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8C4790AA-721B-48F9-AA75-2F5E27768BB8}"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EC207" i="46"/>
  <c r="EB207" i="46"/>
  <c r="BM207" i="46" s="1"/>
  <c r="EA207" i="46"/>
  <c r="BL207" i="46" s="1"/>
  <c r="DZ207" i="46"/>
  <c r="BK207" i="46" s="1"/>
  <c r="DY207" i="46"/>
  <c r="DX207" i="46"/>
  <c r="DW207" i="46"/>
  <c r="BH207" i="46" s="1"/>
  <c r="DV207" i="46"/>
  <c r="BG207" i="46" s="1"/>
  <c r="DU207" i="46"/>
  <c r="DT207" i="46"/>
  <c r="BE207" i="46" s="1"/>
  <c r="DS207" i="46"/>
  <c r="BD207" i="46" s="1"/>
  <c r="DR207" i="46"/>
  <c r="BC207" i="46" s="1"/>
  <c r="DQ207" i="46"/>
  <c r="BB207" i="46" s="1"/>
  <c r="DP207" i="46"/>
  <c r="DO207" i="46"/>
  <c r="AZ207" i="46" s="1"/>
  <c r="DN207" i="46"/>
  <c r="AY207" i="46" s="1"/>
  <c r="DM207" i="46"/>
  <c r="AX207" i="46" s="1"/>
  <c r="DL207" i="46"/>
  <c r="AW207" i="46" s="1"/>
  <c r="DK207" i="46"/>
  <c r="AV207" i="46" s="1"/>
  <c r="DJ207" i="46"/>
  <c r="AU207" i="46" s="1"/>
  <c r="DI207" i="46"/>
  <c r="AT207" i="46" s="1"/>
  <c r="DH207" i="46"/>
  <c r="DG207" i="46"/>
  <c r="AR207" i="46" s="1"/>
  <c r="DF207" i="46"/>
  <c r="AQ207" i="46" s="1"/>
  <c r="DE207" i="46"/>
  <c r="DD207" i="46"/>
  <c r="AO207" i="46" s="1"/>
  <c r="DC207" i="46"/>
  <c r="AN207" i="46" s="1"/>
  <c r="DB207" i="46"/>
  <c r="AM207" i="46" s="1"/>
  <c r="DA207" i="46"/>
  <c r="AL207" i="46" s="1"/>
  <c r="CZ207" i="46"/>
  <c r="CY207" i="46"/>
  <c r="AJ207" i="46" s="1"/>
  <c r="CX207" i="46"/>
  <c r="CW207" i="46"/>
  <c r="CV207" i="46"/>
  <c r="AG207" i="46" s="1"/>
  <c r="CU207" i="46"/>
  <c r="AF207" i="46" s="1"/>
  <c r="CT207" i="46"/>
  <c r="AE207" i="46" s="1"/>
  <c r="CS207" i="46"/>
  <c r="AD207" i="46" s="1"/>
  <c r="CR207" i="46"/>
  <c r="CQ207" i="46"/>
  <c r="AB207" i="46" s="1"/>
  <c r="CP207" i="46"/>
  <c r="CO207" i="46"/>
  <c r="CN207" i="46"/>
  <c r="Y207" i="46" s="1"/>
  <c r="CM207" i="46"/>
  <c r="X207" i="46" s="1"/>
  <c r="CL207" i="46"/>
  <c r="W207" i="46" s="1"/>
  <c r="CK207" i="46"/>
  <c r="V207" i="46" s="1"/>
  <c r="CJ207" i="46"/>
  <c r="CI207" i="46"/>
  <c r="T207" i="46" s="1"/>
  <c r="CH207" i="46"/>
  <c r="CG207" i="46"/>
  <c r="CF207" i="46"/>
  <c r="Q207" i="46" s="1"/>
  <c r="CE207" i="46"/>
  <c r="P207" i="46" s="1"/>
  <c r="CD207" i="46"/>
  <c r="O207" i="46" s="1"/>
  <c r="CC207" i="46"/>
  <c r="CB207" i="46"/>
  <c r="CA207" i="46"/>
  <c r="L207" i="46" s="1"/>
  <c r="BZ207" i="46"/>
  <c r="K207" i="46" s="1"/>
  <c r="BY207" i="46"/>
  <c r="BX207" i="46"/>
  <c r="I207" i="46" s="1"/>
  <c r="BW207" i="46"/>
  <c r="H207" i="46" s="1"/>
  <c r="BV207" i="46"/>
  <c r="G207" i="46" s="1"/>
  <c r="BU207" i="46"/>
  <c r="F207" i="46" s="1"/>
  <c r="BT207" i="46"/>
  <c r="BS207" i="46"/>
  <c r="D207" i="46" s="1"/>
  <c r="B207" i="46"/>
  <c r="B207" i="44" s="1"/>
  <c r="A207" i="46"/>
  <c r="A207" i="44" s="1"/>
  <c r="EF206" i="46"/>
  <c r="EE206" i="46"/>
  <c r="BP206" i="46" s="1"/>
  <c r="ED206" i="46"/>
  <c r="EC206" i="46"/>
  <c r="BN206" i="46" s="1"/>
  <c r="EB206" i="46"/>
  <c r="BM206" i="46" s="1"/>
  <c r="EA206" i="46"/>
  <c r="BL206" i="46" s="1"/>
  <c r="DZ206" i="46"/>
  <c r="DY206" i="46"/>
  <c r="DX206" i="46"/>
  <c r="DW206" i="46"/>
  <c r="BH206" i="46" s="1"/>
  <c r="DV206" i="46"/>
  <c r="DU206" i="46"/>
  <c r="DT206" i="46"/>
  <c r="DS206" i="46"/>
  <c r="BD206" i="46" s="1"/>
  <c r="DR206" i="46"/>
  <c r="BC206" i="46" s="1"/>
  <c r="DQ206" i="46"/>
  <c r="BB206" i="46" s="1"/>
  <c r="DP206" i="46"/>
  <c r="BA206" i="46" s="1"/>
  <c r="DO206" i="46"/>
  <c r="AZ206" i="46" s="1"/>
  <c r="DN206" i="46"/>
  <c r="DM206" i="46"/>
  <c r="AX206" i="46" s="1"/>
  <c r="DL206" i="46"/>
  <c r="AW206" i="46" s="1"/>
  <c r="DK206" i="46"/>
  <c r="AV206" i="46" s="1"/>
  <c r="DJ206" i="46"/>
  <c r="AU206" i="46" s="1"/>
  <c r="DI206" i="46"/>
  <c r="AT206" i="46" s="1"/>
  <c r="DH206" i="46"/>
  <c r="DG206" i="46"/>
  <c r="AR206" i="46" s="1"/>
  <c r="DF206" i="46"/>
  <c r="DE206" i="46"/>
  <c r="DD206" i="46"/>
  <c r="AO206" i="46" s="1"/>
  <c r="DC206" i="46"/>
  <c r="AN206" i="46" s="1"/>
  <c r="DB206" i="46"/>
  <c r="DA206" i="46"/>
  <c r="AL206" i="46" s="1"/>
  <c r="CZ206" i="46"/>
  <c r="AK206" i="46" s="1"/>
  <c r="CY206" i="46"/>
  <c r="AJ206" i="46" s="1"/>
  <c r="CX206" i="46"/>
  <c r="CW206" i="46"/>
  <c r="AH206" i="46" s="1"/>
  <c r="CV206" i="46"/>
  <c r="CU206" i="46"/>
  <c r="AF206" i="46" s="1"/>
  <c r="CT206" i="46"/>
  <c r="CS206" i="46"/>
  <c r="CR206" i="46"/>
  <c r="CQ206" i="46"/>
  <c r="AB206" i="46" s="1"/>
  <c r="CP206" i="46"/>
  <c r="CO206" i="46"/>
  <c r="CN206" i="46"/>
  <c r="CM206" i="46"/>
  <c r="X206" i="46" s="1"/>
  <c r="CL206" i="46"/>
  <c r="CK206" i="46"/>
  <c r="CJ206" i="46"/>
  <c r="U206" i="46" s="1"/>
  <c r="CI206" i="46"/>
  <c r="T206" i="46" s="1"/>
  <c r="CH206" i="46"/>
  <c r="CG206" i="46"/>
  <c r="R206" i="46" s="1"/>
  <c r="CF206" i="46"/>
  <c r="Q206" i="46" s="1"/>
  <c r="CE206" i="46"/>
  <c r="P206" i="46" s="1"/>
  <c r="CD206" i="46"/>
  <c r="O206" i="46" s="1"/>
  <c r="CC206" i="46"/>
  <c r="CB206" i="46"/>
  <c r="CA206" i="46"/>
  <c r="L206" i="46" s="1"/>
  <c r="BZ206" i="46"/>
  <c r="BY206" i="46"/>
  <c r="BX206" i="46"/>
  <c r="I206" i="46" s="1"/>
  <c r="BW206" i="46"/>
  <c r="H206" i="46" s="1"/>
  <c r="BV206" i="46"/>
  <c r="G206" i="46" s="1"/>
  <c r="BU206" i="46"/>
  <c r="F206" i="46" s="1"/>
  <c r="BT206" i="46"/>
  <c r="BS206" i="46"/>
  <c r="D206" i="46" s="1"/>
  <c r="B206" i="46"/>
  <c r="B206" i="44" s="1"/>
  <c r="A206" i="46"/>
  <c r="C206" i="46" s="1"/>
  <c r="C206" i="44" s="1"/>
  <c r="EF205" i="46"/>
  <c r="BQ205" i="46" s="1"/>
  <c r="EE205" i="46"/>
  <c r="BP205" i="46" s="1"/>
  <c r="ED205" i="46"/>
  <c r="EC205" i="46"/>
  <c r="EB205" i="46"/>
  <c r="BM205" i="46" s="1"/>
  <c r="EA205" i="46"/>
  <c r="BL205" i="46" s="1"/>
  <c r="DZ205" i="46"/>
  <c r="BK205" i="46" s="1"/>
  <c r="DY205" i="46"/>
  <c r="DX205" i="46"/>
  <c r="BI205" i="46" s="1"/>
  <c r="DW205" i="46"/>
  <c r="BH205" i="46" s="1"/>
  <c r="DV205" i="46"/>
  <c r="DU205" i="46"/>
  <c r="DT205" i="46"/>
  <c r="DS205" i="46"/>
  <c r="BD205" i="46" s="1"/>
  <c r="DR205" i="46"/>
  <c r="BC205" i="46" s="1"/>
  <c r="DQ205" i="46"/>
  <c r="DP205" i="46"/>
  <c r="DO205" i="46"/>
  <c r="AZ205" i="46" s="1"/>
  <c r="DN205" i="46"/>
  <c r="AY205" i="46" s="1"/>
  <c r="DM205" i="46"/>
  <c r="DL205" i="46"/>
  <c r="AW205" i="46" s="1"/>
  <c r="DK205" i="46"/>
  <c r="AV205" i="46" s="1"/>
  <c r="DJ205" i="46"/>
  <c r="AU205" i="46" s="1"/>
  <c r="DI205" i="46"/>
  <c r="DH205" i="46"/>
  <c r="DG205" i="46"/>
  <c r="AR205" i="46" s="1"/>
  <c r="DF205" i="46"/>
  <c r="DE205" i="46"/>
  <c r="AP205" i="46" s="1"/>
  <c r="DD205" i="46"/>
  <c r="DC205" i="46"/>
  <c r="AN205" i="46" s="1"/>
  <c r="DB205" i="46"/>
  <c r="AM205" i="46" s="1"/>
  <c r="DA205" i="46"/>
  <c r="CZ205" i="46"/>
  <c r="CY205" i="46"/>
  <c r="AJ205" i="46" s="1"/>
  <c r="CX205" i="46"/>
  <c r="CW205" i="46"/>
  <c r="AH205" i="46" s="1"/>
  <c r="CV205" i="46"/>
  <c r="CU205" i="46"/>
  <c r="AF205" i="46" s="1"/>
  <c r="CT205" i="46"/>
  <c r="AE205" i="46" s="1"/>
  <c r="CS205" i="46"/>
  <c r="CR205" i="46"/>
  <c r="AC205" i="46" s="1"/>
  <c r="CQ205" i="46"/>
  <c r="AB205" i="46" s="1"/>
  <c r="CP205" i="46"/>
  <c r="AA205" i="46" s="1"/>
  <c r="CO205" i="46"/>
  <c r="CN205" i="46"/>
  <c r="Y205" i="46" s="1"/>
  <c r="CM205" i="46"/>
  <c r="X205" i="46" s="1"/>
  <c r="CL205" i="46"/>
  <c r="W205" i="46" s="1"/>
  <c r="CK205" i="46"/>
  <c r="CJ205" i="46"/>
  <c r="CI205" i="46"/>
  <c r="T205" i="46" s="1"/>
  <c r="CH205" i="46"/>
  <c r="S205" i="46" s="1"/>
  <c r="CG205" i="46"/>
  <c r="R205" i="46" s="1"/>
  <c r="CF205" i="46"/>
  <c r="CE205" i="46"/>
  <c r="P205" i="46" s="1"/>
  <c r="CD205" i="46"/>
  <c r="O205" i="46" s="1"/>
  <c r="CC205" i="46"/>
  <c r="CB205" i="46"/>
  <c r="M205" i="46" s="1"/>
  <c r="CA205" i="46"/>
  <c r="L205" i="46" s="1"/>
  <c r="BZ205" i="46"/>
  <c r="BY205" i="46"/>
  <c r="BX205" i="46"/>
  <c r="I205" i="46" s="1"/>
  <c r="BW205" i="46"/>
  <c r="H205" i="46" s="1"/>
  <c r="BV205" i="46"/>
  <c r="G205" i="46" s="1"/>
  <c r="BU205" i="46"/>
  <c r="BT205" i="46"/>
  <c r="E205" i="46" s="1"/>
  <c r="BS205" i="46"/>
  <c r="D205" i="46" s="1"/>
  <c r="B205" i="46"/>
  <c r="B205" i="44" s="1"/>
  <c r="A205" i="46"/>
  <c r="C205" i="46" s="1"/>
  <c r="C205" i="44" s="1"/>
  <c r="EF204" i="46"/>
  <c r="EE204" i="46"/>
  <c r="ED204" i="46"/>
  <c r="BO204" i="46" s="1"/>
  <c r="EC204" i="46"/>
  <c r="EB204" i="46"/>
  <c r="BM204" i="46" s="1"/>
  <c r="EA204" i="46"/>
  <c r="BL204" i="46" s="1"/>
  <c r="DZ204" i="46"/>
  <c r="BK204" i="46" s="1"/>
  <c r="DY204" i="46"/>
  <c r="DX204" i="46"/>
  <c r="DW204" i="46"/>
  <c r="DV204" i="46"/>
  <c r="BG204" i="46" s="1"/>
  <c r="DU204" i="46"/>
  <c r="DT204" i="46"/>
  <c r="DS204" i="46"/>
  <c r="BD204" i="46" s="1"/>
  <c r="DR204" i="46"/>
  <c r="DQ204" i="46"/>
  <c r="DP204" i="46"/>
  <c r="DO204" i="46"/>
  <c r="DN204" i="46"/>
  <c r="AY204" i="46" s="1"/>
  <c r="DM204" i="46"/>
  <c r="AX204" i="46" s="1"/>
  <c r="DL204" i="46"/>
  <c r="DK204" i="46"/>
  <c r="AV204" i="46" s="1"/>
  <c r="DJ204" i="46"/>
  <c r="DI204" i="46"/>
  <c r="DH204" i="46"/>
  <c r="DG204" i="46"/>
  <c r="DF204" i="46"/>
  <c r="AQ204" i="46" s="1"/>
  <c r="DE204" i="46"/>
  <c r="DD204" i="46"/>
  <c r="AO204" i="46" s="1"/>
  <c r="DC204" i="46"/>
  <c r="AN204" i="46" s="1"/>
  <c r="DB204" i="46"/>
  <c r="AM204" i="46" s="1"/>
  <c r="DA204" i="46"/>
  <c r="AL204" i="46" s="1"/>
  <c r="CZ204" i="46"/>
  <c r="CY204" i="46"/>
  <c r="CX204" i="46"/>
  <c r="AI204" i="46" s="1"/>
  <c r="CW204" i="46"/>
  <c r="AH204" i="46" s="1"/>
  <c r="CV204" i="46"/>
  <c r="AG204" i="46" s="1"/>
  <c r="CU204" i="46"/>
  <c r="AF204" i="46" s="1"/>
  <c r="CT204" i="46"/>
  <c r="AE204" i="46" s="1"/>
  <c r="CS204" i="46"/>
  <c r="AD204" i="46" s="1"/>
  <c r="CR204" i="46"/>
  <c r="CQ204" i="46"/>
  <c r="CP204" i="46"/>
  <c r="AA204" i="46" s="1"/>
  <c r="CO204" i="46"/>
  <c r="CN204" i="46"/>
  <c r="CM204" i="46"/>
  <c r="X204" i="46" s="1"/>
  <c r="CL204" i="46"/>
  <c r="CK204" i="46"/>
  <c r="CJ204" i="46"/>
  <c r="CI204" i="46"/>
  <c r="CH204" i="46"/>
  <c r="S204" i="46" s="1"/>
  <c r="CG204" i="46"/>
  <c r="CF204" i="46"/>
  <c r="Q204" i="46" s="1"/>
  <c r="CE204" i="46"/>
  <c r="P204" i="46" s="1"/>
  <c r="CD204" i="46"/>
  <c r="CC204" i="46"/>
  <c r="CB204" i="46"/>
  <c r="CA204" i="46"/>
  <c r="BZ204" i="46"/>
  <c r="K204" i="46" s="1"/>
  <c r="BY204" i="46"/>
  <c r="J204" i="46" s="1"/>
  <c r="BX204" i="46"/>
  <c r="I204" i="46" s="1"/>
  <c r="BW204" i="46"/>
  <c r="H204" i="46" s="1"/>
  <c r="BV204" i="46"/>
  <c r="BU204" i="46"/>
  <c r="BT204" i="46"/>
  <c r="BS204" i="46"/>
  <c r="B204" i="46"/>
  <c r="B204" i="44" s="1"/>
  <c r="A204" i="46"/>
  <c r="A204" i="44" s="1"/>
  <c r="EF203" i="46"/>
  <c r="BQ203" i="46" s="1"/>
  <c r="EE203" i="46"/>
  <c r="BP203" i="46" s="1"/>
  <c r="ED203" i="46"/>
  <c r="BO203" i="44" s="1"/>
  <c r="EC203" i="46"/>
  <c r="BN203" i="46" s="1"/>
  <c r="EB203" i="46"/>
  <c r="BM203" i="46" s="1"/>
  <c r="EA203" i="46"/>
  <c r="DZ203" i="46"/>
  <c r="BK203" i="46" s="1"/>
  <c r="DY203" i="46"/>
  <c r="BJ203" i="46" s="1"/>
  <c r="DX203" i="46"/>
  <c r="BI203" i="46" s="1"/>
  <c r="DW203" i="46"/>
  <c r="BH203" i="46" s="1"/>
  <c r="DV203" i="46"/>
  <c r="BG203" i="46" s="1"/>
  <c r="DU203" i="46"/>
  <c r="DT203" i="46"/>
  <c r="BE203" i="46" s="1"/>
  <c r="DS203" i="46"/>
  <c r="DR203" i="46"/>
  <c r="BC203" i="46" s="1"/>
  <c r="DQ203" i="46"/>
  <c r="BB203" i="46" s="1"/>
  <c r="DP203" i="46"/>
  <c r="DO203" i="46"/>
  <c r="AZ203" i="46" s="1"/>
  <c r="DN203" i="46"/>
  <c r="DM203" i="46"/>
  <c r="DL203" i="46"/>
  <c r="DK203" i="46"/>
  <c r="DJ203" i="46"/>
  <c r="AU203" i="46" s="1"/>
  <c r="DI203" i="46"/>
  <c r="DH203" i="46"/>
  <c r="AS203" i="46" s="1"/>
  <c r="DG203" i="46"/>
  <c r="AR203" i="46" s="1"/>
  <c r="DF203" i="46"/>
  <c r="AQ203" i="46" s="1"/>
  <c r="DE203" i="46"/>
  <c r="AP203" i="46" s="1"/>
  <c r="DD203" i="46"/>
  <c r="DC203" i="46"/>
  <c r="DB203" i="46"/>
  <c r="AM203" i="46" s="1"/>
  <c r="DA203" i="46"/>
  <c r="AL203" i="46" s="1"/>
  <c r="CZ203" i="46"/>
  <c r="AK203" i="46" s="1"/>
  <c r="CY203" i="46"/>
  <c r="AJ203" i="46" s="1"/>
  <c r="CX203" i="46"/>
  <c r="AI203" i="46" s="1"/>
  <c r="CW203" i="46"/>
  <c r="CV203" i="46"/>
  <c r="CU203" i="46"/>
  <c r="CT203" i="46"/>
  <c r="AE203" i="46" s="1"/>
  <c r="CS203" i="46"/>
  <c r="AD203" i="46" s="1"/>
  <c r="CR203" i="46"/>
  <c r="CQ203" i="46"/>
  <c r="AB203" i="46" s="1"/>
  <c r="CP203" i="46"/>
  <c r="CO203" i="46"/>
  <c r="CN203" i="46"/>
  <c r="CM203" i="46"/>
  <c r="CL203" i="46"/>
  <c r="W203" i="46" s="1"/>
  <c r="CK203" i="46"/>
  <c r="CJ203" i="46"/>
  <c r="U203" i="46" s="1"/>
  <c r="CI203" i="46"/>
  <c r="T203" i="46" s="1"/>
  <c r="CH203" i="46"/>
  <c r="CG203" i="46"/>
  <c r="CF203" i="46"/>
  <c r="CE203" i="46"/>
  <c r="CD203" i="46"/>
  <c r="O203" i="46" s="1"/>
  <c r="CC203" i="46"/>
  <c r="N203" i="46" s="1"/>
  <c r="CB203" i="46"/>
  <c r="M203" i="46" s="1"/>
  <c r="CA203" i="46"/>
  <c r="L203" i="46" s="1"/>
  <c r="BZ203" i="46"/>
  <c r="K203" i="46" s="1"/>
  <c r="BY203" i="46"/>
  <c r="BX203" i="46"/>
  <c r="I203" i="46" s="1"/>
  <c r="BW203" i="46"/>
  <c r="BV203" i="46"/>
  <c r="G203" i="46" s="1"/>
  <c r="BU203" i="46"/>
  <c r="BT203" i="46"/>
  <c r="BS203" i="46"/>
  <c r="D203" i="46" s="1"/>
  <c r="BO203" i="46"/>
  <c r="B203" i="46"/>
  <c r="B203" i="44" s="1"/>
  <c r="A203" i="46"/>
  <c r="EF202" i="46"/>
  <c r="EE202" i="46"/>
  <c r="BP202" i="46" s="1"/>
  <c r="ED202" i="46"/>
  <c r="BO202" i="46" s="1"/>
  <c r="EC202" i="46"/>
  <c r="BN202" i="46" s="1"/>
  <c r="EB202" i="46"/>
  <c r="BM202" i="46" s="1"/>
  <c r="EA202" i="46"/>
  <c r="DZ202" i="46"/>
  <c r="DY202" i="46"/>
  <c r="BJ202" i="46" s="1"/>
  <c r="DX202" i="46"/>
  <c r="DW202" i="46"/>
  <c r="BH202" i="46" s="1"/>
  <c r="DV202" i="46"/>
  <c r="DU202" i="46"/>
  <c r="DT202" i="46"/>
  <c r="BE202" i="46" s="1"/>
  <c r="DS202" i="46"/>
  <c r="BD202" i="46" s="1"/>
  <c r="DR202" i="46"/>
  <c r="BC202" i="46" s="1"/>
  <c r="DQ202" i="46"/>
  <c r="DP202" i="46"/>
  <c r="DO202" i="46"/>
  <c r="AZ202" i="46" s="1"/>
  <c r="DN202" i="46"/>
  <c r="DM202" i="46"/>
  <c r="AX202" i="46" s="1"/>
  <c r="DL202" i="46"/>
  <c r="AW202" i="46" s="1"/>
  <c r="DK202" i="46"/>
  <c r="AV202" i="46" s="1"/>
  <c r="DJ202" i="46"/>
  <c r="AU202" i="46" s="1"/>
  <c r="DI202" i="46"/>
  <c r="DH202" i="46"/>
  <c r="DG202" i="46"/>
  <c r="AR202" i="46" s="1"/>
  <c r="DF202" i="46"/>
  <c r="AQ202" i="46" s="1"/>
  <c r="DE202" i="46"/>
  <c r="DD202" i="46"/>
  <c r="AO202" i="46" s="1"/>
  <c r="DC202" i="46"/>
  <c r="DB202" i="46"/>
  <c r="DA202" i="46"/>
  <c r="AL202" i="46" s="1"/>
  <c r="CZ202" i="46"/>
  <c r="CY202" i="46"/>
  <c r="AJ202" i="46" s="1"/>
  <c r="CX202" i="46"/>
  <c r="CW202" i="46"/>
  <c r="CV202" i="46"/>
  <c r="AG202" i="46" s="1"/>
  <c r="CU202" i="46"/>
  <c r="CT202" i="46"/>
  <c r="CS202" i="46"/>
  <c r="CR202" i="46"/>
  <c r="CQ202" i="46"/>
  <c r="AB202" i="46" s="1"/>
  <c r="CP202" i="46"/>
  <c r="AA202" i="46" s="1"/>
  <c r="CO202" i="46"/>
  <c r="Z202" i="46" s="1"/>
  <c r="CN202" i="46"/>
  <c r="Y202" i="46" s="1"/>
  <c r="CM202" i="46"/>
  <c r="X202" i="46" s="1"/>
  <c r="CL202" i="46"/>
  <c r="CK202" i="46"/>
  <c r="CJ202" i="46"/>
  <c r="CI202" i="46"/>
  <c r="T202" i="46" s="1"/>
  <c r="CH202" i="46"/>
  <c r="S202" i="46" s="1"/>
  <c r="CG202" i="46"/>
  <c r="R202" i="46" s="1"/>
  <c r="CF202" i="46"/>
  <c r="Q202" i="46" s="1"/>
  <c r="CE202" i="46"/>
  <c r="P202" i="46" s="1"/>
  <c r="CD202" i="46"/>
  <c r="O202" i="46" s="1"/>
  <c r="CC202" i="46"/>
  <c r="N202" i="46" s="1"/>
  <c r="CB202" i="46"/>
  <c r="CA202" i="46"/>
  <c r="L202" i="46" s="1"/>
  <c r="BZ202" i="46"/>
  <c r="BY202" i="46"/>
  <c r="BX202" i="46"/>
  <c r="I202" i="46" s="1"/>
  <c r="BW202" i="46"/>
  <c r="BV202" i="46"/>
  <c r="BU202" i="46"/>
  <c r="F202" i="46" s="1"/>
  <c r="BT202" i="46"/>
  <c r="BS202" i="46"/>
  <c r="D202" i="46" s="1"/>
  <c r="B202" i="46"/>
  <c r="B202" i="44" s="1"/>
  <c r="A202" i="46"/>
  <c r="EF201" i="46"/>
  <c r="BQ201" i="46" s="1"/>
  <c r="EE201" i="46"/>
  <c r="BP201" i="46" s="1"/>
  <c r="ED201" i="46"/>
  <c r="BO201" i="44" s="1"/>
  <c r="EC201" i="46"/>
  <c r="EB201" i="46"/>
  <c r="EA201" i="46"/>
  <c r="BL201" i="46" s="1"/>
  <c r="DZ201" i="46"/>
  <c r="DY201" i="46"/>
  <c r="DX201" i="46"/>
  <c r="BI201" i="46" s="1"/>
  <c r="DW201" i="46"/>
  <c r="DV201" i="46"/>
  <c r="BG201" i="46" s="1"/>
  <c r="DU201" i="46"/>
  <c r="DT201" i="46"/>
  <c r="DS201" i="46"/>
  <c r="BD201" i="46" s="1"/>
  <c r="DR201" i="46"/>
  <c r="BC201" i="46" s="1"/>
  <c r="DQ201" i="46"/>
  <c r="BB201" i="46" s="1"/>
  <c r="DP201" i="46"/>
  <c r="BA201" i="46" s="1"/>
  <c r="DO201" i="46"/>
  <c r="DN201" i="46"/>
  <c r="DM201" i="46"/>
  <c r="DL201" i="46"/>
  <c r="DK201" i="46"/>
  <c r="AV201" i="46" s="1"/>
  <c r="DJ201" i="46"/>
  <c r="AU201" i="46" s="1"/>
  <c r="DI201" i="46"/>
  <c r="AT201" i="46" s="1"/>
  <c r="DH201" i="46"/>
  <c r="AS201" i="46" s="1"/>
  <c r="DG201" i="46"/>
  <c r="AR201" i="46" s="1"/>
  <c r="DF201" i="46"/>
  <c r="DE201" i="46"/>
  <c r="DD201" i="46"/>
  <c r="DC201" i="46"/>
  <c r="AN201" i="46" s="1"/>
  <c r="DB201" i="46"/>
  <c r="AM201" i="46" s="1"/>
  <c r="DA201" i="46"/>
  <c r="AL201" i="46" s="1"/>
  <c r="CZ201" i="46"/>
  <c r="AK201" i="46" s="1"/>
  <c r="CY201" i="46"/>
  <c r="AJ201" i="46" s="1"/>
  <c r="CX201" i="46"/>
  <c r="AI201" i="46" s="1"/>
  <c r="CW201" i="46"/>
  <c r="CV201" i="46"/>
  <c r="CU201" i="46"/>
  <c r="AF201" i="46" s="1"/>
  <c r="CT201" i="46"/>
  <c r="CS201" i="46"/>
  <c r="CR201" i="46"/>
  <c r="AC201" i="46" s="1"/>
  <c r="CQ201" i="46"/>
  <c r="CP201" i="46"/>
  <c r="CO201" i="46"/>
  <c r="CN201" i="46"/>
  <c r="CM201" i="46"/>
  <c r="X201" i="46" s="1"/>
  <c r="CL201" i="46"/>
  <c r="CK201" i="46"/>
  <c r="CJ201" i="46"/>
  <c r="U201" i="46" s="1"/>
  <c r="CI201" i="46"/>
  <c r="CH201" i="46"/>
  <c r="CG201" i="46"/>
  <c r="R201" i="46" s="1"/>
  <c r="CF201" i="46"/>
  <c r="CE201" i="46"/>
  <c r="P201" i="46" s="1"/>
  <c r="CD201" i="46"/>
  <c r="O201" i="46" s="1"/>
  <c r="CC201" i="46"/>
  <c r="CB201" i="46"/>
  <c r="M201" i="46" s="1"/>
  <c r="CA201" i="46"/>
  <c r="L201" i="46" s="1"/>
  <c r="BZ201" i="46"/>
  <c r="K201" i="46" s="1"/>
  <c r="BY201" i="46"/>
  <c r="BX201" i="46"/>
  <c r="BW201" i="46"/>
  <c r="H201" i="46" s="1"/>
  <c r="BV201" i="46"/>
  <c r="BU201" i="46"/>
  <c r="F201" i="46" s="1"/>
  <c r="BT201" i="46"/>
  <c r="E201" i="46" s="1"/>
  <c r="BS201" i="46"/>
  <c r="D201" i="46" s="1"/>
  <c r="BO201" i="46"/>
  <c r="B201" i="46"/>
  <c r="B201" i="44" s="1"/>
  <c r="A201" i="46"/>
  <c r="C201" i="46" s="1"/>
  <c r="C201" i="44" s="1"/>
  <c r="EF200" i="46"/>
  <c r="BQ200" i="46" s="1"/>
  <c r="EE200" i="46"/>
  <c r="BP200" i="46" s="1"/>
  <c r="ED200" i="46"/>
  <c r="EC200" i="46"/>
  <c r="BN200" i="46" s="1"/>
  <c r="EB200" i="46"/>
  <c r="EA200" i="46"/>
  <c r="DZ200" i="46"/>
  <c r="DY200" i="46"/>
  <c r="DX200" i="46"/>
  <c r="BI200" i="46" s="1"/>
  <c r="DW200" i="46"/>
  <c r="DV200" i="46"/>
  <c r="BG200" i="46" s="1"/>
  <c r="DU200" i="46"/>
  <c r="BF200" i="46" s="1"/>
  <c r="DT200" i="46"/>
  <c r="BE200" i="46" s="1"/>
  <c r="DS200" i="46"/>
  <c r="DR200" i="46"/>
  <c r="DQ200" i="46"/>
  <c r="DP200" i="46"/>
  <c r="BA200" i="46" s="1"/>
  <c r="DO200" i="46"/>
  <c r="DN200" i="46"/>
  <c r="DM200" i="46"/>
  <c r="AX200" i="46" s="1"/>
  <c r="DL200" i="46"/>
  <c r="AW200" i="46" s="1"/>
  <c r="DK200" i="46"/>
  <c r="AV200" i="46" s="1"/>
  <c r="DJ200" i="46"/>
  <c r="DI200" i="46"/>
  <c r="DH200" i="46"/>
  <c r="AS200" i="46" s="1"/>
  <c r="DG200" i="46"/>
  <c r="AR200" i="46" s="1"/>
  <c r="DF200" i="46"/>
  <c r="AQ200" i="46" s="1"/>
  <c r="DE200" i="46"/>
  <c r="AP200" i="46" s="1"/>
  <c r="DD200" i="46"/>
  <c r="AO200" i="46" s="1"/>
  <c r="DC200" i="46"/>
  <c r="DB200" i="46"/>
  <c r="DA200" i="46"/>
  <c r="CZ200" i="46"/>
  <c r="AK200" i="46" s="1"/>
  <c r="CY200" i="46"/>
  <c r="AJ200" i="46" s="1"/>
  <c r="CX200" i="46"/>
  <c r="AI200" i="46" s="1"/>
  <c r="CW200" i="46"/>
  <c r="AH200" i="46" s="1"/>
  <c r="CV200" i="46"/>
  <c r="AG200" i="46" s="1"/>
  <c r="CU200" i="46"/>
  <c r="AF200" i="46" s="1"/>
  <c r="CT200" i="46"/>
  <c r="AE200" i="46" s="1"/>
  <c r="CS200" i="46"/>
  <c r="CR200" i="46"/>
  <c r="AC200" i="46" s="1"/>
  <c r="CQ200" i="46"/>
  <c r="CP200" i="46"/>
  <c r="AA200" i="46" s="1"/>
  <c r="CO200" i="46"/>
  <c r="Z200" i="46" s="1"/>
  <c r="CN200" i="46"/>
  <c r="CM200" i="46"/>
  <c r="X200" i="46" s="1"/>
  <c r="CL200" i="46"/>
  <c r="CK200" i="46"/>
  <c r="CJ200" i="46"/>
  <c r="U200" i="46" s="1"/>
  <c r="CI200" i="46"/>
  <c r="T200" i="46" s="1"/>
  <c r="CH200" i="46"/>
  <c r="S200" i="46" s="1"/>
  <c r="CG200" i="46"/>
  <c r="R200" i="46" s="1"/>
  <c r="CF200" i="46"/>
  <c r="CE200" i="46"/>
  <c r="P200" i="46" s="1"/>
  <c r="CD200" i="46"/>
  <c r="CC200" i="46"/>
  <c r="N200" i="46" s="1"/>
  <c r="CB200" i="46"/>
  <c r="M200" i="46" s="1"/>
  <c r="CA200" i="46"/>
  <c r="BZ200" i="46"/>
  <c r="K200" i="46" s="1"/>
  <c r="BY200" i="46"/>
  <c r="J200" i="46" s="1"/>
  <c r="BX200" i="46"/>
  <c r="I200" i="46" s="1"/>
  <c r="BW200" i="46"/>
  <c r="H200" i="46" s="1"/>
  <c r="BV200" i="46"/>
  <c r="G200" i="46" s="1"/>
  <c r="BU200" i="46"/>
  <c r="BT200" i="46"/>
  <c r="E200" i="46" s="1"/>
  <c r="BS200" i="46"/>
  <c r="B200" i="46"/>
  <c r="A200" i="46"/>
  <c r="A200" i="44" s="1"/>
  <c r="EF199" i="46"/>
  <c r="EE199" i="46"/>
  <c r="BP199" i="46" s="1"/>
  <c r="ED199" i="46"/>
  <c r="BO199" i="44" s="1"/>
  <c r="EC199" i="46"/>
  <c r="BN199" i="44" s="1"/>
  <c r="EB199" i="46"/>
  <c r="BM199" i="46" s="1"/>
  <c r="EA199" i="46"/>
  <c r="DZ199" i="46"/>
  <c r="BK199" i="46" s="1"/>
  <c r="DY199" i="46"/>
  <c r="BJ199" i="46" s="1"/>
  <c r="DX199" i="46"/>
  <c r="DW199" i="46"/>
  <c r="DV199" i="46"/>
  <c r="BG199" i="46" s="1"/>
  <c r="DU199" i="46"/>
  <c r="DT199" i="46"/>
  <c r="BE199" i="46" s="1"/>
  <c r="DS199" i="46"/>
  <c r="BD199" i="46" s="1"/>
  <c r="DR199" i="46"/>
  <c r="DQ199" i="46"/>
  <c r="BB199" i="46" s="1"/>
  <c r="DP199" i="46"/>
  <c r="BA199" i="46" s="1"/>
  <c r="DO199" i="46"/>
  <c r="DN199" i="46"/>
  <c r="DM199" i="46"/>
  <c r="DL199" i="46"/>
  <c r="AW199" i="46" s="1"/>
  <c r="DK199" i="46"/>
  <c r="DJ199" i="46"/>
  <c r="DI199" i="46"/>
  <c r="AT199" i="46" s="1"/>
  <c r="DH199" i="46"/>
  <c r="DG199" i="46"/>
  <c r="AR199" i="46" s="1"/>
  <c r="DF199" i="46"/>
  <c r="DE199" i="46"/>
  <c r="DD199" i="46"/>
  <c r="AO199" i="46" s="1"/>
  <c r="DC199" i="46"/>
  <c r="DB199" i="46"/>
  <c r="AM199" i="46" s="1"/>
  <c r="DA199" i="46"/>
  <c r="AL199" i="46" s="1"/>
  <c r="CZ199" i="46"/>
  <c r="AK199" i="46" s="1"/>
  <c r="CY199" i="46"/>
  <c r="CX199" i="46"/>
  <c r="AI199" i="46" s="1"/>
  <c r="CW199" i="46"/>
  <c r="CV199" i="46"/>
  <c r="AG199" i="46" s="1"/>
  <c r="CU199" i="46"/>
  <c r="AF199" i="46" s="1"/>
  <c r="CT199" i="46"/>
  <c r="AE199" i="46" s="1"/>
  <c r="CS199" i="46"/>
  <c r="AD199" i="46" s="1"/>
  <c r="CR199" i="46"/>
  <c r="AC199" i="46" s="1"/>
  <c r="CQ199" i="46"/>
  <c r="CP199" i="46"/>
  <c r="CO199" i="46"/>
  <c r="CN199" i="46"/>
  <c r="Y199" i="46" s="1"/>
  <c r="CM199" i="46"/>
  <c r="X199" i="46" s="1"/>
  <c r="CL199" i="46"/>
  <c r="CK199" i="46"/>
  <c r="V199" i="46" s="1"/>
  <c r="CJ199" i="46"/>
  <c r="U199" i="46" s="1"/>
  <c r="CI199" i="46"/>
  <c r="T199" i="46" s="1"/>
  <c r="CH199" i="46"/>
  <c r="S199" i="46" s="1"/>
  <c r="CG199" i="46"/>
  <c r="CF199" i="46"/>
  <c r="Q199" i="46" s="1"/>
  <c r="CE199" i="46"/>
  <c r="P199" i="46" s="1"/>
  <c r="CD199" i="46"/>
  <c r="O199" i="46" s="1"/>
  <c r="CC199" i="46"/>
  <c r="N199" i="46" s="1"/>
  <c r="CB199" i="46"/>
  <c r="CA199" i="46"/>
  <c r="BZ199" i="46"/>
  <c r="BY199" i="46"/>
  <c r="BX199" i="46"/>
  <c r="I199" i="46" s="1"/>
  <c r="BW199" i="46"/>
  <c r="H199" i="46" s="1"/>
  <c r="BV199" i="46"/>
  <c r="G199" i="46" s="1"/>
  <c r="BU199" i="46"/>
  <c r="F199" i="46" s="1"/>
  <c r="BT199" i="46"/>
  <c r="BS199" i="46"/>
  <c r="BO199" i="46"/>
  <c r="BN199" i="46"/>
  <c r="B199" i="46"/>
  <c r="A199" i="46"/>
  <c r="EF198" i="46"/>
  <c r="BQ198" i="46" s="1"/>
  <c r="EE198" i="46"/>
  <c r="BP198" i="46" s="1"/>
  <c r="ED198" i="46"/>
  <c r="BO198" i="44" s="1"/>
  <c r="EC198" i="46"/>
  <c r="BN198" i="46" s="1"/>
  <c r="EB198" i="46"/>
  <c r="BM198" i="46" s="1"/>
  <c r="EA198" i="46"/>
  <c r="DZ198" i="46"/>
  <c r="BK198" i="46" s="1"/>
  <c r="DY198" i="46"/>
  <c r="DX198" i="46"/>
  <c r="BI198" i="46" s="1"/>
  <c r="DW198" i="46"/>
  <c r="BH198" i="46" s="1"/>
  <c r="DV198" i="46"/>
  <c r="DU198" i="46"/>
  <c r="DT198" i="46"/>
  <c r="DS198" i="46"/>
  <c r="DR198" i="46"/>
  <c r="BC198" i="46" s="1"/>
  <c r="DQ198" i="46"/>
  <c r="BB198" i="46" s="1"/>
  <c r="DP198" i="46"/>
  <c r="DO198" i="46"/>
  <c r="AZ198" i="46" s="1"/>
  <c r="DN198" i="46"/>
  <c r="AY198" i="46" s="1"/>
  <c r="DM198" i="46"/>
  <c r="AX198" i="46" s="1"/>
  <c r="DL198" i="46"/>
  <c r="DK198" i="46"/>
  <c r="DJ198" i="46"/>
  <c r="AU198" i="46" s="1"/>
  <c r="DI198" i="46"/>
  <c r="DH198" i="46"/>
  <c r="AS198" i="46" s="1"/>
  <c r="DG198" i="46"/>
  <c r="AR198" i="46" s="1"/>
  <c r="DF198" i="46"/>
  <c r="AQ198" i="46" s="1"/>
  <c r="DE198" i="46"/>
  <c r="AP198" i="46" s="1"/>
  <c r="DD198" i="46"/>
  <c r="DC198" i="46"/>
  <c r="DB198" i="46"/>
  <c r="AM198" i="46" s="1"/>
  <c r="DA198" i="46"/>
  <c r="AL198" i="46" s="1"/>
  <c r="CZ198" i="46"/>
  <c r="AK198" i="46" s="1"/>
  <c r="CY198" i="46"/>
  <c r="AJ198" i="46" s="1"/>
  <c r="CX198" i="46"/>
  <c r="AI198" i="46" s="1"/>
  <c r="CW198" i="46"/>
  <c r="AH198" i="46" s="1"/>
  <c r="CV198" i="46"/>
  <c r="CU198" i="46"/>
  <c r="CT198" i="46"/>
  <c r="AE198" i="46" s="1"/>
  <c r="CS198" i="46"/>
  <c r="CR198" i="46"/>
  <c r="CQ198" i="46"/>
  <c r="AB198" i="46" s="1"/>
  <c r="CP198" i="46"/>
  <c r="AA198" i="46" s="1"/>
  <c r="CO198" i="46"/>
  <c r="CN198" i="46"/>
  <c r="CM198" i="46"/>
  <c r="CL198" i="46"/>
  <c r="W198" i="46" s="1"/>
  <c r="CK198" i="46"/>
  <c r="V198" i="46" s="1"/>
  <c r="CJ198" i="46"/>
  <c r="U198" i="46" s="1"/>
  <c r="CI198" i="46"/>
  <c r="T198" i="46" s="1"/>
  <c r="CH198" i="46"/>
  <c r="S198" i="46" s="1"/>
  <c r="CG198" i="46"/>
  <c r="R198" i="46" s="1"/>
  <c r="CF198" i="46"/>
  <c r="CE198" i="46"/>
  <c r="CD198" i="46"/>
  <c r="O198" i="46" s="1"/>
  <c r="CC198" i="46"/>
  <c r="N198" i="46" s="1"/>
  <c r="CB198" i="46"/>
  <c r="M198" i="46" s="1"/>
  <c r="CA198" i="46"/>
  <c r="L198" i="46" s="1"/>
  <c r="BZ198" i="46"/>
  <c r="BY198" i="46"/>
  <c r="J198" i="46" s="1"/>
  <c r="BX198" i="46"/>
  <c r="I198" i="46" s="1"/>
  <c r="BW198" i="46"/>
  <c r="BV198" i="46"/>
  <c r="G198" i="46" s="1"/>
  <c r="BU198" i="46"/>
  <c r="BT198" i="46"/>
  <c r="BS198" i="46"/>
  <c r="D198" i="46" s="1"/>
  <c r="BO198" i="46"/>
  <c r="B198" i="46"/>
  <c r="B198" i="44" s="1"/>
  <c r="A198" i="46"/>
  <c r="EF197" i="46"/>
  <c r="EE197" i="46"/>
  <c r="BP197" i="46" s="1"/>
  <c r="ED197" i="46"/>
  <c r="BO197" i="46" s="1"/>
  <c r="EC197" i="46"/>
  <c r="EB197" i="46"/>
  <c r="BM197" i="46" s="1"/>
  <c r="EA197" i="46"/>
  <c r="DZ197" i="46"/>
  <c r="BK197" i="46" s="1"/>
  <c r="DY197" i="46"/>
  <c r="DX197" i="46"/>
  <c r="DW197" i="46"/>
  <c r="BH197" i="46" s="1"/>
  <c r="DV197" i="46"/>
  <c r="BG197" i="46" s="1"/>
  <c r="DU197" i="46"/>
  <c r="BF197" i="46" s="1"/>
  <c r="DT197" i="46"/>
  <c r="BE197" i="46" s="1"/>
  <c r="DS197" i="46"/>
  <c r="BD197" i="46" s="1"/>
  <c r="DR197" i="46"/>
  <c r="DQ197" i="46"/>
  <c r="DP197" i="46"/>
  <c r="DO197" i="46"/>
  <c r="AZ197" i="46" s="1"/>
  <c r="DN197" i="46"/>
  <c r="AY197" i="46" s="1"/>
  <c r="DM197" i="46"/>
  <c r="AX197" i="46" s="1"/>
  <c r="DL197" i="46"/>
  <c r="AW197" i="46" s="1"/>
  <c r="DK197" i="46"/>
  <c r="AV197" i="46" s="1"/>
  <c r="DJ197" i="46"/>
  <c r="AU197" i="46" s="1"/>
  <c r="DI197" i="46"/>
  <c r="DH197" i="46"/>
  <c r="DG197" i="46"/>
  <c r="AR197" i="46" s="1"/>
  <c r="DF197" i="46"/>
  <c r="AQ197" i="46" s="1"/>
  <c r="DE197" i="46"/>
  <c r="DD197" i="46"/>
  <c r="AO197" i="46" s="1"/>
  <c r="DC197" i="46"/>
  <c r="AN197" i="46" s="1"/>
  <c r="DB197" i="46"/>
  <c r="AM197" i="46" s="1"/>
  <c r="DA197" i="46"/>
  <c r="AL197" i="46" s="1"/>
  <c r="CZ197" i="46"/>
  <c r="CY197" i="46"/>
  <c r="AJ197" i="46" s="1"/>
  <c r="CX197" i="46"/>
  <c r="CW197" i="46"/>
  <c r="AH197" i="46" s="1"/>
  <c r="CV197" i="46"/>
  <c r="AG197" i="46" s="1"/>
  <c r="CU197" i="46"/>
  <c r="AF197" i="46" s="1"/>
  <c r="CT197" i="46"/>
  <c r="CS197" i="46"/>
  <c r="CR197" i="46"/>
  <c r="CQ197" i="46"/>
  <c r="AB197" i="46" s="1"/>
  <c r="CP197" i="46"/>
  <c r="CO197" i="46"/>
  <c r="CN197" i="46"/>
  <c r="Y197" i="46" s="1"/>
  <c r="CM197" i="46"/>
  <c r="X197" i="46" s="1"/>
  <c r="CL197" i="46"/>
  <c r="W197" i="46" s="1"/>
  <c r="CK197" i="46"/>
  <c r="V197" i="46" s="1"/>
  <c r="CJ197" i="46"/>
  <c r="CI197" i="46"/>
  <c r="T197" i="46" s="1"/>
  <c r="CH197" i="46"/>
  <c r="S197" i="46" s="1"/>
  <c r="CG197" i="46"/>
  <c r="CF197" i="46"/>
  <c r="Q197" i="46" s="1"/>
  <c r="CE197" i="46"/>
  <c r="P197" i="46" s="1"/>
  <c r="CD197" i="46"/>
  <c r="O197" i="46" s="1"/>
  <c r="CC197" i="46"/>
  <c r="CB197" i="46"/>
  <c r="CA197" i="46"/>
  <c r="L197" i="46" s="1"/>
  <c r="BZ197" i="46"/>
  <c r="K197" i="46" s="1"/>
  <c r="BY197" i="46"/>
  <c r="BX197" i="46"/>
  <c r="I197" i="46" s="1"/>
  <c r="BW197" i="46"/>
  <c r="H197" i="46" s="1"/>
  <c r="BV197" i="46"/>
  <c r="G197" i="46" s="1"/>
  <c r="BU197" i="46"/>
  <c r="BT197" i="46"/>
  <c r="BS197" i="46"/>
  <c r="D197" i="46" s="1"/>
  <c r="B197" i="46"/>
  <c r="A197" i="46"/>
  <c r="EF196" i="46"/>
  <c r="BQ196" i="46" s="1"/>
  <c r="EE196" i="46"/>
  <c r="BP196" i="46" s="1"/>
  <c r="ED196" i="46"/>
  <c r="BO196" i="46" s="1"/>
  <c r="EC196" i="46"/>
  <c r="EB196" i="46"/>
  <c r="EA196" i="46"/>
  <c r="BL196" i="46" s="1"/>
  <c r="DZ196" i="46"/>
  <c r="BK196" i="46" s="1"/>
  <c r="DY196" i="46"/>
  <c r="BJ196" i="46" s="1"/>
  <c r="DX196" i="46"/>
  <c r="BI196" i="46" s="1"/>
  <c r="DW196" i="46"/>
  <c r="DV196" i="46"/>
  <c r="BG196" i="46" s="1"/>
  <c r="DU196" i="46"/>
  <c r="BF196" i="46" s="1"/>
  <c r="DT196" i="46"/>
  <c r="DS196" i="46"/>
  <c r="BD196" i="46" s="1"/>
  <c r="DR196" i="46"/>
  <c r="DQ196" i="46"/>
  <c r="DP196" i="46"/>
  <c r="BA196" i="46" s="1"/>
  <c r="DO196" i="46"/>
  <c r="AZ196" i="46" s="1"/>
  <c r="DN196" i="46"/>
  <c r="AY196" i="46" s="1"/>
  <c r="DM196" i="46"/>
  <c r="AX196" i="46" s="1"/>
  <c r="DL196" i="46"/>
  <c r="DK196" i="46"/>
  <c r="AV196" i="46" s="1"/>
  <c r="DJ196" i="46"/>
  <c r="DI196" i="46"/>
  <c r="AT196" i="46" s="1"/>
  <c r="DH196" i="46"/>
  <c r="AS196" i="46" s="1"/>
  <c r="DG196" i="46"/>
  <c r="AR196" i="46" s="1"/>
  <c r="DF196" i="46"/>
  <c r="DE196" i="46"/>
  <c r="DD196" i="46"/>
  <c r="DC196" i="46"/>
  <c r="AN196" i="46" s="1"/>
  <c r="DB196" i="46"/>
  <c r="AM196" i="46" s="1"/>
  <c r="DA196" i="46"/>
  <c r="CZ196" i="46"/>
  <c r="AK196" i="46" s="1"/>
  <c r="CY196" i="46"/>
  <c r="CX196" i="46"/>
  <c r="CW196" i="46"/>
  <c r="CV196" i="46"/>
  <c r="CU196" i="46"/>
  <c r="AF196" i="46" s="1"/>
  <c r="CT196" i="46"/>
  <c r="AE196" i="46" s="1"/>
  <c r="CS196" i="46"/>
  <c r="CR196" i="46"/>
  <c r="AC196" i="46" s="1"/>
  <c r="CQ196" i="46"/>
  <c r="AB196" i="46" s="1"/>
  <c r="CP196" i="46"/>
  <c r="CO196" i="46"/>
  <c r="CN196" i="46"/>
  <c r="CM196" i="46"/>
  <c r="X196" i="46" s="1"/>
  <c r="CL196" i="46"/>
  <c r="W196" i="46" s="1"/>
  <c r="CK196" i="46"/>
  <c r="V196" i="46" s="1"/>
  <c r="CJ196" i="46"/>
  <c r="U196" i="46" s="1"/>
  <c r="CI196" i="46"/>
  <c r="T196" i="46" s="1"/>
  <c r="CH196" i="46"/>
  <c r="S196" i="46" s="1"/>
  <c r="CG196" i="46"/>
  <c r="CF196" i="46"/>
  <c r="CE196" i="46"/>
  <c r="P196" i="46" s="1"/>
  <c r="CD196" i="46"/>
  <c r="O196" i="46" s="1"/>
  <c r="CC196" i="46"/>
  <c r="N196" i="46" s="1"/>
  <c r="CB196" i="46"/>
  <c r="M196" i="46" s="1"/>
  <c r="CA196" i="46"/>
  <c r="BZ196" i="46"/>
  <c r="BY196" i="46"/>
  <c r="BX196" i="46"/>
  <c r="BW196" i="46"/>
  <c r="H196" i="46" s="1"/>
  <c r="BV196" i="46"/>
  <c r="G196" i="46" s="1"/>
  <c r="BU196" i="46"/>
  <c r="BT196" i="46"/>
  <c r="E196" i="46" s="1"/>
  <c r="BS196" i="46"/>
  <c r="D196" i="46" s="1"/>
  <c r="B196" i="46"/>
  <c r="B196" i="44" s="1"/>
  <c r="A196" i="46"/>
  <c r="C196" i="46" s="1"/>
  <c r="C196" i="44" s="1"/>
  <c r="EF195" i="46"/>
  <c r="EE195" i="46"/>
  <c r="BP195" i="46" s="1"/>
  <c r="ED195" i="46"/>
  <c r="EC195" i="46"/>
  <c r="BN195" i="46" s="1"/>
  <c r="EB195" i="46"/>
  <c r="BM195" i="46" s="1"/>
  <c r="EA195" i="46"/>
  <c r="DZ195" i="46"/>
  <c r="BK195" i="46" s="1"/>
  <c r="DY195" i="46"/>
  <c r="BJ195" i="46" s="1"/>
  <c r="DX195" i="46"/>
  <c r="DW195" i="46"/>
  <c r="BH195" i="46" s="1"/>
  <c r="DV195" i="46"/>
  <c r="BG195" i="46" s="1"/>
  <c r="DU195" i="46"/>
  <c r="DT195" i="46"/>
  <c r="BE195" i="46" s="1"/>
  <c r="DS195" i="46"/>
  <c r="DR195" i="46"/>
  <c r="DQ195" i="46"/>
  <c r="BB195" i="46" s="1"/>
  <c r="DP195" i="46"/>
  <c r="DO195" i="46"/>
  <c r="AZ195" i="46" s="1"/>
  <c r="DN195" i="46"/>
  <c r="AY195" i="46" s="1"/>
  <c r="DM195" i="46"/>
  <c r="AX195" i="46" s="1"/>
  <c r="DL195" i="46"/>
  <c r="AW195" i="46" s="1"/>
  <c r="DK195" i="46"/>
  <c r="AV195" i="46" s="1"/>
  <c r="DJ195" i="46"/>
  <c r="AU195" i="46" s="1"/>
  <c r="DI195" i="46"/>
  <c r="AT195" i="46" s="1"/>
  <c r="DH195" i="46"/>
  <c r="DG195" i="46"/>
  <c r="AR195" i="46" s="1"/>
  <c r="DF195" i="46"/>
  <c r="AQ195" i="46" s="1"/>
  <c r="DE195" i="46"/>
  <c r="AP195" i="46" s="1"/>
  <c r="DD195" i="46"/>
  <c r="AO195" i="46" s="1"/>
  <c r="DC195" i="46"/>
  <c r="AN195" i="46" s="1"/>
  <c r="DB195" i="46"/>
  <c r="AM195" i="46" s="1"/>
  <c r="DA195" i="46"/>
  <c r="CZ195" i="46"/>
  <c r="CY195" i="46"/>
  <c r="AJ195" i="46" s="1"/>
  <c r="CX195" i="46"/>
  <c r="AI195" i="46" s="1"/>
  <c r="CW195" i="46"/>
  <c r="CV195" i="46"/>
  <c r="AG195" i="46" s="1"/>
  <c r="CU195" i="46"/>
  <c r="CT195" i="46"/>
  <c r="CS195" i="46"/>
  <c r="AD195" i="46" s="1"/>
  <c r="CR195" i="46"/>
  <c r="CQ195" i="46"/>
  <c r="AB195" i="46" s="1"/>
  <c r="CP195" i="46"/>
  <c r="CO195" i="46"/>
  <c r="CN195" i="46"/>
  <c r="Y195" i="46" s="1"/>
  <c r="CM195" i="46"/>
  <c r="X195" i="46" s="1"/>
  <c r="CL195" i="46"/>
  <c r="CK195" i="46"/>
  <c r="V195" i="46" s="1"/>
  <c r="CJ195" i="46"/>
  <c r="CI195" i="46"/>
  <c r="T195" i="46" s="1"/>
  <c r="CH195" i="46"/>
  <c r="S195" i="46" s="1"/>
  <c r="CG195" i="46"/>
  <c r="R195" i="46" s="1"/>
  <c r="CF195" i="46"/>
  <c r="Q195" i="46" s="1"/>
  <c r="CE195" i="46"/>
  <c r="P195" i="46" s="1"/>
  <c r="CD195" i="46"/>
  <c r="CC195" i="46"/>
  <c r="N195" i="46" s="1"/>
  <c r="CB195" i="46"/>
  <c r="CA195" i="46"/>
  <c r="L195" i="46" s="1"/>
  <c r="BZ195" i="46"/>
  <c r="BY195" i="46"/>
  <c r="J195" i="46" s="1"/>
  <c r="BX195" i="46"/>
  <c r="I195" i="46" s="1"/>
  <c r="BW195" i="46"/>
  <c r="H195" i="46" s="1"/>
  <c r="BV195" i="46"/>
  <c r="G195" i="46" s="1"/>
  <c r="BU195" i="46"/>
  <c r="BT195" i="46"/>
  <c r="BS195" i="46"/>
  <c r="D195" i="46" s="1"/>
  <c r="B195" i="46"/>
  <c r="B195" i="44" s="1"/>
  <c r="A195" i="46"/>
  <c r="EF194" i="46"/>
  <c r="BQ194" i="46" s="1"/>
  <c r="EE194" i="46"/>
  <c r="BP194" i="46" s="1"/>
  <c r="ED194" i="46"/>
  <c r="EC194" i="46"/>
  <c r="BN194" i="46" s="1"/>
  <c r="EB194" i="46"/>
  <c r="BM194" i="46" s="1"/>
  <c r="EA194" i="46"/>
  <c r="BL194" i="46" s="1"/>
  <c r="DZ194" i="46"/>
  <c r="DY194" i="46"/>
  <c r="DX194" i="46"/>
  <c r="BI194" i="46" s="1"/>
  <c r="DW194" i="46"/>
  <c r="DV194" i="46"/>
  <c r="DU194" i="46"/>
  <c r="BF194" i="46" s="1"/>
  <c r="DT194" i="46"/>
  <c r="BE194" i="46" s="1"/>
  <c r="DS194" i="46"/>
  <c r="BD194" i="46" s="1"/>
  <c r="DR194" i="46"/>
  <c r="BC194" i="46" s="1"/>
  <c r="DQ194" i="46"/>
  <c r="DP194" i="46"/>
  <c r="BA194" i="46" s="1"/>
  <c r="DO194" i="46"/>
  <c r="AZ194" i="46" s="1"/>
  <c r="DN194" i="46"/>
  <c r="AY194" i="46" s="1"/>
  <c r="DM194" i="46"/>
  <c r="AX194" i="46" s="1"/>
  <c r="DL194" i="46"/>
  <c r="AW194" i="46" s="1"/>
  <c r="DK194" i="46"/>
  <c r="AV194" i="46" s="1"/>
  <c r="DJ194" i="46"/>
  <c r="DI194" i="46"/>
  <c r="AT194" i="46" s="1"/>
  <c r="DH194" i="46"/>
  <c r="AS194" i="46" s="1"/>
  <c r="DG194" i="46"/>
  <c r="AR194" i="46" s="1"/>
  <c r="DF194" i="46"/>
  <c r="DE194" i="46"/>
  <c r="DD194" i="46"/>
  <c r="AO194" i="46" s="1"/>
  <c r="DC194" i="46"/>
  <c r="AN194" i="46" s="1"/>
  <c r="DB194" i="46"/>
  <c r="AM194" i="46" s="1"/>
  <c r="DA194" i="46"/>
  <c r="AL194" i="46" s="1"/>
  <c r="CZ194" i="46"/>
  <c r="AK194" i="46" s="1"/>
  <c r="CY194" i="46"/>
  <c r="AJ194" i="46" s="1"/>
  <c r="CX194" i="46"/>
  <c r="CW194" i="46"/>
  <c r="AH194" i="46" s="1"/>
  <c r="CV194" i="46"/>
  <c r="AG194" i="46" s="1"/>
  <c r="CU194" i="46"/>
  <c r="AF194" i="46" s="1"/>
  <c r="CT194" i="46"/>
  <c r="CS194" i="46"/>
  <c r="CR194" i="46"/>
  <c r="AC194" i="46" s="1"/>
  <c r="CQ194" i="46"/>
  <c r="AB194" i="46" s="1"/>
  <c r="CP194" i="46"/>
  <c r="CO194" i="46"/>
  <c r="CN194" i="46"/>
  <c r="Y194" i="46" s="1"/>
  <c r="CM194" i="46"/>
  <c r="X194" i="46" s="1"/>
  <c r="CL194" i="46"/>
  <c r="W194" i="46" s="1"/>
  <c r="CK194" i="46"/>
  <c r="V194" i="46" s="1"/>
  <c r="CJ194" i="46"/>
  <c r="U194" i="46" s="1"/>
  <c r="CI194" i="46"/>
  <c r="CH194" i="46"/>
  <c r="CG194" i="46"/>
  <c r="CF194" i="46"/>
  <c r="Q194" i="46" s="1"/>
  <c r="CE194" i="46"/>
  <c r="P194" i="46" s="1"/>
  <c r="CD194" i="46"/>
  <c r="O194" i="46" s="1"/>
  <c r="CC194" i="46"/>
  <c r="CB194" i="46"/>
  <c r="M194" i="46" s="1"/>
  <c r="CA194" i="46"/>
  <c r="L194" i="46" s="1"/>
  <c r="BZ194" i="46"/>
  <c r="BY194" i="46"/>
  <c r="J194" i="46" s="1"/>
  <c r="BX194" i="46"/>
  <c r="I194" i="46" s="1"/>
  <c r="BW194" i="46"/>
  <c r="H194" i="46" s="1"/>
  <c r="BV194" i="46"/>
  <c r="G194" i="46" s="1"/>
  <c r="BU194" i="46"/>
  <c r="BT194" i="46"/>
  <c r="E194" i="46" s="1"/>
  <c r="BS194" i="46"/>
  <c r="D194" i="46" s="1"/>
  <c r="B194" i="46"/>
  <c r="B194" i="44" s="1"/>
  <c r="A194" i="46"/>
  <c r="EF193" i="46"/>
  <c r="EE193" i="46"/>
  <c r="BP193" i="46" s="1"/>
  <c r="ED193" i="46"/>
  <c r="BO193" i="46" s="1"/>
  <c r="EC193" i="46"/>
  <c r="BN193" i="46" s="1"/>
  <c r="EB193" i="46"/>
  <c r="BM193" i="46" s="1"/>
  <c r="EA193" i="46"/>
  <c r="DZ193" i="46"/>
  <c r="DY193" i="46"/>
  <c r="DX193" i="46"/>
  <c r="DW193" i="46"/>
  <c r="BH193" i="46" s="1"/>
  <c r="DV193" i="46"/>
  <c r="BG193" i="46" s="1"/>
  <c r="DU193" i="46"/>
  <c r="DT193" i="46"/>
  <c r="BE193" i="46" s="1"/>
  <c r="DS193" i="46"/>
  <c r="BD193" i="46" s="1"/>
  <c r="DR193" i="46"/>
  <c r="DQ193" i="46"/>
  <c r="DP193" i="46"/>
  <c r="DO193" i="46"/>
  <c r="AZ193" i="46" s="1"/>
  <c r="DN193" i="46"/>
  <c r="DM193" i="46"/>
  <c r="AX193" i="46" s="1"/>
  <c r="DL193" i="46"/>
  <c r="AW193" i="46" s="1"/>
  <c r="DK193" i="46"/>
  <c r="DJ193" i="46"/>
  <c r="AU193" i="46" s="1"/>
  <c r="DI193" i="46"/>
  <c r="AT193" i="46" s="1"/>
  <c r="DH193" i="46"/>
  <c r="DG193" i="46"/>
  <c r="AR193" i="46" s="1"/>
  <c r="DF193" i="46"/>
  <c r="AQ193" i="46" s="1"/>
  <c r="DE193" i="46"/>
  <c r="DD193" i="46"/>
  <c r="AO193" i="46" s="1"/>
  <c r="DC193" i="46"/>
  <c r="DB193" i="46"/>
  <c r="AM193" i="46" s="1"/>
  <c r="DA193" i="46"/>
  <c r="CZ193" i="46"/>
  <c r="CY193" i="46"/>
  <c r="AJ193" i="46" s="1"/>
  <c r="CX193" i="46"/>
  <c r="CW193" i="46"/>
  <c r="CV193" i="46"/>
  <c r="AG193" i="46" s="1"/>
  <c r="CU193" i="46"/>
  <c r="CT193" i="46"/>
  <c r="AE193" i="46" s="1"/>
  <c r="CS193" i="46"/>
  <c r="AD193" i="46" s="1"/>
  <c r="CR193" i="46"/>
  <c r="CQ193" i="46"/>
  <c r="AB193" i="46" s="1"/>
  <c r="CP193" i="46"/>
  <c r="AA193" i="46" s="1"/>
  <c r="CO193" i="46"/>
  <c r="Z193" i="46" s="1"/>
  <c r="CN193" i="46"/>
  <c r="Y193" i="46" s="1"/>
  <c r="CM193" i="46"/>
  <c r="CL193" i="46"/>
  <c r="CK193" i="46"/>
  <c r="V193" i="46" s="1"/>
  <c r="CJ193" i="46"/>
  <c r="CI193" i="46"/>
  <c r="T193" i="46" s="1"/>
  <c r="CH193" i="46"/>
  <c r="S193" i="46" s="1"/>
  <c r="CG193" i="46"/>
  <c r="R193" i="46" s="1"/>
  <c r="CF193" i="46"/>
  <c r="Q193" i="46" s="1"/>
  <c r="CE193" i="46"/>
  <c r="P193" i="46" s="1"/>
  <c r="CD193" i="46"/>
  <c r="O193" i="46" s="1"/>
  <c r="CC193" i="46"/>
  <c r="CB193" i="46"/>
  <c r="CA193" i="46"/>
  <c r="L193" i="46" s="1"/>
  <c r="BZ193" i="46"/>
  <c r="BY193" i="46"/>
  <c r="J193" i="46" s="1"/>
  <c r="BX193" i="46"/>
  <c r="I193" i="46" s="1"/>
  <c r="BW193" i="46"/>
  <c r="H193" i="46" s="1"/>
  <c r="BV193" i="46"/>
  <c r="G193" i="46" s="1"/>
  <c r="BU193" i="46"/>
  <c r="BT193" i="46"/>
  <c r="BS193" i="46"/>
  <c r="D193" i="46" s="1"/>
  <c r="B193" i="46"/>
  <c r="B193" i="44" s="1"/>
  <c r="A193" i="46"/>
  <c r="EF192" i="46"/>
  <c r="BQ192" i="46" s="1"/>
  <c r="EE192" i="46"/>
  <c r="ED192" i="46"/>
  <c r="BO192" i="46" s="1"/>
  <c r="EC192" i="46"/>
  <c r="EB192" i="46"/>
  <c r="EA192" i="46"/>
  <c r="BL192" i="46" s="1"/>
  <c r="DZ192" i="46"/>
  <c r="DY192" i="46"/>
  <c r="DX192" i="46"/>
  <c r="BI192" i="46" s="1"/>
  <c r="DW192" i="46"/>
  <c r="DV192" i="46"/>
  <c r="BG192" i="46" s="1"/>
  <c r="DU192" i="46"/>
  <c r="BF192" i="46" s="1"/>
  <c r="DT192" i="46"/>
  <c r="DS192" i="46"/>
  <c r="BD192" i="46" s="1"/>
  <c r="DR192" i="46"/>
  <c r="BC192" i="46" s="1"/>
  <c r="DQ192" i="46"/>
  <c r="DP192" i="46"/>
  <c r="BA192" i="46" s="1"/>
  <c r="DO192" i="46"/>
  <c r="DN192" i="46"/>
  <c r="AY192" i="46" s="1"/>
  <c r="DM192" i="46"/>
  <c r="DL192" i="46"/>
  <c r="DK192" i="46"/>
  <c r="AV192" i="46" s="1"/>
  <c r="DJ192" i="46"/>
  <c r="DI192" i="46"/>
  <c r="AT192" i="46" s="1"/>
  <c r="DH192" i="46"/>
  <c r="AS192" i="46" s="1"/>
  <c r="DG192" i="46"/>
  <c r="DF192" i="46"/>
  <c r="DE192" i="46"/>
  <c r="AP192" i="46" s="1"/>
  <c r="DD192" i="46"/>
  <c r="DC192" i="46"/>
  <c r="AN192" i="46" s="1"/>
  <c r="DB192" i="46"/>
  <c r="AM192" i="46" s="1"/>
  <c r="DA192" i="46"/>
  <c r="AL192" i="46" s="1"/>
  <c r="CZ192" i="46"/>
  <c r="AK192" i="46" s="1"/>
  <c r="CY192" i="46"/>
  <c r="CX192" i="46"/>
  <c r="AI192" i="46" s="1"/>
  <c r="CW192" i="46"/>
  <c r="CV192" i="46"/>
  <c r="CU192" i="46"/>
  <c r="AF192" i="46" s="1"/>
  <c r="CT192" i="46"/>
  <c r="CS192" i="46"/>
  <c r="AD192" i="46" s="1"/>
  <c r="CR192" i="46"/>
  <c r="AC192" i="46" s="1"/>
  <c r="CQ192" i="46"/>
  <c r="CP192" i="46"/>
  <c r="CO192" i="46"/>
  <c r="Z192" i="46" s="1"/>
  <c r="CN192" i="46"/>
  <c r="CM192" i="46"/>
  <c r="X192" i="46" s="1"/>
  <c r="CL192" i="46"/>
  <c r="W192" i="46" s="1"/>
  <c r="CK192" i="46"/>
  <c r="V192" i="46" s="1"/>
  <c r="CJ192" i="46"/>
  <c r="U192" i="46" s="1"/>
  <c r="CI192" i="46"/>
  <c r="CH192" i="46"/>
  <c r="S192" i="46" s="1"/>
  <c r="CG192" i="46"/>
  <c r="R192" i="46" s="1"/>
  <c r="CF192" i="46"/>
  <c r="CE192" i="46"/>
  <c r="P192" i="46" s="1"/>
  <c r="CD192" i="46"/>
  <c r="O192" i="46" s="1"/>
  <c r="CC192" i="46"/>
  <c r="CB192" i="46"/>
  <c r="M192" i="46" s="1"/>
  <c r="CA192" i="46"/>
  <c r="L192" i="46" s="1"/>
  <c r="BZ192" i="46"/>
  <c r="K192" i="46" s="1"/>
  <c r="BY192" i="46"/>
  <c r="BX192" i="46"/>
  <c r="BW192" i="46"/>
  <c r="H192" i="46" s="1"/>
  <c r="BV192" i="46"/>
  <c r="BU192" i="46"/>
  <c r="BT192" i="46"/>
  <c r="E192" i="46" s="1"/>
  <c r="BS192" i="46"/>
  <c r="B192" i="46"/>
  <c r="B192" i="44" s="1"/>
  <c r="A192" i="46"/>
  <c r="A192" i="44" s="1"/>
  <c r="EF191" i="46"/>
  <c r="EE191" i="46"/>
  <c r="BP191" i="46" s="1"/>
  <c r="ED191" i="46"/>
  <c r="EC191" i="46"/>
  <c r="BN191" i="46" s="1"/>
  <c r="EB191" i="46"/>
  <c r="BM191" i="46" s="1"/>
  <c r="EA191" i="46"/>
  <c r="BL191" i="46" s="1"/>
  <c r="DZ191" i="46"/>
  <c r="BK191" i="46" s="1"/>
  <c r="DY191" i="46"/>
  <c r="DX191" i="46"/>
  <c r="DW191" i="46"/>
  <c r="BH191" i="46" s="1"/>
  <c r="DV191" i="46"/>
  <c r="BG191" i="46" s="1"/>
  <c r="DU191" i="46"/>
  <c r="BF191" i="46" s="1"/>
  <c r="DT191" i="46"/>
  <c r="BE191" i="46" s="1"/>
  <c r="DS191" i="46"/>
  <c r="DR191" i="46"/>
  <c r="BC191" i="46" s="1"/>
  <c r="DQ191" i="46"/>
  <c r="DP191" i="46"/>
  <c r="DO191" i="46"/>
  <c r="AZ191" i="46" s="1"/>
  <c r="DN191" i="46"/>
  <c r="DM191" i="46"/>
  <c r="AX191" i="46" s="1"/>
  <c r="DL191" i="46"/>
  <c r="AW191" i="46" s="1"/>
  <c r="DK191" i="46"/>
  <c r="DJ191" i="46"/>
  <c r="DI191" i="46"/>
  <c r="DH191" i="46"/>
  <c r="DG191" i="46"/>
  <c r="AR191" i="46" s="1"/>
  <c r="DF191" i="46"/>
  <c r="DE191" i="46"/>
  <c r="DD191" i="46"/>
  <c r="AO191" i="46" s="1"/>
  <c r="DC191" i="46"/>
  <c r="DB191" i="46"/>
  <c r="DA191" i="46"/>
  <c r="AL191" i="46" s="1"/>
  <c r="CZ191" i="46"/>
  <c r="CY191" i="46"/>
  <c r="AJ191" i="46" s="1"/>
  <c r="CX191" i="46"/>
  <c r="AI191" i="46" s="1"/>
  <c r="CW191" i="46"/>
  <c r="CV191" i="46"/>
  <c r="AG191" i="46" s="1"/>
  <c r="CU191" i="46"/>
  <c r="AF191" i="46" s="1"/>
  <c r="CT191" i="46"/>
  <c r="AE191" i="46" s="1"/>
  <c r="CS191" i="46"/>
  <c r="AD191" i="46" s="1"/>
  <c r="CR191" i="46"/>
  <c r="CQ191" i="46"/>
  <c r="AB191" i="46" s="1"/>
  <c r="CP191" i="46"/>
  <c r="CO191" i="46"/>
  <c r="Z191" i="46" s="1"/>
  <c r="CN191" i="46"/>
  <c r="Y191" i="46" s="1"/>
  <c r="CM191" i="46"/>
  <c r="CL191" i="46"/>
  <c r="CK191" i="46"/>
  <c r="V191" i="46" s="1"/>
  <c r="CJ191" i="46"/>
  <c r="CI191" i="46"/>
  <c r="T191" i="46" s="1"/>
  <c r="CH191" i="46"/>
  <c r="S191" i="46" s="1"/>
  <c r="CG191" i="46"/>
  <c r="R191" i="46" s="1"/>
  <c r="CF191" i="46"/>
  <c r="Q191" i="46" s="1"/>
  <c r="CE191" i="46"/>
  <c r="CD191" i="46"/>
  <c r="O191" i="46" s="1"/>
  <c r="CC191" i="46"/>
  <c r="CB191" i="46"/>
  <c r="CA191" i="46"/>
  <c r="L191" i="46" s="1"/>
  <c r="BZ191" i="46"/>
  <c r="BY191" i="46"/>
  <c r="J191" i="46" s="1"/>
  <c r="BX191" i="46"/>
  <c r="I191" i="46" s="1"/>
  <c r="BW191" i="46"/>
  <c r="H191" i="46" s="1"/>
  <c r="BV191" i="46"/>
  <c r="G191" i="46" s="1"/>
  <c r="BU191" i="46"/>
  <c r="BT191" i="46"/>
  <c r="BS191" i="46"/>
  <c r="D191" i="46" s="1"/>
  <c r="B191" i="46"/>
  <c r="B191" i="44" s="1"/>
  <c r="A191" i="46"/>
  <c r="EF190" i="46"/>
  <c r="BQ190" i="46" s="1"/>
  <c r="EE190" i="46"/>
  <c r="ED190" i="46"/>
  <c r="BO190" i="44" s="1"/>
  <c r="EC190" i="46"/>
  <c r="BN190" i="46" s="1"/>
  <c r="EB190" i="46"/>
  <c r="BM190" i="46" s="1"/>
  <c r="EA190" i="46"/>
  <c r="BL190" i="46" s="1"/>
  <c r="DZ190" i="46"/>
  <c r="DY190" i="46"/>
  <c r="BJ190" i="46" s="1"/>
  <c r="DX190" i="46"/>
  <c r="BI190" i="46" s="1"/>
  <c r="DW190" i="46"/>
  <c r="BH190" i="46" s="1"/>
  <c r="DV190" i="46"/>
  <c r="BG190" i="46" s="1"/>
  <c r="DU190" i="46"/>
  <c r="DT190" i="46"/>
  <c r="DS190" i="46"/>
  <c r="BD190" i="46" s="1"/>
  <c r="DR190" i="46"/>
  <c r="DQ190" i="46"/>
  <c r="BB190" i="46" s="1"/>
  <c r="DP190" i="46"/>
  <c r="BA190" i="46" s="1"/>
  <c r="DO190" i="46"/>
  <c r="DN190" i="46"/>
  <c r="AY190" i="46" s="1"/>
  <c r="DM190" i="46"/>
  <c r="DL190" i="46"/>
  <c r="DK190" i="46"/>
  <c r="AV190" i="46" s="1"/>
  <c r="DJ190" i="46"/>
  <c r="DI190" i="46"/>
  <c r="AT190" i="46" s="1"/>
  <c r="DH190" i="46"/>
  <c r="AS190" i="46" s="1"/>
  <c r="DG190" i="46"/>
  <c r="DF190" i="46"/>
  <c r="DE190" i="46"/>
  <c r="DD190" i="46"/>
  <c r="DC190" i="46"/>
  <c r="AN190" i="46" s="1"/>
  <c r="DB190" i="46"/>
  <c r="DA190" i="46"/>
  <c r="CZ190" i="46"/>
  <c r="AK190" i="46" s="1"/>
  <c r="CY190" i="46"/>
  <c r="CX190" i="46"/>
  <c r="CW190" i="46"/>
  <c r="AH190" i="46" s="1"/>
  <c r="CV190" i="46"/>
  <c r="CU190" i="46"/>
  <c r="AF190" i="46" s="1"/>
  <c r="CT190" i="46"/>
  <c r="CS190" i="46"/>
  <c r="AD190" i="46" s="1"/>
  <c r="CR190" i="46"/>
  <c r="AC190" i="46" s="1"/>
  <c r="CQ190" i="46"/>
  <c r="CP190" i="46"/>
  <c r="AA190" i="46" s="1"/>
  <c r="CO190" i="46"/>
  <c r="CN190" i="46"/>
  <c r="CM190" i="46"/>
  <c r="X190" i="46" s="1"/>
  <c r="CL190" i="46"/>
  <c r="CK190" i="46"/>
  <c r="V190" i="46" s="1"/>
  <c r="CJ190" i="46"/>
  <c r="U190" i="46" s="1"/>
  <c r="CI190" i="46"/>
  <c r="CH190" i="46"/>
  <c r="CG190" i="46"/>
  <c r="CF190" i="46"/>
  <c r="CE190" i="46"/>
  <c r="P190" i="46" s="1"/>
  <c r="CD190" i="46"/>
  <c r="CC190" i="46"/>
  <c r="N190" i="46" s="1"/>
  <c r="CB190" i="46"/>
  <c r="M190" i="46" s="1"/>
  <c r="CA190" i="46"/>
  <c r="L190" i="46" s="1"/>
  <c r="BZ190" i="46"/>
  <c r="BY190" i="46"/>
  <c r="J190" i="46" s="1"/>
  <c r="BX190" i="46"/>
  <c r="BW190" i="46"/>
  <c r="H190" i="46" s="1"/>
  <c r="BV190" i="46"/>
  <c r="BU190" i="46"/>
  <c r="BT190" i="46"/>
  <c r="E190" i="46" s="1"/>
  <c r="BS190" i="46"/>
  <c r="BO190" i="46"/>
  <c r="B190" i="46"/>
  <c r="B190" i="44" s="1"/>
  <c r="A190" i="46"/>
  <c r="A190" i="44" s="1"/>
  <c r="EF189" i="46"/>
  <c r="BQ189" i="46" s="1"/>
  <c r="EE189" i="46"/>
  <c r="ED189" i="46"/>
  <c r="BO189" i="46" s="1"/>
  <c r="EC189" i="46"/>
  <c r="BN189" i="46" s="1"/>
  <c r="EB189" i="46"/>
  <c r="BM189" i="46" s="1"/>
  <c r="EA189" i="46"/>
  <c r="DZ189" i="46"/>
  <c r="BK189" i="46" s="1"/>
  <c r="DY189" i="46"/>
  <c r="DX189" i="46"/>
  <c r="BI189" i="46" s="1"/>
  <c r="DW189" i="46"/>
  <c r="DV189" i="46"/>
  <c r="BG189" i="46" s="1"/>
  <c r="DU189" i="46"/>
  <c r="BF189" i="46" s="1"/>
  <c r="DT189" i="46"/>
  <c r="DS189" i="46"/>
  <c r="BD189" i="46" s="1"/>
  <c r="DR189" i="46"/>
  <c r="DQ189" i="46"/>
  <c r="DP189" i="46"/>
  <c r="BA189" i="46" s="1"/>
  <c r="DO189" i="46"/>
  <c r="AZ189" i="46" s="1"/>
  <c r="DN189" i="46"/>
  <c r="DM189" i="46"/>
  <c r="AX189" i="46" s="1"/>
  <c r="DL189" i="46"/>
  <c r="DK189" i="46"/>
  <c r="AV189" i="46" s="1"/>
  <c r="DJ189" i="46"/>
  <c r="DI189" i="46"/>
  <c r="DH189" i="46"/>
  <c r="AS189" i="46" s="1"/>
  <c r="DG189" i="46"/>
  <c r="DF189" i="46"/>
  <c r="DE189" i="46"/>
  <c r="AP189" i="46" s="1"/>
  <c r="DD189" i="46"/>
  <c r="AO189" i="46" s="1"/>
  <c r="DC189" i="46"/>
  <c r="DB189" i="46"/>
  <c r="AM189" i="46" s="1"/>
  <c r="DA189" i="46"/>
  <c r="CZ189" i="46"/>
  <c r="AK189" i="46" s="1"/>
  <c r="CY189" i="46"/>
  <c r="AJ189" i="46" s="1"/>
  <c r="CX189" i="46"/>
  <c r="CW189" i="46"/>
  <c r="AH189" i="46" s="1"/>
  <c r="CV189" i="46"/>
  <c r="CU189" i="46"/>
  <c r="CT189" i="46"/>
  <c r="CS189" i="46"/>
  <c r="CR189" i="46"/>
  <c r="AC189" i="46" s="1"/>
  <c r="CQ189" i="46"/>
  <c r="CP189" i="46"/>
  <c r="AA189" i="46" s="1"/>
  <c r="CO189" i="46"/>
  <c r="Z189" i="46" s="1"/>
  <c r="CN189" i="46"/>
  <c r="CM189" i="46"/>
  <c r="CL189" i="46"/>
  <c r="CK189" i="46"/>
  <c r="CJ189" i="46"/>
  <c r="U189" i="46" s="1"/>
  <c r="CI189" i="46"/>
  <c r="T189" i="46" s="1"/>
  <c r="CH189" i="46"/>
  <c r="S189" i="46" s="1"/>
  <c r="CG189" i="46"/>
  <c r="R189" i="46" s="1"/>
  <c r="CF189" i="46"/>
  <c r="Q189" i="46" s="1"/>
  <c r="CE189" i="46"/>
  <c r="P189" i="46" s="1"/>
  <c r="CD189" i="46"/>
  <c r="CC189" i="46"/>
  <c r="CB189" i="46"/>
  <c r="M189" i="46" s="1"/>
  <c r="CA189" i="46"/>
  <c r="L189" i="46" s="1"/>
  <c r="BZ189" i="46"/>
  <c r="K189" i="46" s="1"/>
  <c r="BY189" i="46"/>
  <c r="J189" i="46" s="1"/>
  <c r="BX189" i="46"/>
  <c r="BW189" i="46"/>
  <c r="BV189" i="46"/>
  <c r="G189" i="46" s="1"/>
  <c r="BU189" i="46"/>
  <c r="BT189" i="46"/>
  <c r="E189" i="46" s="1"/>
  <c r="BS189" i="46"/>
  <c r="B189" i="46"/>
  <c r="A189" i="46"/>
  <c r="C189" i="46" s="1"/>
  <c r="C189" i="44" s="1"/>
  <c r="EF188" i="46"/>
  <c r="BQ188" i="46" s="1"/>
  <c r="EE188" i="46"/>
  <c r="ED188" i="46"/>
  <c r="EC188" i="46"/>
  <c r="EB188" i="46"/>
  <c r="BM188" i="46" s="1"/>
  <c r="EA188" i="46"/>
  <c r="DZ188" i="46"/>
  <c r="DY188" i="46"/>
  <c r="BJ188" i="46" s="1"/>
  <c r="DX188" i="46"/>
  <c r="DW188" i="46"/>
  <c r="DV188" i="46"/>
  <c r="DU188" i="46"/>
  <c r="DT188" i="46"/>
  <c r="BE188" i="46" s="1"/>
  <c r="DS188" i="46"/>
  <c r="BD188" i="46" s="1"/>
  <c r="DR188" i="46"/>
  <c r="BC188" i="46" s="1"/>
  <c r="DQ188" i="46"/>
  <c r="BB188" i="46" s="1"/>
  <c r="DP188" i="46"/>
  <c r="DO188" i="46"/>
  <c r="DN188" i="46"/>
  <c r="AY188" i="44" s="1"/>
  <c r="DM188" i="46"/>
  <c r="DL188" i="46"/>
  <c r="AW188" i="46" s="1"/>
  <c r="DK188" i="46"/>
  <c r="DJ188" i="46"/>
  <c r="AU188" i="46" s="1"/>
  <c r="DI188" i="46"/>
  <c r="AT188" i="46" s="1"/>
  <c r="DH188" i="46"/>
  <c r="AS188" i="46" s="1"/>
  <c r="DG188" i="46"/>
  <c r="DF188" i="46"/>
  <c r="DE188" i="46"/>
  <c r="DD188" i="46"/>
  <c r="AO188" i="46" s="1"/>
  <c r="DC188" i="46"/>
  <c r="AN188" i="46" s="1"/>
  <c r="DB188" i="46"/>
  <c r="AM188" i="46" s="1"/>
  <c r="DA188" i="46"/>
  <c r="AL188" i="46" s="1"/>
  <c r="CZ188" i="46"/>
  <c r="CY188" i="46"/>
  <c r="CX188" i="46"/>
  <c r="CW188" i="46"/>
  <c r="CV188" i="46"/>
  <c r="AG188" i="46" s="1"/>
  <c r="CU188" i="46"/>
  <c r="CT188" i="46"/>
  <c r="CS188" i="46"/>
  <c r="AD188" i="46" s="1"/>
  <c r="CR188" i="46"/>
  <c r="CQ188" i="46"/>
  <c r="CP188" i="46"/>
  <c r="AA188" i="46" s="1"/>
  <c r="CO188" i="46"/>
  <c r="CN188" i="46"/>
  <c r="Y188" i="46" s="1"/>
  <c r="CM188" i="46"/>
  <c r="CL188" i="46"/>
  <c r="W188" i="46" s="1"/>
  <c r="CK188" i="46"/>
  <c r="V188" i="46" s="1"/>
  <c r="CJ188" i="46"/>
  <c r="CI188" i="46"/>
  <c r="CH188" i="46"/>
  <c r="S188" i="46" s="1"/>
  <c r="CG188" i="46"/>
  <c r="CF188" i="46"/>
  <c r="Q188" i="46" s="1"/>
  <c r="CE188" i="46"/>
  <c r="CD188" i="46"/>
  <c r="O188" i="46" s="1"/>
  <c r="CC188" i="46"/>
  <c r="N188" i="46" s="1"/>
  <c r="CB188" i="46"/>
  <c r="CA188" i="46"/>
  <c r="BZ188" i="46"/>
  <c r="BY188" i="46"/>
  <c r="BX188" i="46"/>
  <c r="I188" i="46" s="1"/>
  <c r="BW188" i="46"/>
  <c r="H188" i="46" s="1"/>
  <c r="BV188" i="46"/>
  <c r="BU188" i="46"/>
  <c r="F188" i="46" s="1"/>
  <c r="BT188" i="46"/>
  <c r="BS188" i="46"/>
  <c r="AY188" i="46"/>
  <c r="B188" i="46"/>
  <c r="B188" i="44" s="1"/>
  <c r="A188" i="46"/>
  <c r="C188" i="46" s="1"/>
  <c r="C188" i="44" s="1"/>
  <c r="EF187" i="46"/>
  <c r="BQ187" i="46" s="1"/>
  <c r="EE187" i="46"/>
  <c r="ED187" i="46"/>
  <c r="BO187" i="44" s="1"/>
  <c r="EC187" i="46"/>
  <c r="EB187" i="46"/>
  <c r="EA187" i="46"/>
  <c r="DZ187" i="46"/>
  <c r="BK187" i="46" s="1"/>
  <c r="DY187" i="46"/>
  <c r="BJ187" i="46" s="1"/>
  <c r="DX187" i="46"/>
  <c r="DW187" i="46"/>
  <c r="DV187" i="46"/>
  <c r="BG187" i="46" s="1"/>
  <c r="DU187" i="46"/>
  <c r="DT187" i="46"/>
  <c r="BE187" i="46" s="1"/>
  <c r="DS187" i="46"/>
  <c r="BD187" i="46" s="1"/>
  <c r="DR187" i="46"/>
  <c r="BC187" i="46" s="1"/>
  <c r="DQ187" i="46"/>
  <c r="BB187" i="46" s="1"/>
  <c r="DP187" i="46"/>
  <c r="BA187" i="46" s="1"/>
  <c r="DO187" i="46"/>
  <c r="AZ187" i="46" s="1"/>
  <c r="DN187" i="46"/>
  <c r="AY187" i="46" s="1"/>
  <c r="DM187" i="46"/>
  <c r="AX187" i="46" s="1"/>
  <c r="DL187" i="46"/>
  <c r="DK187" i="46"/>
  <c r="DJ187" i="46"/>
  <c r="AU187" i="46" s="1"/>
  <c r="DI187" i="46"/>
  <c r="AT187" i="46" s="1"/>
  <c r="DH187" i="46"/>
  <c r="DG187" i="46"/>
  <c r="AR187" i="46" s="1"/>
  <c r="DF187" i="46"/>
  <c r="AQ187" i="46" s="1"/>
  <c r="DE187" i="46"/>
  <c r="DD187" i="46"/>
  <c r="DC187" i="46"/>
  <c r="DB187" i="46"/>
  <c r="AM187" i="46" s="1"/>
  <c r="DA187" i="46"/>
  <c r="AL187" i="46" s="1"/>
  <c r="CZ187" i="46"/>
  <c r="AK187" i="46" s="1"/>
  <c r="CY187" i="46"/>
  <c r="CX187" i="46"/>
  <c r="AI187" i="46" s="1"/>
  <c r="CW187" i="46"/>
  <c r="AH187" i="46" s="1"/>
  <c r="CV187" i="46"/>
  <c r="CU187" i="46"/>
  <c r="CT187" i="46"/>
  <c r="AE187" i="46" s="1"/>
  <c r="CS187" i="46"/>
  <c r="AD187" i="46" s="1"/>
  <c r="CR187" i="46"/>
  <c r="AC187" i="46" s="1"/>
  <c r="CQ187" i="46"/>
  <c r="AB187" i="46" s="1"/>
  <c r="CP187" i="46"/>
  <c r="AA187" i="46" s="1"/>
  <c r="CO187" i="46"/>
  <c r="CN187" i="46"/>
  <c r="CM187" i="46"/>
  <c r="X187" i="46" s="1"/>
  <c r="CL187" i="46"/>
  <c r="W187" i="46" s="1"/>
  <c r="CK187" i="46"/>
  <c r="V187" i="46" s="1"/>
  <c r="CJ187" i="46"/>
  <c r="CI187" i="46"/>
  <c r="CH187" i="46"/>
  <c r="S187" i="46" s="1"/>
  <c r="CG187" i="46"/>
  <c r="CF187" i="46"/>
  <c r="CE187" i="46"/>
  <c r="CD187" i="46"/>
  <c r="O187" i="46" s="1"/>
  <c r="CC187" i="46"/>
  <c r="N187" i="46" s="1"/>
  <c r="CB187" i="46"/>
  <c r="M187" i="46" s="1"/>
  <c r="CA187" i="46"/>
  <c r="BZ187" i="46"/>
  <c r="K187" i="46" s="1"/>
  <c r="BY187" i="46"/>
  <c r="J187" i="46" s="1"/>
  <c r="BX187" i="46"/>
  <c r="BW187" i="46"/>
  <c r="BV187" i="46"/>
  <c r="G187" i="46" s="1"/>
  <c r="BU187" i="46"/>
  <c r="F187" i="46" s="1"/>
  <c r="BT187" i="46"/>
  <c r="BS187" i="46"/>
  <c r="D187" i="46" s="1"/>
  <c r="BO187" i="46"/>
  <c r="B187" i="46"/>
  <c r="B187" i="44" s="1"/>
  <c r="A187" i="46"/>
  <c r="C187" i="46" s="1"/>
  <c r="C187" i="44" s="1"/>
  <c r="EF186" i="46"/>
  <c r="EE186" i="46"/>
  <c r="ED186" i="46"/>
  <c r="BO186" i="46" s="1"/>
  <c r="EC186" i="46"/>
  <c r="EB186" i="46"/>
  <c r="EA186" i="46"/>
  <c r="BL186" i="46" s="1"/>
  <c r="DZ186" i="46"/>
  <c r="BK186" i="46" s="1"/>
  <c r="DY186" i="46"/>
  <c r="DX186" i="46"/>
  <c r="BI186" i="46" s="1"/>
  <c r="DW186" i="46"/>
  <c r="DV186" i="46"/>
  <c r="BG186" i="46" s="1"/>
  <c r="DU186" i="46"/>
  <c r="BF186" i="46" s="1"/>
  <c r="DT186" i="46"/>
  <c r="DS186" i="46"/>
  <c r="BD186" i="46" s="1"/>
  <c r="DR186" i="46"/>
  <c r="DQ186" i="46"/>
  <c r="BB186" i="46" s="1"/>
  <c r="DP186" i="46"/>
  <c r="BA186" i="46" s="1"/>
  <c r="DO186" i="46"/>
  <c r="DN186" i="46"/>
  <c r="AY186" i="46" s="1"/>
  <c r="DM186" i="46"/>
  <c r="DL186" i="46"/>
  <c r="DK186" i="46"/>
  <c r="AV186" i="46" s="1"/>
  <c r="DJ186" i="46"/>
  <c r="DI186" i="46"/>
  <c r="DH186" i="46"/>
  <c r="DG186" i="46"/>
  <c r="DF186" i="46"/>
  <c r="AQ186" i="46" s="1"/>
  <c r="DE186" i="46"/>
  <c r="AP186" i="46" s="1"/>
  <c r="DD186" i="46"/>
  <c r="AO186" i="46" s="1"/>
  <c r="DC186" i="46"/>
  <c r="AN186" i="46" s="1"/>
  <c r="DB186" i="46"/>
  <c r="AM186" i="46" s="1"/>
  <c r="DA186" i="46"/>
  <c r="AL186" i="46" s="1"/>
  <c r="CZ186" i="46"/>
  <c r="AK186" i="46" s="1"/>
  <c r="CY186" i="46"/>
  <c r="CX186" i="46"/>
  <c r="AI186" i="46" s="1"/>
  <c r="CW186" i="46"/>
  <c r="AH186" i="46" s="1"/>
  <c r="CV186" i="46"/>
  <c r="AG186" i="46" s="1"/>
  <c r="CU186" i="46"/>
  <c r="AF186" i="46" s="1"/>
  <c r="CT186" i="46"/>
  <c r="CS186" i="46"/>
  <c r="AD186" i="46" s="1"/>
  <c r="CR186" i="46"/>
  <c r="AC186" i="46" s="1"/>
  <c r="CQ186" i="46"/>
  <c r="CP186" i="46"/>
  <c r="AA186" i="46" s="1"/>
  <c r="CO186" i="46"/>
  <c r="CN186" i="46"/>
  <c r="Y186" i="46" s="1"/>
  <c r="CM186" i="46"/>
  <c r="X186" i="46" s="1"/>
  <c r="CL186" i="46"/>
  <c r="CK186" i="46"/>
  <c r="CJ186" i="46"/>
  <c r="U186" i="46" s="1"/>
  <c r="CI186" i="46"/>
  <c r="CH186" i="46"/>
  <c r="S186" i="46" s="1"/>
  <c r="CG186" i="46"/>
  <c r="R186" i="46" s="1"/>
  <c r="CF186" i="46"/>
  <c r="Q186" i="46" s="1"/>
  <c r="CE186" i="46"/>
  <c r="P186" i="46" s="1"/>
  <c r="CD186" i="46"/>
  <c r="CC186" i="46"/>
  <c r="N186" i="46" s="1"/>
  <c r="CB186" i="46"/>
  <c r="CA186" i="46"/>
  <c r="BZ186" i="46"/>
  <c r="K186" i="46" s="1"/>
  <c r="BY186" i="46"/>
  <c r="BX186" i="46"/>
  <c r="BW186" i="46"/>
  <c r="H186" i="46" s="1"/>
  <c r="BV186" i="46"/>
  <c r="BU186" i="46"/>
  <c r="F186" i="46" s="1"/>
  <c r="BT186" i="46"/>
  <c r="BS186" i="46"/>
  <c r="B186" i="46"/>
  <c r="B186" i="44" s="1"/>
  <c r="A186" i="46"/>
  <c r="A186" i="44" s="1"/>
  <c r="EF185" i="46"/>
  <c r="BQ185" i="46" s="1"/>
  <c r="EE185" i="46"/>
  <c r="BP185" i="46" s="1"/>
  <c r="ED185" i="46"/>
  <c r="EC185" i="46"/>
  <c r="EB185" i="46"/>
  <c r="EA185" i="46"/>
  <c r="DZ185" i="46"/>
  <c r="BK185" i="46" s="1"/>
  <c r="DY185" i="46"/>
  <c r="BJ185" i="46" s="1"/>
  <c r="DX185" i="46"/>
  <c r="BI185" i="46" s="1"/>
  <c r="DW185" i="46"/>
  <c r="BH185" i="46" s="1"/>
  <c r="DV185" i="46"/>
  <c r="DU185" i="46"/>
  <c r="DT185" i="46"/>
  <c r="BE185" i="46" s="1"/>
  <c r="DS185" i="46"/>
  <c r="DR185" i="46"/>
  <c r="BC185" i="46" s="1"/>
  <c r="DQ185" i="46"/>
  <c r="DP185" i="46"/>
  <c r="BA185" i="46" s="1"/>
  <c r="DO185" i="46"/>
  <c r="AZ185" i="46" s="1"/>
  <c r="DN185" i="46"/>
  <c r="DM185" i="46"/>
  <c r="AX185" i="46" s="1"/>
  <c r="DL185" i="46"/>
  <c r="DK185" i="46"/>
  <c r="DJ185" i="46"/>
  <c r="AU185" i="46" s="1"/>
  <c r="DI185" i="46"/>
  <c r="AT185" i="46" s="1"/>
  <c r="DH185" i="46"/>
  <c r="AS185" i="46" s="1"/>
  <c r="DG185" i="46"/>
  <c r="AR185" i="46" s="1"/>
  <c r="DF185" i="46"/>
  <c r="DE185" i="46"/>
  <c r="AP185" i="46" s="1"/>
  <c r="DD185" i="46"/>
  <c r="DC185" i="46"/>
  <c r="DB185" i="46"/>
  <c r="AM185" i="46" s="1"/>
  <c r="DA185" i="46"/>
  <c r="CZ185" i="46"/>
  <c r="AK185" i="46" s="1"/>
  <c r="CY185" i="46"/>
  <c r="AJ185" i="46" s="1"/>
  <c r="CX185" i="46"/>
  <c r="AI185" i="46" s="1"/>
  <c r="CW185" i="46"/>
  <c r="CV185" i="46"/>
  <c r="AG185" i="46" s="1"/>
  <c r="CU185" i="46"/>
  <c r="CT185" i="46"/>
  <c r="AE185" i="46" s="1"/>
  <c r="CS185" i="46"/>
  <c r="CR185" i="46"/>
  <c r="CQ185" i="46"/>
  <c r="AB185" i="46" s="1"/>
  <c r="CP185" i="46"/>
  <c r="CO185" i="46"/>
  <c r="CN185" i="46"/>
  <c r="CM185" i="46"/>
  <c r="CL185" i="46"/>
  <c r="W185" i="46" s="1"/>
  <c r="CK185" i="46"/>
  <c r="CJ185" i="46"/>
  <c r="U185" i="46" s="1"/>
  <c r="CI185" i="46"/>
  <c r="T185" i="46" s="1"/>
  <c r="CH185" i="46"/>
  <c r="S185" i="46" s="1"/>
  <c r="CG185" i="46"/>
  <c r="R185" i="46" s="1"/>
  <c r="CF185" i="46"/>
  <c r="Q185" i="46" s="1"/>
  <c r="CE185" i="46"/>
  <c r="CD185" i="46"/>
  <c r="O185" i="46" s="1"/>
  <c r="CC185" i="46"/>
  <c r="CB185" i="46"/>
  <c r="M185" i="46" s="1"/>
  <c r="CA185" i="46"/>
  <c r="L185" i="46" s="1"/>
  <c r="BZ185" i="46"/>
  <c r="BY185" i="46"/>
  <c r="BX185" i="46"/>
  <c r="BW185" i="46"/>
  <c r="BV185" i="46"/>
  <c r="G185" i="46" s="1"/>
  <c r="BU185" i="46"/>
  <c r="F185" i="46" s="1"/>
  <c r="BT185" i="46"/>
  <c r="BS185" i="46"/>
  <c r="D185" i="46" s="1"/>
  <c r="B185" i="46"/>
  <c r="B185" i="44" s="1"/>
  <c r="A185" i="46"/>
  <c r="C185" i="46" s="1"/>
  <c r="C185" i="44" s="1"/>
  <c r="EF184" i="46"/>
  <c r="BQ184" i="46" s="1"/>
  <c r="EE184" i="46"/>
  <c r="ED184" i="46"/>
  <c r="EC184" i="46"/>
  <c r="EB184" i="46"/>
  <c r="EA184" i="46"/>
  <c r="BL184" i="46" s="1"/>
  <c r="DZ184" i="46"/>
  <c r="DY184" i="46"/>
  <c r="BJ184" i="46" s="1"/>
  <c r="DX184" i="46"/>
  <c r="DW184" i="46"/>
  <c r="BH184" i="46" s="1"/>
  <c r="DV184" i="46"/>
  <c r="DU184" i="46"/>
  <c r="DT184" i="46"/>
  <c r="BE184" i="46" s="1"/>
  <c r="DS184" i="46"/>
  <c r="BD184" i="46" s="1"/>
  <c r="DR184" i="46"/>
  <c r="DQ184" i="46"/>
  <c r="DP184" i="46"/>
  <c r="BA184" i="46" s="1"/>
  <c r="DO184" i="46"/>
  <c r="DN184" i="46"/>
  <c r="DM184" i="46"/>
  <c r="AX184" i="46" s="1"/>
  <c r="DL184" i="46"/>
  <c r="DK184" i="46"/>
  <c r="AV184" i="46" s="1"/>
  <c r="DJ184" i="46"/>
  <c r="AU184" i="46" s="1"/>
  <c r="DI184" i="46"/>
  <c r="DH184" i="46"/>
  <c r="DG184" i="46"/>
  <c r="DF184" i="46"/>
  <c r="DE184" i="46"/>
  <c r="AP184" i="46" s="1"/>
  <c r="DD184" i="46"/>
  <c r="DC184" i="46"/>
  <c r="AN184" i="46" s="1"/>
  <c r="DB184" i="46"/>
  <c r="DA184" i="46"/>
  <c r="CZ184" i="46"/>
  <c r="CY184" i="46"/>
  <c r="CX184" i="46"/>
  <c r="AI184" i="44" s="1"/>
  <c r="CW184" i="46"/>
  <c r="AH184" i="46" s="1"/>
  <c r="CV184" i="46"/>
  <c r="CU184" i="46"/>
  <c r="AF184" i="46" s="1"/>
  <c r="CT184" i="46"/>
  <c r="AE184" i="46" s="1"/>
  <c r="CS184" i="46"/>
  <c r="CR184" i="46"/>
  <c r="CQ184" i="46"/>
  <c r="CP184" i="46"/>
  <c r="CO184" i="46"/>
  <c r="CN184" i="46"/>
  <c r="CM184" i="46"/>
  <c r="X184" i="46" s="1"/>
  <c r="CL184" i="46"/>
  <c r="CK184" i="46"/>
  <c r="CJ184" i="46"/>
  <c r="U184" i="46" s="1"/>
  <c r="CI184" i="46"/>
  <c r="CH184" i="46"/>
  <c r="CG184" i="46"/>
  <c r="CF184" i="46"/>
  <c r="CE184" i="46"/>
  <c r="P184" i="46" s="1"/>
  <c r="CD184" i="46"/>
  <c r="O184" i="46" s="1"/>
  <c r="CC184" i="46"/>
  <c r="N184" i="46" s="1"/>
  <c r="CB184" i="46"/>
  <c r="CA184" i="46"/>
  <c r="BZ184" i="46"/>
  <c r="BY184" i="46"/>
  <c r="J184" i="46" s="1"/>
  <c r="BX184" i="46"/>
  <c r="BW184" i="46"/>
  <c r="H184" i="46" s="1"/>
  <c r="BV184" i="46"/>
  <c r="BU184" i="46"/>
  <c r="BT184" i="46"/>
  <c r="E184" i="46" s="1"/>
  <c r="BS184" i="46"/>
  <c r="AI184" i="46"/>
  <c r="B184" i="46"/>
  <c r="A184" i="46"/>
  <c r="EF183" i="46"/>
  <c r="BQ183" i="46" s="1"/>
  <c r="EE183" i="46"/>
  <c r="ED183" i="46"/>
  <c r="EC183" i="46"/>
  <c r="EB183" i="46"/>
  <c r="EA183" i="46"/>
  <c r="BL183" i="46" s="1"/>
  <c r="DZ183" i="46"/>
  <c r="BK183" i="46" s="1"/>
  <c r="DY183" i="46"/>
  <c r="DX183" i="46"/>
  <c r="BI183" i="46" s="1"/>
  <c r="DW183" i="46"/>
  <c r="BH183" i="46" s="1"/>
  <c r="DV183" i="46"/>
  <c r="DU183" i="46"/>
  <c r="DT183" i="46"/>
  <c r="DS183" i="46"/>
  <c r="BD183" i="46" s="1"/>
  <c r="DR183" i="46"/>
  <c r="DQ183" i="46"/>
  <c r="DP183" i="46"/>
  <c r="BA183" i="46" s="1"/>
  <c r="DO183" i="46"/>
  <c r="AZ183" i="46" s="1"/>
  <c r="DN183" i="46"/>
  <c r="AY183" i="46" s="1"/>
  <c r="DM183" i="46"/>
  <c r="DL183" i="46"/>
  <c r="DK183" i="46"/>
  <c r="AV183" i="46" s="1"/>
  <c r="DJ183" i="46"/>
  <c r="AU183" i="46" s="1"/>
  <c r="DI183" i="46"/>
  <c r="AT183" i="46" s="1"/>
  <c r="DH183" i="46"/>
  <c r="AS183" i="46" s="1"/>
  <c r="DG183" i="46"/>
  <c r="DF183" i="46"/>
  <c r="AQ183" i="46" s="1"/>
  <c r="DE183" i="46"/>
  <c r="AP183" i="46" s="1"/>
  <c r="DD183" i="46"/>
  <c r="DC183" i="46"/>
  <c r="AN183" i="46" s="1"/>
  <c r="DB183" i="46"/>
  <c r="DA183" i="46"/>
  <c r="CZ183" i="46"/>
  <c r="AK183" i="46" s="1"/>
  <c r="CY183" i="46"/>
  <c r="AJ183" i="46" s="1"/>
  <c r="CX183" i="46"/>
  <c r="CW183" i="46"/>
  <c r="CV183" i="46"/>
  <c r="CU183" i="46"/>
  <c r="AF183" i="46" s="1"/>
  <c r="CT183" i="46"/>
  <c r="AE183" i="46" s="1"/>
  <c r="CS183" i="46"/>
  <c r="CR183" i="46"/>
  <c r="AC183" i="46" s="1"/>
  <c r="CQ183" i="46"/>
  <c r="CP183" i="46"/>
  <c r="AA183" i="46" s="1"/>
  <c r="CO183" i="46"/>
  <c r="CN183" i="46"/>
  <c r="CM183" i="46"/>
  <c r="X183" i="46" s="1"/>
  <c r="CL183" i="46"/>
  <c r="W183" i="46" s="1"/>
  <c r="CK183" i="46"/>
  <c r="CJ183" i="46"/>
  <c r="U183" i="46" s="1"/>
  <c r="CI183" i="46"/>
  <c r="CH183" i="46"/>
  <c r="S183" i="44" s="1"/>
  <c r="CG183" i="46"/>
  <c r="R183" i="46" s="1"/>
  <c r="CF183" i="46"/>
  <c r="CE183" i="46"/>
  <c r="P183" i="46" s="1"/>
  <c r="CD183" i="46"/>
  <c r="CC183" i="46"/>
  <c r="N183" i="46" s="1"/>
  <c r="CB183" i="46"/>
  <c r="M183" i="46" s="1"/>
  <c r="CA183" i="46"/>
  <c r="L183" i="46" s="1"/>
  <c r="BZ183" i="46"/>
  <c r="K183" i="46" s="1"/>
  <c r="BY183" i="46"/>
  <c r="J183" i="46" s="1"/>
  <c r="BX183" i="46"/>
  <c r="BW183" i="46"/>
  <c r="H183" i="46" s="1"/>
  <c r="BV183" i="46"/>
  <c r="BU183" i="46"/>
  <c r="F183" i="46" s="1"/>
  <c r="BT183" i="46"/>
  <c r="E183" i="46" s="1"/>
  <c r="BS183" i="46"/>
  <c r="D183" i="46" s="1"/>
  <c r="S183" i="46"/>
  <c r="B183" i="46"/>
  <c r="B183" i="44" s="1"/>
  <c r="A183" i="46"/>
  <c r="C183" i="46" s="1"/>
  <c r="C183" i="44" s="1"/>
  <c r="EF182" i="46"/>
  <c r="BQ182" i="46" s="1"/>
  <c r="EE182" i="46"/>
  <c r="BP182" i="46" s="1"/>
  <c r="ED182" i="46"/>
  <c r="EC182" i="46"/>
  <c r="BN182" i="46" s="1"/>
  <c r="EB182" i="46"/>
  <c r="EA182" i="46"/>
  <c r="DZ182" i="46"/>
  <c r="DY182" i="46"/>
  <c r="DX182" i="46"/>
  <c r="BI182" i="46" s="1"/>
  <c r="DW182" i="46"/>
  <c r="DV182" i="46"/>
  <c r="DU182" i="46"/>
  <c r="BF182" i="46" s="1"/>
  <c r="DT182" i="46"/>
  <c r="BE182" i="46" s="1"/>
  <c r="DS182" i="46"/>
  <c r="BD182" i="46" s="1"/>
  <c r="DR182" i="46"/>
  <c r="DQ182" i="46"/>
  <c r="DP182" i="46"/>
  <c r="BA182" i="46" s="1"/>
  <c r="DO182" i="46"/>
  <c r="AZ182" i="46" s="1"/>
  <c r="DN182" i="46"/>
  <c r="DM182" i="46"/>
  <c r="AX182" i="46" s="1"/>
  <c r="DL182" i="46"/>
  <c r="DK182" i="46"/>
  <c r="DJ182" i="46"/>
  <c r="DI182" i="46"/>
  <c r="DH182" i="46"/>
  <c r="AS182" i="46" s="1"/>
  <c r="DG182" i="46"/>
  <c r="DF182" i="46"/>
  <c r="AQ182" i="46" s="1"/>
  <c r="DE182" i="46"/>
  <c r="AP182" i="46" s="1"/>
  <c r="DD182" i="46"/>
  <c r="DC182" i="46"/>
  <c r="AN182" i="46" s="1"/>
  <c r="DB182" i="46"/>
  <c r="DA182" i="46"/>
  <c r="CZ182" i="46"/>
  <c r="AK182" i="46" s="1"/>
  <c r="CY182" i="46"/>
  <c r="CX182" i="46"/>
  <c r="AI182" i="46" s="1"/>
  <c r="CW182" i="46"/>
  <c r="AH182" i="46" s="1"/>
  <c r="CV182" i="46"/>
  <c r="CU182" i="46"/>
  <c r="CT182" i="46"/>
  <c r="AE182" i="46" s="1"/>
  <c r="CS182" i="46"/>
  <c r="CR182" i="46"/>
  <c r="AC182" i="46" s="1"/>
  <c r="CQ182" i="46"/>
  <c r="AB182" i="46" s="1"/>
  <c r="CP182" i="46"/>
  <c r="CO182" i="46"/>
  <c r="Z182" i="46" s="1"/>
  <c r="CN182" i="46"/>
  <c r="Y182" i="46" s="1"/>
  <c r="CM182" i="46"/>
  <c r="CL182" i="46"/>
  <c r="W182" i="46" s="1"/>
  <c r="CK182" i="46"/>
  <c r="CJ182" i="46"/>
  <c r="U182" i="46" s="1"/>
  <c r="CI182" i="46"/>
  <c r="CH182" i="46"/>
  <c r="CG182" i="46"/>
  <c r="R182" i="46" s="1"/>
  <c r="CF182" i="46"/>
  <c r="Q182" i="46" s="1"/>
  <c r="CE182" i="46"/>
  <c r="CD182" i="46"/>
  <c r="CC182" i="46"/>
  <c r="CB182" i="46"/>
  <c r="M182" i="46" s="1"/>
  <c r="CA182" i="46"/>
  <c r="L182" i="46" s="1"/>
  <c r="BZ182" i="46"/>
  <c r="K182" i="46" s="1"/>
  <c r="BY182" i="46"/>
  <c r="J182" i="46" s="1"/>
  <c r="BX182" i="46"/>
  <c r="BW182" i="46"/>
  <c r="BV182" i="46"/>
  <c r="G182" i="46" s="1"/>
  <c r="BU182" i="46"/>
  <c r="BT182" i="46"/>
  <c r="E182" i="46" s="1"/>
  <c r="BS182" i="46"/>
  <c r="B182" i="46"/>
  <c r="B182" i="44" s="1"/>
  <c r="A182" i="46"/>
  <c r="A182" i="44" s="1"/>
  <c r="EF181" i="46"/>
  <c r="BQ181" i="46" s="1"/>
  <c r="EE181" i="46"/>
  <c r="ED181" i="46"/>
  <c r="EC181" i="46"/>
  <c r="EB181" i="46"/>
  <c r="BM181" i="46" s="1"/>
  <c r="EA181" i="46"/>
  <c r="BL181" i="46" s="1"/>
  <c r="DZ181" i="46"/>
  <c r="DY181" i="46"/>
  <c r="BJ181" i="46" s="1"/>
  <c r="DX181" i="46"/>
  <c r="DW181" i="46"/>
  <c r="DV181" i="46"/>
  <c r="BG181" i="46" s="1"/>
  <c r="DU181" i="46"/>
  <c r="DT181" i="46"/>
  <c r="BE181" i="46" s="1"/>
  <c r="DS181" i="46"/>
  <c r="DR181" i="46"/>
  <c r="DQ181" i="46"/>
  <c r="BB181" i="46" s="1"/>
  <c r="DP181" i="46"/>
  <c r="BA181" i="46" s="1"/>
  <c r="DO181" i="46"/>
  <c r="DN181" i="46"/>
  <c r="AY181" i="46" s="1"/>
  <c r="DM181" i="46"/>
  <c r="DL181" i="46"/>
  <c r="AW181" i="46" s="1"/>
  <c r="DK181" i="46"/>
  <c r="DJ181" i="46"/>
  <c r="DI181" i="46"/>
  <c r="AT181" i="46" s="1"/>
  <c r="DH181" i="46"/>
  <c r="DG181" i="46"/>
  <c r="DF181" i="46"/>
  <c r="DE181" i="46"/>
  <c r="DD181" i="46"/>
  <c r="AO181" i="46" s="1"/>
  <c r="DC181" i="46"/>
  <c r="AN181" i="46" s="1"/>
  <c r="DB181" i="46"/>
  <c r="DA181" i="46"/>
  <c r="AL181" i="46" s="1"/>
  <c r="CZ181" i="46"/>
  <c r="AK181" i="46" s="1"/>
  <c r="CY181" i="46"/>
  <c r="AJ181" i="46" s="1"/>
  <c r="CX181" i="46"/>
  <c r="CW181" i="46"/>
  <c r="CV181" i="46"/>
  <c r="AG181" i="46" s="1"/>
  <c r="CU181" i="46"/>
  <c r="CT181" i="46"/>
  <c r="AE181" i="46" s="1"/>
  <c r="CS181" i="46"/>
  <c r="AD181" i="46" s="1"/>
  <c r="CR181" i="46"/>
  <c r="CQ181" i="46"/>
  <c r="AB181" i="46" s="1"/>
  <c r="CP181" i="46"/>
  <c r="CO181" i="46"/>
  <c r="CN181" i="46"/>
  <c r="Y181" i="46" s="1"/>
  <c r="CM181" i="46"/>
  <c r="X181" i="46" s="1"/>
  <c r="CL181" i="46"/>
  <c r="CK181" i="46"/>
  <c r="V181" i="46" s="1"/>
  <c r="CJ181" i="46"/>
  <c r="U181" i="46" s="1"/>
  <c r="CI181" i="46"/>
  <c r="CH181" i="46"/>
  <c r="CG181" i="46"/>
  <c r="CF181" i="46"/>
  <c r="Q181" i="46" s="1"/>
  <c r="CE181" i="46"/>
  <c r="P181" i="46" s="1"/>
  <c r="CD181" i="46"/>
  <c r="CC181" i="46"/>
  <c r="N181" i="46" s="1"/>
  <c r="CB181" i="46"/>
  <c r="CA181" i="46"/>
  <c r="BZ181" i="46"/>
  <c r="K181" i="46" s="1"/>
  <c r="BY181" i="46"/>
  <c r="BX181" i="46"/>
  <c r="I181" i="46" s="1"/>
  <c r="BW181" i="46"/>
  <c r="H181" i="46" s="1"/>
  <c r="BV181" i="46"/>
  <c r="BU181" i="46"/>
  <c r="F181" i="46" s="1"/>
  <c r="BT181" i="46"/>
  <c r="BS181" i="46"/>
  <c r="D181" i="46" s="1"/>
  <c r="B181" i="46"/>
  <c r="B181" i="44" s="1"/>
  <c r="A181" i="46"/>
  <c r="C181" i="46" s="1"/>
  <c r="C181" i="44" s="1"/>
  <c r="EF180" i="46"/>
  <c r="BQ180" i="46" s="1"/>
  <c r="EE180" i="46"/>
  <c r="ED180" i="46"/>
  <c r="EC180" i="46"/>
  <c r="BN180" i="46" s="1"/>
  <c r="EB180" i="46"/>
  <c r="BM180" i="46" s="1"/>
  <c r="EA180" i="46"/>
  <c r="DZ180" i="46"/>
  <c r="DY180" i="46"/>
  <c r="DX180" i="46"/>
  <c r="BI180" i="46" s="1"/>
  <c r="DW180" i="46"/>
  <c r="BH180" i="46" s="1"/>
  <c r="DV180" i="46"/>
  <c r="BG180" i="46" s="1"/>
  <c r="DU180" i="46"/>
  <c r="BF180" i="46" s="1"/>
  <c r="DT180" i="46"/>
  <c r="BE180" i="46" s="1"/>
  <c r="DS180" i="46"/>
  <c r="DR180" i="46"/>
  <c r="BC180" i="46" s="1"/>
  <c r="DQ180" i="46"/>
  <c r="DP180" i="46"/>
  <c r="BA180" i="46" s="1"/>
  <c r="DO180" i="46"/>
  <c r="AZ180" i="46" s="1"/>
  <c r="DN180" i="46"/>
  <c r="DM180" i="46"/>
  <c r="AX180" i="46" s="1"/>
  <c r="DL180" i="46"/>
  <c r="AW180" i="46" s="1"/>
  <c r="DK180" i="46"/>
  <c r="DJ180" i="46"/>
  <c r="DI180" i="46"/>
  <c r="DH180" i="46"/>
  <c r="AS180" i="46" s="1"/>
  <c r="DG180" i="46"/>
  <c r="DF180" i="46"/>
  <c r="DE180" i="46"/>
  <c r="AP180" i="46" s="1"/>
  <c r="DD180" i="46"/>
  <c r="DC180" i="46"/>
  <c r="AN180" i="46" s="1"/>
  <c r="DB180" i="46"/>
  <c r="DA180" i="46"/>
  <c r="CZ180" i="46"/>
  <c r="AK180" i="46" s="1"/>
  <c r="CY180" i="46"/>
  <c r="AJ180" i="46" s="1"/>
  <c r="CX180" i="46"/>
  <c r="CW180" i="46"/>
  <c r="AH180" i="46" s="1"/>
  <c r="CV180" i="46"/>
  <c r="CU180" i="46"/>
  <c r="CT180" i="46"/>
  <c r="AE180" i="46" s="1"/>
  <c r="CS180" i="46"/>
  <c r="CR180" i="46"/>
  <c r="AC180" i="46" s="1"/>
  <c r="CQ180" i="46"/>
  <c r="CP180" i="46"/>
  <c r="CO180" i="46"/>
  <c r="Z180" i="46" s="1"/>
  <c r="CN180" i="46"/>
  <c r="Y180" i="46" s="1"/>
  <c r="CM180" i="46"/>
  <c r="CL180" i="46"/>
  <c r="W180" i="46" s="1"/>
  <c r="CK180" i="46"/>
  <c r="CJ180" i="46"/>
  <c r="U180" i="46" s="1"/>
  <c r="CI180" i="46"/>
  <c r="T180" i="46" s="1"/>
  <c r="CH180" i="46"/>
  <c r="CG180" i="46"/>
  <c r="R180" i="46" s="1"/>
  <c r="CF180" i="46"/>
  <c r="CE180" i="46"/>
  <c r="CD180" i="46"/>
  <c r="CC180" i="46"/>
  <c r="CB180" i="46"/>
  <c r="M180" i="46" s="1"/>
  <c r="CA180" i="46"/>
  <c r="BZ180" i="46"/>
  <c r="BY180" i="46"/>
  <c r="J180" i="46" s="1"/>
  <c r="BX180" i="46"/>
  <c r="I180" i="46" s="1"/>
  <c r="BW180" i="46"/>
  <c r="BV180" i="46"/>
  <c r="BU180" i="46"/>
  <c r="BT180" i="46"/>
  <c r="E180" i="46" s="1"/>
  <c r="BS180" i="46"/>
  <c r="B180" i="46"/>
  <c r="B180" i="44" s="1"/>
  <c r="A180" i="46"/>
  <c r="C180" i="46" s="1"/>
  <c r="C180" i="44" s="1"/>
  <c r="EF179" i="46"/>
  <c r="EE179" i="46"/>
  <c r="ED179" i="46"/>
  <c r="BO179" i="44" s="1"/>
  <c r="EC179" i="46"/>
  <c r="EB179" i="46"/>
  <c r="BM179" i="46" s="1"/>
  <c r="EA179" i="46"/>
  <c r="DZ179" i="46"/>
  <c r="BK179" i="46" s="1"/>
  <c r="DY179" i="46"/>
  <c r="BJ179" i="46" s="1"/>
  <c r="DX179" i="46"/>
  <c r="DW179" i="46"/>
  <c r="DV179" i="46"/>
  <c r="BG179" i="46" s="1"/>
  <c r="DU179" i="46"/>
  <c r="DT179" i="46"/>
  <c r="BE179" i="46" s="1"/>
  <c r="DS179" i="46"/>
  <c r="BD179" i="46" s="1"/>
  <c r="DR179" i="46"/>
  <c r="DQ179" i="46"/>
  <c r="BB179" i="46" s="1"/>
  <c r="DP179" i="46"/>
  <c r="BA179" i="46" s="1"/>
  <c r="DO179" i="46"/>
  <c r="DN179" i="46"/>
  <c r="DM179" i="46"/>
  <c r="DL179" i="46"/>
  <c r="AW179" i="46" s="1"/>
  <c r="DK179" i="46"/>
  <c r="AV179" i="46" s="1"/>
  <c r="DJ179" i="46"/>
  <c r="DI179" i="46"/>
  <c r="AT179" i="46" s="1"/>
  <c r="DH179" i="46"/>
  <c r="DG179" i="46"/>
  <c r="DF179" i="46"/>
  <c r="AQ179" i="46" s="1"/>
  <c r="DE179" i="46"/>
  <c r="DD179" i="46"/>
  <c r="AO179" i="46" s="1"/>
  <c r="DC179" i="46"/>
  <c r="AN179" i="46" s="1"/>
  <c r="DB179" i="46"/>
  <c r="DA179" i="46"/>
  <c r="AL179" i="46" s="1"/>
  <c r="CZ179" i="46"/>
  <c r="AK179" i="46" s="1"/>
  <c r="CY179" i="46"/>
  <c r="CX179" i="46"/>
  <c r="AI179" i="46" s="1"/>
  <c r="CW179" i="46"/>
  <c r="AH179" i="44" s="1"/>
  <c r="CV179" i="46"/>
  <c r="AG179" i="46" s="1"/>
  <c r="CU179" i="46"/>
  <c r="CT179" i="46"/>
  <c r="CS179" i="46"/>
  <c r="AD179" i="46" s="1"/>
  <c r="CR179" i="46"/>
  <c r="CQ179" i="46"/>
  <c r="CP179" i="46"/>
  <c r="CO179" i="46"/>
  <c r="CN179" i="46"/>
  <c r="Y179" i="46" s="1"/>
  <c r="CM179" i="46"/>
  <c r="CL179" i="46"/>
  <c r="CK179" i="46"/>
  <c r="V179" i="46" s="1"/>
  <c r="CJ179" i="46"/>
  <c r="U179" i="46" s="1"/>
  <c r="CI179" i="46"/>
  <c r="T179" i="46" s="1"/>
  <c r="CH179" i="46"/>
  <c r="CG179" i="46"/>
  <c r="CF179" i="46"/>
  <c r="Q179" i="46" s="1"/>
  <c r="CE179" i="46"/>
  <c r="CD179" i="46"/>
  <c r="CC179" i="46"/>
  <c r="N179" i="46" s="1"/>
  <c r="CB179" i="46"/>
  <c r="M179" i="46" s="1"/>
  <c r="CA179" i="46"/>
  <c r="BZ179" i="46"/>
  <c r="K179" i="46" s="1"/>
  <c r="BY179" i="46"/>
  <c r="BX179" i="46"/>
  <c r="I179" i="46" s="1"/>
  <c r="BW179" i="46"/>
  <c r="H179" i="46" s="1"/>
  <c r="BV179" i="46"/>
  <c r="BU179" i="46"/>
  <c r="F179" i="46" s="1"/>
  <c r="BT179" i="46"/>
  <c r="BS179" i="46"/>
  <c r="BO179" i="46"/>
  <c r="AH179" i="46"/>
  <c r="B179" i="46"/>
  <c r="B179" i="44" s="1"/>
  <c r="A179" i="46"/>
  <c r="C179" i="46" s="1"/>
  <c r="C179" i="44" s="1"/>
  <c r="EF178" i="46"/>
  <c r="EE178" i="46"/>
  <c r="BP178" i="46" s="1"/>
  <c r="ED178" i="46"/>
  <c r="BO178" i="46" s="1"/>
  <c r="EC178" i="46"/>
  <c r="EB178" i="46"/>
  <c r="EA178" i="46"/>
  <c r="DZ178" i="46"/>
  <c r="BK178" i="46" s="1"/>
  <c r="DY178" i="46"/>
  <c r="DX178" i="46"/>
  <c r="BI178" i="46" s="1"/>
  <c r="DW178" i="46"/>
  <c r="BH178" i="46" s="1"/>
  <c r="DV178" i="46"/>
  <c r="BG178" i="46" s="1"/>
  <c r="DU178" i="46"/>
  <c r="DT178" i="46"/>
  <c r="BE178" i="46" s="1"/>
  <c r="DS178" i="46"/>
  <c r="DR178" i="46"/>
  <c r="BC178" i="46" s="1"/>
  <c r="DQ178" i="46"/>
  <c r="DP178" i="46"/>
  <c r="DO178" i="46"/>
  <c r="AZ178" i="46" s="1"/>
  <c r="DN178" i="46"/>
  <c r="DM178" i="46"/>
  <c r="AX178" i="46" s="1"/>
  <c r="DL178" i="46"/>
  <c r="DK178" i="46"/>
  <c r="DJ178" i="46"/>
  <c r="AU178" i="46" s="1"/>
  <c r="DI178" i="46"/>
  <c r="AT178" i="46" s="1"/>
  <c r="DH178" i="46"/>
  <c r="DG178" i="46"/>
  <c r="AR178" i="46" s="1"/>
  <c r="DF178" i="46"/>
  <c r="DE178" i="46"/>
  <c r="AP178" i="46" s="1"/>
  <c r="DD178" i="46"/>
  <c r="DC178" i="46"/>
  <c r="DB178" i="46"/>
  <c r="AM178" i="46" s="1"/>
  <c r="DA178" i="46"/>
  <c r="CZ178" i="46"/>
  <c r="AK178" i="46" s="1"/>
  <c r="CY178" i="46"/>
  <c r="AJ178" i="46" s="1"/>
  <c r="CX178" i="46"/>
  <c r="AI178" i="46" s="1"/>
  <c r="CW178" i="46"/>
  <c r="CV178" i="46"/>
  <c r="AG178" i="46" s="1"/>
  <c r="CU178" i="46"/>
  <c r="CT178" i="46"/>
  <c r="AE178" i="46" s="1"/>
  <c r="CS178" i="46"/>
  <c r="AD178" i="46" s="1"/>
  <c r="CR178" i="46"/>
  <c r="CQ178" i="46"/>
  <c r="AB178" i="46" s="1"/>
  <c r="CP178" i="46"/>
  <c r="CO178" i="46"/>
  <c r="CN178" i="46"/>
  <c r="CM178" i="46"/>
  <c r="CL178" i="46"/>
  <c r="W178" i="46" s="1"/>
  <c r="CK178" i="46"/>
  <c r="V178" i="46" s="1"/>
  <c r="CJ178" i="46"/>
  <c r="CI178" i="46"/>
  <c r="T178" i="46" s="1"/>
  <c r="CH178" i="46"/>
  <c r="S178" i="46" s="1"/>
  <c r="CG178" i="46"/>
  <c r="R178" i="46" s="1"/>
  <c r="CF178" i="46"/>
  <c r="Q178" i="46" s="1"/>
  <c r="CE178" i="46"/>
  <c r="CD178" i="46"/>
  <c r="O178" i="46" s="1"/>
  <c r="CC178" i="46"/>
  <c r="N178" i="46" s="1"/>
  <c r="CB178" i="46"/>
  <c r="CA178" i="46"/>
  <c r="L178" i="46" s="1"/>
  <c r="BZ178" i="46"/>
  <c r="BY178" i="46"/>
  <c r="BX178" i="46"/>
  <c r="I178" i="46" s="1"/>
  <c r="BW178" i="46"/>
  <c r="BV178" i="46"/>
  <c r="G178" i="46" s="1"/>
  <c r="BU178" i="46"/>
  <c r="F178" i="46" s="1"/>
  <c r="BT178" i="46"/>
  <c r="BS178" i="46"/>
  <c r="D178" i="46" s="1"/>
  <c r="B178" i="46"/>
  <c r="B178" i="44" s="1"/>
  <c r="A178" i="46"/>
  <c r="EF177" i="46"/>
  <c r="BQ177" i="46" s="1"/>
  <c r="EE177" i="46"/>
  <c r="ED177" i="46"/>
  <c r="BO177" i="46" s="1"/>
  <c r="EC177" i="46"/>
  <c r="BN177" i="46" s="1"/>
  <c r="EB177" i="46"/>
  <c r="EA177" i="46"/>
  <c r="BL177" i="46" s="1"/>
  <c r="DZ177" i="46"/>
  <c r="DY177" i="46"/>
  <c r="DX177" i="46"/>
  <c r="BI177" i="46" s="1"/>
  <c r="DW177" i="46"/>
  <c r="DV177" i="46"/>
  <c r="BG177" i="46" s="1"/>
  <c r="DU177" i="46"/>
  <c r="DT177" i="46"/>
  <c r="DS177" i="46"/>
  <c r="BD177" i="46" s="1"/>
  <c r="DR177" i="46"/>
  <c r="DQ177" i="46"/>
  <c r="DP177" i="46"/>
  <c r="DO177" i="46"/>
  <c r="DN177" i="46"/>
  <c r="AY177" i="46" s="1"/>
  <c r="DM177" i="46"/>
  <c r="AX177" i="46" s="1"/>
  <c r="DL177" i="46"/>
  <c r="DK177" i="46"/>
  <c r="AV177" i="46" s="1"/>
  <c r="DJ177" i="46"/>
  <c r="DI177" i="46"/>
  <c r="DH177" i="46"/>
  <c r="DG177" i="46"/>
  <c r="DF177" i="46"/>
  <c r="AQ177" i="46" s="1"/>
  <c r="DE177" i="46"/>
  <c r="DD177" i="46"/>
  <c r="DC177" i="46"/>
  <c r="AN177" i="46" s="1"/>
  <c r="DB177" i="46"/>
  <c r="DA177" i="46"/>
  <c r="AL177" i="46" s="1"/>
  <c r="CZ177" i="46"/>
  <c r="CY177" i="46"/>
  <c r="CX177" i="46"/>
  <c r="AI177" i="46" s="1"/>
  <c r="CW177" i="46"/>
  <c r="CV177" i="46"/>
  <c r="AG177" i="46" s="1"/>
  <c r="CU177" i="46"/>
  <c r="AF177" i="46" s="1"/>
  <c r="CT177" i="46"/>
  <c r="CS177" i="46"/>
  <c r="AD177" i="46" s="1"/>
  <c r="CR177" i="46"/>
  <c r="AC177" i="46" s="1"/>
  <c r="CQ177" i="46"/>
  <c r="CP177" i="46"/>
  <c r="AA177" i="46" s="1"/>
  <c r="CO177" i="46"/>
  <c r="CN177" i="46"/>
  <c r="CM177" i="46"/>
  <c r="X177" i="46" s="1"/>
  <c r="CL177" i="46"/>
  <c r="W177" i="46" s="1"/>
  <c r="CK177" i="46"/>
  <c r="CJ177" i="46"/>
  <c r="CI177" i="46"/>
  <c r="CH177" i="46"/>
  <c r="S177" i="46" s="1"/>
  <c r="CG177" i="46"/>
  <c r="R177" i="46" s="1"/>
  <c r="CF177" i="46"/>
  <c r="CE177" i="46"/>
  <c r="P177" i="46" s="1"/>
  <c r="CD177" i="46"/>
  <c r="O177" i="46" s="1"/>
  <c r="CC177" i="46"/>
  <c r="CB177" i="46"/>
  <c r="CA177" i="46"/>
  <c r="BZ177" i="46"/>
  <c r="K177" i="46" s="1"/>
  <c r="BY177" i="46"/>
  <c r="BX177" i="46"/>
  <c r="BW177" i="46"/>
  <c r="H177" i="46" s="1"/>
  <c r="BV177" i="46"/>
  <c r="G177" i="46" s="1"/>
  <c r="BU177" i="46"/>
  <c r="F177" i="46" s="1"/>
  <c r="BT177" i="46"/>
  <c r="E177" i="46" s="1"/>
  <c r="BS177" i="46"/>
  <c r="B177" i="46"/>
  <c r="B177" i="44" s="1"/>
  <c r="A177" i="46"/>
  <c r="C177" i="46" s="1"/>
  <c r="C177" i="44" s="1"/>
  <c r="EF176" i="46"/>
  <c r="EE176" i="46"/>
  <c r="BP176" i="46" s="1"/>
  <c r="ED176" i="46"/>
  <c r="BO176" i="44" s="1"/>
  <c r="EC176" i="46"/>
  <c r="EB176" i="46"/>
  <c r="EA176" i="46"/>
  <c r="DZ176" i="46"/>
  <c r="BK176" i="46" s="1"/>
  <c r="DY176" i="46"/>
  <c r="DX176" i="46"/>
  <c r="BI176" i="46" s="1"/>
  <c r="DW176" i="46"/>
  <c r="BH176" i="46" s="1"/>
  <c r="DV176" i="46"/>
  <c r="DU176" i="46"/>
  <c r="DT176" i="46"/>
  <c r="BE176" i="46" s="1"/>
  <c r="DS176" i="46"/>
  <c r="DR176" i="46"/>
  <c r="BC176" i="46" s="1"/>
  <c r="DQ176" i="46"/>
  <c r="BB176" i="46" s="1"/>
  <c r="DP176" i="46"/>
  <c r="DO176" i="46"/>
  <c r="AZ176" i="46" s="1"/>
  <c r="DN176" i="46"/>
  <c r="DM176" i="46"/>
  <c r="AX176" i="46" s="1"/>
  <c r="DL176" i="46"/>
  <c r="DK176" i="46"/>
  <c r="DJ176" i="46"/>
  <c r="AU176" i="46" s="1"/>
  <c r="DI176" i="46"/>
  <c r="DH176" i="46"/>
  <c r="DG176" i="46"/>
  <c r="AR176" i="46" s="1"/>
  <c r="DF176" i="46"/>
  <c r="AQ176" i="46" s="1"/>
  <c r="DE176" i="46"/>
  <c r="AP176" i="46" s="1"/>
  <c r="DD176" i="46"/>
  <c r="AO176" i="46" s="1"/>
  <c r="DC176" i="46"/>
  <c r="DB176" i="46"/>
  <c r="AM176" i="46" s="1"/>
  <c r="DA176" i="46"/>
  <c r="AL176" i="46" s="1"/>
  <c r="CZ176" i="46"/>
  <c r="CY176" i="46"/>
  <c r="AJ176" i="46" s="1"/>
  <c r="CX176" i="46"/>
  <c r="CW176" i="46"/>
  <c r="AH176" i="46" s="1"/>
  <c r="CV176" i="46"/>
  <c r="CU176" i="46"/>
  <c r="CT176" i="46"/>
  <c r="CS176" i="46"/>
  <c r="CR176" i="46"/>
  <c r="CQ176" i="46"/>
  <c r="AB176" i="46" s="1"/>
  <c r="CP176" i="46"/>
  <c r="AA176" i="46" s="1"/>
  <c r="CO176" i="46"/>
  <c r="CN176" i="46"/>
  <c r="Y176" i="46" s="1"/>
  <c r="CM176" i="46"/>
  <c r="CL176" i="46"/>
  <c r="W176" i="46" s="1"/>
  <c r="CK176" i="46"/>
  <c r="V176" i="46" s="1"/>
  <c r="CJ176" i="46"/>
  <c r="CI176" i="46"/>
  <c r="T176" i="46" s="1"/>
  <c r="CH176" i="46"/>
  <c r="CG176" i="46"/>
  <c r="CF176" i="46"/>
  <c r="CE176" i="46"/>
  <c r="CD176" i="46"/>
  <c r="O176" i="46" s="1"/>
  <c r="CC176" i="46"/>
  <c r="CB176" i="46"/>
  <c r="CA176" i="46"/>
  <c r="L176" i="46" s="1"/>
  <c r="BZ176" i="46"/>
  <c r="BY176" i="46"/>
  <c r="J176" i="46" s="1"/>
  <c r="BX176" i="46"/>
  <c r="I176" i="46" s="1"/>
  <c r="BW176" i="46"/>
  <c r="BV176" i="46"/>
  <c r="G176" i="46" s="1"/>
  <c r="BU176" i="46"/>
  <c r="BT176" i="46"/>
  <c r="BS176" i="46"/>
  <c r="D176" i="46" s="1"/>
  <c r="BO176" i="46"/>
  <c r="B176" i="46"/>
  <c r="B176" i="44" s="1"/>
  <c r="A176" i="46"/>
  <c r="C176" i="46" s="1"/>
  <c r="C176" i="44" s="1"/>
  <c r="EF175" i="46"/>
  <c r="EE175" i="46"/>
  <c r="BP175" i="46" s="1"/>
  <c r="ED175" i="46"/>
  <c r="BO175" i="44" s="1"/>
  <c r="EC175" i="46"/>
  <c r="BN175" i="44" s="1"/>
  <c r="EB175" i="46"/>
  <c r="BM175" i="46" s="1"/>
  <c r="EA175" i="46"/>
  <c r="DZ175" i="46"/>
  <c r="BK175" i="46" s="1"/>
  <c r="DY175" i="46"/>
  <c r="BJ175" i="46" s="1"/>
  <c r="DX175" i="46"/>
  <c r="DW175" i="46"/>
  <c r="DV175" i="46"/>
  <c r="DU175" i="46"/>
  <c r="DT175" i="46"/>
  <c r="BE175" i="46" s="1"/>
  <c r="DS175" i="46"/>
  <c r="BD175" i="46" s="1"/>
  <c r="DR175" i="46"/>
  <c r="DQ175" i="46"/>
  <c r="BB175" i="46" s="1"/>
  <c r="DP175" i="46"/>
  <c r="DO175" i="46"/>
  <c r="AZ175" i="46" s="1"/>
  <c r="DN175" i="46"/>
  <c r="AY175" i="46" s="1"/>
  <c r="DM175" i="46"/>
  <c r="DL175" i="46"/>
  <c r="AW175" i="46" s="1"/>
  <c r="DK175" i="46"/>
  <c r="DJ175" i="46"/>
  <c r="DI175" i="46"/>
  <c r="AT175" i="46" s="1"/>
  <c r="DH175" i="46"/>
  <c r="DG175" i="46"/>
  <c r="AR175" i="46" s="1"/>
  <c r="DF175" i="46"/>
  <c r="DE175" i="46"/>
  <c r="DD175" i="46"/>
  <c r="AO175" i="46" s="1"/>
  <c r="DC175" i="46"/>
  <c r="AN175" i="46" s="1"/>
  <c r="DB175" i="46"/>
  <c r="AM175" i="46" s="1"/>
  <c r="DA175" i="46"/>
  <c r="CZ175" i="46"/>
  <c r="CY175" i="46"/>
  <c r="AJ175" i="46" s="1"/>
  <c r="CX175" i="46"/>
  <c r="CW175" i="46"/>
  <c r="CV175" i="46"/>
  <c r="AG175" i="46" s="1"/>
  <c r="CU175" i="46"/>
  <c r="CT175" i="46"/>
  <c r="CS175" i="46"/>
  <c r="CR175" i="46"/>
  <c r="CQ175" i="46"/>
  <c r="AB175" i="46" s="1"/>
  <c r="CP175" i="46"/>
  <c r="AA175" i="46" s="1"/>
  <c r="CO175" i="46"/>
  <c r="CN175" i="46"/>
  <c r="Y175" i="46" s="1"/>
  <c r="CM175" i="46"/>
  <c r="X175" i="46" s="1"/>
  <c r="CL175" i="46"/>
  <c r="CK175" i="46"/>
  <c r="V175" i="46" s="1"/>
  <c r="CJ175" i="46"/>
  <c r="CI175" i="46"/>
  <c r="CH175" i="46"/>
  <c r="CG175" i="46"/>
  <c r="CF175" i="46"/>
  <c r="Q175" i="46" s="1"/>
  <c r="CE175" i="46"/>
  <c r="CD175" i="46"/>
  <c r="O175" i="46" s="1"/>
  <c r="CC175" i="46"/>
  <c r="CB175" i="46"/>
  <c r="CA175" i="46"/>
  <c r="L175" i="46" s="1"/>
  <c r="BZ175" i="46"/>
  <c r="K175" i="46" s="1"/>
  <c r="BY175" i="46"/>
  <c r="BX175" i="46"/>
  <c r="I175" i="46" s="1"/>
  <c r="BW175" i="46"/>
  <c r="BV175" i="46"/>
  <c r="BU175" i="46"/>
  <c r="BT175" i="46"/>
  <c r="BS175" i="46"/>
  <c r="D175" i="46" s="1"/>
  <c r="BO175" i="46"/>
  <c r="BN175" i="46"/>
  <c r="B175" i="46"/>
  <c r="B175" i="44" s="1"/>
  <c r="A175" i="46"/>
  <c r="A175" i="44" s="1"/>
  <c r="EF174" i="46"/>
  <c r="BQ174" i="46" s="1"/>
  <c r="EE174" i="46"/>
  <c r="BP174" i="46" s="1"/>
  <c r="ED174" i="46"/>
  <c r="EC174" i="46"/>
  <c r="EB174" i="46"/>
  <c r="BM174" i="46" s="1"/>
  <c r="EA174" i="46"/>
  <c r="DZ174" i="46"/>
  <c r="DY174" i="46"/>
  <c r="DX174" i="46"/>
  <c r="DW174" i="46"/>
  <c r="DV174" i="46"/>
  <c r="DU174" i="46"/>
  <c r="BF174" i="46" s="1"/>
  <c r="DT174" i="46"/>
  <c r="BE174" i="46" s="1"/>
  <c r="DS174" i="46"/>
  <c r="DR174" i="46"/>
  <c r="DQ174" i="46"/>
  <c r="DP174" i="46"/>
  <c r="DO174" i="46"/>
  <c r="AZ174" i="46" s="1"/>
  <c r="DN174" i="46"/>
  <c r="DM174" i="46"/>
  <c r="AX174" i="46" s="1"/>
  <c r="DL174" i="46"/>
  <c r="DK174" i="46"/>
  <c r="DJ174" i="46"/>
  <c r="DI174" i="46"/>
  <c r="DH174" i="46"/>
  <c r="AS174" i="46" s="1"/>
  <c r="DG174" i="46"/>
  <c r="DF174" i="46"/>
  <c r="AQ174" i="46" s="1"/>
  <c r="DE174" i="46"/>
  <c r="DD174" i="46"/>
  <c r="AO174" i="46" s="1"/>
  <c r="DC174" i="46"/>
  <c r="DB174" i="46"/>
  <c r="DA174" i="46"/>
  <c r="AL174" i="46" s="1"/>
  <c r="CZ174" i="46"/>
  <c r="CY174" i="46"/>
  <c r="AJ174" i="46" s="1"/>
  <c r="CX174" i="46"/>
  <c r="AI174" i="46" s="1"/>
  <c r="CW174" i="46"/>
  <c r="AH174" i="46" s="1"/>
  <c r="CV174" i="46"/>
  <c r="AG174" i="46" s="1"/>
  <c r="CU174" i="46"/>
  <c r="CT174" i="46"/>
  <c r="CS174" i="46"/>
  <c r="CR174" i="46"/>
  <c r="AC174" i="46" s="1"/>
  <c r="CQ174" i="46"/>
  <c r="AB174" i="46" s="1"/>
  <c r="CP174" i="46"/>
  <c r="AA174" i="46" s="1"/>
  <c r="CO174" i="46"/>
  <c r="Z174" i="46" s="1"/>
  <c r="CN174" i="46"/>
  <c r="CM174" i="46"/>
  <c r="X174" i="46" s="1"/>
  <c r="CL174" i="46"/>
  <c r="CK174" i="46"/>
  <c r="CJ174" i="46"/>
  <c r="CI174" i="46"/>
  <c r="CH174" i="46"/>
  <c r="S174" i="46" s="1"/>
  <c r="CG174" i="46"/>
  <c r="R174" i="46" s="1"/>
  <c r="CF174" i="46"/>
  <c r="Q174" i="46" s="1"/>
  <c r="CE174" i="46"/>
  <c r="CD174" i="46"/>
  <c r="CC174" i="46"/>
  <c r="N174" i="46" s="1"/>
  <c r="CB174" i="46"/>
  <c r="CA174" i="46"/>
  <c r="L174" i="46" s="1"/>
  <c r="BZ174" i="46"/>
  <c r="BY174" i="46"/>
  <c r="J174" i="46" s="1"/>
  <c r="BX174" i="46"/>
  <c r="I174" i="46" s="1"/>
  <c r="BW174" i="46"/>
  <c r="BV174" i="46"/>
  <c r="BU174" i="46"/>
  <c r="F174" i="46" s="1"/>
  <c r="BT174" i="46"/>
  <c r="BS174" i="46"/>
  <c r="B174" i="46"/>
  <c r="B174" i="44" s="1"/>
  <c r="A174" i="46"/>
  <c r="C174" i="46" s="1"/>
  <c r="C174" i="44" s="1"/>
  <c r="EF173" i="46"/>
  <c r="EE173" i="46"/>
  <c r="BP173" i="46" s="1"/>
  <c r="ED173" i="46"/>
  <c r="BO173" i="44" s="1"/>
  <c r="EC173" i="46"/>
  <c r="BN173" i="44" s="1"/>
  <c r="EB173" i="46"/>
  <c r="BM173" i="46" s="1"/>
  <c r="EA173" i="46"/>
  <c r="BL173" i="46" s="1"/>
  <c r="DZ173" i="46"/>
  <c r="DY173" i="46"/>
  <c r="DX173" i="46"/>
  <c r="BI173" i="46" s="1"/>
  <c r="DW173" i="46"/>
  <c r="DV173" i="46"/>
  <c r="BG173" i="46" s="1"/>
  <c r="DU173" i="46"/>
  <c r="BF173" i="46" s="1"/>
  <c r="DT173" i="46"/>
  <c r="BE173" i="46" s="1"/>
  <c r="DS173" i="46"/>
  <c r="DR173" i="46"/>
  <c r="DQ173" i="46"/>
  <c r="BB173" i="46" s="1"/>
  <c r="DP173" i="46"/>
  <c r="DO173" i="46"/>
  <c r="AZ173" i="46" s="1"/>
  <c r="DN173" i="46"/>
  <c r="AY173" i="46" s="1"/>
  <c r="DM173" i="46"/>
  <c r="AX173" i="46" s="1"/>
  <c r="DL173" i="46"/>
  <c r="DK173" i="46"/>
  <c r="DJ173" i="46"/>
  <c r="DI173" i="46"/>
  <c r="AT173" i="46" s="1"/>
  <c r="DH173" i="46"/>
  <c r="AS173" i="46" s="1"/>
  <c r="DG173" i="46"/>
  <c r="DF173" i="46"/>
  <c r="AQ173" i="46" s="1"/>
  <c r="DE173" i="46"/>
  <c r="DD173" i="46"/>
  <c r="DC173" i="46"/>
  <c r="AN173" i="46" s="1"/>
  <c r="DB173" i="46"/>
  <c r="DA173" i="46"/>
  <c r="AL173" i="46" s="1"/>
  <c r="CZ173" i="46"/>
  <c r="CY173" i="46"/>
  <c r="AJ173" i="46" s="1"/>
  <c r="CX173" i="46"/>
  <c r="AI173" i="46" s="1"/>
  <c r="CW173" i="46"/>
  <c r="AH173" i="46" s="1"/>
  <c r="CV173" i="46"/>
  <c r="CU173" i="46"/>
  <c r="AF173" i="46" s="1"/>
  <c r="CT173" i="46"/>
  <c r="CS173" i="46"/>
  <c r="CR173" i="46"/>
  <c r="CQ173" i="46"/>
  <c r="CP173" i="46"/>
  <c r="AA173" i="46" s="1"/>
  <c r="CO173" i="46"/>
  <c r="Z173" i="46" s="1"/>
  <c r="CN173" i="46"/>
  <c r="Y173" i="46" s="1"/>
  <c r="CM173" i="46"/>
  <c r="CL173" i="46"/>
  <c r="CK173" i="46"/>
  <c r="V173" i="46" s="1"/>
  <c r="CJ173" i="46"/>
  <c r="U173" i="46" s="1"/>
  <c r="CI173" i="46"/>
  <c r="T173" i="46" s="1"/>
  <c r="CH173" i="46"/>
  <c r="S173" i="46" s="1"/>
  <c r="CG173" i="46"/>
  <c r="CF173" i="46"/>
  <c r="CE173" i="46"/>
  <c r="P173" i="46" s="1"/>
  <c r="CD173" i="46"/>
  <c r="CC173" i="46"/>
  <c r="CB173" i="46"/>
  <c r="CA173" i="46"/>
  <c r="BZ173" i="46"/>
  <c r="K173" i="46" s="1"/>
  <c r="BY173" i="46"/>
  <c r="J173" i="46" s="1"/>
  <c r="BX173" i="46"/>
  <c r="BW173" i="46"/>
  <c r="BV173" i="46"/>
  <c r="BU173" i="46"/>
  <c r="F173" i="46" s="1"/>
  <c r="BT173" i="46"/>
  <c r="E173" i="46" s="1"/>
  <c r="BS173" i="46"/>
  <c r="BO173" i="46"/>
  <c r="BN173" i="46"/>
  <c r="B173" i="46"/>
  <c r="B173" i="44" s="1"/>
  <c r="A173" i="46"/>
  <c r="C173" i="46" s="1"/>
  <c r="C173" i="44" s="1"/>
  <c r="EF172" i="46"/>
  <c r="BQ172" i="46" s="1"/>
  <c r="EE172" i="46"/>
  <c r="BP172" i="46" s="1"/>
  <c r="ED172" i="46"/>
  <c r="EC172" i="46"/>
  <c r="EB172" i="46"/>
  <c r="BM172" i="46" s="1"/>
  <c r="EA172" i="46"/>
  <c r="BL172" i="46" s="1"/>
  <c r="DZ172" i="46"/>
  <c r="BK172" i="46" s="1"/>
  <c r="DY172" i="46"/>
  <c r="DX172" i="46"/>
  <c r="BI172" i="46" s="1"/>
  <c r="DW172" i="46"/>
  <c r="DV172" i="46"/>
  <c r="DU172" i="46"/>
  <c r="DT172" i="46"/>
  <c r="BE172" i="46" s="1"/>
  <c r="DS172" i="46"/>
  <c r="DR172" i="46"/>
  <c r="BC172" i="46" s="1"/>
  <c r="DQ172" i="46"/>
  <c r="DP172" i="46"/>
  <c r="DO172" i="46"/>
  <c r="AZ172" i="46" s="1"/>
  <c r="DN172" i="46"/>
  <c r="DM172" i="46"/>
  <c r="AX172" i="46" s="1"/>
  <c r="DL172" i="46"/>
  <c r="AW172" i="46" s="1"/>
  <c r="DK172" i="46"/>
  <c r="DJ172" i="46"/>
  <c r="AU172" i="46" s="1"/>
  <c r="DI172" i="46"/>
  <c r="AT172" i="46" s="1"/>
  <c r="DH172" i="46"/>
  <c r="AS172" i="46" s="1"/>
  <c r="DG172" i="46"/>
  <c r="AR172" i="46" s="1"/>
  <c r="DF172" i="46"/>
  <c r="AQ172" i="46" s="1"/>
  <c r="DE172" i="46"/>
  <c r="DD172" i="46"/>
  <c r="AO172" i="46" s="1"/>
  <c r="DC172" i="46"/>
  <c r="DB172" i="46"/>
  <c r="DA172" i="46"/>
  <c r="AL172" i="46" s="1"/>
  <c r="CZ172" i="46"/>
  <c r="AK172" i="46" s="1"/>
  <c r="CY172" i="46"/>
  <c r="AJ172" i="46" s="1"/>
  <c r="CX172" i="46"/>
  <c r="CW172" i="46"/>
  <c r="CV172" i="46"/>
  <c r="AG172" i="46" s="1"/>
  <c r="CU172" i="46"/>
  <c r="CT172" i="46"/>
  <c r="CS172" i="46"/>
  <c r="CR172" i="46"/>
  <c r="AC172" i="46" s="1"/>
  <c r="CQ172" i="46"/>
  <c r="AB172" i="46" s="1"/>
  <c r="CP172" i="46"/>
  <c r="AA172" i="46" s="1"/>
  <c r="CO172" i="46"/>
  <c r="CN172" i="46"/>
  <c r="Y172" i="46" s="1"/>
  <c r="CM172" i="46"/>
  <c r="CL172" i="46"/>
  <c r="CK172" i="46"/>
  <c r="CJ172" i="46"/>
  <c r="U172" i="46" s="1"/>
  <c r="CI172" i="46"/>
  <c r="CH172" i="46"/>
  <c r="S172" i="46" s="1"/>
  <c r="CG172" i="46"/>
  <c r="CF172" i="46"/>
  <c r="Q172" i="46" s="1"/>
  <c r="CE172" i="46"/>
  <c r="CD172" i="46"/>
  <c r="CC172" i="46"/>
  <c r="CB172" i="46"/>
  <c r="M172" i="46" s="1"/>
  <c r="CA172" i="46"/>
  <c r="L172" i="46" s="1"/>
  <c r="BZ172" i="46"/>
  <c r="K172" i="46" s="1"/>
  <c r="BY172" i="46"/>
  <c r="BX172" i="46"/>
  <c r="I172" i="46" s="1"/>
  <c r="BW172" i="46"/>
  <c r="BV172" i="46"/>
  <c r="BU172" i="46"/>
  <c r="F172" i="46" s="1"/>
  <c r="BT172" i="46"/>
  <c r="E172" i="46" s="1"/>
  <c r="BS172" i="46"/>
  <c r="D172" i="46" s="1"/>
  <c r="B172" i="46"/>
  <c r="B172" i="44" s="1"/>
  <c r="A172" i="46"/>
  <c r="EF171" i="46"/>
  <c r="BQ171" i="46" s="1"/>
  <c r="EE171" i="46"/>
  <c r="ED171" i="46"/>
  <c r="BO171" i="44" s="1"/>
  <c r="EC171" i="46"/>
  <c r="BN171" i="44" s="1"/>
  <c r="EB171" i="46"/>
  <c r="BM171" i="46" s="1"/>
  <c r="EA171" i="46"/>
  <c r="BL171" i="46" s="1"/>
  <c r="DZ171" i="46"/>
  <c r="DY171" i="46"/>
  <c r="DX171" i="46"/>
  <c r="BI171" i="46" s="1"/>
  <c r="DW171" i="46"/>
  <c r="DV171" i="46"/>
  <c r="DU171" i="46"/>
  <c r="BF171" i="46" s="1"/>
  <c r="DT171" i="46"/>
  <c r="BE171" i="46" s="1"/>
  <c r="DS171" i="46"/>
  <c r="BD171" i="46" s="1"/>
  <c r="DR171" i="46"/>
  <c r="DQ171" i="46"/>
  <c r="DP171" i="46"/>
  <c r="BA171" i="46" s="1"/>
  <c r="DO171" i="46"/>
  <c r="DN171" i="46"/>
  <c r="AY171" i="46" s="1"/>
  <c r="DM171" i="46"/>
  <c r="DL171" i="46"/>
  <c r="AW171" i="46" s="1"/>
  <c r="DK171" i="46"/>
  <c r="DJ171" i="46"/>
  <c r="DI171" i="46"/>
  <c r="DH171" i="46"/>
  <c r="AS171" i="46" s="1"/>
  <c r="DG171" i="46"/>
  <c r="AR171" i="46" s="1"/>
  <c r="DF171" i="46"/>
  <c r="DE171" i="46"/>
  <c r="AP171" i="46" s="1"/>
  <c r="DD171" i="46"/>
  <c r="AO171" i="46" s="1"/>
  <c r="DC171" i="46"/>
  <c r="AN171" i="46" s="1"/>
  <c r="DB171" i="46"/>
  <c r="AM171" i="46" s="1"/>
  <c r="DA171" i="46"/>
  <c r="CZ171" i="46"/>
  <c r="AK171" i="46" s="1"/>
  <c r="CY171" i="46"/>
  <c r="CX171" i="46"/>
  <c r="CW171" i="46"/>
  <c r="CV171" i="46"/>
  <c r="AG171" i="46" s="1"/>
  <c r="CU171" i="46"/>
  <c r="CT171" i="46"/>
  <c r="CS171" i="46"/>
  <c r="CR171" i="46"/>
  <c r="AC171" i="46" s="1"/>
  <c r="CQ171" i="46"/>
  <c r="CP171" i="46"/>
  <c r="AA171" i="46" s="1"/>
  <c r="CO171" i="46"/>
  <c r="CN171" i="46"/>
  <c r="Y171" i="46" s="1"/>
  <c r="CM171" i="46"/>
  <c r="X171" i="46" s="1"/>
  <c r="CL171" i="46"/>
  <c r="W171" i="46" s="1"/>
  <c r="CK171" i="46"/>
  <c r="CJ171" i="46"/>
  <c r="U171" i="46" s="1"/>
  <c r="CI171" i="46"/>
  <c r="CH171" i="46"/>
  <c r="CG171" i="46"/>
  <c r="R171" i="46" s="1"/>
  <c r="CF171" i="46"/>
  <c r="Q171" i="46" s="1"/>
  <c r="CE171" i="46"/>
  <c r="P171" i="46" s="1"/>
  <c r="CD171" i="46"/>
  <c r="CC171" i="46"/>
  <c r="N171" i="46" s="1"/>
  <c r="CB171" i="46"/>
  <c r="M171" i="46" s="1"/>
  <c r="CA171" i="46"/>
  <c r="L171" i="46" s="1"/>
  <c r="BZ171" i="46"/>
  <c r="K171" i="46" s="1"/>
  <c r="BY171" i="46"/>
  <c r="BX171" i="46"/>
  <c r="I171" i="46" s="1"/>
  <c r="BW171" i="46"/>
  <c r="H171" i="46" s="1"/>
  <c r="BV171" i="46"/>
  <c r="BU171" i="46"/>
  <c r="BT171" i="46"/>
  <c r="E171" i="46" s="1"/>
  <c r="BS171" i="46"/>
  <c r="BO171" i="46"/>
  <c r="BN171" i="46"/>
  <c r="B171" i="46"/>
  <c r="A171" i="46"/>
  <c r="C171" i="46" s="1"/>
  <c r="C171" i="44" s="1"/>
  <c r="EF170" i="46"/>
  <c r="BQ170" i="46" s="1"/>
  <c r="EE170" i="46"/>
  <c r="BP170" i="46" s="1"/>
  <c r="ED170" i="46"/>
  <c r="BO170" i="46" s="1"/>
  <c r="EC170" i="46"/>
  <c r="BN170" i="46" s="1"/>
  <c r="EB170" i="46"/>
  <c r="EA170" i="46"/>
  <c r="DZ170" i="46"/>
  <c r="BK170" i="46" s="1"/>
  <c r="DY170" i="46"/>
  <c r="DX170" i="46"/>
  <c r="DW170" i="46"/>
  <c r="DV170" i="46"/>
  <c r="BG170" i="46" s="1"/>
  <c r="DU170" i="46"/>
  <c r="BF170" i="46" s="1"/>
  <c r="DT170" i="46"/>
  <c r="BE170" i="46" s="1"/>
  <c r="DS170" i="46"/>
  <c r="BD170" i="46" s="1"/>
  <c r="DR170" i="46"/>
  <c r="BC170" i="46" s="1"/>
  <c r="DQ170" i="46"/>
  <c r="BB170" i="46" s="1"/>
  <c r="DP170" i="46"/>
  <c r="BA170" i="46" s="1"/>
  <c r="DO170" i="46"/>
  <c r="DN170" i="46"/>
  <c r="AY170" i="46" s="1"/>
  <c r="DM170" i="46"/>
  <c r="AX170" i="46" s="1"/>
  <c r="DL170" i="46"/>
  <c r="DK170" i="46"/>
  <c r="DJ170" i="46"/>
  <c r="AU170" i="46" s="1"/>
  <c r="DI170" i="46"/>
  <c r="AT170" i="46" s="1"/>
  <c r="DH170" i="46"/>
  <c r="AS170" i="46" s="1"/>
  <c r="DG170" i="46"/>
  <c r="DF170" i="46"/>
  <c r="AQ170" i="46" s="1"/>
  <c r="DE170" i="46"/>
  <c r="AP170" i="46" s="1"/>
  <c r="DD170" i="46"/>
  <c r="DC170" i="46"/>
  <c r="DB170" i="46"/>
  <c r="AM170" i="46" s="1"/>
  <c r="DA170" i="46"/>
  <c r="CZ170" i="46"/>
  <c r="AK170" i="46" s="1"/>
  <c r="CY170" i="46"/>
  <c r="AJ170" i="46" s="1"/>
  <c r="CX170" i="46"/>
  <c r="AI170" i="46" s="1"/>
  <c r="CW170" i="46"/>
  <c r="AH170" i="46" s="1"/>
  <c r="CV170" i="46"/>
  <c r="AG170" i="46" s="1"/>
  <c r="CU170" i="46"/>
  <c r="AF170" i="46" s="1"/>
  <c r="CT170" i="46"/>
  <c r="AE170" i="46" s="1"/>
  <c r="CS170" i="46"/>
  <c r="AD170" i="46" s="1"/>
  <c r="CR170" i="46"/>
  <c r="AC170" i="46" s="1"/>
  <c r="CQ170" i="46"/>
  <c r="AB170" i="46" s="1"/>
  <c r="CP170" i="46"/>
  <c r="AA170" i="46" s="1"/>
  <c r="CO170" i="46"/>
  <c r="CN170" i="46"/>
  <c r="Y170" i="46" s="1"/>
  <c r="CM170" i="46"/>
  <c r="CL170" i="46"/>
  <c r="W170" i="46" s="1"/>
  <c r="CK170" i="46"/>
  <c r="CJ170" i="46"/>
  <c r="CI170" i="46"/>
  <c r="CH170" i="46"/>
  <c r="S170" i="46" s="1"/>
  <c r="CG170" i="46"/>
  <c r="R170" i="46" s="1"/>
  <c r="CF170" i="46"/>
  <c r="CE170" i="46"/>
  <c r="P170" i="46" s="1"/>
  <c r="CD170" i="46"/>
  <c r="O170" i="46" s="1"/>
  <c r="CC170" i="46"/>
  <c r="CB170" i="46"/>
  <c r="M170" i="46" s="1"/>
  <c r="CA170" i="46"/>
  <c r="BZ170" i="46"/>
  <c r="K170" i="46" s="1"/>
  <c r="BY170" i="46"/>
  <c r="BX170" i="46"/>
  <c r="I170" i="46" s="1"/>
  <c r="BW170" i="46"/>
  <c r="BV170" i="46"/>
  <c r="G170" i="46" s="1"/>
  <c r="BU170" i="46"/>
  <c r="F170" i="46" s="1"/>
  <c r="BT170" i="46"/>
  <c r="BS170" i="46"/>
  <c r="B170" i="46"/>
  <c r="B170" i="44" s="1"/>
  <c r="A170" i="46"/>
  <c r="C170" i="46" s="1"/>
  <c r="C170" i="44" s="1"/>
  <c r="EF169" i="46"/>
  <c r="EE169" i="46"/>
  <c r="BP169" i="46" s="1"/>
  <c r="ED169" i="46"/>
  <c r="BO169" i="46" s="1"/>
  <c r="EC169" i="46"/>
  <c r="BN169" i="46" s="1"/>
  <c r="EB169" i="46"/>
  <c r="BM169" i="46" s="1"/>
  <c r="EA169" i="46"/>
  <c r="DZ169" i="46"/>
  <c r="BK169" i="46" s="1"/>
  <c r="DY169" i="46"/>
  <c r="DX169" i="46"/>
  <c r="BI169" i="46" s="1"/>
  <c r="DW169" i="46"/>
  <c r="DV169" i="46"/>
  <c r="BG169" i="46" s="1"/>
  <c r="DU169" i="46"/>
  <c r="BF169" i="46" s="1"/>
  <c r="DT169" i="46"/>
  <c r="BE169" i="46" s="1"/>
  <c r="DS169" i="46"/>
  <c r="BD169" i="46" s="1"/>
  <c r="DR169" i="46"/>
  <c r="BC169" i="46" s="1"/>
  <c r="DQ169" i="46"/>
  <c r="BB169" i="46" s="1"/>
  <c r="DP169" i="46"/>
  <c r="DO169" i="46"/>
  <c r="DN169" i="46"/>
  <c r="AY169" i="46" s="1"/>
  <c r="DM169" i="46"/>
  <c r="DL169" i="46"/>
  <c r="DK169" i="46"/>
  <c r="DJ169" i="46"/>
  <c r="AU169" i="46" s="1"/>
  <c r="DI169" i="46"/>
  <c r="DH169" i="46"/>
  <c r="DG169" i="46"/>
  <c r="AR169" i="46" s="1"/>
  <c r="DF169" i="46"/>
  <c r="AQ169" i="46" s="1"/>
  <c r="DE169" i="46"/>
  <c r="DD169" i="46"/>
  <c r="DC169" i="46"/>
  <c r="DB169" i="46"/>
  <c r="AM169" i="46" s="1"/>
  <c r="DA169" i="46"/>
  <c r="CZ169" i="46"/>
  <c r="CY169" i="46"/>
  <c r="AJ169" i="46" s="1"/>
  <c r="CX169" i="46"/>
  <c r="AI169" i="46" s="1"/>
  <c r="CW169" i="46"/>
  <c r="AH169" i="46" s="1"/>
  <c r="CV169" i="46"/>
  <c r="AG169" i="46" s="1"/>
  <c r="CU169" i="46"/>
  <c r="AF169" i="46" s="1"/>
  <c r="CT169" i="46"/>
  <c r="AE169" i="46" s="1"/>
  <c r="CS169" i="46"/>
  <c r="CR169" i="46"/>
  <c r="AC169" i="46" s="1"/>
  <c r="CQ169" i="46"/>
  <c r="CP169" i="46"/>
  <c r="AA169" i="46" s="1"/>
  <c r="CO169" i="46"/>
  <c r="Z169" i="46" s="1"/>
  <c r="CN169" i="46"/>
  <c r="Y169" i="46" s="1"/>
  <c r="CM169" i="46"/>
  <c r="CL169" i="46"/>
  <c r="W169" i="46" s="1"/>
  <c r="CK169" i="46"/>
  <c r="CJ169" i="46"/>
  <c r="U169" i="46" s="1"/>
  <c r="CI169" i="46"/>
  <c r="T169" i="46" s="1"/>
  <c r="CH169" i="46"/>
  <c r="S169" i="46" s="1"/>
  <c r="CG169" i="46"/>
  <c r="R169" i="46" s="1"/>
  <c r="CF169" i="46"/>
  <c r="CE169" i="46"/>
  <c r="P169" i="46" s="1"/>
  <c r="CD169" i="46"/>
  <c r="O169" i="46" s="1"/>
  <c r="CC169" i="46"/>
  <c r="CB169" i="46"/>
  <c r="M169" i="46" s="1"/>
  <c r="CA169" i="46"/>
  <c r="BZ169" i="46"/>
  <c r="K169" i="46" s="1"/>
  <c r="BY169" i="46"/>
  <c r="J169" i="46" s="1"/>
  <c r="BX169" i="46"/>
  <c r="I169" i="46" s="1"/>
  <c r="BW169" i="46"/>
  <c r="BV169" i="46"/>
  <c r="G169" i="46" s="1"/>
  <c r="BU169" i="46"/>
  <c r="F169" i="46" s="1"/>
  <c r="BT169" i="46"/>
  <c r="BS169" i="46"/>
  <c r="D169" i="46" s="1"/>
  <c r="B169" i="46"/>
  <c r="B169" i="44" s="1"/>
  <c r="A169" i="46"/>
  <c r="C169" i="46" s="1"/>
  <c r="C169" i="44" s="1"/>
  <c r="EF168" i="46"/>
  <c r="EE168" i="46"/>
  <c r="ED168" i="46"/>
  <c r="BO168" i="46" s="1"/>
  <c r="EC168" i="46"/>
  <c r="EB168" i="46"/>
  <c r="EA168" i="46"/>
  <c r="BL168" i="46" s="1"/>
  <c r="DZ168" i="46"/>
  <c r="DY168" i="46"/>
  <c r="DX168" i="46"/>
  <c r="BI168" i="46" s="1"/>
  <c r="DW168" i="46"/>
  <c r="BH168" i="46" s="1"/>
  <c r="DV168" i="46"/>
  <c r="BG168" i="46" s="1"/>
  <c r="DU168" i="46"/>
  <c r="BF168" i="46" s="1"/>
  <c r="DT168" i="46"/>
  <c r="BE168" i="46" s="1"/>
  <c r="DS168" i="46"/>
  <c r="DR168" i="46"/>
  <c r="DQ168" i="46"/>
  <c r="BB168" i="46" s="1"/>
  <c r="DP168" i="46"/>
  <c r="DO168" i="46"/>
  <c r="DN168" i="46"/>
  <c r="AY168" i="46" s="1"/>
  <c r="DM168" i="46"/>
  <c r="DL168" i="46"/>
  <c r="AW168" i="46" s="1"/>
  <c r="DK168" i="46"/>
  <c r="DJ168" i="46"/>
  <c r="DI168" i="46"/>
  <c r="DH168" i="46"/>
  <c r="AS168" i="46" s="1"/>
  <c r="DG168" i="46"/>
  <c r="DF168" i="46"/>
  <c r="AQ168" i="44" s="1"/>
  <c r="DE168" i="46"/>
  <c r="AP168" i="46" s="1"/>
  <c r="DD168" i="46"/>
  <c r="AO168" i="46" s="1"/>
  <c r="DC168" i="46"/>
  <c r="AN168" i="46" s="1"/>
  <c r="DB168" i="46"/>
  <c r="DA168" i="46"/>
  <c r="AL168" i="46" s="1"/>
  <c r="CZ168" i="46"/>
  <c r="AK168" i="46" s="1"/>
  <c r="CY168" i="46"/>
  <c r="CX168" i="46"/>
  <c r="AI168" i="46" s="1"/>
  <c r="CW168" i="46"/>
  <c r="AH168" i="46" s="1"/>
  <c r="CV168" i="46"/>
  <c r="AG168" i="46" s="1"/>
  <c r="CU168" i="46"/>
  <c r="CT168" i="46"/>
  <c r="CS168" i="46"/>
  <c r="AD168" i="46" s="1"/>
  <c r="CR168" i="46"/>
  <c r="CQ168" i="46"/>
  <c r="CP168" i="46"/>
  <c r="AA168" i="46" s="1"/>
  <c r="CO168" i="46"/>
  <c r="Z168" i="46" s="1"/>
  <c r="CN168" i="46"/>
  <c r="CM168" i="46"/>
  <c r="CL168" i="46"/>
  <c r="CK168" i="46"/>
  <c r="V168" i="46" s="1"/>
  <c r="CJ168" i="46"/>
  <c r="CI168" i="46"/>
  <c r="CH168" i="46"/>
  <c r="S168" i="46" s="1"/>
  <c r="CG168" i="46"/>
  <c r="CF168" i="46"/>
  <c r="CE168" i="46"/>
  <c r="P168" i="46" s="1"/>
  <c r="CD168" i="46"/>
  <c r="CC168" i="46"/>
  <c r="N168" i="46" s="1"/>
  <c r="CB168" i="46"/>
  <c r="M168" i="46" s="1"/>
  <c r="CA168" i="46"/>
  <c r="L168" i="46" s="1"/>
  <c r="BZ168" i="46"/>
  <c r="K168" i="46" s="1"/>
  <c r="BY168" i="46"/>
  <c r="J168" i="46" s="1"/>
  <c r="BX168" i="46"/>
  <c r="I168" i="46" s="1"/>
  <c r="BW168" i="46"/>
  <c r="H168" i="46" s="1"/>
  <c r="BV168" i="46"/>
  <c r="BU168" i="46"/>
  <c r="BT168" i="46"/>
  <c r="E168" i="46" s="1"/>
  <c r="BS168" i="46"/>
  <c r="D168" i="46" s="1"/>
  <c r="AQ168" i="46"/>
  <c r="B168" i="46"/>
  <c r="B168" i="44" s="1"/>
  <c r="A168" i="46"/>
  <c r="A168" i="44" s="1"/>
  <c r="EF167" i="46"/>
  <c r="EE167" i="46"/>
  <c r="ED167" i="46"/>
  <c r="BO167" i="44" s="1"/>
  <c r="EC167" i="46"/>
  <c r="BN167" i="46" s="1"/>
  <c r="EB167" i="46"/>
  <c r="EA167" i="46"/>
  <c r="BL167" i="46" s="1"/>
  <c r="DZ167" i="46"/>
  <c r="DY167" i="46"/>
  <c r="BJ167" i="46" s="1"/>
  <c r="DX167" i="46"/>
  <c r="DW167" i="46"/>
  <c r="DV167" i="46"/>
  <c r="BG167" i="46" s="1"/>
  <c r="DU167" i="46"/>
  <c r="BF167" i="44" s="1"/>
  <c r="DT167" i="46"/>
  <c r="DS167" i="46"/>
  <c r="BD167" i="46" s="1"/>
  <c r="DR167" i="46"/>
  <c r="DQ167" i="46"/>
  <c r="BB167" i="46" s="1"/>
  <c r="DP167" i="46"/>
  <c r="BA167" i="46" s="1"/>
  <c r="DO167" i="46"/>
  <c r="DN167" i="46"/>
  <c r="AY167" i="46" s="1"/>
  <c r="DM167" i="46"/>
  <c r="AX167" i="46" s="1"/>
  <c r="DL167" i="46"/>
  <c r="AW167" i="46" s="1"/>
  <c r="DK167" i="46"/>
  <c r="AV167" i="46" s="1"/>
  <c r="DJ167" i="46"/>
  <c r="AU167" i="46" s="1"/>
  <c r="DI167" i="46"/>
  <c r="DH167" i="46"/>
  <c r="AS167" i="46" s="1"/>
  <c r="DG167" i="46"/>
  <c r="DF167" i="46"/>
  <c r="AQ167" i="46" s="1"/>
  <c r="DE167" i="46"/>
  <c r="DD167" i="46"/>
  <c r="DC167" i="46"/>
  <c r="AN167" i="46" s="1"/>
  <c r="DB167" i="46"/>
  <c r="DA167" i="46"/>
  <c r="CZ167" i="46"/>
  <c r="CY167" i="46"/>
  <c r="CX167" i="46"/>
  <c r="AI167" i="46" s="1"/>
  <c r="CW167" i="46"/>
  <c r="AH167" i="46" s="1"/>
  <c r="CV167" i="46"/>
  <c r="CU167" i="46"/>
  <c r="AF167" i="46" s="1"/>
  <c r="CT167" i="46"/>
  <c r="CS167" i="46"/>
  <c r="AD167" i="46" s="1"/>
  <c r="CR167" i="46"/>
  <c r="AC167" i="46" s="1"/>
  <c r="CQ167" i="46"/>
  <c r="CP167" i="46"/>
  <c r="AA167" i="46" s="1"/>
  <c r="CO167" i="46"/>
  <c r="CN167" i="46"/>
  <c r="CM167" i="46"/>
  <c r="X167" i="46" s="1"/>
  <c r="CL167" i="46"/>
  <c r="CK167" i="46"/>
  <c r="CJ167" i="46"/>
  <c r="CI167" i="46"/>
  <c r="CH167" i="46"/>
  <c r="S167" i="46" s="1"/>
  <c r="CG167" i="46"/>
  <c r="CF167" i="46"/>
  <c r="CE167" i="46"/>
  <c r="P167" i="46" s="1"/>
  <c r="CD167" i="46"/>
  <c r="CC167" i="46"/>
  <c r="CB167" i="46"/>
  <c r="M167" i="46" s="1"/>
  <c r="CA167" i="46"/>
  <c r="BZ167" i="46"/>
  <c r="K167" i="46" s="1"/>
  <c r="BY167" i="46"/>
  <c r="J167" i="46" s="1"/>
  <c r="BX167" i="46"/>
  <c r="BW167" i="46"/>
  <c r="H167" i="46" s="1"/>
  <c r="BV167" i="46"/>
  <c r="BU167" i="46"/>
  <c r="F167" i="46" s="1"/>
  <c r="BT167" i="46"/>
  <c r="BS167" i="46"/>
  <c r="BO167" i="46"/>
  <c r="BF167" i="46"/>
  <c r="B167" i="46"/>
  <c r="A167" i="46"/>
  <c r="C167" i="46" s="1"/>
  <c r="C167" i="44" s="1"/>
  <c r="EF166" i="46"/>
  <c r="EE166" i="46"/>
  <c r="BP166" i="46" s="1"/>
  <c r="ED166" i="46"/>
  <c r="EC166" i="46"/>
  <c r="BN166" i="46" s="1"/>
  <c r="EB166" i="46"/>
  <c r="BM166" i="46" s="1"/>
  <c r="EA166" i="46"/>
  <c r="BL166" i="46" s="1"/>
  <c r="DZ166" i="46"/>
  <c r="DY166" i="46"/>
  <c r="BJ166" i="46" s="1"/>
  <c r="DX166" i="46"/>
  <c r="DW166" i="46"/>
  <c r="BH166" i="46" s="1"/>
  <c r="DV166" i="46"/>
  <c r="BG166" i="46" s="1"/>
  <c r="DU166" i="46"/>
  <c r="BF166" i="46" s="1"/>
  <c r="DT166" i="46"/>
  <c r="DS166" i="46"/>
  <c r="DR166" i="46"/>
  <c r="BC166" i="46" s="1"/>
  <c r="DQ166" i="46"/>
  <c r="BB166" i="46" s="1"/>
  <c r="DP166" i="46"/>
  <c r="DO166" i="46"/>
  <c r="AZ166" i="46" s="1"/>
  <c r="DN166" i="46"/>
  <c r="DM166" i="46"/>
  <c r="AX166" i="46" s="1"/>
  <c r="DL166" i="46"/>
  <c r="AW166" i="46" s="1"/>
  <c r="DK166" i="46"/>
  <c r="DJ166" i="46"/>
  <c r="AU166" i="46" s="1"/>
  <c r="DI166" i="46"/>
  <c r="AT166" i="46" s="1"/>
  <c r="DH166" i="46"/>
  <c r="AS166" i="46" s="1"/>
  <c r="DG166" i="46"/>
  <c r="DF166" i="46"/>
  <c r="AQ166" i="46" s="1"/>
  <c r="DE166" i="46"/>
  <c r="AP166" i="46" s="1"/>
  <c r="DD166" i="46"/>
  <c r="DC166" i="46"/>
  <c r="AN166" i="46" s="1"/>
  <c r="DB166" i="46"/>
  <c r="DA166" i="46"/>
  <c r="AL166" i="46" s="1"/>
  <c r="CZ166" i="46"/>
  <c r="CY166" i="46"/>
  <c r="AJ166" i="46" s="1"/>
  <c r="CX166" i="46"/>
  <c r="CW166" i="46"/>
  <c r="AH166" i="46" s="1"/>
  <c r="CV166" i="46"/>
  <c r="AG166" i="46" s="1"/>
  <c r="CU166" i="46"/>
  <c r="AF166" i="46" s="1"/>
  <c r="CT166" i="46"/>
  <c r="CS166" i="46"/>
  <c r="CR166" i="46"/>
  <c r="CQ166" i="46"/>
  <c r="AB166" i="46" s="1"/>
  <c r="CP166" i="46"/>
  <c r="AA166" i="46" s="1"/>
  <c r="CO166" i="46"/>
  <c r="Z166" i="46" s="1"/>
  <c r="CN166" i="46"/>
  <c r="CM166" i="46"/>
  <c r="CL166" i="46"/>
  <c r="W166" i="46" s="1"/>
  <c r="CK166" i="46"/>
  <c r="CJ166" i="46"/>
  <c r="U166" i="46" s="1"/>
  <c r="CI166" i="46"/>
  <c r="T166" i="46" s="1"/>
  <c r="CH166" i="46"/>
  <c r="S166" i="46" s="1"/>
  <c r="CG166" i="46"/>
  <c r="R166" i="46" s="1"/>
  <c r="CF166" i="46"/>
  <c r="Q166" i="46" s="1"/>
  <c r="CE166" i="46"/>
  <c r="P166" i="46" s="1"/>
  <c r="CD166" i="46"/>
  <c r="CC166" i="46"/>
  <c r="CB166" i="46"/>
  <c r="CA166" i="46"/>
  <c r="BZ166" i="46"/>
  <c r="BY166" i="46"/>
  <c r="J166" i="46" s="1"/>
  <c r="BX166" i="46"/>
  <c r="BW166" i="46"/>
  <c r="BV166" i="46"/>
  <c r="BU166" i="46"/>
  <c r="BT166" i="46"/>
  <c r="E166" i="46" s="1"/>
  <c r="BS166" i="46"/>
  <c r="D166" i="46" s="1"/>
  <c r="B166" i="46"/>
  <c r="B166" i="44" s="1"/>
  <c r="A166" i="46"/>
  <c r="A166" i="44" s="1"/>
  <c r="EF165" i="46"/>
  <c r="BQ165" i="46" s="1"/>
  <c r="EE165" i="46"/>
  <c r="ED165" i="46"/>
  <c r="BO165" i="44" s="1"/>
  <c r="EC165" i="46"/>
  <c r="BN165" i="46" s="1"/>
  <c r="EB165" i="46"/>
  <c r="EA165" i="46"/>
  <c r="DZ165" i="46"/>
  <c r="BK165" i="46" s="1"/>
  <c r="DY165" i="46"/>
  <c r="DX165" i="46"/>
  <c r="BI165" i="46" s="1"/>
  <c r="DW165" i="46"/>
  <c r="DV165" i="46"/>
  <c r="DU165" i="46"/>
  <c r="BF165" i="46" s="1"/>
  <c r="DT165" i="46"/>
  <c r="DS165" i="46"/>
  <c r="DR165" i="46"/>
  <c r="DQ165" i="46"/>
  <c r="DP165" i="46"/>
  <c r="BA165" i="46" s="1"/>
  <c r="DO165" i="46"/>
  <c r="DN165" i="46"/>
  <c r="DM165" i="46"/>
  <c r="AX165" i="46" s="1"/>
  <c r="DL165" i="46"/>
  <c r="DK165" i="46"/>
  <c r="AV165" i="46" s="1"/>
  <c r="DJ165" i="46"/>
  <c r="AU165" i="46" s="1"/>
  <c r="DI165" i="46"/>
  <c r="DH165" i="46"/>
  <c r="DG165" i="46"/>
  <c r="DF165" i="46"/>
  <c r="DE165" i="46"/>
  <c r="AP165" i="46" s="1"/>
  <c r="DD165" i="46"/>
  <c r="DC165" i="46"/>
  <c r="DB165" i="46"/>
  <c r="DA165" i="46"/>
  <c r="CZ165" i="46"/>
  <c r="AK165" i="46" s="1"/>
  <c r="CY165" i="46"/>
  <c r="AJ165" i="46" s="1"/>
  <c r="CX165" i="46"/>
  <c r="CW165" i="46"/>
  <c r="CV165" i="46"/>
  <c r="AG165" i="46" s="1"/>
  <c r="CU165" i="46"/>
  <c r="AF165" i="46" s="1"/>
  <c r="CT165" i="46"/>
  <c r="CS165" i="46"/>
  <c r="CR165" i="46"/>
  <c r="AC165" i="46" s="1"/>
  <c r="CQ165" i="46"/>
  <c r="CP165" i="46"/>
  <c r="AA165" i="46" s="1"/>
  <c r="CO165" i="46"/>
  <c r="Z165" i="46" s="1"/>
  <c r="CN165" i="46"/>
  <c r="CM165" i="46"/>
  <c r="X165" i="46" s="1"/>
  <c r="CL165" i="46"/>
  <c r="W165" i="46" s="1"/>
  <c r="CK165" i="46"/>
  <c r="CJ165" i="46"/>
  <c r="U165" i="46" s="1"/>
  <c r="CI165" i="46"/>
  <c r="CH165" i="46"/>
  <c r="CG165" i="46"/>
  <c r="R165" i="46" s="1"/>
  <c r="CF165" i="46"/>
  <c r="CE165" i="46"/>
  <c r="CD165" i="46"/>
  <c r="CC165" i="46"/>
  <c r="CB165" i="46"/>
  <c r="M165" i="46" s="1"/>
  <c r="CA165" i="46"/>
  <c r="BZ165" i="46"/>
  <c r="BY165" i="46"/>
  <c r="J165" i="46" s="1"/>
  <c r="BX165" i="46"/>
  <c r="BW165" i="46"/>
  <c r="H165" i="46" s="1"/>
  <c r="BV165" i="46"/>
  <c r="G165" i="46" s="1"/>
  <c r="BU165" i="46"/>
  <c r="BT165" i="46"/>
  <c r="E165" i="46" s="1"/>
  <c r="BS165" i="46"/>
  <c r="BO165" i="46"/>
  <c r="B165" i="46"/>
  <c r="B165" i="44" s="1"/>
  <c r="A165" i="46"/>
  <c r="EF164" i="46"/>
  <c r="BQ164" i="46" s="1"/>
  <c r="EE164" i="46"/>
  <c r="ED164" i="46"/>
  <c r="EC164" i="46"/>
  <c r="EB164" i="46"/>
  <c r="EA164" i="46"/>
  <c r="DZ164" i="46"/>
  <c r="BK164" i="46" s="1"/>
  <c r="DY164" i="46"/>
  <c r="DX164" i="46"/>
  <c r="DW164" i="46"/>
  <c r="BH164" i="46" s="1"/>
  <c r="DV164" i="46"/>
  <c r="DU164" i="46"/>
  <c r="DT164" i="46"/>
  <c r="BE164" i="46" s="1"/>
  <c r="DS164" i="46"/>
  <c r="DR164" i="46"/>
  <c r="BC164" i="46" s="1"/>
  <c r="DQ164" i="46"/>
  <c r="BB164" i="46" s="1"/>
  <c r="DP164" i="46"/>
  <c r="BA164" i="46" s="1"/>
  <c r="DO164" i="46"/>
  <c r="DN164" i="46"/>
  <c r="DM164" i="46"/>
  <c r="AX164" i="46" s="1"/>
  <c r="DL164" i="46"/>
  <c r="DK164" i="46"/>
  <c r="AV164" i="46" s="1"/>
  <c r="DJ164" i="46"/>
  <c r="AU164" i="46" s="1"/>
  <c r="DI164" i="46"/>
  <c r="DH164" i="46"/>
  <c r="AS164" i="46" s="1"/>
  <c r="DG164" i="46"/>
  <c r="DF164" i="46"/>
  <c r="DE164" i="46"/>
  <c r="AP164" i="46" s="1"/>
  <c r="DD164" i="46"/>
  <c r="DC164" i="46"/>
  <c r="DB164" i="46"/>
  <c r="AM164" i="46" s="1"/>
  <c r="DA164" i="46"/>
  <c r="AL164" i="46" s="1"/>
  <c r="CZ164" i="46"/>
  <c r="CY164" i="46"/>
  <c r="AJ164" i="46" s="1"/>
  <c r="CX164" i="46"/>
  <c r="CW164" i="46"/>
  <c r="CV164" i="46"/>
  <c r="CU164" i="46"/>
  <c r="CT164" i="46"/>
  <c r="AE164" i="46" s="1"/>
  <c r="CS164" i="46"/>
  <c r="CR164" i="46"/>
  <c r="CQ164" i="46"/>
  <c r="AB164" i="46" s="1"/>
  <c r="CP164" i="46"/>
  <c r="CO164" i="46"/>
  <c r="CN164" i="46"/>
  <c r="Y164" i="46" s="1"/>
  <c r="CM164" i="46"/>
  <c r="CL164" i="46"/>
  <c r="W164" i="46" s="1"/>
  <c r="CK164" i="46"/>
  <c r="V164" i="46" s="1"/>
  <c r="CJ164" i="46"/>
  <c r="U164" i="46" s="1"/>
  <c r="CI164" i="46"/>
  <c r="CH164" i="46"/>
  <c r="CG164" i="46"/>
  <c r="R164" i="46" s="1"/>
  <c r="CF164" i="46"/>
  <c r="CE164" i="46"/>
  <c r="P164" i="46" s="1"/>
  <c r="CD164" i="46"/>
  <c r="O164" i="46" s="1"/>
  <c r="CC164" i="46"/>
  <c r="CB164" i="46"/>
  <c r="CA164" i="46"/>
  <c r="L164" i="46" s="1"/>
  <c r="BZ164" i="46"/>
  <c r="BY164" i="46"/>
  <c r="BX164" i="46"/>
  <c r="I164" i="46" s="1"/>
  <c r="BW164" i="46"/>
  <c r="H164" i="46" s="1"/>
  <c r="BV164" i="46"/>
  <c r="G164" i="46" s="1"/>
  <c r="BU164" i="46"/>
  <c r="F164" i="46" s="1"/>
  <c r="BT164" i="46"/>
  <c r="E164" i="46" s="1"/>
  <c r="BS164" i="46"/>
  <c r="D164" i="46" s="1"/>
  <c r="B164" i="46"/>
  <c r="B164" i="44" s="1"/>
  <c r="A164" i="46"/>
  <c r="C164" i="46" s="1"/>
  <c r="C164" i="44" s="1"/>
  <c r="EF163" i="46"/>
  <c r="EE163" i="46"/>
  <c r="BP163" i="46" s="1"/>
  <c r="ED163" i="46"/>
  <c r="BO163" i="44" s="1"/>
  <c r="EC163" i="46"/>
  <c r="BN163" i="44" s="1"/>
  <c r="EB163" i="46"/>
  <c r="EA163" i="46"/>
  <c r="DZ163" i="46"/>
  <c r="DY163" i="46"/>
  <c r="DX163" i="46"/>
  <c r="BI163" i="46" s="1"/>
  <c r="DW163" i="46"/>
  <c r="DV163" i="46"/>
  <c r="BG163" i="46" s="1"/>
  <c r="DU163" i="46"/>
  <c r="DT163" i="46"/>
  <c r="BE163" i="46" s="1"/>
  <c r="DS163" i="46"/>
  <c r="DR163" i="46"/>
  <c r="DQ163" i="46"/>
  <c r="BB163" i="46" s="1"/>
  <c r="DP163" i="46"/>
  <c r="DO163" i="46"/>
  <c r="AZ163" i="46" s="1"/>
  <c r="DN163" i="46"/>
  <c r="AY163" i="46" s="1"/>
  <c r="DM163" i="46"/>
  <c r="DL163" i="46"/>
  <c r="DK163" i="46"/>
  <c r="AV163" i="46" s="1"/>
  <c r="DJ163" i="46"/>
  <c r="DI163" i="46"/>
  <c r="AT163" i="46" s="1"/>
  <c r="DH163" i="46"/>
  <c r="DG163" i="46"/>
  <c r="AR163" i="46" s="1"/>
  <c r="DF163" i="46"/>
  <c r="AQ163" i="46" s="1"/>
  <c r="DE163" i="46"/>
  <c r="AP163" i="46" s="1"/>
  <c r="DD163" i="46"/>
  <c r="AO163" i="46" s="1"/>
  <c r="DC163" i="46"/>
  <c r="DB163" i="46"/>
  <c r="DA163" i="46"/>
  <c r="AL163" i="46" s="1"/>
  <c r="CZ163" i="46"/>
  <c r="AK163" i="46" s="1"/>
  <c r="CY163" i="46"/>
  <c r="AJ163" i="46" s="1"/>
  <c r="CX163" i="46"/>
  <c r="AI163" i="46" s="1"/>
  <c r="CW163" i="46"/>
  <c r="CV163" i="46"/>
  <c r="AG163" i="46" s="1"/>
  <c r="CU163" i="46"/>
  <c r="CT163" i="46"/>
  <c r="CS163" i="46"/>
  <c r="CR163" i="46"/>
  <c r="AC163" i="46" s="1"/>
  <c r="CQ163" i="46"/>
  <c r="CP163" i="46"/>
  <c r="AA163" i="46" s="1"/>
  <c r="CO163" i="46"/>
  <c r="Z163" i="46" s="1"/>
  <c r="CN163" i="46"/>
  <c r="Y163" i="46" s="1"/>
  <c r="CM163" i="46"/>
  <c r="X163" i="46" s="1"/>
  <c r="CL163" i="46"/>
  <c r="CK163" i="46"/>
  <c r="V163" i="46" s="1"/>
  <c r="CJ163" i="46"/>
  <c r="U163" i="46" s="1"/>
  <c r="CI163" i="46"/>
  <c r="CH163" i="46"/>
  <c r="S163" i="46" s="1"/>
  <c r="CG163" i="46"/>
  <c r="CF163" i="46"/>
  <c r="Q163" i="46" s="1"/>
  <c r="CE163" i="46"/>
  <c r="CD163" i="46"/>
  <c r="CC163" i="46"/>
  <c r="CB163" i="46"/>
  <c r="CA163" i="46"/>
  <c r="BZ163" i="46"/>
  <c r="K163" i="46" s="1"/>
  <c r="BY163" i="46"/>
  <c r="BX163" i="46"/>
  <c r="I163" i="46" s="1"/>
  <c r="BW163" i="46"/>
  <c r="BV163" i="46"/>
  <c r="BU163" i="46"/>
  <c r="F163" i="46" s="1"/>
  <c r="BT163" i="46"/>
  <c r="E163" i="46" s="1"/>
  <c r="BS163" i="46"/>
  <c r="D163" i="46" s="1"/>
  <c r="B163" i="46"/>
  <c r="B163" i="44" s="1"/>
  <c r="A163" i="46"/>
  <c r="A163" i="44" s="1"/>
  <c r="EF162" i="46"/>
  <c r="EE162" i="46"/>
  <c r="BP162" i="46" s="1"/>
  <c r="ED162" i="46"/>
  <c r="BO162" i="46" s="1"/>
  <c r="EC162" i="46"/>
  <c r="EB162" i="46"/>
  <c r="BM162" i="46" s="1"/>
  <c r="EA162" i="46"/>
  <c r="DZ162" i="46"/>
  <c r="BK162" i="46" s="1"/>
  <c r="DY162" i="46"/>
  <c r="BJ162" i="46" s="1"/>
  <c r="DX162" i="46"/>
  <c r="DW162" i="46"/>
  <c r="BH162" i="46" s="1"/>
  <c r="DV162" i="46"/>
  <c r="DU162" i="46"/>
  <c r="BF162" i="46" s="1"/>
  <c r="DT162" i="46"/>
  <c r="DS162" i="46"/>
  <c r="DR162" i="46"/>
  <c r="DQ162" i="46"/>
  <c r="BB162" i="46" s="1"/>
  <c r="DP162" i="46"/>
  <c r="DO162" i="46"/>
  <c r="DN162" i="46"/>
  <c r="DM162" i="46"/>
  <c r="DL162" i="46"/>
  <c r="AW162" i="46" s="1"/>
  <c r="DK162" i="46"/>
  <c r="DJ162" i="46"/>
  <c r="DI162" i="46"/>
  <c r="AT162" i="46" s="1"/>
  <c r="DH162" i="46"/>
  <c r="DG162" i="46"/>
  <c r="AR162" i="46" s="1"/>
  <c r="DF162" i="46"/>
  <c r="AQ162" i="46" s="1"/>
  <c r="DE162" i="46"/>
  <c r="DD162" i="46"/>
  <c r="AO162" i="46" s="1"/>
  <c r="DC162" i="46"/>
  <c r="DB162" i="46"/>
  <c r="DA162" i="46"/>
  <c r="AL162" i="46" s="1"/>
  <c r="CZ162" i="46"/>
  <c r="CY162" i="46"/>
  <c r="AJ162" i="46" s="1"/>
  <c r="CX162" i="46"/>
  <c r="CW162" i="46"/>
  <c r="CV162" i="46"/>
  <c r="AG162" i="46" s="1"/>
  <c r="CU162" i="46"/>
  <c r="CT162" i="46"/>
  <c r="CS162" i="46"/>
  <c r="AD162" i="46" s="1"/>
  <c r="CR162" i="46"/>
  <c r="CQ162" i="46"/>
  <c r="AB162" i="46" s="1"/>
  <c r="CP162" i="46"/>
  <c r="AA162" i="46" s="1"/>
  <c r="CO162" i="46"/>
  <c r="CN162" i="46"/>
  <c r="Y162" i="46" s="1"/>
  <c r="CM162" i="46"/>
  <c r="X162" i="46" s="1"/>
  <c r="CL162" i="46"/>
  <c r="W162" i="46" s="1"/>
  <c r="CK162" i="46"/>
  <c r="V162" i="46" s="1"/>
  <c r="CJ162" i="46"/>
  <c r="CI162" i="46"/>
  <c r="CH162" i="46"/>
  <c r="CG162" i="46"/>
  <c r="R162" i="46" s="1"/>
  <c r="CF162" i="46"/>
  <c r="Q162" i="46" s="1"/>
  <c r="CE162" i="46"/>
  <c r="CD162" i="46"/>
  <c r="CC162" i="46"/>
  <c r="N162" i="46" s="1"/>
  <c r="CB162" i="46"/>
  <c r="CA162" i="46"/>
  <c r="L162" i="46" s="1"/>
  <c r="BZ162" i="46"/>
  <c r="K162" i="46" s="1"/>
  <c r="BY162" i="46"/>
  <c r="BX162" i="46"/>
  <c r="I162" i="46" s="1"/>
  <c r="BW162" i="46"/>
  <c r="H162" i="46" s="1"/>
  <c r="BV162" i="46"/>
  <c r="G162" i="46" s="1"/>
  <c r="BU162" i="46"/>
  <c r="F162" i="46" s="1"/>
  <c r="BT162" i="46"/>
  <c r="BS162" i="46"/>
  <c r="B162" i="46"/>
  <c r="B162" i="44" s="1"/>
  <c r="A162" i="46"/>
  <c r="A162" i="44" s="1"/>
  <c r="EF161" i="46"/>
  <c r="BQ161" i="46" s="1"/>
  <c r="EE161" i="46"/>
  <c r="BP161" i="46" s="1"/>
  <c r="ED161" i="46"/>
  <c r="BO161" i="44" s="1"/>
  <c r="EC161" i="46"/>
  <c r="BN161" i="46" s="1"/>
  <c r="EB161" i="46"/>
  <c r="EA161" i="46"/>
  <c r="BL161" i="46" s="1"/>
  <c r="DZ161" i="46"/>
  <c r="DY161" i="46"/>
  <c r="BJ161" i="46" s="1"/>
  <c r="DX161" i="46"/>
  <c r="BI161" i="46" s="1"/>
  <c r="DW161" i="46"/>
  <c r="DV161" i="46"/>
  <c r="BG161" i="46" s="1"/>
  <c r="DU161" i="46"/>
  <c r="BF161" i="46" s="1"/>
  <c r="DT161" i="46"/>
  <c r="DS161" i="46"/>
  <c r="BD161" i="46" s="1"/>
  <c r="DR161" i="46"/>
  <c r="DQ161" i="46"/>
  <c r="BB161" i="46" s="1"/>
  <c r="DP161" i="46"/>
  <c r="DO161" i="46"/>
  <c r="AZ161" i="46" s="1"/>
  <c r="DN161" i="46"/>
  <c r="AY161" i="46" s="1"/>
  <c r="DM161" i="46"/>
  <c r="AX161" i="46" s="1"/>
  <c r="DL161" i="46"/>
  <c r="DK161" i="46"/>
  <c r="DJ161" i="46"/>
  <c r="AU161" i="46" s="1"/>
  <c r="DI161" i="46"/>
  <c r="AT161" i="46" s="1"/>
  <c r="DH161" i="46"/>
  <c r="AS161" i="46" s="1"/>
  <c r="DG161" i="46"/>
  <c r="DF161" i="46"/>
  <c r="DE161" i="46"/>
  <c r="AP161" i="46" s="1"/>
  <c r="DD161" i="46"/>
  <c r="DC161" i="46"/>
  <c r="AN161" i="46" s="1"/>
  <c r="DB161" i="46"/>
  <c r="DA161" i="46"/>
  <c r="CZ161" i="46"/>
  <c r="AK161" i="46" s="1"/>
  <c r="CY161" i="46"/>
  <c r="AJ161" i="46" s="1"/>
  <c r="CX161" i="46"/>
  <c r="AI161" i="46" s="1"/>
  <c r="CW161" i="46"/>
  <c r="AH161" i="46" s="1"/>
  <c r="CV161" i="46"/>
  <c r="CU161" i="46"/>
  <c r="CT161" i="46"/>
  <c r="AE161" i="46" s="1"/>
  <c r="CS161" i="46"/>
  <c r="AD161" i="46" s="1"/>
  <c r="CR161" i="46"/>
  <c r="AC161" i="46" s="1"/>
  <c r="CQ161" i="46"/>
  <c r="AB161" i="46" s="1"/>
  <c r="CP161" i="46"/>
  <c r="CO161" i="46"/>
  <c r="Z161" i="46" s="1"/>
  <c r="CN161" i="46"/>
  <c r="CM161" i="46"/>
  <c r="X161" i="46" s="1"/>
  <c r="CL161" i="46"/>
  <c r="CK161" i="46"/>
  <c r="CJ161" i="46"/>
  <c r="CI161" i="46"/>
  <c r="T161" i="46" s="1"/>
  <c r="CH161" i="46"/>
  <c r="CG161" i="46"/>
  <c r="R161" i="46" s="1"/>
  <c r="CF161" i="46"/>
  <c r="CE161" i="46"/>
  <c r="P161" i="46" s="1"/>
  <c r="CD161" i="46"/>
  <c r="O161" i="46" s="1"/>
  <c r="CC161" i="46"/>
  <c r="CB161" i="46"/>
  <c r="M161" i="46" s="1"/>
  <c r="CA161" i="46"/>
  <c r="L161" i="46" s="1"/>
  <c r="BZ161" i="46"/>
  <c r="BY161" i="46"/>
  <c r="J161" i="46" s="1"/>
  <c r="BX161" i="46"/>
  <c r="BW161" i="46"/>
  <c r="H161" i="46" s="1"/>
  <c r="BV161" i="46"/>
  <c r="G161" i="46" s="1"/>
  <c r="BU161" i="46"/>
  <c r="F161" i="46" s="1"/>
  <c r="BT161" i="46"/>
  <c r="E161" i="46" s="1"/>
  <c r="BS161" i="46"/>
  <c r="BO161" i="46"/>
  <c r="B161" i="46"/>
  <c r="B161" i="44" s="1"/>
  <c r="A161" i="46"/>
  <c r="A161" i="44" s="1"/>
  <c r="EF160" i="46"/>
  <c r="EE160" i="46"/>
  <c r="ED160" i="46"/>
  <c r="EC160" i="46"/>
  <c r="EB160" i="46"/>
  <c r="EA160" i="46"/>
  <c r="DZ160" i="46"/>
  <c r="BK160" i="46" s="1"/>
  <c r="DY160" i="46"/>
  <c r="BJ160" i="46" s="1"/>
  <c r="DX160" i="46"/>
  <c r="BI160" i="46" s="1"/>
  <c r="DW160" i="46"/>
  <c r="DV160" i="46"/>
  <c r="BG160" i="46" s="1"/>
  <c r="DU160" i="46"/>
  <c r="BF160" i="46" s="1"/>
  <c r="DT160" i="46"/>
  <c r="BE160" i="46" s="1"/>
  <c r="DS160" i="46"/>
  <c r="DR160" i="46"/>
  <c r="BC160" i="46" s="1"/>
  <c r="DQ160" i="46"/>
  <c r="BB160" i="46" s="1"/>
  <c r="DP160" i="46"/>
  <c r="BA160" i="46" s="1"/>
  <c r="DO160" i="46"/>
  <c r="AZ160" i="46" s="1"/>
  <c r="DN160" i="46"/>
  <c r="DM160" i="46"/>
  <c r="AX160" i="46" s="1"/>
  <c r="DL160" i="46"/>
  <c r="DK160" i="46"/>
  <c r="AV160" i="46" s="1"/>
  <c r="DJ160" i="46"/>
  <c r="AU160" i="46" s="1"/>
  <c r="DI160" i="46"/>
  <c r="AT160" i="46" s="1"/>
  <c r="DH160" i="46"/>
  <c r="AS160" i="46" s="1"/>
  <c r="DG160" i="46"/>
  <c r="AR160" i="46" s="1"/>
  <c r="DF160" i="46"/>
  <c r="DE160" i="46"/>
  <c r="DD160" i="46"/>
  <c r="AO160" i="46" s="1"/>
  <c r="DC160" i="46"/>
  <c r="AN160" i="46" s="1"/>
  <c r="DB160" i="46"/>
  <c r="AM160" i="46" s="1"/>
  <c r="DA160" i="46"/>
  <c r="AL160" i="46" s="1"/>
  <c r="CZ160" i="46"/>
  <c r="AK160" i="46" s="1"/>
  <c r="CY160" i="46"/>
  <c r="AJ160" i="46" s="1"/>
  <c r="CX160" i="46"/>
  <c r="CW160" i="46"/>
  <c r="AH160" i="46" s="1"/>
  <c r="CV160" i="46"/>
  <c r="CU160" i="46"/>
  <c r="AF160" i="46" s="1"/>
  <c r="CT160" i="46"/>
  <c r="AE160" i="46" s="1"/>
  <c r="CS160" i="46"/>
  <c r="AD160" i="46" s="1"/>
  <c r="CR160" i="46"/>
  <c r="AC160" i="46" s="1"/>
  <c r="CQ160" i="46"/>
  <c r="AB160" i="46" s="1"/>
  <c r="CP160" i="46"/>
  <c r="CO160" i="46"/>
  <c r="Z160" i="46" s="1"/>
  <c r="CN160" i="46"/>
  <c r="CM160" i="46"/>
  <c r="CL160" i="46"/>
  <c r="W160" i="46" s="1"/>
  <c r="CK160" i="46"/>
  <c r="V160" i="46" s="1"/>
  <c r="CJ160" i="46"/>
  <c r="CI160" i="46"/>
  <c r="T160" i="46" s="1"/>
  <c r="CH160" i="46"/>
  <c r="CG160" i="46"/>
  <c r="R160" i="46" s="1"/>
  <c r="CF160" i="46"/>
  <c r="CE160" i="46"/>
  <c r="P160" i="46" s="1"/>
  <c r="CD160" i="46"/>
  <c r="O160" i="46" s="1"/>
  <c r="CC160" i="46"/>
  <c r="N160" i="46" s="1"/>
  <c r="CB160" i="46"/>
  <c r="M160" i="46" s="1"/>
  <c r="CA160" i="46"/>
  <c r="L160" i="46" s="1"/>
  <c r="BZ160" i="46"/>
  <c r="BY160" i="46"/>
  <c r="J160" i="46" s="1"/>
  <c r="BX160" i="46"/>
  <c r="BW160" i="46"/>
  <c r="H160" i="46" s="1"/>
  <c r="BV160" i="46"/>
  <c r="BU160" i="46"/>
  <c r="F160" i="46" s="1"/>
  <c r="BT160" i="46"/>
  <c r="BS160" i="46"/>
  <c r="B160" i="46"/>
  <c r="A160" i="46"/>
  <c r="A160" i="44" s="1"/>
  <c r="EF159" i="46"/>
  <c r="BQ159" i="46" s="1"/>
  <c r="EE159" i="46"/>
  <c r="BP159" i="46" s="1"/>
  <c r="ED159" i="46"/>
  <c r="BO159" i="44" s="1"/>
  <c r="EC159" i="46"/>
  <c r="BN159" i="44" s="1"/>
  <c r="EB159" i="46"/>
  <c r="BM159" i="46" s="1"/>
  <c r="EA159" i="46"/>
  <c r="BL159" i="46" s="1"/>
  <c r="DZ159" i="46"/>
  <c r="DY159" i="46"/>
  <c r="DX159" i="46"/>
  <c r="DW159" i="46"/>
  <c r="BH159" i="46" s="1"/>
  <c r="DV159" i="46"/>
  <c r="BG159" i="46" s="1"/>
  <c r="DU159" i="46"/>
  <c r="DT159" i="46"/>
  <c r="DS159" i="46"/>
  <c r="DR159" i="46"/>
  <c r="DQ159" i="46"/>
  <c r="BB159" i="46" s="1"/>
  <c r="DP159" i="46"/>
  <c r="BA159" i="46" s="1"/>
  <c r="DO159" i="46"/>
  <c r="AZ159" i="46" s="1"/>
  <c r="DN159" i="46"/>
  <c r="AY159" i="46" s="1"/>
  <c r="DM159" i="46"/>
  <c r="DL159" i="46"/>
  <c r="AW159" i="46" s="1"/>
  <c r="DK159" i="46"/>
  <c r="AV159" i="46" s="1"/>
  <c r="DJ159" i="46"/>
  <c r="AU159" i="46" s="1"/>
  <c r="DI159" i="46"/>
  <c r="AT159" i="46" s="1"/>
  <c r="DH159" i="46"/>
  <c r="DG159" i="46"/>
  <c r="AR159" i="46" s="1"/>
  <c r="DF159" i="46"/>
  <c r="AQ159" i="46" s="1"/>
  <c r="DE159" i="46"/>
  <c r="DD159" i="46"/>
  <c r="AO159" i="46" s="1"/>
  <c r="DC159" i="46"/>
  <c r="AN159" i="46" s="1"/>
  <c r="DB159" i="46"/>
  <c r="DA159" i="46"/>
  <c r="AL159" i="46" s="1"/>
  <c r="CZ159" i="46"/>
  <c r="AK159" i="46" s="1"/>
  <c r="CY159" i="46"/>
  <c r="CX159" i="46"/>
  <c r="AI159" i="46" s="1"/>
  <c r="CW159" i="46"/>
  <c r="CV159" i="46"/>
  <c r="AG159" i="46" s="1"/>
  <c r="CU159" i="46"/>
  <c r="CT159" i="46"/>
  <c r="AE159" i="46" s="1"/>
  <c r="CS159" i="46"/>
  <c r="AD159" i="46" s="1"/>
  <c r="CR159" i="46"/>
  <c r="AC159" i="46" s="1"/>
  <c r="CQ159" i="46"/>
  <c r="AB159" i="46" s="1"/>
  <c r="CP159" i="46"/>
  <c r="AA159" i="46" s="1"/>
  <c r="CO159" i="46"/>
  <c r="CN159" i="46"/>
  <c r="Y159" i="46" s="1"/>
  <c r="CM159" i="46"/>
  <c r="CL159" i="46"/>
  <c r="CK159" i="46"/>
  <c r="CJ159" i="46"/>
  <c r="CI159" i="46"/>
  <c r="T159" i="46" s="1"/>
  <c r="CH159" i="46"/>
  <c r="S159" i="46" s="1"/>
  <c r="CG159" i="46"/>
  <c r="CF159" i="46"/>
  <c r="Q159" i="46" s="1"/>
  <c r="CE159" i="46"/>
  <c r="CD159" i="46"/>
  <c r="O159" i="46" s="1"/>
  <c r="CC159" i="46"/>
  <c r="N159" i="46" s="1"/>
  <c r="CB159" i="46"/>
  <c r="CA159" i="46"/>
  <c r="BZ159" i="46"/>
  <c r="K159" i="46" s="1"/>
  <c r="BY159" i="46"/>
  <c r="BX159" i="46"/>
  <c r="BW159" i="46"/>
  <c r="BV159" i="46"/>
  <c r="BU159" i="46"/>
  <c r="F159" i="46" s="1"/>
  <c r="BT159" i="46"/>
  <c r="BS159" i="46"/>
  <c r="D159" i="46" s="1"/>
  <c r="BO159" i="46"/>
  <c r="BN159" i="46"/>
  <c r="B159" i="46"/>
  <c r="B159" i="44" s="1"/>
  <c r="A159" i="46"/>
  <c r="C159" i="46" s="1"/>
  <c r="C159" i="44" s="1"/>
  <c r="EF158" i="46"/>
  <c r="EE158" i="46"/>
  <c r="ED158" i="46"/>
  <c r="BO158" i="46" s="1"/>
  <c r="EC158" i="46"/>
  <c r="EB158" i="46"/>
  <c r="BM158" i="46" s="1"/>
  <c r="EA158" i="46"/>
  <c r="DZ158" i="46"/>
  <c r="BK158" i="46" s="1"/>
  <c r="DY158" i="46"/>
  <c r="BJ158" i="46" s="1"/>
  <c r="DX158" i="46"/>
  <c r="DW158" i="46"/>
  <c r="BH158" i="46" s="1"/>
  <c r="DV158" i="46"/>
  <c r="BG158" i="46" s="1"/>
  <c r="DU158" i="46"/>
  <c r="BF158" i="46" s="1"/>
  <c r="DT158" i="46"/>
  <c r="BE158" i="46" s="1"/>
  <c r="DS158" i="46"/>
  <c r="DR158" i="46"/>
  <c r="BC158" i="46" s="1"/>
  <c r="DQ158" i="46"/>
  <c r="DP158" i="46"/>
  <c r="BA158" i="46" s="1"/>
  <c r="DO158" i="46"/>
  <c r="AZ158" i="46" s="1"/>
  <c r="DN158" i="46"/>
  <c r="AY158" i="46" s="1"/>
  <c r="DM158" i="46"/>
  <c r="DL158" i="46"/>
  <c r="AW158" i="46" s="1"/>
  <c r="DK158" i="46"/>
  <c r="DJ158" i="46"/>
  <c r="DI158" i="46"/>
  <c r="DH158" i="46"/>
  <c r="AS158" i="46" s="1"/>
  <c r="DG158" i="46"/>
  <c r="AR158" i="46" s="1"/>
  <c r="DF158" i="46"/>
  <c r="DE158" i="46"/>
  <c r="AP158" i="46" s="1"/>
  <c r="DD158" i="46"/>
  <c r="AO158" i="46" s="1"/>
  <c r="DC158" i="46"/>
  <c r="DB158" i="46"/>
  <c r="AM158" i="46" s="1"/>
  <c r="DA158" i="46"/>
  <c r="AL158" i="46" s="1"/>
  <c r="CZ158" i="46"/>
  <c r="CY158" i="46"/>
  <c r="AJ158" i="46" s="1"/>
  <c r="CX158" i="46"/>
  <c r="CW158" i="46"/>
  <c r="AH158" i="46" s="1"/>
  <c r="CV158" i="46"/>
  <c r="AG158" i="46" s="1"/>
  <c r="CU158" i="46"/>
  <c r="CT158" i="46"/>
  <c r="AE158" i="46" s="1"/>
  <c r="CS158" i="46"/>
  <c r="AD158" i="46" s="1"/>
  <c r="CR158" i="46"/>
  <c r="CQ158" i="46"/>
  <c r="CP158" i="46"/>
  <c r="CO158" i="46"/>
  <c r="Z158" i="46" s="1"/>
  <c r="CN158" i="46"/>
  <c r="Y158" i="46" s="1"/>
  <c r="CM158" i="46"/>
  <c r="CL158" i="46"/>
  <c r="W158" i="46" s="1"/>
  <c r="CK158" i="46"/>
  <c r="CJ158" i="46"/>
  <c r="CI158" i="46"/>
  <c r="T158" i="46" s="1"/>
  <c r="CH158" i="46"/>
  <c r="CG158" i="46"/>
  <c r="CF158" i="46"/>
  <c r="CE158" i="46"/>
  <c r="CD158" i="46"/>
  <c r="O158" i="46" s="1"/>
  <c r="CC158" i="46"/>
  <c r="N158" i="46" s="1"/>
  <c r="CB158" i="46"/>
  <c r="CA158" i="46"/>
  <c r="L158" i="46" s="1"/>
  <c r="BZ158" i="46"/>
  <c r="BY158" i="46"/>
  <c r="J158" i="46" s="1"/>
  <c r="BX158" i="46"/>
  <c r="I158" i="46" s="1"/>
  <c r="BW158" i="46"/>
  <c r="BV158" i="46"/>
  <c r="BU158" i="46"/>
  <c r="F158" i="46" s="1"/>
  <c r="BT158" i="46"/>
  <c r="BS158" i="46"/>
  <c r="D158" i="46" s="1"/>
  <c r="B158" i="46"/>
  <c r="B158" i="44" s="1"/>
  <c r="A158" i="46"/>
  <c r="EF157" i="46"/>
  <c r="BQ157" i="46" s="1"/>
  <c r="EE157" i="46"/>
  <c r="BP157" i="46" s="1"/>
  <c r="ED157" i="46"/>
  <c r="EC157" i="46"/>
  <c r="EB157" i="46"/>
  <c r="EA157" i="46"/>
  <c r="BL157" i="46" s="1"/>
  <c r="DZ157" i="46"/>
  <c r="DY157" i="46"/>
  <c r="DX157" i="46"/>
  <c r="BI157" i="46" s="1"/>
  <c r="DW157" i="46"/>
  <c r="BH157" i="46" s="1"/>
  <c r="DV157" i="46"/>
  <c r="BG157" i="46" s="1"/>
  <c r="DU157" i="46"/>
  <c r="BF157" i="46" s="1"/>
  <c r="DT157" i="46"/>
  <c r="DS157" i="46"/>
  <c r="BD157" i="46" s="1"/>
  <c r="DR157" i="46"/>
  <c r="DQ157" i="46"/>
  <c r="DP157" i="46"/>
  <c r="BA157" i="46" s="1"/>
  <c r="DO157" i="46"/>
  <c r="AZ157" i="46" s="1"/>
  <c r="DN157" i="46"/>
  <c r="AY157" i="46" s="1"/>
  <c r="DM157" i="46"/>
  <c r="DL157" i="46"/>
  <c r="AW157" i="46" s="1"/>
  <c r="DK157" i="46"/>
  <c r="DJ157" i="46"/>
  <c r="AU157" i="46" s="1"/>
  <c r="DI157" i="46"/>
  <c r="AT157" i="46" s="1"/>
  <c r="DH157" i="46"/>
  <c r="AS157" i="46" s="1"/>
  <c r="DG157" i="46"/>
  <c r="AR157" i="46" s="1"/>
  <c r="DF157" i="46"/>
  <c r="AQ157" i="46" s="1"/>
  <c r="DE157" i="46"/>
  <c r="AP157" i="46" s="1"/>
  <c r="DD157" i="46"/>
  <c r="DC157" i="46"/>
  <c r="AN157" i="46" s="1"/>
  <c r="DB157" i="46"/>
  <c r="DA157" i="46"/>
  <c r="CZ157" i="46"/>
  <c r="AK157" i="46" s="1"/>
  <c r="CY157" i="46"/>
  <c r="AJ157" i="46" s="1"/>
  <c r="CX157" i="46"/>
  <c r="AI157" i="46" s="1"/>
  <c r="CW157" i="46"/>
  <c r="AH157" i="46" s="1"/>
  <c r="CV157" i="46"/>
  <c r="CU157" i="46"/>
  <c r="AF157" i="46" s="1"/>
  <c r="CT157" i="46"/>
  <c r="AE157" i="46" s="1"/>
  <c r="CS157" i="46"/>
  <c r="CR157" i="46"/>
  <c r="AC157" i="46" s="1"/>
  <c r="CQ157" i="46"/>
  <c r="AB157" i="46" s="1"/>
  <c r="CP157" i="46"/>
  <c r="CO157" i="46"/>
  <c r="Z157" i="46" s="1"/>
  <c r="CN157" i="46"/>
  <c r="CM157" i="46"/>
  <c r="X157" i="46" s="1"/>
  <c r="CL157" i="46"/>
  <c r="CK157" i="46"/>
  <c r="CJ157" i="46"/>
  <c r="U157" i="46" s="1"/>
  <c r="CI157" i="46"/>
  <c r="T157" i="46" s="1"/>
  <c r="CH157" i="46"/>
  <c r="S157" i="46" s="1"/>
  <c r="CG157" i="46"/>
  <c r="R157" i="46" s="1"/>
  <c r="CF157" i="46"/>
  <c r="CE157" i="46"/>
  <c r="P157" i="46" s="1"/>
  <c r="CD157" i="46"/>
  <c r="O157" i="46" s="1"/>
  <c r="CC157" i="46"/>
  <c r="N157" i="46" s="1"/>
  <c r="CB157" i="46"/>
  <c r="CA157" i="46"/>
  <c r="L157" i="46" s="1"/>
  <c r="BZ157" i="46"/>
  <c r="BY157" i="46"/>
  <c r="J157" i="46" s="1"/>
  <c r="BX157" i="46"/>
  <c r="BW157" i="46"/>
  <c r="BV157" i="46"/>
  <c r="BU157" i="46"/>
  <c r="BT157" i="46"/>
  <c r="E157" i="46" s="1"/>
  <c r="BS157" i="46"/>
  <c r="D157" i="46" s="1"/>
  <c r="B157" i="46"/>
  <c r="B157" i="44" s="1"/>
  <c r="A157" i="46"/>
  <c r="A157" i="44" s="1"/>
  <c r="EF156" i="46"/>
  <c r="EE156" i="46"/>
  <c r="ED156" i="46"/>
  <c r="EC156" i="46"/>
  <c r="BN156" i="46" s="1"/>
  <c r="EB156" i="46"/>
  <c r="BM156" i="46" s="1"/>
  <c r="EA156" i="46"/>
  <c r="DZ156" i="46"/>
  <c r="BK156" i="46" s="1"/>
  <c r="DY156" i="46"/>
  <c r="DX156" i="46"/>
  <c r="DW156" i="46"/>
  <c r="BH156" i="46" s="1"/>
  <c r="DV156" i="46"/>
  <c r="BG156" i="46" s="1"/>
  <c r="DU156" i="46"/>
  <c r="DT156" i="46"/>
  <c r="BE156" i="46" s="1"/>
  <c r="DS156" i="46"/>
  <c r="DR156" i="46"/>
  <c r="DQ156" i="46"/>
  <c r="BB156" i="46" s="1"/>
  <c r="DP156" i="46"/>
  <c r="DO156" i="46"/>
  <c r="AZ156" i="46" s="1"/>
  <c r="DN156" i="46"/>
  <c r="DM156" i="46"/>
  <c r="DL156" i="46"/>
  <c r="AW156" i="46" s="1"/>
  <c r="DK156" i="46"/>
  <c r="DJ156" i="46"/>
  <c r="AU156" i="46" s="1"/>
  <c r="DI156" i="46"/>
  <c r="DH156" i="46"/>
  <c r="DG156" i="46"/>
  <c r="DF156" i="46"/>
  <c r="AQ156" i="46" s="1"/>
  <c r="DE156" i="46"/>
  <c r="DD156" i="46"/>
  <c r="AO156" i="46" s="1"/>
  <c r="DC156" i="46"/>
  <c r="DB156" i="46"/>
  <c r="AM156" i="46" s="1"/>
  <c r="DA156" i="46"/>
  <c r="AL156" i="46" s="1"/>
  <c r="CZ156" i="46"/>
  <c r="CY156" i="46"/>
  <c r="AJ156" i="46" s="1"/>
  <c r="CX156" i="46"/>
  <c r="CW156" i="46"/>
  <c r="CV156" i="46"/>
  <c r="AG156" i="46" s="1"/>
  <c r="CU156" i="46"/>
  <c r="CT156" i="46"/>
  <c r="CS156" i="46"/>
  <c r="AD156" i="46" s="1"/>
  <c r="CR156" i="46"/>
  <c r="CQ156" i="46"/>
  <c r="AB156" i="46" s="1"/>
  <c r="CP156" i="46"/>
  <c r="AA156" i="46" s="1"/>
  <c r="CO156" i="46"/>
  <c r="Z156" i="46" s="1"/>
  <c r="CN156" i="46"/>
  <c r="Y156" i="46" s="1"/>
  <c r="CM156" i="46"/>
  <c r="CL156" i="46"/>
  <c r="W156" i="46" s="1"/>
  <c r="CK156" i="46"/>
  <c r="CJ156" i="46"/>
  <c r="CI156" i="46"/>
  <c r="T156" i="46" s="1"/>
  <c r="CH156" i="46"/>
  <c r="CG156" i="46"/>
  <c r="CF156" i="46"/>
  <c r="Q156" i="46" s="1"/>
  <c r="CE156" i="46"/>
  <c r="CD156" i="46"/>
  <c r="O156" i="46" s="1"/>
  <c r="CC156" i="46"/>
  <c r="N156" i="46" s="1"/>
  <c r="CB156" i="46"/>
  <c r="CA156" i="46"/>
  <c r="L156" i="46" s="1"/>
  <c r="BZ156" i="46"/>
  <c r="K156" i="46" s="1"/>
  <c r="BY156" i="46"/>
  <c r="J156" i="46" s="1"/>
  <c r="BX156" i="46"/>
  <c r="I156" i="46" s="1"/>
  <c r="BW156" i="46"/>
  <c r="BV156" i="46"/>
  <c r="G156" i="46" s="1"/>
  <c r="BU156" i="46"/>
  <c r="F156" i="46" s="1"/>
  <c r="BT156" i="46"/>
  <c r="BS156" i="46"/>
  <c r="B156" i="46"/>
  <c r="B156" i="44" s="1"/>
  <c r="A156" i="46"/>
  <c r="C156" i="46" s="1"/>
  <c r="C156" i="44" s="1"/>
  <c r="EF155" i="46"/>
  <c r="BQ155" i="46" s="1"/>
  <c r="EE155" i="46"/>
  <c r="ED155" i="46"/>
  <c r="BO155" i="44" s="1"/>
  <c r="EC155" i="46"/>
  <c r="BN155" i="44" s="1"/>
  <c r="EB155" i="46"/>
  <c r="EA155" i="46"/>
  <c r="BL155" i="46" s="1"/>
  <c r="DZ155" i="46"/>
  <c r="DY155" i="46"/>
  <c r="DX155" i="46"/>
  <c r="BI155" i="46" s="1"/>
  <c r="DW155" i="46"/>
  <c r="DV155" i="46"/>
  <c r="BG155" i="46" s="1"/>
  <c r="DU155" i="46"/>
  <c r="DT155" i="46"/>
  <c r="DS155" i="46"/>
  <c r="BD155" i="46" s="1"/>
  <c r="DR155" i="46"/>
  <c r="DQ155" i="46"/>
  <c r="BB155" i="46" s="1"/>
  <c r="DP155" i="46"/>
  <c r="BA155" i="46" s="1"/>
  <c r="DO155" i="46"/>
  <c r="DN155" i="46"/>
  <c r="AY155" i="46" s="1"/>
  <c r="DM155" i="46"/>
  <c r="AX155" i="46" s="1"/>
  <c r="DL155" i="46"/>
  <c r="DK155" i="46"/>
  <c r="AV155" i="46" s="1"/>
  <c r="DJ155" i="46"/>
  <c r="AU155" i="46" s="1"/>
  <c r="DI155" i="46"/>
  <c r="DH155" i="46"/>
  <c r="AS155" i="46" s="1"/>
  <c r="DG155" i="46"/>
  <c r="DF155" i="46"/>
  <c r="AQ155" i="46" s="1"/>
  <c r="DE155" i="46"/>
  <c r="DD155" i="46"/>
  <c r="DC155" i="46"/>
  <c r="AN155" i="46" s="1"/>
  <c r="DB155" i="46"/>
  <c r="DA155" i="46"/>
  <c r="AL155" i="46" s="1"/>
  <c r="CZ155" i="46"/>
  <c r="CY155" i="46"/>
  <c r="CX155" i="46"/>
  <c r="CW155" i="46"/>
  <c r="AH155" i="46" s="1"/>
  <c r="CV155" i="46"/>
  <c r="AG155" i="46" s="1"/>
  <c r="CU155" i="46"/>
  <c r="AF155" i="46" s="1"/>
  <c r="CT155" i="46"/>
  <c r="CS155" i="46"/>
  <c r="AD155" i="46" s="1"/>
  <c r="CR155" i="46"/>
  <c r="AC155" i="46" s="1"/>
  <c r="CQ155" i="46"/>
  <c r="CP155" i="46"/>
  <c r="AA155" i="46" s="1"/>
  <c r="CO155" i="46"/>
  <c r="Z155" i="46" s="1"/>
  <c r="CN155" i="46"/>
  <c r="CM155" i="46"/>
  <c r="CL155" i="46"/>
  <c r="W155" i="46" s="1"/>
  <c r="CK155" i="46"/>
  <c r="V155" i="46" s="1"/>
  <c r="CJ155" i="46"/>
  <c r="CI155" i="46"/>
  <c r="CH155" i="46"/>
  <c r="CG155" i="46"/>
  <c r="CF155" i="46"/>
  <c r="CE155" i="46"/>
  <c r="CD155" i="46"/>
  <c r="CC155" i="46"/>
  <c r="CB155" i="46"/>
  <c r="M155" i="46" s="1"/>
  <c r="CA155" i="46"/>
  <c r="BZ155" i="46"/>
  <c r="K155" i="46" s="1"/>
  <c r="BY155" i="46"/>
  <c r="BX155" i="46"/>
  <c r="I155" i="46" s="1"/>
  <c r="BW155" i="46"/>
  <c r="H155" i="46" s="1"/>
  <c r="BV155" i="46"/>
  <c r="G155" i="46" s="1"/>
  <c r="BU155" i="46"/>
  <c r="F155" i="46" s="1"/>
  <c r="BT155" i="46"/>
  <c r="BS155" i="46"/>
  <c r="BO155" i="46"/>
  <c r="BN155" i="46"/>
  <c r="B155" i="46"/>
  <c r="B155" i="44" s="1"/>
  <c r="A155" i="46"/>
  <c r="C155" i="46" s="1"/>
  <c r="C155" i="44" s="1"/>
  <c r="EF154" i="46"/>
  <c r="BQ154" i="46" s="1"/>
  <c r="EE154" i="46"/>
  <c r="BP154" i="46" s="1"/>
  <c r="ED154" i="46"/>
  <c r="BO154" i="46" s="1"/>
  <c r="EC154" i="46"/>
  <c r="EB154" i="46"/>
  <c r="EA154" i="46"/>
  <c r="BL154" i="46" s="1"/>
  <c r="DZ154" i="46"/>
  <c r="DY154" i="46"/>
  <c r="DX154" i="46"/>
  <c r="BI154" i="46" s="1"/>
  <c r="DW154" i="46"/>
  <c r="DV154" i="46"/>
  <c r="BG154" i="46" s="1"/>
  <c r="DU154" i="46"/>
  <c r="BF154" i="46" s="1"/>
  <c r="DT154" i="46"/>
  <c r="DS154" i="46"/>
  <c r="DR154" i="46"/>
  <c r="DQ154" i="46"/>
  <c r="BB154" i="46" s="1"/>
  <c r="DP154" i="46"/>
  <c r="DO154" i="46"/>
  <c r="DN154" i="46"/>
  <c r="AY154" i="46" s="1"/>
  <c r="DM154" i="46"/>
  <c r="AX154" i="46" s="1"/>
  <c r="DL154" i="46"/>
  <c r="DK154" i="46"/>
  <c r="AV154" i="46" s="1"/>
  <c r="DJ154" i="46"/>
  <c r="DI154" i="46"/>
  <c r="AT154" i="46" s="1"/>
  <c r="DH154" i="46"/>
  <c r="DG154" i="46"/>
  <c r="AR154" i="46" s="1"/>
  <c r="DF154" i="46"/>
  <c r="AQ154" i="46" s="1"/>
  <c r="DE154" i="46"/>
  <c r="AP154" i="46" s="1"/>
  <c r="DD154" i="46"/>
  <c r="DC154" i="46"/>
  <c r="DB154" i="46"/>
  <c r="AM154" i="46" s="1"/>
  <c r="DA154" i="46"/>
  <c r="AL154" i="46" s="1"/>
  <c r="CZ154" i="46"/>
  <c r="AK154" i="46" s="1"/>
  <c r="CY154" i="46"/>
  <c r="CX154" i="46"/>
  <c r="AI154" i="46" s="1"/>
  <c r="CW154" i="46"/>
  <c r="AH154" i="46" s="1"/>
  <c r="CV154" i="46"/>
  <c r="CU154" i="46"/>
  <c r="CT154" i="46"/>
  <c r="AE154" i="46" s="1"/>
  <c r="CS154" i="46"/>
  <c r="AD154" i="46" s="1"/>
  <c r="CR154" i="46"/>
  <c r="CQ154" i="46"/>
  <c r="AB154" i="46" s="1"/>
  <c r="CP154" i="46"/>
  <c r="AA154" i="46" s="1"/>
  <c r="CO154" i="46"/>
  <c r="CN154" i="46"/>
  <c r="CM154" i="46"/>
  <c r="CL154" i="46"/>
  <c r="CK154" i="46"/>
  <c r="V154" i="46" s="1"/>
  <c r="CJ154" i="46"/>
  <c r="CI154" i="46"/>
  <c r="CH154" i="46"/>
  <c r="S154" i="46" s="1"/>
  <c r="CG154" i="46"/>
  <c r="R154" i="46" s="1"/>
  <c r="CF154" i="46"/>
  <c r="CE154" i="46"/>
  <c r="P154" i="46" s="1"/>
  <c r="CD154" i="46"/>
  <c r="CC154" i="46"/>
  <c r="N154" i="46" s="1"/>
  <c r="CB154" i="46"/>
  <c r="M154" i="46" s="1"/>
  <c r="CA154" i="46"/>
  <c r="L154" i="46" s="1"/>
  <c r="BZ154" i="46"/>
  <c r="K154" i="46" s="1"/>
  <c r="BY154" i="46"/>
  <c r="J154" i="46" s="1"/>
  <c r="BX154" i="46"/>
  <c r="BW154" i="46"/>
  <c r="H154" i="46" s="1"/>
  <c r="BV154" i="46"/>
  <c r="BU154" i="46"/>
  <c r="BT154" i="46"/>
  <c r="E154" i="46" s="1"/>
  <c r="BS154" i="46"/>
  <c r="D154" i="46" s="1"/>
  <c r="B154" i="46"/>
  <c r="B154" i="44" s="1"/>
  <c r="A154" i="46"/>
  <c r="A154" i="44" s="1"/>
  <c r="EF153" i="46"/>
  <c r="BQ153" i="46" s="1"/>
  <c r="EE153" i="46"/>
  <c r="ED153" i="46"/>
  <c r="BO153" i="44" s="1"/>
  <c r="EC153" i="46"/>
  <c r="BN153" i="46" s="1"/>
  <c r="EB153" i="46"/>
  <c r="EA153" i="46"/>
  <c r="DZ153" i="46"/>
  <c r="BK153" i="46" s="1"/>
  <c r="DY153" i="46"/>
  <c r="DX153" i="46"/>
  <c r="BI153" i="46" s="1"/>
  <c r="DW153" i="46"/>
  <c r="DV153" i="46"/>
  <c r="DU153" i="46"/>
  <c r="BF153" i="46" s="1"/>
  <c r="DT153" i="46"/>
  <c r="DS153" i="46"/>
  <c r="DR153" i="46"/>
  <c r="BC153" i="46" s="1"/>
  <c r="DQ153" i="46"/>
  <c r="DP153" i="46"/>
  <c r="BA153" i="46" s="1"/>
  <c r="DO153" i="46"/>
  <c r="AZ153" i="46" s="1"/>
  <c r="DN153" i="46"/>
  <c r="AY153" i="46" s="1"/>
  <c r="DM153" i="46"/>
  <c r="AX153" i="46" s="1"/>
  <c r="DL153" i="46"/>
  <c r="AW153" i="46" s="1"/>
  <c r="DK153" i="46"/>
  <c r="AV153" i="46" s="1"/>
  <c r="DJ153" i="46"/>
  <c r="AU153" i="46" s="1"/>
  <c r="DI153" i="46"/>
  <c r="DH153" i="46"/>
  <c r="AS153" i="46" s="1"/>
  <c r="DG153" i="46"/>
  <c r="DF153" i="46"/>
  <c r="DE153" i="46"/>
  <c r="AP153" i="46" s="1"/>
  <c r="DD153" i="46"/>
  <c r="AO153" i="46" s="1"/>
  <c r="DC153" i="46"/>
  <c r="DB153" i="46"/>
  <c r="AM153" i="46" s="1"/>
  <c r="DA153" i="46"/>
  <c r="CZ153" i="46"/>
  <c r="CY153" i="46"/>
  <c r="AJ153" i="46" s="1"/>
  <c r="CX153" i="46"/>
  <c r="AI153" i="46" s="1"/>
  <c r="CW153" i="46"/>
  <c r="AH153" i="46" s="1"/>
  <c r="CV153" i="46"/>
  <c r="CU153" i="46"/>
  <c r="CT153" i="46"/>
  <c r="CS153" i="46"/>
  <c r="CR153" i="46"/>
  <c r="AC153" i="46" s="1"/>
  <c r="CQ153" i="46"/>
  <c r="CP153" i="46"/>
  <c r="AA153" i="46" s="1"/>
  <c r="CO153" i="46"/>
  <c r="Z153" i="46" s="1"/>
  <c r="CN153" i="46"/>
  <c r="CM153" i="46"/>
  <c r="CL153" i="46"/>
  <c r="W153" i="46" s="1"/>
  <c r="CK153" i="46"/>
  <c r="CJ153" i="46"/>
  <c r="U153" i="46" s="1"/>
  <c r="CI153" i="46"/>
  <c r="T153" i="46" s="1"/>
  <c r="CH153" i="46"/>
  <c r="S153" i="46" s="1"/>
  <c r="CG153" i="46"/>
  <c r="R153" i="46" s="1"/>
  <c r="CF153" i="46"/>
  <c r="Q153" i="46" s="1"/>
  <c r="CE153" i="46"/>
  <c r="CD153" i="46"/>
  <c r="O153" i="46" s="1"/>
  <c r="CC153" i="46"/>
  <c r="CB153" i="46"/>
  <c r="M153" i="46" s="1"/>
  <c r="CA153" i="46"/>
  <c r="BZ153" i="46"/>
  <c r="K153" i="46" s="1"/>
  <c r="BY153" i="46"/>
  <c r="BX153" i="46"/>
  <c r="BW153" i="46"/>
  <c r="BV153" i="46"/>
  <c r="G153" i="46" s="1"/>
  <c r="BU153" i="46"/>
  <c r="BT153" i="46"/>
  <c r="E153" i="46" s="1"/>
  <c r="BS153" i="46"/>
  <c r="D153" i="46" s="1"/>
  <c r="BO153" i="46"/>
  <c r="B153" i="46"/>
  <c r="B153" i="44" s="1"/>
  <c r="A153" i="46"/>
  <c r="C153" i="46" s="1"/>
  <c r="C153" i="44" s="1"/>
  <c r="EF152" i="46"/>
  <c r="BQ152" i="46" s="1"/>
  <c r="EE152" i="46"/>
  <c r="BP152" i="46" s="1"/>
  <c r="ED152" i="46"/>
  <c r="EC152" i="46"/>
  <c r="BN152" i="46" s="1"/>
  <c r="EB152" i="46"/>
  <c r="BM152" i="46" s="1"/>
  <c r="EA152" i="46"/>
  <c r="DZ152" i="46"/>
  <c r="BK152" i="46" s="1"/>
  <c r="DY152" i="46"/>
  <c r="DX152" i="46"/>
  <c r="BI152" i="46" s="1"/>
  <c r="DW152" i="46"/>
  <c r="BH152" i="46" s="1"/>
  <c r="DV152" i="46"/>
  <c r="DU152" i="46"/>
  <c r="BF152" i="46" s="1"/>
  <c r="DT152" i="46"/>
  <c r="DS152" i="46"/>
  <c r="DR152" i="46"/>
  <c r="BC152" i="46" s="1"/>
  <c r="DQ152" i="46"/>
  <c r="BB152" i="46" s="1"/>
  <c r="DP152" i="46"/>
  <c r="BA152" i="46" s="1"/>
  <c r="DO152" i="46"/>
  <c r="DN152" i="46"/>
  <c r="DM152" i="46"/>
  <c r="AX152" i="46" s="1"/>
  <c r="DL152" i="46"/>
  <c r="DK152" i="46"/>
  <c r="DJ152" i="46"/>
  <c r="AU152" i="46" s="1"/>
  <c r="DI152" i="46"/>
  <c r="DH152" i="46"/>
  <c r="DG152" i="46"/>
  <c r="AR152" i="46" s="1"/>
  <c r="DF152" i="46"/>
  <c r="DE152" i="46"/>
  <c r="DD152" i="46"/>
  <c r="AO152" i="46" s="1"/>
  <c r="DC152" i="46"/>
  <c r="AN152" i="46" s="1"/>
  <c r="DB152" i="46"/>
  <c r="DA152" i="46"/>
  <c r="CZ152" i="46"/>
  <c r="AK152" i="46" s="1"/>
  <c r="CY152" i="46"/>
  <c r="CX152" i="46"/>
  <c r="CW152" i="46"/>
  <c r="AH152" i="46" s="1"/>
  <c r="CV152" i="46"/>
  <c r="CU152" i="46"/>
  <c r="AF152" i="46" s="1"/>
  <c r="CT152" i="46"/>
  <c r="AE152" i="46" s="1"/>
  <c r="CS152" i="46"/>
  <c r="CR152" i="46"/>
  <c r="CQ152" i="46"/>
  <c r="CP152" i="46"/>
  <c r="CO152" i="46"/>
  <c r="Z152" i="46" s="1"/>
  <c r="CN152" i="46"/>
  <c r="Y152" i="46" s="1"/>
  <c r="CM152" i="46"/>
  <c r="CL152" i="46"/>
  <c r="W152" i="46" s="1"/>
  <c r="CK152" i="46"/>
  <c r="V152" i="46" s="1"/>
  <c r="CJ152" i="46"/>
  <c r="U152" i="46" s="1"/>
  <c r="CI152" i="46"/>
  <c r="T152" i="46" s="1"/>
  <c r="CH152" i="46"/>
  <c r="CG152" i="46"/>
  <c r="R152" i="46" s="1"/>
  <c r="CF152" i="46"/>
  <c r="CE152" i="46"/>
  <c r="P152" i="46" s="1"/>
  <c r="CD152" i="46"/>
  <c r="O152" i="46" s="1"/>
  <c r="CC152" i="46"/>
  <c r="CB152" i="46"/>
  <c r="M152" i="46" s="1"/>
  <c r="CA152" i="46"/>
  <c r="L152" i="46" s="1"/>
  <c r="BZ152" i="46"/>
  <c r="BY152" i="46"/>
  <c r="J152" i="46" s="1"/>
  <c r="BX152" i="46"/>
  <c r="I152" i="46" s="1"/>
  <c r="BW152" i="46"/>
  <c r="BV152" i="46"/>
  <c r="G152" i="46" s="1"/>
  <c r="BU152" i="46"/>
  <c r="F152" i="46" s="1"/>
  <c r="BT152" i="46"/>
  <c r="E152" i="46" s="1"/>
  <c r="BS152" i="46"/>
  <c r="D152" i="46" s="1"/>
  <c r="B152" i="46"/>
  <c r="B152" i="44" s="1"/>
  <c r="A152" i="46"/>
  <c r="A152" i="44" s="1"/>
  <c r="EF151" i="46"/>
  <c r="EE151" i="46"/>
  <c r="ED151" i="46"/>
  <c r="BO151" i="46" s="1"/>
  <c r="EC151" i="46"/>
  <c r="EB151" i="46"/>
  <c r="BM151" i="46" s="1"/>
  <c r="EA151" i="46"/>
  <c r="DZ151" i="46"/>
  <c r="DY151" i="46"/>
  <c r="DX151" i="46"/>
  <c r="DW151" i="46"/>
  <c r="DV151" i="46"/>
  <c r="BG151" i="46" s="1"/>
  <c r="DU151" i="46"/>
  <c r="DT151" i="46"/>
  <c r="DS151" i="46"/>
  <c r="BD151" i="46" s="1"/>
  <c r="DR151" i="46"/>
  <c r="DQ151" i="46"/>
  <c r="BB151" i="46" s="1"/>
  <c r="DP151" i="46"/>
  <c r="BA151" i="46" s="1"/>
  <c r="DO151" i="46"/>
  <c r="AZ151" i="46" s="1"/>
  <c r="DN151" i="46"/>
  <c r="DM151" i="46"/>
  <c r="AX151" i="46" s="1"/>
  <c r="DL151" i="46"/>
  <c r="AW151" i="46" s="1"/>
  <c r="DK151" i="46"/>
  <c r="AV151" i="46" s="1"/>
  <c r="DJ151" i="46"/>
  <c r="DI151" i="46"/>
  <c r="AT151" i="46" s="1"/>
  <c r="DH151" i="46"/>
  <c r="DG151" i="46"/>
  <c r="DF151" i="46"/>
  <c r="AQ151" i="46" s="1"/>
  <c r="DE151" i="46"/>
  <c r="DD151" i="46"/>
  <c r="DC151" i="46"/>
  <c r="DB151" i="46"/>
  <c r="DA151" i="46"/>
  <c r="AL151" i="46" s="1"/>
  <c r="CZ151" i="46"/>
  <c r="AK151" i="46" s="1"/>
  <c r="CY151" i="46"/>
  <c r="CX151" i="46"/>
  <c r="AI151" i="46" s="1"/>
  <c r="CW151" i="46"/>
  <c r="AH151" i="46" s="1"/>
  <c r="CV151" i="46"/>
  <c r="AG151" i="46" s="1"/>
  <c r="CU151" i="46"/>
  <c r="AF151" i="46" s="1"/>
  <c r="CT151" i="46"/>
  <c r="CS151" i="46"/>
  <c r="AD151" i="46" s="1"/>
  <c r="CR151" i="46"/>
  <c r="CQ151" i="46"/>
  <c r="AB151" i="46" s="1"/>
  <c r="CP151" i="46"/>
  <c r="AA151" i="46" s="1"/>
  <c r="CO151" i="46"/>
  <c r="CN151" i="46"/>
  <c r="CM151" i="46"/>
  <c r="CL151" i="46"/>
  <c r="CK151" i="46"/>
  <c r="V151" i="46" s="1"/>
  <c r="CJ151" i="46"/>
  <c r="CI151" i="46"/>
  <c r="CH151" i="46"/>
  <c r="S151" i="46" s="1"/>
  <c r="CG151" i="46"/>
  <c r="CF151" i="46"/>
  <c r="Q151" i="46" s="1"/>
  <c r="CE151" i="46"/>
  <c r="P151" i="46" s="1"/>
  <c r="CD151" i="46"/>
  <c r="CC151" i="46"/>
  <c r="N151" i="46" s="1"/>
  <c r="CB151" i="46"/>
  <c r="M151" i="46" s="1"/>
  <c r="CA151" i="46"/>
  <c r="BZ151" i="46"/>
  <c r="K151" i="46" s="1"/>
  <c r="BY151" i="46"/>
  <c r="J151" i="46" s="1"/>
  <c r="BX151" i="46"/>
  <c r="I151" i="46" s="1"/>
  <c r="BW151" i="46"/>
  <c r="H151" i="46" s="1"/>
  <c r="BV151" i="46"/>
  <c r="BU151" i="46"/>
  <c r="F151" i="46" s="1"/>
  <c r="BT151" i="46"/>
  <c r="BS151" i="46"/>
  <c r="B151" i="46"/>
  <c r="B151" i="44" s="1"/>
  <c r="A151" i="46"/>
  <c r="A151" i="44" s="1"/>
  <c r="EF150" i="46"/>
  <c r="EE150" i="46"/>
  <c r="ED150" i="46"/>
  <c r="EC150" i="46"/>
  <c r="BN150" i="46" s="1"/>
  <c r="EB150" i="46"/>
  <c r="BM150" i="46" s="1"/>
  <c r="EA150" i="46"/>
  <c r="DZ150" i="46"/>
  <c r="BK150" i="46" s="1"/>
  <c r="DY150" i="46"/>
  <c r="DX150" i="46"/>
  <c r="DW150" i="46"/>
  <c r="BH150" i="46" s="1"/>
  <c r="DV150" i="46"/>
  <c r="DU150" i="46"/>
  <c r="BF150" i="46" s="1"/>
  <c r="DT150" i="46"/>
  <c r="BE150" i="46" s="1"/>
  <c r="DS150" i="46"/>
  <c r="DR150" i="46"/>
  <c r="BC150" i="46" s="1"/>
  <c r="DQ150" i="46"/>
  <c r="BB150" i="46" s="1"/>
  <c r="DP150" i="46"/>
  <c r="BA150" i="46" s="1"/>
  <c r="DO150" i="46"/>
  <c r="AZ150" i="46" s="1"/>
  <c r="DN150" i="46"/>
  <c r="DM150" i="46"/>
  <c r="AX150" i="46" s="1"/>
  <c r="DL150" i="46"/>
  <c r="DK150" i="46"/>
  <c r="DJ150" i="46"/>
  <c r="AU150" i="46" s="1"/>
  <c r="DI150" i="46"/>
  <c r="AT150" i="46" s="1"/>
  <c r="DH150" i="46"/>
  <c r="DG150" i="46"/>
  <c r="AR150" i="46" s="1"/>
  <c r="DF150" i="46"/>
  <c r="DE150" i="46"/>
  <c r="DD150" i="46"/>
  <c r="AO150" i="46" s="1"/>
  <c r="DC150" i="46"/>
  <c r="DB150" i="46"/>
  <c r="AM150" i="46" s="1"/>
  <c r="DA150" i="46"/>
  <c r="CZ150" i="46"/>
  <c r="CY150" i="46"/>
  <c r="CX150" i="46"/>
  <c r="CW150" i="46"/>
  <c r="AH150" i="46" s="1"/>
  <c r="CV150" i="46"/>
  <c r="AG150" i="46" s="1"/>
  <c r="CU150" i="46"/>
  <c r="CT150" i="46"/>
  <c r="AE150" i="46" s="1"/>
  <c r="CS150" i="46"/>
  <c r="CR150" i="46"/>
  <c r="AC150" i="46" s="1"/>
  <c r="CQ150" i="46"/>
  <c r="CP150" i="46"/>
  <c r="CO150" i="46"/>
  <c r="Z150" i="46" s="1"/>
  <c r="CN150" i="46"/>
  <c r="CM150" i="46"/>
  <c r="CL150" i="46"/>
  <c r="CK150" i="46"/>
  <c r="CJ150" i="46"/>
  <c r="CI150" i="46"/>
  <c r="T150" i="46" s="1"/>
  <c r="CH150" i="46"/>
  <c r="CG150" i="46"/>
  <c r="R150" i="46" s="1"/>
  <c r="CF150" i="46"/>
  <c r="Q150" i="46" s="1"/>
  <c r="CE150" i="46"/>
  <c r="P150" i="46" s="1"/>
  <c r="CD150" i="46"/>
  <c r="O150" i="46" s="1"/>
  <c r="CC150" i="46"/>
  <c r="N150" i="46" s="1"/>
  <c r="CB150" i="46"/>
  <c r="CA150" i="46"/>
  <c r="L150" i="46" s="1"/>
  <c r="BZ150" i="46"/>
  <c r="BY150" i="46"/>
  <c r="BX150" i="46"/>
  <c r="I150" i="46" s="1"/>
  <c r="BW150" i="46"/>
  <c r="H150" i="46" s="1"/>
  <c r="BV150" i="46"/>
  <c r="BU150" i="46"/>
  <c r="F150" i="46" s="1"/>
  <c r="BT150" i="46"/>
  <c r="E150" i="46" s="1"/>
  <c r="BS150" i="46"/>
  <c r="B150" i="46"/>
  <c r="B150" i="44" s="1"/>
  <c r="A150" i="46"/>
  <c r="A150" i="44" s="1"/>
  <c r="EF149" i="46"/>
  <c r="BQ149" i="46" s="1"/>
  <c r="EE149" i="46"/>
  <c r="BP149" i="46" s="1"/>
  <c r="ED149" i="46"/>
  <c r="EC149" i="46"/>
  <c r="EB149" i="46"/>
  <c r="BM149" i="46" s="1"/>
  <c r="EA149" i="46"/>
  <c r="BL149" i="46" s="1"/>
  <c r="DZ149" i="46"/>
  <c r="DY149" i="46"/>
  <c r="BJ149" i="46" s="1"/>
  <c r="DX149" i="46"/>
  <c r="DW149" i="46"/>
  <c r="BH149" i="46" s="1"/>
  <c r="DV149" i="46"/>
  <c r="BG149" i="46" s="1"/>
  <c r="DU149" i="46"/>
  <c r="DT149" i="46"/>
  <c r="DS149" i="46"/>
  <c r="BD149" i="46" s="1"/>
  <c r="DR149" i="46"/>
  <c r="DQ149" i="46"/>
  <c r="BB149" i="46" s="1"/>
  <c r="DP149" i="46"/>
  <c r="DO149" i="46"/>
  <c r="DN149" i="46"/>
  <c r="AY149" i="46" s="1"/>
  <c r="DM149" i="46"/>
  <c r="DL149" i="46"/>
  <c r="DK149" i="46"/>
  <c r="DJ149" i="46"/>
  <c r="DI149" i="46"/>
  <c r="AT149" i="46" s="1"/>
  <c r="DH149" i="46"/>
  <c r="AS149" i="46" s="1"/>
  <c r="DG149" i="46"/>
  <c r="AR149" i="46" s="1"/>
  <c r="DF149" i="46"/>
  <c r="AQ149" i="46" s="1"/>
  <c r="DE149" i="46"/>
  <c r="AP149" i="46" s="1"/>
  <c r="DD149" i="46"/>
  <c r="AO149" i="46" s="1"/>
  <c r="DC149" i="46"/>
  <c r="AN149" i="46" s="1"/>
  <c r="DB149" i="46"/>
  <c r="DA149" i="46"/>
  <c r="CZ149" i="46"/>
  <c r="CY149" i="46"/>
  <c r="CX149" i="46"/>
  <c r="CW149" i="46"/>
  <c r="CV149" i="46"/>
  <c r="AG149" i="46" s="1"/>
  <c r="CU149" i="46"/>
  <c r="CT149" i="46"/>
  <c r="CS149" i="46"/>
  <c r="AD149" i="46" s="1"/>
  <c r="CR149" i="46"/>
  <c r="CQ149" i="46"/>
  <c r="AB149" i="46" s="1"/>
  <c r="CP149" i="46"/>
  <c r="AA149" i="46" s="1"/>
  <c r="CO149" i="46"/>
  <c r="Z149" i="46" s="1"/>
  <c r="CN149" i="46"/>
  <c r="CM149" i="46"/>
  <c r="CL149" i="46"/>
  <c r="CK149" i="46"/>
  <c r="V149" i="46" s="1"/>
  <c r="CJ149" i="46"/>
  <c r="CI149" i="46"/>
  <c r="T149" i="46" s="1"/>
  <c r="CH149" i="46"/>
  <c r="CG149" i="46"/>
  <c r="CF149" i="46"/>
  <c r="CE149" i="46"/>
  <c r="P149" i="46" s="1"/>
  <c r="CD149" i="46"/>
  <c r="CC149" i="46"/>
  <c r="N149" i="46" s="1"/>
  <c r="CB149" i="46"/>
  <c r="CA149" i="46"/>
  <c r="BZ149" i="46"/>
  <c r="K149" i="46" s="1"/>
  <c r="BY149" i="46"/>
  <c r="J149" i="46" s="1"/>
  <c r="BX149" i="46"/>
  <c r="I149" i="46" s="1"/>
  <c r="BW149" i="46"/>
  <c r="BV149" i="46"/>
  <c r="BU149" i="46"/>
  <c r="F149" i="46" s="1"/>
  <c r="BT149" i="46"/>
  <c r="BS149" i="46"/>
  <c r="D149" i="46" s="1"/>
  <c r="B149" i="46"/>
  <c r="B149" i="44" s="1"/>
  <c r="A149" i="46"/>
  <c r="A147" i="27" s="1"/>
  <c r="EF148" i="46"/>
  <c r="EE148" i="46"/>
  <c r="ED148" i="46"/>
  <c r="EC148" i="46"/>
  <c r="BN148" i="46" s="1"/>
  <c r="EB148" i="46"/>
  <c r="BM148" i="46" s="1"/>
  <c r="EA148" i="46"/>
  <c r="DZ148" i="46"/>
  <c r="BK148" i="46" s="1"/>
  <c r="DY148" i="46"/>
  <c r="DX148" i="46"/>
  <c r="BI148" i="46" s="1"/>
  <c r="DW148" i="46"/>
  <c r="DV148" i="46"/>
  <c r="DU148" i="46"/>
  <c r="DT148" i="46"/>
  <c r="DS148" i="46"/>
  <c r="BD148" i="46" s="1"/>
  <c r="DR148" i="46"/>
  <c r="BC148" i="46" s="1"/>
  <c r="DQ148" i="46"/>
  <c r="DP148" i="46"/>
  <c r="DO148" i="46"/>
  <c r="DN148" i="46"/>
  <c r="DM148" i="46"/>
  <c r="AX148" i="46" s="1"/>
  <c r="DL148" i="46"/>
  <c r="AW148" i="46" s="1"/>
  <c r="DK148" i="46"/>
  <c r="DJ148" i="46"/>
  <c r="DI148" i="46"/>
  <c r="AT148" i="46" s="1"/>
  <c r="DH148" i="46"/>
  <c r="DG148" i="46"/>
  <c r="AR148" i="46" s="1"/>
  <c r="DF148" i="46"/>
  <c r="DE148" i="46"/>
  <c r="AP148" i="46" s="1"/>
  <c r="DD148" i="46"/>
  <c r="AO148" i="46" s="1"/>
  <c r="DC148" i="46"/>
  <c r="AN148" i="46" s="1"/>
  <c r="DB148" i="46"/>
  <c r="DA148" i="46"/>
  <c r="CZ148" i="46"/>
  <c r="CY148" i="46"/>
  <c r="AJ148" i="46" s="1"/>
  <c r="CX148" i="46"/>
  <c r="CW148" i="46"/>
  <c r="CV148" i="46"/>
  <c r="CU148" i="46"/>
  <c r="CT148" i="46"/>
  <c r="AE148" i="46" s="1"/>
  <c r="CS148" i="46"/>
  <c r="CR148" i="46"/>
  <c r="CQ148" i="46"/>
  <c r="AB148" i="46" s="1"/>
  <c r="CP148" i="46"/>
  <c r="CO148" i="46"/>
  <c r="Z148" i="46" s="1"/>
  <c r="CN148" i="46"/>
  <c r="Y148" i="46" s="1"/>
  <c r="CM148" i="46"/>
  <c r="CL148" i="46"/>
  <c r="W148" i="46" s="1"/>
  <c r="CK148" i="46"/>
  <c r="CJ148" i="46"/>
  <c r="CI148" i="46"/>
  <c r="CH148" i="46"/>
  <c r="CG148" i="46"/>
  <c r="R148" i="46" s="1"/>
  <c r="CF148" i="46"/>
  <c r="Q148" i="46" s="1"/>
  <c r="CE148" i="46"/>
  <c r="CD148" i="46"/>
  <c r="CC148" i="46"/>
  <c r="CB148" i="46"/>
  <c r="CA148" i="46"/>
  <c r="L148" i="46" s="1"/>
  <c r="BZ148" i="46"/>
  <c r="BY148" i="46"/>
  <c r="J148" i="46" s="1"/>
  <c r="BX148" i="46"/>
  <c r="I148" i="46" s="1"/>
  <c r="BW148" i="46"/>
  <c r="BV148" i="46"/>
  <c r="G148" i="46" s="1"/>
  <c r="BU148" i="46"/>
  <c r="BT148" i="46"/>
  <c r="BS148" i="46"/>
  <c r="D148" i="46" s="1"/>
  <c r="B148" i="46"/>
  <c r="B148" i="44" s="1"/>
  <c r="A148" i="46"/>
  <c r="A146" i="27" s="1"/>
  <c r="EF147" i="46"/>
  <c r="EE147" i="46"/>
  <c r="ED147" i="46"/>
  <c r="BO147" i="46" s="1"/>
  <c r="EC147" i="46"/>
  <c r="BN147" i="46" s="1"/>
  <c r="EB147" i="46"/>
  <c r="EA147" i="46"/>
  <c r="BL147" i="46" s="1"/>
  <c r="DZ147" i="46"/>
  <c r="DY147" i="46"/>
  <c r="DX147" i="46"/>
  <c r="DW147" i="46"/>
  <c r="DV147" i="46"/>
  <c r="BG147" i="46" s="1"/>
  <c r="DU147" i="46"/>
  <c r="BF147" i="46" s="1"/>
  <c r="DT147" i="46"/>
  <c r="BE147" i="46" s="1"/>
  <c r="DS147" i="46"/>
  <c r="DR147" i="46"/>
  <c r="DQ147" i="46"/>
  <c r="BB147" i="46" s="1"/>
  <c r="DP147" i="46"/>
  <c r="DO147" i="46"/>
  <c r="DN147" i="46"/>
  <c r="DM147" i="46"/>
  <c r="AX147" i="46" s="1"/>
  <c r="DL147" i="46"/>
  <c r="DK147" i="46"/>
  <c r="AV147" i="46" s="1"/>
  <c r="DJ147" i="46"/>
  <c r="DI147" i="46"/>
  <c r="AT147" i="46" s="1"/>
  <c r="DH147" i="46"/>
  <c r="DG147" i="46"/>
  <c r="DF147" i="46"/>
  <c r="AQ147" i="46" s="1"/>
  <c r="DE147" i="46"/>
  <c r="AP147" i="46" s="1"/>
  <c r="DD147" i="46"/>
  <c r="AO147" i="46" s="1"/>
  <c r="DC147" i="46"/>
  <c r="AN147" i="46" s="1"/>
  <c r="DB147" i="46"/>
  <c r="DA147" i="46"/>
  <c r="AL147" i="46" s="1"/>
  <c r="CZ147" i="46"/>
  <c r="CY147" i="46"/>
  <c r="CX147" i="46"/>
  <c r="AI147" i="46" s="1"/>
  <c r="CW147" i="46"/>
  <c r="CV147" i="46"/>
  <c r="CU147" i="46"/>
  <c r="AF147" i="46" s="1"/>
  <c r="CT147" i="46"/>
  <c r="CS147" i="46"/>
  <c r="AD147" i="46" s="1"/>
  <c r="CR147" i="46"/>
  <c r="CQ147" i="46"/>
  <c r="AB147" i="46" s="1"/>
  <c r="CP147" i="46"/>
  <c r="CO147" i="46"/>
  <c r="CN147" i="46"/>
  <c r="CM147" i="46"/>
  <c r="X147" i="46" s="1"/>
  <c r="CL147" i="46"/>
  <c r="CK147" i="46"/>
  <c r="V147" i="46" s="1"/>
  <c r="CJ147" i="46"/>
  <c r="U147" i="46" s="1"/>
  <c r="CI147" i="46"/>
  <c r="CH147" i="46"/>
  <c r="S147" i="46" s="1"/>
  <c r="CG147" i="46"/>
  <c r="CF147" i="46"/>
  <c r="Q147" i="46" s="1"/>
  <c r="CE147" i="46"/>
  <c r="CD147" i="46"/>
  <c r="CC147" i="46"/>
  <c r="CB147" i="46"/>
  <c r="M147" i="46" s="1"/>
  <c r="CA147" i="46"/>
  <c r="L147" i="46" s="1"/>
  <c r="BZ147" i="46"/>
  <c r="K147" i="46" s="1"/>
  <c r="BY147" i="46"/>
  <c r="J147" i="46" s="1"/>
  <c r="BX147" i="46"/>
  <c r="BW147" i="46"/>
  <c r="H147" i="46" s="1"/>
  <c r="BV147" i="46"/>
  <c r="BU147" i="46"/>
  <c r="F147" i="46" s="1"/>
  <c r="BT147" i="46"/>
  <c r="BS147" i="46"/>
  <c r="B147" i="46"/>
  <c r="B147" i="44" s="1"/>
  <c r="A147" i="46"/>
  <c r="A145" i="27" s="1"/>
  <c r="EF146" i="46"/>
  <c r="BQ146" i="46" s="1"/>
  <c r="EE146" i="46"/>
  <c r="BP146" i="46" s="1"/>
  <c r="ED146" i="46"/>
  <c r="EC146" i="46"/>
  <c r="BN146" i="46" s="1"/>
  <c r="EB146" i="46"/>
  <c r="BM146" i="46" s="1"/>
  <c r="EA146" i="46"/>
  <c r="BL146" i="46" s="1"/>
  <c r="DZ146" i="46"/>
  <c r="BK146" i="46" s="1"/>
  <c r="DY146" i="46"/>
  <c r="DX146" i="46"/>
  <c r="DW146" i="46"/>
  <c r="DV146" i="46"/>
  <c r="DU146" i="46"/>
  <c r="BF146" i="46" s="1"/>
  <c r="DT146" i="46"/>
  <c r="DS146" i="46"/>
  <c r="BD146" i="46" s="1"/>
  <c r="DR146" i="46"/>
  <c r="BC146" i="46" s="1"/>
  <c r="DQ146" i="46"/>
  <c r="BB146" i="46" s="1"/>
  <c r="DP146" i="46"/>
  <c r="DO146" i="46"/>
  <c r="AZ146" i="46" s="1"/>
  <c r="DN146" i="46"/>
  <c r="DM146" i="46"/>
  <c r="DL146" i="46"/>
  <c r="AW146" i="46" s="1"/>
  <c r="DK146" i="46"/>
  <c r="AV146" i="46" s="1"/>
  <c r="DJ146" i="46"/>
  <c r="AU146" i="46" s="1"/>
  <c r="DI146" i="46"/>
  <c r="AT146" i="46" s="1"/>
  <c r="DH146" i="46"/>
  <c r="DG146" i="46"/>
  <c r="AR146" i="46" s="1"/>
  <c r="DF146" i="46"/>
  <c r="DE146" i="46"/>
  <c r="AP146" i="46" s="1"/>
  <c r="DD146" i="46"/>
  <c r="DC146" i="46"/>
  <c r="AN146" i="46" s="1"/>
  <c r="DB146" i="46"/>
  <c r="AM146" i="46" s="1"/>
  <c r="DA146" i="46"/>
  <c r="AL146" i="46" s="1"/>
  <c r="CZ146" i="46"/>
  <c r="CY146" i="46"/>
  <c r="CX146" i="46"/>
  <c r="CW146" i="46"/>
  <c r="AH146" i="46" s="1"/>
  <c r="CV146" i="46"/>
  <c r="AG146" i="46" s="1"/>
  <c r="CU146" i="46"/>
  <c r="CT146" i="46"/>
  <c r="AE146" i="46" s="1"/>
  <c r="CS146" i="46"/>
  <c r="CR146" i="46"/>
  <c r="AC146" i="46" s="1"/>
  <c r="CQ146" i="46"/>
  <c r="AB146" i="46" s="1"/>
  <c r="CP146" i="46"/>
  <c r="CO146" i="46"/>
  <c r="Z146" i="46" s="1"/>
  <c r="CN146" i="46"/>
  <c r="CM146" i="46"/>
  <c r="X146" i="46" s="1"/>
  <c r="CL146" i="46"/>
  <c r="W146" i="46" s="1"/>
  <c r="CK146" i="46"/>
  <c r="CJ146" i="46"/>
  <c r="U146" i="46" s="1"/>
  <c r="CI146" i="46"/>
  <c r="T146" i="46" s="1"/>
  <c r="CH146" i="46"/>
  <c r="CG146" i="46"/>
  <c r="R146" i="46" s="1"/>
  <c r="CF146" i="46"/>
  <c r="Q146" i="46" s="1"/>
  <c r="CE146" i="46"/>
  <c r="CD146" i="46"/>
  <c r="O146" i="46" s="1"/>
  <c r="CC146" i="46"/>
  <c r="CB146" i="46"/>
  <c r="CA146" i="46"/>
  <c r="L146" i="46" s="1"/>
  <c r="BZ146" i="46"/>
  <c r="BY146" i="46"/>
  <c r="J146" i="46" s="1"/>
  <c r="BX146" i="46"/>
  <c r="I146" i="46" s="1"/>
  <c r="BW146" i="46"/>
  <c r="BV146" i="46"/>
  <c r="G146" i="46" s="1"/>
  <c r="BU146" i="46"/>
  <c r="F146" i="46" s="1"/>
  <c r="BT146" i="46"/>
  <c r="BS146" i="46"/>
  <c r="D146" i="46" s="1"/>
  <c r="B146" i="46"/>
  <c r="B146" i="44" s="1"/>
  <c r="A146" i="46"/>
  <c r="A144" i="27" s="1"/>
  <c r="EF145" i="46"/>
  <c r="EE145" i="46"/>
  <c r="BP145" i="46" s="1"/>
  <c r="ED145" i="46"/>
  <c r="BO145" i="46" s="1"/>
  <c r="EC145" i="46"/>
  <c r="BN145" i="46" s="1"/>
  <c r="EB145" i="46"/>
  <c r="BM145" i="46" s="1"/>
  <c r="EA145" i="46"/>
  <c r="DZ145" i="46"/>
  <c r="DY145" i="46"/>
  <c r="BJ145" i="46" s="1"/>
  <c r="DX145" i="46"/>
  <c r="DW145" i="46"/>
  <c r="DV145" i="46"/>
  <c r="BG145" i="46" s="1"/>
  <c r="DU145" i="46"/>
  <c r="DT145" i="46"/>
  <c r="BE145" i="46" s="1"/>
  <c r="DS145" i="46"/>
  <c r="BD145" i="46" s="1"/>
  <c r="DR145" i="46"/>
  <c r="DQ145" i="46"/>
  <c r="DP145" i="46"/>
  <c r="BA145" i="46" s="1"/>
  <c r="DO145" i="46"/>
  <c r="AZ145" i="46" s="1"/>
  <c r="DN145" i="46"/>
  <c r="AY145" i="46" s="1"/>
  <c r="DM145" i="46"/>
  <c r="DL145" i="46"/>
  <c r="DK145" i="46"/>
  <c r="DJ145" i="46"/>
  <c r="DI145" i="46"/>
  <c r="AT145" i="46" s="1"/>
  <c r="DH145" i="46"/>
  <c r="DG145" i="46"/>
  <c r="DF145" i="46"/>
  <c r="DE145" i="46"/>
  <c r="AP145" i="46" s="1"/>
  <c r="DD145" i="46"/>
  <c r="DC145" i="46"/>
  <c r="AN145" i="46" s="1"/>
  <c r="DB145" i="46"/>
  <c r="DA145" i="46"/>
  <c r="AL145" i="46" s="1"/>
  <c r="CZ145" i="46"/>
  <c r="AK145" i="46" s="1"/>
  <c r="CY145" i="46"/>
  <c r="AJ145" i="46" s="1"/>
  <c r="CX145" i="46"/>
  <c r="AI145" i="46" s="1"/>
  <c r="CW145" i="46"/>
  <c r="AH145" i="46" s="1"/>
  <c r="CV145" i="46"/>
  <c r="CU145" i="46"/>
  <c r="AF145" i="46" s="1"/>
  <c r="CT145" i="46"/>
  <c r="CS145" i="46"/>
  <c r="AD145" i="46" s="1"/>
  <c r="CR145" i="46"/>
  <c r="AC145" i="46" s="1"/>
  <c r="CQ145" i="46"/>
  <c r="AB145" i="46" s="1"/>
  <c r="CP145" i="46"/>
  <c r="AA145" i="46" s="1"/>
  <c r="CO145" i="46"/>
  <c r="CN145" i="46"/>
  <c r="Y145" i="46" s="1"/>
  <c r="CM145" i="46"/>
  <c r="CL145" i="46"/>
  <c r="CK145" i="46"/>
  <c r="CJ145" i="46"/>
  <c r="U145" i="46" s="1"/>
  <c r="CI145" i="46"/>
  <c r="CH145" i="46"/>
  <c r="S145" i="46" s="1"/>
  <c r="CG145" i="46"/>
  <c r="R145" i="46" s="1"/>
  <c r="CF145" i="46"/>
  <c r="Q145" i="46" s="1"/>
  <c r="CE145" i="46"/>
  <c r="P145" i="46" s="1"/>
  <c r="CD145" i="46"/>
  <c r="CC145" i="46"/>
  <c r="CB145" i="46"/>
  <c r="CA145" i="46"/>
  <c r="L145" i="46" s="1"/>
  <c r="BZ145" i="46"/>
  <c r="BY145" i="46"/>
  <c r="BX145" i="46"/>
  <c r="BW145" i="46"/>
  <c r="H145" i="46" s="1"/>
  <c r="BV145" i="46"/>
  <c r="BU145" i="46"/>
  <c r="F145" i="46" s="1"/>
  <c r="BT145" i="46"/>
  <c r="E145" i="46" s="1"/>
  <c r="BS145" i="46"/>
  <c r="D145" i="46" s="1"/>
  <c r="B145" i="46"/>
  <c r="B145" i="44" s="1"/>
  <c r="A145" i="46"/>
  <c r="EF144" i="46"/>
  <c r="EE144" i="46"/>
  <c r="BP144" i="46" s="1"/>
  <c r="ED144" i="46"/>
  <c r="EC144" i="46"/>
  <c r="BN144" i="46" s="1"/>
  <c r="EB144" i="46"/>
  <c r="EA144" i="46"/>
  <c r="DZ144" i="46"/>
  <c r="BK144" i="46" s="1"/>
  <c r="DY144" i="46"/>
  <c r="DX144" i="46"/>
  <c r="BI144" i="46" s="1"/>
  <c r="DW144" i="46"/>
  <c r="BH144" i="46" s="1"/>
  <c r="DV144" i="46"/>
  <c r="DU144" i="46"/>
  <c r="BF144" i="46" s="1"/>
  <c r="DT144" i="46"/>
  <c r="DS144" i="46"/>
  <c r="BD144" i="46" s="1"/>
  <c r="DR144" i="46"/>
  <c r="BC144" i="46" s="1"/>
  <c r="DQ144" i="46"/>
  <c r="BB144" i="46" s="1"/>
  <c r="DP144" i="46"/>
  <c r="BA144" i="46" s="1"/>
  <c r="DO144" i="46"/>
  <c r="AZ144" i="46" s="1"/>
  <c r="DN144" i="46"/>
  <c r="DM144" i="46"/>
  <c r="DL144" i="46"/>
  <c r="DK144" i="46"/>
  <c r="DJ144" i="46"/>
  <c r="AU144" i="46" s="1"/>
  <c r="DI144" i="46"/>
  <c r="DH144" i="46"/>
  <c r="AS144" i="46" s="1"/>
  <c r="DG144" i="46"/>
  <c r="DF144" i="46"/>
  <c r="DE144" i="46"/>
  <c r="AP144" i="46" s="1"/>
  <c r="DD144" i="46"/>
  <c r="AO144" i="46" s="1"/>
  <c r="DC144" i="46"/>
  <c r="DB144" i="46"/>
  <c r="DA144" i="46"/>
  <c r="CZ144" i="46"/>
  <c r="CY144" i="46"/>
  <c r="AJ144" i="46" s="1"/>
  <c r="CX144" i="46"/>
  <c r="CW144" i="46"/>
  <c r="AH144" i="46" s="1"/>
  <c r="CV144" i="46"/>
  <c r="CU144" i="46"/>
  <c r="CT144" i="46"/>
  <c r="AE144" i="46" s="1"/>
  <c r="CS144" i="46"/>
  <c r="AD144" i="46" s="1"/>
  <c r="CR144" i="46"/>
  <c r="AC144" i="46" s="1"/>
  <c r="CQ144" i="46"/>
  <c r="CP144" i="46"/>
  <c r="CO144" i="46"/>
  <c r="Z144" i="46" s="1"/>
  <c r="CN144" i="46"/>
  <c r="Y144" i="46" s="1"/>
  <c r="CM144" i="46"/>
  <c r="X144" i="46" s="1"/>
  <c r="CL144" i="46"/>
  <c r="W144" i="46" s="1"/>
  <c r="CK144" i="46"/>
  <c r="CJ144" i="46"/>
  <c r="U144" i="46" s="1"/>
  <c r="CI144" i="46"/>
  <c r="T144" i="46" s="1"/>
  <c r="CH144" i="46"/>
  <c r="CG144" i="46"/>
  <c r="CF144" i="46"/>
  <c r="Q144" i="46" s="1"/>
  <c r="CE144" i="46"/>
  <c r="CD144" i="46"/>
  <c r="O144" i="46" s="1"/>
  <c r="CC144" i="46"/>
  <c r="CB144" i="46"/>
  <c r="M144" i="46" s="1"/>
  <c r="CA144" i="46"/>
  <c r="L144" i="46" s="1"/>
  <c r="BZ144" i="46"/>
  <c r="BY144" i="46"/>
  <c r="J144" i="46" s="1"/>
  <c r="BX144" i="46"/>
  <c r="I144" i="46" s="1"/>
  <c r="BW144" i="46"/>
  <c r="BV144" i="46"/>
  <c r="G144" i="46" s="1"/>
  <c r="BU144" i="46"/>
  <c r="F144" i="46" s="1"/>
  <c r="BT144" i="46"/>
  <c r="BS144" i="46"/>
  <c r="D144" i="46" s="1"/>
  <c r="B144" i="46"/>
  <c r="B144" i="44" s="1"/>
  <c r="A144" i="46"/>
  <c r="A142" i="27" s="1"/>
  <c r="EF143" i="46"/>
  <c r="BQ143" i="46" s="1"/>
  <c r="EE143" i="46"/>
  <c r="BP143" i="46" s="1"/>
  <c r="ED143" i="46"/>
  <c r="BO143" i="46" s="1"/>
  <c r="EC143" i="46"/>
  <c r="EB143" i="46"/>
  <c r="BM143" i="46" s="1"/>
  <c r="EA143" i="46"/>
  <c r="BL143" i="46" s="1"/>
  <c r="DZ143" i="46"/>
  <c r="DY143" i="46"/>
  <c r="BJ143" i="46" s="1"/>
  <c r="DX143" i="46"/>
  <c r="DW143" i="46"/>
  <c r="DV143" i="46"/>
  <c r="BG143" i="46" s="1"/>
  <c r="DU143" i="46"/>
  <c r="BF143" i="46" s="1"/>
  <c r="DT143" i="46"/>
  <c r="BE143" i="46" s="1"/>
  <c r="DS143" i="46"/>
  <c r="DR143" i="46"/>
  <c r="DQ143" i="46"/>
  <c r="BB143" i="46" s="1"/>
  <c r="DP143" i="46"/>
  <c r="BA143" i="46" s="1"/>
  <c r="DO143" i="46"/>
  <c r="AZ143" i="46" s="1"/>
  <c r="DN143" i="46"/>
  <c r="AY143" i="46" s="1"/>
  <c r="DM143" i="46"/>
  <c r="DL143" i="46"/>
  <c r="AW143" i="46" s="1"/>
  <c r="DK143" i="46"/>
  <c r="DJ143" i="46"/>
  <c r="DI143" i="46"/>
  <c r="AT143" i="46" s="1"/>
  <c r="DH143" i="46"/>
  <c r="DG143" i="46"/>
  <c r="DF143" i="46"/>
  <c r="AQ143" i="46" s="1"/>
  <c r="DE143" i="46"/>
  <c r="DD143" i="46"/>
  <c r="DC143" i="46"/>
  <c r="AN143" i="46" s="1"/>
  <c r="DB143" i="46"/>
  <c r="DA143" i="46"/>
  <c r="CZ143" i="46"/>
  <c r="CY143" i="46"/>
  <c r="CX143" i="46"/>
  <c r="AI143" i="46" s="1"/>
  <c r="CW143" i="46"/>
  <c r="CV143" i="46"/>
  <c r="CU143" i="46"/>
  <c r="AF143" i="46" s="1"/>
  <c r="CT143" i="46"/>
  <c r="CS143" i="46"/>
  <c r="AD143" i="46" s="1"/>
  <c r="CR143" i="46"/>
  <c r="CQ143" i="46"/>
  <c r="CP143" i="46"/>
  <c r="AA143" i="46" s="1"/>
  <c r="CO143" i="46"/>
  <c r="Z143" i="46" s="1"/>
  <c r="CN143" i="46"/>
  <c r="CM143" i="46"/>
  <c r="CL143" i="46"/>
  <c r="CK143" i="46"/>
  <c r="CJ143" i="46"/>
  <c r="U143" i="46" s="1"/>
  <c r="CI143" i="46"/>
  <c r="CH143" i="46"/>
  <c r="S143" i="46" s="1"/>
  <c r="CG143" i="46"/>
  <c r="R143" i="46" s="1"/>
  <c r="CF143" i="46"/>
  <c r="CE143" i="46"/>
  <c r="P143" i="46" s="1"/>
  <c r="CD143" i="46"/>
  <c r="CC143" i="46"/>
  <c r="N143" i="46" s="1"/>
  <c r="CB143" i="46"/>
  <c r="CA143" i="46"/>
  <c r="BZ143" i="46"/>
  <c r="K143" i="46" s="1"/>
  <c r="BY143" i="46"/>
  <c r="J143" i="46" s="1"/>
  <c r="BX143" i="46"/>
  <c r="BW143" i="46"/>
  <c r="BV143" i="46"/>
  <c r="BU143" i="46"/>
  <c r="F143" i="46" s="1"/>
  <c r="BT143" i="46"/>
  <c r="BS143" i="46"/>
  <c r="B143" i="46"/>
  <c r="B143" i="44" s="1"/>
  <c r="A143" i="46"/>
  <c r="A141" i="27" s="1"/>
  <c r="EF142" i="46"/>
  <c r="EE142" i="46"/>
  <c r="BP142" i="46" s="1"/>
  <c r="ED142" i="46"/>
  <c r="BO142" i="44" s="1"/>
  <c r="EC142" i="46"/>
  <c r="BN142" i="46" s="1"/>
  <c r="EB142" i="46"/>
  <c r="EA142" i="46"/>
  <c r="BL142" i="46" s="1"/>
  <c r="DZ142" i="46"/>
  <c r="BK142" i="46" s="1"/>
  <c r="DY142" i="46"/>
  <c r="BJ142" i="46" s="1"/>
  <c r="DX142" i="46"/>
  <c r="BI142" i="46" s="1"/>
  <c r="DW142" i="46"/>
  <c r="BH142" i="46" s="1"/>
  <c r="DV142" i="46"/>
  <c r="DU142" i="46"/>
  <c r="DT142" i="46"/>
  <c r="BE142" i="46" s="1"/>
  <c r="DS142" i="46"/>
  <c r="DR142" i="46"/>
  <c r="BC142" i="46" s="1"/>
  <c r="DQ142" i="46"/>
  <c r="DP142" i="46"/>
  <c r="DO142" i="46"/>
  <c r="DN142" i="46"/>
  <c r="DM142" i="46"/>
  <c r="DL142" i="46"/>
  <c r="DK142" i="46"/>
  <c r="DJ142" i="46"/>
  <c r="AU142" i="46" s="1"/>
  <c r="DI142" i="46"/>
  <c r="AT142" i="46" s="1"/>
  <c r="DH142" i="46"/>
  <c r="AS142" i="46" s="1"/>
  <c r="DG142" i="46"/>
  <c r="AR142" i="46" s="1"/>
  <c r="DF142" i="46"/>
  <c r="DE142" i="46"/>
  <c r="AP142" i="46" s="1"/>
  <c r="DD142" i="46"/>
  <c r="DC142" i="46"/>
  <c r="DB142" i="46"/>
  <c r="DA142" i="46"/>
  <c r="CZ142" i="46"/>
  <c r="AK142" i="46" s="1"/>
  <c r="CY142" i="46"/>
  <c r="CX142" i="46"/>
  <c r="CW142" i="46"/>
  <c r="CV142" i="46"/>
  <c r="AG142" i="46" s="1"/>
  <c r="CU142" i="46"/>
  <c r="AF142" i="46" s="1"/>
  <c r="CT142" i="46"/>
  <c r="AE142" i="46" s="1"/>
  <c r="CS142" i="46"/>
  <c r="AD142" i="46" s="1"/>
  <c r="CR142" i="46"/>
  <c r="CQ142" i="46"/>
  <c r="AB142" i="46" s="1"/>
  <c r="CP142" i="46"/>
  <c r="CO142" i="46"/>
  <c r="Z142" i="46" s="1"/>
  <c r="CN142" i="46"/>
  <c r="Y142" i="46" s="1"/>
  <c r="CM142" i="46"/>
  <c r="CL142" i="46"/>
  <c r="W142" i="46" s="1"/>
  <c r="CK142" i="46"/>
  <c r="CJ142" i="46"/>
  <c r="U142" i="46" s="1"/>
  <c r="CI142" i="46"/>
  <c r="T142" i="46" s="1"/>
  <c r="CH142" i="46"/>
  <c r="CG142" i="46"/>
  <c r="CF142" i="46"/>
  <c r="Q142" i="46" s="1"/>
  <c r="CE142" i="46"/>
  <c r="CD142" i="46"/>
  <c r="O142" i="46" s="1"/>
  <c r="CC142" i="46"/>
  <c r="CB142" i="46"/>
  <c r="CA142" i="46"/>
  <c r="BZ142" i="46"/>
  <c r="BY142" i="46"/>
  <c r="BX142" i="46"/>
  <c r="I142" i="46" s="1"/>
  <c r="BW142" i="46"/>
  <c r="BV142" i="46"/>
  <c r="BU142" i="46"/>
  <c r="F142" i="46" s="1"/>
  <c r="BT142" i="46"/>
  <c r="BS142" i="46"/>
  <c r="D142" i="46" s="1"/>
  <c r="BO142" i="46"/>
  <c r="B142" i="46"/>
  <c r="B142" i="44" s="1"/>
  <c r="A142" i="46"/>
  <c r="A140" i="27" s="1"/>
  <c r="EF141" i="46"/>
  <c r="BQ141" i="46" s="1"/>
  <c r="EE141" i="46"/>
  <c r="BP141" i="46" s="1"/>
  <c r="ED141" i="46"/>
  <c r="BO141" i="46" s="1"/>
  <c r="EC141" i="46"/>
  <c r="BN141" i="46" s="1"/>
  <c r="EB141" i="46"/>
  <c r="EA141" i="46"/>
  <c r="DZ141" i="46"/>
  <c r="BK141" i="46" s="1"/>
  <c r="DY141" i="46"/>
  <c r="DX141" i="46"/>
  <c r="BI141" i="46" s="1"/>
  <c r="DW141" i="46"/>
  <c r="BH141" i="46" s="1"/>
  <c r="DV141" i="46"/>
  <c r="BG141" i="46" s="1"/>
  <c r="DU141" i="46"/>
  <c r="DT141" i="46"/>
  <c r="BE141" i="46" s="1"/>
  <c r="DS141" i="46"/>
  <c r="DR141" i="46"/>
  <c r="BC141" i="46" s="1"/>
  <c r="DQ141" i="46"/>
  <c r="BB141" i="46" s="1"/>
  <c r="DP141" i="46"/>
  <c r="DO141" i="46"/>
  <c r="AZ141" i="46" s="1"/>
  <c r="DN141" i="46"/>
  <c r="AY141" i="46" s="1"/>
  <c r="DM141" i="46"/>
  <c r="AX141" i="46" s="1"/>
  <c r="DL141" i="46"/>
  <c r="DK141" i="46"/>
  <c r="DJ141" i="46"/>
  <c r="AU141" i="46" s="1"/>
  <c r="DI141" i="46"/>
  <c r="AT141" i="46" s="1"/>
  <c r="DH141" i="46"/>
  <c r="DG141" i="46"/>
  <c r="DF141" i="46"/>
  <c r="DE141" i="46"/>
  <c r="AP141" i="46" s="1"/>
  <c r="DD141" i="46"/>
  <c r="AO141" i="46" s="1"/>
  <c r="DC141" i="46"/>
  <c r="DB141" i="46"/>
  <c r="AM141" i="46" s="1"/>
  <c r="DA141" i="46"/>
  <c r="CZ141" i="46"/>
  <c r="CY141" i="46"/>
  <c r="AJ141" i="46" s="1"/>
  <c r="CX141" i="46"/>
  <c r="CW141" i="46"/>
  <c r="AH141" i="46" s="1"/>
  <c r="CV141" i="46"/>
  <c r="CU141" i="46"/>
  <c r="CT141" i="46"/>
  <c r="AE141" i="46" s="1"/>
  <c r="CS141" i="46"/>
  <c r="AD141" i="46" s="1"/>
  <c r="CR141" i="46"/>
  <c r="AC141" i="46" s="1"/>
  <c r="CQ141" i="46"/>
  <c r="AB141" i="46" s="1"/>
  <c r="CP141" i="46"/>
  <c r="CO141" i="46"/>
  <c r="Z141" i="46" s="1"/>
  <c r="CN141" i="46"/>
  <c r="CM141" i="46"/>
  <c r="CL141" i="46"/>
  <c r="CK141" i="46"/>
  <c r="CJ141" i="46"/>
  <c r="U141" i="46" s="1"/>
  <c r="CI141" i="46"/>
  <c r="CH141" i="46"/>
  <c r="S141" i="46" s="1"/>
  <c r="CG141" i="46"/>
  <c r="CF141" i="46"/>
  <c r="CE141" i="46"/>
  <c r="CD141" i="46"/>
  <c r="O141" i="46" s="1"/>
  <c r="CC141" i="46"/>
  <c r="N141" i="46" s="1"/>
  <c r="CB141" i="46"/>
  <c r="M141" i="46" s="1"/>
  <c r="CA141" i="46"/>
  <c r="L141" i="46" s="1"/>
  <c r="BZ141" i="46"/>
  <c r="K141" i="46" s="1"/>
  <c r="BY141" i="46"/>
  <c r="J141" i="46" s="1"/>
  <c r="BX141" i="46"/>
  <c r="I141" i="46" s="1"/>
  <c r="BW141" i="46"/>
  <c r="BV141" i="46"/>
  <c r="BU141" i="46"/>
  <c r="F141" i="46" s="1"/>
  <c r="BT141" i="46"/>
  <c r="BS141" i="46"/>
  <c r="D141" i="46" s="1"/>
  <c r="B141" i="46"/>
  <c r="B141" i="44" s="1"/>
  <c r="A141" i="46"/>
  <c r="A139" i="27" s="1"/>
  <c r="EF140" i="46"/>
  <c r="EE140" i="46"/>
  <c r="ED140" i="46"/>
  <c r="BO140" i="46" s="1"/>
  <c r="EC140" i="46"/>
  <c r="EB140" i="46"/>
  <c r="BM140" i="46" s="1"/>
  <c r="EA140" i="46"/>
  <c r="DZ140" i="46"/>
  <c r="DY140" i="46"/>
  <c r="DX140" i="46"/>
  <c r="DW140" i="46"/>
  <c r="DV140" i="46"/>
  <c r="BG140" i="44" s="1"/>
  <c r="DU140" i="46"/>
  <c r="BF140" i="46" s="1"/>
  <c r="DT140" i="46"/>
  <c r="BE140" i="46" s="1"/>
  <c r="DS140" i="46"/>
  <c r="BD140" i="46" s="1"/>
  <c r="DR140" i="46"/>
  <c r="BC140" i="46" s="1"/>
  <c r="DQ140" i="46"/>
  <c r="DP140" i="46"/>
  <c r="DO140" i="46"/>
  <c r="DN140" i="46"/>
  <c r="AY140" i="46" s="1"/>
  <c r="DM140" i="46"/>
  <c r="AX140" i="44" s="1"/>
  <c r="DL140" i="46"/>
  <c r="AW140" i="46" s="1"/>
  <c r="DK140" i="46"/>
  <c r="AV140" i="46" s="1"/>
  <c r="DJ140" i="46"/>
  <c r="DI140" i="46"/>
  <c r="DH140" i="46"/>
  <c r="AS140" i="46" s="1"/>
  <c r="DG140" i="46"/>
  <c r="DF140" i="46"/>
  <c r="AQ140" i="46" s="1"/>
  <c r="DE140" i="46"/>
  <c r="DD140" i="46"/>
  <c r="DC140" i="46"/>
  <c r="AN140" i="46" s="1"/>
  <c r="DB140" i="46"/>
  <c r="AM140" i="46" s="1"/>
  <c r="DA140" i="46"/>
  <c r="CZ140" i="46"/>
  <c r="AK140" i="46" s="1"/>
  <c r="CY140" i="46"/>
  <c r="CX140" i="46"/>
  <c r="AI140" i="46" s="1"/>
  <c r="CW140" i="46"/>
  <c r="AH140" i="46" s="1"/>
  <c r="CV140" i="46"/>
  <c r="AG140" i="46" s="1"/>
  <c r="CU140" i="46"/>
  <c r="AF140" i="46" s="1"/>
  <c r="CT140" i="46"/>
  <c r="CS140" i="46"/>
  <c r="AD140" i="46" s="1"/>
  <c r="CR140" i="46"/>
  <c r="CQ140" i="46"/>
  <c r="CP140" i="46"/>
  <c r="AA140" i="46" s="1"/>
  <c r="CO140" i="46"/>
  <c r="Z140" i="46" s="1"/>
  <c r="CN140" i="46"/>
  <c r="Y140" i="46" s="1"/>
  <c r="CM140" i="46"/>
  <c r="X140" i="46" s="1"/>
  <c r="CL140" i="46"/>
  <c r="CK140" i="46"/>
  <c r="V140" i="46" s="1"/>
  <c r="CJ140" i="46"/>
  <c r="U140" i="46" s="1"/>
  <c r="CI140" i="46"/>
  <c r="CH140" i="46"/>
  <c r="S140" i="46" s="1"/>
  <c r="CG140" i="46"/>
  <c r="R140" i="46" s="1"/>
  <c r="CF140" i="46"/>
  <c r="CE140" i="46"/>
  <c r="P140" i="46" s="1"/>
  <c r="CD140" i="46"/>
  <c r="CC140" i="46"/>
  <c r="N140" i="46" s="1"/>
  <c r="CB140" i="46"/>
  <c r="CA140" i="46"/>
  <c r="BZ140" i="46"/>
  <c r="K140" i="46" s="1"/>
  <c r="BY140" i="46"/>
  <c r="BX140" i="46"/>
  <c r="BW140" i="46"/>
  <c r="H140" i="46" s="1"/>
  <c r="BV140" i="46"/>
  <c r="BU140" i="46"/>
  <c r="BT140" i="46"/>
  <c r="E140" i="46" s="1"/>
  <c r="BS140" i="46"/>
  <c r="BG140" i="46"/>
  <c r="AX140" i="46"/>
  <c r="B140" i="46"/>
  <c r="B140" i="44" s="1"/>
  <c r="A140" i="46"/>
  <c r="A138" i="27" s="1"/>
  <c r="EF139" i="46"/>
  <c r="EE139" i="46"/>
  <c r="BP139" i="46" s="1"/>
  <c r="ED139" i="46"/>
  <c r="BO139" i="46" s="1"/>
  <c r="EC139" i="46"/>
  <c r="EB139" i="46"/>
  <c r="BM139" i="46" s="1"/>
  <c r="EA139" i="46"/>
  <c r="DZ139" i="46"/>
  <c r="DY139" i="46"/>
  <c r="BJ139" i="46" s="1"/>
  <c r="DX139" i="46"/>
  <c r="DW139" i="46"/>
  <c r="DV139" i="46"/>
  <c r="BG139" i="46" s="1"/>
  <c r="DU139" i="46"/>
  <c r="DT139" i="46"/>
  <c r="BE139" i="46" s="1"/>
  <c r="DS139" i="46"/>
  <c r="BD139" i="46" s="1"/>
  <c r="DR139" i="46"/>
  <c r="DQ139" i="46"/>
  <c r="DP139" i="46"/>
  <c r="DO139" i="46"/>
  <c r="AZ139" i="46" s="1"/>
  <c r="DN139" i="46"/>
  <c r="AY139" i="46" s="1"/>
  <c r="DM139" i="46"/>
  <c r="DL139" i="46"/>
  <c r="AW139" i="46" s="1"/>
  <c r="DK139" i="46"/>
  <c r="DJ139" i="46"/>
  <c r="DI139" i="46"/>
  <c r="AT139" i="46" s="1"/>
  <c r="DH139" i="46"/>
  <c r="AS139" i="46" s="1"/>
  <c r="DG139" i="46"/>
  <c r="AR139" i="46" s="1"/>
  <c r="DF139" i="46"/>
  <c r="DE139" i="46"/>
  <c r="DD139" i="46"/>
  <c r="AO139" i="46" s="1"/>
  <c r="DC139" i="46"/>
  <c r="DB139" i="46"/>
  <c r="DA139" i="46"/>
  <c r="AL139" i="46" s="1"/>
  <c r="CZ139" i="46"/>
  <c r="CY139" i="46"/>
  <c r="AJ139" i="46" s="1"/>
  <c r="CX139" i="46"/>
  <c r="AI139" i="46" s="1"/>
  <c r="CW139" i="46"/>
  <c r="CV139" i="46"/>
  <c r="CU139" i="46"/>
  <c r="AF139" i="46" s="1"/>
  <c r="CT139" i="46"/>
  <c r="AE139" i="46" s="1"/>
  <c r="CS139" i="46"/>
  <c r="AD139" i="46" s="1"/>
  <c r="CR139" i="46"/>
  <c r="AC139" i="46" s="1"/>
  <c r="CQ139" i="46"/>
  <c r="AB139" i="46" s="1"/>
  <c r="CP139" i="46"/>
  <c r="CO139" i="46"/>
  <c r="CN139" i="46"/>
  <c r="Y139" i="46" s="1"/>
  <c r="CM139" i="46"/>
  <c r="CL139" i="46"/>
  <c r="CK139" i="46"/>
  <c r="V139" i="46" s="1"/>
  <c r="CJ139" i="46"/>
  <c r="CI139" i="46"/>
  <c r="T139" i="46" s="1"/>
  <c r="CH139" i="46"/>
  <c r="CG139" i="46"/>
  <c r="CF139" i="46"/>
  <c r="Q139" i="46" s="1"/>
  <c r="CE139" i="46"/>
  <c r="CD139" i="46"/>
  <c r="CC139" i="46"/>
  <c r="N139" i="46" s="1"/>
  <c r="CB139" i="46"/>
  <c r="M139" i="46" s="1"/>
  <c r="CA139" i="46"/>
  <c r="BZ139" i="46"/>
  <c r="K139" i="46" s="1"/>
  <c r="BY139" i="46"/>
  <c r="BX139" i="46"/>
  <c r="I139" i="46" s="1"/>
  <c r="BW139" i="46"/>
  <c r="H139" i="46" s="1"/>
  <c r="BV139" i="46"/>
  <c r="BU139" i="46"/>
  <c r="F139" i="46" s="1"/>
  <c r="BT139" i="46"/>
  <c r="BS139" i="46"/>
  <c r="B139" i="46"/>
  <c r="A139" i="46"/>
  <c r="EF138" i="46"/>
  <c r="EE138" i="46"/>
  <c r="BP138" i="46" s="1"/>
  <c r="ED138" i="46"/>
  <c r="BO138" i="44" s="1"/>
  <c r="EC138" i="46"/>
  <c r="BN138" i="46" s="1"/>
  <c r="EB138" i="46"/>
  <c r="EA138" i="46"/>
  <c r="DZ138" i="46"/>
  <c r="BK138" i="46" s="1"/>
  <c r="DY138" i="46"/>
  <c r="DX138" i="46"/>
  <c r="BI138" i="46" s="1"/>
  <c r="DW138" i="46"/>
  <c r="DV138" i="46"/>
  <c r="DU138" i="46"/>
  <c r="DT138" i="46"/>
  <c r="DS138" i="46"/>
  <c r="BD138" i="46" s="1"/>
  <c r="DR138" i="46"/>
  <c r="BC138" i="46" s="1"/>
  <c r="DQ138" i="46"/>
  <c r="DP138" i="46"/>
  <c r="BA138" i="46" s="1"/>
  <c r="DO138" i="46"/>
  <c r="AZ138" i="46" s="1"/>
  <c r="DN138" i="46"/>
  <c r="DM138" i="46"/>
  <c r="AX138" i="46" s="1"/>
  <c r="DL138" i="46"/>
  <c r="DK138" i="46"/>
  <c r="DJ138" i="46"/>
  <c r="AU138" i="46" s="1"/>
  <c r="DI138" i="46"/>
  <c r="DH138" i="46"/>
  <c r="AS138" i="46" s="1"/>
  <c r="DG138" i="46"/>
  <c r="DF138" i="46"/>
  <c r="DE138" i="46"/>
  <c r="AP138" i="46" s="1"/>
  <c r="DD138" i="46"/>
  <c r="DC138" i="46"/>
  <c r="DB138" i="46"/>
  <c r="DA138" i="46"/>
  <c r="CZ138" i="46"/>
  <c r="AK138" i="46" s="1"/>
  <c r="CY138" i="46"/>
  <c r="CX138" i="46"/>
  <c r="AI138" i="46" s="1"/>
  <c r="CW138" i="46"/>
  <c r="AH138" i="46" s="1"/>
  <c r="CV138" i="46"/>
  <c r="CU138" i="46"/>
  <c r="CT138" i="46"/>
  <c r="CS138" i="46"/>
  <c r="CR138" i="46"/>
  <c r="CQ138" i="46"/>
  <c r="CP138" i="46"/>
  <c r="AA138" i="46" s="1"/>
  <c r="CO138" i="46"/>
  <c r="Z138" i="46" s="1"/>
  <c r="CN138" i="46"/>
  <c r="Y138" i="46" s="1"/>
  <c r="CM138" i="46"/>
  <c r="X138" i="46" s="1"/>
  <c r="CL138" i="46"/>
  <c r="CK138" i="46"/>
  <c r="CJ138" i="46"/>
  <c r="U138" i="46" s="1"/>
  <c r="CI138" i="46"/>
  <c r="T138" i="46" s="1"/>
  <c r="CH138" i="46"/>
  <c r="CG138" i="46"/>
  <c r="R138" i="46" s="1"/>
  <c r="CF138" i="46"/>
  <c r="CE138" i="46"/>
  <c r="CD138" i="46"/>
  <c r="CC138" i="46"/>
  <c r="CB138" i="46"/>
  <c r="M138" i="46" s="1"/>
  <c r="CA138" i="46"/>
  <c r="L138" i="46" s="1"/>
  <c r="BZ138" i="46"/>
  <c r="BY138" i="46"/>
  <c r="J138" i="46" s="1"/>
  <c r="BX138" i="46"/>
  <c r="I138" i="46" s="1"/>
  <c r="BW138" i="46"/>
  <c r="BV138" i="46"/>
  <c r="G138" i="46" s="1"/>
  <c r="BU138" i="46"/>
  <c r="BT138" i="46"/>
  <c r="E138" i="46" s="1"/>
  <c r="BS138" i="46"/>
  <c r="D138" i="46" s="1"/>
  <c r="BO138" i="46"/>
  <c r="B138" i="46"/>
  <c r="B138" i="44" s="1"/>
  <c r="A138" i="46"/>
  <c r="EF137" i="46"/>
  <c r="BQ137" i="46" s="1"/>
  <c r="EE137" i="46"/>
  <c r="ED137" i="46"/>
  <c r="BO137" i="46" s="1"/>
  <c r="EC137" i="46"/>
  <c r="BN137" i="46" s="1"/>
  <c r="EB137" i="46"/>
  <c r="EA137" i="46"/>
  <c r="BL137" i="46" s="1"/>
  <c r="DZ137" i="46"/>
  <c r="BK137" i="46" s="1"/>
  <c r="DY137" i="46"/>
  <c r="BJ137" i="46" s="1"/>
  <c r="DX137" i="46"/>
  <c r="DW137" i="46"/>
  <c r="DV137" i="46"/>
  <c r="BG137" i="46" s="1"/>
  <c r="DU137" i="46"/>
  <c r="DT137" i="46"/>
  <c r="DS137" i="46"/>
  <c r="DR137" i="46"/>
  <c r="BC137" i="46" s="1"/>
  <c r="DQ137" i="46"/>
  <c r="DP137" i="46"/>
  <c r="BA137" i="46" s="1"/>
  <c r="DO137" i="46"/>
  <c r="DN137" i="46"/>
  <c r="AY137" i="46" s="1"/>
  <c r="DM137" i="46"/>
  <c r="AX137" i="46" s="1"/>
  <c r="DL137" i="46"/>
  <c r="DK137" i="46"/>
  <c r="AV137" i="46" s="1"/>
  <c r="DJ137" i="46"/>
  <c r="AU137" i="46" s="1"/>
  <c r="DI137" i="46"/>
  <c r="DH137" i="46"/>
  <c r="DG137" i="46"/>
  <c r="DF137" i="46"/>
  <c r="AQ137" i="46" s="1"/>
  <c r="DE137" i="46"/>
  <c r="AP137" i="46" s="1"/>
  <c r="DD137" i="46"/>
  <c r="DC137" i="46"/>
  <c r="DB137" i="46"/>
  <c r="DA137" i="46"/>
  <c r="AL137" i="46" s="1"/>
  <c r="CZ137" i="46"/>
  <c r="CY137" i="46"/>
  <c r="CX137" i="46"/>
  <c r="AI137" i="46" s="1"/>
  <c r="CW137" i="46"/>
  <c r="AH137" i="46" s="1"/>
  <c r="CV137" i="46"/>
  <c r="CU137" i="46"/>
  <c r="AF137" i="46" s="1"/>
  <c r="CT137" i="46"/>
  <c r="AE137" i="46" s="1"/>
  <c r="CS137" i="46"/>
  <c r="CR137" i="46"/>
  <c r="AC137" i="46" s="1"/>
  <c r="CQ137" i="46"/>
  <c r="AB137" i="46" s="1"/>
  <c r="CP137" i="46"/>
  <c r="AA137" i="46" s="1"/>
  <c r="CO137" i="46"/>
  <c r="Z137" i="46" s="1"/>
  <c r="CN137" i="46"/>
  <c r="CM137" i="46"/>
  <c r="X137" i="46" s="1"/>
  <c r="CL137" i="46"/>
  <c r="W137" i="46" s="1"/>
  <c r="CK137" i="46"/>
  <c r="CJ137" i="46"/>
  <c r="U137" i="46" s="1"/>
  <c r="CI137" i="46"/>
  <c r="CH137" i="46"/>
  <c r="S137" i="46" s="1"/>
  <c r="CG137" i="46"/>
  <c r="R137" i="46" s="1"/>
  <c r="CF137" i="46"/>
  <c r="CE137" i="46"/>
  <c r="CD137" i="46"/>
  <c r="O137" i="46" s="1"/>
  <c r="CC137" i="46"/>
  <c r="N137" i="46" s="1"/>
  <c r="CB137" i="46"/>
  <c r="CA137" i="46"/>
  <c r="BZ137" i="46"/>
  <c r="K137" i="46" s="1"/>
  <c r="BY137" i="46"/>
  <c r="J137" i="46" s="1"/>
  <c r="BX137" i="46"/>
  <c r="BW137" i="46"/>
  <c r="BV137" i="46"/>
  <c r="G137" i="46" s="1"/>
  <c r="BU137" i="46"/>
  <c r="BT137" i="46"/>
  <c r="E137" i="46" s="1"/>
  <c r="BS137" i="46"/>
  <c r="D137" i="46" s="1"/>
  <c r="B137" i="46"/>
  <c r="B137" i="44" s="1"/>
  <c r="A137" i="46"/>
  <c r="A135" i="27" s="1"/>
  <c r="EF136" i="46"/>
  <c r="BQ136" i="46" s="1"/>
  <c r="EE136" i="46"/>
  <c r="BP136" i="46" s="1"/>
  <c r="ED136" i="46"/>
  <c r="EC136" i="46"/>
  <c r="EB136" i="46"/>
  <c r="EA136" i="46"/>
  <c r="DZ136" i="46"/>
  <c r="DY136" i="46"/>
  <c r="BJ136" i="46" s="1"/>
  <c r="DX136" i="46"/>
  <c r="BI136" i="46" s="1"/>
  <c r="DW136" i="46"/>
  <c r="DV136" i="46"/>
  <c r="BG136" i="46" s="1"/>
  <c r="DU136" i="46"/>
  <c r="BF136" i="46" s="1"/>
  <c r="DT136" i="46"/>
  <c r="DS136" i="46"/>
  <c r="BD136" i="46" s="1"/>
  <c r="DR136" i="46"/>
  <c r="DQ136" i="46"/>
  <c r="BB136" i="46" s="1"/>
  <c r="DP136" i="46"/>
  <c r="DO136" i="46"/>
  <c r="DN136" i="46"/>
  <c r="AY136" i="46" s="1"/>
  <c r="DM136" i="46"/>
  <c r="DL136" i="46"/>
  <c r="AW136" i="46" s="1"/>
  <c r="DK136" i="46"/>
  <c r="AV136" i="46" s="1"/>
  <c r="DJ136" i="46"/>
  <c r="DI136" i="46"/>
  <c r="AT136" i="46" s="1"/>
  <c r="DH136" i="46"/>
  <c r="DG136" i="46"/>
  <c r="AR136" i="46" s="1"/>
  <c r="DF136" i="46"/>
  <c r="AQ136" i="46" s="1"/>
  <c r="DE136" i="46"/>
  <c r="DD136" i="46"/>
  <c r="AO136" i="46" s="1"/>
  <c r="DC136" i="46"/>
  <c r="DB136" i="46"/>
  <c r="DA136" i="46"/>
  <c r="AL136" i="46" s="1"/>
  <c r="CZ136" i="46"/>
  <c r="AK136" i="46" s="1"/>
  <c r="CY136" i="46"/>
  <c r="CX136" i="46"/>
  <c r="AI136" i="46" s="1"/>
  <c r="CW136" i="46"/>
  <c r="CV136" i="46"/>
  <c r="CU136" i="46"/>
  <c r="AF136" i="46" s="1"/>
  <c r="CT136" i="46"/>
  <c r="CS136" i="46"/>
  <c r="AD136" i="46" s="1"/>
  <c r="CR136" i="46"/>
  <c r="CQ136" i="46"/>
  <c r="CP136" i="46"/>
  <c r="AA136" i="46" s="1"/>
  <c r="CO136" i="46"/>
  <c r="CN136" i="46"/>
  <c r="CM136" i="46"/>
  <c r="X136" i="46" s="1"/>
  <c r="CL136" i="46"/>
  <c r="CK136" i="46"/>
  <c r="CJ136" i="46"/>
  <c r="CI136" i="46"/>
  <c r="CH136" i="46"/>
  <c r="S136" i="46" s="1"/>
  <c r="CG136" i="46"/>
  <c r="R136" i="46" s="1"/>
  <c r="CF136" i="46"/>
  <c r="CE136" i="46"/>
  <c r="P136" i="46" s="1"/>
  <c r="CD136" i="46"/>
  <c r="CC136" i="46"/>
  <c r="N136" i="46" s="1"/>
  <c r="CB136" i="46"/>
  <c r="M136" i="46" s="1"/>
  <c r="CA136" i="46"/>
  <c r="BZ136" i="46"/>
  <c r="K136" i="46" s="1"/>
  <c r="BY136" i="46"/>
  <c r="BX136" i="46"/>
  <c r="BW136" i="46"/>
  <c r="BV136" i="46"/>
  <c r="BU136" i="46"/>
  <c r="F136" i="46" s="1"/>
  <c r="BT136" i="46"/>
  <c r="E136" i="46" s="1"/>
  <c r="BS136" i="46"/>
  <c r="B136" i="46"/>
  <c r="B136" i="44" s="1"/>
  <c r="A136" i="46"/>
  <c r="A134" i="27" s="1"/>
  <c r="EF135" i="46"/>
  <c r="EE135" i="46"/>
  <c r="ED135" i="46"/>
  <c r="EC135" i="46"/>
  <c r="EB135" i="46"/>
  <c r="BM135" i="46" s="1"/>
  <c r="EA135" i="46"/>
  <c r="BL135" i="46" s="1"/>
  <c r="DZ135" i="46"/>
  <c r="BK135" i="46" s="1"/>
  <c r="DY135" i="46"/>
  <c r="BJ135" i="46" s="1"/>
  <c r="DX135" i="46"/>
  <c r="DW135" i="46"/>
  <c r="DV135" i="46"/>
  <c r="DU135" i="46"/>
  <c r="BF135" i="46" s="1"/>
  <c r="DT135" i="46"/>
  <c r="DS135" i="46"/>
  <c r="DR135" i="46"/>
  <c r="BC135" i="46" s="1"/>
  <c r="DQ135" i="46"/>
  <c r="DP135" i="46"/>
  <c r="DO135" i="46"/>
  <c r="AZ135" i="46" s="1"/>
  <c r="DN135" i="46"/>
  <c r="DM135" i="46"/>
  <c r="AX135" i="46" s="1"/>
  <c r="DL135" i="46"/>
  <c r="AW135" i="46" s="1"/>
  <c r="DK135" i="46"/>
  <c r="AV135" i="46" s="1"/>
  <c r="DJ135" i="46"/>
  <c r="DI135" i="46"/>
  <c r="DH135" i="46"/>
  <c r="DG135" i="46"/>
  <c r="AR135" i="46" s="1"/>
  <c r="DF135" i="46"/>
  <c r="DE135" i="46"/>
  <c r="AP135" i="46" s="1"/>
  <c r="DD135" i="46"/>
  <c r="AO135" i="46" s="1"/>
  <c r="DC135" i="46"/>
  <c r="AN135" i="46" s="1"/>
  <c r="DB135" i="46"/>
  <c r="AM135" i="46" s="1"/>
  <c r="DA135" i="46"/>
  <c r="AL135" i="46" s="1"/>
  <c r="CZ135" i="46"/>
  <c r="AK135" i="46" s="1"/>
  <c r="CY135" i="46"/>
  <c r="CX135" i="46"/>
  <c r="CW135" i="46"/>
  <c r="AH135" i="46" s="1"/>
  <c r="CV135" i="46"/>
  <c r="CU135" i="46"/>
  <c r="AF135" i="46" s="1"/>
  <c r="CT135" i="46"/>
  <c r="AE135" i="46" s="1"/>
  <c r="CS135" i="46"/>
  <c r="AD135" i="46" s="1"/>
  <c r="CR135" i="46"/>
  <c r="CQ135" i="46"/>
  <c r="AB135" i="46" s="1"/>
  <c r="CP135" i="46"/>
  <c r="CO135" i="46"/>
  <c r="Z135" i="46" s="1"/>
  <c r="CN135" i="46"/>
  <c r="Y135" i="46" s="1"/>
  <c r="CM135" i="46"/>
  <c r="CL135" i="46"/>
  <c r="W135" i="46" s="1"/>
  <c r="CK135" i="46"/>
  <c r="V135" i="46" s="1"/>
  <c r="CJ135" i="46"/>
  <c r="U135" i="46" s="1"/>
  <c r="CI135" i="46"/>
  <c r="T135" i="46" s="1"/>
  <c r="CH135" i="46"/>
  <c r="CG135" i="46"/>
  <c r="CF135" i="46"/>
  <c r="Q135" i="46" s="1"/>
  <c r="CE135" i="46"/>
  <c r="P135" i="46" s="1"/>
  <c r="CD135" i="46"/>
  <c r="O135" i="46" s="1"/>
  <c r="CC135" i="46"/>
  <c r="CB135" i="46"/>
  <c r="M135" i="46" s="1"/>
  <c r="CA135" i="46"/>
  <c r="BZ135" i="46"/>
  <c r="BY135" i="46"/>
  <c r="J135" i="46" s="1"/>
  <c r="BX135" i="46"/>
  <c r="I135" i="46" s="1"/>
  <c r="BW135" i="46"/>
  <c r="H135" i="46" s="1"/>
  <c r="BV135" i="46"/>
  <c r="BU135" i="46"/>
  <c r="BT135" i="46"/>
  <c r="E135" i="46" s="1"/>
  <c r="BS135" i="46"/>
  <c r="D135" i="46" s="1"/>
  <c r="B135" i="46"/>
  <c r="B135" i="44" s="1"/>
  <c r="A135" i="46"/>
  <c r="A133" i="27" s="1"/>
  <c r="EF134" i="46"/>
  <c r="EE134" i="46"/>
  <c r="ED134" i="46"/>
  <c r="BO134" i="44" s="1"/>
  <c r="EC134" i="46"/>
  <c r="EB134" i="46"/>
  <c r="EA134" i="46"/>
  <c r="BL134" i="46" s="1"/>
  <c r="DZ134" i="46"/>
  <c r="DY134" i="46"/>
  <c r="BJ134" i="46" s="1"/>
  <c r="DX134" i="46"/>
  <c r="BI134" i="46" s="1"/>
  <c r="DW134" i="46"/>
  <c r="DV134" i="46"/>
  <c r="BG134" i="46" s="1"/>
  <c r="DU134" i="46"/>
  <c r="BF134" i="46" s="1"/>
  <c r="DT134" i="46"/>
  <c r="BE134" i="46" s="1"/>
  <c r="DS134" i="46"/>
  <c r="BD134" i="46" s="1"/>
  <c r="DR134" i="46"/>
  <c r="DQ134" i="46"/>
  <c r="BB134" i="46" s="1"/>
  <c r="DP134" i="46"/>
  <c r="DO134" i="46"/>
  <c r="DN134" i="46"/>
  <c r="AY134" i="46" s="1"/>
  <c r="DM134" i="46"/>
  <c r="DL134" i="46"/>
  <c r="AW134" i="46" s="1"/>
  <c r="DK134" i="46"/>
  <c r="DJ134" i="46"/>
  <c r="DI134" i="46"/>
  <c r="DH134" i="46"/>
  <c r="AS134" i="46" s="1"/>
  <c r="DG134" i="46"/>
  <c r="DF134" i="46"/>
  <c r="AQ134" i="46" s="1"/>
  <c r="DE134" i="46"/>
  <c r="AP134" i="46" s="1"/>
  <c r="DD134" i="46"/>
  <c r="DC134" i="46"/>
  <c r="DB134" i="46"/>
  <c r="DA134" i="46"/>
  <c r="CZ134" i="46"/>
  <c r="AK134" i="46" s="1"/>
  <c r="CY134" i="46"/>
  <c r="CX134" i="46"/>
  <c r="AI134" i="46" s="1"/>
  <c r="CW134" i="46"/>
  <c r="CV134" i="46"/>
  <c r="AG134" i="46" s="1"/>
  <c r="CU134" i="46"/>
  <c r="CT134" i="46"/>
  <c r="CS134" i="46"/>
  <c r="AD134" i="46" s="1"/>
  <c r="CR134" i="46"/>
  <c r="CQ134" i="46"/>
  <c r="CP134" i="46"/>
  <c r="AA134" i="46" s="1"/>
  <c r="CO134" i="46"/>
  <c r="CN134" i="46"/>
  <c r="CM134" i="46"/>
  <c r="X134" i="46" s="1"/>
  <c r="CL134" i="46"/>
  <c r="CK134" i="46"/>
  <c r="V134" i="46" s="1"/>
  <c r="CJ134" i="46"/>
  <c r="U134" i="46" s="1"/>
  <c r="CI134" i="46"/>
  <c r="CH134" i="46"/>
  <c r="S134" i="46" s="1"/>
  <c r="CG134" i="46"/>
  <c r="R134" i="46" s="1"/>
  <c r="CF134" i="46"/>
  <c r="CE134" i="46"/>
  <c r="CD134" i="46"/>
  <c r="CC134" i="46"/>
  <c r="N134" i="46" s="1"/>
  <c r="CB134" i="46"/>
  <c r="CA134" i="46"/>
  <c r="BZ134" i="46"/>
  <c r="K134" i="46" s="1"/>
  <c r="BY134" i="46"/>
  <c r="BX134" i="46"/>
  <c r="BW134" i="46"/>
  <c r="H134" i="46" s="1"/>
  <c r="BV134" i="46"/>
  <c r="BU134" i="46"/>
  <c r="F134" i="46" s="1"/>
  <c r="BT134" i="46"/>
  <c r="BS134" i="46"/>
  <c r="D134" i="46" s="1"/>
  <c r="BO134" i="46"/>
  <c r="B134" i="46"/>
  <c r="B134" i="44" s="1"/>
  <c r="A134" i="46"/>
  <c r="A132" i="27" s="1"/>
  <c r="EF133" i="46"/>
  <c r="EE133" i="46"/>
  <c r="ED133" i="46"/>
  <c r="BO133" i="46" s="1"/>
  <c r="EC133" i="46"/>
  <c r="EB133" i="46"/>
  <c r="BM133" i="46" s="1"/>
  <c r="EA133" i="46"/>
  <c r="BL133" i="46" s="1"/>
  <c r="DZ133" i="46"/>
  <c r="BK133" i="46" s="1"/>
  <c r="DY133" i="46"/>
  <c r="BJ133" i="46" s="1"/>
  <c r="DX133" i="46"/>
  <c r="DW133" i="46"/>
  <c r="DV133" i="46"/>
  <c r="BG133" i="46" s="1"/>
  <c r="DU133" i="46"/>
  <c r="DT133" i="46"/>
  <c r="DS133" i="46"/>
  <c r="BD133" i="46" s="1"/>
  <c r="DR133" i="46"/>
  <c r="BC133" i="46" s="1"/>
  <c r="DQ133" i="46"/>
  <c r="BB133" i="46" s="1"/>
  <c r="DP133" i="46"/>
  <c r="DO133" i="46"/>
  <c r="DN133" i="46"/>
  <c r="AY133" i="46" s="1"/>
  <c r="DM133" i="46"/>
  <c r="DL133" i="46"/>
  <c r="AW133" i="46" s="1"/>
  <c r="DK133" i="46"/>
  <c r="AV133" i="46" s="1"/>
  <c r="DJ133" i="46"/>
  <c r="DI133" i="46"/>
  <c r="DH133" i="46"/>
  <c r="DG133" i="46"/>
  <c r="DF133" i="46"/>
  <c r="AQ133" i="46" s="1"/>
  <c r="DE133" i="46"/>
  <c r="DD133" i="46"/>
  <c r="DC133" i="46"/>
  <c r="DB133" i="46"/>
  <c r="AM133" i="46" s="1"/>
  <c r="DA133" i="46"/>
  <c r="CZ133" i="46"/>
  <c r="AK133" i="46" s="1"/>
  <c r="CY133" i="46"/>
  <c r="CX133" i="46"/>
  <c r="AI133" i="46" s="1"/>
  <c r="CW133" i="46"/>
  <c r="CV133" i="46"/>
  <c r="AG133" i="46" s="1"/>
  <c r="CU133" i="46"/>
  <c r="AF133" i="46" s="1"/>
  <c r="CT133" i="46"/>
  <c r="CS133" i="46"/>
  <c r="AD133" i="46" s="1"/>
  <c r="CR133" i="46"/>
  <c r="CQ133" i="46"/>
  <c r="CP133" i="46"/>
  <c r="AA133" i="46" s="1"/>
  <c r="CO133" i="46"/>
  <c r="Z133" i="46" s="1"/>
  <c r="CN133" i="46"/>
  <c r="CM133" i="46"/>
  <c r="X133" i="46" s="1"/>
  <c r="CL133" i="46"/>
  <c r="W133" i="46" s="1"/>
  <c r="CK133" i="46"/>
  <c r="V133" i="46" s="1"/>
  <c r="CJ133" i="46"/>
  <c r="CI133" i="46"/>
  <c r="CH133" i="46"/>
  <c r="S133" i="46" s="1"/>
  <c r="CG133" i="46"/>
  <c r="CF133" i="46"/>
  <c r="CE133" i="46"/>
  <c r="P133" i="46" s="1"/>
  <c r="CD133" i="46"/>
  <c r="O133" i="46" s="1"/>
  <c r="CC133" i="46"/>
  <c r="N133" i="46" s="1"/>
  <c r="CB133" i="46"/>
  <c r="CA133" i="46"/>
  <c r="BZ133" i="46"/>
  <c r="K133" i="46" s="1"/>
  <c r="BY133" i="46"/>
  <c r="J133" i="46" s="1"/>
  <c r="BX133" i="46"/>
  <c r="BW133" i="46"/>
  <c r="BV133" i="46"/>
  <c r="BU133" i="46"/>
  <c r="BT133" i="46"/>
  <c r="BS133" i="46"/>
  <c r="B133" i="46"/>
  <c r="B133" i="44" s="1"/>
  <c r="A133" i="46"/>
  <c r="C133" i="46" s="1"/>
  <c r="C133" i="44" s="1"/>
  <c r="EF132" i="46"/>
  <c r="EE132" i="46"/>
  <c r="BP132" i="46" s="1"/>
  <c r="ED132" i="46"/>
  <c r="BO132" i="44" s="1"/>
  <c r="EC132" i="46"/>
  <c r="BN132" i="44" s="1"/>
  <c r="EB132" i="46"/>
  <c r="BM132" i="46" s="1"/>
  <c r="EA132" i="46"/>
  <c r="DZ132" i="46"/>
  <c r="BK132" i="46" s="1"/>
  <c r="DY132" i="46"/>
  <c r="BJ132" i="46" s="1"/>
  <c r="DX132" i="46"/>
  <c r="DW132" i="46"/>
  <c r="BH132" i="46" s="1"/>
  <c r="DV132" i="46"/>
  <c r="BG132" i="46" s="1"/>
  <c r="DU132" i="46"/>
  <c r="DT132" i="46"/>
  <c r="DS132" i="46"/>
  <c r="DR132" i="46"/>
  <c r="DQ132" i="46"/>
  <c r="BB132" i="46" s="1"/>
  <c r="DP132" i="46"/>
  <c r="DO132" i="46"/>
  <c r="AZ132" i="46" s="1"/>
  <c r="DN132" i="46"/>
  <c r="AY132" i="46" s="1"/>
  <c r="DM132" i="46"/>
  <c r="AX132" i="46" s="1"/>
  <c r="DL132" i="46"/>
  <c r="DK132" i="46"/>
  <c r="DJ132" i="46"/>
  <c r="AU132" i="46" s="1"/>
  <c r="DI132" i="46"/>
  <c r="AT132" i="46" s="1"/>
  <c r="DH132" i="46"/>
  <c r="AS132" i="46" s="1"/>
  <c r="DG132" i="46"/>
  <c r="AR132" i="46" s="1"/>
  <c r="DF132" i="46"/>
  <c r="AQ132" i="46" s="1"/>
  <c r="DE132" i="46"/>
  <c r="AP132" i="46" s="1"/>
  <c r="DD132" i="46"/>
  <c r="DC132" i="46"/>
  <c r="DB132" i="46"/>
  <c r="DA132" i="46"/>
  <c r="AL132" i="46" s="1"/>
  <c r="CZ132" i="46"/>
  <c r="CY132" i="46"/>
  <c r="AJ132" i="46" s="1"/>
  <c r="CX132" i="46"/>
  <c r="CW132" i="46"/>
  <c r="CV132" i="46"/>
  <c r="AG132" i="46" s="1"/>
  <c r="CU132" i="46"/>
  <c r="CT132" i="46"/>
  <c r="AE132" i="46" s="1"/>
  <c r="CS132" i="46"/>
  <c r="AD132" i="46" s="1"/>
  <c r="CR132" i="46"/>
  <c r="AC132" i="46" s="1"/>
  <c r="CQ132" i="46"/>
  <c r="AB132" i="46" s="1"/>
  <c r="CP132" i="46"/>
  <c r="CO132" i="46"/>
  <c r="Z132" i="46" s="1"/>
  <c r="CN132" i="46"/>
  <c r="Y132" i="46" s="1"/>
  <c r="CM132" i="46"/>
  <c r="CL132" i="46"/>
  <c r="W132" i="46" s="1"/>
  <c r="CK132" i="46"/>
  <c r="CJ132" i="46"/>
  <c r="U132" i="46" s="1"/>
  <c r="CI132" i="46"/>
  <c r="T132" i="46" s="1"/>
  <c r="CH132" i="46"/>
  <c r="CG132" i="46"/>
  <c r="R132" i="46" s="1"/>
  <c r="CF132" i="46"/>
  <c r="Q132" i="46" s="1"/>
  <c r="CE132" i="46"/>
  <c r="CD132" i="46"/>
  <c r="O132" i="46" s="1"/>
  <c r="CC132" i="46"/>
  <c r="CB132" i="46"/>
  <c r="M132" i="46" s="1"/>
  <c r="CA132" i="46"/>
  <c r="L132" i="46" s="1"/>
  <c r="BZ132" i="46"/>
  <c r="BY132" i="46"/>
  <c r="BX132" i="46"/>
  <c r="I132" i="46" s="1"/>
  <c r="BW132" i="46"/>
  <c r="BV132" i="46"/>
  <c r="G132" i="46" s="1"/>
  <c r="BU132" i="46"/>
  <c r="BT132" i="46"/>
  <c r="E132" i="46" s="1"/>
  <c r="BS132" i="46"/>
  <c r="D132" i="46" s="1"/>
  <c r="BO132" i="46"/>
  <c r="B132" i="46"/>
  <c r="B132" i="44" s="1"/>
  <c r="A132" i="46"/>
  <c r="A130" i="27" s="1"/>
  <c r="EF131" i="46"/>
  <c r="BQ131" i="46" s="1"/>
  <c r="EE131" i="46"/>
  <c r="ED131" i="46"/>
  <c r="EC131" i="46"/>
  <c r="BN131" i="46" s="1"/>
  <c r="EB131" i="46"/>
  <c r="BM131" i="46" s="1"/>
  <c r="EA131" i="46"/>
  <c r="BL131" i="46" s="1"/>
  <c r="DZ131" i="46"/>
  <c r="DY131" i="46"/>
  <c r="DX131" i="46"/>
  <c r="BI131" i="46" s="1"/>
  <c r="DW131" i="46"/>
  <c r="DV131" i="46"/>
  <c r="DU131" i="46"/>
  <c r="BF131" i="46" s="1"/>
  <c r="DT131" i="46"/>
  <c r="DS131" i="46"/>
  <c r="DR131" i="46"/>
  <c r="BC131" i="46" s="1"/>
  <c r="DQ131" i="46"/>
  <c r="DP131" i="46"/>
  <c r="DO131" i="46"/>
  <c r="AZ131" i="46" s="1"/>
  <c r="DN131" i="46"/>
  <c r="DM131" i="46"/>
  <c r="AX131" i="46" s="1"/>
  <c r="DL131" i="46"/>
  <c r="DK131" i="46"/>
  <c r="DJ131" i="46"/>
  <c r="DI131" i="46"/>
  <c r="DH131" i="46"/>
  <c r="DG131" i="46"/>
  <c r="DF131" i="46"/>
  <c r="DE131" i="46"/>
  <c r="AP131" i="46" s="1"/>
  <c r="DD131" i="46"/>
  <c r="AO131" i="46" s="1"/>
  <c r="DC131" i="46"/>
  <c r="AN131" i="46" s="1"/>
  <c r="DB131" i="46"/>
  <c r="DA131" i="46"/>
  <c r="CZ131" i="46"/>
  <c r="AK131" i="46" s="1"/>
  <c r="CY131" i="46"/>
  <c r="AJ131" i="46" s="1"/>
  <c r="CX131" i="46"/>
  <c r="CW131" i="46"/>
  <c r="AH131" i="46" s="1"/>
  <c r="CV131" i="46"/>
  <c r="AG131" i="46" s="1"/>
  <c r="CU131" i="46"/>
  <c r="AF131" i="46" s="1"/>
  <c r="CT131" i="46"/>
  <c r="CS131" i="46"/>
  <c r="CR131" i="46"/>
  <c r="AC131" i="46" s="1"/>
  <c r="CQ131" i="46"/>
  <c r="AB131" i="46" s="1"/>
  <c r="CP131" i="46"/>
  <c r="AA131" i="46" s="1"/>
  <c r="CO131" i="46"/>
  <c r="Z131" i="46" s="1"/>
  <c r="CN131" i="46"/>
  <c r="CM131" i="46"/>
  <c r="CL131" i="46"/>
  <c r="W131" i="46" s="1"/>
  <c r="CK131" i="46"/>
  <c r="CJ131" i="46"/>
  <c r="U131" i="46" s="1"/>
  <c r="CI131" i="46"/>
  <c r="CH131" i="46"/>
  <c r="S131" i="46" s="1"/>
  <c r="CG131" i="46"/>
  <c r="R131" i="46" s="1"/>
  <c r="CF131" i="46"/>
  <c r="Q131" i="46" s="1"/>
  <c r="CE131" i="46"/>
  <c r="CD131" i="46"/>
  <c r="CC131" i="46"/>
  <c r="CB131" i="46"/>
  <c r="M131" i="46" s="1"/>
  <c r="CA131" i="46"/>
  <c r="L131" i="46" s="1"/>
  <c r="BZ131" i="46"/>
  <c r="K131" i="46" s="1"/>
  <c r="BY131" i="46"/>
  <c r="J131" i="46" s="1"/>
  <c r="BX131" i="46"/>
  <c r="I131" i="46" s="1"/>
  <c r="BW131" i="46"/>
  <c r="H131" i="46" s="1"/>
  <c r="BV131" i="46"/>
  <c r="BU131" i="46"/>
  <c r="BT131" i="46"/>
  <c r="BS131" i="46"/>
  <c r="D131" i="46" s="1"/>
  <c r="B131" i="46"/>
  <c r="B131" i="44" s="1"/>
  <c r="A131" i="46"/>
  <c r="A129" i="27" s="1"/>
  <c r="EF130" i="46"/>
  <c r="EE130" i="46"/>
  <c r="BP130" i="46" s="1"/>
  <c r="ED130" i="46"/>
  <c r="BO130" i="44" s="1"/>
  <c r="EC130" i="46"/>
  <c r="BN130" i="44" s="1"/>
  <c r="EB130" i="46"/>
  <c r="BM130" i="44" s="1"/>
  <c r="EA130" i="46"/>
  <c r="DZ130" i="46"/>
  <c r="BK130" i="46" s="1"/>
  <c r="DY130" i="46"/>
  <c r="BJ130" i="46" s="1"/>
  <c r="DX130" i="46"/>
  <c r="DW130" i="46"/>
  <c r="DV130" i="46"/>
  <c r="DU130" i="46"/>
  <c r="DT130" i="46"/>
  <c r="BE130" i="46" s="1"/>
  <c r="DS130" i="46"/>
  <c r="BD130" i="46" s="1"/>
  <c r="DR130" i="46"/>
  <c r="DQ130" i="46"/>
  <c r="BB130" i="46" s="1"/>
  <c r="DP130" i="46"/>
  <c r="BA130" i="46" s="1"/>
  <c r="DO130" i="46"/>
  <c r="DN130" i="46"/>
  <c r="DM130" i="46"/>
  <c r="DL130" i="46"/>
  <c r="AW130" i="46" s="1"/>
  <c r="DK130" i="46"/>
  <c r="DJ130" i="46"/>
  <c r="DI130" i="46"/>
  <c r="AT130" i="46" s="1"/>
  <c r="DH130" i="46"/>
  <c r="AS130" i="46" s="1"/>
  <c r="DG130" i="46"/>
  <c r="AR130" i="46" s="1"/>
  <c r="DF130" i="46"/>
  <c r="AQ130" i="46" s="1"/>
  <c r="DE130" i="46"/>
  <c r="DD130" i="46"/>
  <c r="AO130" i="46" s="1"/>
  <c r="DC130" i="46"/>
  <c r="DB130" i="46"/>
  <c r="DA130" i="46"/>
  <c r="AL130" i="46" s="1"/>
  <c r="CZ130" i="46"/>
  <c r="AK130" i="46" s="1"/>
  <c r="CY130" i="46"/>
  <c r="CX130" i="46"/>
  <c r="AI130" i="46" s="1"/>
  <c r="CW130" i="46"/>
  <c r="CV130" i="46"/>
  <c r="AG130" i="46" s="1"/>
  <c r="CU130" i="46"/>
  <c r="AF130" i="46" s="1"/>
  <c r="CT130" i="46"/>
  <c r="AE130" i="46" s="1"/>
  <c r="CS130" i="46"/>
  <c r="AD130" i="46" s="1"/>
  <c r="CR130" i="46"/>
  <c r="AC130" i="46" s="1"/>
  <c r="CQ130" i="46"/>
  <c r="CP130" i="46"/>
  <c r="CO130" i="46"/>
  <c r="CN130" i="46"/>
  <c r="Y130" i="46" s="1"/>
  <c r="CM130" i="46"/>
  <c r="CL130" i="46"/>
  <c r="W130" i="46" s="1"/>
  <c r="CK130" i="46"/>
  <c r="CJ130" i="46"/>
  <c r="CI130" i="46"/>
  <c r="CH130" i="46"/>
  <c r="CG130" i="46"/>
  <c r="CF130" i="46"/>
  <c r="Q130" i="46" s="1"/>
  <c r="CE130" i="46"/>
  <c r="CD130" i="46"/>
  <c r="CC130" i="46"/>
  <c r="N130" i="46" s="1"/>
  <c r="CB130" i="46"/>
  <c r="CA130" i="46"/>
  <c r="L130" i="46" s="1"/>
  <c r="BZ130" i="46"/>
  <c r="BY130" i="46"/>
  <c r="BX130" i="46"/>
  <c r="BW130" i="46"/>
  <c r="BV130" i="46"/>
  <c r="BU130" i="46"/>
  <c r="F130" i="46" s="1"/>
  <c r="BT130" i="46"/>
  <c r="BS130" i="46"/>
  <c r="BO130" i="46"/>
  <c r="BN130" i="46"/>
  <c r="BM130" i="46"/>
  <c r="B130" i="46"/>
  <c r="B130" i="44" s="1"/>
  <c r="A130" i="46"/>
  <c r="A130" i="44" s="1"/>
  <c r="EF129" i="46"/>
  <c r="BQ129" i="46" s="1"/>
  <c r="EE129" i="46"/>
  <c r="ED129" i="46"/>
  <c r="BO129" i="46" s="1"/>
  <c r="EC129" i="46"/>
  <c r="EB129" i="46"/>
  <c r="EA129" i="46"/>
  <c r="BL129" i="46" s="1"/>
  <c r="DZ129" i="46"/>
  <c r="DY129" i="46"/>
  <c r="DX129" i="46"/>
  <c r="BI129" i="46" s="1"/>
  <c r="DW129" i="46"/>
  <c r="BH129" i="46" s="1"/>
  <c r="DV129" i="46"/>
  <c r="DU129" i="46"/>
  <c r="BF129" i="46" s="1"/>
  <c r="DT129" i="46"/>
  <c r="DS129" i="46"/>
  <c r="DR129" i="46"/>
  <c r="DQ129" i="46"/>
  <c r="DP129" i="46"/>
  <c r="BA129" i="46" s="1"/>
  <c r="DO129" i="46"/>
  <c r="DN129" i="46"/>
  <c r="AY129" i="46" s="1"/>
  <c r="DM129" i="46"/>
  <c r="DL129" i="46"/>
  <c r="DK129" i="46"/>
  <c r="DJ129" i="46"/>
  <c r="DI129" i="46"/>
  <c r="AT129" i="46" s="1"/>
  <c r="DH129" i="46"/>
  <c r="AS129" i="46" s="1"/>
  <c r="DG129" i="46"/>
  <c r="DF129" i="46"/>
  <c r="DE129" i="46"/>
  <c r="DD129" i="46"/>
  <c r="DC129" i="46"/>
  <c r="AN129" i="46" s="1"/>
  <c r="DB129" i="46"/>
  <c r="AM129" i="46" s="1"/>
  <c r="DA129" i="46"/>
  <c r="AL129" i="46" s="1"/>
  <c r="CZ129" i="46"/>
  <c r="AK129" i="46" s="1"/>
  <c r="CY129" i="46"/>
  <c r="AJ129" i="46" s="1"/>
  <c r="CX129" i="46"/>
  <c r="AI129" i="46" s="1"/>
  <c r="CW129" i="46"/>
  <c r="CV129" i="46"/>
  <c r="CU129" i="46"/>
  <c r="AF129" i="46" s="1"/>
  <c r="CT129" i="46"/>
  <c r="CS129" i="46"/>
  <c r="CR129" i="46"/>
  <c r="CQ129" i="46"/>
  <c r="CP129" i="46"/>
  <c r="CO129" i="46"/>
  <c r="CN129" i="46"/>
  <c r="CM129" i="46"/>
  <c r="X129" i="46" s="1"/>
  <c r="CL129" i="46"/>
  <c r="W129" i="46" s="1"/>
  <c r="CK129" i="46"/>
  <c r="CJ129" i="46"/>
  <c r="CI129" i="46"/>
  <c r="T129" i="46" s="1"/>
  <c r="CH129" i="46"/>
  <c r="S129" i="46" s="1"/>
  <c r="CG129" i="46"/>
  <c r="CF129" i="46"/>
  <c r="CE129" i="46"/>
  <c r="P129" i="46" s="1"/>
  <c r="CD129" i="46"/>
  <c r="CC129" i="46"/>
  <c r="N129" i="46" s="1"/>
  <c r="CB129" i="46"/>
  <c r="M129" i="46" s="1"/>
  <c r="CA129" i="46"/>
  <c r="BZ129" i="46"/>
  <c r="BY129" i="46"/>
  <c r="J129" i="46" s="1"/>
  <c r="BX129" i="46"/>
  <c r="BW129" i="46"/>
  <c r="H129" i="46" s="1"/>
  <c r="BV129" i="46"/>
  <c r="G129" i="46" s="1"/>
  <c r="BU129" i="46"/>
  <c r="F129" i="46" s="1"/>
  <c r="BT129" i="46"/>
  <c r="BS129" i="46"/>
  <c r="B129" i="46"/>
  <c r="B129" i="44" s="1"/>
  <c r="A129" i="46"/>
  <c r="A127" i="27" s="1"/>
  <c r="EF128" i="46"/>
  <c r="EE128" i="46"/>
  <c r="BP128" i="46" s="1"/>
  <c r="ED128" i="46"/>
  <c r="EC128" i="46"/>
  <c r="EB128" i="46"/>
  <c r="EA128" i="46"/>
  <c r="DZ128" i="46"/>
  <c r="DY128" i="46"/>
  <c r="DX128" i="46"/>
  <c r="DW128" i="46"/>
  <c r="DV128" i="46"/>
  <c r="BG128" i="46" s="1"/>
  <c r="DU128" i="46"/>
  <c r="DT128" i="46"/>
  <c r="DS128" i="46"/>
  <c r="BD128" i="46" s="1"/>
  <c r="DR128" i="46"/>
  <c r="DQ128" i="46"/>
  <c r="BB128" i="46" s="1"/>
  <c r="DP128" i="46"/>
  <c r="DO128" i="46"/>
  <c r="AZ128" i="46" s="1"/>
  <c r="DN128" i="46"/>
  <c r="DM128" i="46"/>
  <c r="AX128" i="46" s="1"/>
  <c r="DL128" i="46"/>
  <c r="DK128" i="46"/>
  <c r="AV128" i="46" s="1"/>
  <c r="DJ128" i="46"/>
  <c r="AU128" i="46" s="1"/>
  <c r="DI128" i="46"/>
  <c r="DH128" i="46"/>
  <c r="DG128" i="46"/>
  <c r="AR128" i="46" s="1"/>
  <c r="DF128" i="46"/>
  <c r="DE128" i="46"/>
  <c r="AP128" i="46" s="1"/>
  <c r="DD128" i="46"/>
  <c r="DC128" i="46"/>
  <c r="DB128" i="46"/>
  <c r="AM128" i="46" s="1"/>
  <c r="DA128" i="46"/>
  <c r="AL128" i="46" s="1"/>
  <c r="CZ128" i="46"/>
  <c r="CY128" i="46"/>
  <c r="CX128" i="46"/>
  <c r="AI128" i="46" s="1"/>
  <c r="CW128" i="46"/>
  <c r="CV128" i="46"/>
  <c r="CU128" i="46"/>
  <c r="CT128" i="46"/>
  <c r="CS128" i="46"/>
  <c r="AD128" i="46" s="1"/>
  <c r="CR128" i="46"/>
  <c r="CQ128" i="46"/>
  <c r="AB128" i="46" s="1"/>
  <c r="CP128" i="46"/>
  <c r="CO128" i="46"/>
  <c r="CN128" i="46"/>
  <c r="CM128" i="46"/>
  <c r="X128" i="46" s="1"/>
  <c r="CL128" i="46"/>
  <c r="W128" i="46" s="1"/>
  <c r="CK128" i="46"/>
  <c r="CJ128" i="46"/>
  <c r="CI128" i="46"/>
  <c r="T128" i="46" s="1"/>
  <c r="CH128" i="46"/>
  <c r="S128" i="46" s="1"/>
  <c r="CG128" i="46"/>
  <c r="CF128" i="46"/>
  <c r="CE128" i="46"/>
  <c r="CD128" i="46"/>
  <c r="CC128" i="46"/>
  <c r="CB128" i="46"/>
  <c r="CA128" i="46"/>
  <c r="L128" i="46" s="1"/>
  <c r="BZ128" i="46"/>
  <c r="BY128" i="46"/>
  <c r="BX128" i="46"/>
  <c r="BW128" i="46"/>
  <c r="BV128" i="46"/>
  <c r="G128" i="46" s="1"/>
  <c r="BU128" i="46"/>
  <c r="F128" i="46" s="1"/>
  <c r="BT128" i="46"/>
  <c r="BS128" i="46"/>
  <c r="D128" i="46" s="1"/>
  <c r="B128" i="46"/>
  <c r="B128" i="44" s="1"/>
  <c r="A128" i="46"/>
  <c r="EF127" i="46"/>
  <c r="EE127" i="46"/>
  <c r="BP127" i="46" s="1"/>
  <c r="ED127" i="46"/>
  <c r="BO127" i="44" s="1"/>
  <c r="EC127" i="46"/>
  <c r="BN127" i="46" s="1"/>
  <c r="EB127" i="46"/>
  <c r="EA127" i="46"/>
  <c r="BL127" i="46" s="1"/>
  <c r="DZ127" i="46"/>
  <c r="BK127" i="46" s="1"/>
  <c r="DY127" i="46"/>
  <c r="DX127" i="46"/>
  <c r="BI127" i="46" s="1"/>
  <c r="DW127" i="46"/>
  <c r="BH127" i="46" s="1"/>
  <c r="DV127" i="46"/>
  <c r="DU127" i="46"/>
  <c r="DT127" i="46"/>
  <c r="DS127" i="46"/>
  <c r="BD127" i="46" s="1"/>
  <c r="DR127" i="46"/>
  <c r="DQ127" i="46"/>
  <c r="DP127" i="46"/>
  <c r="DO127" i="46"/>
  <c r="AZ127" i="46" s="1"/>
  <c r="DN127" i="46"/>
  <c r="AY127" i="46" s="1"/>
  <c r="DM127" i="46"/>
  <c r="DL127" i="46"/>
  <c r="DK127" i="46"/>
  <c r="AV127" i="46" s="1"/>
  <c r="DJ127" i="46"/>
  <c r="AU127" i="46" s="1"/>
  <c r="DI127" i="46"/>
  <c r="AT127" i="46" s="1"/>
  <c r="DH127" i="46"/>
  <c r="DG127" i="46"/>
  <c r="DF127" i="46"/>
  <c r="DE127" i="46"/>
  <c r="DD127" i="46"/>
  <c r="DC127" i="46"/>
  <c r="AN127" i="46" s="1"/>
  <c r="DB127" i="46"/>
  <c r="AM127" i="46" s="1"/>
  <c r="DA127" i="46"/>
  <c r="AL127" i="46" s="1"/>
  <c r="CZ127" i="46"/>
  <c r="CY127" i="46"/>
  <c r="AJ127" i="46" s="1"/>
  <c r="CX127" i="46"/>
  <c r="CW127" i="46"/>
  <c r="CV127" i="46"/>
  <c r="CU127" i="46"/>
  <c r="CT127" i="46"/>
  <c r="CS127" i="46"/>
  <c r="CR127" i="46"/>
  <c r="AC127" i="46" s="1"/>
  <c r="CQ127" i="46"/>
  <c r="CP127" i="46"/>
  <c r="AA127" i="46" s="1"/>
  <c r="CO127" i="46"/>
  <c r="CN127" i="46"/>
  <c r="CM127" i="46"/>
  <c r="X127" i="46" s="1"/>
  <c r="CL127" i="46"/>
  <c r="CK127" i="46"/>
  <c r="V127" i="46" s="1"/>
  <c r="CJ127" i="46"/>
  <c r="CI127" i="46"/>
  <c r="T127" i="46" s="1"/>
  <c r="CH127" i="46"/>
  <c r="CG127" i="46"/>
  <c r="CF127" i="46"/>
  <c r="CE127" i="46"/>
  <c r="P127" i="46" s="1"/>
  <c r="CD127" i="46"/>
  <c r="O127" i="46" s="1"/>
  <c r="CC127" i="46"/>
  <c r="CB127" i="46"/>
  <c r="CA127" i="46"/>
  <c r="BZ127" i="46"/>
  <c r="BY127" i="46"/>
  <c r="BX127" i="46"/>
  <c r="BW127" i="46"/>
  <c r="H127" i="46" s="1"/>
  <c r="BV127" i="46"/>
  <c r="G127" i="46" s="1"/>
  <c r="BU127" i="46"/>
  <c r="BT127" i="46"/>
  <c r="BS127" i="46"/>
  <c r="BO127" i="46"/>
  <c r="B127" i="46"/>
  <c r="B127" i="44" s="1"/>
  <c r="A127" i="46"/>
  <c r="A125" i="27" s="1"/>
  <c r="EF126" i="46"/>
  <c r="EE126" i="46"/>
  <c r="ED126" i="46"/>
  <c r="BO126" i="46" s="1"/>
  <c r="EC126" i="46"/>
  <c r="EB126" i="46"/>
  <c r="BM126" i="46" s="1"/>
  <c r="EA126" i="46"/>
  <c r="BL126" i="46" s="1"/>
  <c r="DZ126" i="46"/>
  <c r="DY126" i="46"/>
  <c r="DX126" i="46"/>
  <c r="BI126" i="46" s="1"/>
  <c r="DW126" i="46"/>
  <c r="DV126" i="46"/>
  <c r="DU126" i="46"/>
  <c r="BF126" i="46" s="1"/>
  <c r="DT126" i="46"/>
  <c r="DS126" i="46"/>
  <c r="BD126" i="46" s="1"/>
  <c r="DR126" i="46"/>
  <c r="BC126" i="46" s="1"/>
  <c r="DQ126" i="46"/>
  <c r="DP126" i="46"/>
  <c r="BA126" i="46" s="1"/>
  <c r="DO126" i="46"/>
  <c r="AZ126" i="46" s="1"/>
  <c r="DN126" i="46"/>
  <c r="DM126" i="46"/>
  <c r="DL126" i="46"/>
  <c r="DK126" i="46"/>
  <c r="DJ126" i="46"/>
  <c r="DI126" i="46"/>
  <c r="DH126" i="46"/>
  <c r="AS126" i="46" s="1"/>
  <c r="DG126" i="46"/>
  <c r="AR126" i="46" s="1"/>
  <c r="DF126" i="46"/>
  <c r="AQ126" i="46" s="1"/>
  <c r="DE126" i="46"/>
  <c r="DD126" i="46"/>
  <c r="DC126" i="46"/>
  <c r="AN126" i="46" s="1"/>
  <c r="DB126" i="46"/>
  <c r="AM126" i="46" s="1"/>
  <c r="DA126" i="46"/>
  <c r="CZ126" i="46"/>
  <c r="CY126" i="46"/>
  <c r="CX126" i="46"/>
  <c r="CW126" i="46"/>
  <c r="CV126" i="46"/>
  <c r="AG126" i="46" s="1"/>
  <c r="CU126" i="46"/>
  <c r="CT126" i="46"/>
  <c r="AE126" i="46" s="1"/>
  <c r="CS126" i="46"/>
  <c r="CR126" i="46"/>
  <c r="CQ126" i="46"/>
  <c r="CP126" i="46"/>
  <c r="CO126" i="46"/>
  <c r="CN126" i="46"/>
  <c r="Y126" i="46" s="1"/>
  <c r="CM126" i="46"/>
  <c r="X126" i="46" s="1"/>
  <c r="CL126" i="46"/>
  <c r="CK126" i="46"/>
  <c r="CJ126" i="46"/>
  <c r="CI126" i="46"/>
  <c r="CH126" i="46"/>
  <c r="S126" i="46" s="1"/>
  <c r="CG126" i="46"/>
  <c r="CF126" i="46"/>
  <c r="CE126" i="46"/>
  <c r="P126" i="46" s="1"/>
  <c r="CD126" i="46"/>
  <c r="CC126" i="46"/>
  <c r="CB126" i="46"/>
  <c r="M126" i="46" s="1"/>
  <c r="CA126" i="46"/>
  <c r="BZ126" i="46"/>
  <c r="K126" i="46" s="1"/>
  <c r="BY126" i="46"/>
  <c r="BX126" i="46"/>
  <c r="I126" i="46" s="1"/>
  <c r="BW126" i="46"/>
  <c r="BV126" i="46"/>
  <c r="G126" i="46" s="1"/>
  <c r="BU126" i="46"/>
  <c r="BT126" i="46"/>
  <c r="BS126" i="46"/>
  <c r="D126" i="46" s="1"/>
  <c r="B126" i="46"/>
  <c r="B126" i="44" s="1"/>
  <c r="A126" i="46"/>
  <c r="A126" i="44" s="1"/>
  <c r="EF125" i="46"/>
  <c r="BQ125" i="46" s="1"/>
  <c r="EE125" i="46"/>
  <c r="ED125" i="46"/>
  <c r="EC125" i="46"/>
  <c r="EB125" i="46"/>
  <c r="BM125" i="46" s="1"/>
  <c r="EA125" i="46"/>
  <c r="BL125" i="46" s="1"/>
  <c r="DZ125" i="46"/>
  <c r="BK125" i="46" s="1"/>
  <c r="DY125" i="46"/>
  <c r="BJ125" i="46" s="1"/>
  <c r="DX125" i="46"/>
  <c r="BI125" i="46" s="1"/>
  <c r="DW125" i="46"/>
  <c r="DV125" i="46"/>
  <c r="BG125" i="46" s="1"/>
  <c r="DU125" i="46"/>
  <c r="DT125" i="46"/>
  <c r="DS125" i="46"/>
  <c r="BD125" i="46" s="1"/>
  <c r="DR125" i="46"/>
  <c r="DQ125" i="46"/>
  <c r="DP125" i="46"/>
  <c r="DO125" i="46"/>
  <c r="DN125" i="46"/>
  <c r="AY125" i="44" s="1"/>
  <c r="DM125" i="46"/>
  <c r="AX125" i="44" s="1"/>
  <c r="DL125" i="46"/>
  <c r="DK125" i="46"/>
  <c r="DJ125" i="46"/>
  <c r="AU125" i="46" s="1"/>
  <c r="DI125" i="46"/>
  <c r="AT125" i="46" s="1"/>
  <c r="DH125" i="46"/>
  <c r="AS125" i="46" s="1"/>
  <c r="DG125" i="46"/>
  <c r="DF125" i="46"/>
  <c r="AQ125" i="46" s="1"/>
  <c r="DE125" i="46"/>
  <c r="DD125" i="46"/>
  <c r="AO125" i="46" s="1"/>
  <c r="DC125" i="46"/>
  <c r="DB125" i="46"/>
  <c r="AM125" i="46" s="1"/>
  <c r="DA125" i="46"/>
  <c r="CZ125" i="46"/>
  <c r="CY125" i="46"/>
  <c r="CX125" i="46"/>
  <c r="CW125" i="46"/>
  <c r="CV125" i="46"/>
  <c r="AG125" i="46" s="1"/>
  <c r="CU125" i="46"/>
  <c r="AF125" i="46" s="1"/>
  <c r="CT125" i="46"/>
  <c r="CS125" i="46"/>
  <c r="CR125" i="46"/>
  <c r="AC125" i="46" s="1"/>
  <c r="CQ125" i="46"/>
  <c r="CP125" i="46"/>
  <c r="CO125" i="46"/>
  <c r="CN125" i="46"/>
  <c r="CM125" i="46"/>
  <c r="X125" i="46" s="1"/>
  <c r="CL125" i="46"/>
  <c r="W125" i="46" s="1"/>
  <c r="CK125" i="46"/>
  <c r="CJ125" i="46"/>
  <c r="U125" i="46" s="1"/>
  <c r="CI125" i="46"/>
  <c r="CH125" i="46"/>
  <c r="CG125" i="46"/>
  <c r="CF125" i="46"/>
  <c r="CE125" i="46"/>
  <c r="CD125" i="46"/>
  <c r="O125" i="46" s="1"/>
  <c r="CC125" i="46"/>
  <c r="CB125" i="46"/>
  <c r="M125" i="46" s="1"/>
  <c r="CA125" i="46"/>
  <c r="BZ125" i="46"/>
  <c r="K125" i="46" s="1"/>
  <c r="BY125" i="46"/>
  <c r="BX125" i="46"/>
  <c r="I125" i="46" s="1"/>
  <c r="BW125" i="46"/>
  <c r="BV125" i="46"/>
  <c r="BU125" i="46"/>
  <c r="F125" i="46" s="1"/>
  <c r="BT125" i="46"/>
  <c r="E125" i="46" s="1"/>
  <c r="BS125" i="46"/>
  <c r="D125" i="46" s="1"/>
  <c r="AY125" i="46"/>
  <c r="AX125" i="46"/>
  <c r="B125" i="46"/>
  <c r="B125" i="44" s="1"/>
  <c r="A125" i="46"/>
  <c r="A123" i="27" s="1"/>
  <c r="EF124" i="46"/>
  <c r="BQ124" i="46" s="1"/>
  <c r="EE124" i="46"/>
  <c r="ED124" i="46"/>
  <c r="EC124" i="46"/>
  <c r="BN124" i="46" s="1"/>
  <c r="EB124" i="46"/>
  <c r="BM124" i="46" s="1"/>
  <c r="EA124" i="46"/>
  <c r="DZ124" i="46"/>
  <c r="BK124" i="46" s="1"/>
  <c r="DY124" i="46"/>
  <c r="BJ124" i="46" s="1"/>
  <c r="DX124" i="46"/>
  <c r="DW124" i="46"/>
  <c r="DV124" i="46"/>
  <c r="BG124" i="46" s="1"/>
  <c r="DU124" i="46"/>
  <c r="DT124" i="46"/>
  <c r="DS124" i="46"/>
  <c r="DR124" i="46"/>
  <c r="DQ124" i="46"/>
  <c r="BB124" i="46" s="1"/>
  <c r="DP124" i="46"/>
  <c r="DO124" i="46"/>
  <c r="DN124" i="46"/>
  <c r="AY124" i="46" s="1"/>
  <c r="DM124" i="46"/>
  <c r="AX124" i="46" s="1"/>
  <c r="DL124" i="46"/>
  <c r="DK124" i="46"/>
  <c r="DJ124" i="46"/>
  <c r="DI124" i="46"/>
  <c r="DH124" i="46"/>
  <c r="AS124" i="46" s="1"/>
  <c r="DG124" i="46"/>
  <c r="DF124" i="46"/>
  <c r="AQ124" i="46" s="1"/>
  <c r="DE124" i="46"/>
  <c r="AP124" i="46" s="1"/>
  <c r="DD124" i="46"/>
  <c r="AO124" i="46" s="1"/>
  <c r="DC124" i="46"/>
  <c r="DB124" i="46"/>
  <c r="AM124" i="46" s="1"/>
  <c r="DA124" i="46"/>
  <c r="CZ124" i="46"/>
  <c r="CY124" i="46"/>
  <c r="AJ124" i="46" s="1"/>
  <c r="CX124" i="46"/>
  <c r="CW124" i="46"/>
  <c r="AH124" i="46" s="1"/>
  <c r="CV124" i="46"/>
  <c r="CU124" i="46"/>
  <c r="CT124" i="46"/>
  <c r="AE124" i="46" s="1"/>
  <c r="CS124" i="46"/>
  <c r="CR124" i="46"/>
  <c r="CQ124" i="46"/>
  <c r="AB124" i="46" s="1"/>
  <c r="CP124" i="46"/>
  <c r="CO124" i="46"/>
  <c r="Z124" i="46" s="1"/>
  <c r="CN124" i="46"/>
  <c r="Y124" i="46" s="1"/>
  <c r="CM124" i="46"/>
  <c r="CL124" i="46"/>
  <c r="W124" i="46" s="1"/>
  <c r="CK124" i="46"/>
  <c r="V124" i="46" s="1"/>
  <c r="CJ124" i="46"/>
  <c r="U124" i="46" s="1"/>
  <c r="CI124" i="46"/>
  <c r="CH124" i="46"/>
  <c r="S124" i="46" s="1"/>
  <c r="CG124" i="46"/>
  <c r="CF124" i="46"/>
  <c r="CE124" i="46"/>
  <c r="CD124" i="46"/>
  <c r="CC124" i="46"/>
  <c r="N124" i="46" s="1"/>
  <c r="CB124" i="46"/>
  <c r="CA124" i="46"/>
  <c r="BZ124" i="46"/>
  <c r="K124" i="46" s="1"/>
  <c r="BY124" i="46"/>
  <c r="BX124" i="46"/>
  <c r="I124" i="46" s="1"/>
  <c r="BW124" i="46"/>
  <c r="BV124" i="46"/>
  <c r="BU124" i="46"/>
  <c r="F124" i="46" s="1"/>
  <c r="BT124" i="46"/>
  <c r="E124" i="46" s="1"/>
  <c r="BS124" i="46"/>
  <c r="D124" i="46" s="1"/>
  <c r="B124" i="46"/>
  <c r="B124" i="44" s="1"/>
  <c r="A124" i="46"/>
  <c r="A122" i="27" s="1"/>
  <c r="EF123" i="46"/>
  <c r="EE123" i="46"/>
  <c r="ED123" i="46"/>
  <c r="BO123" i="44" s="1"/>
  <c r="EC123" i="46"/>
  <c r="BN123" i="46" s="1"/>
  <c r="EB123" i="46"/>
  <c r="EA123" i="46"/>
  <c r="DZ123" i="46"/>
  <c r="DY123" i="46"/>
  <c r="DX123" i="46"/>
  <c r="BI123" i="46" s="1"/>
  <c r="DW123" i="46"/>
  <c r="DV123" i="46"/>
  <c r="BG123" i="46" s="1"/>
  <c r="DU123" i="46"/>
  <c r="DT123" i="46"/>
  <c r="BE123" i="46" s="1"/>
  <c r="DS123" i="46"/>
  <c r="DR123" i="46"/>
  <c r="DQ123" i="46"/>
  <c r="DP123" i="46"/>
  <c r="BA123" i="46" s="1"/>
  <c r="DO123" i="46"/>
  <c r="DN123" i="46"/>
  <c r="AY123" i="46" s="1"/>
  <c r="DM123" i="46"/>
  <c r="DL123" i="46"/>
  <c r="DK123" i="46"/>
  <c r="DJ123" i="46"/>
  <c r="AU123" i="46" s="1"/>
  <c r="DI123" i="46"/>
  <c r="AT123" i="46" s="1"/>
  <c r="DH123" i="46"/>
  <c r="DG123" i="46"/>
  <c r="DF123" i="46"/>
  <c r="AQ123" i="46" s="1"/>
  <c r="DE123" i="46"/>
  <c r="AP123" i="46" s="1"/>
  <c r="DD123" i="46"/>
  <c r="AO123" i="46" s="1"/>
  <c r="DC123" i="46"/>
  <c r="DB123" i="46"/>
  <c r="AM123" i="46" s="1"/>
  <c r="DA123" i="46"/>
  <c r="CZ123" i="46"/>
  <c r="CY123" i="46"/>
  <c r="CX123" i="46"/>
  <c r="AI123" i="46" s="1"/>
  <c r="CW123" i="46"/>
  <c r="CV123" i="46"/>
  <c r="CU123" i="46"/>
  <c r="CT123" i="46"/>
  <c r="AE123" i="46" s="1"/>
  <c r="CS123" i="46"/>
  <c r="CR123" i="46"/>
  <c r="CQ123" i="46"/>
  <c r="CP123" i="46"/>
  <c r="AA123" i="46" s="1"/>
  <c r="CO123" i="46"/>
  <c r="CN123" i="46"/>
  <c r="CM123" i="46"/>
  <c r="CL123" i="46"/>
  <c r="CK123" i="46"/>
  <c r="V123" i="46" s="1"/>
  <c r="CJ123" i="46"/>
  <c r="U123" i="46" s="1"/>
  <c r="CI123" i="46"/>
  <c r="CH123" i="46"/>
  <c r="S123" i="46" s="1"/>
  <c r="CG123" i="46"/>
  <c r="R123" i="46" s="1"/>
  <c r="CF123" i="46"/>
  <c r="CE123" i="46"/>
  <c r="CD123" i="46"/>
  <c r="O123" i="46" s="1"/>
  <c r="CC123" i="46"/>
  <c r="N123" i="46" s="1"/>
  <c r="CB123" i="46"/>
  <c r="CA123" i="46"/>
  <c r="BZ123" i="46"/>
  <c r="BY123" i="46"/>
  <c r="J123" i="46" s="1"/>
  <c r="BX123" i="46"/>
  <c r="I123" i="46" s="1"/>
  <c r="BW123" i="46"/>
  <c r="H123" i="46" s="1"/>
  <c r="BV123" i="46"/>
  <c r="G123" i="46" s="1"/>
  <c r="BU123" i="46"/>
  <c r="F123" i="46" s="1"/>
  <c r="BT123" i="46"/>
  <c r="BS123" i="46"/>
  <c r="BO123" i="46"/>
  <c r="B123" i="46"/>
  <c r="B123" i="44" s="1"/>
  <c r="A123" i="46"/>
  <c r="A121" i="27" s="1"/>
  <c r="EF122" i="46"/>
  <c r="EE122" i="46"/>
  <c r="ED122" i="46"/>
  <c r="EC122" i="46"/>
  <c r="BN122" i="46" s="1"/>
  <c r="EB122" i="46"/>
  <c r="EA122" i="46"/>
  <c r="BL122" i="46" s="1"/>
  <c r="DZ122" i="46"/>
  <c r="BK122" i="46" s="1"/>
  <c r="DY122" i="46"/>
  <c r="DX122" i="46"/>
  <c r="DW122" i="46"/>
  <c r="BH122" i="46" s="1"/>
  <c r="DV122" i="46"/>
  <c r="DU122" i="46"/>
  <c r="DT122" i="46"/>
  <c r="DS122" i="46"/>
  <c r="BD122" i="46" s="1"/>
  <c r="DR122" i="46"/>
  <c r="BC122" i="46" s="1"/>
  <c r="DQ122" i="46"/>
  <c r="BB122" i="46" s="1"/>
  <c r="DP122" i="46"/>
  <c r="DO122" i="46"/>
  <c r="AZ122" i="46" s="1"/>
  <c r="DN122" i="46"/>
  <c r="AY122" i="46" s="1"/>
  <c r="DM122" i="46"/>
  <c r="DL122" i="46"/>
  <c r="DK122" i="46"/>
  <c r="AV122" i="46" s="1"/>
  <c r="DJ122" i="46"/>
  <c r="DI122" i="46"/>
  <c r="DH122" i="46"/>
  <c r="AS122" i="46" s="1"/>
  <c r="DG122" i="46"/>
  <c r="AR122" i="46" s="1"/>
  <c r="DF122" i="46"/>
  <c r="AQ122" i="46" s="1"/>
  <c r="DE122" i="46"/>
  <c r="AP122" i="46" s="1"/>
  <c r="DD122" i="46"/>
  <c r="DC122" i="46"/>
  <c r="DB122" i="46"/>
  <c r="AM122" i="46" s="1"/>
  <c r="DA122" i="46"/>
  <c r="CZ122" i="46"/>
  <c r="CY122" i="46"/>
  <c r="AJ122" i="46" s="1"/>
  <c r="CX122" i="46"/>
  <c r="AI122" i="46" s="1"/>
  <c r="CW122" i="46"/>
  <c r="AH122" i="46" s="1"/>
  <c r="CV122" i="46"/>
  <c r="CU122" i="46"/>
  <c r="AF122" i="46" s="1"/>
  <c r="CT122" i="46"/>
  <c r="CS122" i="46"/>
  <c r="AD122" i="46" s="1"/>
  <c r="CR122" i="46"/>
  <c r="CQ122" i="46"/>
  <c r="CP122" i="46"/>
  <c r="AA122" i="46" s="1"/>
  <c r="CO122" i="46"/>
  <c r="CN122" i="46"/>
  <c r="CM122" i="46"/>
  <c r="X122" i="46" s="1"/>
  <c r="CL122" i="46"/>
  <c r="CK122" i="46"/>
  <c r="CJ122" i="46"/>
  <c r="CI122" i="46"/>
  <c r="CH122" i="46"/>
  <c r="S122" i="46" s="1"/>
  <c r="CG122" i="46"/>
  <c r="CF122" i="46"/>
  <c r="CE122" i="46"/>
  <c r="P122" i="46" s="1"/>
  <c r="CD122" i="46"/>
  <c r="CC122" i="46"/>
  <c r="CB122" i="46"/>
  <c r="CA122" i="46"/>
  <c r="L122" i="46" s="1"/>
  <c r="BZ122" i="46"/>
  <c r="BY122" i="46"/>
  <c r="BX122" i="46"/>
  <c r="BW122" i="46"/>
  <c r="BV122" i="46"/>
  <c r="G122" i="46" s="1"/>
  <c r="BU122" i="46"/>
  <c r="F122" i="46" s="1"/>
  <c r="BT122" i="46"/>
  <c r="E122" i="46" s="1"/>
  <c r="BS122" i="46"/>
  <c r="B122" i="46"/>
  <c r="B122" i="44" s="1"/>
  <c r="A122" i="46"/>
  <c r="A120" i="27" s="1"/>
  <c r="EF121" i="46"/>
  <c r="EE121" i="46"/>
  <c r="BP121" i="46" s="1"/>
  <c r="ED121" i="46"/>
  <c r="BO121" i="44" s="1"/>
  <c r="EC121" i="46"/>
  <c r="BN121" i="44" s="1"/>
  <c r="EB121" i="46"/>
  <c r="EA121" i="46"/>
  <c r="DZ121" i="46"/>
  <c r="DY121" i="46"/>
  <c r="DX121" i="46"/>
  <c r="DW121" i="46"/>
  <c r="DV121" i="46"/>
  <c r="DU121" i="46"/>
  <c r="BF121" i="46" s="1"/>
  <c r="DT121" i="46"/>
  <c r="DS121" i="46"/>
  <c r="BD121" i="46" s="1"/>
  <c r="DR121" i="46"/>
  <c r="BC121" i="46" s="1"/>
  <c r="DQ121" i="46"/>
  <c r="DP121" i="46"/>
  <c r="DO121" i="46"/>
  <c r="DN121" i="46"/>
  <c r="AY121" i="46" s="1"/>
  <c r="DM121" i="46"/>
  <c r="DL121" i="46"/>
  <c r="DK121" i="46"/>
  <c r="AV121" i="46" s="1"/>
  <c r="DJ121" i="46"/>
  <c r="DI121" i="46"/>
  <c r="DH121" i="46"/>
  <c r="DG121" i="46"/>
  <c r="AR121" i="46" s="1"/>
  <c r="DF121" i="46"/>
  <c r="AQ121" i="46" s="1"/>
  <c r="DE121" i="46"/>
  <c r="AP121" i="46" s="1"/>
  <c r="DD121" i="46"/>
  <c r="DC121" i="46"/>
  <c r="AN121" i="46" s="1"/>
  <c r="DB121" i="46"/>
  <c r="AM121" i="46" s="1"/>
  <c r="DA121" i="46"/>
  <c r="CZ121" i="46"/>
  <c r="CY121" i="46"/>
  <c r="AJ121" i="46" s="1"/>
  <c r="CX121" i="46"/>
  <c r="CW121" i="46"/>
  <c r="AH121" i="46" s="1"/>
  <c r="CV121" i="46"/>
  <c r="CU121" i="46"/>
  <c r="CT121" i="46"/>
  <c r="AE121" i="46" s="1"/>
  <c r="CS121" i="46"/>
  <c r="AD121" i="46" s="1"/>
  <c r="CR121" i="46"/>
  <c r="CQ121" i="46"/>
  <c r="AB121" i="46" s="1"/>
  <c r="CP121" i="46"/>
  <c r="CO121" i="46"/>
  <c r="Z121" i="46" s="1"/>
  <c r="CN121" i="46"/>
  <c r="Y121" i="46" s="1"/>
  <c r="CM121" i="46"/>
  <c r="CL121" i="46"/>
  <c r="W121" i="46" s="1"/>
  <c r="CK121" i="46"/>
  <c r="CJ121" i="46"/>
  <c r="CI121" i="46"/>
  <c r="T121" i="46" s="1"/>
  <c r="CH121" i="46"/>
  <c r="S121" i="46" s="1"/>
  <c r="CG121" i="46"/>
  <c r="R121" i="46" s="1"/>
  <c r="CF121" i="46"/>
  <c r="CE121" i="46"/>
  <c r="P121" i="46" s="1"/>
  <c r="CD121" i="46"/>
  <c r="O121" i="46" s="1"/>
  <c r="CC121" i="46"/>
  <c r="N121" i="46" s="1"/>
  <c r="CB121" i="46"/>
  <c r="CA121" i="46"/>
  <c r="L121" i="46" s="1"/>
  <c r="BZ121" i="46"/>
  <c r="K121" i="46" s="1"/>
  <c r="BY121" i="46"/>
  <c r="J121" i="46" s="1"/>
  <c r="BX121" i="46"/>
  <c r="BW121" i="46"/>
  <c r="BV121" i="46"/>
  <c r="BU121" i="46"/>
  <c r="F121" i="46" s="1"/>
  <c r="BT121" i="46"/>
  <c r="BS121" i="46"/>
  <c r="BO121" i="46"/>
  <c r="BN121" i="46"/>
  <c r="B121" i="46"/>
  <c r="B121" i="44" s="1"/>
  <c r="A121" i="46"/>
  <c r="A119" i="27" s="1"/>
  <c r="EF120" i="46"/>
  <c r="BQ120" i="46" s="1"/>
  <c r="EE120" i="46"/>
  <c r="ED120" i="46"/>
  <c r="EC120" i="46"/>
  <c r="BN120" i="46" s="1"/>
  <c r="EB120" i="46"/>
  <c r="EA120" i="46"/>
  <c r="DZ120" i="46"/>
  <c r="DY120" i="46"/>
  <c r="BJ120" i="46" s="1"/>
  <c r="DX120" i="46"/>
  <c r="DW120" i="46"/>
  <c r="BH120" i="46" s="1"/>
  <c r="DV120" i="46"/>
  <c r="DU120" i="46"/>
  <c r="DT120" i="46"/>
  <c r="DS120" i="46"/>
  <c r="DR120" i="46"/>
  <c r="BC120" i="46" s="1"/>
  <c r="DQ120" i="46"/>
  <c r="DP120" i="46"/>
  <c r="DO120" i="46"/>
  <c r="DN120" i="46"/>
  <c r="DM120" i="46"/>
  <c r="DL120" i="46"/>
  <c r="AW120" i="46" s="1"/>
  <c r="DK120" i="46"/>
  <c r="DJ120" i="46"/>
  <c r="DI120" i="46"/>
  <c r="AT120" i="46" s="1"/>
  <c r="DH120" i="46"/>
  <c r="DG120" i="46"/>
  <c r="AR120" i="46" s="1"/>
  <c r="DF120" i="46"/>
  <c r="DE120" i="46"/>
  <c r="AP120" i="46" s="1"/>
  <c r="DD120" i="46"/>
  <c r="DC120" i="46"/>
  <c r="DB120" i="46"/>
  <c r="DA120" i="46"/>
  <c r="AL120" i="46" s="1"/>
  <c r="CZ120" i="46"/>
  <c r="AK120" i="46" s="1"/>
  <c r="CY120" i="46"/>
  <c r="AJ120" i="46" s="1"/>
  <c r="CX120" i="46"/>
  <c r="CW120" i="46"/>
  <c r="CV120" i="46"/>
  <c r="AG120" i="46" s="1"/>
  <c r="CU120" i="46"/>
  <c r="CT120" i="46"/>
  <c r="CS120" i="46"/>
  <c r="CR120" i="46"/>
  <c r="AC120" i="46" s="1"/>
  <c r="CQ120" i="46"/>
  <c r="CP120" i="46"/>
  <c r="CO120" i="46"/>
  <c r="Z120" i="46" s="1"/>
  <c r="CN120" i="46"/>
  <c r="CM120" i="46"/>
  <c r="X120" i="46" s="1"/>
  <c r="CL120" i="46"/>
  <c r="CK120" i="46"/>
  <c r="CJ120" i="46"/>
  <c r="CI120" i="46"/>
  <c r="CH120" i="46"/>
  <c r="CG120" i="46"/>
  <c r="R120" i="46" s="1"/>
  <c r="CF120" i="46"/>
  <c r="CE120" i="46"/>
  <c r="CD120" i="46"/>
  <c r="CC120" i="46"/>
  <c r="CB120" i="46"/>
  <c r="CA120" i="46"/>
  <c r="L120" i="46" s="1"/>
  <c r="BZ120" i="46"/>
  <c r="BY120" i="46"/>
  <c r="BX120" i="46"/>
  <c r="I120" i="46" s="1"/>
  <c r="BW120" i="46"/>
  <c r="BV120" i="46"/>
  <c r="BU120" i="46"/>
  <c r="F120" i="46" s="1"/>
  <c r="BT120" i="46"/>
  <c r="E120" i="46" s="1"/>
  <c r="BS120" i="46"/>
  <c r="B120" i="46"/>
  <c r="B120" i="44" s="1"/>
  <c r="A120" i="46"/>
  <c r="A118" i="27" s="1"/>
  <c r="EF119" i="46"/>
  <c r="BQ119" i="46" s="1"/>
  <c r="EE119" i="46"/>
  <c r="BP119" i="46" s="1"/>
  <c r="ED119" i="46"/>
  <c r="EC119" i="46"/>
  <c r="BN119" i="46" s="1"/>
  <c r="EB119" i="46"/>
  <c r="BM119" i="46" s="1"/>
  <c r="EA119" i="46"/>
  <c r="BL119" i="46" s="1"/>
  <c r="DZ119" i="46"/>
  <c r="DY119" i="46"/>
  <c r="BJ119" i="46" s="1"/>
  <c r="DX119" i="46"/>
  <c r="BI119" i="46" s="1"/>
  <c r="DW119" i="46"/>
  <c r="DV119" i="46"/>
  <c r="DU119" i="46"/>
  <c r="BF119" i="46" s="1"/>
  <c r="DT119" i="46"/>
  <c r="BE119" i="46" s="1"/>
  <c r="DS119" i="46"/>
  <c r="BD119" i="46" s="1"/>
  <c r="DR119" i="46"/>
  <c r="DQ119" i="46"/>
  <c r="DP119" i="46"/>
  <c r="BA119" i="46" s="1"/>
  <c r="DO119" i="46"/>
  <c r="AZ119" i="46" s="1"/>
  <c r="DN119" i="46"/>
  <c r="DM119" i="46"/>
  <c r="DL119" i="46"/>
  <c r="AW119" i="46" s="1"/>
  <c r="DK119" i="46"/>
  <c r="DJ119" i="46"/>
  <c r="DI119" i="46"/>
  <c r="DH119" i="46"/>
  <c r="AS119" i="46" s="1"/>
  <c r="DG119" i="46"/>
  <c r="DF119" i="46"/>
  <c r="DE119" i="46"/>
  <c r="DD119" i="46"/>
  <c r="DC119" i="46"/>
  <c r="AN119" i="46" s="1"/>
  <c r="DB119" i="46"/>
  <c r="DA119" i="46"/>
  <c r="AL119" i="46" s="1"/>
  <c r="CZ119" i="46"/>
  <c r="AK119" i="46" s="1"/>
  <c r="CY119" i="46"/>
  <c r="CX119" i="46"/>
  <c r="CW119" i="46"/>
  <c r="CV119" i="46"/>
  <c r="AG119" i="46" s="1"/>
  <c r="CU119" i="46"/>
  <c r="CT119" i="46"/>
  <c r="CS119" i="46"/>
  <c r="AD119" i="46" s="1"/>
  <c r="CR119" i="46"/>
  <c r="CQ119" i="46"/>
  <c r="AB119" i="46" s="1"/>
  <c r="CP119" i="46"/>
  <c r="CO119" i="46"/>
  <c r="CN119" i="46"/>
  <c r="Y119" i="46" s="1"/>
  <c r="CM119" i="46"/>
  <c r="CL119" i="46"/>
  <c r="CK119" i="46"/>
  <c r="V119" i="46" s="1"/>
  <c r="CJ119" i="46"/>
  <c r="CI119" i="46"/>
  <c r="T119" i="46" s="1"/>
  <c r="CH119" i="46"/>
  <c r="CG119" i="46"/>
  <c r="R119" i="46" s="1"/>
  <c r="CF119" i="46"/>
  <c r="CE119" i="46"/>
  <c r="CD119" i="46"/>
  <c r="CC119" i="46"/>
  <c r="CB119" i="46"/>
  <c r="M119" i="46" s="1"/>
  <c r="CA119" i="46"/>
  <c r="L119" i="46" s="1"/>
  <c r="BZ119" i="46"/>
  <c r="BY119" i="46"/>
  <c r="BX119" i="46"/>
  <c r="BW119" i="46"/>
  <c r="BV119" i="46"/>
  <c r="BU119" i="46"/>
  <c r="F119" i="46" s="1"/>
  <c r="BT119" i="46"/>
  <c r="BS119" i="46"/>
  <c r="B119" i="46"/>
  <c r="B119" i="44" s="1"/>
  <c r="A119" i="46"/>
  <c r="A117" i="27" s="1"/>
  <c r="EF118" i="46"/>
  <c r="BQ118" i="46" s="1"/>
  <c r="EE118" i="46"/>
  <c r="ED118" i="46"/>
  <c r="EC118" i="46"/>
  <c r="EB118" i="46"/>
  <c r="EA118" i="46"/>
  <c r="DZ118" i="46"/>
  <c r="DY118" i="46"/>
  <c r="BJ118" i="46" s="1"/>
  <c r="DX118" i="46"/>
  <c r="BI118" i="46" s="1"/>
  <c r="DW118" i="46"/>
  <c r="DV118" i="46"/>
  <c r="DU118" i="46"/>
  <c r="BF118" i="46" s="1"/>
  <c r="DT118" i="46"/>
  <c r="BE118" i="46" s="1"/>
  <c r="DS118" i="46"/>
  <c r="BD118" i="46" s="1"/>
  <c r="DR118" i="46"/>
  <c r="DQ118" i="46"/>
  <c r="BB118" i="46" s="1"/>
  <c r="DP118" i="46"/>
  <c r="DO118" i="46"/>
  <c r="AZ118" i="46" s="1"/>
  <c r="DN118" i="46"/>
  <c r="DM118" i="46"/>
  <c r="AX118" i="46" s="1"/>
  <c r="DL118" i="46"/>
  <c r="AW118" i="46" s="1"/>
  <c r="DK118" i="46"/>
  <c r="AV118" i="46" s="1"/>
  <c r="DJ118" i="46"/>
  <c r="DI118" i="46"/>
  <c r="DH118" i="46"/>
  <c r="DG118" i="46"/>
  <c r="AR118" i="46" s="1"/>
  <c r="DF118" i="46"/>
  <c r="DE118" i="46"/>
  <c r="DD118" i="46"/>
  <c r="AO118" i="46" s="1"/>
  <c r="DC118" i="46"/>
  <c r="DB118" i="46"/>
  <c r="AM118" i="46" s="1"/>
  <c r="DA118" i="46"/>
  <c r="AL118" i="46" s="1"/>
  <c r="CZ118" i="46"/>
  <c r="CY118" i="46"/>
  <c r="CX118" i="46"/>
  <c r="CW118" i="46"/>
  <c r="AH118" i="46" s="1"/>
  <c r="CV118" i="46"/>
  <c r="AG118" i="46" s="1"/>
  <c r="CU118" i="46"/>
  <c r="AF118" i="46" s="1"/>
  <c r="CT118" i="46"/>
  <c r="CS118" i="46"/>
  <c r="AD118" i="46" s="1"/>
  <c r="CR118" i="46"/>
  <c r="AC118" i="46" s="1"/>
  <c r="CQ118" i="46"/>
  <c r="AB118" i="46" s="1"/>
  <c r="CP118" i="46"/>
  <c r="CO118" i="46"/>
  <c r="Z118" i="46" s="1"/>
  <c r="CN118" i="46"/>
  <c r="Y118" i="46" s="1"/>
  <c r="CM118" i="46"/>
  <c r="CL118" i="46"/>
  <c r="CK118" i="46"/>
  <c r="V118" i="46" s="1"/>
  <c r="CJ118" i="46"/>
  <c r="CI118" i="46"/>
  <c r="CH118" i="46"/>
  <c r="CG118" i="46"/>
  <c r="CF118" i="46"/>
  <c r="Q118" i="46" s="1"/>
  <c r="CE118" i="46"/>
  <c r="CD118" i="46"/>
  <c r="CC118" i="46"/>
  <c r="N118" i="46" s="1"/>
  <c r="CB118" i="46"/>
  <c r="CA118" i="46"/>
  <c r="BZ118" i="46"/>
  <c r="BY118" i="46"/>
  <c r="J118" i="46" s="1"/>
  <c r="BX118" i="46"/>
  <c r="BW118" i="46"/>
  <c r="BV118" i="46"/>
  <c r="BU118" i="46"/>
  <c r="F118" i="46" s="1"/>
  <c r="BT118" i="46"/>
  <c r="BS118" i="46"/>
  <c r="B118" i="46"/>
  <c r="B118" i="44" s="1"/>
  <c r="A118" i="46"/>
  <c r="A116" i="27" s="1"/>
  <c r="EF117" i="46"/>
  <c r="EE117" i="46"/>
  <c r="ED117" i="46"/>
  <c r="EC117" i="46"/>
  <c r="BN117" i="46" s="1"/>
  <c r="EB117" i="46"/>
  <c r="BM117" i="46" s="1"/>
  <c r="EA117" i="46"/>
  <c r="DZ117" i="46"/>
  <c r="DY117" i="46"/>
  <c r="BJ117" i="46" s="1"/>
  <c r="DX117" i="46"/>
  <c r="BI117" i="46" s="1"/>
  <c r="DW117" i="46"/>
  <c r="DV117" i="46"/>
  <c r="DU117" i="46"/>
  <c r="BF117" i="46" s="1"/>
  <c r="DT117" i="46"/>
  <c r="BE117" i="46" s="1"/>
  <c r="DS117" i="46"/>
  <c r="DR117" i="46"/>
  <c r="DQ117" i="46"/>
  <c r="BB117" i="46" s="1"/>
  <c r="DP117" i="46"/>
  <c r="BA117" i="46" s="1"/>
  <c r="DO117" i="46"/>
  <c r="DN117" i="46"/>
  <c r="DM117" i="46"/>
  <c r="AX117" i="46" s="1"/>
  <c r="DL117" i="46"/>
  <c r="DK117" i="46"/>
  <c r="AV117" i="46" s="1"/>
  <c r="DJ117" i="46"/>
  <c r="DI117" i="46"/>
  <c r="AT117" i="46" s="1"/>
  <c r="DH117" i="46"/>
  <c r="DG117" i="46"/>
  <c r="AR117" i="46" s="1"/>
  <c r="DF117" i="46"/>
  <c r="DE117" i="46"/>
  <c r="DD117" i="46"/>
  <c r="DC117" i="46"/>
  <c r="DB117" i="46"/>
  <c r="DA117" i="46"/>
  <c r="CZ117" i="46"/>
  <c r="CY117" i="46"/>
  <c r="AJ117" i="46" s="1"/>
  <c r="CX117" i="46"/>
  <c r="CW117" i="46"/>
  <c r="CV117" i="46"/>
  <c r="CU117" i="46"/>
  <c r="CT117" i="46"/>
  <c r="CS117" i="46"/>
  <c r="AD117" i="46" s="1"/>
  <c r="CR117" i="46"/>
  <c r="AC117" i="46" s="1"/>
  <c r="CQ117" i="46"/>
  <c r="AB117" i="46" s="1"/>
  <c r="CP117" i="46"/>
  <c r="CO117" i="46"/>
  <c r="Z117" i="46" s="1"/>
  <c r="CN117" i="46"/>
  <c r="Y117" i="46" s="1"/>
  <c r="CM117" i="46"/>
  <c r="CL117" i="46"/>
  <c r="CK117" i="46"/>
  <c r="V117" i="46" s="1"/>
  <c r="CJ117" i="46"/>
  <c r="U117" i="46" s="1"/>
  <c r="CI117" i="46"/>
  <c r="CH117" i="46"/>
  <c r="CG117" i="46"/>
  <c r="R117" i="46" s="1"/>
  <c r="CF117" i="46"/>
  <c r="CE117" i="46"/>
  <c r="P117" i="46" s="1"/>
  <c r="CD117" i="46"/>
  <c r="CC117" i="46"/>
  <c r="CB117" i="46"/>
  <c r="M117" i="46" s="1"/>
  <c r="CA117" i="46"/>
  <c r="L117" i="46" s="1"/>
  <c r="BZ117" i="46"/>
  <c r="BY117" i="46"/>
  <c r="BX117" i="46"/>
  <c r="BW117" i="46"/>
  <c r="BV117" i="46"/>
  <c r="BU117" i="46"/>
  <c r="F117" i="46" s="1"/>
  <c r="BT117" i="46"/>
  <c r="BS117" i="46"/>
  <c r="D117" i="46" s="1"/>
  <c r="B117" i="46"/>
  <c r="B117" i="44" s="1"/>
  <c r="A117" i="46"/>
  <c r="A115" i="27" s="1"/>
  <c r="EF116" i="46"/>
  <c r="EE116" i="46"/>
  <c r="BP116" i="46" s="1"/>
  <c r="ED116" i="46"/>
  <c r="EC116" i="46"/>
  <c r="BN116" i="46" s="1"/>
  <c r="EB116" i="46"/>
  <c r="EA116" i="46"/>
  <c r="DZ116" i="46"/>
  <c r="BK116" i="46" s="1"/>
  <c r="DY116" i="46"/>
  <c r="BJ116" i="46" s="1"/>
  <c r="DX116" i="46"/>
  <c r="DW116" i="46"/>
  <c r="BH116" i="46" s="1"/>
  <c r="DV116" i="46"/>
  <c r="DU116" i="46"/>
  <c r="DT116" i="46"/>
  <c r="BE116" i="46" s="1"/>
  <c r="DS116" i="46"/>
  <c r="DR116" i="46"/>
  <c r="DQ116" i="46"/>
  <c r="DP116" i="46"/>
  <c r="DO116" i="46"/>
  <c r="DN116" i="46"/>
  <c r="DM116" i="46"/>
  <c r="DL116" i="46"/>
  <c r="AW116" i="46" s="1"/>
  <c r="DK116" i="46"/>
  <c r="AV116" i="46" s="1"/>
  <c r="DJ116" i="46"/>
  <c r="DI116" i="46"/>
  <c r="AT116" i="46" s="1"/>
  <c r="DH116" i="46"/>
  <c r="DG116" i="46"/>
  <c r="DF116" i="46"/>
  <c r="DE116" i="46"/>
  <c r="AP116" i="46" s="1"/>
  <c r="DD116" i="46"/>
  <c r="AO116" i="46" s="1"/>
  <c r="DC116" i="46"/>
  <c r="DB116" i="46"/>
  <c r="AM116" i="46" s="1"/>
  <c r="DA116" i="46"/>
  <c r="AL116" i="46" s="1"/>
  <c r="CZ116" i="46"/>
  <c r="CY116" i="46"/>
  <c r="CX116" i="46"/>
  <c r="CW116" i="46"/>
  <c r="CV116" i="46"/>
  <c r="AG116" i="46" s="1"/>
  <c r="CU116" i="46"/>
  <c r="AF116" i="46" s="1"/>
  <c r="CT116" i="46"/>
  <c r="CS116" i="46"/>
  <c r="AD116" i="46" s="1"/>
  <c r="CR116" i="46"/>
  <c r="CQ116" i="46"/>
  <c r="AB116" i="46" s="1"/>
  <c r="CP116" i="46"/>
  <c r="CO116" i="46"/>
  <c r="CN116" i="46"/>
  <c r="Y116" i="46" s="1"/>
  <c r="CM116" i="46"/>
  <c r="CL116" i="46"/>
  <c r="CK116" i="46"/>
  <c r="V116" i="46" s="1"/>
  <c r="CJ116" i="46"/>
  <c r="U116" i="46" s="1"/>
  <c r="CI116" i="46"/>
  <c r="CH116" i="46"/>
  <c r="CG116" i="46"/>
  <c r="R116" i="46" s="1"/>
  <c r="CF116" i="46"/>
  <c r="CE116" i="46"/>
  <c r="CD116" i="46"/>
  <c r="O116" i="46" s="1"/>
  <c r="CC116" i="46"/>
  <c r="N116" i="46" s="1"/>
  <c r="CB116" i="46"/>
  <c r="CA116" i="46"/>
  <c r="L116" i="46" s="1"/>
  <c r="BZ116" i="46"/>
  <c r="BY116" i="46"/>
  <c r="J116" i="46" s="1"/>
  <c r="BX116" i="46"/>
  <c r="BW116" i="46"/>
  <c r="BV116" i="46"/>
  <c r="BU116" i="46"/>
  <c r="F116" i="46" s="1"/>
  <c r="BT116" i="46"/>
  <c r="BS116" i="46"/>
  <c r="D116" i="46" s="1"/>
  <c r="B116" i="46"/>
  <c r="B116" i="44" s="1"/>
  <c r="A116" i="46"/>
  <c r="A114" i="27" s="1"/>
  <c r="EF115" i="46"/>
  <c r="BQ115" i="46" s="1"/>
  <c r="EE115" i="46"/>
  <c r="ED115" i="46"/>
  <c r="BO115" i="46" s="1"/>
  <c r="EC115" i="46"/>
  <c r="BN115" i="46" s="1"/>
  <c r="EB115" i="46"/>
  <c r="EA115" i="46"/>
  <c r="BL115" i="46" s="1"/>
  <c r="DZ115" i="46"/>
  <c r="DY115" i="46"/>
  <c r="BJ115" i="46" s="1"/>
  <c r="DX115" i="46"/>
  <c r="DW115" i="46"/>
  <c r="BH115" i="46" s="1"/>
  <c r="DV115" i="46"/>
  <c r="DU115" i="46"/>
  <c r="DT115" i="46"/>
  <c r="BE115" i="46" s="1"/>
  <c r="DS115" i="46"/>
  <c r="DR115" i="46"/>
  <c r="DQ115" i="46"/>
  <c r="BB115" i="46" s="1"/>
  <c r="DP115" i="46"/>
  <c r="BA115" i="46" s="1"/>
  <c r="DO115" i="46"/>
  <c r="DN115" i="46"/>
  <c r="DM115" i="46"/>
  <c r="DL115" i="46"/>
  <c r="DK115" i="46"/>
  <c r="DJ115" i="46"/>
  <c r="DI115" i="46"/>
  <c r="DH115" i="46"/>
  <c r="DG115" i="46"/>
  <c r="AR115" i="46" s="1"/>
  <c r="DF115" i="46"/>
  <c r="DE115" i="46"/>
  <c r="AP115" i="46" s="1"/>
  <c r="DD115" i="46"/>
  <c r="AO115" i="46" s="1"/>
  <c r="DC115" i="46"/>
  <c r="DB115" i="46"/>
  <c r="DA115" i="46"/>
  <c r="AL115" i="46" s="1"/>
  <c r="CZ115" i="46"/>
  <c r="AK115" i="46" s="1"/>
  <c r="CY115" i="46"/>
  <c r="CX115" i="46"/>
  <c r="CW115" i="46"/>
  <c r="AH115" i="46" s="1"/>
  <c r="CV115" i="46"/>
  <c r="AG115" i="46" s="1"/>
  <c r="CU115" i="46"/>
  <c r="CT115" i="46"/>
  <c r="CS115" i="46"/>
  <c r="CR115" i="46"/>
  <c r="AC115" i="46" s="1"/>
  <c r="CQ115" i="46"/>
  <c r="AB115" i="46" s="1"/>
  <c r="CP115" i="46"/>
  <c r="CO115" i="46"/>
  <c r="Z115" i="46" s="1"/>
  <c r="CN115" i="46"/>
  <c r="CM115" i="46"/>
  <c r="X115" i="46" s="1"/>
  <c r="CL115" i="46"/>
  <c r="CK115" i="46"/>
  <c r="V115" i="46" s="1"/>
  <c r="CJ115" i="46"/>
  <c r="CI115" i="46"/>
  <c r="T115" i="46" s="1"/>
  <c r="CH115" i="46"/>
  <c r="S115" i="46" s="1"/>
  <c r="CG115" i="46"/>
  <c r="R115" i="46" s="1"/>
  <c r="CF115" i="46"/>
  <c r="Q115" i="46" s="1"/>
  <c r="CE115" i="46"/>
  <c r="P115" i="46" s="1"/>
  <c r="CD115" i="46"/>
  <c r="CC115" i="46"/>
  <c r="N115" i="46" s="1"/>
  <c r="CB115" i="46"/>
  <c r="CA115" i="46"/>
  <c r="BZ115" i="46"/>
  <c r="BY115" i="46"/>
  <c r="J115" i="46" s="1"/>
  <c r="BX115" i="46"/>
  <c r="BW115" i="46"/>
  <c r="H115" i="46" s="1"/>
  <c r="BV115" i="46"/>
  <c r="BU115" i="46"/>
  <c r="BT115" i="46"/>
  <c r="BS115" i="46"/>
  <c r="D115" i="46" s="1"/>
  <c r="B115" i="46"/>
  <c r="B115" i="44" s="1"/>
  <c r="A115" i="46"/>
  <c r="A113" i="27" s="1"/>
  <c r="EF114" i="46"/>
  <c r="BQ114" i="46" s="1"/>
  <c r="EE114" i="46"/>
  <c r="ED114" i="46"/>
  <c r="EC114" i="46"/>
  <c r="EB114" i="46"/>
  <c r="BM114" i="46" s="1"/>
  <c r="EA114" i="46"/>
  <c r="DZ114" i="46"/>
  <c r="DY114" i="46"/>
  <c r="DX114" i="46"/>
  <c r="DW114" i="46"/>
  <c r="BH114" i="46" s="1"/>
  <c r="DV114" i="46"/>
  <c r="DU114" i="46"/>
  <c r="BF114" i="46" s="1"/>
  <c r="DT114" i="46"/>
  <c r="BE114" i="46" s="1"/>
  <c r="DS114" i="46"/>
  <c r="BD114" i="46" s="1"/>
  <c r="DR114" i="46"/>
  <c r="DQ114" i="46"/>
  <c r="BB114" i="46" s="1"/>
  <c r="DP114" i="46"/>
  <c r="DO114" i="46"/>
  <c r="DN114" i="46"/>
  <c r="DM114" i="46"/>
  <c r="DL114" i="46"/>
  <c r="DK114" i="46"/>
  <c r="DJ114" i="46"/>
  <c r="DI114" i="46"/>
  <c r="AT114" i="46" s="1"/>
  <c r="DH114" i="46"/>
  <c r="DG114" i="46"/>
  <c r="DF114" i="46"/>
  <c r="DE114" i="46"/>
  <c r="AP114" i="46" s="1"/>
  <c r="DD114" i="46"/>
  <c r="AO114" i="46" s="1"/>
  <c r="DC114" i="46"/>
  <c r="DB114" i="46"/>
  <c r="AM114" i="46" s="1"/>
  <c r="DA114" i="46"/>
  <c r="CZ114" i="46"/>
  <c r="AK114" i="46" s="1"/>
  <c r="CY114" i="46"/>
  <c r="AJ114" i="46" s="1"/>
  <c r="CX114" i="46"/>
  <c r="CW114" i="46"/>
  <c r="AH114" i="46" s="1"/>
  <c r="CV114" i="46"/>
  <c r="CU114" i="46"/>
  <c r="CT114" i="46"/>
  <c r="AE114" i="46" s="1"/>
  <c r="CS114" i="46"/>
  <c r="CR114" i="46"/>
  <c r="CQ114" i="46"/>
  <c r="CP114" i="46"/>
  <c r="CO114" i="46"/>
  <c r="CN114" i="46"/>
  <c r="Y114" i="46" s="1"/>
  <c r="CM114" i="46"/>
  <c r="X114" i="46" s="1"/>
  <c r="CL114" i="46"/>
  <c r="CK114" i="46"/>
  <c r="V114" i="46" s="1"/>
  <c r="CJ114" i="46"/>
  <c r="U114" i="46" s="1"/>
  <c r="CI114" i="46"/>
  <c r="CH114" i="46"/>
  <c r="CG114" i="46"/>
  <c r="R114" i="46" s="1"/>
  <c r="CF114" i="46"/>
  <c r="Q114" i="46" s="1"/>
  <c r="CE114" i="46"/>
  <c r="CD114" i="46"/>
  <c r="CC114" i="46"/>
  <c r="N114" i="46" s="1"/>
  <c r="CB114" i="46"/>
  <c r="M114" i="46" s="1"/>
  <c r="CA114" i="46"/>
  <c r="BZ114" i="46"/>
  <c r="BY114" i="46"/>
  <c r="J114" i="46" s="1"/>
  <c r="BX114" i="46"/>
  <c r="I114" i="46" s="1"/>
  <c r="BW114" i="46"/>
  <c r="H114" i="46" s="1"/>
  <c r="BV114" i="46"/>
  <c r="G114" i="46" s="1"/>
  <c r="BU114" i="46"/>
  <c r="F114" i="46" s="1"/>
  <c r="BT114" i="46"/>
  <c r="BS114" i="46"/>
  <c r="D114" i="46" s="1"/>
  <c r="B114" i="46"/>
  <c r="B114" i="44" s="1"/>
  <c r="A114" i="46"/>
  <c r="A112" i="27" s="1"/>
  <c r="EF113" i="46"/>
  <c r="EE113" i="46"/>
  <c r="BP113" i="46" s="1"/>
  <c r="ED113" i="46"/>
  <c r="BO113" i="46" s="1"/>
  <c r="EC113" i="46"/>
  <c r="EB113" i="46"/>
  <c r="EA113" i="46"/>
  <c r="BL113" i="46" s="1"/>
  <c r="DZ113" i="46"/>
  <c r="DY113" i="46"/>
  <c r="DX113" i="46"/>
  <c r="BI113" i="46" s="1"/>
  <c r="DW113" i="46"/>
  <c r="DV113" i="46"/>
  <c r="DU113" i="46"/>
  <c r="BF113" i="46" s="1"/>
  <c r="DT113" i="46"/>
  <c r="BE113" i="46" s="1"/>
  <c r="DS113" i="46"/>
  <c r="DR113" i="46"/>
  <c r="DQ113" i="46"/>
  <c r="BB113" i="46" s="1"/>
  <c r="DP113" i="46"/>
  <c r="BA113" i="46" s="1"/>
  <c r="DO113" i="46"/>
  <c r="AZ113" i="46" s="1"/>
  <c r="DN113" i="46"/>
  <c r="DM113" i="46"/>
  <c r="AX113" i="46" s="1"/>
  <c r="DL113" i="46"/>
  <c r="AW113" i="46" s="1"/>
  <c r="DK113" i="46"/>
  <c r="DJ113" i="46"/>
  <c r="DI113" i="46"/>
  <c r="DH113" i="46"/>
  <c r="AS113" i="46" s="1"/>
  <c r="DG113" i="46"/>
  <c r="DF113" i="46"/>
  <c r="DE113" i="46"/>
  <c r="AP113" i="46" s="1"/>
  <c r="DD113" i="46"/>
  <c r="DC113" i="46"/>
  <c r="DB113" i="46"/>
  <c r="DA113" i="46"/>
  <c r="AL113" i="46" s="1"/>
  <c r="CZ113" i="46"/>
  <c r="AK113" i="46" s="1"/>
  <c r="CY113" i="46"/>
  <c r="CX113" i="46"/>
  <c r="CW113" i="46"/>
  <c r="AH113" i="46" s="1"/>
  <c r="CV113" i="46"/>
  <c r="AG113" i="46" s="1"/>
  <c r="CU113" i="46"/>
  <c r="AF113" i="46" s="1"/>
  <c r="CT113" i="46"/>
  <c r="CS113" i="46"/>
  <c r="AD113" i="46" s="1"/>
  <c r="CR113" i="46"/>
  <c r="CQ113" i="46"/>
  <c r="AB113" i="46" s="1"/>
  <c r="CP113" i="46"/>
  <c r="CO113" i="46"/>
  <c r="Z113" i="46" s="1"/>
  <c r="CN113" i="46"/>
  <c r="CM113" i="46"/>
  <c r="CL113" i="46"/>
  <c r="CK113" i="46"/>
  <c r="CJ113" i="46"/>
  <c r="CI113" i="46"/>
  <c r="CH113" i="46"/>
  <c r="CG113" i="46"/>
  <c r="R113" i="46" s="1"/>
  <c r="CF113" i="46"/>
  <c r="Q113" i="46" s="1"/>
  <c r="CE113" i="46"/>
  <c r="CD113" i="46"/>
  <c r="CC113" i="46"/>
  <c r="CB113" i="46"/>
  <c r="M113" i="46" s="1"/>
  <c r="CA113" i="46"/>
  <c r="BZ113" i="46"/>
  <c r="BY113" i="46"/>
  <c r="J113" i="46" s="1"/>
  <c r="BX113" i="46"/>
  <c r="I113" i="46" s="1"/>
  <c r="BW113" i="46"/>
  <c r="BV113" i="46"/>
  <c r="BU113" i="46"/>
  <c r="F113" i="46" s="1"/>
  <c r="BT113" i="46"/>
  <c r="BS113" i="46"/>
  <c r="D113" i="46" s="1"/>
  <c r="B113" i="46"/>
  <c r="B113" i="44" s="1"/>
  <c r="A113" i="46"/>
  <c r="A111" i="27" s="1"/>
  <c r="EF112" i="46"/>
  <c r="EE112" i="46"/>
  <c r="ED112" i="46"/>
  <c r="BO112" i="44" s="1"/>
  <c r="EC112" i="46"/>
  <c r="BN112" i="46" s="1"/>
  <c r="EB112" i="46"/>
  <c r="BM112" i="46" s="1"/>
  <c r="EA112" i="46"/>
  <c r="DZ112" i="46"/>
  <c r="DY112" i="46"/>
  <c r="BJ112" i="46" s="1"/>
  <c r="DX112" i="46"/>
  <c r="BI112" i="46" s="1"/>
  <c r="DW112" i="46"/>
  <c r="DV112" i="46"/>
  <c r="DU112" i="46"/>
  <c r="BF112" i="46" s="1"/>
  <c r="DT112" i="46"/>
  <c r="DS112" i="46"/>
  <c r="DR112" i="46"/>
  <c r="DQ112" i="46"/>
  <c r="BB112" i="46" s="1"/>
  <c r="DP112" i="46"/>
  <c r="BA112" i="46" s="1"/>
  <c r="DO112" i="46"/>
  <c r="DN112" i="46"/>
  <c r="DM112" i="46"/>
  <c r="DL112" i="46"/>
  <c r="AW112" i="46" s="1"/>
  <c r="DK112" i="46"/>
  <c r="AV112" i="46" s="1"/>
  <c r="DJ112" i="46"/>
  <c r="AU112" i="46" s="1"/>
  <c r="DI112" i="46"/>
  <c r="DH112" i="46"/>
  <c r="AS112" i="46" s="1"/>
  <c r="DG112" i="46"/>
  <c r="DF112" i="46"/>
  <c r="DE112" i="46"/>
  <c r="DD112" i="46"/>
  <c r="DC112" i="46"/>
  <c r="DB112" i="46"/>
  <c r="DA112" i="46"/>
  <c r="AL112" i="46" s="1"/>
  <c r="CZ112" i="46"/>
  <c r="AK112" i="46" s="1"/>
  <c r="CY112" i="46"/>
  <c r="AJ112" i="46" s="1"/>
  <c r="CX112" i="46"/>
  <c r="CW112" i="46"/>
  <c r="CV112" i="46"/>
  <c r="CU112" i="46"/>
  <c r="CT112" i="46"/>
  <c r="CS112" i="46"/>
  <c r="AD112" i="46" s="1"/>
  <c r="CR112" i="46"/>
  <c r="AC112" i="46" s="1"/>
  <c r="CQ112" i="46"/>
  <c r="AB112" i="46" s="1"/>
  <c r="CP112" i="46"/>
  <c r="CO112" i="46"/>
  <c r="CN112" i="46"/>
  <c r="CM112" i="46"/>
  <c r="X112" i="46" s="1"/>
  <c r="CL112" i="46"/>
  <c r="CK112" i="46"/>
  <c r="V112" i="46" s="1"/>
  <c r="CJ112" i="46"/>
  <c r="CI112" i="46"/>
  <c r="T112" i="46" s="1"/>
  <c r="CH112" i="46"/>
  <c r="CG112" i="46"/>
  <c r="CF112" i="46"/>
  <c r="CE112" i="46"/>
  <c r="P112" i="46" s="1"/>
  <c r="CD112" i="46"/>
  <c r="CC112" i="46"/>
  <c r="N112" i="46" s="1"/>
  <c r="CB112" i="46"/>
  <c r="M112" i="46" s="1"/>
  <c r="CA112" i="46"/>
  <c r="BZ112" i="46"/>
  <c r="BY112" i="46"/>
  <c r="J112" i="46" s="1"/>
  <c r="BX112" i="46"/>
  <c r="I112" i="46" s="1"/>
  <c r="BW112" i="46"/>
  <c r="H112" i="46" s="1"/>
  <c r="BV112" i="46"/>
  <c r="BU112" i="46"/>
  <c r="F112" i="46" s="1"/>
  <c r="BT112" i="46"/>
  <c r="E112" i="46" s="1"/>
  <c r="BS112" i="46"/>
  <c r="BO112" i="46"/>
  <c r="B112" i="46"/>
  <c r="B112" i="44" s="1"/>
  <c r="A112" i="46"/>
  <c r="A110" i="27" s="1"/>
  <c r="EF111" i="46"/>
  <c r="EE111" i="46"/>
  <c r="ED111" i="46"/>
  <c r="BO111" i="46" s="1"/>
  <c r="EC111" i="46"/>
  <c r="EB111" i="46"/>
  <c r="BM111" i="46" s="1"/>
  <c r="EA111" i="46"/>
  <c r="DZ111" i="46"/>
  <c r="BK111" i="46" s="1"/>
  <c r="DY111" i="46"/>
  <c r="DX111" i="46"/>
  <c r="BI111" i="46" s="1"/>
  <c r="DW111" i="46"/>
  <c r="DV111" i="46"/>
  <c r="BG111" i="46" s="1"/>
  <c r="DU111" i="46"/>
  <c r="DT111" i="46"/>
  <c r="DS111" i="46"/>
  <c r="DR111" i="46"/>
  <c r="DQ111" i="46"/>
  <c r="BB111" i="46" s="1"/>
  <c r="DP111" i="46"/>
  <c r="BA111" i="46" s="1"/>
  <c r="DO111" i="46"/>
  <c r="AZ111" i="46" s="1"/>
  <c r="DN111" i="46"/>
  <c r="AY111" i="46" s="1"/>
  <c r="DM111" i="46"/>
  <c r="AX111" i="46" s="1"/>
  <c r="DL111" i="46"/>
  <c r="AW111" i="46" s="1"/>
  <c r="DK111" i="46"/>
  <c r="DJ111" i="46"/>
  <c r="AU111" i="46" s="1"/>
  <c r="DI111" i="46"/>
  <c r="DH111" i="46"/>
  <c r="DG111" i="46"/>
  <c r="DF111" i="46"/>
  <c r="AQ111" i="46" s="1"/>
  <c r="DE111" i="46"/>
  <c r="AP111" i="46" s="1"/>
  <c r="DD111" i="46"/>
  <c r="AO111" i="46" s="1"/>
  <c r="DC111" i="46"/>
  <c r="DB111" i="46"/>
  <c r="AM111" i="46" s="1"/>
  <c r="DA111" i="46"/>
  <c r="CZ111" i="46"/>
  <c r="AK111" i="46" s="1"/>
  <c r="CY111" i="46"/>
  <c r="CX111" i="46"/>
  <c r="CW111" i="46"/>
  <c r="CV111" i="46"/>
  <c r="AG111" i="46" s="1"/>
  <c r="CU111" i="46"/>
  <c r="CT111" i="46"/>
  <c r="AE111" i="46" s="1"/>
  <c r="CS111" i="46"/>
  <c r="AD111" i="46" s="1"/>
  <c r="CR111" i="46"/>
  <c r="AC111" i="46" s="1"/>
  <c r="CQ111" i="46"/>
  <c r="AB111" i="46" s="1"/>
  <c r="CP111" i="46"/>
  <c r="AA111" i="46" s="1"/>
  <c r="CO111" i="46"/>
  <c r="CN111" i="46"/>
  <c r="Y111" i="46" s="1"/>
  <c r="CM111" i="46"/>
  <c r="CL111" i="46"/>
  <c r="W111" i="46" s="1"/>
  <c r="CK111" i="46"/>
  <c r="V111" i="46" s="1"/>
  <c r="CJ111" i="46"/>
  <c r="CI111" i="46"/>
  <c r="CH111" i="46"/>
  <c r="S111" i="46" s="1"/>
  <c r="CG111" i="46"/>
  <c r="CF111" i="46"/>
  <c r="CE111" i="46"/>
  <c r="CD111" i="46"/>
  <c r="CC111" i="46"/>
  <c r="N111" i="46" s="1"/>
  <c r="CB111" i="46"/>
  <c r="M111" i="46" s="1"/>
  <c r="CA111" i="46"/>
  <c r="BZ111" i="46"/>
  <c r="K111" i="46" s="1"/>
  <c r="BY111" i="46"/>
  <c r="BX111" i="46"/>
  <c r="I111" i="46" s="1"/>
  <c r="BW111" i="46"/>
  <c r="BV111" i="46"/>
  <c r="G111" i="46" s="1"/>
  <c r="BU111" i="46"/>
  <c r="BT111" i="46"/>
  <c r="BS111" i="46"/>
  <c r="B111" i="46"/>
  <c r="B111" i="44" s="1"/>
  <c r="A111" i="46"/>
  <c r="A109" i="27" s="1"/>
  <c r="EF110" i="46"/>
  <c r="BQ110" i="46" s="1"/>
  <c r="EE110" i="46"/>
  <c r="ED110" i="46"/>
  <c r="EC110" i="46"/>
  <c r="BN110" i="46" s="1"/>
  <c r="EB110" i="46"/>
  <c r="BM110" i="46" s="1"/>
  <c r="EA110" i="46"/>
  <c r="BL110" i="46" s="1"/>
  <c r="DZ110" i="46"/>
  <c r="BK110" i="46" s="1"/>
  <c r="DY110" i="46"/>
  <c r="BJ110" i="46" s="1"/>
  <c r="DX110" i="46"/>
  <c r="BI110" i="46" s="1"/>
  <c r="DW110" i="46"/>
  <c r="DV110" i="46"/>
  <c r="BG110" i="46" s="1"/>
  <c r="DU110" i="46"/>
  <c r="DT110" i="46"/>
  <c r="DS110" i="46"/>
  <c r="DR110" i="46"/>
  <c r="BC110" i="46" s="1"/>
  <c r="DQ110" i="46"/>
  <c r="DP110" i="46"/>
  <c r="BA110" i="46" s="1"/>
  <c r="DO110" i="46"/>
  <c r="DN110" i="46"/>
  <c r="AY110" i="46" s="1"/>
  <c r="DM110" i="46"/>
  <c r="AX110" i="46" s="1"/>
  <c r="DL110" i="46"/>
  <c r="DK110" i="46"/>
  <c r="DJ110" i="46"/>
  <c r="DI110" i="46"/>
  <c r="AT110" i="46" s="1"/>
  <c r="DH110" i="46"/>
  <c r="AS110" i="46" s="1"/>
  <c r="DG110" i="46"/>
  <c r="DF110" i="46"/>
  <c r="AQ110" i="46" s="1"/>
  <c r="DE110" i="46"/>
  <c r="AP110" i="46" s="1"/>
  <c r="DD110" i="46"/>
  <c r="AO110" i="46" s="1"/>
  <c r="DC110" i="46"/>
  <c r="DB110" i="46"/>
  <c r="AM110" i="46" s="1"/>
  <c r="DA110" i="46"/>
  <c r="CZ110" i="46"/>
  <c r="AK110" i="46" s="1"/>
  <c r="CY110" i="46"/>
  <c r="CX110" i="46"/>
  <c r="AI110" i="46" s="1"/>
  <c r="CW110" i="46"/>
  <c r="CV110" i="46"/>
  <c r="CU110" i="46"/>
  <c r="CT110" i="46"/>
  <c r="CS110" i="46"/>
  <c r="CR110" i="46"/>
  <c r="CQ110" i="46"/>
  <c r="CP110" i="46"/>
  <c r="AA110" i="46" s="1"/>
  <c r="CO110" i="46"/>
  <c r="CN110" i="46"/>
  <c r="CM110" i="46"/>
  <c r="CL110" i="46"/>
  <c r="W110" i="46" s="1"/>
  <c r="CK110" i="46"/>
  <c r="CJ110" i="46"/>
  <c r="U110" i="46" s="1"/>
  <c r="CI110" i="46"/>
  <c r="CH110" i="46"/>
  <c r="S110" i="46" s="1"/>
  <c r="CG110" i="46"/>
  <c r="CF110" i="46"/>
  <c r="Q110" i="46" s="1"/>
  <c r="CE110" i="46"/>
  <c r="P110" i="46" s="1"/>
  <c r="CD110" i="46"/>
  <c r="CC110" i="46"/>
  <c r="CB110" i="46"/>
  <c r="CA110" i="46"/>
  <c r="BZ110" i="46"/>
  <c r="BY110" i="46"/>
  <c r="BX110" i="46"/>
  <c r="I110" i="46" s="1"/>
  <c r="BW110" i="46"/>
  <c r="BV110" i="46"/>
  <c r="BU110" i="46"/>
  <c r="BT110" i="46"/>
  <c r="BS110" i="46"/>
  <c r="B110" i="46"/>
  <c r="B110" i="44" s="1"/>
  <c r="A110" i="46"/>
  <c r="A108" i="27" s="1"/>
  <c r="EF109" i="46"/>
  <c r="EE109" i="46"/>
  <c r="ED109" i="46"/>
  <c r="BO109" i="44" s="1"/>
  <c r="EC109" i="46"/>
  <c r="BN109" i="44" s="1"/>
  <c r="EB109" i="46"/>
  <c r="EA109" i="46"/>
  <c r="DZ109" i="46"/>
  <c r="BK109" i="46" s="1"/>
  <c r="DY109" i="46"/>
  <c r="DX109" i="46"/>
  <c r="DW109" i="46"/>
  <c r="DV109" i="46"/>
  <c r="BG109" i="46" s="1"/>
  <c r="DU109" i="46"/>
  <c r="DT109" i="46"/>
  <c r="DS109" i="46"/>
  <c r="DR109" i="46"/>
  <c r="DQ109" i="46"/>
  <c r="BB109" i="46" s="1"/>
  <c r="DP109" i="46"/>
  <c r="BA109" i="46" s="1"/>
  <c r="DO109" i="46"/>
  <c r="AZ109" i="46" s="1"/>
  <c r="DN109" i="46"/>
  <c r="AY109" i="46" s="1"/>
  <c r="DM109" i="46"/>
  <c r="AX109" i="46" s="1"/>
  <c r="DL109" i="46"/>
  <c r="AW109" i="46" s="1"/>
  <c r="DK109" i="46"/>
  <c r="DJ109" i="46"/>
  <c r="DI109" i="46"/>
  <c r="AT109" i="46" s="1"/>
  <c r="DH109" i="46"/>
  <c r="DG109" i="46"/>
  <c r="DF109" i="46"/>
  <c r="AQ109" i="46" s="1"/>
  <c r="DE109" i="46"/>
  <c r="DD109" i="46"/>
  <c r="DC109" i="46"/>
  <c r="DB109" i="46"/>
  <c r="AM109" i="46" s="1"/>
  <c r="DA109" i="46"/>
  <c r="AL109" i="46" s="1"/>
  <c r="CZ109" i="46"/>
  <c r="CY109" i="46"/>
  <c r="CX109" i="46"/>
  <c r="AI109" i="46" s="1"/>
  <c r="CW109" i="46"/>
  <c r="CV109" i="46"/>
  <c r="CU109" i="46"/>
  <c r="CT109" i="46"/>
  <c r="CS109" i="46"/>
  <c r="AD109" i="46" s="1"/>
  <c r="CR109" i="46"/>
  <c r="AC109" i="46" s="1"/>
  <c r="CQ109" i="46"/>
  <c r="AB109" i="46" s="1"/>
  <c r="CP109" i="46"/>
  <c r="CO109" i="46"/>
  <c r="CN109" i="46"/>
  <c r="CM109" i="46"/>
  <c r="CL109" i="46"/>
  <c r="W109" i="46" s="1"/>
  <c r="CK109" i="46"/>
  <c r="CJ109" i="46"/>
  <c r="CI109" i="46"/>
  <c r="CH109" i="46"/>
  <c r="S109" i="46" s="1"/>
  <c r="CG109" i="46"/>
  <c r="CF109" i="46"/>
  <c r="Q109" i="46" s="1"/>
  <c r="CE109" i="46"/>
  <c r="CD109" i="46"/>
  <c r="O109" i="46" s="1"/>
  <c r="CC109" i="46"/>
  <c r="CB109" i="46"/>
  <c r="CA109" i="46"/>
  <c r="BZ109" i="46"/>
  <c r="BY109" i="46"/>
  <c r="J109" i="46" s="1"/>
  <c r="BX109" i="46"/>
  <c r="BW109" i="46"/>
  <c r="BV109" i="46"/>
  <c r="G109" i="46" s="1"/>
  <c r="BU109" i="46"/>
  <c r="F109" i="46" s="1"/>
  <c r="BT109" i="46"/>
  <c r="E109" i="46" s="1"/>
  <c r="BS109" i="46"/>
  <c r="BO109" i="46"/>
  <c r="BN109" i="46"/>
  <c r="B109" i="46"/>
  <c r="B109" i="44" s="1"/>
  <c r="A109" i="46"/>
  <c r="A107" i="27" s="1"/>
  <c r="EF108" i="46"/>
  <c r="BQ108" i="46" s="1"/>
  <c r="EE108" i="46"/>
  <c r="BP108" i="46" s="1"/>
  <c r="ED108" i="46"/>
  <c r="EC108" i="46"/>
  <c r="EB108" i="46"/>
  <c r="BM108" i="46" s="1"/>
  <c r="EA108" i="46"/>
  <c r="DZ108" i="46"/>
  <c r="DY108" i="46"/>
  <c r="DX108" i="46"/>
  <c r="DW108" i="46"/>
  <c r="BH108" i="46" s="1"/>
  <c r="DV108" i="46"/>
  <c r="DU108" i="46"/>
  <c r="DT108" i="46"/>
  <c r="BE108" i="46" s="1"/>
  <c r="DS108" i="46"/>
  <c r="DR108" i="46"/>
  <c r="DQ108" i="46"/>
  <c r="DP108" i="46"/>
  <c r="BA108" i="46" s="1"/>
  <c r="DO108" i="46"/>
  <c r="DN108" i="46"/>
  <c r="AY108" i="46" s="1"/>
  <c r="DM108" i="46"/>
  <c r="AX108" i="46" s="1"/>
  <c r="DL108" i="46"/>
  <c r="AW108" i="46" s="1"/>
  <c r="DK108" i="46"/>
  <c r="DJ108" i="46"/>
  <c r="DI108" i="46"/>
  <c r="DH108" i="46"/>
  <c r="AS108" i="46" s="1"/>
  <c r="DG108" i="46"/>
  <c r="AR108" i="46" s="1"/>
  <c r="DF108" i="46"/>
  <c r="DE108" i="46"/>
  <c r="DD108" i="46"/>
  <c r="AO108" i="46" s="1"/>
  <c r="DC108" i="46"/>
  <c r="AN108" i="46" s="1"/>
  <c r="DB108" i="46"/>
  <c r="DA108" i="46"/>
  <c r="CZ108" i="46"/>
  <c r="CY108" i="46"/>
  <c r="AJ108" i="46" s="1"/>
  <c r="CX108" i="46"/>
  <c r="CW108" i="46"/>
  <c r="CV108" i="46"/>
  <c r="CU108" i="46"/>
  <c r="CT108" i="46"/>
  <c r="CS108" i="46"/>
  <c r="CR108" i="46"/>
  <c r="CQ108" i="46"/>
  <c r="CP108" i="46"/>
  <c r="CO108" i="46"/>
  <c r="Z108" i="46" s="1"/>
  <c r="CN108" i="46"/>
  <c r="Y108" i="46" s="1"/>
  <c r="CM108" i="46"/>
  <c r="X108" i="46" s="1"/>
  <c r="CL108" i="46"/>
  <c r="CK108" i="46"/>
  <c r="CJ108" i="46"/>
  <c r="U108" i="46" s="1"/>
  <c r="CI108" i="46"/>
  <c r="T108" i="46" s="1"/>
  <c r="CH108" i="46"/>
  <c r="S108" i="46" s="1"/>
  <c r="CG108" i="46"/>
  <c r="CF108" i="46"/>
  <c r="Q108" i="46" s="1"/>
  <c r="CE108" i="46"/>
  <c r="P108" i="46" s="1"/>
  <c r="CD108" i="46"/>
  <c r="O108" i="46" s="1"/>
  <c r="CC108" i="46"/>
  <c r="CB108" i="46"/>
  <c r="M108" i="46" s="1"/>
  <c r="CA108" i="46"/>
  <c r="BZ108" i="46"/>
  <c r="BY108" i="46"/>
  <c r="J108" i="46" s="1"/>
  <c r="BX108" i="46"/>
  <c r="BW108" i="46"/>
  <c r="BV108" i="46"/>
  <c r="BU108" i="46"/>
  <c r="BT108" i="46"/>
  <c r="E108" i="46" s="1"/>
  <c r="BS108" i="46"/>
  <c r="D108" i="46" s="1"/>
  <c r="B108" i="46"/>
  <c r="B108" i="44" s="1"/>
  <c r="A108" i="46"/>
  <c r="A108" i="44" s="1"/>
  <c r="EF107" i="46"/>
  <c r="BQ107" i="46" s="1"/>
  <c r="EE107" i="46"/>
  <c r="ED107" i="46"/>
  <c r="BO107" i="44" s="1"/>
  <c r="EC107" i="46"/>
  <c r="BN107" i="44" s="1"/>
  <c r="EB107" i="46"/>
  <c r="EA107" i="46"/>
  <c r="BL107" i="46" s="1"/>
  <c r="DZ107" i="46"/>
  <c r="BK107" i="46" s="1"/>
  <c r="DY107" i="46"/>
  <c r="DX107" i="46"/>
  <c r="BI107" i="46" s="1"/>
  <c r="DW107" i="46"/>
  <c r="DV107" i="46"/>
  <c r="DU107" i="46"/>
  <c r="DT107" i="46"/>
  <c r="BE107" i="46" s="1"/>
  <c r="DS107" i="46"/>
  <c r="BD107" i="46" s="1"/>
  <c r="DR107" i="46"/>
  <c r="DQ107" i="46"/>
  <c r="BB107" i="46" s="1"/>
  <c r="DP107" i="46"/>
  <c r="DO107" i="46"/>
  <c r="DN107" i="46"/>
  <c r="AY107" i="46" s="1"/>
  <c r="DM107" i="46"/>
  <c r="DL107" i="46"/>
  <c r="AW107" i="46" s="1"/>
  <c r="DK107" i="46"/>
  <c r="DJ107" i="46"/>
  <c r="AU107" i="46" s="1"/>
  <c r="DI107" i="46"/>
  <c r="AT107" i="46" s="1"/>
  <c r="DH107" i="46"/>
  <c r="DG107" i="46"/>
  <c r="AR107" i="46" s="1"/>
  <c r="DF107" i="46"/>
  <c r="DE107" i="46"/>
  <c r="DD107" i="46"/>
  <c r="AO107" i="46" s="1"/>
  <c r="DC107" i="46"/>
  <c r="AN107" i="46" s="1"/>
  <c r="DB107" i="46"/>
  <c r="DA107" i="46"/>
  <c r="CZ107" i="46"/>
  <c r="AK107" i="46" s="1"/>
  <c r="CY107" i="46"/>
  <c r="CX107" i="46"/>
  <c r="CW107" i="46"/>
  <c r="CV107" i="46"/>
  <c r="CU107" i="46"/>
  <c r="AF107" i="46" s="1"/>
  <c r="CT107" i="46"/>
  <c r="AE107" i="46" s="1"/>
  <c r="CS107" i="46"/>
  <c r="AD107" i="46" s="1"/>
  <c r="CR107" i="46"/>
  <c r="AC107" i="46" s="1"/>
  <c r="CQ107" i="46"/>
  <c r="CP107" i="46"/>
  <c r="AA107" i="46" s="1"/>
  <c r="CO107" i="46"/>
  <c r="CN107" i="46"/>
  <c r="CM107" i="46"/>
  <c r="X107" i="46" s="1"/>
  <c r="CL107" i="46"/>
  <c r="W107" i="46" s="1"/>
  <c r="CK107" i="46"/>
  <c r="CJ107" i="46"/>
  <c r="U107" i="46" s="1"/>
  <c r="CI107" i="46"/>
  <c r="T107" i="46" s="1"/>
  <c r="CH107" i="46"/>
  <c r="CG107" i="46"/>
  <c r="CF107" i="46"/>
  <c r="CE107" i="46"/>
  <c r="CD107" i="46"/>
  <c r="CC107" i="46"/>
  <c r="N107" i="46" s="1"/>
  <c r="CB107" i="46"/>
  <c r="M107" i="46" s="1"/>
  <c r="CA107" i="46"/>
  <c r="L107" i="46" s="1"/>
  <c r="BZ107" i="46"/>
  <c r="K107" i="46" s="1"/>
  <c r="BY107" i="46"/>
  <c r="BX107" i="46"/>
  <c r="I107" i="46" s="1"/>
  <c r="BW107" i="46"/>
  <c r="H107" i="46" s="1"/>
  <c r="BV107" i="46"/>
  <c r="G107" i="46" s="1"/>
  <c r="BU107" i="46"/>
  <c r="BT107" i="46"/>
  <c r="E107" i="46" s="1"/>
  <c r="BS107" i="46"/>
  <c r="D107" i="46" s="1"/>
  <c r="BO107" i="46"/>
  <c r="BN107" i="46"/>
  <c r="B107" i="46"/>
  <c r="B107" i="44" s="1"/>
  <c r="A107" i="46"/>
  <c r="A105" i="27" s="1"/>
  <c r="EF106" i="46"/>
  <c r="BQ106" i="46" s="1"/>
  <c r="EE106" i="46"/>
  <c r="ED106" i="46"/>
  <c r="BO106" i="46" s="1"/>
  <c r="EC106" i="46"/>
  <c r="EB106" i="46"/>
  <c r="BM106" i="46" s="1"/>
  <c r="EA106" i="46"/>
  <c r="DZ106" i="46"/>
  <c r="BK106" i="46" s="1"/>
  <c r="DY106" i="46"/>
  <c r="DX106" i="46"/>
  <c r="BI106" i="46" s="1"/>
  <c r="DW106" i="46"/>
  <c r="DV106" i="46"/>
  <c r="BG106" i="46" s="1"/>
  <c r="DU106" i="46"/>
  <c r="DT106" i="46"/>
  <c r="DS106" i="46"/>
  <c r="DR106" i="46"/>
  <c r="DQ106" i="46"/>
  <c r="DP106" i="46"/>
  <c r="DO106" i="46"/>
  <c r="DN106" i="46"/>
  <c r="AY106" i="46" s="1"/>
  <c r="DM106" i="46"/>
  <c r="DL106" i="46"/>
  <c r="DK106" i="46"/>
  <c r="DJ106" i="46"/>
  <c r="DI106" i="46"/>
  <c r="AT106" i="46" s="1"/>
  <c r="DH106" i="46"/>
  <c r="AS106" i="46" s="1"/>
  <c r="DG106" i="46"/>
  <c r="DF106" i="46"/>
  <c r="DE106" i="46"/>
  <c r="AP106" i="46" s="1"/>
  <c r="DD106" i="46"/>
  <c r="DC106" i="46"/>
  <c r="DB106" i="46"/>
  <c r="AM106" i="46" s="1"/>
  <c r="DA106" i="46"/>
  <c r="AL106" i="46" s="1"/>
  <c r="CZ106" i="46"/>
  <c r="CY106" i="46"/>
  <c r="AJ106" i="46" s="1"/>
  <c r="CX106" i="46"/>
  <c r="AI106" i="46" s="1"/>
  <c r="CW106" i="46"/>
  <c r="CV106" i="46"/>
  <c r="AG106" i="46" s="1"/>
  <c r="CU106" i="46"/>
  <c r="CT106" i="46"/>
  <c r="AE106" i="46" s="1"/>
  <c r="CS106" i="46"/>
  <c r="AD106" i="46" s="1"/>
  <c r="CR106" i="46"/>
  <c r="CQ106" i="46"/>
  <c r="CP106" i="46"/>
  <c r="CO106" i="46"/>
  <c r="CN106" i="46"/>
  <c r="Y106" i="46" s="1"/>
  <c r="CM106" i="46"/>
  <c r="CL106" i="46"/>
  <c r="W106" i="46" s="1"/>
  <c r="CK106" i="46"/>
  <c r="V106" i="46" s="1"/>
  <c r="CJ106" i="46"/>
  <c r="U106" i="46" s="1"/>
  <c r="CI106" i="46"/>
  <c r="CH106" i="46"/>
  <c r="S106" i="44" s="1"/>
  <c r="CG106" i="46"/>
  <c r="R106" i="46" s="1"/>
  <c r="CF106" i="46"/>
  <c r="CE106" i="46"/>
  <c r="CD106" i="46"/>
  <c r="O106" i="46" s="1"/>
  <c r="CC106" i="46"/>
  <c r="N106" i="46" s="1"/>
  <c r="CB106" i="46"/>
  <c r="CA106" i="46"/>
  <c r="BZ106" i="46"/>
  <c r="BY106" i="46"/>
  <c r="J106" i="46" s="1"/>
  <c r="BX106" i="46"/>
  <c r="I106" i="46" s="1"/>
  <c r="BW106" i="46"/>
  <c r="BV106" i="46"/>
  <c r="BU106" i="46"/>
  <c r="F106" i="46" s="1"/>
  <c r="BT106" i="46"/>
  <c r="BS106" i="46"/>
  <c r="S106" i="46"/>
  <c r="B106" i="46"/>
  <c r="B106" i="44" s="1"/>
  <c r="A106" i="46"/>
  <c r="A104" i="27" s="1"/>
  <c r="EF105" i="46"/>
  <c r="EE105" i="46"/>
  <c r="BP105" i="46" s="1"/>
  <c r="ED105" i="46"/>
  <c r="BO105" i="44" s="1"/>
  <c r="EC105" i="46"/>
  <c r="BN105" i="44" s="1"/>
  <c r="EB105" i="46"/>
  <c r="BM105" i="44" s="1"/>
  <c r="EA105" i="46"/>
  <c r="BL105" i="46" s="1"/>
  <c r="DZ105" i="46"/>
  <c r="BK105" i="46" s="1"/>
  <c r="DY105" i="46"/>
  <c r="BJ105" i="46" s="1"/>
  <c r="DX105" i="46"/>
  <c r="DW105" i="46"/>
  <c r="DV105" i="46"/>
  <c r="BG105" i="46" s="1"/>
  <c r="DU105" i="46"/>
  <c r="DT105" i="46"/>
  <c r="BE105" i="46" s="1"/>
  <c r="DS105" i="46"/>
  <c r="BD105" i="44" s="1"/>
  <c r="DR105" i="46"/>
  <c r="DQ105" i="46"/>
  <c r="BB105" i="46" s="1"/>
  <c r="DP105" i="46"/>
  <c r="DO105" i="46"/>
  <c r="AZ105" i="46" s="1"/>
  <c r="DN105" i="46"/>
  <c r="AY105" i="46" s="1"/>
  <c r="DM105" i="46"/>
  <c r="AX105" i="46" s="1"/>
  <c r="DL105" i="46"/>
  <c r="DK105" i="46"/>
  <c r="DJ105" i="46"/>
  <c r="AU105" i="46" s="1"/>
  <c r="DI105" i="46"/>
  <c r="DH105" i="46"/>
  <c r="DG105" i="46"/>
  <c r="DF105" i="46"/>
  <c r="AQ105" i="46" s="1"/>
  <c r="DE105" i="46"/>
  <c r="AP105" i="46" s="1"/>
  <c r="DD105" i="46"/>
  <c r="DC105" i="46"/>
  <c r="AN105" i="46" s="1"/>
  <c r="DB105" i="46"/>
  <c r="DA105" i="46"/>
  <c r="CZ105" i="46"/>
  <c r="CY105" i="46"/>
  <c r="AJ105" i="46" s="1"/>
  <c r="CX105" i="46"/>
  <c r="CW105" i="46"/>
  <c r="CV105" i="46"/>
  <c r="AG105" i="46" s="1"/>
  <c r="CU105" i="46"/>
  <c r="AF105" i="46" s="1"/>
  <c r="CT105" i="46"/>
  <c r="CS105" i="46"/>
  <c r="AD105" i="46" s="1"/>
  <c r="CR105" i="46"/>
  <c r="CQ105" i="46"/>
  <c r="CP105" i="46"/>
  <c r="AA105" i="46" s="1"/>
  <c r="CO105" i="46"/>
  <c r="Z105" i="46" s="1"/>
  <c r="CN105" i="46"/>
  <c r="Y105" i="46" s="1"/>
  <c r="CM105" i="46"/>
  <c r="CL105" i="46"/>
  <c r="W105" i="46" s="1"/>
  <c r="CK105" i="46"/>
  <c r="CJ105" i="46"/>
  <c r="CI105" i="46"/>
  <c r="T105" i="46" s="1"/>
  <c r="CH105" i="46"/>
  <c r="CG105" i="46"/>
  <c r="R105" i="46" s="1"/>
  <c r="CF105" i="46"/>
  <c r="CE105" i="46"/>
  <c r="P105" i="46" s="1"/>
  <c r="CD105" i="46"/>
  <c r="CC105" i="46"/>
  <c r="N105" i="46" s="1"/>
  <c r="CB105" i="46"/>
  <c r="CA105" i="46"/>
  <c r="BZ105" i="46"/>
  <c r="K105" i="46" s="1"/>
  <c r="BY105" i="46"/>
  <c r="BX105" i="46"/>
  <c r="BW105" i="46"/>
  <c r="H105" i="46" s="1"/>
  <c r="BV105" i="46"/>
  <c r="BU105" i="46"/>
  <c r="BT105" i="46"/>
  <c r="BS105" i="46"/>
  <c r="BO105" i="46"/>
  <c r="BN105" i="46"/>
  <c r="BM105" i="46"/>
  <c r="BD105" i="46"/>
  <c r="B105" i="46"/>
  <c r="B105" i="44" s="1"/>
  <c r="A105" i="46"/>
  <c r="A103" i="27" s="1"/>
  <c r="EF104" i="46"/>
  <c r="EE104" i="46"/>
  <c r="ED104" i="46"/>
  <c r="BO104" i="46" s="1"/>
  <c r="EC104" i="46"/>
  <c r="BN104" i="46" s="1"/>
  <c r="EB104" i="46"/>
  <c r="EA104" i="46"/>
  <c r="DZ104" i="46"/>
  <c r="DY104" i="46"/>
  <c r="BJ104" i="46" s="1"/>
  <c r="DX104" i="46"/>
  <c r="DW104" i="46"/>
  <c r="DV104" i="46"/>
  <c r="BG104" i="46" s="1"/>
  <c r="DU104" i="46"/>
  <c r="BF104" i="46" s="1"/>
  <c r="DT104" i="46"/>
  <c r="DS104" i="46"/>
  <c r="BD104" i="46" s="1"/>
  <c r="DR104" i="46"/>
  <c r="BC104" i="46" s="1"/>
  <c r="DQ104" i="46"/>
  <c r="DP104" i="46"/>
  <c r="DO104" i="46"/>
  <c r="AZ104" i="46" s="1"/>
  <c r="DN104" i="46"/>
  <c r="AY104" i="46" s="1"/>
  <c r="DM104" i="46"/>
  <c r="DL104" i="46"/>
  <c r="AW104" i="46" s="1"/>
  <c r="DK104" i="46"/>
  <c r="AV104" i="46" s="1"/>
  <c r="DJ104" i="46"/>
  <c r="DI104" i="46"/>
  <c r="AT104" i="46" s="1"/>
  <c r="DH104" i="46"/>
  <c r="DG104" i="46"/>
  <c r="DF104" i="46"/>
  <c r="DE104" i="46"/>
  <c r="AP104" i="46" s="1"/>
  <c r="DD104" i="46"/>
  <c r="DC104" i="46"/>
  <c r="DB104" i="46"/>
  <c r="AM104" i="46" s="1"/>
  <c r="DA104" i="46"/>
  <c r="CZ104" i="46"/>
  <c r="CY104" i="46"/>
  <c r="CX104" i="46"/>
  <c r="AI104" i="46" s="1"/>
  <c r="CW104" i="46"/>
  <c r="AH104" i="46" s="1"/>
  <c r="CV104" i="46"/>
  <c r="AG104" i="46" s="1"/>
  <c r="CU104" i="46"/>
  <c r="CT104" i="46"/>
  <c r="CS104" i="46"/>
  <c r="AD104" i="46" s="1"/>
  <c r="CR104" i="46"/>
  <c r="CQ104" i="46"/>
  <c r="AB104" i="46" s="1"/>
  <c r="CP104" i="46"/>
  <c r="AA104" i="46" s="1"/>
  <c r="CO104" i="46"/>
  <c r="CN104" i="46"/>
  <c r="CM104" i="46"/>
  <c r="X104" i="46" s="1"/>
  <c r="CL104" i="46"/>
  <c r="W104" i="46" s="1"/>
  <c r="CK104" i="46"/>
  <c r="CJ104" i="46"/>
  <c r="CI104" i="46"/>
  <c r="T104" i="46" s="1"/>
  <c r="CH104" i="46"/>
  <c r="S104" i="46" s="1"/>
  <c r="CG104" i="46"/>
  <c r="R104" i="46" s="1"/>
  <c r="CF104" i="46"/>
  <c r="Q104" i="46" s="1"/>
  <c r="CE104" i="46"/>
  <c r="P104" i="46" s="1"/>
  <c r="CD104" i="46"/>
  <c r="CC104" i="46"/>
  <c r="N104" i="46" s="1"/>
  <c r="CB104" i="46"/>
  <c r="CA104" i="46"/>
  <c r="BZ104" i="46"/>
  <c r="K104" i="46" s="1"/>
  <c r="BY104" i="46"/>
  <c r="J104" i="46" s="1"/>
  <c r="BX104" i="46"/>
  <c r="BW104" i="46"/>
  <c r="H104" i="46" s="1"/>
  <c r="BV104" i="46"/>
  <c r="G104" i="46" s="1"/>
  <c r="BU104" i="46"/>
  <c r="F104" i="46" s="1"/>
  <c r="BT104" i="46"/>
  <c r="BS104" i="46"/>
  <c r="B104" i="46"/>
  <c r="B104" i="44" s="1"/>
  <c r="A104" i="46"/>
  <c r="A102" i="27" s="1"/>
  <c r="EF103" i="46"/>
  <c r="BQ103" i="46" s="1"/>
  <c r="EE103" i="46"/>
  <c r="BP103" i="46" s="1"/>
  <c r="ED103" i="46"/>
  <c r="BO103" i="46" s="1"/>
  <c r="EC103" i="46"/>
  <c r="BN103" i="46" s="1"/>
  <c r="EB103" i="46"/>
  <c r="EA103" i="46"/>
  <c r="DZ103" i="46"/>
  <c r="BK103" i="46" s="1"/>
  <c r="DY103" i="46"/>
  <c r="DX103" i="46"/>
  <c r="DW103" i="46"/>
  <c r="BH103" i="46" s="1"/>
  <c r="DV103" i="46"/>
  <c r="DU103" i="46"/>
  <c r="DT103" i="46"/>
  <c r="DS103" i="46"/>
  <c r="DR103" i="46"/>
  <c r="DQ103" i="46"/>
  <c r="BB103" i="46" s="1"/>
  <c r="DP103" i="46"/>
  <c r="BA103" i="46" s="1"/>
  <c r="DO103" i="46"/>
  <c r="AZ103" i="46" s="1"/>
  <c r="DN103" i="46"/>
  <c r="AY103" i="46" s="1"/>
  <c r="DM103" i="46"/>
  <c r="DL103" i="46"/>
  <c r="DK103" i="46"/>
  <c r="AV103" i="46" s="1"/>
  <c r="DJ103" i="46"/>
  <c r="AU103" i="46" s="1"/>
  <c r="DI103" i="46"/>
  <c r="AT103" i="46" s="1"/>
  <c r="DH103" i="46"/>
  <c r="AS103" i="46" s="1"/>
  <c r="DG103" i="46"/>
  <c r="AR103" i="46" s="1"/>
  <c r="DF103" i="46"/>
  <c r="DE103" i="46"/>
  <c r="AP103" i="46" s="1"/>
  <c r="DD103" i="46"/>
  <c r="DC103" i="46"/>
  <c r="DB103" i="46"/>
  <c r="AM103" i="46" s="1"/>
  <c r="DA103" i="46"/>
  <c r="CZ103" i="46"/>
  <c r="AK103" i="46" s="1"/>
  <c r="CY103" i="46"/>
  <c r="AJ103" i="46" s="1"/>
  <c r="CX103" i="46"/>
  <c r="AI103" i="46" s="1"/>
  <c r="CW103" i="46"/>
  <c r="CV103" i="46"/>
  <c r="CU103" i="46"/>
  <c r="AF103" i="46" s="1"/>
  <c r="CT103" i="46"/>
  <c r="CS103" i="46"/>
  <c r="AD103" i="46" s="1"/>
  <c r="CR103" i="46"/>
  <c r="AC103" i="46" s="1"/>
  <c r="CQ103" i="46"/>
  <c r="AB103" i="46" s="1"/>
  <c r="CP103" i="46"/>
  <c r="CO103" i="46"/>
  <c r="Z103" i="46" s="1"/>
  <c r="CN103" i="46"/>
  <c r="CM103" i="46"/>
  <c r="CL103" i="46"/>
  <c r="CK103" i="46"/>
  <c r="V103" i="46" s="1"/>
  <c r="CJ103" i="46"/>
  <c r="U103" i="46" s="1"/>
  <c r="CI103" i="46"/>
  <c r="T103" i="46" s="1"/>
  <c r="CH103" i="46"/>
  <c r="S103" i="46" s="1"/>
  <c r="CG103" i="46"/>
  <c r="CF103" i="46"/>
  <c r="CE103" i="46"/>
  <c r="CD103" i="46"/>
  <c r="CC103" i="46"/>
  <c r="CB103" i="46"/>
  <c r="M103" i="46" s="1"/>
  <c r="CA103" i="46"/>
  <c r="L103" i="46" s="1"/>
  <c r="BZ103" i="46"/>
  <c r="BY103" i="46"/>
  <c r="BX103" i="46"/>
  <c r="BW103" i="46"/>
  <c r="BV103" i="46"/>
  <c r="G103" i="46" s="1"/>
  <c r="BU103" i="46"/>
  <c r="BT103" i="46"/>
  <c r="BS103" i="46"/>
  <c r="D103" i="46" s="1"/>
  <c r="B103" i="46"/>
  <c r="B103" i="44" s="1"/>
  <c r="A103" i="46"/>
  <c r="A101" i="27" s="1"/>
  <c r="EF102" i="46"/>
  <c r="EE102" i="46"/>
  <c r="BP102" i="46" s="1"/>
  <c r="ED102" i="46"/>
  <c r="BO102" i="44" s="1"/>
  <c r="EC102" i="46"/>
  <c r="EB102" i="46"/>
  <c r="BM102" i="46" s="1"/>
  <c r="EA102" i="46"/>
  <c r="BL102" i="46" s="1"/>
  <c r="DZ102" i="46"/>
  <c r="DY102" i="46"/>
  <c r="BJ102" i="46" s="1"/>
  <c r="DX102" i="46"/>
  <c r="DW102" i="46"/>
  <c r="BH102" i="46" s="1"/>
  <c r="DV102" i="46"/>
  <c r="DU102" i="46"/>
  <c r="BF102" i="46" s="1"/>
  <c r="DT102" i="46"/>
  <c r="DS102" i="46"/>
  <c r="BD102" i="46" s="1"/>
  <c r="DR102" i="46"/>
  <c r="DQ102" i="46"/>
  <c r="BB102" i="46" s="1"/>
  <c r="DP102" i="46"/>
  <c r="DO102" i="46"/>
  <c r="AZ102" i="46" s="1"/>
  <c r="DN102" i="46"/>
  <c r="AY102" i="46" s="1"/>
  <c r="DM102" i="46"/>
  <c r="DL102" i="46"/>
  <c r="DK102" i="46"/>
  <c r="AV102" i="46" s="1"/>
  <c r="DJ102" i="46"/>
  <c r="DI102" i="46"/>
  <c r="AT102" i="46" s="1"/>
  <c r="DH102" i="46"/>
  <c r="DG102" i="46"/>
  <c r="DF102" i="46"/>
  <c r="DE102" i="46"/>
  <c r="AP102" i="46" s="1"/>
  <c r="DD102" i="46"/>
  <c r="DC102" i="46"/>
  <c r="DB102" i="46"/>
  <c r="AM102" i="46" s="1"/>
  <c r="DA102" i="46"/>
  <c r="AL102" i="46" s="1"/>
  <c r="CZ102" i="46"/>
  <c r="CY102" i="46"/>
  <c r="CX102" i="46"/>
  <c r="AI102" i="46" s="1"/>
  <c r="CW102" i="46"/>
  <c r="CV102" i="46"/>
  <c r="AG102" i="46" s="1"/>
  <c r="CU102" i="46"/>
  <c r="AF102" i="46" s="1"/>
  <c r="CT102" i="46"/>
  <c r="CS102" i="46"/>
  <c r="AD102" i="46" s="1"/>
  <c r="CR102" i="46"/>
  <c r="CQ102" i="46"/>
  <c r="AB102" i="46" s="1"/>
  <c r="CP102" i="46"/>
  <c r="CO102" i="46"/>
  <c r="CN102" i="46"/>
  <c r="Y102" i="46" s="1"/>
  <c r="CM102" i="46"/>
  <c r="X102" i="46" s="1"/>
  <c r="CL102" i="46"/>
  <c r="CK102" i="46"/>
  <c r="V102" i="46" s="1"/>
  <c r="CJ102" i="46"/>
  <c r="CI102" i="46"/>
  <c r="T102" i="46" s="1"/>
  <c r="CH102" i="46"/>
  <c r="S102" i="46" s="1"/>
  <c r="CG102" i="46"/>
  <c r="CF102" i="46"/>
  <c r="CE102" i="46"/>
  <c r="CD102" i="46"/>
  <c r="O102" i="46" s="1"/>
  <c r="CC102" i="46"/>
  <c r="N102" i="46" s="1"/>
  <c r="CB102" i="46"/>
  <c r="CA102" i="46"/>
  <c r="L102" i="46" s="1"/>
  <c r="BZ102" i="46"/>
  <c r="K102" i="46" s="1"/>
  <c r="BY102" i="46"/>
  <c r="J102" i="46" s="1"/>
  <c r="BX102" i="46"/>
  <c r="BW102" i="46"/>
  <c r="H102" i="46" s="1"/>
  <c r="BV102" i="46"/>
  <c r="BU102" i="46"/>
  <c r="BT102" i="46"/>
  <c r="BS102" i="46"/>
  <c r="D102" i="46" s="1"/>
  <c r="BO102" i="46"/>
  <c r="B102" i="46"/>
  <c r="B102" i="44" s="1"/>
  <c r="A102" i="46"/>
  <c r="A102" i="44" s="1"/>
  <c r="EF101" i="46"/>
  <c r="BQ101" i="46" s="1"/>
  <c r="EE101" i="46"/>
  <c r="BP101" i="46" s="1"/>
  <c r="ED101" i="46"/>
  <c r="BO101" i="44" s="1"/>
  <c r="EC101" i="46"/>
  <c r="EB101" i="46"/>
  <c r="BM101" i="46" s="1"/>
  <c r="EA101" i="46"/>
  <c r="DZ101" i="46"/>
  <c r="DY101" i="46"/>
  <c r="BJ101" i="46" s="1"/>
  <c r="DX101" i="46"/>
  <c r="DW101" i="46"/>
  <c r="BH101" i="46" s="1"/>
  <c r="DV101" i="46"/>
  <c r="BG101" i="46" s="1"/>
  <c r="DU101" i="46"/>
  <c r="DT101" i="46"/>
  <c r="BE101" i="46" s="1"/>
  <c r="DS101" i="46"/>
  <c r="BD101" i="46" s="1"/>
  <c r="DR101" i="46"/>
  <c r="DQ101" i="46"/>
  <c r="DP101" i="46"/>
  <c r="BA101" i="46" s="1"/>
  <c r="DO101" i="46"/>
  <c r="DN101" i="46"/>
  <c r="DM101" i="46"/>
  <c r="DL101" i="46"/>
  <c r="AW101" i="46" s="1"/>
  <c r="DK101" i="46"/>
  <c r="AV101" i="46" s="1"/>
  <c r="DJ101" i="46"/>
  <c r="DI101" i="46"/>
  <c r="AT101" i="46" s="1"/>
  <c r="DH101" i="46"/>
  <c r="AS101" i="46" s="1"/>
  <c r="DG101" i="46"/>
  <c r="AR101" i="46" s="1"/>
  <c r="DF101" i="46"/>
  <c r="DE101" i="46"/>
  <c r="DD101" i="46"/>
  <c r="AO101" i="46" s="1"/>
  <c r="DC101" i="46"/>
  <c r="AN101" i="46" s="1"/>
  <c r="DB101" i="46"/>
  <c r="DA101" i="46"/>
  <c r="AL101" i="46" s="1"/>
  <c r="CZ101" i="46"/>
  <c r="AK101" i="46" s="1"/>
  <c r="CY101" i="46"/>
  <c r="AJ101" i="46" s="1"/>
  <c r="CX101" i="46"/>
  <c r="CW101" i="46"/>
  <c r="CV101" i="46"/>
  <c r="AG101" i="46" s="1"/>
  <c r="CU101" i="46"/>
  <c r="AF101" i="46" s="1"/>
  <c r="CT101" i="46"/>
  <c r="AE101" i="46" s="1"/>
  <c r="CS101" i="46"/>
  <c r="CR101" i="46"/>
  <c r="CQ101" i="46"/>
  <c r="CP101" i="46"/>
  <c r="AA101" i="46" s="1"/>
  <c r="CO101" i="46"/>
  <c r="CN101" i="46"/>
  <c r="Y101" i="46" s="1"/>
  <c r="CM101" i="46"/>
  <c r="CL101" i="46"/>
  <c r="CK101" i="46"/>
  <c r="CJ101" i="46"/>
  <c r="U101" i="46" s="1"/>
  <c r="CI101" i="46"/>
  <c r="T101" i="46" s="1"/>
  <c r="CH101" i="46"/>
  <c r="CG101" i="46"/>
  <c r="CF101" i="46"/>
  <c r="CE101" i="46"/>
  <c r="P101" i="46" s="1"/>
  <c r="CD101" i="46"/>
  <c r="O101" i="46" s="1"/>
  <c r="CC101" i="46"/>
  <c r="CB101" i="46"/>
  <c r="M101" i="46" s="1"/>
  <c r="CA101" i="46"/>
  <c r="BZ101" i="46"/>
  <c r="K101" i="46" s="1"/>
  <c r="BY101" i="46"/>
  <c r="BX101" i="46"/>
  <c r="BW101" i="46"/>
  <c r="BV101" i="46"/>
  <c r="BU101" i="46"/>
  <c r="BT101" i="46"/>
  <c r="E101" i="46" s="1"/>
  <c r="BS101" i="46"/>
  <c r="D101" i="46" s="1"/>
  <c r="BO101" i="46"/>
  <c r="B101" i="46"/>
  <c r="B101" i="44" s="1"/>
  <c r="A101" i="46"/>
  <c r="A99" i="27" s="1"/>
  <c r="EF100" i="46"/>
  <c r="EE100" i="46"/>
  <c r="ED100" i="46"/>
  <c r="BO100" i="46" s="1"/>
  <c r="EC100" i="46"/>
  <c r="BN100" i="46" s="1"/>
  <c r="EB100" i="46"/>
  <c r="BM100" i="46" s="1"/>
  <c r="EA100" i="46"/>
  <c r="BL100" i="46" s="1"/>
  <c r="DZ100" i="46"/>
  <c r="DY100" i="46"/>
  <c r="BJ100" i="46" s="1"/>
  <c r="DX100" i="46"/>
  <c r="BI100" i="46" s="1"/>
  <c r="DW100" i="46"/>
  <c r="DV100" i="46"/>
  <c r="DU100" i="46"/>
  <c r="BF100" i="46" s="1"/>
  <c r="DT100" i="46"/>
  <c r="BE100" i="46" s="1"/>
  <c r="DS100" i="46"/>
  <c r="BD100" i="46" s="1"/>
  <c r="DR100" i="46"/>
  <c r="DQ100" i="46"/>
  <c r="BB100" i="46" s="1"/>
  <c r="DP100" i="46"/>
  <c r="BA100" i="46" s="1"/>
  <c r="DO100" i="46"/>
  <c r="DN100" i="46"/>
  <c r="DM100" i="46"/>
  <c r="AX100" i="46" s="1"/>
  <c r="DL100" i="46"/>
  <c r="DK100" i="46"/>
  <c r="DJ100" i="46"/>
  <c r="DI100" i="46"/>
  <c r="AT100" i="46" s="1"/>
  <c r="DH100" i="46"/>
  <c r="AS100" i="46" s="1"/>
  <c r="DG100" i="46"/>
  <c r="AR100" i="46" s="1"/>
  <c r="DF100" i="46"/>
  <c r="AQ100" i="46" s="1"/>
  <c r="DE100" i="46"/>
  <c r="DD100" i="46"/>
  <c r="DC100" i="46"/>
  <c r="AN100" i="46" s="1"/>
  <c r="DB100" i="46"/>
  <c r="DA100" i="46"/>
  <c r="CZ100" i="46"/>
  <c r="CY100" i="46"/>
  <c r="CX100" i="46"/>
  <c r="CW100" i="46"/>
  <c r="AH100" i="46" s="1"/>
  <c r="CV100" i="46"/>
  <c r="CU100" i="46"/>
  <c r="AF100" i="46" s="1"/>
  <c r="CT100" i="46"/>
  <c r="CS100" i="46"/>
  <c r="AD100" i="46" s="1"/>
  <c r="CR100" i="46"/>
  <c r="AC100" i="46" s="1"/>
  <c r="CQ100" i="46"/>
  <c r="AB100" i="46" s="1"/>
  <c r="CP100" i="46"/>
  <c r="AA100" i="46" s="1"/>
  <c r="CO100" i="46"/>
  <c r="Z100" i="46" s="1"/>
  <c r="CN100" i="46"/>
  <c r="Y100" i="46" s="1"/>
  <c r="CM100" i="46"/>
  <c r="X100" i="46" s="1"/>
  <c r="CL100" i="46"/>
  <c r="CK100" i="46"/>
  <c r="V100" i="46" s="1"/>
  <c r="CJ100" i="46"/>
  <c r="U100" i="46" s="1"/>
  <c r="CI100" i="46"/>
  <c r="T100" i="46" s="1"/>
  <c r="CH100" i="46"/>
  <c r="CG100" i="46"/>
  <c r="R100" i="46" s="1"/>
  <c r="CF100" i="46"/>
  <c r="Q100" i="46" s="1"/>
  <c r="CE100" i="46"/>
  <c r="CD100" i="46"/>
  <c r="CC100" i="46"/>
  <c r="N100" i="46" s="1"/>
  <c r="CB100" i="46"/>
  <c r="M100" i="46" s="1"/>
  <c r="CA100" i="46"/>
  <c r="BZ100" i="46"/>
  <c r="BY100" i="46"/>
  <c r="J100" i="46" s="1"/>
  <c r="BX100" i="46"/>
  <c r="I100" i="46" s="1"/>
  <c r="BW100" i="46"/>
  <c r="H100" i="46" s="1"/>
  <c r="BV100" i="46"/>
  <c r="BU100" i="46"/>
  <c r="F100" i="46" s="1"/>
  <c r="BT100" i="46"/>
  <c r="E100" i="46" s="1"/>
  <c r="BS100" i="46"/>
  <c r="D100" i="46" s="1"/>
  <c r="B100" i="46"/>
  <c r="B100" i="44" s="1"/>
  <c r="A100" i="46"/>
  <c r="A98" i="27" s="1"/>
  <c r="EF99" i="46"/>
  <c r="BQ99" i="46" s="1"/>
  <c r="EE99" i="46"/>
  <c r="ED99" i="46"/>
  <c r="EC99" i="46"/>
  <c r="BN99" i="46" s="1"/>
  <c r="EB99" i="46"/>
  <c r="EA99" i="46"/>
  <c r="DZ99" i="46"/>
  <c r="BK99" i="46" s="1"/>
  <c r="DY99" i="46"/>
  <c r="BJ99" i="46" s="1"/>
  <c r="DX99" i="46"/>
  <c r="BI99" i="46" s="1"/>
  <c r="DW99" i="46"/>
  <c r="BH99" i="46" s="1"/>
  <c r="DV99" i="46"/>
  <c r="DU99" i="46"/>
  <c r="BF99" i="46" s="1"/>
  <c r="DT99" i="46"/>
  <c r="BE99" i="46" s="1"/>
  <c r="DS99" i="46"/>
  <c r="BD99" i="46" s="1"/>
  <c r="DR99" i="46"/>
  <c r="DQ99" i="46"/>
  <c r="BB99" i="46" s="1"/>
  <c r="DP99" i="46"/>
  <c r="DO99" i="46"/>
  <c r="AZ99" i="46" s="1"/>
  <c r="DN99" i="46"/>
  <c r="DM99" i="46"/>
  <c r="AX99" i="46" s="1"/>
  <c r="DL99" i="46"/>
  <c r="AW99" i="46" s="1"/>
  <c r="DK99" i="46"/>
  <c r="DJ99" i="46"/>
  <c r="AU99" i="46" s="1"/>
  <c r="DI99" i="46"/>
  <c r="DH99" i="46"/>
  <c r="AS99" i="46" s="1"/>
  <c r="DG99" i="46"/>
  <c r="DF99" i="46"/>
  <c r="DE99" i="46"/>
  <c r="AP99" i="46" s="1"/>
  <c r="DD99" i="46"/>
  <c r="AO99" i="46" s="1"/>
  <c r="DC99" i="46"/>
  <c r="DB99" i="46"/>
  <c r="DA99" i="46"/>
  <c r="AL99" i="46" s="1"/>
  <c r="CZ99" i="46"/>
  <c r="AK99" i="46" s="1"/>
  <c r="CY99" i="46"/>
  <c r="AJ99" i="46" s="1"/>
  <c r="CX99" i="46"/>
  <c r="CW99" i="46"/>
  <c r="AH99" i="46" s="1"/>
  <c r="CV99" i="46"/>
  <c r="CU99" i="46"/>
  <c r="AF99" i="46" s="1"/>
  <c r="CT99" i="46"/>
  <c r="CS99" i="46"/>
  <c r="AD99" i="46" s="1"/>
  <c r="CR99" i="46"/>
  <c r="CQ99" i="46"/>
  <c r="AB99" i="46" s="1"/>
  <c r="CP99" i="46"/>
  <c r="CO99" i="46"/>
  <c r="CN99" i="46"/>
  <c r="CM99" i="46"/>
  <c r="CL99" i="46"/>
  <c r="W99" i="46" s="1"/>
  <c r="CK99" i="46"/>
  <c r="V99" i="46" s="1"/>
  <c r="CJ99" i="46"/>
  <c r="U99" i="46" s="1"/>
  <c r="CI99" i="46"/>
  <c r="CH99" i="46"/>
  <c r="CG99" i="46"/>
  <c r="R99" i="46" s="1"/>
  <c r="CF99" i="46"/>
  <c r="Q99" i="46" s="1"/>
  <c r="CE99" i="46"/>
  <c r="CD99" i="46"/>
  <c r="CC99" i="46"/>
  <c r="N99" i="46" s="1"/>
  <c r="CB99" i="46"/>
  <c r="M99" i="46" s="1"/>
  <c r="CA99" i="46"/>
  <c r="BZ99" i="46"/>
  <c r="BY99" i="46"/>
  <c r="J99" i="46" s="1"/>
  <c r="BX99" i="46"/>
  <c r="I99" i="46" s="1"/>
  <c r="BW99" i="46"/>
  <c r="BV99" i="46"/>
  <c r="G99" i="46" s="1"/>
  <c r="BU99" i="46"/>
  <c r="F99" i="46" s="1"/>
  <c r="BT99" i="46"/>
  <c r="E99" i="46" s="1"/>
  <c r="BS99" i="46"/>
  <c r="D99" i="46" s="1"/>
  <c r="B99" i="46"/>
  <c r="B99" i="44" s="1"/>
  <c r="A99" i="46"/>
  <c r="A97" i="27" s="1"/>
  <c r="EF98" i="46"/>
  <c r="BQ98" i="46" s="1"/>
  <c r="EE98" i="46"/>
  <c r="ED98" i="46"/>
  <c r="BO98" i="44" s="1"/>
  <c r="EC98" i="46"/>
  <c r="BN98" i="44" s="1"/>
  <c r="EB98" i="46"/>
  <c r="EA98" i="46"/>
  <c r="BL98" i="46" s="1"/>
  <c r="DZ98" i="46"/>
  <c r="DY98" i="46"/>
  <c r="DX98" i="46"/>
  <c r="BI98" i="46" s="1"/>
  <c r="DW98" i="46"/>
  <c r="DV98" i="46"/>
  <c r="DU98" i="46"/>
  <c r="BF98" i="46" s="1"/>
  <c r="DT98" i="46"/>
  <c r="BE98" i="46" s="1"/>
  <c r="DS98" i="46"/>
  <c r="BD98" i="46" s="1"/>
  <c r="DR98" i="46"/>
  <c r="DQ98" i="46"/>
  <c r="BB98" i="46" s="1"/>
  <c r="DP98" i="46"/>
  <c r="BA98" i="46" s="1"/>
  <c r="DO98" i="46"/>
  <c r="DN98" i="46"/>
  <c r="AY98" i="46" s="1"/>
  <c r="DM98" i="46"/>
  <c r="AX98" i="46" s="1"/>
  <c r="DL98" i="46"/>
  <c r="AW98" i="46" s="1"/>
  <c r="DK98" i="46"/>
  <c r="AV98" i="46" s="1"/>
  <c r="DJ98" i="46"/>
  <c r="DI98" i="46"/>
  <c r="AT98" i="46" s="1"/>
  <c r="DH98" i="46"/>
  <c r="AS98" i="46" s="1"/>
  <c r="DG98" i="46"/>
  <c r="AR98" i="46" s="1"/>
  <c r="DF98" i="46"/>
  <c r="AQ98" i="46" s="1"/>
  <c r="DE98" i="46"/>
  <c r="AP98" i="46" s="1"/>
  <c r="DD98" i="46"/>
  <c r="DC98" i="46"/>
  <c r="AN98" i="46" s="1"/>
  <c r="DB98" i="46"/>
  <c r="DA98" i="46"/>
  <c r="CZ98" i="46"/>
  <c r="AK98" i="46" s="1"/>
  <c r="CY98" i="46"/>
  <c r="CX98" i="46"/>
  <c r="AI98" i="46" s="1"/>
  <c r="CW98" i="46"/>
  <c r="AH98" i="46" s="1"/>
  <c r="CV98" i="46"/>
  <c r="AG98" i="46" s="1"/>
  <c r="CU98" i="46"/>
  <c r="CT98" i="46"/>
  <c r="CS98" i="46"/>
  <c r="CR98" i="46"/>
  <c r="AC98" i="46" s="1"/>
  <c r="CQ98" i="46"/>
  <c r="CP98" i="46"/>
  <c r="AA98" i="46" s="1"/>
  <c r="CO98" i="46"/>
  <c r="Z98" i="46" s="1"/>
  <c r="CN98" i="46"/>
  <c r="Y98" i="46" s="1"/>
  <c r="CM98" i="46"/>
  <c r="CL98" i="46"/>
  <c r="CK98" i="46"/>
  <c r="V98" i="46" s="1"/>
  <c r="CJ98" i="46"/>
  <c r="U98" i="46" s="1"/>
  <c r="CI98" i="46"/>
  <c r="CH98" i="46"/>
  <c r="CG98" i="46"/>
  <c r="R98" i="46" s="1"/>
  <c r="CF98" i="46"/>
  <c r="Q98" i="46" s="1"/>
  <c r="CE98" i="46"/>
  <c r="P98" i="46" s="1"/>
  <c r="CD98" i="46"/>
  <c r="CC98" i="46"/>
  <c r="N98" i="46" s="1"/>
  <c r="CB98" i="46"/>
  <c r="CA98" i="46"/>
  <c r="BZ98" i="46"/>
  <c r="K98" i="46" s="1"/>
  <c r="BY98" i="46"/>
  <c r="J98" i="46" s="1"/>
  <c r="BX98" i="46"/>
  <c r="I98" i="46" s="1"/>
  <c r="BW98" i="46"/>
  <c r="H98" i="46" s="1"/>
  <c r="BV98" i="46"/>
  <c r="BU98" i="46"/>
  <c r="F98" i="46" s="1"/>
  <c r="BT98" i="46"/>
  <c r="E98" i="46" s="1"/>
  <c r="BS98" i="46"/>
  <c r="BO98" i="46"/>
  <c r="BN98" i="46"/>
  <c r="B98" i="46"/>
  <c r="B98" i="44" s="1"/>
  <c r="A98" i="46"/>
  <c r="A96" i="27" s="1"/>
  <c r="EF97" i="46"/>
  <c r="EE97" i="46"/>
  <c r="BP97" i="46" s="1"/>
  <c r="ED97" i="46"/>
  <c r="BO97" i="46" s="1"/>
  <c r="EC97" i="46"/>
  <c r="EB97" i="46"/>
  <c r="EA97" i="46"/>
  <c r="BL97" i="46" s="1"/>
  <c r="DZ97" i="46"/>
  <c r="BK97" i="46" s="1"/>
  <c r="DY97" i="46"/>
  <c r="BJ97" i="46" s="1"/>
  <c r="DX97" i="46"/>
  <c r="DW97" i="46"/>
  <c r="BH97" i="46" s="1"/>
  <c r="DV97" i="46"/>
  <c r="DU97" i="46"/>
  <c r="DT97" i="46"/>
  <c r="BE97" i="46" s="1"/>
  <c r="DS97" i="46"/>
  <c r="BD97" i="46" s="1"/>
  <c r="DR97" i="46"/>
  <c r="BC97" i="46" s="1"/>
  <c r="DQ97" i="46"/>
  <c r="BB97" i="46" s="1"/>
  <c r="DP97" i="46"/>
  <c r="DO97" i="46"/>
  <c r="DN97" i="46"/>
  <c r="AY97" i="46" s="1"/>
  <c r="DM97" i="46"/>
  <c r="AX97" i="46" s="1"/>
  <c r="DL97" i="46"/>
  <c r="AW97" i="46" s="1"/>
  <c r="DK97" i="46"/>
  <c r="AV97" i="46" s="1"/>
  <c r="DJ97" i="46"/>
  <c r="AU97" i="46" s="1"/>
  <c r="DI97" i="46"/>
  <c r="AT97" i="46" s="1"/>
  <c r="DH97" i="46"/>
  <c r="DG97" i="46"/>
  <c r="AR97" i="46" s="1"/>
  <c r="DF97" i="46"/>
  <c r="DE97" i="46"/>
  <c r="DD97" i="46"/>
  <c r="DC97" i="46"/>
  <c r="AN97" i="46" s="1"/>
  <c r="DB97" i="46"/>
  <c r="AM97" i="46" s="1"/>
  <c r="DA97" i="46"/>
  <c r="CZ97" i="46"/>
  <c r="CY97" i="46"/>
  <c r="CX97" i="46"/>
  <c r="AI97" i="46" s="1"/>
  <c r="CW97" i="46"/>
  <c r="AH97" i="46" s="1"/>
  <c r="CV97" i="46"/>
  <c r="CU97" i="46"/>
  <c r="AF97" i="46" s="1"/>
  <c r="CT97" i="46"/>
  <c r="CS97" i="46"/>
  <c r="AD97" i="46" s="1"/>
  <c r="CR97" i="46"/>
  <c r="CQ97" i="46"/>
  <c r="AB97" i="46" s="1"/>
  <c r="CP97" i="46"/>
  <c r="AA97" i="46" s="1"/>
  <c r="CO97" i="46"/>
  <c r="Z97" i="46" s="1"/>
  <c r="CN97" i="46"/>
  <c r="CM97" i="46"/>
  <c r="X97" i="46" s="1"/>
  <c r="CL97" i="46"/>
  <c r="W97" i="46" s="1"/>
  <c r="CK97" i="46"/>
  <c r="V97" i="46" s="1"/>
  <c r="CJ97" i="46"/>
  <c r="CI97" i="46"/>
  <c r="T97" i="46" s="1"/>
  <c r="CH97" i="46"/>
  <c r="CG97" i="46"/>
  <c r="CF97" i="46"/>
  <c r="Q97" i="46" s="1"/>
  <c r="CE97" i="46"/>
  <c r="CD97" i="46"/>
  <c r="O97" i="46" s="1"/>
  <c r="CC97" i="46"/>
  <c r="N97" i="46" s="1"/>
  <c r="CB97" i="46"/>
  <c r="CA97" i="46"/>
  <c r="L97" i="46" s="1"/>
  <c r="BZ97" i="46"/>
  <c r="K97" i="46" s="1"/>
  <c r="BY97" i="46"/>
  <c r="J97" i="46" s="1"/>
  <c r="BX97" i="46"/>
  <c r="I97" i="46" s="1"/>
  <c r="BW97" i="46"/>
  <c r="H97" i="46" s="1"/>
  <c r="BV97" i="46"/>
  <c r="G97" i="46" s="1"/>
  <c r="BU97" i="46"/>
  <c r="F97" i="46" s="1"/>
  <c r="BT97" i="46"/>
  <c r="BS97" i="46"/>
  <c r="B97" i="46"/>
  <c r="B97" i="44" s="1"/>
  <c r="A97" i="46"/>
  <c r="EF96" i="46"/>
  <c r="BQ96" i="46" s="1"/>
  <c r="EE96" i="46"/>
  <c r="BP96" i="46" s="1"/>
  <c r="ED96" i="46"/>
  <c r="EC96" i="46"/>
  <c r="BN96" i="46" s="1"/>
  <c r="EB96" i="46"/>
  <c r="EA96" i="46"/>
  <c r="BL96" i="46" s="1"/>
  <c r="DZ96" i="46"/>
  <c r="BK96" i="46" s="1"/>
  <c r="DY96" i="46"/>
  <c r="BJ96" i="46" s="1"/>
  <c r="DX96" i="46"/>
  <c r="DW96" i="46"/>
  <c r="BH96" i="46" s="1"/>
  <c r="DV96" i="46"/>
  <c r="BG96" i="46" s="1"/>
  <c r="DU96" i="46"/>
  <c r="DT96" i="46"/>
  <c r="DS96" i="46"/>
  <c r="BD96" i="46" s="1"/>
  <c r="DR96" i="46"/>
  <c r="BC96" i="46" s="1"/>
  <c r="DQ96" i="46"/>
  <c r="BB96" i="46" s="1"/>
  <c r="DP96" i="46"/>
  <c r="DO96" i="46"/>
  <c r="AZ96" i="46" s="1"/>
  <c r="DN96" i="46"/>
  <c r="DM96" i="46"/>
  <c r="AX96" i="46" s="1"/>
  <c r="DL96" i="46"/>
  <c r="DK96" i="46"/>
  <c r="AV96" i="46" s="1"/>
  <c r="DJ96" i="46"/>
  <c r="AU96" i="46" s="1"/>
  <c r="DI96" i="46"/>
  <c r="AT96" i="46" s="1"/>
  <c r="DH96" i="46"/>
  <c r="DG96" i="46"/>
  <c r="AR96" i="46" s="1"/>
  <c r="DF96" i="46"/>
  <c r="DE96" i="46"/>
  <c r="AP96" i="46" s="1"/>
  <c r="DD96" i="46"/>
  <c r="DC96" i="46"/>
  <c r="DB96" i="46"/>
  <c r="AM96" i="46" s="1"/>
  <c r="DA96" i="46"/>
  <c r="CZ96" i="46"/>
  <c r="AK96" i="46" s="1"/>
  <c r="CY96" i="46"/>
  <c r="AJ96" i="46" s="1"/>
  <c r="CX96" i="46"/>
  <c r="AI96" i="46" s="1"/>
  <c r="CW96" i="46"/>
  <c r="AH96" i="46" s="1"/>
  <c r="CV96" i="46"/>
  <c r="CU96" i="46"/>
  <c r="AF96" i="46" s="1"/>
  <c r="CT96" i="46"/>
  <c r="AE96" i="46" s="1"/>
  <c r="CS96" i="46"/>
  <c r="AD96" i="46" s="1"/>
  <c r="CR96" i="46"/>
  <c r="CQ96" i="46"/>
  <c r="AB96" i="46" s="1"/>
  <c r="CP96" i="46"/>
  <c r="CO96" i="46"/>
  <c r="CN96" i="46"/>
  <c r="CM96" i="46"/>
  <c r="CL96" i="46"/>
  <c r="CK96" i="46"/>
  <c r="CJ96" i="46"/>
  <c r="U96" i="46" s="1"/>
  <c r="CI96" i="46"/>
  <c r="T96" i="46" s="1"/>
  <c r="CH96" i="46"/>
  <c r="S96" i="46" s="1"/>
  <c r="CG96" i="46"/>
  <c r="R96" i="46" s="1"/>
  <c r="CF96" i="46"/>
  <c r="CE96" i="46"/>
  <c r="P96" i="46" s="1"/>
  <c r="CD96" i="46"/>
  <c r="O96" i="46" s="1"/>
  <c r="CC96" i="46"/>
  <c r="CB96" i="46"/>
  <c r="M96" i="46" s="1"/>
  <c r="CA96" i="46"/>
  <c r="L96" i="46" s="1"/>
  <c r="BZ96" i="46"/>
  <c r="BY96" i="46"/>
  <c r="BX96" i="46"/>
  <c r="BW96" i="46"/>
  <c r="BV96" i="46"/>
  <c r="G96" i="46" s="1"/>
  <c r="BU96" i="46"/>
  <c r="BT96" i="46"/>
  <c r="BS96" i="46"/>
  <c r="D96" i="46" s="1"/>
  <c r="B96" i="46"/>
  <c r="B96" i="44" s="1"/>
  <c r="A96" i="46"/>
  <c r="EF95" i="46"/>
  <c r="EE95" i="46"/>
  <c r="BP95" i="46" s="1"/>
  <c r="ED95" i="46"/>
  <c r="BO95" i="46" s="1"/>
  <c r="EC95" i="46"/>
  <c r="EB95" i="46"/>
  <c r="BM95" i="46" s="1"/>
  <c r="EA95" i="46"/>
  <c r="DZ95" i="46"/>
  <c r="BK95" i="46" s="1"/>
  <c r="DY95" i="46"/>
  <c r="BJ95" i="46" s="1"/>
  <c r="DX95" i="46"/>
  <c r="DW95" i="46"/>
  <c r="BH95" i="46" s="1"/>
  <c r="DV95" i="46"/>
  <c r="DU95" i="46"/>
  <c r="DT95" i="46"/>
  <c r="BE95" i="46" s="1"/>
  <c r="DS95" i="46"/>
  <c r="BD95" i="46" s="1"/>
  <c r="DR95" i="46"/>
  <c r="BC95" i="46" s="1"/>
  <c r="DQ95" i="46"/>
  <c r="BB95" i="46" s="1"/>
  <c r="DP95" i="46"/>
  <c r="DO95" i="46"/>
  <c r="AZ95" i="46" s="1"/>
  <c r="DN95" i="46"/>
  <c r="DM95" i="46"/>
  <c r="DL95" i="46"/>
  <c r="DK95" i="46"/>
  <c r="AV95" i="46" s="1"/>
  <c r="DJ95" i="46"/>
  <c r="DI95" i="46"/>
  <c r="AT95" i="46" s="1"/>
  <c r="DH95" i="46"/>
  <c r="DG95" i="46"/>
  <c r="AR95" i="46" s="1"/>
  <c r="DF95" i="46"/>
  <c r="AQ95" i="46" s="1"/>
  <c r="DE95" i="46"/>
  <c r="AP95" i="46" s="1"/>
  <c r="DD95" i="46"/>
  <c r="AO95" i="46" s="1"/>
  <c r="DC95" i="46"/>
  <c r="AN95" i="46" s="1"/>
  <c r="DB95" i="46"/>
  <c r="DA95" i="46"/>
  <c r="AL95" i="46" s="1"/>
  <c r="CZ95" i="46"/>
  <c r="CY95" i="46"/>
  <c r="CX95" i="46"/>
  <c r="AI95" i="46" s="1"/>
  <c r="CW95" i="46"/>
  <c r="CV95" i="46"/>
  <c r="AG95" i="46" s="1"/>
  <c r="CU95" i="46"/>
  <c r="AF95" i="46" s="1"/>
  <c r="CT95" i="46"/>
  <c r="AE95" i="46" s="1"/>
  <c r="CS95" i="46"/>
  <c r="AD95" i="46" s="1"/>
  <c r="CR95" i="46"/>
  <c r="CQ95" i="46"/>
  <c r="CP95" i="46"/>
  <c r="AA95" i="46" s="1"/>
  <c r="CO95" i="46"/>
  <c r="Z95" i="46" s="1"/>
  <c r="CN95" i="46"/>
  <c r="Y95" i="46" s="1"/>
  <c r="CM95" i="46"/>
  <c r="CL95" i="46"/>
  <c r="CK95" i="46"/>
  <c r="V95" i="46" s="1"/>
  <c r="CJ95" i="46"/>
  <c r="CI95" i="46"/>
  <c r="CH95" i="46"/>
  <c r="S95" i="46" s="1"/>
  <c r="CG95" i="46"/>
  <c r="R95" i="46" s="1"/>
  <c r="CF95" i="46"/>
  <c r="Q95" i="46" s="1"/>
  <c r="CE95" i="46"/>
  <c r="P95" i="46" s="1"/>
  <c r="CD95" i="46"/>
  <c r="O95" i="46" s="1"/>
  <c r="CC95" i="46"/>
  <c r="N95" i="46" s="1"/>
  <c r="CB95" i="46"/>
  <c r="CA95" i="46"/>
  <c r="L95" i="46" s="1"/>
  <c r="BZ95" i="46"/>
  <c r="K95" i="46" s="1"/>
  <c r="BY95" i="46"/>
  <c r="J95" i="46" s="1"/>
  <c r="BX95" i="46"/>
  <c r="BW95" i="46"/>
  <c r="H95" i="46" s="1"/>
  <c r="BV95" i="46"/>
  <c r="BU95" i="46"/>
  <c r="F95" i="46" s="1"/>
  <c r="BT95" i="46"/>
  <c r="BS95" i="46"/>
  <c r="D95" i="46" s="1"/>
  <c r="B95" i="46"/>
  <c r="B95" i="44" s="1"/>
  <c r="A95" i="46"/>
  <c r="EF94" i="46"/>
  <c r="EE94" i="46"/>
  <c r="BP94" i="46" s="1"/>
  <c r="ED94" i="46"/>
  <c r="BO94" i="44" s="1"/>
  <c r="EC94" i="46"/>
  <c r="BN94" i="44" s="1"/>
  <c r="EB94" i="46"/>
  <c r="BM94" i="44" s="1"/>
  <c r="EA94" i="46"/>
  <c r="DZ94" i="46"/>
  <c r="BK94" i="46" s="1"/>
  <c r="DY94" i="46"/>
  <c r="DX94" i="46"/>
  <c r="DW94" i="46"/>
  <c r="BH94" i="46" s="1"/>
  <c r="DV94" i="46"/>
  <c r="DU94" i="46"/>
  <c r="BF94" i="46" s="1"/>
  <c r="DT94" i="46"/>
  <c r="DS94" i="46"/>
  <c r="BD94" i="46" s="1"/>
  <c r="DR94" i="46"/>
  <c r="BC94" i="46" s="1"/>
  <c r="DQ94" i="46"/>
  <c r="BB94" i="46" s="1"/>
  <c r="DP94" i="46"/>
  <c r="BA94" i="46" s="1"/>
  <c r="DO94" i="46"/>
  <c r="AZ94" i="46" s="1"/>
  <c r="DN94" i="46"/>
  <c r="AY94" i="46" s="1"/>
  <c r="DM94" i="46"/>
  <c r="AX94" i="46" s="1"/>
  <c r="DL94" i="46"/>
  <c r="DK94" i="46"/>
  <c r="AV94" i="46" s="1"/>
  <c r="DJ94" i="46"/>
  <c r="DI94" i="46"/>
  <c r="DH94" i="46"/>
  <c r="DG94" i="46"/>
  <c r="AR94" i="46" s="1"/>
  <c r="DF94" i="46"/>
  <c r="AQ94" i="46" s="1"/>
  <c r="DE94" i="46"/>
  <c r="AP94" i="46" s="1"/>
  <c r="DD94" i="46"/>
  <c r="DC94" i="46"/>
  <c r="AN94" i="46" s="1"/>
  <c r="DB94" i="46"/>
  <c r="AM94" i="46" s="1"/>
  <c r="DA94" i="46"/>
  <c r="CZ94" i="46"/>
  <c r="AK94" i="46" s="1"/>
  <c r="CY94" i="46"/>
  <c r="AJ94" i="46" s="1"/>
  <c r="CX94" i="46"/>
  <c r="AI94" i="46" s="1"/>
  <c r="CW94" i="46"/>
  <c r="AH94" i="46" s="1"/>
  <c r="CV94" i="46"/>
  <c r="CU94" i="46"/>
  <c r="CT94" i="46"/>
  <c r="AE94" i="46" s="1"/>
  <c r="CS94" i="46"/>
  <c r="AD94" i="46" s="1"/>
  <c r="CR94" i="46"/>
  <c r="AC94" i="46" s="1"/>
  <c r="CQ94" i="46"/>
  <c r="AB94" i="46" s="1"/>
  <c r="CP94" i="46"/>
  <c r="AA94" i="46" s="1"/>
  <c r="CO94" i="46"/>
  <c r="CN94" i="46"/>
  <c r="CM94" i="46"/>
  <c r="CL94" i="46"/>
  <c r="W94" i="46" s="1"/>
  <c r="CK94" i="46"/>
  <c r="CJ94" i="46"/>
  <c r="CI94" i="46"/>
  <c r="T94" i="46" s="1"/>
  <c r="CH94" i="46"/>
  <c r="S94" i="46" s="1"/>
  <c r="CG94" i="46"/>
  <c r="R94" i="46" s="1"/>
  <c r="CF94" i="46"/>
  <c r="CE94" i="46"/>
  <c r="P94" i="46" s="1"/>
  <c r="CD94" i="46"/>
  <c r="O94" i="46" s="1"/>
  <c r="CC94" i="46"/>
  <c r="CB94" i="46"/>
  <c r="M94" i="46" s="1"/>
  <c r="CA94" i="46"/>
  <c r="L94" i="46" s="1"/>
  <c r="BZ94" i="46"/>
  <c r="K94" i="46" s="1"/>
  <c r="BY94" i="46"/>
  <c r="J94" i="46" s="1"/>
  <c r="BX94" i="46"/>
  <c r="BW94" i="46"/>
  <c r="H94" i="46" s="1"/>
  <c r="BV94" i="46"/>
  <c r="G94" i="46" s="1"/>
  <c r="BU94" i="46"/>
  <c r="F94" i="46" s="1"/>
  <c r="BT94" i="46"/>
  <c r="BS94" i="46"/>
  <c r="D94" i="46" s="1"/>
  <c r="BO94" i="46"/>
  <c r="BN94" i="46"/>
  <c r="BM94" i="46"/>
  <c r="B94" i="46"/>
  <c r="B94" i="44" s="1"/>
  <c r="A94" i="46"/>
  <c r="A92" i="27" s="1"/>
  <c r="EF93" i="46"/>
  <c r="EE93" i="46"/>
  <c r="BP93" i="46" s="1"/>
  <c r="ED93" i="46"/>
  <c r="BO93" i="46" s="1"/>
  <c r="EC93" i="46"/>
  <c r="BN93" i="46" s="1"/>
  <c r="EB93" i="46"/>
  <c r="BM93" i="46" s="1"/>
  <c r="EA93" i="46"/>
  <c r="DZ93" i="46"/>
  <c r="BK93" i="46" s="1"/>
  <c r="DY93" i="46"/>
  <c r="BJ93" i="46" s="1"/>
  <c r="DX93" i="46"/>
  <c r="DW93" i="46"/>
  <c r="BH93" i="46" s="1"/>
  <c r="DV93" i="46"/>
  <c r="BG93" i="46" s="1"/>
  <c r="DU93" i="46"/>
  <c r="DT93" i="46"/>
  <c r="DS93" i="46"/>
  <c r="DR93" i="46"/>
  <c r="BC93" i="46" s="1"/>
  <c r="DQ93" i="46"/>
  <c r="BB93" i="46" s="1"/>
  <c r="DP93" i="46"/>
  <c r="BA93" i="46" s="1"/>
  <c r="DO93" i="46"/>
  <c r="AZ93" i="46" s="1"/>
  <c r="DN93" i="46"/>
  <c r="AY93" i="46" s="1"/>
  <c r="DM93" i="46"/>
  <c r="AX93" i="46" s="1"/>
  <c r="DL93" i="46"/>
  <c r="DK93" i="46"/>
  <c r="DJ93" i="46"/>
  <c r="AU93" i="46" s="1"/>
  <c r="DI93" i="46"/>
  <c r="AT93" i="46" s="1"/>
  <c r="DH93" i="46"/>
  <c r="DG93" i="46"/>
  <c r="DF93" i="46"/>
  <c r="AQ93" i="46" s="1"/>
  <c r="DE93" i="46"/>
  <c r="AP93" i="46" s="1"/>
  <c r="DD93" i="46"/>
  <c r="AO93" i="46" s="1"/>
  <c r="DC93" i="46"/>
  <c r="DB93" i="46"/>
  <c r="DA93" i="46"/>
  <c r="CZ93" i="46"/>
  <c r="AK93" i="46" s="1"/>
  <c r="CY93" i="46"/>
  <c r="CX93" i="46"/>
  <c r="AI93" i="46" s="1"/>
  <c r="CW93" i="46"/>
  <c r="AH93" i="46" s="1"/>
  <c r="CV93" i="46"/>
  <c r="AG93" i="46" s="1"/>
  <c r="CU93" i="46"/>
  <c r="CT93" i="46"/>
  <c r="AE93" i="46" s="1"/>
  <c r="CS93" i="46"/>
  <c r="CR93" i="46"/>
  <c r="CQ93" i="46"/>
  <c r="AB93" i="46" s="1"/>
  <c r="CP93" i="46"/>
  <c r="AA93" i="46" s="1"/>
  <c r="CO93" i="46"/>
  <c r="Z93" i="46" s="1"/>
  <c r="CN93" i="46"/>
  <c r="Y93" i="46" s="1"/>
  <c r="CM93" i="46"/>
  <c r="CL93" i="46"/>
  <c r="W93" i="46" s="1"/>
  <c r="CK93" i="46"/>
  <c r="CJ93" i="46"/>
  <c r="U93" i="46" s="1"/>
  <c r="CI93" i="46"/>
  <c r="CH93" i="46"/>
  <c r="S93" i="46" s="1"/>
  <c r="CG93" i="46"/>
  <c r="R93" i="46" s="1"/>
  <c r="CF93" i="46"/>
  <c r="Q93" i="46" s="1"/>
  <c r="CE93" i="46"/>
  <c r="CD93" i="46"/>
  <c r="O93" i="46" s="1"/>
  <c r="CC93" i="46"/>
  <c r="N93" i="46" s="1"/>
  <c r="CB93" i="46"/>
  <c r="CA93" i="46"/>
  <c r="L93" i="46" s="1"/>
  <c r="BZ93" i="46"/>
  <c r="K93" i="46" s="1"/>
  <c r="BY93" i="46"/>
  <c r="J93" i="46" s="1"/>
  <c r="BX93" i="46"/>
  <c r="I93" i="46" s="1"/>
  <c r="BW93" i="46"/>
  <c r="BV93" i="46"/>
  <c r="BU93" i="46"/>
  <c r="BT93" i="46"/>
  <c r="BS93" i="46"/>
  <c r="D93" i="46" s="1"/>
  <c r="B93" i="46"/>
  <c r="B93" i="44" s="1"/>
  <c r="A93" i="46"/>
  <c r="A91" i="27" s="1"/>
  <c r="EF92" i="46"/>
  <c r="EE92" i="46"/>
  <c r="ED92" i="46"/>
  <c r="BO92" i="46" s="1"/>
  <c r="EC92" i="46"/>
  <c r="BN92" i="46" s="1"/>
  <c r="EB92" i="46"/>
  <c r="EA92" i="46"/>
  <c r="BL92" i="46" s="1"/>
  <c r="DZ92" i="46"/>
  <c r="BK92" i="46" s="1"/>
  <c r="DY92" i="46"/>
  <c r="BJ92" i="46" s="1"/>
  <c r="DX92" i="46"/>
  <c r="BI92" i="46" s="1"/>
  <c r="DW92" i="46"/>
  <c r="DV92" i="46"/>
  <c r="DU92" i="46"/>
  <c r="BF92" i="46" s="1"/>
  <c r="DT92" i="46"/>
  <c r="BE92" i="46" s="1"/>
  <c r="DS92" i="46"/>
  <c r="DR92" i="46"/>
  <c r="BC92" i="46" s="1"/>
  <c r="DQ92" i="46"/>
  <c r="DP92" i="46"/>
  <c r="BA92" i="46" s="1"/>
  <c r="DO92" i="46"/>
  <c r="DN92" i="46"/>
  <c r="AY92" i="46" s="1"/>
  <c r="DM92" i="46"/>
  <c r="DL92" i="46"/>
  <c r="DK92" i="46"/>
  <c r="AV92" i="46" s="1"/>
  <c r="DJ92" i="46"/>
  <c r="AU92" i="46" s="1"/>
  <c r="DI92" i="46"/>
  <c r="AT92" i="46" s="1"/>
  <c r="DH92" i="46"/>
  <c r="DG92" i="46"/>
  <c r="DF92" i="46"/>
  <c r="AQ92" i="46" s="1"/>
  <c r="DE92" i="46"/>
  <c r="AP92" i="46" s="1"/>
  <c r="DD92" i="46"/>
  <c r="DC92" i="46"/>
  <c r="DB92" i="46"/>
  <c r="AM92" i="46" s="1"/>
  <c r="DA92" i="46"/>
  <c r="AL92" i="46" s="1"/>
  <c r="CZ92" i="46"/>
  <c r="CY92" i="46"/>
  <c r="CX92" i="46"/>
  <c r="AI92" i="46" s="1"/>
  <c r="CW92" i="46"/>
  <c r="AH92" i="46" s="1"/>
  <c r="CV92" i="46"/>
  <c r="CU92" i="46"/>
  <c r="CT92" i="46"/>
  <c r="AE92" i="46" s="1"/>
  <c r="CS92" i="46"/>
  <c r="AD92" i="46" s="1"/>
  <c r="CR92" i="46"/>
  <c r="AC92" i="46" s="1"/>
  <c r="CQ92" i="46"/>
  <c r="CP92" i="46"/>
  <c r="AA92" i="46" s="1"/>
  <c r="CO92" i="46"/>
  <c r="CN92" i="46"/>
  <c r="CM92" i="46"/>
  <c r="X92" i="46" s="1"/>
  <c r="CL92" i="46"/>
  <c r="W92" i="46" s="1"/>
  <c r="CK92" i="46"/>
  <c r="CJ92" i="46"/>
  <c r="CI92" i="46"/>
  <c r="CH92" i="46"/>
  <c r="CG92" i="46"/>
  <c r="R92" i="46" s="1"/>
  <c r="CF92" i="46"/>
  <c r="CE92" i="46"/>
  <c r="CD92" i="46"/>
  <c r="O92" i="46" s="1"/>
  <c r="CC92" i="46"/>
  <c r="N92" i="46" s="1"/>
  <c r="CB92" i="46"/>
  <c r="M92" i="46" s="1"/>
  <c r="CA92" i="46"/>
  <c r="BZ92" i="46"/>
  <c r="BY92" i="46"/>
  <c r="BX92" i="46"/>
  <c r="BW92" i="46"/>
  <c r="BV92" i="46"/>
  <c r="G92" i="46" s="1"/>
  <c r="BU92" i="46"/>
  <c r="F92" i="46" s="1"/>
  <c r="BT92" i="46"/>
  <c r="BS92" i="46"/>
  <c r="B92" i="46"/>
  <c r="B92" i="44" s="1"/>
  <c r="A92" i="46"/>
  <c r="C92" i="46" s="1"/>
  <c r="C92" i="44" s="1"/>
  <c r="EF91" i="46"/>
  <c r="EE91" i="46"/>
  <c r="BP91" i="46" s="1"/>
  <c r="ED91" i="46"/>
  <c r="BO91" i="46" s="1"/>
  <c r="EC91" i="46"/>
  <c r="EB91" i="46"/>
  <c r="EA91" i="46"/>
  <c r="DZ91" i="46"/>
  <c r="DY91" i="46"/>
  <c r="BJ91" i="46" s="1"/>
  <c r="DX91" i="46"/>
  <c r="BI91" i="46" s="1"/>
  <c r="DW91" i="46"/>
  <c r="BH91" i="46" s="1"/>
  <c r="DV91" i="46"/>
  <c r="BG91" i="46" s="1"/>
  <c r="DU91" i="46"/>
  <c r="DT91" i="46"/>
  <c r="DS91" i="46"/>
  <c r="DR91" i="46"/>
  <c r="BC91" i="46" s="1"/>
  <c r="DQ91" i="46"/>
  <c r="BB91" i="46" s="1"/>
  <c r="DP91" i="46"/>
  <c r="DO91" i="46"/>
  <c r="DN91" i="46"/>
  <c r="AY91" i="46" s="1"/>
  <c r="DM91" i="46"/>
  <c r="AX91" i="46" s="1"/>
  <c r="DL91" i="46"/>
  <c r="AW91" i="46" s="1"/>
  <c r="DK91" i="46"/>
  <c r="DJ91" i="46"/>
  <c r="DI91" i="46"/>
  <c r="DH91" i="46"/>
  <c r="DG91" i="46"/>
  <c r="DF91" i="46"/>
  <c r="DE91" i="46"/>
  <c r="DD91" i="46"/>
  <c r="DC91" i="46"/>
  <c r="DB91" i="46"/>
  <c r="AM91" i="46" s="1"/>
  <c r="DA91" i="46"/>
  <c r="CZ91" i="46"/>
  <c r="CY91" i="46"/>
  <c r="AJ91" i="46" s="1"/>
  <c r="CX91" i="46"/>
  <c r="AI91" i="46" s="1"/>
  <c r="CW91" i="46"/>
  <c r="AH91" i="46" s="1"/>
  <c r="CV91" i="46"/>
  <c r="AG91" i="46" s="1"/>
  <c r="CU91" i="46"/>
  <c r="CT91" i="46"/>
  <c r="AE91" i="46" s="1"/>
  <c r="CS91" i="46"/>
  <c r="CR91" i="46"/>
  <c r="AC91" i="46" s="1"/>
  <c r="CQ91" i="46"/>
  <c r="CP91" i="46"/>
  <c r="AA91" i="46" s="1"/>
  <c r="CO91" i="46"/>
  <c r="CN91" i="46"/>
  <c r="CM91" i="46"/>
  <c r="CL91" i="46"/>
  <c r="CK91" i="46"/>
  <c r="CJ91" i="46"/>
  <c r="CI91" i="46"/>
  <c r="CH91" i="46"/>
  <c r="S91" i="46" s="1"/>
  <c r="CG91" i="46"/>
  <c r="R91" i="46" s="1"/>
  <c r="CF91" i="46"/>
  <c r="Q91" i="46" s="1"/>
  <c r="CE91" i="46"/>
  <c r="CD91" i="46"/>
  <c r="O91" i="46" s="1"/>
  <c r="CC91" i="46"/>
  <c r="CB91" i="46"/>
  <c r="CA91" i="46"/>
  <c r="BZ91" i="46"/>
  <c r="BY91" i="46"/>
  <c r="J91" i="46" s="1"/>
  <c r="BX91" i="46"/>
  <c r="I91" i="46" s="1"/>
  <c r="BW91" i="46"/>
  <c r="BV91" i="46"/>
  <c r="G91" i="46" s="1"/>
  <c r="BU91" i="46"/>
  <c r="F91" i="46" s="1"/>
  <c r="BT91" i="46"/>
  <c r="E91" i="46" s="1"/>
  <c r="BS91" i="46"/>
  <c r="B91" i="46"/>
  <c r="B91" i="44" s="1"/>
  <c r="A91" i="46"/>
  <c r="A89" i="27" s="1"/>
  <c r="EF90" i="46"/>
  <c r="BQ90" i="46" s="1"/>
  <c r="EE90" i="46"/>
  <c r="ED90" i="46"/>
  <c r="BO90" i="44" s="1"/>
  <c r="EC90" i="46"/>
  <c r="BN90" i="44" s="1"/>
  <c r="EB90" i="46"/>
  <c r="EA90" i="46"/>
  <c r="BL90" i="46" s="1"/>
  <c r="DZ90" i="46"/>
  <c r="BK90" i="46" s="1"/>
  <c r="DY90" i="46"/>
  <c r="BJ90" i="46" s="1"/>
  <c r="DX90" i="46"/>
  <c r="DW90" i="46"/>
  <c r="DV90" i="46"/>
  <c r="DU90" i="46"/>
  <c r="DT90" i="46"/>
  <c r="BE90" i="46" s="1"/>
  <c r="DS90" i="46"/>
  <c r="DR90" i="46"/>
  <c r="BC90" i="46" s="1"/>
  <c r="DQ90" i="46"/>
  <c r="BB90" i="46" s="1"/>
  <c r="DP90" i="46"/>
  <c r="BA90" i="46" s="1"/>
  <c r="DO90" i="46"/>
  <c r="DN90" i="46"/>
  <c r="AY90" i="46" s="1"/>
  <c r="DM90" i="46"/>
  <c r="DL90" i="46"/>
  <c r="DK90" i="46"/>
  <c r="AV90" i="46" s="1"/>
  <c r="DJ90" i="46"/>
  <c r="AU90" i="46" s="1"/>
  <c r="DI90" i="46"/>
  <c r="DH90" i="46"/>
  <c r="AS90" i="46" s="1"/>
  <c r="DG90" i="46"/>
  <c r="DF90" i="46"/>
  <c r="DE90" i="46"/>
  <c r="DD90" i="46"/>
  <c r="AO90" i="46" s="1"/>
  <c r="DC90" i="46"/>
  <c r="AN90" i="46" s="1"/>
  <c r="DB90" i="46"/>
  <c r="AM90" i="46" s="1"/>
  <c r="DA90" i="46"/>
  <c r="AL90" i="46" s="1"/>
  <c r="CZ90" i="46"/>
  <c r="AK90" i="46" s="1"/>
  <c r="CY90" i="46"/>
  <c r="CX90" i="46"/>
  <c r="AI90" i="46" s="1"/>
  <c r="CW90" i="46"/>
  <c r="AH90" i="46" s="1"/>
  <c r="CV90" i="46"/>
  <c r="AG90" i="46" s="1"/>
  <c r="CU90" i="46"/>
  <c r="CT90" i="46"/>
  <c r="CS90" i="46"/>
  <c r="AD90" i="46" s="1"/>
  <c r="CR90" i="46"/>
  <c r="CQ90" i="46"/>
  <c r="CP90" i="46"/>
  <c r="CO90" i="46"/>
  <c r="Z90" i="46" s="1"/>
  <c r="CN90" i="46"/>
  <c r="CM90" i="46"/>
  <c r="X90" i="46" s="1"/>
  <c r="CL90" i="46"/>
  <c r="W90" i="46" s="1"/>
  <c r="CK90" i="46"/>
  <c r="CJ90" i="46"/>
  <c r="U90" i="46" s="1"/>
  <c r="CI90" i="46"/>
  <c r="CH90" i="46"/>
  <c r="S90" i="46" s="1"/>
  <c r="CG90" i="46"/>
  <c r="R90" i="46" s="1"/>
  <c r="CF90" i="46"/>
  <c r="Q90" i="46" s="1"/>
  <c r="CE90" i="46"/>
  <c r="CD90" i="46"/>
  <c r="O90" i="46" s="1"/>
  <c r="CC90" i="46"/>
  <c r="CB90" i="46"/>
  <c r="M90" i="46" s="1"/>
  <c r="CA90" i="46"/>
  <c r="BZ90" i="46"/>
  <c r="K90" i="46" s="1"/>
  <c r="BY90" i="46"/>
  <c r="J90" i="46" s="1"/>
  <c r="BX90" i="46"/>
  <c r="BW90" i="46"/>
  <c r="H90" i="46" s="1"/>
  <c r="BV90" i="46"/>
  <c r="G90" i="46" s="1"/>
  <c r="BU90" i="46"/>
  <c r="F90" i="46" s="1"/>
  <c r="BT90" i="46"/>
  <c r="E90" i="46" s="1"/>
  <c r="BS90" i="46"/>
  <c r="BO90" i="46"/>
  <c r="BN90" i="46"/>
  <c r="B90" i="46"/>
  <c r="B90" i="44" s="1"/>
  <c r="A90" i="46"/>
  <c r="A90" i="44" s="1"/>
  <c r="EF89" i="46"/>
  <c r="EE89" i="46"/>
  <c r="ED89" i="46"/>
  <c r="EC89" i="46"/>
  <c r="BN89" i="46" s="1"/>
  <c r="EB89" i="46"/>
  <c r="BM89" i="46" s="1"/>
  <c r="EA89" i="46"/>
  <c r="DZ89" i="46"/>
  <c r="BK89" i="46" s="1"/>
  <c r="DY89" i="46"/>
  <c r="BJ89" i="46" s="1"/>
  <c r="DX89" i="46"/>
  <c r="BI89" i="46" s="1"/>
  <c r="DW89" i="46"/>
  <c r="DV89" i="46"/>
  <c r="BG89" i="46" s="1"/>
  <c r="DU89" i="46"/>
  <c r="BF89" i="46" s="1"/>
  <c r="DT89" i="46"/>
  <c r="BE89" i="46" s="1"/>
  <c r="DS89" i="46"/>
  <c r="BD89" i="46" s="1"/>
  <c r="DR89" i="46"/>
  <c r="DQ89" i="46"/>
  <c r="DP89" i="46"/>
  <c r="BA89" i="46" s="1"/>
  <c r="DO89" i="46"/>
  <c r="DN89" i="46"/>
  <c r="DM89" i="46"/>
  <c r="AX89" i="46" s="1"/>
  <c r="DL89" i="46"/>
  <c r="AW89" i="46" s="1"/>
  <c r="DK89" i="46"/>
  <c r="AV89" i="46" s="1"/>
  <c r="DJ89" i="46"/>
  <c r="AU89" i="46" s="1"/>
  <c r="DI89" i="46"/>
  <c r="AT89" i="46" s="1"/>
  <c r="DH89" i="46"/>
  <c r="DG89" i="46"/>
  <c r="AR89" i="46" s="1"/>
  <c r="DF89" i="46"/>
  <c r="AQ89" i="46" s="1"/>
  <c r="DE89" i="46"/>
  <c r="AP89" i="46" s="1"/>
  <c r="DD89" i="46"/>
  <c r="AO89" i="46" s="1"/>
  <c r="DC89" i="46"/>
  <c r="AN89" i="46" s="1"/>
  <c r="DB89" i="46"/>
  <c r="DA89" i="46"/>
  <c r="CZ89" i="46"/>
  <c r="AK89" i="46" s="1"/>
  <c r="CY89" i="46"/>
  <c r="AJ89" i="46" s="1"/>
  <c r="CX89" i="46"/>
  <c r="CW89" i="46"/>
  <c r="AH89" i="46" s="1"/>
  <c r="CV89" i="46"/>
  <c r="CU89" i="46"/>
  <c r="CT89" i="46"/>
  <c r="AE89" i="46" s="1"/>
  <c r="CS89" i="46"/>
  <c r="CR89" i="46"/>
  <c r="AC89" i="46" s="1"/>
  <c r="CQ89" i="46"/>
  <c r="CP89" i="46"/>
  <c r="CO89" i="46"/>
  <c r="Z89" i="46" s="1"/>
  <c r="CN89" i="46"/>
  <c r="Y89" i="46" s="1"/>
  <c r="CM89" i="46"/>
  <c r="X89" i="46" s="1"/>
  <c r="CL89" i="46"/>
  <c r="CK89" i="46"/>
  <c r="CJ89" i="46"/>
  <c r="U89" i="46" s="1"/>
  <c r="CI89" i="46"/>
  <c r="CH89" i="46"/>
  <c r="CG89" i="46"/>
  <c r="R89" i="46" s="1"/>
  <c r="CF89" i="46"/>
  <c r="CE89" i="46"/>
  <c r="CD89" i="46"/>
  <c r="O89" i="46" s="1"/>
  <c r="CC89" i="46"/>
  <c r="CB89" i="46"/>
  <c r="M89" i="46" s="1"/>
  <c r="CA89" i="46"/>
  <c r="L89" i="46" s="1"/>
  <c r="BZ89" i="46"/>
  <c r="K89" i="46" s="1"/>
  <c r="BY89" i="46"/>
  <c r="J89" i="46" s="1"/>
  <c r="BX89" i="46"/>
  <c r="I89" i="46" s="1"/>
  <c r="BW89" i="46"/>
  <c r="H89" i="46" s="1"/>
  <c r="BV89" i="46"/>
  <c r="BU89" i="46"/>
  <c r="F89" i="46" s="1"/>
  <c r="BT89" i="46"/>
  <c r="BS89" i="46"/>
  <c r="D89" i="46" s="1"/>
  <c r="B89" i="46"/>
  <c r="B89" i="44" s="1"/>
  <c r="A89" i="46"/>
  <c r="A87" i="27" s="1"/>
  <c r="EF88" i="46"/>
  <c r="EE88" i="46"/>
  <c r="ED88" i="46"/>
  <c r="EC88" i="46"/>
  <c r="BN88" i="46" s="1"/>
  <c r="EB88" i="46"/>
  <c r="BM88" i="46" s="1"/>
  <c r="EA88" i="46"/>
  <c r="BL88" i="46" s="1"/>
  <c r="DZ88" i="46"/>
  <c r="BK88" i="46" s="1"/>
  <c r="DY88" i="46"/>
  <c r="DX88" i="46"/>
  <c r="BI88" i="46" s="1"/>
  <c r="DW88" i="46"/>
  <c r="DV88" i="46"/>
  <c r="BG88" i="44" s="1"/>
  <c r="DU88" i="46"/>
  <c r="DT88" i="46"/>
  <c r="BE88" i="46" s="1"/>
  <c r="DS88" i="46"/>
  <c r="BD88" i="46" s="1"/>
  <c r="DR88" i="46"/>
  <c r="DQ88" i="46"/>
  <c r="DP88" i="46"/>
  <c r="BA88" i="46" s="1"/>
  <c r="DO88" i="46"/>
  <c r="AZ88" i="46" s="1"/>
  <c r="DN88" i="46"/>
  <c r="DM88" i="46"/>
  <c r="DL88" i="46"/>
  <c r="AW88" i="46" s="1"/>
  <c r="DK88" i="46"/>
  <c r="AV88" i="46" s="1"/>
  <c r="DJ88" i="46"/>
  <c r="AU88" i="46" s="1"/>
  <c r="DI88" i="46"/>
  <c r="DH88" i="46"/>
  <c r="AS88" i="46" s="1"/>
  <c r="DG88" i="46"/>
  <c r="AR88" i="46" s="1"/>
  <c r="DF88" i="46"/>
  <c r="DE88" i="46"/>
  <c r="DD88" i="46"/>
  <c r="AO88" i="46" s="1"/>
  <c r="DC88" i="46"/>
  <c r="AN88" i="46" s="1"/>
  <c r="DB88" i="46"/>
  <c r="DA88" i="46"/>
  <c r="CZ88" i="46"/>
  <c r="AK88" i="46" s="1"/>
  <c r="CY88" i="46"/>
  <c r="CX88" i="46"/>
  <c r="CW88" i="46"/>
  <c r="AH88" i="44" s="1"/>
  <c r="CV88" i="46"/>
  <c r="AG88" i="46" s="1"/>
  <c r="CU88" i="46"/>
  <c r="CT88" i="46"/>
  <c r="AE88" i="46" s="1"/>
  <c r="CS88" i="46"/>
  <c r="CR88" i="46"/>
  <c r="AC88" i="46" s="1"/>
  <c r="CQ88" i="46"/>
  <c r="AB88" i="46" s="1"/>
  <c r="CP88" i="46"/>
  <c r="CO88" i="46"/>
  <c r="CN88" i="46"/>
  <c r="Y88" i="46" s="1"/>
  <c r="CM88" i="46"/>
  <c r="X88" i="46" s="1"/>
  <c r="CL88" i="46"/>
  <c r="CK88" i="46"/>
  <c r="CJ88" i="46"/>
  <c r="CI88" i="46"/>
  <c r="T88" i="46" s="1"/>
  <c r="CH88" i="46"/>
  <c r="S88" i="46" s="1"/>
  <c r="CG88" i="46"/>
  <c r="R88" i="46" s="1"/>
  <c r="CF88" i="46"/>
  <c r="CE88" i="46"/>
  <c r="P88" i="46" s="1"/>
  <c r="CD88" i="46"/>
  <c r="O88" i="46" s="1"/>
  <c r="CC88" i="46"/>
  <c r="CB88" i="46"/>
  <c r="CA88" i="46"/>
  <c r="BZ88" i="46"/>
  <c r="BY88" i="46"/>
  <c r="J88" i="46" s="1"/>
  <c r="BX88" i="46"/>
  <c r="I88" i="46" s="1"/>
  <c r="BW88" i="46"/>
  <c r="BV88" i="46"/>
  <c r="BU88" i="46"/>
  <c r="BT88" i="46"/>
  <c r="E88" i="46" s="1"/>
  <c r="BS88" i="46"/>
  <c r="D88" i="46" s="1"/>
  <c r="BG88" i="46"/>
  <c r="AH88" i="46"/>
  <c r="B88" i="46"/>
  <c r="B88" i="44" s="1"/>
  <c r="A88" i="46"/>
  <c r="EF87" i="46"/>
  <c r="BQ87" i="46" s="1"/>
  <c r="EE87" i="46"/>
  <c r="ED87" i="46"/>
  <c r="EC87" i="46"/>
  <c r="BN87" i="46" s="1"/>
  <c r="EB87" i="46"/>
  <c r="BM87" i="46" s="1"/>
  <c r="EA87" i="46"/>
  <c r="DZ87" i="46"/>
  <c r="BK87" i="46" s="1"/>
  <c r="DY87" i="46"/>
  <c r="BJ87" i="46" s="1"/>
  <c r="DX87" i="46"/>
  <c r="BI87" i="46" s="1"/>
  <c r="DW87" i="46"/>
  <c r="DV87" i="46"/>
  <c r="BG87" i="46" s="1"/>
  <c r="DU87" i="46"/>
  <c r="BF87" i="46" s="1"/>
  <c r="DT87" i="46"/>
  <c r="DS87" i="46"/>
  <c r="DR87" i="46"/>
  <c r="DQ87" i="46"/>
  <c r="BB87" i="46" s="1"/>
  <c r="DP87" i="46"/>
  <c r="BA87" i="46" s="1"/>
  <c r="DO87" i="46"/>
  <c r="DN87" i="46"/>
  <c r="AY87" i="46" s="1"/>
  <c r="DM87" i="46"/>
  <c r="AX87" i="46" s="1"/>
  <c r="DL87" i="46"/>
  <c r="DK87" i="46"/>
  <c r="DJ87" i="46"/>
  <c r="AU87" i="46" s="1"/>
  <c r="DI87" i="46"/>
  <c r="AT87" i="46" s="1"/>
  <c r="DH87" i="46"/>
  <c r="AS87" i="46" s="1"/>
  <c r="DG87" i="46"/>
  <c r="DF87" i="46"/>
  <c r="DE87" i="46"/>
  <c r="AP87" i="46" s="1"/>
  <c r="DD87" i="46"/>
  <c r="AO87" i="46" s="1"/>
  <c r="DC87" i="46"/>
  <c r="AN87" i="46" s="1"/>
  <c r="DB87" i="46"/>
  <c r="AM87" i="46" s="1"/>
  <c r="DA87" i="46"/>
  <c r="AL87" i="46" s="1"/>
  <c r="CZ87" i="46"/>
  <c r="AK87" i="46" s="1"/>
  <c r="CY87" i="46"/>
  <c r="CX87" i="46"/>
  <c r="AI87" i="46" s="1"/>
  <c r="CW87" i="46"/>
  <c r="CV87" i="46"/>
  <c r="CU87" i="46"/>
  <c r="AF87" i="46" s="1"/>
  <c r="CT87" i="46"/>
  <c r="AE87" i="46" s="1"/>
  <c r="CS87" i="46"/>
  <c r="CR87" i="46"/>
  <c r="CQ87" i="46"/>
  <c r="CP87" i="46"/>
  <c r="AA87" i="46" s="1"/>
  <c r="CO87" i="46"/>
  <c r="Z87" i="46" s="1"/>
  <c r="CN87" i="46"/>
  <c r="CM87" i="46"/>
  <c r="CL87" i="46"/>
  <c r="W87" i="46" s="1"/>
  <c r="CK87" i="46"/>
  <c r="CJ87" i="46"/>
  <c r="U87" i="46" s="1"/>
  <c r="CI87" i="46"/>
  <c r="CH87" i="46"/>
  <c r="S87" i="46" s="1"/>
  <c r="CG87" i="46"/>
  <c r="R87" i="46" s="1"/>
  <c r="CF87" i="46"/>
  <c r="CE87" i="46"/>
  <c r="CD87" i="46"/>
  <c r="O87" i="46" s="1"/>
  <c r="CC87" i="46"/>
  <c r="N87" i="46" s="1"/>
  <c r="CB87" i="46"/>
  <c r="M87" i="46" s="1"/>
  <c r="CA87" i="46"/>
  <c r="BZ87" i="46"/>
  <c r="K87" i="46" s="1"/>
  <c r="BY87" i="46"/>
  <c r="J87" i="46" s="1"/>
  <c r="BX87" i="46"/>
  <c r="BW87" i="46"/>
  <c r="BV87" i="46"/>
  <c r="G87" i="46" s="1"/>
  <c r="BU87" i="46"/>
  <c r="BT87" i="46"/>
  <c r="E87" i="46" s="1"/>
  <c r="BS87" i="46"/>
  <c r="B87" i="46"/>
  <c r="B87" i="44" s="1"/>
  <c r="A87" i="46"/>
  <c r="A85" i="27" s="1"/>
  <c r="EF86" i="46"/>
  <c r="EE86" i="46"/>
  <c r="ED86" i="46"/>
  <c r="EC86" i="46"/>
  <c r="BN86" i="46" s="1"/>
  <c r="EB86" i="46"/>
  <c r="BM86" i="46" s="1"/>
  <c r="EA86" i="46"/>
  <c r="DZ86" i="46"/>
  <c r="BK86" i="46" s="1"/>
  <c r="DY86" i="46"/>
  <c r="BJ86" i="46" s="1"/>
  <c r="DX86" i="46"/>
  <c r="DW86" i="46"/>
  <c r="DV86" i="46"/>
  <c r="BG86" i="46" s="1"/>
  <c r="DU86" i="46"/>
  <c r="BF86" i="46" s="1"/>
  <c r="DT86" i="46"/>
  <c r="BE86" i="46" s="1"/>
  <c r="DS86" i="46"/>
  <c r="DR86" i="46"/>
  <c r="BC86" i="46" s="1"/>
  <c r="DQ86" i="46"/>
  <c r="BB86" i="46" s="1"/>
  <c r="DP86" i="46"/>
  <c r="DO86" i="46"/>
  <c r="AZ86" i="46" s="1"/>
  <c r="DN86" i="46"/>
  <c r="AY86" i="46" s="1"/>
  <c r="DM86" i="46"/>
  <c r="DL86" i="46"/>
  <c r="DK86" i="46"/>
  <c r="DJ86" i="46"/>
  <c r="DI86" i="46"/>
  <c r="AT86" i="46" s="1"/>
  <c r="DH86" i="46"/>
  <c r="DG86" i="46"/>
  <c r="AR86" i="46" s="1"/>
  <c r="DF86" i="46"/>
  <c r="AQ86" i="46" s="1"/>
  <c r="DE86" i="46"/>
  <c r="AP86" i="46" s="1"/>
  <c r="DD86" i="46"/>
  <c r="AO86" i="46" s="1"/>
  <c r="DC86" i="46"/>
  <c r="DB86" i="46"/>
  <c r="AM86" i="46" s="1"/>
  <c r="DA86" i="46"/>
  <c r="AL86" i="46" s="1"/>
  <c r="CZ86" i="46"/>
  <c r="CY86" i="46"/>
  <c r="AJ86" i="46" s="1"/>
  <c r="CX86" i="46"/>
  <c r="AI86" i="46" s="1"/>
  <c r="CW86" i="46"/>
  <c r="CV86" i="46"/>
  <c r="AG86" i="46" s="1"/>
  <c r="CU86" i="46"/>
  <c r="CT86" i="46"/>
  <c r="AE86" i="46" s="1"/>
  <c r="CS86" i="46"/>
  <c r="CR86" i="46"/>
  <c r="CQ86" i="46"/>
  <c r="AB86" i="46" s="1"/>
  <c r="CP86" i="46"/>
  <c r="AA86" i="46" s="1"/>
  <c r="CO86" i="46"/>
  <c r="Z86" i="46" s="1"/>
  <c r="CN86" i="46"/>
  <c r="Y86" i="46" s="1"/>
  <c r="CM86" i="46"/>
  <c r="CL86" i="46"/>
  <c r="CK86" i="46"/>
  <c r="CJ86" i="46"/>
  <c r="U86" i="46" s="1"/>
  <c r="CI86" i="46"/>
  <c r="T86" i="46" s="1"/>
  <c r="CH86" i="46"/>
  <c r="S86" i="46" s="1"/>
  <c r="CG86" i="46"/>
  <c r="R86" i="46" s="1"/>
  <c r="CF86" i="46"/>
  <c r="Q86" i="46" s="1"/>
  <c r="CE86" i="46"/>
  <c r="CD86" i="46"/>
  <c r="O86" i="46" s="1"/>
  <c r="CC86" i="46"/>
  <c r="N86" i="46" s="1"/>
  <c r="CB86" i="46"/>
  <c r="CA86" i="46"/>
  <c r="L86" i="46" s="1"/>
  <c r="BZ86" i="46"/>
  <c r="BY86" i="46"/>
  <c r="BX86" i="46"/>
  <c r="BW86" i="46"/>
  <c r="BV86" i="46"/>
  <c r="G86" i="46" s="1"/>
  <c r="BU86" i="46"/>
  <c r="F86" i="46" s="1"/>
  <c r="BT86" i="46"/>
  <c r="BS86" i="46"/>
  <c r="D86" i="46" s="1"/>
  <c r="B86" i="46"/>
  <c r="B86" i="44" s="1"/>
  <c r="A86" i="46"/>
  <c r="A84" i="27" s="1"/>
  <c r="EF85" i="46"/>
  <c r="BQ85" i="46" s="1"/>
  <c r="EE85" i="46"/>
  <c r="ED85" i="46"/>
  <c r="BO85" i="46" s="1"/>
  <c r="EC85" i="46"/>
  <c r="BN85" i="46" s="1"/>
  <c r="EB85" i="46"/>
  <c r="EA85" i="46"/>
  <c r="BL85" i="46" s="1"/>
  <c r="DZ85" i="46"/>
  <c r="BK85" i="46" s="1"/>
  <c r="DY85" i="46"/>
  <c r="DX85" i="46"/>
  <c r="BI85" i="46" s="1"/>
  <c r="DW85" i="46"/>
  <c r="DV85" i="46"/>
  <c r="BG85" i="44" s="1"/>
  <c r="DU85" i="46"/>
  <c r="DT85" i="46"/>
  <c r="DS85" i="46"/>
  <c r="BD85" i="46" s="1"/>
  <c r="DR85" i="46"/>
  <c r="BC85" i="46" s="1"/>
  <c r="DQ85" i="46"/>
  <c r="BB85" i="46" s="1"/>
  <c r="DP85" i="46"/>
  <c r="BA85" i="46" s="1"/>
  <c r="DO85" i="46"/>
  <c r="DN85" i="46"/>
  <c r="DM85" i="46"/>
  <c r="DL85" i="46"/>
  <c r="AW85" i="46" s="1"/>
  <c r="DK85" i="46"/>
  <c r="DJ85" i="46"/>
  <c r="AU85" i="46" s="1"/>
  <c r="DI85" i="46"/>
  <c r="AT85" i="46" s="1"/>
  <c r="DH85" i="46"/>
  <c r="AS85" i="46" s="1"/>
  <c r="DG85" i="46"/>
  <c r="DF85" i="46"/>
  <c r="DE85" i="46"/>
  <c r="AP85" i="46" s="1"/>
  <c r="DD85" i="46"/>
  <c r="AO85" i="46" s="1"/>
  <c r="DC85" i="46"/>
  <c r="AN85" i="46" s="1"/>
  <c r="DB85" i="46"/>
  <c r="AM85" i="46" s="1"/>
  <c r="DA85" i="46"/>
  <c r="AL85" i="46" s="1"/>
  <c r="CZ85" i="46"/>
  <c r="CY85" i="46"/>
  <c r="CX85" i="46"/>
  <c r="AI85" i="46" s="1"/>
  <c r="CW85" i="46"/>
  <c r="CV85" i="46"/>
  <c r="CU85" i="46"/>
  <c r="AF85" i="46" s="1"/>
  <c r="CT85" i="46"/>
  <c r="CS85" i="46"/>
  <c r="AD85" i="46" s="1"/>
  <c r="CR85" i="46"/>
  <c r="CQ85" i="46"/>
  <c r="CP85" i="46"/>
  <c r="AA85" i="46" s="1"/>
  <c r="CO85" i="46"/>
  <c r="CN85" i="46"/>
  <c r="CM85" i="46"/>
  <c r="X85" i="46" s="1"/>
  <c r="CL85" i="46"/>
  <c r="W85" i="46" s="1"/>
  <c r="CK85" i="46"/>
  <c r="V85" i="46" s="1"/>
  <c r="CJ85" i="46"/>
  <c r="U85" i="46" s="1"/>
  <c r="CI85" i="46"/>
  <c r="CH85" i="46"/>
  <c r="CG85" i="46"/>
  <c r="R85" i="46" s="1"/>
  <c r="CF85" i="46"/>
  <c r="Q85" i="46" s="1"/>
  <c r="CE85" i="46"/>
  <c r="CD85" i="46"/>
  <c r="O85" i="46" s="1"/>
  <c r="CC85" i="46"/>
  <c r="N85" i="46" s="1"/>
  <c r="CB85" i="46"/>
  <c r="CA85" i="46"/>
  <c r="BZ85" i="46"/>
  <c r="BY85" i="46"/>
  <c r="BX85" i="46"/>
  <c r="BW85" i="46"/>
  <c r="BV85" i="46"/>
  <c r="G85" i="46" s="1"/>
  <c r="BU85" i="46"/>
  <c r="F85" i="46" s="1"/>
  <c r="BT85" i="46"/>
  <c r="E85" i="46" s="1"/>
  <c r="BS85" i="46"/>
  <c r="B85" i="46"/>
  <c r="B85" i="44" s="1"/>
  <c r="A85" i="46"/>
  <c r="EF84" i="46"/>
  <c r="EE84" i="46"/>
  <c r="BP84" i="46" s="1"/>
  <c r="ED84" i="46"/>
  <c r="BO84" i="46" s="1"/>
  <c r="EC84" i="46"/>
  <c r="EB84" i="46"/>
  <c r="EA84" i="46"/>
  <c r="BL84" i="46" s="1"/>
  <c r="DZ84" i="46"/>
  <c r="DY84" i="46"/>
  <c r="DX84" i="46"/>
  <c r="DW84" i="46"/>
  <c r="DV84" i="46"/>
  <c r="DU84" i="46"/>
  <c r="DT84" i="46"/>
  <c r="DS84" i="46"/>
  <c r="DR84" i="46"/>
  <c r="DQ84" i="46"/>
  <c r="DP84" i="46"/>
  <c r="BA84" i="46" s="1"/>
  <c r="DO84" i="46"/>
  <c r="AZ84" i="46" s="1"/>
  <c r="DN84" i="46"/>
  <c r="AY84" i="46" s="1"/>
  <c r="DM84" i="46"/>
  <c r="DL84" i="46"/>
  <c r="DK84" i="46"/>
  <c r="AV84" i="46" s="1"/>
  <c r="DJ84" i="46"/>
  <c r="AU84" i="46" s="1"/>
  <c r="DI84" i="46"/>
  <c r="DH84" i="46"/>
  <c r="AS84" i="46" s="1"/>
  <c r="DG84" i="46"/>
  <c r="AR84" i="46" s="1"/>
  <c r="DF84" i="46"/>
  <c r="DE84" i="46"/>
  <c r="AP84" i="46" s="1"/>
  <c r="DD84" i="46"/>
  <c r="DC84" i="46"/>
  <c r="AN84" i="46" s="1"/>
  <c r="DB84" i="46"/>
  <c r="AM84" i="46" s="1"/>
  <c r="DA84" i="46"/>
  <c r="CZ84" i="46"/>
  <c r="CY84" i="46"/>
  <c r="AJ84" i="46" s="1"/>
  <c r="CX84" i="46"/>
  <c r="AI84" i="46" s="1"/>
  <c r="CW84" i="46"/>
  <c r="AH84" i="46" s="1"/>
  <c r="CV84" i="46"/>
  <c r="CU84" i="46"/>
  <c r="AF84" i="46" s="1"/>
  <c r="CT84" i="46"/>
  <c r="CS84" i="46"/>
  <c r="AD84" i="46" s="1"/>
  <c r="CR84" i="46"/>
  <c r="CQ84" i="46"/>
  <c r="AB84" i="46" s="1"/>
  <c r="CP84" i="46"/>
  <c r="AA84" i="46" s="1"/>
  <c r="CO84" i="46"/>
  <c r="Z84" i="46" s="1"/>
  <c r="CN84" i="46"/>
  <c r="CM84" i="46"/>
  <c r="CL84" i="46"/>
  <c r="W84" i="46" s="1"/>
  <c r="CK84" i="46"/>
  <c r="CJ84" i="46"/>
  <c r="U84" i="46" s="1"/>
  <c r="CI84" i="46"/>
  <c r="T84" i="46" s="1"/>
  <c r="CH84" i="46"/>
  <c r="S84" i="46" s="1"/>
  <c r="CG84" i="46"/>
  <c r="CF84" i="46"/>
  <c r="CE84" i="46"/>
  <c r="P84" i="46" s="1"/>
  <c r="CD84" i="46"/>
  <c r="O84" i="46" s="1"/>
  <c r="CC84" i="46"/>
  <c r="CB84" i="46"/>
  <c r="CA84" i="46"/>
  <c r="BZ84" i="46"/>
  <c r="K84" i="46" s="1"/>
  <c r="BY84" i="46"/>
  <c r="BX84" i="46"/>
  <c r="BW84" i="46"/>
  <c r="BV84" i="46"/>
  <c r="G84" i="46" s="1"/>
  <c r="BU84" i="46"/>
  <c r="BT84" i="46"/>
  <c r="E84" i="46" s="1"/>
  <c r="BS84" i="46"/>
  <c r="D84" i="46" s="1"/>
  <c r="B84" i="46"/>
  <c r="B84" i="44" s="1"/>
  <c r="A84" i="46"/>
  <c r="A82" i="27" s="1"/>
  <c r="EF83" i="46"/>
  <c r="EE83" i="46"/>
  <c r="ED83" i="46"/>
  <c r="BO83" i="44" s="1"/>
  <c r="EC83" i="46"/>
  <c r="EB83" i="46"/>
  <c r="EA83" i="46"/>
  <c r="BL83" i="46" s="1"/>
  <c r="DZ83" i="46"/>
  <c r="BK83" i="46" s="1"/>
  <c r="DY83" i="46"/>
  <c r="BJ83" i="46" s="1"/>
  <c r="DX83" i="46"/>
  <c r="DW83" i="46"/>
  <c r="BH83" i="46" s="1"/>
  <c r="DV83" i="46"/>
  <c r="BG83" i="46" s="1"/>
  <c r="DU83" i="46"/>
  <c r="DT83" i="46"/>
  <c r="BE83" i="46" s="1"/>
  <c r="DS83" i="46"/>
  <c r="BD83" i="46" s="1"/>
  <c r="DR83" i="46"/>
  <c r="BC83" i="46" s="1"/>
  <c r="DQ83" i="46"/>
  <c r="DP83" i="46"/>
  <c r="DO83" i="46"/>
  <c r="AZ83" i="46" s="1"/>
  <c r="DN83" i="46"/>
  <c r="DM83" i="46"/>
  <c r="DL83" i="46"/>
  <c r="AW83" i="46" s="1"/>
  <c r="DK83" i="46"/>
  <c r="AV83" i="46" s="1"/>
  <c r="DJ83" i="46"/>
  <c r="AU83" i="46" s="1"/>
  <c r="DI83" i="46"/>
  <c r="AT83" i="46" s="1"/>
  <c r="DH83" i="46"/>
  <c r="DG83" i="46"/>
  <c r="DF83" i="46"/>
  <c r="AQ83" i="46" s="1"/>
  <c r="DE83" i="46"/>
  <c r="DD83" i="46"/>
  <c r="DC83" i="46"/>
  <c r="DB83" i="46"/>
  <c r="AM83" i="46" s="1"/>
  <c r="DA83" i="46"/>
  <c r="CZ83" i="46"/>
  <c r="CY83" i="46"/>
  <c r="CX83" i="46"/>
  <c r="AI83" i="46" s="1"/>
  <c r="CW83" i="46"/>
  <c r="CV83" i="46"/>
  <c r="AG83" i="46" s="1"/>
  <c r="CU83" i="46"/>
  <c r="AF83" i="46" s="1"/>
  <c r="CT83" i="46"/>
  <c r="AE83" i="46" s="1"/>
  <c r="CS83" i="46"/>
  <c r="AD83" i="46" s="1"/>
  <c r="CR83" i="46"/>
  <c r="CQ83" i="46"/>
  <c r="AB83" i="46" s="1"/>
  <c r="CP83" i="46"/>
  <c r="CO83" i="46"/>
  <c r="CN83" i="46"/>
  <c r="Y83" i="46" s="1"/>
  <c r="CM83" i="46"/>
  <c r="X83" i="46" s="1"/>
  <c r="CL83" i="46"/>
  <c r="W83" i="46" s="1"/>
  <c r="CK83" i="46"/>
  <c r="CJ83" i="46"/>
  <c r="CI83" i="46"/>
  <c r="CH83" i="46"/>
  <c r="S83" i="46" s="1"/>
  <c r="CG83" i="46"/>
  <c r="CF83" i="46"/>
  <c r="CE83" i="46"/>
  <c r="CD83" i="46"/>
  <c r="CC83" i="46"/>
  <c r="N83" i="46" s="1"/>
  <c r="CB83" i="46"/>
  <c r="CA83" i="46"/>
  <c r="L83" i="46" s="1"/>
  <c r="BZ83" i="46"/>
  <c r="BY83" i="46"/>
  <c r="BX83" i="46"/>
  <c r="I83" i="46" s="1"/>
  <c r="BW83" i="46"/>
  <c r="H83" i="46" s="1"/>
  <c r="BV83" i="46"/>
  <c r="G83" i="46" s="1"/>
  <c r="BU83" i="46"/>
  <c r="F83" i="46" s="1"/>
  <c r="BT83" i="46"/>
  <c r="BS83" i="46"/>
  <c r="D83" i="46" s="1"/>
  <c r="B83" i="46"/>
  <c r="B83" i="44" s="1"/>
  <c r="A83" i="46"/>
  <c r="EF82" i="46"/>
  <c r="EE82" i="46"/>
  <c r="ED82" i="46"/>
  <c r="BO82" i="46" s="1"/>
  <c r="EC82" i="46"/>
  <c r="EB82" i="46"/>
  <c r="EA82" i="46"/>
  <c r="BL82" i="46" s="1"/>
  <c r="DZ82" i="46"/>
  <c r="DY82" i="46"/>
  <c r="DX82" i="46"/>
  <c r="DW82" i="46"/>
  <c r="BH82" i="46" s="1"/>
  <c r="DV82" i="46"/>
  <c r="BG82" i="46" s="1"/>
  <c r="DU82" i="46"/>
  <c r="DT82" i="46"/>
  <c r="DS82" i="46"/>
  <c r="DR82" i="46"/>
  <c r="DQ82" i="46"/>
  <c r="BB82" i="46" s="1"/>
  <c r="DP82" i="46"/>
  <c r="BA82" i="46" s="1"/>
  <c r="DO82" i="46"/>
  <c r="DN82" i="46"/>
  <c r="AY82" i="46" s="1"/>
  <c r="DM82" i="46"/>
  <c r="DL82" i="46"/>
  <c r="AW82" i="46" s="1"/>
  <c r="DK82" i="46"/>
  <c r="DJ82" i="46"/>
  <c r="DI82" i="46"/>
  <c r="DH82" i="46"/>
  <c r="DG82" i="46"/>
  <c r="AR82" i="46" s="1"/>
  <c r="DF82" i="46"/>
  <c r="AQ82" i="46" s="1"/>
  <c r="DE82" i="46"/>
  <c r="DD82" i="46"/>
  <c r="DC82" i="46"/>
  <c r="DB82" i="46"/>
  <c r="DA82" i="46"/>
  <c r="AL82" i="46" s="1"/>
  <c r="CZ82" i="46"/>
  <c r="AK82" i="46" s="1"/>
  <c r="CY82" i="46"/>
  <c r="CX82" i="46"/>
  <c r="CW82" i="46"/>
  <c r="CV82" i="46"/>
  <c r="AG82" i="46" s="1"/>
  <c r="CU82" i="46"/>
  <c r="AF82" i="46" s="1"/>
  <c r="CT82" i="46"/>
  <c r="CS82" i="46"/>
  <c r="CR82" i="46"/>
  <c r="AC82" i="46" s="1"/>
  <c r="CQ82" i="46"/>
  <c r="AB82" i="46" s="1"/>
  <c r="CP82" i="46"/>
  <c r="AA82" i="46" s="1"/>
  <c r="CO82" i="46"/>
  <c r="CN82" i="46"/>
  <c r="Y82" i="46" s="1"/>
  <c r="CM82" i="46"/>
  <c r="X82" i="46" s="1"/>
  <c r="CL82" i="46"/>
  <c r="CK82" i="46"/>
  <c r="V82" i="46" s="1"/>
  <c r="CJ82" i="46"/>
  <c r="U82" i="46" s="1"/>
  <c r="CI82" i="46"/>
  <c r="CH82" i="46"/>
  <c r="S82" i="46" s="1"/>
  <c r="CG82" i="46"/>
  <c r="CF82" i="46"/>
  <c r="Q82" i="46" s="1"/>
  <c r="CE82" i="46"/>
  <c r="CD82" i="46"/>
  <c r="CC82" i="46"/>
  <c r="N82" i="46" s="1"/>
  <c r="CB82" i="46"/>
  <c r="M82" i="46" s="1"/>
  <c r="CA82" i="46"/>
  <c r="L82" i="46" s="1"/>
  <c r="BZ82" i="46"/>
  <c r="K82" i="46" s="1"/>
  <c r="BY82" i="46"/>
  <c r="BX82" i="46"/>
  <c r="I82" i="46" s="1"/>
  <c r="BW82" i="46"/>
  <c r="H82" i="46" s="1"/>
  <c r="BV82" i="46"/>
  <c r="G82" i="46" s="1"/>
  <c r="BU82" i="46"/>
  <c r="F82" i="46" s="1"/>
  <c r="BT82" i="46"/>
  <c r="BS82" i="46"/>
  <c r="D82" i="46" s="1"/>
  <c r="B82" i="46"/>
  <c r="B82" i="44" s="1"/>
  <c r="A82" i="46"/>
  <c r="A80" i="27" s="1"/>
  <c r="EF81" i="46"/>
  <c r="BQ81" i="46" s="1"/>
  <c r="EE81" i="46"/>
  <c r="BP81" i="46" s="1"/>
  <c r="ED81" i="46"/>
  <c r="EC81" i="46"/>
  <c r="EB81" i="46"/>
  <c r="BM81" i="46" s="1"/>
  <c r="EA81" i="46"/>
  <c r="BL81" i="46" s="1"/>
  <c r="DZ81" i="46"/>
  <c r="DY81" i="46"/>
  <c r="DX81" i="46"/>
  <c r="DW81" i="46"/>
  <c r="DV81" i="46"/>
  <c r="DU81" i="46"/>
  <c r="DT81" i="46"/>
  <c r="DS81" i="46"/>
  <c r="BD81" i="46" s="1"/>
  <c r="DR81" i="46"/>
  <c r="BC81" i="46" s="1"/>
  <c r="DQ81" i="46"/>
  <c r="DP81" i="46"/>
  <c r="BA81" i="46" s="1"/>
  <c r="DO81" i="46"/>
  <c r="AZ81" i="46" s="1"/>
  <c r="DN81" i="46"/>
  <c r="DM81" i="46"/>
  <c r="DL81" i="46"/>
  <c r="DK81" i="46"/>
  <c r="AV81" i="46" s="1"/>
  <c r="DJ81" i="46"/>
  <c r="AU81" i="46" s="1"/>
  <c r="DI81" i="46"/>
  <c r="DH81" i="46"/>
  <c r="DG81" i="46"/>
  <c r="DF81" i="46"/>
  <c r="DE81" i="46"/>
  <c r="AP81" i="46" s="1"/>
  <c r="DD81" i="46"/>
  <c r="AO81" i="46" s="1"/>
  <c r="DC81" i="46"/>
  <c r="AN81" i="46" s="1"/>
  <c r="DB81" i="46"/>
  <c r="DA81" i="46"/>
  <c r="CZ81" i="46"/>
  <c r="AK81" i="46" s="1"/>
  <c r="CY81" i="46"/>
  <c r="CX81" i="46"/>
  <c r="CW81" i="46"/>
  <c r="AH81" i="46" s="1"/>
  <c r="CV81" i="46"/>
  <c r="AG81" i="46" s="1"/>
  <c r="CU81" i="46"/>
  <c r="CT81" i="46"/>
  <c r="CS81" i="46"/>
  <c r="CR81" i="46"/>
  <c r="AC81" i="46" s="1"/>
  <c r="CQ81" i="46"/>
  <c r="AB81" i="46" s="1"/>
  <c r="CP81" i="46"/>
  <c r="CO81" i="46"/>
  <c r="Z81" i="46" s="1"/>
  <c r="CN81" i="46"/>
  <c r="CM81" i="46"/>
  <c r="X81" i="46" s="1"/>
  <c r="CL81" i="46"/>
  <c r="W81" i="46" s="1"/>
  <c r="CK81" i="46"/>
  <c r="CJ81" i="46"/>
  <c r="CI81" i="46"/>
  <c r="T81" i="46" s="1"/>
  <c r="CH81" i="46"/>
  <c r="S81" i="46" s="1"/>
  <c r="CG81" i="46"/>
  <c r="R81" i="46" s="1"/>
  <c r="CF81" i="46"/>
  <c r="Q81" i="46" s="1"/>
  <c r="CE81" i="46"/>
  <c r="CD81" i="46"/>
  <c r="CC81" i="46"/>
  <c r="CB81" i="46"/>
  <c r="CA81" i="46"/>
  <c r="BZ81" i="46"/>
  <c r="BY81" i="46"/>
  <c r="BX81" i="46"/>
  <c r="I81" i="46" s="1"/>
  <c r="BW81" i="46"/>
  <c r="H81" i="46" s="1"/>
  <c r="BV81" i="46"/>
  <c r="G81" i="46" s="1"/>
  <c r="BU81" i="46"/>
  <c r="BT81" i="46"/>
  <c r="BS81" i="46"/>
  <c r="D81" i="46" s="1"/>
  <c r="B81" i="46"/>
  <c r="B81" i="44" s="1"/>
  <c r="A81" i="46"/>
  <c r="A79" i="27" s="1"/>
  <c r="EF80" i="46"/>
  <c r="EE80" i="46"/>
  <c r="BP80" i="46" s="1"/>
  <c r="ED80" i="46"/>
  <c r="EC80" i="46"/>
  <c r="EB80" i="46"/>
  <c r="BM80" i="46" s="1"/>
  <c r="EA80" i="46"/>
  <c r="BL80" i="46" s="1"/>
  <c r="DZ80" i="46"/>
  <c r="DY80" i="46"/>
  <c r="BJ80" i="46" s="1"/>
  <c r="DX80" i="46"/>
  <c r="BI80" i="46" s="1"/>
  <c r="DW80" i="46"/>
  <c r="BH80" i="46" s="1"/>
  <c r="DV80" i="46"/>
  <c r="DU80" i="46"/>
  <c r="DT80" i="46"/>
  <c r="BE80" i="46" s="1"/>
  <c r="DS80" i="46"/>
  <c r="BD80" i="46" s="1"/>
  <c r="DR80" i="46"/>
  <c r="BC80" i="46" s="1"/>
  <c r="DQ80" i="46"/>
  <c r="DP80" i="46"/>
  <c r="DO80" i="46"/>
  <c r="DN80" i="46"/>
  <c r="AY80" i="46" s="1"/>
  <c r="DM80" i="46"/>
  <c r="DL80" i="46"/>
  <c r="DK80" i="46"/>
  <c r="AV80" i="46" s="1"/>
  <c r="DJ80" i="46"/>
  <c r="DI80" i="46"/>
  <c r="AT80" i="46" s="1"/>
  <c r="DH80" i="46"/>
  <c r="DG80" i="46"/>
  <c r="AR80" i="46" s="1"/>
  <c r="DF80" i="46"/>
  <c r="AQ80" i="46" s="1"/>
  <c r="DE80" i="46"/>
  <c r="DD80" i="46"/>
  <c r="AO80" i="46" s="1"/>
  <c r="DC80" i="46"/>
  <c r="AN80" i="46" s="1"/>
  <c r="DB80" i="46"/>
  <c r="DA80" i="46"/>
  <c r="CZ80" i="46"/>
  <c r="AK80" i="46" s="1"/>
  <c r="CY80" i="46"/>
  <c r="AJ80" i="46" s="1"/>
  <c r="CX80" i="46"/>
  <c r="CW80" i="46"/>
  <c r="CV80" i="46"/>
  <c r="AG80" i="46" s="1"/>
  <c r="CU80" i="46"/>
  <c r="CT80" i="46"/>
  <c r="CS80" i="46"/>
  <c r="CR80" i="46"/>
  <c r="AC80" i="46" s="1"/>
  <c r="CQ80" i="46"/>
  <c r="AB80" i="46" s="1"/>
  <c r="CP80" i="46"/>
  <c r="CO80" i="46"/>
  <c r="CN80" i="46"/>
  <c r="Y80" i="46" s="1"/>
  <c r="CM80" i="46"/>
  <c r="X80" i="46" s="1"/>
  <c r="CL80" i="46"/>
  <c r="CK80" i="46"/>
  <c r="CJ80" i="46"/>
  <c r="U80" i="46" s="1"/>
  <c r="CI80" i="46"/>
  <c r="T80" i="46" s="1"/>
  <c r="CH80" i="46"/>
  <c r="S80" i="46" s="1"/>
  <c r="CG80" i="46"/>
  <c r="CF80" i="46"/>
  <c r="CE80" i="46"/>
  <c r="P80" i="46" s="1"/>
  <c r="CD80" i="46"/>
  <c r="O80" i="46" s="1"/>
  <c r="CC80" i="46"/>
  <c r="N80" i="46" s="1"/>
  <c r="CB80" i="46"/>
  <c r="CA80" i="46"/>
  <c r="L80" i="46" s="1"/>
  <c r="BZ80" i="46"/>
  <c r="K80" i="46" s="1"/>
  <c r="BY80" i="46"/>
  <c r="BX80" i="46"/>
  <c r="I80" i="46" s="1"/>
  <c r="BW80" i="46"/>
  <c r="BV80" i="46"/>
  <c r="BU80" i="46"/>
  <c r="BT80" i="46"/>
  <c r="E80" i="46" s="1"/>
  <c r="BS80" i="46"/>
  <c r="D80" i="46" s="1"/>
  <c r="B80" i="46"/>
  <c r="B80" i="44" s="1"/>
  <c r="A80" i="46"/>
  <c r="A78" i="27" s="1"/>
  <c r="EF79" i="46"/>
  <c r="BQ79" i="46" s="1"/>
  <c r="EE79" i="46"/>
  <c r="BP79" i="46" s="1"/>
  <c r="ED79" i="46"/>
  <c r="BO79" i="44" s="1"/>
  <c r="EC79" i="46"/>
  <c r="BN79" i="46" s="1"/>
  <c r="EB79" i="46"/>
  <c r="EA79" i="46"/>
  <c r="BL79" i="46" s="1"/>
  <c r="DZ79" i="46"/>
  <c r="BK79" i="46" s="1"/>
  <c r="DY79" i="46"/>
  <c r="BJ79" i="46" s="1"/>
  <c r="DX79" i="46"/>
  <c r="BI79" i="46" s="1"/>
  <c r="DW79" i="46"/>
  <c r="BH79" i="46" s="1"/>
  <c r="DV79" i="46"/>
  <c r="BG79" i="46" s="1"/>
  <c r="DU79" i="46"/>
  <c r="BF79" i="46" s="1"/>
  <c r="DT79" i="46"/>
  <c r="BE79" i="46" s="1"/>
  <c r="DS79" i="46"/>
  <c r="BD79" i="46" s="1"/>
  <c r="DR79" i="46"/>
  <c r="DQ79" i="46"/>
  <c r="BB79" i="46" s="1"/>
  <c r="DP79" i="46"/>
  <c r="DO79" i="46"/>
  <c r="AZ79" i="46" s="1"/>
  <c r="DN79" i="46"/>
  <c r="DM79" i="46"/>
  <c r="AX79" i="46" s="1"/>
  <c r="DL79" i="46"/>
  <c r="AW79" i="46" s="1"/>
  <c r="DK79" i="46"/>
  <c r="AV79" i="46" s="1"/>
  <c r="DJ79" i="46"/>
  <c r="DI79" i="46"/>
  <c r="AT79" i="46" s="1"/>
  <c r="DH79" i="46"/>
  <c r="AS79" i="46" s="1"/>
  <c r="DG79" i="46"/>
  <c r="DF79" i="46"/>
  <c r="DE79" i="46"/>
  <c r="DD79" i="46"/>
  <c r="AO79" i="46" s="1"/>
  <c r="DC79" i="46"/>
  <c r="AN79" i="46" s="1"/>
  <c r="DB79" i="46"/>
  <c r="AM79" i="46" s="1"/>
  <c r="DA79" i="46"/>
  <c r="AL79" i="46" s="1"/>
  <c r="CZ79" i="46"/>
  <c r="AK79" i="46" s="1"/>
  <c r="CY79" i="46"/>
  <c r="AJ79" i="46" s="1"/>
  <c r="CX79" i="46"/>
  <c r="CW79" i="46"/>
  <c r="CV79" i="46"/>
  <c r="CU79" i="46"/>
  <c r="AF79" i="46" s="1"/>
  <c r="CT79" i="46"/>
  <c r="AE79" i="46" s="1"/>
  <c r="CS79" i="46"/>
  <c r="AD79" i="46" s="1"/>
  <c r="CR79" i="46"/>
  <c r="CQ79" i="46"/>
  <c r="CP79" i="46"/>
  <c r="CO79" i="46"/>
  <c r="CN79" i="46"/>
  <c r="CM79" i="46"/>
  <c r="X79" i="46" s="1"/>
  <c r="CL79" i="46"/>
  <c r="W79" i="46" s="1"/>
  <c r="CK79" i="46"/>
  <c r="V79" i="46" s="1"/>
  <c r="CJ79" i="46"/>
  <c r="CI79" i="46"/>
  <c r="CH79" i="46"/>
  <c r="CG79" i="46"/>
  <c r="CF79" i="46"/>
  <c r="CE79" i="46"/>
  <c r="P79" i="46" s="1"/>
  <c r="CD79" i="46"/>
  <c r="O79" i="46" s="1"/>
  <c r="CC79" i="46"/>
  <c r="N79" i="46" s="1"/>
  <c r="CB79" i="46"/>
  <c r="M79" i="46" s="1"/>
  <c r="CA79" i="46"/>
  <c r="BZ79" i="46"/>
  <c r="BY79" i="46"/>
  <c r="J79" i="46" s="1"/>
  <c r="BX79" i="46"/>
  <c r="I79" i="46" s="1"/>
  <c r="BW79" i="46"/>
  <c r="H79" i="46" s="1"/>
  <c r="BV79" i="46"/>
  <c r="BU79" i="46"/>
  <c r="F79" i="46" s="1"/>
  <c r="BT79" i="46"/>
  <c r="E79" i="46" s="1"/>
  <c r="BS79" i="46"/>
  <c r="BO79" i="46"/>
  <c r="B79" i="46"/>
  <c r="B79" i="44" s="1"/>
  <c r="A79" i="46"/>
  <c r="A77" i="27" s="1"/>
  <c r="EF78" i="46"/>
  <c r="BQ78" i="46" s="1"/>
  <c r="EE78" i="46"/>
  <c r="BP78" i="46" s="1"/>
  <c r="ED78" i="46"/>
  <c r="BO78" i="46" s="1"/>
  <c r="EC78" i="46"/>
  <c r="EB78" i="46"/>
  <c r="EA78" i="46"/>
  <c r="DZ78" i="46"/>
  <c r="BK78" i="46" s="1"/>
  <c r="DY78" i="46"/>
  <c r="BJ78" i="46" s="1"/>
  <c r="DX78" i="46"/>
  <c r="BI78" i="46" s="1"/>
  <c r="DW78" i="46"/>
  <c r="BH78" i="46" s="1"/>
  <c r="DV78" i="46"/>
  <c r="BG78" i="46" s="1"/>
  <c r="DU78" i="46"/>
  <c r="BF78" i="46" s="1"/>
  <c r="DT78" i="46"/>
  <c r="DS78" i="46"/>
  <c r="DR78" i="46"/>
  <c r="DQ78" i="46"/>
  <c r="DP78" i="46"/>
  <c r="BA78" i="46" s="1"/>
  <c r="DO78" i="46"/>
  <c r="AZ78" i="46" s="1"/>
  <c r="DN78" i="46"/>
  <c r="AY78" i="46" s="1"/>
  <c r="DM78" i="46"/>
  <c r="AX78" i="46" s="1"/>
  <c r="DL78" i="46"/>
  <c r="AW78" i="46" s="1"/>
  <c r="DK78" i="46"/>
  <c r="DJ78" i="46"/>
  <c r="DI78" i="46"/>
  <c r="AT78" i="46" s="1"/>
  <c r="DH78" i="46"/>
  <c r="AS78" i="46" s="1"/>
  <c r="DG78" i="46"/>
  <c r="DF78" i="46"/>
  <c r="AQ78" i="46" s="1"/>
  <c r="DE78" i="46"/>
  <c r="DD78" i="46"/>
  <c r="DC78" i="46"/>
  <c r="DB78" i="46"/>
  <c r="AM78" i="46" s="1"/>
  <c r="DA78" i="46"/>
  <c r="AL78" i="46" s="1"/>
  <c r="CZ78" i="46"/>
  <c r="AK78" i="46" s="1"/>
  <c r="CY78" i="46"/>
  <c r="AJ78" i="46" s="1"/>
  <c r="CX78" i="46"/>
  <c r="AI78" i="46" s="1"/>
  <c r="CW78" i="46"/>
  <c r="AH78" i="46" s="1"/>
  <c r="CV78" i="46"/>
  <c r="CU78" i="46"/>
  <c r="AF78" i="46" s="1"/>
  <c r="CT78" i="46"/>
  <c r="CS78" i="46"/>
  <c r="AD78" i="46" s="1"/>
  <c r="CR78" i="46"/>
  <c r="CQ78" i="46"/>
  <c r="AB78" i="46" s="1"/>
  <c r="CP78" i="46"/>
  <c r="AA78" i="46" s="1"/>
  <c r="CO78" i="46"/>
  <c r="Z78" i="46" s="1"/>
  <c r="CN78" i="46"/>
  <c r="Y78" i="46" s="1"/>
  <c r="CM78" i="46"/>
  <c r="CL78" i="46"/>
  <c r="W78" i="46" s="1"/>
  <c r="CK78" i="46"/>
  <c r="CJ78" i="46"/>
  <c r="U78" i="46" s="1"/>
  <c r="CI78" i="46"/>
  <c r="T78" i="46" s="1"/>
  <c r="CH78" i="46"/>
  <c r="S78" i="46" s="1"/>
  <c r="CG78" i="46"/>
  <c r="CF78" i="46"/>
  <c r="Q78" i="46" s="1"/>
  <c r="CE78" i="46"/>
  <c r="CD78" i="46"/>
  <c r="O78" i="46" s="1"/>
  <c r="CC78" i="46"/>
  <c r="N78" i="46" s="1"/>
  <c r="CB78" i="46"/>
  <c r="M78" i="46" s="1"/>
  <c r="CA78" i="46"/>
  <c r="BZ78" i="46"/>
  <c r="K78" i="46" s="1"/>
  <c r="BY78" i="46"/>
  <c r="J78" i="46" s="1"/>
  <c r="BX78" i="46"/>
  <c r="I78" i="46" s="1"/>
  <c r="BW78" i="46"/>
  <c r="BV78" i="46"/>
  <c r="G78" i="46" s="1"/>
  <c r="BU78" i="46"/>
  <c r="F78" i="46" s="1"/>
  <c r="BT78" i="46"/>
  <c r="BS78" i="46"/>
  <c r="B78" i="46"/>
  <c r="B78" i="44" s="1"/>
  <c r="A78" i="46"/>
  <c r="A76" i="27" s="1"/>
  <c r="EF77" i="46"/>
  <c r="EE77" i="46"/>
  <c r="BP77" i="46" s="1"/>
  <c r="ED77" i="46"/>
  <c r="BO77" i="44" s="1"/>
  <c r="EC77" i="46"/>
  <c r="EB77" i="46"/>
  <c r="BM77" i="46" s="1"/>
  <c r="EA77" i="46"/>
  <c r="BL77" i="46" s="1"/>
  <c r="DZ77" i="46"/>
  <c r="BK77" i="46" s="1"/>
  <c r="DY77" i="46"/>
  <c r="DX77" i="46"/>
  <c r="DW77" i="46"/>
  <c r="DV77" i="46"/>
  <c r="DU77" i="46"/>
  <c r="BF77" i="46" s="1"/>
  <c r="DT77" i="46"/>
  <c r="DS77" i="46"/>
  <c r="DR77" i="46"/>
  <c r="BC77" i="46" s="1"/>
  <c r="DQ77" i="46"/>
  <c r="BB77" i="46" s="1"/>
  <c r="DP77" i="46"/>
  <c r="BA77" i="46" s="1"/>
  <c r="DO77" i="46"/>
  <c r="DN77" i="46"/>
  <c r="AY77" i="46" s="1"/>
  <c r="DM77" i="46"/>
  <c r="AX77" i="46" s="1"/>
  <c r="DL77" i="46"/>
  <c r="AW77" i="46" s="1"/>
  <c r="DK77" i="46"/>
  <c r="AV77" i="46" s="1"/>
  <c r="DJ77" i="46"/>
  <c r="AU77" i="46" s="1"/>
  <c r="DI77" i="46"/>
  <c r="AT77" i="46" s="1"/>
  <c r="DH77" i="46"/>
  <c r="DG77" i="46"/>
  <c r="DF77" i="46"/>
  <c r="AQ77" i="46" s="1"/>
  <c r="DE77" i="46"/>
  <c r="DD77" i="46"/>
  <c r="AO77" i="46" s="1"/>
  <c r="DC77" i="46"/>
  <c r="AN77" i="46" s="1"/>
  <c r="DB77" i="46"/>
  <c r="AM77" i="46" s="1"/>
  <c r="DA77" i="46"/>
  <c r="CZ77" i="46"/>
  <c r="AK77" i="46" s="1"/>
  <c r="CY77" i="46"/>
  <c r="CX77" i="46"/>
  <c r="AI77" i="46" s="1"/>
  <c r="CW77" i="46"/>
  <c r="AH77" i="46" s="1"/>
  <c r="CV77" i="46"/>
  <c r="AG77" i="46" s="1"/>
  <c r="CU77" i="46"/>
  <c r="CT77" i="46"/>
  <c r="AE77" i="46" s="1"/>
  <c r="CS77" i="46"/>
  <c r="CR77" i="46"/>
  <c r="CQ77" i="46"/>
  <c r="CP77" i="46"/>
  <c r="CO77" i="46"/>
  <c r="CN77" i="46"/>
  <c r="Y77" i="46" s="1"/>
  <c r="CM77" i="46"/>
  <c r="X77" i="46" s="1"/>
  <c r="CL77" i="46"/>
  <c r="W77" i="46" s="1"/>
  <c r="CK77" i="46"/>
  <c r="CJ77" i="46"/>
  <c r="U77" i="46" s="1"/>
  <c r="CI77" i="46"/>
  <c r="T77" i="46" s="1"/>
  <c r="CH77" i="46"/>
  <c r="CG77" i="46"/>
  <c r="R77" i="46" s="1"/>
  <c r="CF77" i="46"/>
  <c r="CE77" i="46"/>
  <c r="CD77" i="46"/>
  <c r="O77" i="46" s="1"/>
  <c r="CC77" i="46"/>
  <c r="CB77" i="46"/>
  <c r="M77" i="46" s="1"/>
  <c r="CA77" i="46"/>
  <c r="BZ77" i="46"/>
  <c r="K77" i="46" s="1"/>
  <c r="BY77" i="46"/>
  <c r="J77" i="46" s="1"/>
  <c r="BX77" i="46"/>
  <c r="I77" i="46" s="1"/>
  <c r="BW77" i="46"/>
  <c r="BV77" i="46"/>
  <c r="G77" i="46" s="1"/>
  <c r="BU77" i="46"/>
  <c r="F77" i="46" s="1"/>
  <c r="BT77" i="46"/>
  <c r="E77" i="46" s="1"/>
  <c r="BS77" i="46"/>
  <c r="BO77" i="46"/>
  <c r="B77" i="46"/>
  <c r="B77" i="44" s="1"/>
  <c r="A77" i="46"/>
  <c r="EF76" i="46"/>
  <c r="BQ76" i="46" s="1"/>
  <c r="EE76" i="46"/>
  <c r="BP76" i="46" s="1"/>
  <c r="ED76" i="46"/>
  <c r="BO76" i="46" s="1"/>
  <c r="EC76" i="46"/>
  <c r="EB76" i="46"/>
  <c r="BM76" i="46" s="1"/>
  <c r="EA76" i="46"/>
  <c r="DZ76" i="46"/>
  <c r="BK76" i="46" s="1"/>
  <c r="DY76" i="46"/>
  <c r="BJ76" i="46" s="1"/>
  <c r="DX76" i="46"/>
  <c r="BI76" i="46" s="1"/>
  <c r="DW76" i="46"/>
  <c r="BH76" i="46" s="1"/>
  <c r="DV76" i="46"/>
  <c r="BG76" i="46" s="1"/>
  <c r="DU76" i="46"/>
  <c r="DT76" i="46"/>
  <c r="DS76" i="46"/>
  <c r="DR76" i="46"/>
  <c r="DQ76" i="46"/>
  <c r="BB76" i="46" s="1"/>
  <c r="DP76" i="46"/>
  <c r="BA76" i="46" s="1"/>
  <c r="DO76" i="46"/>
  <c r="AZ76" i="46" s="1"/>
  <c r="DN76" i="46"/>
  <c r="AY76" i="46" s="1"/>
  <c r="DM76" i="46"/>
  <c r="AX76" i="46" s="1"/>
  <c r="DL76" i="46"/>
  <c r="AW76" i="46" s="1"/>
  <c r="DK76" i="46"/>
  <c r="AV76" i="46" s="1"/>
  <c r="DJ76" i="46"/>
  <c r="AU76" i="46" s="1"/>
  <c r="DI76" i="46"/>
  <c r="AT76" i="46" s="1"/>
  <c r="DH76" i="46"/>
  <c r="DG76" i="46"/>
  <c r="AR76" i="46" s="1"/>
  <c r="DF76" i="46"/>
  <c r="AQ76" i="46" s="1"/>
  <c r="DE76" i="46"/>
  <c r="DD76" i="46"/>
  <c r="AO76" i="46" s="1"/>
  <c r="DC76" i="46"/>
  <c r="DB76" i="46"/>
  <c r="AM76" i="46" s="1"/>
  <c r="DA76" i="46"/>
  <c r="AL76" i="46" s="1"/>
  <c r="CZ76" i="46"/>
  <c r="AK76" i="46" s="1"/>
  <c r="CY76" i="46"/>
  <c r="AJ76" i="46" s="1"/>
  <c r="CX76" i="46"/>
  <c r="CW76" i="46"/>
  <c r="CV76" i="46"/>
  <c r="CU76" i="46"/>
  <c r="CT76" i="46"/>
  <c r="CS76" i="46"/>
  <c r="AD76" i="46" s="1"/>
  <c r="CR76" i="46"/>
  <c r="CQ76" i="46"/>
  <c r="AB76" i="46" s="1"/>
  <c r="CP76" i="46"/>
  <c r="AA76" i="46" s="1"/>
  <c r="CO76" i="46"/>
  <c r="Z76" i="46" s="1"/>
  <c r="CN76" i="46"/>
  <c r="CM76" i="46"/>
  <c r="CL76" i="46"/>
  <c r="W76" i="46" s="1"/>
  <c r="CK76" i="46"/>
  <c r="V76" i="46" s="1"/>
  <c r="CJ76" i="46"/>
  <c r="U76" i="46" s="1"/>
  <c r="CI76" i="46"/>
  <c r="T76" i="46" s="1"/>
  <c r="CH76" i="46"/>
  <c r="S76" i="46" s="1"/>
  <c r="CG76" i="46"/>
  <c r="R76" i="46" s="1"/>
  <c r="CF76" i="46"/>
  <c r="CE76" i="46"/>
  <c r="P76" i="46" s="1"/>
  <c r="CD76" i="46"/>
  <c r="CC76" i="46"/>
  <c r="N76" i="46" s="1"/>
  <c r="CB76" i="46"/>
  <c r="CA76" i="46"/>
  <c r="L76" i="46" s="1"/>
  <c r="BZ76" i="46"/>
  <c r="BY76" i="46"/>
  <c r="BX76" i="46"/>
  <c r="I76" i="46" s="1"/>
  <c r="BW76" i="46"/>
  <c r="H76" i="46" s="1"/>
  <c r="BV76" i="46"/>
  <c r="BU76" i="46"/>
  <c r="BT76" i="46"/>
  <c r="BS76" i="46"/>
  <c r="D76" i="46" s="1"/>
  <c r="B76" i="46"/>
  <c r="B76" i="44" s="1"/>
  <c r="A76" i="46"/>
  <c r="A74" i="27" s="1"/>
  <c r="EF75" i="46"/>
  <c r="EE75" i="46"/>
  <c r="BP75" i="46" s="1"/>
  <c r="ED75" i="46"/>
  <c r="BO75" i="46" s="1"/>
  <c r="EC75" i="46"/>
  <c r="BN75" i="46" s="1"/>
  <c r="EB75" i="46"/>
  <c r="EA75" i="46"/>
  <c r="DZ75" i="46"/>
  <c r="BK75" i="46" s="1"/>
  <c r="DY75" i="46"/>
  <c r="BJ75" i="46" s="1"/>
  <c r="DX75" i="46"/>
  <c r="DW75" i="46"/>
  <c r="BH75" i="46" s="1"/>
  <c r="DV75" i="46"/>
  <c r="DU75" i="46"/>
  <c r="BF75" i="46" s="1"/>
  <c r="DT75" i="46"/>
  <c r="BE75" i="46" s="1"/>
  <c r="DS75" i="46"/>
  <c r="DR75" i="46"/>
  <c r="DQ75" i="46"/>
  <c r="DP75" i="46"/>
  <c r="BA75" i="46" s="1"/>
  <c r="DO75" i="46"/>
  <c r="DN75" i="46"/>
  <c r="DM75" i="46"/>
  <c r="AX75" i="46" s="1"/>
  <c r="DL75" i="46"/>
  <c r="DK75" i="46"/>
  <c r="DJ75" i="46"/>
  <c r="AU75" i="46" s="1"/>
  <c r="DI75" i="46"/>
  <c r="AT75" i="46" s="1"/>
  <c r="DH75" i="46"/>
  <c r="AS75" i="46" s="1"/>
  <c r="DG75" i="46"/>
  <c r="DF75" i="46"/>
  <c r="AQ75" i="46" s="1"/>
  <c r="DE75" i="46"/>
  <c r="AP75" i="46" s="1"/>
  <c r="DD75" i="46"/>
  <c r="AO75" i="46" s="1"/>
  <c r="DC75" i="46"/>
  <c r="DB75" i="46"/>
  <c r="AM75" i="46" s="1"/>
  <c r="DA75" i="46"/>
  <c r="CZ75" i="46"/>
  <c r="CY75" i="46"/>
  <c r="CX75" i="46"/>
  <c r="CW75" i="46"/>
  <c r="AH75" i="46" s="1"/>
  <c r="CV75" i="46"/>
  <c r="AG75" i="46" s="1"/>
  <c r="CU75" i="46"/>
  <c r="CT75" i="46"/>
  <c r="AE75" i="46" s="1"/>
  <c r="CS75" i="46"/>
  <c r="AD75" i="46" s="1"/>
  <c r="CR75" i="46"/>
  <c r="AC75" i="46" s="1"/>
  <c r="CQ75" i="46"/>
  <c r="CP75" i="46"/>
  <c r="AA75" i="46" s="1"/>
  <c r="CO75" i="46"/>
  <c r="Z75" i="46" s="1"/>
  <c r="CN75" i="46"/>
  <c r="CM75" i="46"/>
  <c r="CL75" i="46"/>
  <c r="CK75" i="46"/>
  <c r="V75" i="46" s="1"/>
  <c r="CJ75" i="46"/>
  <c r="CI75" i="46"/>
  <c r="T75" i="46" s="1"/>
  <c r="CH75" i="46"/>
  <c r="CG75" i="46"/>
  <c r="R75" i="46" s="1"/>
  <c r="CF75" i="46"/>
  <c r="CE75" i="46"/>
  <c r="CD75" i="46"/>
  <c r="CC75" i="46"/>
  <c r="CB75" i="46"/>
  <c r="M75" i="46" s="1"/>
  <c r="CA75" i="46"/>
  <c r="BZ75" i="46"/>
  <c r="K75" i="46" s="1"/>
  <c r="BY75" i="46"/>
  <c r="BX75" i="46"/>
  <c r="BW75" i="46"/>
  <c r="BV75" i="46"/>
  <c r="G75" i="46" s="1"/>
  <c r="BU75" i="46"/>
  <c r="F75" i="46" s="1"/>
  <c r="BT75" i="46"/>
  <c r="BS75" i="46"/>
  <c r="B75" i="46"/>
  <c r="B75" i="44" s="1"/>
  <c r="A75" i="46"/>
  <c r="A73" i="27" s="1"/>
  <c r="EF74" i="46"/>
  <c r="EE74" i="46"/>
  <c r="ED74" i="46"/>
  <c r="EC74" i="46"/>
  <c r="EB74" i="46"/>
  <c r="BM74" i="46" s="1"/>
  <c r="EA74" i="46"/>
  <c r="BL74" i="46" s="1"/>
  <c r="DZ74" i="46"/>
  <c r="DY74" i="46"/>
  <c r="BJ74" i="46" s="1"/>
  <c r="DX74" i="46"/>
  <c r="BI74" i="46" s="1"/>
  <c r="DW74" i="46"/>
  <c r="DV74" i="46"/>
  <c r="DU74" i="46"/>
  <c r="BF74" i="46" s="1"/>
  <c r="DT74" i="46"/>
  <c r="BE74" i="46" s="1"/>
  <c r="DS74" i="46"/>
  <c r="DR74" i="46"/>
  <c r="BC74" i="46" s="1"/>
  <c r="DQ74" i="46"/>
  <c r="DP74" i="46"/>
  <c r="DO74" i="46"/>
  <c r="DN74" i="46"/>
  <c r="AY74" i="46" s="1"/>
  <c r="DM74" i="46"/>
  <c r="AX74" i="46" s="1"/>
  <c r="DL74" i="46"/>
  <c r="DK74" i="46"/>
  <c r="DJ74" i="46"/>
  <c r="DI74" i="46"/>
  <c r="AT74" i="46" s="1"/>
  <c r="DH74" i="46"/>
  <c r="DG74" i="46"/>
  <c r="DF74" i="46"/>
  <c r="AQ74" i="46" s="1"/>
  <c r="DE74" i="46"/>
  <c r="AP74" i="46" s="1"/>
  <c r="DD74" i="46"/>
  <c r="DC74" i="46"/>
  <c r="AN74" i="46" s="1"/>
  <c r="DB74" i="46"/>
  <c r="AM74" i="46" s="1"/>
  <c r="DA74" i="46"/>
  <c r="CZ74" i="46"/>
  <c r="CY74" i="46"/>
  <c r="CX74" i="46"/>
  <c r="AI74" i="46" s="1"/>
  <c r="CW74" i="46"/>
  <c r="CV74" i="46"/>
  <c r="CU74" i="46"/>
  <c r="CT74" i="46"/>
  <c r="AE74" i="46" s="1"/>
  <c r="CS74" i="46"/>
  <c r="CR74" i="46"/>
  <c r="AC74" i="46" s="1"/>
  <c r="CQ74" i="46"/>
  <c r="CP74" i="46"/>
  <c r="AA74" i="46" s="1"/>
  <c r="CO74" i="46"/>
  <c r="Z74" i="46" s="1"/>
  <c r="CN74" i="46"/>
  <c r="CM74" i="46"/>
  <c r="CL74" i="46"/>
  <c r="W74" i="46" s="1"/>
  <c r="CK74" i="46"/>
  <c r="V74" i="46" s="1"/>
  <c r="CJ74" i="46"/>
  <c r="CI74" i="46"/>
  <c r="CH74" i="46"/>
  <c r="S74" i="46" s="1"/>
  <c r="CG74" i="46"/>
  <c r="CF74" i="46"/>
  <c r="CE74" i="46"/>
  <c r="P74" i="46" s="1"/>
  <c r="CD74" i="46"/>
  <c r="O74" i="46" s="1"/>
  <c r="CC74" i="46"/>
  <c r="CB74" i="46"/>
  <c r="CA74" i="46"/>
  <c r="BZ74" i="46"/>
  <c r="K74" i="46" s="1"/>
  <c r="BY74" i="46"/>
  <c r="BX74" i="46"/>
  <c r="I74" i="46" s="1"/>
  <c r="BW74" i="46"/>
  <c r="BV74" i="46"/>
  <c r="BU74" i="46"/>
  <c r="F74" i="46" s="1"/>
  <c r="BT74" i="46"/>
  <c r="E74" i="46" s="1"/>
  <c r="BS74" i="46"/>
  <c r="D74" i="46" s="1"/>
  <c r="B74" i="46"/>
  <c r="B74" i="44" s="1"/>
  <c r="A74" i="46"/>
  <c r="A72" i="27" s="1"/>
  <c r="EF73" i="46"/>
  <c r="BQ73" i="46" s="1"/>
  <c r="EE73" i="46"/>
  <c r="ED73" i="46"/>
  <c r="BO73" i="46" s="1"/>
  <c r="EC73" i="46"/>
  <c r="BN73" i="46" s="1"/>
  <c r="EB73" i="46"/>
  <c r="BM73" i="46" s="1"/>
  <c r="EA73" i="46"/>
  <c r="DZ73" i="46"/>
  <c r="BK73" i="46" s="1"/>
  <c r="DY73" i="46"/>
  <c r="BJ73" i="46" s="1"/>
  <c r="DX73" i="46"/>
  <c r="DW73" i="46"/>
  <c r="DV73" i="46"/>
  <c r="BG73" i="46" s="1"/>
  <c r="DU73" i="46"/>
  <c r="BF73" i="46" s="1"/>
  <c r="DT73" i="46"/>
  <c r="DS73" i="46"/>
  <c r="DR73" i="46"/>
  <c r="BC73" i="46" s="1"/>
  <c r="DQ73" i="46"/>
  <c r="DP73" i="46"/>
  <c r="DO73" i="46"/>
  <c r="DN73" i="46"/>
  <c r="AY73" i="46" s="1"/>
  <c r="DM73" i="46"/>
  <c r="AX73" i="46" s="1"/>
  <c r="DL73" i="46"/>
  <c r="AW73" i="46" s="1"/>
  <c r="DK73" i="46"/>
  <c r="DJ73" i="46"/>
  <c r="AU73" i="46" s="1"/>
  <c r="DI73" i="46"/>
  <c r="AT73" i="46" s="1"/>
  <c r="DH73" i="46"/>
  <c r="AS73" i="46" s="1"/>
  <c r="DG73" i="46"/>
  <c r="AR73" i="46" s="1"/>
  <c r="DF73" i="46"/>
  <c r="DE73" i="46"/>
  <c r="AP73" i="46" s="1"/>
  <c r="DD73" i="46"/>
  <c r="AO73" i="46" s="1"/>
  <c r="DC73" i="46"/>
  <c r="DB73" i="46"/>
  <c r="AM73" i="46" s="1"/>
  <c r="DA73" i="46"/>
  <c r="AL73" i="46" s="1"/>
  <c r="CZ73" i="46"/>
  <c r="AK73" i="46" s="1"/>
  <c r="CY73" i="46"/>
  <c r="CX73" i="46"/>
  <c r="AI73" i="46" s="1"/>
  <c r="CW73" i="46"/>
  <c r="AH73" i="46" s="1"/>
  <c r="CV73" i="46"/>
  <c r="CU73" i="46"/>
  <c r="CT73" i="46"/>
  <c r="CS73" i="46"/>
  <c r="CR73" i="46"/>
  <c r="CQ73" i="46"/>
  <c r="CP73" i="46"/>
  <c r="CO73" i="46"/>
  <c r="Z73" i="46" s="1"/>
  <c r="CN73" i="46"/>
  <c r="Y73" i="46" s="1"/>
  <c r="CM73" i="46"/>
  <c r="CL73" i="46"/>
  <c r="W73" i="46" s="1"/>
  <c r="CK73" i="46"/>
  <c r="V73" i="46" s="1"/>
  <c r="CJ73" i="46"/>
  <c r="CI73" i="46"/>
  <c r="T73" i="46" s="1"/>
  <c r="CH73" i="46"/>
  <c r="S73" i="46" s="1"/>
  <c r="CG73" i="46"/>
  <c r="R73" i="46" s="1"/>
  <c r="CF73" i="46"/>
  <c r="Q73" i="46" s="1"/>
  <c r="CE73" i="46"/>
  <c r="CD73" i="46"/>
  <c r="CC73" i="46"/>
  <c r="N73" i="46" s="1"/>
  <c r="CB73" i="46"/>
  <c r="M73" i="46" s="1"/>
  <c r="CA73" i="46"/>
  <c r="L73" i="46" s="1"/>
  <c r="BZ73" i="46"/>
  <c r="K73" i="46" s="1"/>
  <c r="BY73" i="46"/>
  <c r="J73" i="46" s="1"/>
  <c r="BX73" i="46"/>
  <c r="BW73" i="46"/>
  <c r="BV73" i="46"/>
  <c r="G73" i="46" s="1"/>
  <c r="BU73" i="46"/>
  <c r="F73" i="46" s="1"/>
  <c r="BT73" i="46"/>
  <c r="BS73" i="46"/>
  <c r="B73" i="46"/>
  <c r="B73" i="44" s="1"/>
  <c r="A73" i="46"/>
  <c r="EF72" i="46"/>
  <c r="BQ72" i="46" s="1"/>
  <c r="EE72" i="46"/>
  <c r="BP72" i="46" s="1"/>
  <c r="ED72" i="46"/>
  <c r="BO72" i="46" s="1"/>
  <c r="EC72" i="46"/>
  <c r="BN72" i="46" s="1"/>
  <c r="EB72" i="46"/>
  <c r="BM72" i="46" s="1"/>
  <c r="EA72" i="46"/>
  <c r="DZ72" i="46"/>
  <c r="BK72" i="46" s="1"/>
  <c r="DY72" i="46"/>
  <c r="BJ72" i="46" s="1"/>
  <c r="DX72" i="46"/>
  <c r="BI72" i="46" s="1"/>
  <c r="DW72" i="46"/>
  <c r="BH72" i="46" s="1"/>
  <c r="DV72" i="46"/>
  <c r="BG72" i="46" s="1"/>
  <c r="DU72" i="46"/>
  <c r="BF72" i="46" s="1"/>
  <c r="DT72" i="46"/>
  <c r="DS72" i="46"/>
  <c r="BD72" i="46" s="1"/>
  <c r="DR72" i="46"/>
  <c r="BC72" i="46" s="1"/>
  <c r="DQ72" i="46"/>
  <c r="DP72" i="46"/>
  <c r="DO72" i="46"/>
  <c r="AZ72" i="46" s="1"/>
  <c r="DN72" i="46"/>
  <c r="DM72" i="46"/>
  <c r="DL72" i="46"/>
  <c r="DK72" i="46"/>
  <c r="AV72" i="46" s="1"/>
  <c r="DJ72" i="46"/>
  <c r="DI72" i="46"/>
  <c r="AT72" i="46" s="1"/>
  <c r="DH72" i="46"/>
  <c r="AS72" i="46" s="1"/>
  <c r="DG72" i="46"/>
  <c r="AR72" i="46" s="1"/>
  <c r="DF72" i="46"/>
  <c r="DE72" i="46"/>
  <c r="AP72" i="46" s="1"/>
  <c r="DD72" i="46"/>
  <c r="DC72" i="46"/>
  <c r="DB72" i="46"/>
  <c r="AM72" i="46" s="1"/>
  <c r="DA72" i="46"/>
  <c r="AL72" i="46" s="1"/>
  <c r="CZ72" i="46"/>
  <c r="AK72" i="46" s="1"/>
  <c r="CY72" i="46"/>
  <c r="AJ72" i="46" s="1"/>
  <c r="CX72" i="46"/>
  <c r="AI72" i="46" s="1"/>
  <c r="CW72" i="46"/>
  <c r="AH72" i="46" s="1"/>
  <c r="CV72" i="46"/>
  <c r="CU72" i="46"/>
  <c r="CT72" i="46"/>
  <c r="AE72" i="46" s="1"/>
  <c r="CS72" i="46"/>
  <c r="CR72" i="46"/>
  <c r="AC72" i="46" s="1"/>
  <c r="CQ72" i="46"/>
  <c r="AB72" i="46" s="1"/>
  <c r="CP72" i="46"/>
  <c r="AA72" i="46" s="1"/>
  <c r="CO72" i="46"/>
  <c r="Z72" i="46" s="1"/>
  <c r="CN72" i="46"/>
  <c r="CM72" i="46"/>
  <c r="CL72" i="46"/>
  <c r="W72" i="46" s="1"/>
  <c r="CK72" i="46"/>
  <c r="V72" i="46" s="1"/>
  <c r="CJ72" i="46"/>
  <c r="CI72" i="46"/>
  <c r="T72" i="46" s="1"/>
  <c r="CH72" i="46"/>
  <c r="S72" i="46" s="1"/>
  <c r="CG72" i="46"/>
  <c r="CF72" i="46"/>
  <c r="Q72" i="46" s="1"/>
  <c r="CE72" i="46"/>
  <c r="CD72" i="46"/>
  <c r="O72" i="46" s="1"/>
  <c r="CC72" i="46"/>
  <c r="CB72" i="46"/>
  <c r="M72" i="46" s="1"/>
  <c r="CA72" i="46"/>
  <c r="L72" i="46" s="1"/>
  <c r="BZ72" i="46"/>
  <c r="K72" i="46" s="1"/>
  <c r="BY72" i="46"/>
  <c r="BX72" i="46"/>
  <c r="I72" i="46" s="1"/>
  <c r="BW72" i="46"/>
  <c r="BV72" i="46"/>
  <c r="G72" i="46" s="1"/>
  <c r="BU72" i="46"/>
  <c r="F72" i="46" s="1"/>
  <c r="BT72" i="46"/>
  <c r="E72" i="46" s="1"/>
  <c r="BS72" i="46"/>
  <c r="D72" i="46" s="1"/>
  <c r="B72" i="46"/>
  <c r="B72" i="44" s="1"/>
  <c r="A72" i="46"/>
  <c r="A70" i="27" s="1"/>
  <c r="EF71" i="46"/>
  <c r="EE71" i="46"/>
  <c r="ED71" i="46"/>
  <c r="BO71" i="44" s="1"/>
  <c r="EC71" i="46"/>
  <c r="BN71" i="46" s="1"/>
  <c r="EB71" i="46"/>
  <c r="EA71" i="46"/>
  <c r="DZ71" i="46"/>
  <c r="BK71" i="46" s="1"/>
  <c r="DY71" i="46"/>
  <c r="DX71" i="46"/>
  <c r="DW71" i="46"/>
  <c r="DV71" i="46"/>
  <c r="BG71" i="46" s="1"/>
  <c r="DU71" i="46"/>
  <c r="BF71" i="46" s="1"/>
  <c r="DT71" i="46"/>
  <c r="DS71" i="46"/>
  <c r="DR71" i="46"/>
  <c r="BC71" i="46" s="1"/>
  <c r="DQ71" i="46"/>
  <c r="BB71" i="46" s="1"/>
  <c r="DP71" i="46"/>
  <c r="BA71" i="46" s="1"/>
  <c r="DO71" i="46"/>
  <c r="AZ71" i="46" s="1"/>
  <c r="DN71" i="46"/>
  <c r="AY71" i="46" s="1"/>
  <c r="DM71" i="46"/>
  <c r="AX71" i="46" s="1"/>
  <c r="DL71" i="46"/>
  <c r="AW71" i="46" s="1"/>
  <c r="DK71" i="46"/>
  <c r="DJ71" i="46"/>
  <c r="AU71" i="46" s="1"/>
  <c r="DI71" i="46"/>
  <c r="AT71" i="46" s="1"/>
  <c r="DH71" i="46"/>
  <c r="AS71" i="46" s="1"/>
  <c r="DG71" i="46"/>
  <c r="AR71" i="46" s="1"/>
  <c r="DF71" i="46"/>
  <c r="AQ71" i="46" s="1"/>
  <c r="DE71" i="46"/>
  <c r="AP71" i="46" s="1"/>
  <c r="DD71" i="46"/>
  <c r="DC71" i="46"/>
  <c r="DB71" i="46"/>
  <c r="AM71" i="46" s="1"/>
  <c r="DA71" i="46"/>
  <c r="CZ71" i="46"/>
  <c r="CY71" i="46"/>
  <c r="CX71" i="46"/>
  <c r="AI71" i="46" s="1"/>
  <c r="CW71" i="46"/>
  <c r="AH71" i="46" s="1"/>
  <c r="CV71" i="46"/>
  <c r="CU71" i="46"/>
  <c r="CT71" i="46"/>
  <c r="CS71" i="46"/>
  <c r="CR71" i="46"/>
  <c r="CQ71" i="46"/>
  <c r="CP71" i="46"/>
  <c r="AA71" i="46" s="1"/>
  <c r="CO71" i="46"/>
  <c r="Z71" i="46" s="1"/>
  <c r="CN71" i="46"/>
  <c r="Y71" i="46" s="1"/>
  <c r="CM71" i="46"/>
  <c r="CL71" i="46"/>
  <c r="W71" i="46" s="1"/>
  <c r="CK71" i="46"/>
  <c r="V71" i="46" s="1"/>
  <c r="CJ71" i="46"/>
  <c r="CI71" i="46"/>
  <c r="CH71" i="46"/>
  <c r="S71" i="46" s="1"/>
  <c r="CG71" i="46"/>
  <c r="R71" i="46" s="1"/>
  <c r="CF71" i="46"/>
  <c r="Q71" i="46" s="1"/>
  <c r="CE71" i="46"/>
  <c r="CD71" i="46"/>
  <c r="O71" i="46" s="1"/>
  <c r="CC71" i="46"/>
  <c r="CB71" i="46"/>
  <c r="CA71" i="46"/>
  <c r="L71" i="46" s="1"/>
  <c r="BZ71" i="46"/>
  <c r="K71" i="46" s="1"/>
  <c r="BY71" i="46"/>
  <c r="J71" i="46" s="1"/>
  <c r="BX71" i="46"/>
  <c r="BW71" i="46"/>
  <c r="BV71" i="46"/>
  <c r="G71" i="46" s="1"/>
  <c r="BU71" i="46"/>
  <c r="F71" i="46" s="1"/>
  <c r="BT71" i="46"/>
  <c r="BS71" i="46"/>
  <c r="D71" i="46" s="1"/>
  <c r="BO71" i="46"/>
  <c r="B71" i="46"/>
  <c r="B71" i="44" s="1"/>
  <c r="A71" i="46"/>
  <c r="A69" i="27" s="1"/>
  <c r="EF70" i="46"/>
  <c r="BQ70" i="46" s="1"/>
  <c r="EE70" i="46"/>
  <c r="BP70" i="46" s="1"/>
  <c r="ED70" i="46"/>
  <c r="EC70" i="46"/>
  <c r="EB70" i="46"/>
  <c r="EA70" i="46"/>
  <c r="BL70" i="46" s="1"/>
  <c r="DZ70" i="46"/>
  <c r="BK70" i="46" s="1"/>
  <c r="DY70" i="46"/>
  <c r="BJ70" i="46" s="1"/>
  <c r="DX70" i="46"/>
  <c r="BI70" i="46" s="1"/>
  <c r="DW70" i="46"/>
  <c r="DV70" i="46"/>
  <c r="DU70" i="46"/>
  <c r="DT70" i="46"/>
  <c r="BE70" i="46" s="1"/>
  <c r="DS70" i="46"/>
  <c r="BD70" i="46" s="1"/>
  <c r="DR70" i="46"/>
  <c r="BC70" i="46" s="1"/>
  <c r="DQ70" i="46"/>
  <c r="DP70" i="46"/>
  <c r="BA70" i="46" s="1"/>
  <c r="DO70" i="46"/>
  <c r="AZ70" i="46" s="1"/>
  <c r="DN70" i="46"/>
  <c r="DM70" i="46"/>
  <c r="DL70" i="46"/>
  <c r="DK70" i="46"/>
  <c r="AV70" i="46" s="1"/>
  <c r="DJ70" i="46"/>
  <c r="AU70" i="46" s="1"/>
  <c r="DI70" i="46"/>
  <c r="AT70" i="46" s="1"/>
  <c r="DH70" i="46"/>
  <c r="AS70" i="46" s="1"/>
  <c r="DG70" i="46"/>
  <c r="AR70" i="46" s="1"/>
  <c r="DF70" i="46"/>
  <c r="AQ70" i="46" s="1"/>
  <c r="DE70" i="46"/>
  <c r="DD70" i="46"/>
  <c r="AO70" i="46" s="1"/>
  <c r="DC70" i="46"/>
  <c r="AN70" i="46" s="1"/>
  <c r="DB70" i="46"/>
  <c r="AM70" i="46" s="1"/>
  <c r="DA70" i="46"/>
  <c r="CZ70" i="46"/>
  <c r="AK70" i="46" s="1"/>
  <c r="CY70" i="46"/>
  <c r="AJ70" i="46" s="1"/>
  <c r="CX70" i="46"/>
  <c r="CW70" i="46"/>
  <c r="CV70" i="46"/>
  <c r="AG70" i="46" s="1"/>
  <c r="CU70" i="46"/>
  <c r="CT70" i="46"/>
  <c r="AE70" i="46" s="1"/>
  <c r="CS70" i="46"/>
  <c r="AD70" i="46" s="1"/>
  <c r="CR70" i="46"/>
  <c r="AC70" i="46" s="1"/>
  <c r="CQ70" i="46"/>
  <c r="AB70" i="46" s="1"/>
  <c r="CP70" i="46"/>
  <c r="AA70" i="46" s="1"/>
  <c r="CO70" i="46"/>
  <c r="CN70" i="46"/>
  <c r="CM70" i="46"/>
  <c r="X70" i="46" s="1"/>
  <c r="CL70" i="46"/>
  <c r="CK70" i="46"/>
  <c r="V70" i="46" s="1"/>
  <c r="CJ70" i="46"/>
  <c r="U70" i="46" s="1"/>
  <c r="CI70" i="46"/>
  <c r="T70" i="46" s="1"/>
  <c r="CH70" i="46"/>
  <c r="S70" i="46" s="1"/>
  <c r="CG70" i="46"/>
  <c r="CF70" i="46"/>
  <c r="CE70" i="46"/>
  <c r="P70" i="46" s="1"/>
  <c r="CD70" i="46"/>
  <c r="O70" i="46" s="1"/>
  <c r="CC70" i="46"/>
  <c r="CB70" i="46"/>
  <c r="M70" i="46" s="1"/>
  <c r="CA70" i="46"/>
  <c r="L70" i="46" s="1"/>
  <c r="BZ70" i="46"/>
  <c r="BY70" i="46"/>
  <c r="BX70" i="46"/>
  <c r="BW70" i="46"/>
  <c r="H70" i="46" s="1"/>
  <c r="BV70" i="46"/>
  <c r="G70" i="46" s="1"/>
  <c r="BU70" i="46"/>
  <c r="F70" i="46" s="1"/>
  <c r="BT70" i="46"/>
  <c r="E70" i="46" s="1"/>
  <c r="BS70" i="46"/>
  <c r="D70" i="46" s="1"/>
  <c r="B70" i="46"/>
  <c r="B70" i="44" s="1"/>
  <c r="A70" i="46"/>
  <c r="C70" i="46" s="1"/>
  <c r="C70" i="44" s="1"/>
  <c r="EF69" i="46"/>
  <c r="EE69" i="46"/>
  <c r="BP69" i="46" s="1"/>
  <c r="ED69" i="46"/>
  <c r="BO69" i="46" s="1"/>
  <c r="EC69" i="46"/>
  <c r="EB69" i="46"/>
  <c r="EA69" i="46"/>
  <c r="BL69" i="46" s="1"/>
  <c r="DZ69" i="46"/>
  <c r="DY69" i="46"/>
  <c r="DX69" i="46"/>
  <c r="BI69" i="46" s="1"/>
  <c r="DW69" i="46"/>
  <c r="BH69" i="46" s="1"/>
  <c r="DV69" i="46"/>
  <c r="BG69" i="46" s="1"/>
  <c r="DU69" i="46"/>
  <c r="BF69" i="46" s="1"/>
  <c r="DT69" i="46"/>
  <c r="DS69" i="46"/>
  <c r="BD69" i="46" s="1"/>
  <c r="DR69" i="46"/>
  <c r="DQ69" i="46"/>
  <c r="BB69" i="46" s="1"/>
  <c r="DP69" i="46"/>
  <c r="BA69" i="46" s="1"/>
  <c r="DO69" i="46"/>
  <c r="DN69" i="46"/>
  <c r="AY69" i="46" s="1"/>
  <c r="DM69" i="46"/>
  <c r="AX69" i="46" s="1"/>
  <c r="DL69" i="46"/>
  <c r="DK69" i="46"/>
  <c r="AV69" i="46" s="1"/>
  <c r="DJ69" i="46"/>
  <c r="AU69" i="46" s="1"/>
  <c r="DI69" i="46"/>
  <c r="DH69" i="46"/>
  <c r="AS69" i="46" s="1"/>
  <c r="DG69" i="46"/>
  <c r="AR69" i="46" s="1"/>
  <c r="DF69" i="46"/>
  <c r="DE69" i="46"/>
  <c r="DD69" i="46"/>
  <c r="DC69" i="46"/>
  <c r="AN69" i="46" s="1"/>
  <c r="DB69" i="46"/>
  <c r="AM69" i="46" s="1"/>
  <c r="DA69" i="46"/>
  <c r="CZ69" i="46"/>
  <c r="CY69" i="46"/>
  <c r="CX69" i="46"/>
  <c r="AI69" i="46" s="1"/>
  <c r="CW69" i="46"/>
  <c r="CV69" i="46"/>
  <c r="CU69" i="46"/>
  <c r="CT69" i="46"/>
  <c r="AE69" i="46" s="1"/>
  <c r="CS69" i="46"/>
  <c r="CR69" i="46"/>
  <c r="AC69" i="46" s="1"/>
  <c r="CQ69" i="46"/>
  <c r="AB69" i="46" s="1"/>
  <c r="CP69" i="46"/>
  <c r="CO69" i="46"/>
  <c r="Z69" i="46" s="1"/>
  <c r="CN69" i="46"/>
  <c r="CM69" i="46"/>
  <c r="X69" i="46" s="1"/>
  <c r="CL69" i="46"/>
  <c r="W69" i="46" s="1"/>
  <c r="CK69" i="46"/>
  <c r="V69" i="46" s="1"/>
  <c r="CJ69" i="46"/>
  <c r="U69" i="46" s="1"/>
  <c r="CI69" i="46"/>
  <c r="CH69" i="46"/>
  <c r="CG69" i="46"/>
  <c r="CF69" i="46"/>
  <c r="CE69" i="46"/>
  <c r="P69" i="46" s="1"/>
  <c r="CD69" i="46"/>
  <c r="CC69" i="46"/>
  <c r="N69" i="46" s="1"/>
  <c r="CB69" i="46"/>
  <c r="CA69" i="46"/>
  <c r="L69" i="46" s="1"/>
  <c r="BZ69" i="46"/>
  <c r="K69" i="46" s="1"/>
  <c r="BY69" i="46"/>
  <c r="J69" i="46" s="1"/>
  <c r="BX69" i="46"/>
  <c r="BW69" i="46"/>
  <c r="H69" i="46" s="1"/>
  <c r="BV69" i="46"/>
  <c r="G69" i="46" s="1"/>
  <c r="BU69" i="46"/>
  <c r="BT69" i="46"/>
  <c r="E69" i="46" s="1"/>
  <c r="BS69" i="46"/>
  <c r="D69" i="46" s="1"/>
  <c r="B69" i="46"/>
  <c r="B69" i="44" s="1"/>
  <c r="A69" i="46"/>
  <c r="A67" i="27" s="1"/>
  <c r="EF68" i="46"/>
  <c r="BQ68" i="46" s="1"/>
  <c r="EE68" i="46"/>
  <c r="BP68" i="46" s="1"/>
  <c r="ED68" i="46"/>
  <c r="BO68" i="46" s="1"/>
  <c r="EC68" i="46"/>
  <c r="BN68" i="46" s="1"/>
  <c r="EB68" i="46"/>
  <c r="EA68" i="46"/>
  <c r="DZ68" i="46"/>
  <c r="BK68" i="46" s="1"/>
  <c r="DY68" i="46"/>
  <c r="BJ68" i="46" s="1"/>
  <c r="DX68" i="46"/>
  <c r="BI68" i="46" s="1"/>
  <c r="DW68" i="46"/>
  <c r="BH68" i="46" s="1"/>
  <c r="DV68" i="46"/>
  <c r="DU68" i="46"/>
  <c r="DT68" i="46"/>
  <c r="DS68" i="46"/>
  <c r="DR68" i="46"/>
  <c r="BC68" i="46" s="1"/>
  <c r="DQ68" i="46"/>
  <c r="DP68" i="46"/>
  <c r="BA68" i="46" s="1"/>
  <c r="DO68" i="46"/>
  <c r="DN68" i="46"/>
  <c r="AY68" i="46" s="1"/>
  <c r="DM68" i="46"/>
  <c r="DL68" i="46"/>
  <c r="DK68" i="46"/>
  <c r="DJ68" i="46"/>
  <c r="AU68" i="46" s="1"/>
  <c r="DI68" i="46"/>
  <c r="DH68" i="46"/>
  <c r="AS68" i="46" s="1"/>
  <c r="DG68" i="46"/>
  <c r="AR68" i="46" s="1"/>
  <c r="DF68" i="46"/>
  <c r="AQ68" i="46" s="1"/>
  <c r="DE68" i="46"/>
  <c r="AP68" i="46" s="1"/>
  <c r="DD68" i="46"/>
  <c r="DC68" i="46"/>
  <c r="DB68" i="46"/>
  <c r="AM68" i="46" s="1"/>
  <c r="DA68" i="46"/>
  <c r="AL68" i="46" s="1"/>
  <c r="CZ68" i="46"/>
  <c r="AK68" i="46" s="1"/>
  <c r="CY68" i="46"/>
  <c r="CX68" i="46"/>
  <c r="AI68" i="46" s="1"/>
  <c r="CW68" i="46"/>
  <c r="CV68" i="46"/>
  <c r="AG68" i="46" s="1"/>
  <c r="CU68" i="46"/>
  <c r="CT68" i="46"/>
  <c r="AE68" i="46" s="1"/>
  <c r="CS68" i="46"/>
  <c r="AD68" i="46" s="1"/>
  <c r="CR68" i="46"/>
  <c r="AC68" i="46" s="1"/>
  <c r="CQ68" i="46"/>
  <c r="CP68" i="46"/>
  <c r="AA68" i="46" s="1"/>
  <c r="CO68" i="46"/>
  <c r="CN68" i="46"/>
  <c r="CM68" i="46"/>
  <c r="CL68" i="46"/>
  <c r="W68" i="46" s="1"/>
  <c r="CK68" i="46"/>
  <c r="V68" i="46" s="1"/>
  <c r="CJ68" i="46"/>
  <c r="U68" i="46" s="1"/>
  <c r="CI68" i="46"/>
  <c r="T68" i="46" s="1"/>
  <c r="CH68" i="46"/>
  <c r="S68" i="46" s="1"/>
  <c r="CG68" i="46"/>
  <c r="CF68" i="46"/>
  <c r="CE68" i="46"/>
  <c r="CD68" i="46"/>
  <c r="CC68" i="46"/>
  <c r="CB68" i="46"/>
  <c r="M68" i="46" s="1"/>
  <c r="CA68" i="46"/>
  <c r="BZ68" i="46"/>
  <c r="K68" i="46" s="1"/>
  <c r="BY68" i="46"/>
  <c r="BX68" i="46"/>
  <c r="BW68" i="46"/>
  <c r="BV68" i="46"/>
  <c r="G68" i="46" s="1"/>
  <c r="BU68" i="46"/>
  <c r="F68" i="46" s="1"/>
  <c r="BT68" i="46"/>
  <c r="E68" i="46" s="1"/>
  <c r="BS68" i="46"/>
  <c r="D68" i="46" s="1"/>
  <c r="B68" i="46"/>
  <c r="B68" i="44" s="1"/>
  <c r="A68" i="46"/>
  <c r="A68" i="44" s="1"/>
  <c r="EF67" i="46"/>
  <c r="EE67" i="46"/>
  <c r="BP67" i="46" s="1"/>
  <c r="ED67" i="46"/>
  <c r="BO67" i="44" s="1"/>
  <c r="EC67" i="46"/>
  <c r="BN67" i="44" s="1"/>
  <c r="EB67" i="46"/>
  <c r="BM67" i="46" s="1"/>
  <c r="EA67" i="46"/>
  <c r="DZ67" i="46"/>
  <c r="BK67" i="46" s="1"/>
  <c r="DY67" i="46"/>
  <c r="DX67" i="46"/>
  <c r="BI67" i="46" s="1"/>
  <c r="DW67" i="46"/>
  <c r="BH67" i="46" s="1"/>
  <c r="DV67" i="46"/>
  <c r="BG67" i="46" s="1"/>
  <c r="DU67" i="46"/>
  <c r="DT67" i="46"/>
  <c r="BE67" i="46" s="1"/>
  <c r="DS67" i="46"/>
  <c r="DR67" i="46"/>
  <c r="BC67" i="46" s="1"/>
  <c r="DQ67" i="46"/>
  <c r="BB67" i="46" s="1"/>
  <c r="DP67" i="46"/>
  <c r="BA67" i="46" s="1"/>
  <c r="DO67" i="46"/>
  <c r="AZ67" i="46" s="1"/>
  <c r="DN67" i="46"/>
  <c r="AY67" i="46" s="1"/>
  <c r="DM67" i="46"/>
  <c r="DL67" i="46"/>
  <c r="AW67" i="46" s="1"/>
  <c r="DK67" i="46"/>
  <c r="AV67" i="46" s="1"/>
  <c r="DJ67" i="46"/>
  <c r="DI67" i="46"/>
  <c r="AT67" i="46" s="1"/>
  <c r="DH67" i="46"/>
  <c r="DG67" i="46"/>
  <c r="DF67" i="46"/>
  <c r="AQ67" i="46" s="1"/>
  <c r="DE67" i="46"/>
  <c r="AP67" i="46" s="1"/>
  <c r="DD67" i="46"/>
  <c r="AO67" i="46" s="1"/>
  <c r="DC67" i="46"/>
  <c r="AN67" i="46" s="1"/>
  <c r="DB67" i="46"/>
  <c r="AM67" i="46" s="1"/>
  <c r="DA67" i="46"/>
  <c r="CZ67" i="46"/>
  <c r="CY67" i="46"/>
  <c r="AJ67" i="46" s="1"/>
  <c r="CX67" i="46"/>
  <c r="CW67" i="46"/>
  <c r="CV67" i="46"/>
  <c r="AG67" i="46" s="1"/>
  <c r="CU67" i="46"/>
  <c r="AF67" i="46" s="1"/>
  <c r="CT67" i="46"/>
  <c r="CS67" i="46"/>
  <c r="CR67" i="46"/>
  <c r="CQ67" i="46"/>
  <c r="AB67" i="46" s="1"/>
  <c r="CP67" i="46"/>
  <c r="AA67" i="46" s="1"/>
  <c r="CO67" i="46"/>
  <c r="CN67" i="46"/>
  <c r="Y67" i="46" s="1"/>
  <c r="CM67" i="46"/>
  <c r="X67" i="46" s="1"/>
  <c r="CL67" i="46"/>
  <c r="W67" i="46" s="1"/>
  <c r="CK67" i="46"/>
  <c r="CJ67" i="46"/>
  <c r="CI67" i="46"/>
  <c r="CH67" i="46"/>
  <c r="CG67" i="46"/>
  <c r="R67" i="46" s="1"/>
  <c r="CF67" i="46"/>
  <c r="Q67" i="46" s="1"/>
  <c r="CE67" i="46"/>
  <c r="CD67" i="46"/>
  <c r="O67" i="46" s="1"/>
  <c r="CC67" i="46"/>
  <c r="N67" i="46" s="1"/>
  <c r="CB67" i="46"/>
  <c r="CA67" i="46"/>
  <c r="BZ67" i="46"/>
  <c r="BY67" i="46"/>
  <c r="J67" i="46" s="1"/>
  <c r="BX67" i="46"/>
  <c r="I67" i="46" s="1"/>
  <c r="BW67" i="46"/>
  <c r="H67" i="46" s="1"/>
  <c r="BV67" i="46"/>
  <c r="BU67" i="46"/>
  <c r="BT67" i="46"/>
  <c r="BS67" i="46"/>
  <c r="D67" i="46" s="1"/>
  <c r="B67" i="46"/>
  <c r="B67" i="44" s="1"/>
  <c r="A67" i="46"/>
  <c r="A65" i="27" s="1"/>
  <c r="EF66" i="46"/>
  <c r="BQ66" i="46" s="1"/>
  <c r="EE66" i="46"/>
  <c r="ED66" i="46"/>
  <c r="EC66" i="46"/>
  <c r="BN66" i="46" s="1"/>
  <c r="EB66" i="46"/>
  <c r="BM66" i="46" s="1"/>
  <c r="EA66" i="46"/>
  <c r="BL66" i="46" s="1"/>
  <c r="DZ66" i="46"/>
  <c r="DY66" i="46"/>
  <c r="DX66" i="46"/>
  <c r="DW66" i="46"/>
  <c r="BH66" i="46" s="1"/>
  <c r="DV66" i="46"/>
  <c r="DU66" i="46"/>
  <c r="BF66" i="46" s="1"/>
  <c r="DT66" i="46"/>
  <c r="DS66" i="46"/>
  <c r="DR66" i="46"/>
  <c r="DQ66" i="46"/>
  <c r="BB66" i="46" s="1"/>
  <c r="DP66" i="46"/>
  <c r="BA66" i="46" s="1"/>
  <c r="DO66" i="46"/>
  <c r="AZ66" i="46" s="1"/>
  <c r="DN66" i="46"/>
  <c r="DM66" i="46"/>
  <c r="DL66" i="46"/>
  <c r="AW66" i="46" s="1"/>
  <c r="DK66" i="46"/>
  <c r="DJ66" i="46"/>
  <c r="DI66" i="46"/>
  <c r="DH66" i="46"/>
  <c r="DG66" i="46"/>
  <c r="DF66" i="46"/>
  <c r="DE66" i="46"/>
  <c r="DD66" i="46"/>
  <c r="DC66" i="46"/>
  <c r="AN66" i="46" s="1"/>
  <c r="DB66" i="46"/>
  <c r="DA66" i="46"/>
  <c r="CZ66" i="46"/>
  <c r="CY66" i="46"/>
  <c r="AJ66" i="46" s="1"/>
  <c r="CX66" i="46"/>
  <c r="CW66" i="46"/>
  <c r="CV66" i="46"/>
  <c r="AG66" i="46" s="1"/>
  <c r="CU66" i="46"/>
  <c r="CT66" i="46"/>
  <c r="CS66" i="46"/>
  <c r="AD66" i="46" s="1"/>
  <c r="CR66" i="46"/>
  <c r="CQ66" i="46"/>
  <c r="AB66" i="46" s="1"/>
  <c r="CP66" i="46"/>
  <c r="CO66" i="46"/>
  <c r="CN66" i="46"/>
  <c r="CM66" i="46"/>
  <c r="CL66" i="46"/>
  <c r="CK66" i="46"/>
  <c r="CJ66" i="46"/>
  <c r="U66" i="46" s="1"/>
  <c r="CI66" i="46"/>
  <c r="T66" i="46" s="1"/>
  <c r="CH66" i="46"/>
  <c r="CG66" i="46"/>
  <c r="CF66" i="46"/>
  <c r="Q66" i="46" s="1"/>
  <c r="CE66" i="46"/>
  <c r="P66" i="46" s="1"/>
  <c r="CD66" i="46"/>
  <c r="CC66" i="46"/>
  <c r="N66" i="46" s="1"/>
  <c r="CB66" i="46"/>
  <c r="CA66" i="46"/>
  <c r="BZ66" i="46"/>
  <c r="BY66" i="46"/>
  <c r="J66" i="46" s="1"/>
  <c r="BX66" i="46"/>
  <c r="I66" i="46" s="1"/>
  <c r="BW66" i="46"/>
  <c r="H66" i="46" s="1"/>
  <c r="BV66" i="46"/>
  <c r="BU66" i="46"/>
  <c r="F66" i="46" s="1"/>
  <c r="BT66" i="46"/>
  <c r="BS66" i="46"/>
  <c r="B66" i="46"/>
  <c r="B66" i="44" s="1"/>
  <c r="A66" i="46"/>
  <c r="A64" i="27" s="1"/>
  <c r="EF65" i="46"/>
  <c r="EE65" i="46"/>
  <c r="BP65" i="46" s="1"/>
  <c r="ED65" i="46"/>
  <c r="EC65" i="46"/>
  <c r="EB65" i="46"/>
  <c r="BM65" i="46" s="1"/>
  <c r="EA65" i="46"/>
  <c r="DZ65" i="46"/>
  <c r="DY65" i="46"/>
  <c r="DX65" i="46"/>
  <c r="DW65" i="46"/>
  <c r="DV65" i="46"/>
  <c r="BG65" i="46" s="1"/>
  <c r="DU65" i="46"/>
  <c r="BF65" i="46" s="1"/>
  <c r="DT65" i="46"/>
  <c r="DS65" i="46"/>
  <c r="DR65" i="46"/>
  <c r="DQ65" i="46"/>
  <c r="DP65" i="46"/>
  <c r="DO65" i="46"/>
  <c r="DN65" i="46"/>
  <c r="AY65" i="46" s="1"/>
  <c r="DM65" i="46"/>
  <c r="AX65" i="46" s="1"/>
  <c r="DL65" i="46"/>
  <c r="AW65" i="46" s="1"/>
  <c r="DK65" i="46"/>
  <c r="DJ65" i="46"/>
  <c r="AU65" i="46" s="1"/>
  <c r="DI65" i="46"/>
  <c r="DH65" i="46"/>
  <c r="DG65" i="46"/>
  <c r="AR65" i="46" s="1"/>
  <c r="DF65" i="46"/>
  <c r="AQ65" i="46" s="1"/>
  <c r="DE65" i="46"/>
  <c r="DD65" i="46"/>
  <c r="AO65" i="46" s="1"/>
  <c r="DC65" i="46"/>
  <c r="DB65" i="46"/>
  <c r="DA65" i="46"/>
  <c r="CZ65" i="46"/>
  <c r="AK65" i="46" s="1"/>
  <c r="CY65" i="46"/>
  <c r="CX65" i="46"/>
  <c r="AI65" i="46" s="1"/>
  <c r="CW65" i="46"/>
  <c r="CV65" i="46"/>
  <c r="AG65" i="46" s="1"/>
  <c r="CU65" i="46"/>
  <c r="AF65" i="46" s="1"/>
  <c r="CT65" i="46"/>
  <c r="CS65" i="46"/>
  <c r="CR65" i="46"/>
  <c r="CQ65" i="46"/>
  <c r="CP65" i="46"/>
  <c r="AA65" i="46" s="1"/>
  <c r="CO65" i="46"/>
  <c r="CN65" i="46"/>
  <c r="CM65" i="46"/>
  <c r="X65" i="46" s="1"/>
  <c r="CL65" i="46"/>
  <c r="W65" i="46" s="1"/>
  <c r="CK65" i="46"/>
  <c r="V65" i="46" s="1"/>
  <c r="CJ65" i="46"/>
  <c r="U65" i="46" s="1"/>
  <c r="CI65" i="46"/>
  <c r="CH65" i="46"/>
  <c r="S65" i="46" s="1"/>
  <c r="CG65" i="46"/>
  <c r="CF65" i="46"/>
  <c r="CE65" i="46"/>
  <c r="CD65" i="46"/>
  <c r="O65" i="46" s="1"/>
  <c r="CC65" i="46"/>
  <c r="CB65" i="46"/>
  <c r="M65" i="46" s="1"/>
  <c r="CA65" i="46"/>
  <c r="L65" i="46" s="1"/>
  <c r="BZ65" i="46"/>
  <c r="BY65" i="46"/>
  <c r="BX65" i="46"/>
  <c r="BW65" i="46"/>
  <c r="BV65" i="46"/>
  <c r="G65" i="46" s="1"/>
  <c r="BU65" i="46"/>
  <c r="F65" i="46" s="1"/>
  <c r="BT65" i="46"/>
  <c r="BS65" i="46"/>
  <c r="D65" i="46" s="1"/>
  <c r="B65" i="46"/>
  <c r="B65" i="44" s="1"/>
  <c r="A65" i="46"/>
  <c r="A63" i="27" s="1"/>
  <c r="EF64" i="46"/>
  <c r="BQ64" i="46" s="1"/>
  <c r="EE64" i="46"/>
  <c r="BP64" i="46" s="1"/>
  <c r="ED64" i="46"/>
  <c r="BO64" i="44" s="1"/>
  <c r="EC64" i="46"/>
  <c r="BN64" i="44" s="1"/>
  <c r="EB64" i="46"/>
  <c r="EA64" i="46"/>
  <c r="BL64" i="46" s="1"/>
  <c r="DZ64" i="46"/>
  <c r="BK64" i="46" s="1"/>
  <c r="DY64" i="46"/>
  <c r="DX64" i="46"/>
  <c r="BI64" i="46" s="1"/>
  <c r="DW64" i="46"/>
  <c r="DV64" i="46"/>
  <c r="BG64" i="46" s="1"/>
  <c r="DU64" i="46"/>
  <c r="DT64" i="46"/>
  <c r="DS64" i="46"/>
  <c r="BD64" i="46" s="1"/>
  <c r="DR64" i="46"/>
  <c r="BC64" i="46" s="1"/>
  <c r="DQ64" i="46"/>
  <c r="DP64" i="46"/>
  <c r="DO64" i="46"/>
  <c r="DN64" i="46"/>
  <c r="AY64" i="46" s="1"/>
  <c r="DM64" i="46"/>
  <c r="DL64" i="46"/>
  <c r="DK64" i="46"/>
  <c r="AV64" i="46" s="1"/>
  <c r="DJ64" i="46"/>
  <c r="AU64" i="46" s="1"/>
  <c r="DI64" i="46"/>
  <c r="AT64" i="46" s="1"/>
  <c r="DH64" i="46"/>
  <c r="AS64" i="46" s="1"/>
  <c r="DG64" i="46"/>
  <c r="DF64" i="46"/>
  <c r="DE64" i="46"/>
  <c r="AP64" i="46" s="1"/>
  <c r="DD64" i="46"/>
  <c r="DC64" i="46"/>
  <c r="AN64" i="46" s="1"/>
  <c r="DB64" i="46"/>
  <c r="AM64" i="46" s="1"/>
  <c r="DA64" i="46"/>
  <c r="CZ64" i="46"/>
  <c r="CY64" i="46"/>
  <c r="CX64" i="46"/>
  <c r="CW64" i="46"/>
  <c r="AH64" i="46" s="1"/>
  <c r="CV64" i="46"/>
  <c r="AG64" i="46" s="1"/>
  <c r="CU64" i="46"/>
  <c r="AF64" i="46" s="1"/>
  <c r="CT64" i="46"/>
  <c r="AE64" i="46" s="1"/>
  <c r="CS64" i="46"/>
  <c r="CR64" i="46"/>
  <c r="AC64" i="46" s="1"/>
  <c r="CQ64" i="46"/>
  <c r="CP64" i="46"/>
  <c r="AA64" i="46" s="1"/>
  <c r="CO64" i="46"/>
  <c r="Z64" i="46" s="1"/>
  <c r="CN64" i="46"/>
  <c r="CM64" i="46"/>
  <c r="X64" i="46" s="1"/>
  <c r="CL64" i="46"/>
  <c r="W64" i="46" s="1"/>
  <c r="CK64" i="46"/>
  <c r="CJ64" i="46"/>
  <c r="CI64" i="46"/>
  <c r="CH64" i="46"/>
  <c r="S64" i="46" s="1"/>
  <c r="CG64" i="46"/>
  <c r="CF64" i="46"/>
  <c r="Q64" i="46" s="1"/>
  <c r="CE64" i="46"/>
  <c r="P64" i="46" s="1"/>
  <c r="CD64" i="46"/>
  <c r="CC64" i="46"/>
  <c r="N64" i="46" s="1"/>
  <c r="CB64" i="46"/>
  <c r="CA64" i="46"/>
  <c r="BZ64" i="46"/>
  <c r="BY64" i="46"/>
  <c r="J64" i="46" s="1"/>
  <c r="BX64" i="46"/>
  <c r="BW64" i="46"/>
  <c r="H64" i="46" s="1"/>
  <c r="BV64" i="46"/>
  <c r="G64" i="46" s="1"/>
  <c r="BU64" i="46"/>
  <c r="BT64" i="46"/>
  <c r="E64" i="46" s="1"/>
  <c r="BS64" i="46"/>
  <c r="D64" i="46" s="1"/>
  <c r="BO64" i="46"/>
  <c r="BN64" i="46"/>
  <c r="B64" i="46"/>
  <c r="B64" i="44" s="1"/>
  <c r="A64" i="46"/>
  <c r="A62" i="27" s="1"/>
  <c r="EF63" i="46"/>
  <c r="BQ63" i="46" s="1"/>
  <c r="EE63" i="46"/>
  <c r="BP63" i="46" s="1"/>
  <c r="ED63" i="46"/>
  <c r="BO63" i="46" s="1"/>
  <c r="EC63" i="46"/>
  <c r="EB63" i="46"/>
  <c r="EA63" i="46"/>
  <c r="DZ63" i="46"/>
  <c r="DY63" i="46"/>
  <c r="BJ63" i="46" s="1"/>
  <c r="DX63" i="46"/>
  <c r="BI63" i="46" s="1"/>
  <c r="DW63" i="46"/>
  <c r="BH63" i="46" s="1"/>
  <c r="DV63" i="46"/>
  <c r="BG63" i="46" s="1"/>
  <c r="DU63" i="46"/>
  <c r="DT63" i="46"/>
  <c r="DS63" i="46"/>
  <c r="DR63" i="46"/>
  <c r="DQ63" i="46"/>
  <c r="BB63" i="46" s="1"/>
  <c r="DP63" i="46"/>
  <c r="BA63" i="46" s="1"/>
  <c r="DO63" i="46"/>
  <c r="DN63" i="46"/>
  <c r="DM63" i="46"/>
  <c r="AX63" i="46" s="1"/>
  <c r="DL63" i="46"/>
  <c r="DK63" i="46"/>
  <c r="DJ63" i="46"/>
  <c r="DI63" i="46"/>
  <c r="AT63" i="46" s="1"/>
  <c r="DH63" i="46"/>
  <c r="DG63" i="46"/>
  <c r="DF63" i="46"/>
  <c r="DE63" i="46"/>
  <c r="DD63" i="46"/>
  <c r="DC63" i="46"/>
  <c r="DB63" i="46"/>
  <c r="DA63" i="46"/>
  <c r="AL63" i="46" s="1"/>
  <c r="CZ63" i="46"/>
  <c r="AK63" i="46" s="1"/>
  <c r="CY63" i="46"/>
  <c r="CX63" i="46"/>
  <c r="CW63" i="46"/>
  <c r="CV63" i="46"/>
  <c r="AG63" i="46" s="1"/>
  <c r="CU63" i="46"/>
  <c r="AF63" i="46" s="1"/>
  <c r="CT63" i="46"/>
  <c r="CS63" i="46"/>
  <c r="AD63" i="46" s="1"/>
  <c r="CR63" i="46"/>
  <c r="AC63" i="46" s="1"/>
  <c r="CQ63" i="46"/>
  <c r="CP63" i="46"/>
  <c r="CO63" i="46"/>
  <c r="CN63" i="46"/>
  <c r="CM63" i="46"/>
  <c r="CL63" i="46"/>
  <c r="CK63" i="46"/>
  <c r="V63" i="46" s="1"/>
  <c r="CJ63" i="46"/>
  <c r="U63" i="46" s="1"/>
  <c r="CI63" i="46"/>
  <c r="CH63" i="46"/>
  <c r="CG63" i="46"/>
  <c r="R63" i="46" s="1"/>
  <c r="CF63" i="46"/>
  <c r="CE63" i="46"/>
  <c r="P63" i="46" s="1"/>
  <c r="CD63" i="46"/>
  <c r="CC63" i="46"/>
  <c r="N63" i="46" s="1"/>
  <c r="CB63" i="46"/>
  <c r="M63" i="46" s="1"/>
  <c r="CA63" i="46"/>
  <c r="BZ63" i="46"/>
  <c r="K63" i="46" s="1"/>
  <c r="BY63" i="46"/>
  <c r="BX63" i="46"/>
  <c r="BW63" i="46"/>
  <c r="BV63" i="46"/>
  <c r="G63" i="46" s="1"/>
  <c r="BU63" i="46"/>
  <c r="F63" i="46" s="1"/>
  <c r="BT63" i="46"/>
  <c r="E63" i="46" s="1"/>
  <c r="BS63" i="46"/>
  <c r="B63" i="46"/>
  <c r="B63" i="44" s="1"/>
  <c r="A63" i="46"/>
  <c r="A61" i="27" s="1"/>
  <c r="EF62" i="46"/>
  <c r="EE62" i="46"/>
  <c r="ED62" i="46"/>
  <c r="BO62" i="44" s="1"/>
  <c r="EC62" i="46"/>
  <c r="BN62" i="44" s="1"/>
  <c r="EB62" i="46"/>
  <c r="BM62" i="46" s="1"/>
  <c r="EA62" i="46"/>
  <c r="BL62" i="46" s="1"/>
  <c r="DZ62" i="46"/>
  <c r="BK62" i="46" s="1"/>
  <c r="DY62" i="46"/>
  <c r="DX62" i="46"/>
  <c r="DW62" i="46"/>
  <c r="BH62" i="46" s="1"/>
  <c r="DV62" i="46"/>
  <c r="DU62" i="46"/>
  <c r="DT62" i="46"/>
  <c r="BE62" i="46" s="1"/>
  <c r="DS62" i="46"/>
  <c r="DR62" i="46"/>
  <c r="BC62" i="46" s="1"/>
  <c r="DQ62" i="46"/>
  <c r="BB62" i="46" s="1"/>
  <c r="DP62" i="46"/>
  <c r="DO62" i="46"/>
  <c r="AZ62" i="46" s="1"/>
  <c r="DN62" i="46"/>
  <c r="DM62" i="46"/>
  <c r="DL62" i="46"/>
  <c r="AW62" i="46" s="1"/>
  <c r="DK62" i="46"/>
  <c r="AV62" i="46" s="1"/>
  <c r="DJ62" i="46"/>
  <c r="AU62" i="46" s="1"/>
  <c r="DI62" i="46"/>
  <c r="DH62" i="46"/>
  <c r="DG62" i="46"/>
  <c r="DF62" i="46"/>
  <c r="AQ62" i="46" s="1"/>
  <c r="DE62" i="46"/>
  <c r="DD62" i="46"/>
  <c r="AO62" i="46" s="1"/>
  <c r="DC62" i="46"/>
  <c r="DB62" i="46"/>
  <c r="AM62" i="46" s="1"/>
  <c r="DA62" i="46"/>
  <c r="CZ62" i="46"/>
  <c r="CY62" i="46"/>
  <c r="CX62" i="46"/>
  <c r="CW62" i="46"/>
  <c r="CV62" i="46"/>
  <c r="AG62" i="46" s="1"/>
  <c r="CU62" i="46"/>
  <c r="CT62" i="46"/>
  <c r="CS62" i="46"/>
  <c r="AD62" i="46" s="1"/>
  <c r="CR62" i="46"/>
  <c r="CQ62" i="46"/>
  <c r="CP62" i="46"/>
  <c r="CO62" i="46"/>
  <c r="CN62" i="46"/>
  <c r="CM62" i="46"/>
  <c r="CL62" i="46"/>
  <c r="CK62" i="46"/>
  <c r="CJ62" i="46"/>
  <c r="CI62" i="46"/>
  <c r="T62" i="46" s="1"/>
  <c r="CH62" i="46"/>
  <c r="S62" i="46" s="1"/>
  <c r="CG62" i="46"/>
  <c r="CF62" i="46"/>
  <c r="Q62" i="46" s="1"/>
  <c r="CE62" i="46"/>
  <c r="P62" i="46" s="1"/>
  <c r="CD62" i="46"/>
  <c r="CC62" i="46"/>
  <c r="CB62" i="46"/>
  <c r="CA62" i="46"/>
  <c r="BZ62" i="46"/>
  <c r="BY62" i="46"/>
  <c r="BX62" i="46"/>
  <c r="I62" i="46" s="1"/>
  <c r="BW62" i="46"/>
  <c r="H62" i="46" s="1"/>
  <c r="BV62" i="46"/>
  <c r="BU62" i="46"/>
  <c r="F62" i="46" s="1"/>
  <c r="BT62" i="46"/>
  <c r="BS62" i="46"/>
  <c r="D62" i="46" s="1"/>
  <c r="BO62" i="46"/>
  <c r="BN62" i="46"/>
  <c r="B62" i="46"/>
  <c r="B62" i="44" s="1"/>
  <c r="A62" i="46"/>
  <c r="A60" i="27" s="1"/>
  <c r="EF61" i="46"/>
  <c r="EE61" i="46"/>
  <c r="ED61" i="46"/>
  <c r="BO61" i="46" s="1"/>
  <c r="EC61" i="46"/>
  <c r="EB61" i="46"/>
  <c r="EA61" i="46"/>
  <c r="DZ61" i="46"/>
  <c r="BK61" i="46" s="1"/>
  <c r="DY61" i="46"/>
  <c r="DX61" i="46"/>
  <c r="DW61" i="46"/>
  <c r="DV61" i="46"/>
  <c r="DU61" i="46"/>
  <c r="BF61" i="46" s="1"/>
  <c r="DT61" i="46"/>
  <c r="DS61" i="46"/>
  <c r="DR61" i="46"/>
  <c r="BC61" i="46" s="1"/>
  <c r="DQ61" i="46"/>
  <c r="DP61" i="46"/>
  <c r="DO61" i="46"/>
  <c r="DN61" i="46"/>
  <c r="DM61" i="46"/>
  <c r="AX61" i="46" s="1"/>
  <c r="DL61" i="46"/>
  <c r="DK61" i="46"/>
  <c r="AV61" i="46" s="1"/>
  <c r="DJ61" i="46"/>
  <c r="AU61" i="46" s="1"/>
  <c r="DI61" i="46"/>
  <c r="AT61" i="46" s="1"/>
  <c r="DH61" i="46"/>
  <c r="DG61" i="46"/>
  <c r="DF61" i="46"/>
  <c r="DE61" i="46"/>
  <c r="DD61" i="46"/>
  <c r="DC61" i="46"/>
  <c r="DB61" i="46"/>
  <c r="AM61" i="46" s="1"/>
  <c r="DA61" i="46"/>
  <c r="CZ61" i="46"/>
  <c r="AK61" i="46" s="1"/>
  <c r="CY61" i="46"/>
  <c r="AJ61" i="46" s="1"/>
  <c r="CX61" i="46"/>
  <c r="CW61" i="46"/>
  <c r="CV61" i="46"/>
  <c r="CU61" i="46"/>
  <c r="CT61" i="46"/>
  <c r="AE61" i="46" s="1"/>
  <c r="CS61" i="46"/>
  <c r="CR61" i="46"/>
  <c r="AC61" i="46" s="1"/>
  <c r="CQ61" i="46"/>
  <c r="CP61" i="46"/>
  <c r="CO61" i="46"/>
  <c r="CN61" i="46"/>
  <c r="CM61" i="46"/>
  <c r="X61" i="46" s="1"/>
  <c r="CL61" i="46"/>
  <c r="W61" i="46" s="1"/>
  <c r="CK61" i="46"/>
  <c r="CJ61" i="46"/>
  <c r="CI61" i="46"/>
  <c r="T61" i="46" s="1"/>
  <c r="CH61" i="46"/>
  <c r="CG61" i="46"/>
  <c r="CF61" i="46"/>
  <c r="CE61" i="46"/>
  <c r="CD61" i="46"/>
  <c r="O61" i="46" s="1"/>
  <c r="CC61" i="46"/>
  <c r="CB61" i="46"/>
  <c r="CA61" i="46"/>
  <c r="BZ61" i="46"/>
  <c r="BY61" i="46"/>
  <c r="J61" i="46" s="1"/>
  <c r="BX61" i="46"/>
  <c r="BW61" i="46"/>
  <c r="BV61" i="46"/>
  <c r="G61" i="46" s="1"/>
  <c r="BU61" i="46"/>
  <c r="BT61" i="46"/>
  <c r="BS61" i="46"/>
  <c r="B61" i="46"/>
  <c r="B61" i="44" s="1"/>
  <c r="A61" i="46"/>
  <c r="A59" i="27" s="1"/>
  <c r="EF60" i="46"/>
  <c r="EE60" i="46"/>
  <c r="BP60" i="46" s="1"/>
  <c r="ED60" i="46"/>
  <c r="BO60" i="44" s="1"/>
  <c r="EC60" i="46"/>
  <c r="BN60" i="44" s="1"/>
  <c r="EB60" i="46"/>
  <c r="BM60" i="46" s="1"/>
  <c r="EA60" i="46"/>
  <c r="BL60" i="46" s="1"/>
  <c r="DZ60" i="46"/>
  <c r="DY60" i="46"/>
  <c r="BJ60" i="46" s="1"/>
  <c r="DX60" i="46"/>
  <c r="DW60" i="46"/>
  <c r="BH60" i="46" s="1"/>
  <c r="DV60" i="46"/>
  <c r="BG60" i="46" s="1"/>
  <c r="DU60" i="46"/>
  <c r="DT60" i="46"/>
  <c r="DS60" i="46"/>
  <c r="DR60" i="46"/>
  <c r="DQ60" i="46"/>
  <c r="DP60" i="46"/>
  <c r="BA60" i="46" s="1"/>
  <c r="DO60" i="46"/>
  <c r="AZ60" i="46" s="1"/>
  <c r="DN60" i="46"/>
  <c r="AY60" i="46" s="1"/>
  <c r="DM60" i="46"/>
  <c r="AX60" i="46" s="1"/>
  <c r="DL60" i="46"/>
  <c r="DK60" i="46"/>
  <c r="DJ60" i="46"/>
  <c r="AU60" i="46" s="1"/>
  <c r="DI60" i="46"/>
  <c r="AT60" i="46" s="1"/>
  <c r="DH60" i="46"/>
  <c r="AS60" i="46" s="1"/>
  <c r="DG60" i="46"/>
  <c r="AR60" i="46" s="1"/>
  <c r="DF60" i="46"/>
  <c r="AQ60" i="46" s="1"/>
  <c r="DE60" i="46"/>
  <c r="AP60" i="46" s="1"/>
  <c r="DD60" i="46"/>
  <c r="DC60" i="46"/>
  <c r="DB60" i="46"/>
  <c r="DA60" i="46"/>
  <c r="CZ60" i="46"/>
  <c r="CY60" i="46"/>
  <c r="AJ60" i="46" s="1"/>
  <c r="CX60" i="46"/>
  <c r="AI60" i="46" s="1"/>
  <c r="CW60" i="46"/>
  <c r="CV60" i="46"/>
  <c r="AG60" i="46" s="1"/>
  <c r="CU60" i="46"/>
  <c r="AF60" i="46" s="1"/>
  <c r="CT60" i="46"/>
  <c r="CS60" i="46"/>
  <c r="CR60" i="46"/>
  <c r="CQ60" i="46"/>
  <c r="AB60" i="46" s="1"/>
  <c r="CP60" i="46"/>
  <c r="AA60" i="46" s="1"/>
  <c r="CO60" i="46"/>
  <c r="Z60" i="46" s="1"/>
  <c r="CN60" i="46"/>
  <c r="Y60" i="46" s="1"/>
  <c r="CM60" i="46"/>
  <c r="CL60" i="46"/>
  <c r="W60" i="46" s="1"/>
  <c r="CK60" i="46"/>
  <c r="CJ60" i="46"/>
  <c r="CI60" i="46"/>
  <c r="T60" i="46" s="1"/>
  <c r="CH60" i="46"/>
  <c r="CG60" i="46"/>
  <c r="CF60" i="46"/>
  <c r="CE60" i="46"/>
  <c r="CD60" i="46"/>
  <c r="CC60" i="46"/>
  <c r="CB60" i="46"/>
  <c r="CA60" i="46"/>
  <c r="L60" i="46" s="1"/>
  <c r="BZ60" i="46"/>
  <c r="K60" i="46" s="1"/>
  <c r="BY60" i="46"/>
  <c r="J60" i="46" s="1"/>
  <c r="BX60" i="46"/>
  <c r="I60" i="46" s="1"/>
  <c r="BW60" i="46"/>
  <c r="BV60" i="46"/>
  <c r="BU60" i="46"/>
  <c r="BT60" i="46"/>
  <c r="E60" i="46" s="1"/>
  <c r="BS60" i="46"/>
  <c r="D60" i="46" s="1"/>
  <c r="BO60" i="46"/>
  <c r="BN60" i="46"/>
  <c r="B60" i="46"/>
  <c r="B60" i="44" s="1"/>
  <c r="A60" i="46"/>
  <c r="A58" i="27" s="1"/>
  <c r="EF59" i="46"/>
  <c r="EE59" i="46"/>
  <c r="ED59" i="46"/>
  <c r="EC59" i="46"/>
  <c r="BN59" i="46" s="1"/>
  <c r="EB59" i="46"/>
  <c r="BM59" i="46" s="1"/>
  <c r="EA59" i="46"/>
  <c r="DZ59" i="46"/>
  <c r="DY59" i="46"/>
  <c r="DX59" i="46"/>
  <c r="BI59" i="46" s="1"/>
  <c r="DW59" i="46"/>
  <c r="DV59" i="46"/>
  <c r="DU59" i="46"/>
  <c r="BF59" i="46" s="1"/>
  <c r="DT59" i="46"/>
  <c r="BE59" i="46" s="1"/>
  <c r="DS59" i="46"/>
  <c r="DR59" i="46"/>
  <c r="DQ59" i="46"/>
  <c r="DP59" i="46"/>
  <c r="DO59" i="46"/>
  <c r="DN59" i="46"/>
  <c r="DM59" i="46"/>
  <c r="AX59" i="46" s="1"/>
  <c r="DL59" i="46"/>
  <c r="AW59" i="46" s="1"/>
  <c r="DK59" i="46"/>
  <c r="DJ59" i="46"/>
  <c r="AU59" i="46" s="1"/>
  <c r="DI59" i="46"/>
  <c r="DH59" i="46"/>
  <c r="DG59" i="46"/>
  <c r="AR59" i="46" s="1"/>
  <c r="DF59" i="46"/>
  <c r="DE59" i="46"/>
  <c r="AP59" i="46" s="1"/>
  <c r="DD59" i="46"/>
  <c r="AO59" i="46" s="1"/>
  <c r="DC59" i="46"/>
  <c r="AN59" i="46" s="1"/>
  <c r="DB59" i="46"/>
  <c r="DA59" i="46"/>
  <c r="CZ59" i="46"/>
  <c r="AK59" i="46" s="1"/>
  <c r="CY59" i="46"/>
  <c r="CX59" i="46"/>
  <c r="AI59" i="46" s="1"/>
  <c r="CW59" i="46"/>
  <c r="AH59" i="46" s="1"/>
  <c r="CV59" i="46"/>
  <c r="AG59" i="46" s="1"/>
  <c r="CU59" i="46"/>
  <c r="CT59" i="46"/>
  <c r="CS59" i="46"/>
  <c r="AD59" i="46" s="1"/>
  <c r="CR59" i="46"/>
  <c r="CQ59" i="46"/>
  <c r="CP59" i="46"/>
  <c r="CO59" i="46"/>
  <c r="Z59" i="46" s="1"/>
  <c r="CN59" i="46"/>
  <c r="CM59" i="46"/>
  <c r="X59" i="46" s="1"/>
  <c r="CL59" i="46"/>
  <c r="CK59" i="46"/>
  <c r="CJ59" i="46"/>
  <c r="CI59" i="46"/>
  <c r="CH59" i="46"/>
  <c r="S59" i="46" s="1"/>
  <c r="CG59" i="46"/>
  <c r="R59" i="46" s="1"/>
  <c r="CF59" i="46"/>
  <c r="Q59" i="46" s="1"/>
  <c r="CE59" i="46"/>
  <c r="P59" i="46" s="1"/>
  <c r="CD59" i="46"/>
  <c r="CC59" i="46"/>
  <c r="N59" i="46" s="1"/>
  <c r="CB59" i="46"/>
  <c r="M59" i="46" s="1"/>
  <c r="CA59" i="46"/>
  <c r="BZ59" i="46"/>
  <c r="BY59" i="46"/>
  <c r="J59" i="46" s="1"/>
  <c r="BX59" i="46"/>
  <c r="I59" i="46" s="1"/>
  <c r="BW59" i="46"/>
  <c r="BV59" i="46"/>
  <c r="BU59" i="46"/>
  <c r="BT59" i="46"/>
  <c r="E59" i="46" s="1"/>
  <c r="BS59" i="46"/>
  <c r="B59" i="46"/>
  <c r="B59" i="44" s="1"/>
  <c r="A59" i="46"/>
  <c r="A57" i="27" s="1"/>
  <c r="EF58" i="46"/>
  <c r="BQ58" i="46" s="1"/>
  <c r="EE58" i="46"/>
  <c r="ED58" i="46"/>
  <c r="BO58" i="44" s="1"/>
  <c r="EC58" i="46"/>
  <c r="BN58" i="44" s="1"/>
  <c r="EB58" i="46"/>
  <c r="EA58" i="46"/>
  <c r="DZ58" i="46"/>
  <c r="BK58" i="46" s="1"/>
  <c r="DY58" i="46"/>
  <c r="DX58" i="46"/>
  <c r="BI58" i="46" s="1"/>
  <c r="DW58" i="46"/>
  <c r="DV58" i="46"/>
  <c r="DU58" i="46"/>
  <c r="DT58" i="46"/>
  <c r="DS58" i="46"/>
  <c r="BD58" i="46" s="1"/>
  <c r="DR58" i="46"/>
  <c r="BC58" i="46" s="1"/>
  <c r="DQ58" i="46"/>
  <c r="DP58" i="46"/>
  <c r="BA58" i="46" s="1"/>
  <c r="DO58" i="46"/>
  <c r="DN58" i="46"/>
  <c r="DM58" i="46"/>
  <c r="DL58" i="46"/>
  <c r="DK58" i="46"/>
  <c r="DJ58" i="46"/>
  <c r="DI58" i="46"/>
  <c r="DH58" i="46"/>
  <c r="AS58" i="46" s="1"/>
  <c r="DG58" i="46"/>
  <c r="DF58" i="46"/>
  <c r="AQ58" i="46" s="1"/>
  <c r="DE58" i="46"/>
  <c r="AP58" i="46" s="1"/>
  <c r="DD58" i="46"/>
  <c r="AO58" i="46" s="1"/>
  <c r="DC58" i="46"/>
  <c r="AN58" i="46" s="1"/>
  <c r="DB58" i="46"/>
  <c r="DA58" i="46"/>
  <c r="CZ58" i="46"/>
  <c r="AK58" i="46" s="1"/>
  <c r="CY58" i="46"/>
  <c r="CX58" i="46"/>
  <c r="CW58" i="46"/>
  <c r="CV58" i="46"/>
  <c r="CU58" i="46"/>
  <c r="CT58" i="46"/>
  <c r="CS58" i="46"/>
  <c r="CR58" i="46"/>
  <c r="AC58" i="46" s="1"/>
  <c r="CQ58" i="46"/>
  <c r="AB58" i="46" s="1"/>
  <c r="CP58" i="46"/>
  <c r="AA58" i="46" s="1"/>
  <c r="CO58" i="46"/>
  <c r="CN58" i="46"/>
  <c r="Y58" i="46" s="1"/>
  <c r="CM58" i="46"/>
  <c r="X58" i="46" s="1"/>
  <c r="CL58" i="46"/>
  <c r="W58" i="46" s="1"/>
  <c r="CK58" i="46"/>
  <c r="CJ58" i="46"/>
  <c r="U58" i="46" s="1"/>
  <c r="CI58" i="46"/>
  <c r="CH58" i="46"/>
  <c r="CG58" i="46"/>
  <c r="CF58" i="46"/>
  <c r="Q58" i="46" s="1"/>
  <c r="CE58" i="46"/>
  <c r="CD58" i="46"/>
  <c r="CC58" i="46"/>
  <c r="CB58" i="46"/>
  <c r="M58" i="46" s="1"/>
  <c r="CA58" i="46"/>
  <c r="L58" i="46" s="1"/>
  <c r="BZ58" i="46"/>
  <c r="K58" i="46" s="1"/>
  <c r="BY58" i="46"/>
  <c r="BX58" i="46"/>
  <c r="BW58" i="46"/>
  <c r="BV58" i="46"/>
  <c r="BU58" i="46"/>
  <c r="BT58" i="46"/>
  <c r="E58" i="46" s="1"/>
  <c r="BS58" i="46"/>
  <c r="BO58" i="46"/>
  <c r="BN58" i="46"/>
  <c r="B58" i="46"/>
  <c r="B58" i="44" s="1"/>
  <c r="A58" i="46"/>
  <c r="A56" i="27" s="1"/>
  <c r="EF57" i="46"/>
  <c r="EE57" i="46"/>
  <c r="ED57" i="46"/>
  <c r="BO57" i="44" s="1"/>
  <c r="EC57" i="46"/>
  <c r="EB57" i="46"/>
  <c r="EA57" i="46"/>
  <c r="DZ57" i="46"/>
  <c r="DY57" i="46"/>
  <c r="BJ57" i="46" s="1"/>
  <c r="DX57" i="46"/>
  <c r="BI57" i="46" s="1"/>
  <c r="DW57" i="46"/>
  <c r="DV57" i="46"/>
  <c r="BG57" i="46" s="1"/>
  <c r="DU57" i="46"/>
  <c r="BF57" i="46" s="1"/>
  <c r="DT57" i="46"/>
  <c r="BE57" i="46" s="1"/>
  <c r="DS57" i="46"/>
  <c r="DR57" i="46"/>
  <c r="DQ57" i="46"/>
  <c r="DP57" i="46"/>
  <c r="BA57" i="46" s="1"/>
  <c r="DO57" i="46"/>
  <c r="DN57" i="46"/>
  <c r="AY57" i="46" s="1"/>
  <c r="DM57" i="46"/>
  <c r="AX57" i="46" s="1"/>
  <c r="DL57" i="46"/>
  <c r="DK57" i="46"/>
  <c r="AV57" i="46" s="1"/>
  <c r="DJ57" i="46"/>
  <c r="AU57" i="46" s="1"/>
  <c r="DI57" i="46"/>
  <c r="AT57" i="46" s="1"/>
  <c r="DH57" i="46"/>
  <c r="DG57" i="46"/>
  <c r="DF57" i="46"/>
  <c r="AQ57" i="46" s="1"/>
  <c r="DE57" i="46"/>
  <c r="DD57" i="46"/>
  <c r="AO57" i="46" s="1"/>
  <c r="DC57" i="46"/>
  <c r="DB57" i="46"/>
  <c r="DA57" i="46"/>
  <c r="AL57" i="46" s="1"/>
  <c r="CZ57" i="46"/>
  <c r="AK57" i="46" s="1"/>
  <c r="CY57" i="46"/>
  <c r="CX57" i="46"/>
  <c r="CW57" i="46"/>
  <c r="CV57" i="46"/>
  <c r="CU57" i="46"/>
  <c r="AF57" i="46" s="1"/>
  <c r="CT57" i="46"/>
  <c r="CS57" i="46"/>
  <c r="AD57" i="46" s="1"/>
  <c r="CR57" i="46"/>
  <c r="AC57" i="46" s="1"/>
  <c r="CQ57" i="46"/>
  <c r="CP57" i="46"/>
  <c r="AA57" i="46" s="1"/>
  <c r="CO57" i="46"/>
  <c r="CN57" i="46"/>
  <c r="CM57" i="46"/>
  <c r="CL57" i="46"/>
  <c r="CK57" i="46"/>
  <c r="V57" i="46" s="1"/>
  <c r="CJ57" i="46"/>
  <c r="CI57" i="46"/>
  <c r="CH57" i="46"/>
  <c r="CG57" i="46"/>
  <c r="CF57" i="46"/>
  <c r="CE57" i="46"/>
  <c r="CD57" i="46"/>
  <c r="O57" i="46" s="1"/>
  <c r="CC57" i="46"/>
  <c r="CB57" i="46"/>
  <c r="CA57" i="46"/>
  <c r="BZ57" i="46"/>
  <c r="K57" i="46" s="1"/>
  <c r="BY57" i="46"/>
  <c r="J57" i="46" s="1"/>
  <c r="BX57" i="46"/>
  <c r="BW57" i="46"/>
  <c r="BV57" i="46"/>
  <c r="BU57" i="46"/>
  <c r="BT57" i="46"/>
  <c r="BS57" i="46"/>
  <c r="BO57" i="46"/>
  <c r="B57" i="46"/>
  <c r="B57" i="44" s="1"/>
  <c r="A57" i="46"/>
  <c r="A55" i="27" s="1"/>
  <c r="EF56" i="46"/>
  <c r="BQ56" i="46" s="1"/>
  <c r="EE56" i="46"/>
  <c r="BP56" i="46" s="1"/>
  <c r="ED56" i="46"/>
  <c r="BO56" i="44" s="1"/>
  <c r="EC56" i="46"/>
  <c r="EB56" i="46"/>
  <c r="EA56" i="46"/>
  <c r="BL56" i="46" s="1"/>
  <c r="DZ56" i="46"/>
  <c r="DY56" i="46"/>
  <c r="BJ56" i="46" s="1"/>
  <c r="DX56" i="46"/>
  <c r="BI56" i="46" s="1"/>
  <c r="DW56" i="46"/>
  <c r="DV56" i="46"/>
  <c r="BG56" i="46" s="1"/>
  <c r="DU56" i="46"/>
  <c r="BF56" i="46" s="1"/>
  <c r="DT56" i="46"/>
  <c r="DS56" i="46"/>
  <c r="BD56" i="46" s="1"/>
  <c r="DR56" i="46"/>
  <c r="BC56" i="46" s="1"/>
  <c r="DQ56" i="46"/>
  <c r="DP56" i="46"/>
  <c r="DO56" i="46"/>
  <c r="AZ56" i="46" s="1"/>
  <c r="DN56" i="46"/>
  <c r="DM56" i="46"/>
  <c r="AX56" i="46" s="1"/>
  <c r="DL56" i="46"/>
  <c r="DK56" i="46"/>
  <c r="DJ56" i="46"/>
  <c r="AU56" i="46" s="1"/>
  <c r="DI56" i="46"/>
  <c r="DH56" i="46"/>
  <c r="AS56" i="46" s="1"/>
  <c r="DG56" i="46"/>
  <c r="DF56" i="46"/>
  <c r="DE56" i="46"/>
  <c r="AP56" i="46" s="1"/>
  <c r="DD56" i="46"/>
  <c r="DC56" i="46"/>
  <c r="AN56" i="46" s="1"/>
  <c r="DB56" i="46"/>
  <c r="AM56" i="46" s="1"/>
  <c r="DA56" i="46"/>
  <c r="AL56" i="46" s="1"/>
  <c r="CZ56" i="46"/>
  <c r="AK56" i="46" s="1"/>
  <c r="CY56" i="46"/>
  <c r="AJ56" i="46" s="1"/>
  <c r="CX56" i="46"/>
  <c r="CW56" i="46"/>
  <c r="AH56" i="46" s="1"/>
  <c r="CV56" i="46"/>
  <c r="CU56" i="46"/>
  <c r="AF56" i="46" s="1"/>
  <c r="CT56" i="46"/>
  <c r="CS56" i="46"/>
  <c r="CR56" i="46"/>
  <c r="CQ56" i="46"/>
  <c r="AB56" i="46" s="1"/>
  <c r="CP56" i="46"/>
  <c r="CO56" i="46"/>
  <c r="Z56" i="46" s="1"/>
  <c r="CN56" i="46"/>
  <c r="CM56" i="46"/>
  <c r="X56" i="46" s="1"/>
  <c r="CL56" i="46"/>
  <c r="W56" i="46" s="1"/>
  <c r="CK56" i="46"/>
  <c r="V56" i="46" s="1"/>
  <c r="CJ56" i="46"/>
  <c r="U56" i="46" s="1"/>
  <c r="CI56" i="46"/>
  <c r="CH56" i="46"/>
  <c r="CG56" i="46"/>
  <c r="R56" i="46" s="1"/>
  <c r="CF56" i="46"/>
  <c r="CE56" i="46"/>
  <c r="CD56" i="46"/>
  <c r="CC56" i="46"/>
  <c r="N56" i="46" s="1"/>
  <c r="CB56" i="46"/>
  <c r="CA56" i="46"/>
  <c r="L56" i="46" s="1"/>
  <c r="BZ56" i="46"/>
  <c r="BY56" i="46"/>
  <c r="BX56" i="46"/>
  <c r="BW56" i="46"/>
  <c r="H56" i="46" s="1"/>
  <c r="BV56" i="46"/>
  <c r="G56" i="46" s="1"/>
  <c r="BU56" i="46"/>
  <c r="BT56" i="46"/>
  <c r="BS56" i="46"/>
  <c r="BO56" i="46"/>
  <c r="B56" i="46"/>
  <c r="B56" i="44" s="1"/>
  <c r="A56" i="46"/>
  <c r="A54" i="27" s="1"/>
  <c r="EF55" i="46"/>
  <c r="BQ55" i="46" s="1"/>
  <c r="EE55" i="46"/>
  <c r="ED55" i="46"/>
  <c r="EC55" i="46"/>
  <c r="BN55" i="46" s="1"/>
  <c r="EB55" i="46"/>
  <c r="EA55" i="46"/>
  <c r="DZ55" i="46"/>
  <c r="DY55" i="46"/>
  <c r="DX55" i="46"/>
  <c r="DW55" i="46"/>
  <c r="BH55" i="46" s="1"/>
  <c r="DV55" i="46"/>
  <c r="DU55" i="46"/>
  <c r="DT55" i="46"/>
  <c r="DS55" i="46"/>
  <c r="DR55" i="46"/>
  <c r="BC55" i="46" s="1"/>
  <c r="DQ55" i="46"/>
  <c r="BB55" i="46" s="1"/>
  <c r="DP55" i="46"/>
  <c r="BA55" i="46" s="1"/>
  <c r="DO55" i="46"/>
  <c r="AZ55" i="46" s="1"/>
  <c r="DN55" i="46"/>
  <c r="DM55" i="46"/>
  <c r="DL55" i="46"/>
  <c r="AW55" i="46" s="1"/>
  <c r="DK55" i="46"/>
  <c r="DJ55" i="46"/>
  <c r="DI55" i="46"/>
  <c r="AT55" i="46" s="1"/>
  <c r="DH55" i="46"/>
  <c r="AS55" i="46" s="1"/>
  <c r="DG55" i="46"/>
  <c r="DF55" i="46"/>
  <c r="DE55" i="46"/>
  <c r="DD55" i="46"/>
  <c r="AO55" i="46" s="1"/>
  <c r="DC55" i="46"/>
  <c r="DB55" i="46"/>
  <c r="DA55" i="46"/>
  <c r="CZ55" i="46"/>
  <c r="CY55" i="46"/>
  <c r="AJ55" i="46" s="1"/>
  <c r="CX55" i="46"/>
  <c r="CW55" i="46"/>
  <c r="AH55" i="46" s="1"/>
  <c r="CV55" i="46"/>
  <c r="CU55" i="46"/>
  <c r="CT55" i="46"/>
  <c r="CS55" i="46"/>
  <c r="AD55" i="46" s="1"/>
  <c r="CR55" i="46"/>
  <c r="AC55" i="46" s="1"/>
  <c r="CQ55" i="46"/>
  <c r="CP55" i="46"/>
  <c r="CO55" i="46"/>
  <c r="Z55" i="46" s="1"/>
  <c r="CN55" i="46"/>
  <c r="CM55" i="46"/>
  <c r="CL55" i="46"/>
  <c r="W55" i="46" s="1"/>
  <c r="CK55" i="46"/>
  <c r="V55" i="46" s="1"/>
  <c r="CJ55" i="46"/>
  <c r="U55" i="46" s="1"/>
  <c r="CI55" i="46"/>
  <c r="CH55" i="46"/>
  <c r="CG55" i="46"/>
  <c r="CF55" i="46"/>
  <c r="Q55" i="46" s="1"/>
  <c r="CE55" i="46"/>
  <c r="P55" i="46" s="1"/>
  <c r="CD55" i="46"/>
  <c r="CC55" i="46"/>
  <c r="CB55" i="46"/>
  <c r="M55" i="46" s="1"/>
  <c r="CA55" i="46"/>
  <c r="L55" i="46" s="1"/>
  <c r="BZ55" i="46"/>
  <c r="BY55" i="46"/>
  <c r="J55" i="46" s="1"/>
  <c r="BX55" i="46"/>
  <c r="BW55" i="46"/>
  <c r="BV55" i="46"/>
  <c r="G55" i="46" s="1"/>
  <c r="BU55" i="46"/>
  <c r="F55" i="46" s="1"/>
  <c r="BT55" i="46"/>
  <c r="E55" i="46" s="1"/>
  <c r="BS55" i="46"/>
  <c r="B55" i="46"/>
  <c r="B55" i="44" s="1"/>
  <c r="A55" i="46"/>
  <c r="A53" i="27" s="1"/>
  <c r="EF54" i="46"/>
  <c r="EE54" i="46"/>
  <c r="BP54" i="46" s="1"/>
  <c r="ED54" i="46"/>
  <c r="BO54" i="44" s="1"/>
  <c r="EC54" i="46"/>
  <c r="BN54" i="44" s="1"/>
  <c r="EB54" i="46"/>
  <c r="BM54" i="46" s="1"/>
  <c r="EA54" i="46"/>
  <c r="DZ54" i="46"/>
  <c r="DY54" i="46"/>
  <c r="BJ54" i="46" s="1"/>
  <c r="DX54" i="46"/>
  <c r="DW54" i="46"/>
  <c r="DV54" i="46"/>
  <c r="BG54" i="46" s="1"/>
  <c r="DU54" i="46"/>
  <c r="DT54" i="46"/>
  <c r="BE54" i="46" s="1"/>
  <c r="DS54" i="46"/>
  <c r="BD54" i="46" s="1"/>
  <c r="DR54" i="46"/>
  <c r="BC54" i="46" s="1"/>
  <c r="DQ54" i="46"/>
  <c r="BB54" i="46" s="1"/>
  <c r="DP54" i="46"/>
  <c r="DO54" i="46"/>
  <c r="AZ54" i="46" s="1"/>
  <c r="DN54" i="46"/>
  <c r="DM54" i="46"/>
  <c r="AX54" i="46" s="1"/>
  <c r="DL54" i="46"/>
  <c r="AW54" i="46" s="1"/>
  <c r="DK54" i="46"/>
  <c r="DJ54" i="46"/>
  <c r="DI54" i="46"/>
  <c r="AT54" i="46" s="1"/>
  <c r="DH54" i="46"/>
  <c r="AS54" i="46" s="1"/>
  <c r="DG54" i="46"/>
  <c r="AR54" i="46" s="1"/>
  <c r="DF54" i="46"/>
  <c r="AQ54" i="46" s="1"/>
  <c r="DE54" i="46"/>
  <c r="AP54" i="46" s="1"/>
  <c r="DD54" i="46"/>
  <c r="AO54" i="46" s="1"/>
  <c r="DC54" i="46"/>
  <c r="AN54" i="46" s="1"/>
  <c r="DB54" i="46"/>
  <c r="DA54" i="46"/>
  <c r="CZ54" i="46"/>
  <c r="CY54" i="46"/>
  <c r="CX54" i="46"/>
  <c r="AI54" i="46" s="1"/>
  <c r="CW54" i="46"/>
  <c r="AH54" i="46" s="1"/>
  <c r="CV54" i="46"/>
  <c r="AG54" i="46" s="1"/>
  <c r="CU54" i="46"/>
  <c r="AF54" i="46" s="1"/>
  <c r="CT54" i="46"/>
  <c r="CS54" i="46"/>
  <c r="CR54" i="46"/>
  <c r="AC54" i="46" s="1"/>
  <c r="CQ54" i="46"/>
  <c r="CP54" i="46"/>
  <c r="AA54" i="46" s="1"/>
  <c r="CO54" i="46"/>
  <c r="Z54" i="46" s="1"/>
  <c r="CN54" i="46"/>
  <c r="Y54" i="46" s="1"/>
  <c r="CM54" i="46"/>
  <c r="X54" i="46" s="1"/>
  <c r="CL54" i="46"/>
  <c r="W54" i="46" s="1"/>
  <c r="CK54" i="46"/>
  <c r="CJ54" i="46"/>
  <c r="CI54" i="46"/>
  <c r="CH54" i="46"/>
  <c r="CG54" i="46"/>
  <c r="R54" i="46" s="1"/>
  <c r="CF54" i="46"/>
  <c r="CE54" i="46"/>
  <c r="CD54" i="46"/>
  <c r="O54" i="46" s="1"/>
  <c r="CC54" i="46"/>
  <c r="N54" i="46" s="1"/>
  <c r="CB54" i="46"/>
  <c r="M54" i="46" s="1"/>
  <c r="CA54" i="46"/>
  <c r="L54" i="46" s="1"/>
  <c r="BZ54" i="46"/>
  <c r="BY54" i="46"/>
  <c r="J54" i="46" s="1"/>
  <c r="BX54" i="46"/>
  <c r="I54" i="46" s="1"/>
  <c r="BW54" i="46"/>
  <c r="BV54" i="46"/>
  <c r="G54" i="46" s="1"/>
  <c r="BU54" i="46"/>
  <c r="F54" i="46" s="1"/>
  <c r="BT54" i="46"/>
  <c r="BS54" i="46"/>
  <c r="B54" i="46"/>
  <c r="B54" i="44" s="1"/>
  <c r="A54" i="46"/>
  <c r="EF53" i="46"/>
  <c r="EE53" i="46"/>
  <c r="ED53" i="46"/>
  <c r="BO53" i="46" s="1"/>
  <c r="EC53" i="46"/>
  <c r="EB53" i="46"/>
  <c r="BM53" i="46" s="1"/>
  <c r="EA53" i="46"/>
  <c r="BL53" i="46" s="1"/>
  <c r="DZ53" i="46"/>
  <c r="BK53" i="46" s="1"/>
  <c r="DY53" i="46"/>
  <c r="DX53" i="46"/>
  <c r="DW53" i="46"/>
  <c r="BH53" i="46" s="1"/>
  <c r="DV53" i="46"/>
  <c r="DU53" i="46"/>
  <c r="DT53" i="46"/>
  <c r="DS53" i="46"/>
  <c r="BD53" i="46" s="1"/>
  <c r="DR53" i="46"/>
  <c r="BC53" i="46" s="1"/>
  <c r="DQ53" i="46"/>
  <c r="BB53" i="46" s="1"/>
  <c r="DP53" i="46"/>
  <c r="DO53" i="46"/>
  <c r="DN53" i="46"/>
  <c r="AY53" i="44" s="1"/>
  <c r="DM53" i="46"/>
  <c r="DL53" i="46"/>
  <c r="DK53" i="46"/>
  <c r="DJ53" i="46"/>
  <c r="AU53" i="46" s="1"/>
  <c r="DI53" i="46"/>
  <c r="AT53" i="46" s="1"/>
  <c r="DH53" i="46"/>
  <c r="DG53" i="46"/>
  <c r="AR53" i="46" s="1"/>
  <c r="DF53" i="46"/>
  <c r="AQ53" i="46" s="1"/>
  <c r="DE53" i="46"/>
  <c r="DD53" i="46"/>
  <c r="AO53" i="46" s="1"/>
  <c r="DC53" i="46"/>
  <c r="DB53" i="46"/>
  <c r="DA53" i="46"/>
  <c r="AL53" i="46" s="1"/>
  <c r="CZ53" i="46"/>
  <c r="CY53" i="46"/>
  <c r="CX53" i="46"/>
  <c r="CW53" i="46"/>
  <c r="CV53" i="46"/>
  <c r="AG53" i="46" s="1"/>
  <c r="CU53" i="46"/>
  <c r="AF53" i="46" s="1"/>
  <c r="CT53" i="46"/>
  <c r="AE53" i="46" s="1"/>
  <c r="CS53" i="46"/>
  <c r="CR53" i="46"/>
  <c r="AC53" i="46" s="1"/>
  <c r="CQ53" i="46"/>
  <c r="CP53" i="46"/>
  <c r="CO53" i="46"/>
  <c r="CN53" i="46"/>
  <c r="CM53" i="46"/>
  <c r="X53" i="46" s="1"/>
  <c r="CL53" i="46"/>
  <c r="W53" i="46" s="1"/>
  <c r="CK53" i="46"/>
  <c r="CJ53" i="46"/>
  <c r="CI53" i="46"/>
  <c r="CH53" i="46"/>
  <c r="CG53" i="46"/>
  <c r="CF53" i="46"/>
  <c r="CE53" i="46"/>
  <c r="P53" i="46" s="1"/>
  <c r="CD53" i="46"/>
  <c r="O53" i="46" s="1"/>
  <c r="CC53" i="46"/>
  <c r="N53" i="46" s="1"/>
  <c r="CB53" i="46"/>
  <c r="M53" i="46" s="1"/>
  <c r="CA53" i="46"/>
  <c r="BZ53" i="46"/>
  <c r="K53" i="46" s="1"/>
  <c r="BY53" i="46"/>
  <c r="BX53" i="46"/>
  <c r="I53" i="46" s="1"/>
  <c r="BW53" i="46"/>
  <c r="H53" i="46" s="1"/>
  <c r="BV53" i="46"/>
  <c r="G53" i="46" s="1"/>
  <c r="BU53" i="46"/>
  <c r="BT53" i="46"/>
  <c r="BS53" i="46"/>
  <c r="AY53" i="46"/>
  <c r="B53" i="46"/>
  <c r="B53" i="44" s="1"/>
  <c r="A53" i="46"/>
  <c r="A51" i="27" s="1"/>
  <c r="EF52" i="46"/>
  <c r="BQ52" i="46" s="1"/>
  <c r="EE52" i="46"/>
  <c r="BP52" i="46" s="1"/>
  <c r="ED52" i="46"/>
  <c r="BO52" i="44" s="1"/>
  <c r="EC52" i="46"/>
  <c r="BN52" i="44" s="1"/>
  <c r="EB52" i="46"/>
  <c r="BM52" i="46" s="1"/>
  <c r="EA52" i="46"/>
  <c r="DZ52" i="46"/>
  <c r="DY52" i="46"/>
  <c r="BJ52" i="46" s="1"/>
  <c r="DX52" i="46"/>
  <c r="BI52" i="46" s="1"/>
  <c r="DW52" i="46"/>
  <c r="BH52" i="46" s="1"/>
  <c r="DV52" i="46"/>
  <c r="BG52" i="46" s="1"/>
  <c r="DU52" i="46"/>
  <c r="BF52" i="46" s="1"/>
  <c r="DT52" i="46"/>
  <c r="DS52" i="46"/>
  <c r="BD52" i="46" s="1"/>
  <c r="DR52" i="46"/>
  <c r="BC52" i="46" s="1"/>
  <c r="DQ52" i="46"/>
  <c r="DP52" i="46"/>
  <c r="BA52" i="46" s="1"/>
  <c r="DO52" i="46"/>
  <c r="DN52" i="46"/>
  <c r="DM52" i="46"/>
  <c r="AX52" i="46" s="1"/>
  <c r="DL52" i="46"/>
  <c r="AW52" i="46" s="1"/>
  <c r="DK52" i="46"/>
  <c r="AV52" i="46" s="1"/>
  <c r="DJ52" i="46"/>
  <c r="AU52" i="46" s="1"/>
  <c r="DI52" i="46"/>
  <c r="DH52" i="46"/>
  <c r="AS52" i="46" s="1"/>
  <c r="DG52" i="46"/>
  <c r="AR52" i="46" s="1"/>
  <c r="DF52" i="46"/>
  <c r="AQ52" i="46" s="1"/>
  <c r="DE52" i="46"/>
  <c r="AP52" i="46" s="1"/>
  <c r="DD52" i="46"/>
  <c r="DC52" i="46"/>
  <c r="DB52" i="46"/>
  <c r="AM52" i="46" s="1"/>
  <c r="DA52" i="46"/>
  <c r="AL52" i="46" s="1"/>
  <c r="CZ52" i="46"/>
  <c r="AK52" i="46" s="1"/>
  <c r="CY52" i="46"/>
  <c r="AJ52" i="46" s="1"/>
  <c r="CX52" i="46"/>
  <c r="AI52" i="46" s="1"/>
  <c r="CW52" i="46"/>
  <c r="CV52" i="46"/>
  <c r="AG52" i="46" s="1"/>
  <c r="CU52" i="46"/>
  <c r="CT52" i="46"/>
  <c r="CS52" i="46"/>
  <c r="CR52" i="46"/>
  <c r="AC52" i="46" s="1"/>
  <c r="CQ52" i="46"/>
  <c r="AB52" i="46" s="1"/>
  <c r="CP52" i="46"/>
  <c r="CO52" i="46"/>
  <c r="CN52" i="46"/>
  <c r="CM52" i="46"/>
  <c r="X52" i="46" s="1"/>
  <c r="CL52" i="46"/>
  <c r="W52" i="46" s="1"/>
  <c r="CK52" i="46"/>
  <c r="CJ52" i="46"/>
  <c r="U52" i="46" s="1"/>
  <c r="CI52" i="46"/>
  <c r="T52" i="46" s="1"/>
  <c r="CH52" i="46"/>
  <c r="CG52" i="46"/>
  <c r="R52" i="46" s="1"/>
  <c r="CF52" i="46"/>
  <c r="Q52" i="46" s="1"/>
  <c r="CE52" i="46"/>
  <c r="CD52" i="46"/>
  <c r="O52" i="46" s="1"/>
  <c r="CC52" i="46"/>
  <c r="N52" i="46" s="1"/>
  <c r="CB52" i="46"/>
  <c r="M52" i="46" s="1"/>
  <c r="CA52" i="46"/>
  <c r="L52" i="46" s="1"/>
  <c r="BZ52" i="46"/>
  <c r="K52" i="46" s="1"/>
  <c r="BY52" i="46"/>
  <c r="BX52" i="46"/>
  <c r="I52" i="46" s="1"/>
  <c r="BW52" i="46"/>
  <c r="BV52" i="46"/>
  <c r="BU52" i="46"/>
  <c r="BT52" i="46"/>
  <c r="E52" i="46" s="1"/>
  <c r="BS52" i="46"/>
  <c r="B52" i="46"/>
  <c r="B52" i="44" s="1"/>
  <c r="A52" i="46"/>
  <c r="EF51" i="46"/>
  <c r="EE51" i="46"/>
  <c r="ED51" i="46"/>
  <c r="BO51" i="46" s="1"/>
  <c r="EC51" i="46"/>
  <c r="BN51" i="46" s="1"/>
  <c r="EB51" i="46"/>
  <c r="EA51" i="46"/>
  <c r="BL51" i="46" s="1"/>
  <c r="DZ51" i="46"/>
  <c r="BK51" i="46" s="1"/>
  <c r="DY51" i="46"/>
  <c r="DX51" i="46"/>
  <c r="BI51" i="46" s="1"/>
  <c r="DW51" i="46"/>
  <c r="DV51" i="46"/>
  <c r="BG51" i="46" s="1"/>
  <c r="DU51" i="46"/>
  <c r="BF51" i="46" s="1"/>
  <c r="DT51" i="46"/>
  <c r="DS51" i="46"/>
  <c r="BD51" i="46" s="1"/>
  <c r="DR51" i="46"/>
  <c r="DQ51" i="46"/>
  <c r="DP51" i="46"/>
  <c r="DO51" i="46"/>
  <c r="DN51" i="46"/>
  <c r="AY51" i="46" s="1"/>
  <c r="DM51" i="46"/>
  <c r="AX51" i="46" s="1"/>
  <c r="DL51" i="46"/>
  <c r="AW51" i="46" s="1"/>
  <c r="DK51" i="46"/>
  <c r="DJ51" i="46"/>
  <c r="AU51" i="46" s="1"/>
  <c r="DI51" i="46"/>
  <c r="DH51" i="46"/>
  <c r="AS51" i="46" s="1"/>
  <c r="DG51" i="46"/>
  <c r="AR51" i="46" s="1"/>
  <c r="DF51" i="46"/>
  <c r="AQ51" i="46" s="1"/>
  <c r="DE51" i="46"/>
  <c r="AP51" i="46" s="1"/>
  <c r="DD51" i="46"/>
  <c r="DC51" i="46"/>
  <c r="AN51" i="46" s="1"/>
  <c r="DB51" i="46"/>
  <c r="DA51" i="46"/>
  <c r="CZ51" i="46"/>
  <c r="CY51" i="46"/>
  <c r="CX51" i="46"/>
  <c r="AI51" i="46" s="1"/>
  <c r="CW51" i="46"/>
  <c r="AH51" i="46" s="1"/>
  <c r="CV51" i="46"/>
  <c r="CU51" i="46"/>
  <c r="CT51" i="46"/>
  <c r="AE51" i="46" s="1"/>
  <c r="CS51" i="46"/>
  <c r="CR51" i="46"/>
  <c r="AC51" i="46" s="1"/>
  <c r="CQ51" i="46"/>
  <c r="AB51" i="46" s="1"/>
  <c r="CP51" i="46"/>
  <c r="AA51" i="46" s="1"/>
  <c r="CO51" i="46"/>
  <c r="Z51" i="46" s="1"/>
  <c r="CN51" i="46"/>
  <c r="CM51" i="46"/>
  <c r="X51" i="46" s="1"/>
  <c r="CL51" i="46"/>
  <c r="W51" i="46" s="1"/>
  <c r="CK51" i="46"/>
  <c r="CJ51" i="46"/>
  <c r="U51" i="46" s="1"/>
  <c r="CI51" i="46"/>
  <c r="CH51" i="46"/>
  <c r="S51" i="46" s="1"/>
  <c r="CG51" i="46"/>
  <c r="CF51" i="46"/>
  <c r="CE51" i="46"/>
  <c r="CD51" i="46"/>
  <c r="CC51" i="46"/>
  <c r="N51" i="46" s="1"/>
  <c r="CB51" i="46"/>
  <c r="M51" i="46" s="1"/>
  <c r="CA51" i="46"/>
  <c r="BZ51" i="46"/>
  <c r="K51" i="46" s="1"/>
  <c r="BY51" i="46"/>
  <c r="J51" i="46" s="1"/>
  <c r="BX51" i="46"/>
  <c r="I51" i="46" s="1"/>
  <c r="BW51" i="46"/>
  <c r="BV51" i="46"/>
  <c r="G51" i="46" s="1"/>
  <c r="BU51" i="46"/>
  <c r="BT51" i="46"/>
  <c r="BS51" i="46"/>
  <c r="B51" i="46"/>
  <c r="B51" i="44" s="1"/>
  <c r="A51" i="46"/>
  <c r="A49" i="27" s="1"/>
  <c r="EF50" i="46"/>
  <c r="EE50" i="46"/>
  <c r="ED50" i="46"/>
  <c r="BO50" i="44" s="1"/>
  <c r="EC50" i="46"/>
  <c r="BN50" i="44" s="1"/>
  <c r="EB50" i="46"/>
  <c r="BM50" i="46" s="1"/>
  <c r="EA50" i="46"/>
  <c r="BL50" i="46" s="1"/>
  <c r="DZ50" i="46"/>
  <c r="DY50" i="46"/>
  <c r="BJ50" i="46" s="1"/>
  <c r="DX50" i="46"/>
  <c r="BI50" i="46" s="1"/>
  <c r="DW50" i="46"/>
  <c r="BH50" i="46" s="1"/>
  <c r="DV50" i="46"/>
  <c r="DU50" i="46"/>
  <c r="DT50" i="46"/>
  <c r="BE50" i="46" s="1"/>
  <c r="DS50" i="46"/>
  <c r="DR50" i="46"/>
  <c r="DQ50" i="46"/>
  <c r="BB50" i="46" s="1"/>
  <c r="DP50" i="46"/>
  <c r="BA50" i="46" s="1"/>
  <c r="DO50" i="46"/>
  <c r="DN50" i="46"/>
  <c r="AY50" i="46" s="1"/>
  <c r="DM50" i="46"/>
  <c r="DL50" i="46"/>
  <c r="DK50" i="46"/>
  <c r="DJ50" i="46"/>
  <c r="AU50" i="46" s="1"/>
  <c r="DI50" i="46"/>
  <c r="AT50" i="46" s="1"/>
  <c r="DH50" i="46"/>
  <c r="AS50" i="46" s="1"/>
  <c r="DG50" i="46"/>
  <c r="DF50" i="46"/>
  <c r="DE50" i="46"/>
  <c r="DD50" i="46"/>
  <c r="DC50" i="46"/>
  <c r="AN50" i="46" s="1"/>
  <c r="DB50" i="46"/>
  <c r="AM50" i="46" s="1"/>
  <c r="DA50" i="46"/>
  <c r="AL50" i="46" s="1"/>
  <c r="CZ50" i="46"/>
  <c r="AK50" i="46" s="1"/>
  <c r="CY50" i="46"/>
  <c r="CX50" i="46"/>
  <c r="AI50" i="46" s="1"/>
  <c r="CW50" i="46"/>
  <c r="AH50" i="46" s="1"/>
  <c r="CV50" i="46"/>
  <c r="AG50" i="46" s="1"/>
  <c r="CU50" i="46"/>
  <c r="CT50" i="46"/>
  <c r="AE50" i="46" s="1"/>
  <c r="CS50" i="46"/>
  <c r="AD50" i="46" s="1"/>
  <c r="CR50" i="46"/>
  <c r="AC50" i="46" s="1"/>
  <c r="CQ50" i="46"/>
  <c r="AB50" i="46" s="1"/>
  <c r="CP50" i="46"/>
  <c r="CO50" i="46"/>
  <c r="CN50" i="46"/>
  <c r="Y50" i="46" s="1"/>
  <c r="CM50" i="46"/>
  <c r="X50" i="46" s="1"/>
  <c r="CL50" i="46"/>
  <c r="W50" i="46" s="1"/>
  <c r="CK50" i="46"/>
  <c r="V50" i="46" s="1"/>
  <c r="CJ50" i="46"/>
  <c r="CI50" i="46"/>
  <c r="CH50" i="46"/>
  <c r="CG50" i="46"/>
  <c r="R50" i="46" s="1"/>
  <c r="CF50" i="46"/>
  <c r="CE50" i="46"/>
  <c r="CD50" i="46"/>
  <c r="O50" i="46" s="1"/>
  <c r="CC50" i="46"/>
  <c r="N50" i="46" s="1"/>
  <c r="CB50" i="46"/>
  <c r="M50" i="46" s="1"/>
  <c r="CA50" i="46"/>
  <c r="BZ50" i="46"/>
  <c r="K50" i="46" s="1"/>
  <c r="BY50" i="46"/>
  <c r="BX50" i="46"/>
  <c r="BW50" i="46"/>
  <c r="BV50" i="46"/>
  <c r="G50" i="46" s="1"/>
  <c r="BU50" i="46"/>
  <c r="BT50" i="46"/>
  <c r="BS50" i="46"/>
  <c r="D50" i="46" s="1"/>
  <c r="BO50" i="46"/>
  <c r="B50" i="46"/>
  <c r="B50" i="44" s="1"/>
  <c r="A50" i="46"/>
  <c r="A48" i="27" s="1"/>
  <c r="EF49" i="46"/>
  <c r="BQ49" i="46" s="1"/>
  <c r="EE49" i="46"/>
  <c r="BP49" i="46" s="1"/>
  <c r="ED49" i="46"/>
  <c r="EC49" i="46"/>
  <c r="EB49" i="46"/>
  <c r="EA49" i="46"/>
  <c r="BL49" i="46" s="1"/>
  <c r="DZ49" i="46"/>
  <c r="BK49" i="46" s="1"/>
  <c r="DY49" i="46"/>
  <c r="DX49" i="46"/>
  <c r="BI49" i="46" s="1"/>
  <c r="DW49" i="46"/>
  <c r="BH49" i="46" s="1"/>
  <c r="DV49" i="46"/>
  <c r="DU49" i="46"/>
  <c r="BF49" i="46" s="1"/>
  <c r="DT49" i="46"/>
  <c r="DS49" i="46"/>
  <c r="DR49" i="46"/>
  <c r="DQ49" i="46"/>
  <c r="DP49" i="46"/>
  <c r="BA49" i="46" s="1"/>
  <c r="DO49" i="46"/>
  <c r="DN49" i="46"/>
  <c r="AY49" i="46" s="1"/>
  <c r="DM49" i="46"/>
  <c r="DL49" i="46"/>
  <c r="DK49" i="46"/>
  <c r="DJ49" i="46"/>
  <c r="DI49" i="46"/>
  <c r="DH49" i="46"/>
  <c r="AS49" i="46" s="1"/>
  <c r="DG49" i="46"/>
  <c r="AR49" i="46" s="1"/>
  <c r="DF49" i="46"/>
  <c r="DE49" i="46"/>
  <c r="AP49" i="46" s="1"/>
  <c r="DD49" i="46"/>
  <c r="AO49" i="46" s="1"/>
  <c r="DC49" i="46"/>
  <c r="AN49" i="46" s="1"/>
  <c r="DB49" i="46"/>
  <c r="AM49" i="46" s="1"/>
  <c r="DA49" i="46"/>
  <c r="CZ49" i="46"/>
  <c r="AK49" i="46" s="1"/>
  <c r="CY49" i="46"/>
  <c r="AJ49" i="46" s="1"/>
  <c r="CX49" i="46"/>
  <c r="CW49" i="46"/>
  <c r="CV49" i="46"/>
  <c r="CU49" i="46"/>
  <c r="AF49" i="46" s="1"/>
  <c r="CT49" i="46"/>
  <c r="AE49" i="46" s="1"/>
  <c r="CS49" i="46"/>
  <c r="CR49" i="46"/>
  <c r="AC49" i="46" s="1"/>
  <c r="CQ49" i="46"/>
  <c r="AB49" i="46" s="1"/>
  <c r="CP49" i="46"/>
  <c r="CO49" i="46"/>
  <c r="Z49" i="46" s="1"/>
  <c r="CN49" i="46"/>
  <c r="CM49" i="46"/>
  <c r="X49" i="46" s="1"/>
  <c r="CL49" i="46"/>
  <c r="W49" i="46" s="1"/>
  <c r="CK49" i="46"/>
  <c r="V49" i="46" s="1"/>
  <c r="CJ49" i="46"/>
  <c r="U49" i="46" s="1"/>
  <c r="CI49" i="46"/>
  <c r="CH49" i="46"/>
  <c r="S49" i="46" s="1"/>
  <c r="CG49" i="46"/>
  <c r="CF49" i="46"/>
  <c r="Q49" i="46" s="1"/>
  <c r="CE49" i="46"/>
  <c r="CD49" i="46"/>
  <c r="CC49" i="46"/>
  <c r="CB49" i="46"/>
  <c r="M49" i="46" s="1"/>
  <c r="CA49" i="46"/>
  <c r="L49" i="46" s="1"/>
  <c r="BZ49" i="46"/>
  <c r="BY49" i="46"/>
  <c r="J49" i="46" s="1"/>
  <c r="BX49" i="46"/>
  <c r="I49" i="46" s="1"/>
  <c r="BW49" i="46"/>
  <c r="BV49" i="46"/>
  <c r="BU49" i="46"/>
  <c r="BT49" i="46"/>
  <c r="E49" i="46" s="1"/>
  <c r="BS49" i="46"/>
  <c r="D49" i="46" s="1"/>
  <c r="B49" i="46"/>
  <c r="B49" i="44" s="1"/>
  <c r="A49" i="46"/>
  <c r="EF48" i="46"/>
  <c r="BQ48" i="46" s="1"/>
  <c r="EE48" i="46"/>
  <c r="ED48" i="46"/>
  <c r="BO48" i="44" s="1"/>
  <c r="EC48" i="46"/>
  <c r="EB48" i="46"/>
  <c r="BM48" i="46" s="1"/>
  <c r="EA48" i="46"/>
  <c r="BL48" i="46" s="1"/>
  <c r="DZ48" i="46"/>
  <c r="BK48" i="46" s="1"/>
  <c r="DY48" i="46"/>
  <c r="BJ48" i="46" s="1"/>
  <c r="DX48" i="46"/>
  <c r="DW48" i="46"/>
  <c r="DV48" i="46"/>
  <c r="DU48" i="46"/>
  <c r="DT48" i="46"/>
  <c r="BE48" i="46" s="1"/>
  <c r="DS48" i="46"/>
  <c r="BD48" i="46" s="1"/>
  <c r="DR48" i="46"/>
  <c r="DQ48" i="46"/>
  <c r="BB48" i="46" s="1"/>
  <c r="DP48" i="46"/>
  <c r="DO48" i="46"/>
  <c r="DN48" i="46"/>
  <c r="DM48" i="46"/>
  <c r="AX48" i="46" s="1"/>
  <c r="DL48" i="46"/>
  <c r="AW48" i="46" s="1"/>
  <c r="DK48" i="46"/>
  <c r="AV48" i="46" s="1"/>
  <c r="DJ48" i="46"/>
  <c r="AU48" i="46" s="1"/>
  <c r="DI48" i="46"/>
  <c r="AT48" i="46" s="1"/>
  <c r="DH48" i="46"/>
  <c r="DG48" i="46"/>
  <c r="DF48" i="46"/>
  <c r="AQ48" i="46" s="1"/>
  <c r="DE48" i="46"/>
  <c r="DD48" i="46"/>
  <c r="AO48" i="46" s="1"/>
  <c r="DC48" i="46"/>
  <c r="AN48" i="46" s="1"/>
  <c r="DB48" i="46"/>
  <c r="DA48" i="46"/>
  <c r="CZ48" i="46"/>
  <c r="CY48" i="46"/>
  <c r="CX48" i="46"/>
  <c r="AI48" i="46" s="1"/>
  <c r="CW48" i="46"/>
  <c r="CV48" i="46"/>
  <c r="AG48" i="46" s="1"/>
  <c r="CU48" i="46"/>
  <c r="AF48" i="46" s="1"/>
  <c r="CT48" i="46"/>
  <c r="CS48" i="46"/>
  <c r="AD48" i="46" s="1"/>
  <c r="CR48" i="46"/>
  <c r="CQ48" i="46"/>
  <c r="CP48" i="46"/>
  <c r="AA48" i="46" s="1"/>
  <c r="CO48" i="46"/>
  <c r="Z48" i="46" s="1"/>
  <c r="CN48" i="46"/>
  <c r="Y48" i="46" s="1"/>
  <c r="CM48" i="46"/>
  <c r="X48" i="46" s="1"/>
  <c r="CL48" i="46"/>
  <c r="W48" i="46" s="1"/>
  <c r="CK48" i="46"/>
  <c r="CJ48" i="46"/>
  <c r="U48" i="46" s="1"/>
  <c r="CI48" i="46"/>
  <c r="T48" i="46" s="1"/>
  <c r="CH48" i="46"/>
  <c r="CG48" i="46"/>
  <c r="R48" i="46" s="1"/>
  <c r="CF48" i="46"/>
  <c r="Q48" i="46" s="1"/>
  <c r="CE48" i="46"/>
  <c r="P48" i="46" s="1"/>
  <c r="CD48" i="46"/>
  <c r="CC48" i="46"/>
  <c r="N48" i="46" s="1"/>
  <c r="CB48" i="46"/>
  <c r="CA48" i="46"/>
  <c r="BZ48" i="46"/>
  <c r="BY48" i="46"/>
  <c r="J48" i="46" s="1"/>
  <c r="BX48" i="46"/>
  <c r="I48" i="46" s="1"/>
  <c r="BW48" i="46"/>
  <c r="H48" i="46" s="1"/>
  <c r="BV48" i="46"/>
  <c r="BU48" i="46"/>
  <c r="F48" i="46" s="1"/>
  <c r="BT48" i="46"/>
  <c r="BS48" i="46"/>
  <c r="D48" i="46" s="1"/>
  <c r="BO48" i="46"/>
  <c r="B48" i="46"/>
  <c r="B48" i="44" s="1"/>
  <c r="A48" i="46"/>
  <c r="A46" i="27" s="1"/>
  <c r="EF47" i="46"/>
  <c r="BQ47" i="46" s="1"/>
  <c r="EE47" i="46"/>
  <c r="BP47" i="46" s="1"/>
  <c r="ED47" i="46"/>
  <c r="BO47" i="44" s="1"/>
  <c r="EC47" i="46"/>
  <c r="EB47" i="46"/>
  <c r="EA47" i="46"/>
  <c r="DZ47" i="46"/>
  <c r="DY47" i="46"/>
  <c r="BJ47" i="46" s="1"/>
  <c r="DX47" i="46"/>
  <c r="BI47" i="46" s="1"/>
  <c r="DW47" i="46"/>
  <c r="DV47" i="46"/>
  <c r="DU47" i="46"/>
  <c r="DT47" i="46"/>
  <c r="DS47" i="46"/>
  <c r="BD47" i="46" s="1"/>
  <c r="DR47" i="46"/>
  <c r="DQ47" i="46"/>
  <c r="BB47" i="46" s="1"/>
  <c r="DP47" i="46"/>
  <c r="BA47" i="46" s="1"/>
  <c r="DO47" i="46"/>
  <c r="AZ47" i="46" s="1"/>
  <c r="DN47" i="46"/>
  <c r="DM47" i="46"/>
  <c r="DL47" i="46"/>
  <c r="DK47" i="46"/>
  <c r="DJ47" i="46"/>
  <c r="DI47" i="46"/>
  <c r="AT47" i="46" s="1"/>
  <c r="DH47" i="46"/>
  <c r="AS47" i="46" s="1"/>
  <c r="DG47" i="46"/>
  <c r="DF47" i="46"/>
  <c r="DE47" i="46"/>
  <c r="AP47" i="46" s="1"/>
  <c r="DD47" i="46"/>
  <c r="AO47" i="46" s="1"/>
  <c r="DC47" i="46"/>
  <c r="AN47" i="46" s="1"/>
  <c r="DB47" i="46"/>
  <c r="AM47" i="46" s="1"/>
  <c r="DA47" i="46"/>
  <c r="AL47" i="46" s="1"/>
  <c r="CZ47" i="46"/>
  <c r="AK47" i="46" s="1"/>
  <c r="CY47" i="46"/>
  <c r="CX47" i="46"/>
  <c r="CW47" i="46"/>
  <c r="CV47" i="46"/>
  <c r="AG47" i="46" s="1"/>
  <c r="CU47" i="46"/>
  <c r="CT47" i="46"/>
  <c r="AE47" i="46" s="1"/>
  <c r="CS47" i="46"/>
  <c r="AD47" i="46" s="1"/>
  <c r="CR47" i="46"/>
  <c r="AC47" i="46" s="1"/>
  <c r="CQ47" i="46"/>
  <c r="CP47" i="46"/>
  <c r="CO47" i="46"/>
  <c r="CN47" i="46"/>
  <c r="CM47" i="46"/>
  <c r="CL47" i="46"/>
  <c r="CK47" i="46"/>
  <c r="V47" i="46" s="1"/>
  <c r="CJ47" i="46"/>
  <c r="U47" i="46" s="1"/>
  <c r="CI47" i="46"/>
  <c r="T47" i="46" s="1"/>
  <c r="CH47" i="46"/>
  <c r="CG47" i="46"/>
  <c r="CF47" i="46"/>
  <c r="CE47" i="46"/>
  <c r="P47" i="46" s="1"/>
  <c r="CD47" i="46"/>
  <c r="O47" i="46" s="1"/>
  <c r="CC47" i="46"/>
  <c r="N47" i="46" s="1"/>
  <c r="CB47" i="46"/>
  <c r="M47" i="46" s="1"/>
  <c r="CA47" i="46"/>
  <c r="BZ47" i="46"/>
  <c r="K47" i="46" s="1"/>
  <c r="BY47" i="46"/>
  <c r="J47" i="46" s="1"/>
  <c r="BX47" i="46"/>
  <c r="BW47" i="46"/>
  <c r="H47" i="46" s="1"/>
  <c r="BV47" i="46"/>
  <c r="BU47" i="46"/>
  <c r="F47" i="46" s="1"/>
  <c r="BT47" i="46"/>
  <c r="E47" i="46" s="1"/>
  <c r="BS47" i="46"/>
  <c r="D47" i="46" s="1"/>
  <c r="BO47" i="46"/>
  <c r="B47" i="46"/>
  <c r="B47" i="44" s="1"/>
  <c r="A47" i="46"/>
  <c r="A45" i="27" s="1"/>
  <c r="EF46" i="46"/>
  <c r="EE46" i="46"/>
  <c r="ED46" i="46"/>
  <c r="BO46" i="46" s="1"/>
  <c r="EC46" i="46"/>
  <c r="BN46" i="46" s="1"/>
  <c r="EB46" i="46"/>
  <c r="EA46" i="46"/>
  <c r="DZ46" i="46"/>
  <c r="BK46" i="46" s="1"/>
  <c r="DY46" i="46"/>
  <c r="BJ46" i="46" s="1"/>
  <c r="DX46" i="46"/>
  <c r="DW46" i="46"/>
  <c r="BH46" i="46" s="1"/>
  <c r="DV46" i="46"/>
  <c r="BG46" i="46" s="1"/>
  <c r="DU46" i="46"/>
  <c r="BF46" i="46" s="1"/>
  <c r="DT46" i="46"/>
  <c r="DS46" i="46"/>
  <c r="DR46" i="46"/>
  <c r="DQ46" i="46"/>
  <c r="DP46" i="46"/>
  <c r="DO46" i="46"/>
  <c r="DN46" i="46"/>
  <c r="AY46" i="46" s="1"/>
  <c r="DM46" i="46"/>
  <c r="AX46" i="46" s="1"/>
  <c r="DL46" i="46"/>
  <c r="AW46" i="46" s="1"/>
  <c r="DK46" i="46"/>
  <c r="DJ46" i="46"/>
  <c r="AU46" i="46" s="1"/>
  <c r="DI46" i="46"/>
  <c r="DH46" i="46"/>
  <c r="AS46" i="46" s="1"/>
  <c r="DG46" i="46"/>
  <c r="AR46" i="46" s="1"/>
  <c r="DF46" i="46"/>
  <c r="AQ46" i="46" s="1"/>
  <c r="DE46" i="46"/>
  <c r="AP46" i="46" s="1"/>
  <c r="DD46" i="46"/>
  <c r="DC46" i="46"/>
  <c r="AN46" i="46" s="1"/>
  <c r="DB46" i="46"/>
  <c r="DA46" i="46"/>
  <c r="AL46" i="46" s="1"/>
  <c r="CZ46" i="46"/>
  <c r="AK46" i="46" s="1"/>
  <c r="CY46" i="46"/>
  <c r="CX46" i="46"/>
  <c r="AI46" i="46" s="1"/>
  <c r="CW46" i="46"/>
  <c r="AH46" i="46" s="1"/>
  <c r="CV46" i="46"/>
  <c r="AG46" i="46" s="1"/>
  <c r="CU46" i="46"/>
  <c r="AF46" i="46" s="1"/>
  <c r="CT46" i="46"/>
  <c r="AE46" i="46" s="1"/>
  <c r="CS46" i="46"/>
  <c r="CR46" i="46"/>
  <c r="AC46" i="46" s="1"/>
  <c r="CQ46" i="46"/>
  <c r="CP46" i="46"/>
  <c r="AA46" i="46" s="1"/>
  <c r="CO46" i="46"/>
  <c r="Z46" i="46" s="1"/>
  <c r="CN46" i="46"/>
  <c r="CM46" i="46"/>
  <c r="CL46" i="46"/>
  <c r="CK46" i="46"/>
  <c r="V46" i="46" s="1"/>
  <c r="CJ46" i="46"/>
  <c r="U46" i="46" s="1"/>
  <c r="CI46" i="46"/>
  <c r="CH46" i="46"/>
  <c r="S46" i="46" s="1"/>
  <c r="CG46" i="46"/>
  <c r="R46" i="46" s="1"/>
  <c r="CF46" i="46"/>
  <c r="CE46" i="46"/>
  <c r="CD46" i="46"/>
  <c r="CC46" i="46"/>
  <c r="N46" i="46" s="1"/>
  <c r="CB46" i="46"/>
  <c r="M46" i="46" s="1"/>
  <c r="CA46" i="46"/>
  <c r="BZ46" i="46"/>
  <c r="K46" i="46" s="1"/>
  <c r="BY46" i="46"/>
  <c r="J46" i="46" s="1"/>
  <c r="BX46" i="46"/>
  <c r="BW46" i="46"/>
  <c r="BV46" i="46"/>
  <c r="BU46" i="46"/>
  <c r="BT46" i="46"/>
  <c r="E46" i="46" s="1"/>
  <c r="BS46" i="46"/>
  <c r="D46" i="46" s="1"/>
  <c r="B46" i="46"/>
  <c r="B46" i="44" s="1"/>
  <c r="A46" i="46"/>
  <c r="A44" i="27" s="1"/>
  <c r="EF45" i="46"/>
  <c r="BQ45" i="46" s="1"/>
  <c r="EE45" i="46"/>
  <c r="ED45" i="46"/>
  <c r="BO45" i="44" s="1"/>
  <c r="EC45" i="46"/>
  <c r="BN45" i="46" s="1"/>
  <c r="EB45" i="46"/>
  <c r="EA45" i="46"/>
  <c r="DZ45" i="46"/>
  <c r="BK45" i="46" s="1"/>
  <c r="DY45" i="46"/>
  <c r="BJ45" i="46" s="1"/>
  <c r="DX45" i="46"/>
  <c r="DW45" i="46"/>
  <c r="BH45" i="46" s="1"/>
  <c r="DV45" i="46"/>
  <c r="BG45" i="46" s="1"/>
  <c r="DU45" i="46"/>
  <c r="DT45" i="46"/>
  <c r="BE45" i="46" s="1"/>
  <c r="DS45" i="46"/>
  <c r="DR45" i="46"/>
  <c r="BC45" i="46" s="1"/>
  <c r="DQ45" i="46"/>
  <c r="BB45" i="46" s="1"/>
  <c r="DP45" i="46"/>
  <c r="BA45" i="46" s="1"/>
  <c r="DO45" i="46"/>
  <c r="DN45" i="46"/>
  <c r="AY45" i="46" s="1"/>
  <c r="DM45" i="46"/>
  <c r="AX45" i="46" s="1"/>
  <c r="DL45" i="46"/>
  <c r="AW45" i="46" s="1"/>
  <c r="DK45" i="46"/>
  <c r="DJ45" i="46"/>
  <c r="AU45" i="46" s="1"/>
  <c r="DI45" i="46"/>
  <c r="AT45" i="46" s="1"/>
  <c r="DH45" i="46"/>
  <c r="DG45" i="46"/>
  <c r="DF45" i="46"/>
  <c r="AQ45" i="46" s="1"/>
  <c r="DE45" i="46"/>
  <c r="DD45" i="46"/>
  <c r="DC45" i="46"/>
  <c r="DB45" i="46"/>
  <c r="AM45" i="46" s="1"/>
  <c r="DA45" i="46"/>
  <c r="AL45" i="46" s="1"/>
  <c r="CZ45" i="46"/>
  <c r="AK45" i="46" s="1"/>
  <c r="CY45" i="46"/>
  <c r="CX45" i="46"/>
  <c r="AI45" i="46" s="1"/>
  <c r="CW45" i="46"/>
  <c r="AH45" i="46" s="1"/>
  <c r="CV45" i="46"/>
  <c r="AG45" i="46" s="1"/>
  <c r="CU45" i="46"/>
  <c r="CT45" i="46"/>
  <c r="AE45" i="46" s="1"/>
  <c r="CS45" i="46"/>
  <c r="AD45" i="46" s="1"/>
  <c r="CR45" i="46"/>
  <c r="CQ45" i="46"/>
  <c r="AB45" i="46" s="1"/>
  <c r="CP45" i="46"/>
  <c r="CO45" i="46"/>
  <c r="Z45" i="46" s="1"/>
  <c r="CN45" i="46"/>
  <c r="Y45" i="46" s="1"/>
  <c r="CM45" i="46"/>
  <c r="CL45" i="46"/>
  <c r="W45" i="46" s="1"/>
  <c r="CK45" i="46"/>
  <c r="V45" i="46" s="1"/>
  <c r="CJ45" i="46"/>
  <c r="U45" i="46" s="1"/>
  <c r="CI45" i="46"/>
  <c r="CH45" i="46"/>
  <c r="S45" i="46" s="1"/>
  <c r="CG45" i="46"/>
  <c r="CF45" i="46"/>
  <c r="Q45" i="46" s="1"/>
  <c r="CE45" i="46"/>
  <c r="CD45" i="46"/>
  <c r="O45" i="46" s="1"/>
  <c r="CC45" i="46"/>
  <c r="N45" i="46" s="1"/>
  <c r="CB45" i="46"/>
  <c r="M45" i="46" s="1"/>
  <c r="CA45" i="46"/>
  <c r="BZ45" i="46"/>
  <c r="BY45" i="46"/>
  <c r="BX45" i="46"/>
  <c r="BW45" i="46"/>
  <c r="H45" i="46" s="1"/>
  <c r="BV45" i="46"/>
  <c r="G45" i="46" s="1"/>
  <c r="BU45" i="46"/>
  <c r="F45" i="46" s="1"/>
  <c r="BT45" i="46"/>
  <c r="BS45" i="46"/>
  <c r="D45" i="46" s="1"/>
  <c r="BO45" i="46"/>
  <c r="B45" i="46"/>
  <c r="B45" i="44" s="1"/>
  <c r="A45" i="46"/>
  <c r="A43" i="27" s="1"/>
  <c r="EF44" i="46"/>
  <c r="EE44" i="46"/>
  <c r="BP44" i="46" s="1"/>
  <c r="ED44" i="46"/>
  <c r="BO44" i="46" s="1"/>
  <c r="EC44" i="46"/>
  <c r="BN44" i="46" s="1"/>
  <c r="EB44" i="46"/>
  <c r="EA44" i="46"/>
  <c r="BL44" i="46" s="1"/>
  <c r="DZ44" i="46"/>
  <c r="DY44" i="46"/>
  <c r="DX44" i="46"/>
  <c r="BI44" i="46" s="1"/>
  <c r="DW44" i="46"/>
  <c r="BH44" i="46" s="1"/>
  <c r="DV44" i="46"/>
  <c r="BG44" i="46" s="1"/>
  <c r="DU44" i="46"/>
  <c r="DT44" i="46"/>
  <c r="DS44" i="46"/>
  <c r="DR44" i="46"/>
  <c r="BC44" i="46" s="1"/>
  <c r="DQ44" i="46"/>
  <c r="DP44" i="46"/>
  <c r="DO44" i="46"/>
  <c r="AZ44" i="46" s="1"/>
  <c r="DN44" i="46"/>
  <c r="AY44" i="46" s="1"/>
  <c r="DM44" i="46"/>
  <c r="AX44" i="46" s="1"/>
  <c r="DL44" i="46"/>
  <c r="AW44" i="46" s="1"/>
  <c r="DK44" i="46"/>
  <c r="AV44" i="46" s="1"/>
  <c r="DJ44" i="46"/>
  <c r="DI44" i="46"/>
  <c r="DH44" i="46"/>
  <c r="DG44" i="46"/>
  <c r="AR44" i="46" s="1"/>
  <c r="DF44" i="46"/>
  <c r="AQ44" i="46" s="1"/>
  <c r="DE44" i="46"/>
  <c r="AP44" i="46" s="1"/>
  <c r="DD44" i="46"/>
  <c r="DC44" i="46"/>
  <c r="AN44" i="46" s="1"/>
  <c r="DB44" i="46"/>
  <c r="DA44" i="46"/>
  <c r="CZ44" i="46"/>
  <c r="AK44" i="46" s="1"/>
  <c r="CY44" i="46"/>
  <c r="AJ44" i="46" s="1"/>
  <c r="CX44" i="46"/>
  <c r="AI44" i="46" s="1"/>
  <c r="CW44" i="46"/>
  <c r="AH44" i="46" s="1"/>
  <c r="CV44" i="46"/>
  <c r="AG44" i="46" s="1"/>
  <c r="CU44" i="46"/>
  <c r="AF44" i="46" s="1"/>
  <c r="CT44" i="46"/>
  <c r="CS44" i="46"/>
  <c r="CR44" i="46"/>
  <c r="CQ44" i="46"/>
  <c r="AB44" i="46" s="1"/>
  <c r="CP44" i="46"/>
  <c r="AA44" i="46" s="1"/>
  <c r="CO44" i="46"/>
  <c r="Z44" i="46" s="1"/>
  <c r="CN44" i="46"/>
  <c r="CM44" i="46"/>
  <c r="CL44" i="46"/>
  <c r="CK44" i="46"/>
  <c r="CJ44" i="46"/>
  <c r="CI44" i="46"/>
  <c r="T44" i="46" s="1"/>
  <c r="CH44" i="46"/>
  <c r="CG44" i="46"/>
  <c r="R44" i="46" s="1"/>
  <c r="CF44" i="46"/>
  <c r="Q44" i="46" s="1"/>
  <c r="CE44" i="46"/>
  <c r="P44" i="46" s="1"/>
  <c r="CD44" i="46"/>
  <c r="O44" i="46" s="1"/>
  <c r="CC44" i="46"/>
  <c r="N44" i="46" s="1"/>
  <c r="CB44" i="46"/>
  <c r="M44" i="46" s="1"/>
  <c r="CA44" i="46"/>
  <c r="L44" i="46" s="1"/>
  <c r="BZ44" i="46"/>
  <c r="K44" i="46" s="1"/>
  <c r="BY44" i="46"/>
  <c r="BX44" i="46"/>
  <c r="BW44" i="46"/>
  <c r="H44" i="46" s="1"/>
  <c r="BV44" i="46"/>
  <c r="G44" i="46" s="1"/>
  <c r="BU44" i="46"/>
  <c r="BT44" i="46"/>
  <c r="E44" i="46" s="1"/>
  <c r="BS44" i="46"/>
  <c r="D44" i="46" s="1"/>
  <c r="B44" i="46"/>
  <c r="B44" i="44" s="1"/>
  <c r="A44" i="46"/>
  <c r="A42" i="27" s="1"/>
  <c r="EF43" i="46"/>
  <c r="BQ43" i="46" s="1"/>
  <c r="EE43" i="46"/>
  <c r="ED43" i="46"/>
  <c r="EC43" i="46"/>
  <c r="EB43" i="46"/>
  <c r="BM43" i="46" s="1"/>
  <c r="EA43" i="46"/>
  <c r="BL43" i="46" s="1"/>
  <c r="DZ43" i="46"/>
  <c r="BK43" i="46" s="1"/>
  <c r="DY43" i="46"/>
  <c r="DX43" i="46"/>
  <c r="DW43" i="46"/>
  <c r="DV43" i="46"/>
  <c r="DU43" i="46"/>
  <c r="DT43" i="46"/>
  <c r="DS43" i="46"/>
  <c r="BD43" i="46" s="1"/>
  <c r="DR43" i="46"/>
  <c r="BC43" i="46" s="1"/>
  <c r="DQ43" i="46"/>
  <c r="DP43" i="46"/>
  <c r="DO43" i="46"/>
  <c r="AZ43" i="46" s="1"/>
  <c r="DN43" i="46"/>
  <c r="DM43" i="46"/>
  <c r="AX43" i="46" s="1"/>
  <c r="DL43" i="46"/>
  <c r="DK43" i="46"/>
  <c r="AV43" i="46" s="1"/>
  <c r="DJ43" i="46"/>
  <c r="AU43" i="46" s="1"/>
  <c r="DI43" i="46"/>
  <c r="AT43" i="46" s="1"/>
  <c r="DH43" i="46"/>
  <c r="DG43" i="46"/>
  <c r="AR43" i="46" s="1"/>
  <c r="DF43" i="46"/>
  <c r="AQ43" i="46" s="1"/>
  <c r="DE43" i="46"/>
  <c r="DD43" i="46"/>
  <c r="AO43" i="46" s="1"/>
  <c r="DC43" i="46"/>
  <c r="AN43" i="46" s="1"/>
  <c r="DB43" i="46"/>
  <c r="AM43" i="46" s="1"/>
  <c r="DA43" i="46"/>
  <c r="CZ43" i="46"/>
  <c r="AK43" i="46" s="1"/>
  <c r="CY43" i="46"/>
  <c r="CX43" i="46"/>
  <c r="CW43" i="46"/>
  <c r="CV43" i="46"/>
  <c r="CU43" i="46"/>
  <c r="AF43" i="46" s="1"/>
  <c r="CT43" i="46"/>
  <c r="AE43" i="46" s="1"/>
  <c r="CS43" i="46"/>
  <c r="CR43" i="46"/>
  <c r="AC43" i="46" s="1"/>
  <c r="CQ43" i="46"/>
  <c r="AB43" i="46" s="1"/>
  <c r="CP43" i="46"/>
  <c r="AA43" i="46" s="1"/>
  <c r="CO43" i="46"/>
  <c r="Z43" i="46" s="1"/>
  <c r="CN43" i="46"/>
  <c r="Y43" i="46" s="1"/>
  <c r="CM43" i="46"/>
  <c r="X43" i="46" s="1"/>
  <c r="CL43" i="46"/>
  <c r="W43" i="46" s="1"/>
  <c r="CK43" i="46"/>
  <c r="CJ43" i="46"/>
  <c r="CI43" i="46"/>
  <c r="CH43" i="46"/>
  <c r="CG43" i="46"/>
  <c r="R43" i="46" s="1"/>
  <c r="CF43" i="46"/>
  <c r="CE43" i="46"/>
  <c r="P43" i="46" s="1"/>
  <c r="CD43" i="46"/>
  <c r="O43" i="46" s="1"/>
  <c r="CC43" i="46"/>
  <c r="N43" i="46" s="1"/>
  <c r="CB43" i="46"/>
  <c r="CA43" i="46"/>
  <c r="BZ43" i="46"/>
  <c r="K43" i="46" s="1"/>
  <c r="BY43" i="46"/>
  <c r="BX43" i="46"/>
  <c r="I43" i="46" s="1"/>
  <c r="BW43" i="46"/>
  <c r="H43" i="46" s="1"/>
  <c r="BV43" i="46"/>
  <c r="G43" i="46" s="1"/>
  <c r="BU43" i="46"/>
  <c r="BT43" i="46"/>
  <c r="E43" i="46" s="1"/>
  <c r="BS43" i="46"/>
  <c r="D43" i="46" s="1"/>
  <c r="B43" i="46"/>
  <c r="B43" i="44" s="1"/>
  <c r="A43" i="46"/>
  <c r="EF42" i="46"/>
  <c r="EE42" i="46"/>
  <c r="BP42" i="46" s="1"/>
  <c r="ED42" i="46"/>
  <c r="BO42" i="46" s="1"/>
  <c r="EC42" i="46"/>
  <c r="EB42" i="46"/>
  <c r="BM42" i="46" s="1"/>
  <c r="EA42" i="46"/>
  <c r="DZ42" i="46"/>
  <c r="DY42" i="46"/>
  <c r="DX42" i="46"/>
  <c r="DW42" i="46"/>
  <c r="BH42" i="46" s="1"/>
  <c r="DV42" i="46"/>
  <c r="BG42" i="46" s="1"/>
  <c r="DU42" i="46"/>
  <c r="DT42" i="46"/>
  <c r="BE42" i="46" s="1"/>
  <c r="DS42" i="46"/>
  <c r="DR42" i="46"/>
  <c r="DQ42" i="46"/>
  <c r="BB42" i="46" s="1"/>
  <c r="DP42" i="46"/>
  <c r="DO42" i="46"/>
  <c r="DN42" i="46"/>
  <c r="AY42" i="46" s="1"/>
  <c r="DM42" i="46"/>
  <c r="DL42" i="46"/>
  <c r="DK42" i="46"/>
  <c r="AV42" i="46" s="1"/>
  <c r="DJ42" i="46"/>
  <c r="DI42" i="46"/>
  <c r="AT42" i="46" s="1"/>
  <c r="DH42" i="46"/>
  <c r="DG42" i="46"/>
  <c r="AR42" i="46" s="1"/>
  <c r="DF42" i="46"/>
  <c r="AQ42" i="46" s="1"/>
  <c r="DE42" i="46"/>
  <c r="DD42" i="46"/>
  <c r="AO42" i="46" s="1"/>
  <c r="DC42" i="46"/>
  <c r="DB42" i="46"/>
  <c r="AM42" i="46" s="1"/>
  <c r="DA42" i="46"/>
  <c r="AL42" i="46" s="1"/>
  <c r="CZ42" i="46"/>
  <c r="CY42" i="46"/>
  <c r="CX42" i="46"/>
  <c r="AI42" i="46" s="1"/>
  <c r="CW42" i="46"/>
  <c r="CV42" i="46"/>
  <c r="CU42" i="46"/>
  <c r="AF42" i="46" s="1"/>
  <c r="CT42" i="46"/>
  <c r="CS42" i="46"/>
  <c r="CR42" i="46"/>
  <c r="CQ42" i="46"/>
  <c r="AB42" i="46" s="1"/>
  <c r="CP42" i="46"/>
  <c r="AA42" i="46" s="1"/>
  <c r="CO42" i="46"/>
  <c r="Z42" i="46" s="1"/>
  <c r="CN42" i="46"/>
  <c r="Y42" i="46" s="1"/>
  <c r="CM42" i="46"/>
  <c r="CL42" i="46"/>
  <c r="CK42" i="46"/>
  <c r="CJ42" i="46"/>
  <c r="CI42" i="46"/>
  <c r="T42" i="46" s="1"/>
  <c r="CH42" i="46"/>
  <c r="S42" i="46" s="1"/>
  <c r="CG42" i="46"/>
  <c r="R42" i="46" s="1"/>
  <c r="CF42" i="46"/>
  <c r="Q42" i="46" s="1"/>
  <c r="CE42" i="46"/>
  <c r="CD42" i="46"/>
  <c r="CC42" i="46"/>
  <c r="N42" i="46" s="1"/>
  <c r="CB42" i="46"/>
  <c r="CA42" i="46"/>
  <c r="BZ42" i="46"/>
  <c r="K42" i="46" s="1"/>
  <c r="BY42" i="46"/>
  <c r="J42" i="46" s="1"/>
  <c r="BX42" i="46"/>
  <c r="BW42" i="46"/>
  <c r="BV42" i="46"/>
  <c r="BU42" i="46"/>
  <c r="F42" i="46" s="1"/>
  <c r="BT42" i="46"/>
  <c r="BS42" i="46"/>
  <c r="B42" i="46"/>
  <c r="B42" i="44" s="1"/>
  <c r="A42" i="46"/>
  <c r="A40" i="27" s="1"/>
  <c r="EF41" i="46"/>
  <c r="EE41" i="46"/>
  <c r="BP41" i="46" s="1"/>
  <c r="ED41" i="46"/>
  <c r="BO41" i="44" s="1"/>
  <c r="EC41" i="46"/>
  <c r="EB41" i="46"/>
  <c r="EA41" i="46"/>
  <c r="BL41" i="46" s="1"/>
  <c r="DZ41" i="46"/>
  <c r="BK41" i="46" s="1"/>
  <c r="DY41" i="46"/>
  <c r="DX41" i="46"/>
  <c r="BI41" i="46" s="1"/>
  <c r="DW41" i="46"/>
  <c r="DV41" i="46"/>
  <c r="BG41" i="46" s="1"/>
  <c r="DU41" i="46"/>
  <c r="BF41" i="46" s="1"/>
  <c r="DT41" i="46"/>
  <c r="BE41" i="46" s="1"/>
  <c r="DS41" i="46"/>
  <c r="BD41" i="46" s="1"/>
  <c r="DR41" i="46"/>
  <c r="BC41" i="46" s="1"/>
  <c r="DQ41" i="46"/>
  <c r="DP41" i="46"/>
  <c r="DO41" i="46"/>
  <c r="AZ41" i="46" s="1"/>
  <c r="DN41" i="46"/>
  <c r="DM41" i="46"/>
  <c r="AX41" i="46" s="1"/>
  <c r="DL41" i="46"/>
  <c r="DK41" i="46"/>
  <c r="AV41" i="46" s="1"/>
  <c r="DJ41" i="46"/>
  <c r="AU41" i="46" s="1"/>
  <c r="DI41" i="46"/>
  <c r="AT41" i="46" s="1"/>
  <c r="DH41" i="46"/>
  <c r="DG41" i="46"/>
  <c r="DF41" i="46"/>
  <c r="DE41" i="46"/>
  <c r="DD41" i="46"/>
  <c r="DC41" i="46"/>
  <c r="AN41" i="46" s="1"/>
  <c r="DB41" i="46"/>
  <c r="AM41" i="46" s="1"/>
  <c r="DA41" i="46"/>
  <c r="CZ41" i="46"/>
  <c r="CY41" i="46"/>
  <c r="CX41" i="46"/>
  <c r="CW41" i="46"/>
  <c r="AH41" i="46" s="1"/>
  <c r="CV41" i="46"/>
  <c r="AG41" i="46" s="1"/>
  <c r="CU41" i="46"/>
  <c r="AF41" i="46" s="1"/>
  <c r="CT41" i="46"/>
  <c r="AE41" i="46" s="1"/>
  <c r="CS41" i="46"/>
  <c r="AD41" i="46" s="1"/>
  <c r="CR41" i="46"/>
  <c r="AC41" i="46" s="1"/>
  <c r="CQ41" i="46"/>
  <c r="AB41" i="46" s="1"/>
  <c r="CP41" i="46"/>
  <c r="CO41" i="46"/>
  <c r="Z41" i="46" s="1"/>
  <c r="CN41" i="46"/>
  <c r="CM41" i="46"/>
  <c r="X41" i="46" s="1"/>
  <c r="CL41" i="46"/>
  <c r="W41" i="46" s="1"/>
  <c r="CK41" i="46"/>
  <c r="V41" i="46" s="1"/>
  <c r="CJ41" i="46"/>
  <c r="CI41" i="46"/>
  <c r="CH41" i="46"/>
  <c r="CG41" i="46"/>
  <c r="R41" i="46" s="1"/>
  <c r="CF41" i="46"/>
  <c r="CE41" i="46"/>
  <c r="P41" i="46" s="1"/>
  <c r="CD41" i="46"/>
  <c r="O41" i="46" s="1"/>
  <c r="CC41" i="46"/>
  <c r="N41" i="46" s="1"/>
  <c r="CB41" i="46"/>
  <c r="CA41" i="46"/>
  <c r="L41" i="46" s="1"/>
  <c r="BZ41" i="46"/>
  <c r="K41" i="46" s="1"/>
  <c r="BY41" i="46"/>
  <c r="BX41" i="46"/>
  <c r="I41" i="46" s="1"/>
  <c r="BW41" i="46"/>
  <c r="H41" i="46" s="1"/>
  <c r="BV41" i="46"/>
  <c r="G41" i="46" s="1"/>
  <c r="BU41" i="46"/>
  <c r="BT41" i="46"/>
  <c r="E41" i="46" s="1"/>
  <c r="BS41" i="46"/>
  <c r="BO41" i="46"/>
  <c r="B41" i="46"/>
  <c r="B41" i="44" s="1"/>
  <c r="A41" i="46"/>
  <c r="A39" i="27" s="1"/>
  <c r="EF40" i="46"/>
  <c r="BQ40" i="46" s="1"/>
  <c r="EE40" i="46"/>
  <c r="BP40" i="46" s="1"/>
  <c r="ED40" i="46"/>
  <c r="BO40" i="46" s="1"/>
  <c r="EC40" i="46"/>
  <c r="EB40" i="46"/>
  <c r="EA40" i="46"/>
  <c r="DZ40" i="46"/>
  <c r="DY40" i="46"/>
  <c r="DX40" i="46"/>
  <c r="BI40" i="46" s="1"/>
  <c r="DW40" i="46"/>
  <c r="DV40" i="46"/>
  <c r="DU40" i="46"/>
  <c r="BF40" i="46" s="1"/>
  <c r="DT40" i="46"/>
  <c r="BE40" i="46" s="1"/>
  <c r="DS40" i="46"/>
  <c r="DR40" i="46"/>
  <c r="BC40" i="46" s="1"/>
  <c r="DQ40" i="46"/>
  <c r="BB40" i="46" s="1"/>
  <c r="DP40" i="46"/>
  <c r="BA40" i="46" s="1"/>
  <c r="DO40" i="46"/>
  <c r="AZ40" i="46" s="1"/>
  <c r="DN40" i="46"/>
  <c r="AY40" i="46" s="1"/>
  <c r="DM40" i="46"/>
  <c r="DL40" i="46"/>
  <c r="DK40" i="46"/>
  <c r="DJ40" i="46"/>
  <c r="DI40" i="46"/>
  <c r="DH40" i="46"/>
  <c r="DG40" i="46"/>
  <c r="AR40" i="46" s="1"/>
  <c r="DF40" i="46"/>
  <c r="DE40" i="46"/>
  <c r="AP40" i="46" s="1"/>
  <c r="DD40" i="46"/>
  <c r="DC40" i="46"/>
  <c r="DB40" i="46"/>
  <c r="DA40" i="46"/>
  <c r="CZ40" i="46"/>
  <c r="CY40" i="46"/>
  <c r="AJ40" i="46" s="1"/>
  <c r="CX40" i="46"/>
  <c r="AI40" i="46" s="1"/>
  <c r="CW40" i="46"/>
  <c r="AH40" i="46" s="1"/>
  <c r="CV40" i="46"/>
  <c r="AG40" i="46" s="1"/>
  <c r="CU40" i="46"/>
  <c r="AF40" i="46" s="1"/>
  <c r="CT40" i="46"/>
  <c r="CS40" i="46"/>
  <c r="CR40" i="46"/>
  <c r="AC40" i="46" s="1"/>
  <c r="CQ40" i="46"/>
  <c r="AB40" i="46" s="1"/>
  <c r="CP40" i="46"/>
  <c r="CO40" i="46"/>
  <c r="CN40" i="46"/>
  <c r="Y40" i="46" s="1"/>
  <c r="CM40" i="46"/>
  <c r="X40" i="46" s="1"/>
  <c r="CL40" i="46"/>
  <c r="W40" i="46" s="1"/>
  <c r="CK40" i="46"/>
  <c r="V40" i="46" s="1"/>
  <c r="CJ40" i="46"/>
  <c r="U40" i="46" s="1"/>
  <c r="CI40" i="46"/>
  <c r="T40" i="46" s="1"/>
  <c r="CH40" i="46"/>
  <c r="CG40" i="46"/>
  <c r="CF40" i="46"/>
  <c r="Q40" i="46" s="1"/>
  <c r="CE40" i="46"/>
  <c r="P40" i="46" s="1"/>
  <c r="CD40" i="46"/>
  <c r="O40" i="46" s="1"/>
  <c r="CC40" i="46"/>
  <c r="N40" i="46" s="1"/>
  <c r="CB40" i="46"/>
  <c r="M40" i="46" s="1"/>
  <c r="CA40" i="46"/>
  <c r="L40" i="46" s="1"/>
  <c r="BZ40" i="46"/>
  <c r="BY40" i="46"/>
  <c r="BX40" i="46"/>
  <c r="BW40" i="46"/>
  <c r="BV40" i="46"/>
  <c r="G40" i="46" s="1"/>
  <c r="BU40" i="46"/>
  <c r="BT40" i="46"/>
  <c r="E40" i="46" s="1"/>
  <c r="BS40" i="46"/>
  <c r="D40" i="46" s="1"/>
  <c r="B40" i="46"/>
  <c r="B40" i="44" s="1"/>
  <c r="A40" i="46"/>
  <c r="A38" i="27" s="1"/>
  <c r="EF39" i="46"/>
  <c r="BQ39" i="46" s="1"/>
  <c r="EE39" i="46"/>
  <c r="ED39" i="46"/>
  <c r="BO39" i="46" s="1"/>
  <c r="EC39" i="46"/>
  <c r="BN39" i="46" s="1"/>
  <c r="EB39" i="46"/>
  <c r="BM39" i="46" s="1"/>
  <c r="EA39" i="46"/>
  <c r="BL39" i="46" s="1"/>
  <c r="DZ39" i="46"/>
  <c r="BK39" i="46" s="1"/>
  <c r="DY39" i="46"/>
  <c r="DX39" i="46"/>
  <c r="DW39" i="46"/>
  <c r="DV39" i="46"/>
  <c r="DU39" i="46"/>
  <c r="BF39" i="46" s="1"/>
  <c r="DT39" i="46"/>
  <c r="BE39" i="46" s="1"/>
  <c r="DS39" i="46"/>
  <c r="BD39" i="46" s="1"/>
  <c r="DR39" i="46"/>
  <c r="DQ39" i="46"/>
  <c r="DP39" i="46"/>
  <c r="BA39" i="46" s="1"/>
  <c r="DO39" i="46"/>
  <c r="AZ39" i="46" s="1"/>
  <c r="DN39" i="46"/>
  <c r="DM39" i="46"/>
  <c r="DL39" i="46"/>
  <c r="AW39" i="46" s="1"/>
  <c r="DK39" i="46"/>
  <c r="AV39" i="46" s="1"/>
  <c r="DJ39" i="46"/>
  <c r="DI39" i="46"/>
  <c r="AT39" i="46" s="1"/>
  <c r="DH39" i="46"/>
  <c r="AS39" i="46" s="1"/>
  <c r="DG39" i="46"/>
  <c r="AR39" i="46" s="1"/>
  <c r="DF39" i="46"/>
  <c r="AQ39" i="46" s="1"/>
  <c r="DE39" i="46"/>
  <c r="AP39" i="46" s="1"/>
  <c r="DD39" i="46"/>
  <c r="AO39" i="46" s="1"/>
  <c r="DC39" i="46"/>
  <c r="AN39" i="46" s="1"/>
  <c r="DB39" i="46"/>
  <c r="DA39" i="46"/>
  <c r="CZ39" i="46"/>
  <c r="AK39" i="46" s="1"/>
  <c r="CY39" i="46"/>
  <c r="AJ39" i="46" s="1"/>
  <c r="CX39" i="46"/>
  <c r="AI39" i="46" s="1"/>
  <c r="CW39" i="46"/>
  <c r="AH39" i="46" s="1"/>
  <c r="CV39" i="46"/>
  <c r="AG39" i="46" s="1"/>
  <c r="CU39" i="46"/>
  <c r="AF39" i="46" s="1"/>
  <c r="CT39" i="46"/>
  <c r="CS39" i="46"/>
  <c r="AD39" i="46" s="1"/>
  <c r="CR39" i="46"/>
  <c r="CQ39" i="46"/>
  <c r="AB39" i="46" s="1"/>
  <c r="CP39" i="46"/>
  <c r="CO39" i="46"/>
  <c r="CN39" i="46"/>
  <c r="Y39" i="46" s="1"/>
  <c r="CM39" i="46"/>
  <c r="X39" i="46" s="1"/>
  <c r="CL39" i="46"/>
  <c r="W39" i="46" s="1"/>
  <c r="CK39" i="46"/>
  <c r="CJ39" i="46"/>
  <c r="CI39" i="46"/>
  <c r="CH39" i="46"/>
  <c r="S39" i="46" s="1"/>
  <c r="CG39" i="46"/>
  <c r="R39" i="46" s="1"/>
  <c r="CF39" i="46"/>
  <c r="Q39" i="46" s="1"/>
  <c r="CE39" i="46"/>
  <c r="P39" i="46" s="1"/>
  <c r="CD39" i="46"/>
  <c r="CC39" i="46"/>
  <c r="N39" i="46" s="1"/>
  <c r="CB39" i="46"/>
  <c r="M39" i="46" s="1"/>
  <c r="CA39" i="46"/>
  <c r="L39" i="46" s="1"/>
  <c r="BZ39" i="46"/>
  <c r="K39" i="46" s="1"/>
  <c r="BY39" i="46"/>
  <c r="BX39" i="46"/>
  <c r="I39" i="46" s="1"/>
  <c r="BW39" i="46"/>
  <c r="H39" i="46" s="1"/>
  <c r="BV39" i="46"/>
  <c r="BU39" i="46"/>
  <c r="F39" i="46" s="1"/>
  <c r="BT39" i="46"/>
  <c r="BS39" i="46"/>
  <c r="B39" i="46"/>
  <c r="B39" i="44" s="1"/>
  <c r="A39" i="46"/>
  <c r="A37" i="27" s="1"/>
  <c r="EF38" i="46"/>
  <c r="BQ38" i="46" s="1"/>
  <c r="EE38" i="46"/>
  <c r="BP38" i="46" s="1"/>
  <c r="ED38" i="46"/>
  <c r="EC38" i="46"/>
  <c r="EB38" i="46"/>
  <c r="EA38" i="46"/>
  <c r="BL38" i="46" s="1"/>
  <c r="DZ38" i="46"/>
  <c r="BK38" i="46" s="1"/>
  <c r="DY38" i="46"/>
  <c r="DX38" i="46"/>
  <c r="BI38" i="46" s="1"/>
  <c r="DW38" i="46"/>
  <c r="BH38" i="46" s="1"/>
  <c r="DV38" i="46"/>
  <c r="BG38" i="46" s="1"/>
  <c r="DU38" i="46"/>
  <c r="BF38" i="46" s="1"/>
  <c r="DT38" i="46"/>
  <c r="DS38" i="46"/>
  <c r="BD38" i="46" s="1"/>
  <c r="DR38" i="46"/>
  <c r="DQ38" i="46"/>
  <c r="BB38" i="46" s="1"/>
  <c r="DP38" i="46"/>
  <c r="BA38" i="46" s="1"/>
  <c r="DO38" i="46"/>
  <c r="AZ38" i="46" s="1"/>
  <c r="DN38" i="46"/>
  <c r="DM38" i="46"/>
  <c r="AX38" i="46" s="1"/>
  <c r="DL38" i="46"/>
  <c r="DK38" i="46"/>
  <c r="DJ38" i="46"/>
  <c r="AU38" i="46" s="1"/>
  <c r="DI38" i="46"/>
  <c r="DH38" i="46"/>
  <c r="AS38" i="46" s="1"/>
  <c r="DG38" i="46"/>
  <c r="AR38" i="46" s="1"/>
  <c r="DF38" i="46"/>
  <c r="AQ38" i="46" s="1"/>
  <c r="DE38" i="46"/>
  <c r="AP38" i="46" s="1"/>
  <c r="DD38" i="46"/>
  <c r="DC38" i="46"/>
  <c r="AN38" i="46" s="1"/>
  <c r="DB38" i="46"/>
  <c r="AM38" i="46" s="1"/>
  <c r="DA38" i="46"/>
  <c r="AL38" i="46" s="1"/>
  <c r="CZ38" i="46"/>
  <c r="AK38" i="46" s="1"/>
  <c r="CY38" i="46"/>
  <c r="AJ38" i="46" s="1"/>
  <c r="CX38" i="46"/>
  <c r="CW38" i="46"/>
  <c r="CV38" i="46"/>
  <c r="AG38" i="46" s="1"/>
  <c r="CU38" i="46"/>
  <c r="AF38" i="46" s="1"/>
  <c r="CT38" i="46"/>
  <c r="CS38" i="46"/>
  <c r="AD38" i="46" s="1"/>
  <c r="CR38" i="46"/>
  <c r="AC38" i="46" s="1"/>
  <c r="CQ38" i="46"/>
  <c r="AB38" i="46" s="1"/>
  <c r="CP38" i="46"/>
  <c r="CO38" i="46"/>
  <c r="Z38" i="46" s="1"/>
  <c r="CN38" i="46"/>
  <c r="CM38" i="46"/>
  <c r="X38" i="46" s="1"/>
  <c r="CL38" i="46"/>
  <c r="CK38" i="46"/>
  <c r="V38" i="46" s="1"/>
  <c r="CJ38" i="46"/>
  <c r="U38" i="46" s="1"/>
  <c r="CI38" i="46"/>
  <c r="T38" i="46" s="1"/>
  <c r="CH38" i="46"/>
  <c r="S38" i="46" s="1"/>
  <c r="CG38" i="46"/>
  <c r="CF38" i="46"/>
  <c r="Q38" i="46" s="1"/>
  <c r="CE38" i="46"/>
  <c r="CD38" i="46"/>
  <c r="O38" i="46" s="1"/>
  <c r="CC38" i="46"/>
  <c r="N38" i="46" s="1"/>
  <c r="CB38" i="46"/>
  <c r="M38" i="46" s="1"/>
  <c r="CA38" i="46"/>
  <c r="L38" i="46" s="1"/>
  <c r="BZ38" i="46"/>
  <c r="K38" i="46" s="1"/>
  <c r="BY38" i="46"/>
  <c r="J38" i="46" s="1"/>
  <c r="BX38" i="46"/>
  <c r="I38" i="46" s="1"/>
  <c r="BW38" i="46"/>
  <c r="BV38" i="46"/>
  <c r="G38" i="46" s="1"/>
  <c r="BU38" i="46"/>
  <c r="BT38" i="46"/>
  <c r="E38" i="46" s="1"/>
  <c r="BS38" i="46"/>
  <c r="D38" i="46" s="1"/>
  <c r="B38" i="46"/>
  <c r="B38" i="44" s="1"/>
  <c r="A38" i="46"/>
  <c r="A36" i="27" s="1"/>
  <c r="EF37" i="46"/>
  <c r="EE37" i="46"/>
  <c r="ED37" i="46"/>
  <c r="BO37" i="44" s="1"/>
  <c r="EC37" i="46"/>
  <c r="EB37" i="46"/>
  <c r="BM37" i="46" s="1"/>
  <c r="EA37" i="46"/>
  <c r="BL37" i="46" s="1"/>
  <c r="DZ37" i="46"/>
  <c r="BK37" i="46" s="1"/>
  <c r="DY37" i="46"/>
  <c r="BJ37" i="46" s="1"/>
  <c r="DX37" i="46"/>
  <c r="DW37" i="46"/>
  <c r="BH37" i="46" s="1"/>
  <c r="DV37" i="46"/>
  <c r="BG37" i="46" s="1"/>
  <c r="DU37" i="46"/>
  <c r="BF37" i="46" s="1"/>
  <c r="DT37" i="46"/>
  <c r="BE37" i="46" s="1"/>
  <c r="DS37" i="46"/>
  <c r="BD37" i="46" s="1"/>
  <c r="DR37" i="46"/>
  <c r="DQ37" i="46"/>
  <c r="DP37" i="46"/>
  <c r="BA37" i="46" s="1"/>
  <c r="DO37" i="46"/>
  <c r="AZ37" i="46" s="1"/>
  <c r="DN37" i="46"/>
  <c r="DM37" i="46"/>
  <c r="DL37" i="46"/>
  <c r="AW37" i="46" s="1"/>
  <c r="DK37" i="46"/>
  <c r="AV37" i="46" s="1"/>
  <c r="DJ37" i="46"/>
  <c r="DI37" i="46"/>
  <c r="AT37" i="46" s="1"/>
  <c r="DH37" i="46"/>
  <c r="AS37" i="46" s="1"/>
  <c r="DG37" i="46"/>
  <c r="DF37" i="46"/>
  <c r="DE37" i="46"/>
  <c r="AP37" i="46" s="1"/>
  <c r="DD37" i="46"/>
  <c r="AO37" i="46" s="1"/>
  <c r="DC37" i="46"/>
  <c r="AN37" i="46" s="1"/>
  <c r="DB37" i="46"/>
  <c r="AM37" i="46" s="1"/>
  <c r="DA37" i="46"/>
  <c r="AL37" i="46" s="1"/>
  <c r="CZ37" i="46"/>
  <c r="AK37" i="46" s="1"/>
  <c r="CY37" i="46"/>
  <c r="AJ37" i="46" s="1"/>
  <c r="CX37" i="46"/>
  <c r="CW37" i="46"/>
  <c r="AH37" i="46" s="1"/>
  <c r="CV37" i="46"/>
  <c r="AG37" i="46" s="1"/>
  <c r="CU37" i="46"/>
  <c r="AF37" i="46" s="1"/>
  <c r="CT37" i="46"/>
  <c r="AE37" i="46" s="1"/>
  <c r="CS37" i="46"/>
  <c r="AD37" i="46" s="1"/>
  <c r="CR37" i="46"/>
  <c r="CQ37" i="46"/>
  <c r="CP37" i="46"/>
  <c r="CO37" i="46"/>
  <c r="CN37" i="46"/>
  <c r="Y37" i="46" s="1"/>
  <c r="CM37" i="46"/>
  <c r="X37" i="46" s="1"/>
  <c r="CL37" i="46"/>
  <c r="W37" i="46" s="1"/>
  <c r="CK37" i="46"/>
  <c r="V37" i="46" s="1"/>
  <c r="CJ37" i="46"/>
  <c r="CI37" i="46"/>
  <c r="CH37" i="46"/>
  <c r="CG37" i="46"/>
  <c r="R37" i="46" s="1"/>
  <c r="CF37" i="46"/>
  <c r="Q37" i="46" s="1"/>
  <c r="CE37" i="46"/>
  <c r="P37" i="46" s="1"/>
  <c r="CD37" i="46"/>
  <c r="CC37" i="46"/>
  <c r="CB37" i="46"/>
  <c r="M37" i="46" s="1"/>
  <c r="CA37" i="46"/>
  <c r="BZ37" i="46"/>
  <c r="K37" i="46" s="1"/>
  <c r="BY37" i="46"/>
  <c r="BX37" i="46"/>
  <c r="I37" i="46" s="1"/>
  <c r="BW37" i="46"/>
  <c r="H37" i="46" s="1"/>
  <c r="BV37" i="46"/>
  <c r="BU37" i="46"/>
  <c r="F37" i="46" s="1"/>
  <c r="BT37" i="46"/>
  <c r="E37" i="46" s="1"/>
  <c r="BS37" i="46"/>
  <c r="B37" i="46"/>
  <c r="B37" i="44" s="1"/>
  <c r="A37" i="46"/>
  <c r="EF36" i="46"/>
  <c r="BQ36" i="46" s="1"/>
  <c r="EE36" i="46"/>
  <c r="BP36" i="46" s="1"/>
  <c r="ED36" i="46"/>
  <c r="BO36" i="46" s="1"/>
  <c r="EC36" i="46"/>
  <c r="BN36" i="46" s="1"/>
  <c r="EB36" i="46"/>
  <c r="EA36" i="46"/>
  <c r="BL36" i="46" s="1"/>
  <c r="DZ36" i="46"/>
  <c r="DY36" i="46"/>
  <c r="BJ36" i="46" s="1"/>
  <c r="DX36" i="46"/>
  <c r="BI36" i="46" s="1"/>
  <c r="DW36" i="46"/>
  <c r="BH36" i="46" s="1"/>
  <c r="DV36" i="46"/>
  <c r="DU36" i="46"/>
  <c r="BF36" i="46" s="1"/>
  <c r="DT36" i="46"/>
  <c r="DS36" i="46"/>
  <c r="DR36" i="46"/>
  <c r="DQ36" i="46"/>
  <c r="BB36" i="46" s="1"/>
  <c r="DP36" i="46"/>
  <c r="BA36" i="46" s="1"/>
  <c r="DO36" i="46"/>
  <c r="AZ36" i="46" s="1"/>
  <c r="DN36" i="46"/>
  <c r="AY36" i="46" s="1"/>
  <c r="DM36" i="46"/>
  <c r="AX36" i="46" s="1"/>
  <c r="DL36" i="46"/>
  <c r="AW36" i="46" s="1"/>
  <c r="DK36" i="46"/>
  <c r="AV36" i="46" s="1"/>
  <c r="DJ36" i="46"/>
  <c r="DI36" i="46"/>
  <c r="AT36" i="46" s="1"/>
  <c r="DH36" i="46"/>
  <c r="DG36" i="46"/>
  <c r="DF36" i="46"/>
  <c r="AQ36" i="46" s="1"/>
  <c r="DE36" i="46"/>
  <c r="DD36" i="46"/>
  <c r="DC36" i="46"/>
  <c r="DB36" i="46"/>
  <c r="AM36" i="46" s="1"/>
  <c r="DA36" i="46"/>
  <c r="AL36" i="46" s="1"/>
  <c r="CZ36" i="46"/>
  <c r="AK36" i="46" s="1"/>
  <c r="CY36" i="46"/>
  <c r="AJ36" i="46" s="1"/>
  <c r="CX36" i="46"/>
  <c r="CW36" i="46"/>
  <c r="CV36" i="46"/>
  <c r="CU36" i="46"/>
  <c r="CT36" i="46"/>
  <c r="AE36" i="46" s="1"/>
  <c r="CS36" i="46"/>
  <c r="AD36" i="46" s="1"/>
  <c r="CR36" i="46"/>
  <c r="AC36" i="46" s="1"/>
  <c r="CQ36" i="46"/>
  <c r="CP36" i="46"/>
  <c r="CO36" i="46"/>
  <c r="Z36" i="46" s="1"/>
  <c r="CN36" i="46"/>
  <c r="Y36" i="46" s="1"/>
  <c r="CM36" i="46"/>
  <c r="X36" i="46" s="1"/>
  <c r="CL36" i="46"/>
  <c r="W36" i="46" s="1"/>
  <c r="CK36" i="46"/>
  <c r="V36" i="46" s="1"/>
  <c r="CJ36" i="46"/>
  <c r="U36" i="46" s="1"/>
  <c r="CI36" i="46"/>
  <c r="CH36" i="46"/>
  <c r="S36" i="46" s="1"/>
  <c r="CG36" i="46"/>
  <c r="CF36" i="46"/>
  <c r="CE36" i="46"/>
  <c r="CD36" i="46"/>
  <c r="CC36" i="46"/>
  <c r="N36" i="46" s="1"/>
  <c r="CB36" i="46"/>
  <c r="M36" i="46" s="1"/>
  <c r="CA36" i="46"/>
  <c r="L36" i="46" s="1"/>
  <c r="BZ36" i="46"/>
  <c r="BY36" i="46"/>
  <c r="BX36" i="46"/>
  <c r="I36" i="46" s="1"/>
  <c r="BW36" i="46"/>
  <c r="H36" i="46" s="1"/>
  <c r="BV36" i="46"/>
  <c r="BU36" i="46"/>
  <c r="F36" i="46" s="1"/>
  <c r="BT36" i="46"/>
  <c r="E36" i="46" s="1"/>
  <c r="BS36" i="46"/>
  <c r="D36" i="46" s="1"/>
  <c r="B36" i="46"/>
  <c r="B36" i="44" s="1"/>
  <c r="A36" i="46"/>
  <c r="A34" i="27" s="1"/>
  <c r="EF35" i="46"/>
  <c r="EE35" i="46"/>
  <c r="BP35" i="46" s="1"/>
  <c r="ED35" i="46"/>
  <c r="EC35" i="46"/>
  <c r="BN35" i="46" s="1"/>
  <c r="EB35" i="46"/>
  <c r="BM35" i="46" s="1"/>
  <c r="EA35" i="46"/>
  <c r="BL35" i="46" s="1"/>
  <c r="DZ35" i="46"/>
  <c r="BK35" i="46" s="1"/>
  <c r="DY35" i="46"/>
  <c r="BJ35" i="46" s="1"/>
  <c r="DX35" i="46"/>
  <c r="DW35" i="46"/>
  <c r="DV35" i="46"/>
  <c r="DU35" i="46"/>
  <c r="DT35" i="46"/>
  <c r="BE35" i="46" s="1"/>
  <c r="DS35" i="46"/>
  <c r="BD35" i="46" s="1"/>
  <c r="DR35" i="46"/>
  <c r="DQ35" i="46"/>
  <c r="DP35" i="46"/>
  <c r="BA35" i="46" s="1"/>
  <c r="DO35" i="46"/>
  <c r="AZ35" i="46" s="1"/>
  <c r="DN35" i="46"/>
  <c r="DM35" i="46"/>
  <c r="AX35" i="46" s="1"/>
  <c r="DL35" i="46"/>
  <c r="AW35" i="46" s="1"/>
  <c r="DK35" i="46"/>
  <c r="AV35" i="46" s="1"/>
  <c r="DJ35" i="46"/>
  <c r="DI35" i="46"/>
  <c r="DH35" i="46"/>
  <c r="DG35" i="46"/>
  <c r="AR35" i="46" s="1"/>
  <c r="DF35" i="46"/>
  <c r="AQ35" i="46" s="1"/>
  <c r="DE35" i="46"/>
  <c r="AP35" i="46" s="1"/>
  <c r="DD35" i="46"/>
  <c r="AO35" i="46" s="1"/>
  <c r="DC35" i="46"/>
  <c r="DB35" i="46"/>
  <c r="DA35" i="46"/>
  <c r="CZ35" i="46"/>
  <c r="AK35" i="46" s="1"/>
  <c r="CY35" i="46"/>
  <c r="AJ35" i="46" s="1"/>
  <c r="CX35" i="46"/>
  <c r="AI35" i="46" s="1"/>
  <c r="CW35" i="46"/>
  <c r="AH35" i="46" s="1"/>
  <c r="CV35" i="46"/>
  <c r="AG35" i="46" s="1"/>
  <c r="CU35" i="46"/>
  <c r="AF35" i="46" s="1"/>
  <c r="CT35" i="46"/>
  <c r="CS35" i="46"/>
  <c r="CR35" i="46"/>
  <c r="AC35" i="46" s="1"/>
  <c r="CQ35" i="46"/>
  <c r="AB35" i="46" s="1"/>
  <c r="CP35" i="46"/>
  <c r="CO35" i="46"/>
  <c r="CN35" i="46"/>
  <c r="Y35" i="46" s="1"/>
  <c r="CM35" i="46"/>
  <c r="CL35" i="46"/>
  <c r="CK35" i="46"/>
  <c r="V35" i="46" s="1"/>
  <c r="CJ35" i="46"/>
  <c r="U35" i="46" s="1"/>
  <c r="CI35" i="46"/>
  <c r="CH35" i="46"/>
  <c r="S35" i="46" s="1"/>
  <c r="CG35" i="46"/>
  <c r="R35" i="46" s="1"/>
  <c r="CF35" i="46"/>
  <c r="Q35" i="46" s="1"/>
  <c r="CE35" i="46"/>
  <c r="CD35" i="46"/>
  <c r="CC35" i="46"/>
  <c r="N35" i="46" s="1"/>
  <c r="CB35" i="46"/>
  <c r="M35" i="46" s="1"/>
  <c r="CA35" i="46"/>
  <c r="L35" i="46" s="1"/>
  <c r="BZ35" i="46"/>
  <c r="K35" i="46" s="1"/>
  <c r="BY35" i="46"/>
  <c r="J35" i="46" s="1"/>
  <c r="BX35" i="46"/>
  <c r="I35" i="46" s="1"/>
  <c r="BW35" i="46"/>
  <c r="H35" i="46" s="1"/>
  <c r="BV35" i="46"/>
  <c r="BU35" i="46"/>
  <c r="BT35" i="46"/>
  <c r="BS35" i="46"/>
  <c r="D35" i="46" s="1"/>
  <c r="B35" i="46"/>
  <c r="B35" i="44" s="1"/>
  <c r="A35" i="46"/>
  <c r="A33" i="27" s="1"/>
  <c r="EF34" i="46"/>
  <c r="BQ34" i="46" s="1"/>
  <c r="EE34" i="46"/>
  <c r="BP34" i="46" s="1"/>
  <c r="ED34" i="46"/>
  <c r="EC34" i="46"/>
  <c r="EB34" i="46"/>
  <c r="EA34" i="46"/>
  <c r="BL34" i="46" s="1"/>
  <c r="DZ34" i="46"/>
  <c r="BK34" i="46" s="1"/>
  <c r="DY34" i="46"/>
  <c r="BJ34" i="46" s="1"/>
  <c r="DX34" i="46"/>
  <c r="BI34" i="46" s="1"/>
  <c r="DW34" i="46"/>
  <c r="DV34" i="46"/>
  <c r="DU34" i="46"/>
  <c r="BF34" i="46" s="1"/>
  <c r="DT34" i="46"/>
  <c r="BE34" i="46" s="1"/>
  <c r="DS34" i="46"/>
  <c r="DR34" i="46"/>
  <c r="BC34" i="46" s="1"/>
  <c r="DQ34" i="46"/>
  <c r="BB34" i="46" s="1"/>
  <c r="DP34" i="46"/>
  <c r="BA34" i="46" s="1"/>
  <c r="DO34" i="46"/>
  <c r="AZ34" i="46" s="1"/>
  <c r="DN34" i="46"/>
  <c r="AY34" i="46" s="1"/>
  <c r="DM34" i="46"/>
  <c r="DL34" i="46"/>
  <c r="AW34" i="46" s="1"/>
  <c r="DK34" i="46"/>
  <c r="AV34" i="46" s="1"/>
  <c r="DJ34" i="46"/>
  <c r="DI34" i="46"/>
  <c r="AT34" i="46" s="1"/>
  <c r="DH34" i="46"/>
  <c r="AS34" i="46" s="1"/>
  <c r="DG34" i="46"/>
  <c r="AR34" i="46" s="1"/>
  <c r="DF34" i="46"/>
  <c r="DE34" i="46"/>
  <c r="AP34" i="46" s="1"/>
  <c r="DD34" i="46"/>
  <c r="AO34" i="46" s="1"/>
  <c r="DC34" i="46"/>
  <c r="DB34" i="46"/>
  <c r="AM34" i="46" s="1"/>
  <c r="DA34" i="46"/>
  <c r="AL34" i="46" s="1"/>
  <c r="CZ34" i="46"/>
  <c r="AK34" i="46" s="1"/>
  <c r="CY34" i="46"/>
  <c r="AJ34" i="46" s="1"/>
  <c r="CX34" i="46"/>
  <c r="CW34" i="46"/>
  <c r="AH34" i="46" s="1"/>
  <c r="CV34" i="46"/>
  <c r="CU34" i="46"/>
  <c r="AF34" i="46" s="1"/>
  <c r="CT34" i="46"/>
  <c r="CS34" i="46"/>
  <c r="AD34" i="46" s="1"/>
  <c r="CR34" i="46"/>
  <c r="AC34" i="46" s="1"/>
  <c r="CQ34" i="46"/>
  <c r="CP34" i="46"/>
  <c r="CO34" i="46"/>
  <c r="CN34" i="46"/>
  <c r="Y34" i="46" s="1"/>
  <c r="CM34" i="46"/>
  <c r="X34" i="46" s="1"/>
  <c r="CL34" i="46"/>
  <c r="CK34" i="46"/>
  <c r="V34" i="46" s="1"/>
  <c r="CJ34" i="46"/>
  <c r="U34" i="46" s="1"/>
  <c r="CI34" i="46"/>
  <c r="T34" i="46" s="1"/>
  <c r="CH34" i="46"/>
  <c r="CG34" i="46"/>
  <c r="R34" i="46" s="1"/>
  <c r="CF34" i="46"/>
  <c r="CE34" i="46"/>
  <c r="P34" i="46" s="1"/>
  <c r="CD34" i="46"/>
  <c r="CC34" i="46"/>
  <c r="N34" i="46" s="1"/>
  <c r="CB34" i="46"/>
  <c r="M34" i="46" s="1"/>
  <c r="CA34" i="46"/>
  <c r="L34" i="46" s="1"/>
  <c r="BZ34" i="46"/>
  <c r="K34" i="46" s="1"/>
  <c r="BY34" i="46"/>
  <c r="BX34" i="46"/>
  <c r="BW34" i="46"/>
  <c r="H34" i="46" s="1"/>
  <c r="BV34" i="46"/>
  <c r="G34" i="46" s="1"/>
  <c r="BU34" i="46"/>
  <c r="F34" i="46" s="1"/>
  <c r="BT34" i="46"/>
  <c r="E34" i="46" s="1"/>
  <c r="BS34" i="46"/>
  <c r="D34" i="46" s="1"/>
  <c r="B34" i="46"/>
  <c r="B34" i="44" s="1"/>
  <c r="A34" i="46"/>
  <c r="A32" i="27" s="1"/>
  <c r="EF33" i="46"/>
  <c r="BQ33" i="46" s="1"/>
  <c r="EE33" i="46"/>
  <c r="BP33" i="46" s="1"/>
  <c r="ED33" i="46"/>
  <c r="BO33" i="44" s="1"/>
  <c r="EC33" i="46"/>
  <c r="BN33" i="46" s="1"/>
  <c r="EB33" i="46"/>
  <c r="BM33" i="46" s="1"/>
  <c r="EA33" i="46"/>
  <c r="BL33" i="46" s="1"/>
  <c r="DZ33" i="46"/>
  <c r="DY33" i="46"/>
  <c r="DX33" i="46"/>
  <c r="DW33" i="46"/>
  <c r="BH33" i="46" s="1"/>
  <c r="DV33" i="46"/>
  <c r="DU33" i="46"/>
  <c r="BF33" i="46" s="1"/>
  <c r="DT33" i="46"/>
  <c r="BE33" i="46" s="1"/>
  <c r="DS33" i="46"/>
  <c r="BD33" i="46" s="1"/>
  <c r="DR33" i="46"/>
  <c r="BC33" i="46" s="1"/>
  <c r="DQ33" i="46"/>
  <c r="BB33" i="46" s="1"/>
  <c r="DP33" i="46"/>
  <c r="BA33" i="46" s="1"/>
  <c r="DO33" i="46"/>
  <c r="AZ33" i="46" s="1"/>
  <c r="DN33" i="46"/>
  <c r="DM33" i="46"/>
  <c r="AX33" i="46" s="1"/>
  <c r="DL33" i="46"/>
  <c r="AW33" i="46" s="1"/>
  <c r="DK33" i="46"/>
  <c r="DJ33" i="46"/>
  <c r="DI33" i="46"/>
  <c r="AT33" i="46" s="1"/>
  <c r="DH33" i="46"/>
  <c r="AS33" i="46" s="1"/>
  <c r="DG33" i="46"/>
  <c r="AR33" i="46" s="1"/>
  <c r="DF33" i="46"/>
  <c r="AQ33" i="46" s="1"/>
  <c r="DE33" i="46"/>
  <c r="AP33" i="46" s="1"/>
  <c r="DD33" i="46"/>
  <c r="AO33" i="46" s="1"/>
  <c r="DC33" i="46"/>
  <c r="AN33" i="46" s="1"/>
  <c r="DB33" i="46"/>
  <c r="DA33" i="46"/>
  <c r="CZ33" i="46"/>
  <c r="CY33" i="46"/>
  <c r="AJ33" i="46" s="1"/>
  <c r="CX33" i="46"/>
  <c r="AI33" i="46" s="1"/>
  <c r="CW33" i="46"/>
  <c r="AH33" i="46" s="1"/>
  <c r="CV33" i="46"/>
  <c r="AG33" i="46" s="1"/>
  <c r="CU33" i="46"/>
  <c r="AF33" i="46" s="1"/>
  <c r="CT33" i="46"/>
  <c r="CS33" i="46"/>
  <c r="CR33" i="46"/>
  <c r="CQ33" i="46"/>
  <c r="CP33" i="46"/>
  <c r="CO33" i="46"/>
  <c r="Z33" i="46" s="1"/>
  <c r="CN33" i="46"/>
  <c r="Y33" i="46" s="1"/>
  <c r="CM33" i="46"/>
  <c r="CL33" i="46"/>
  <c r="W33" i="46" s="1"/>
  <c r="CK33" i="46"/>
  <c r="V33" i="46" s="1"/>
  <c r="CJ33" i="46"/>
  <c r="CI33" i="46"/>
  <c r="CH33" i="46"/>
  <c r="S33" i="46" s="1"/>
  <c r="CG33" i="46"/>
  <c r="R33" i="46" s="1"/>
  <c r="CF33" i="46"/>
  <c r="Q33" i="46" s="1"/>
  <c r="CE33" i="46"/>
  <c r="P33" i="46" s="1"/>
  <c r="CD33" i="46"/>
  <c r="O33" i="46" s="1"/>
  <c r="CC33" i="46"/>
  <c r="N33" i="46" s="1"/>
  <c r="CB33" i="46"/>
  <c r="CA33" i="46"/>
  <c r="BZ33" i="46"/>
  <c r="BY33" i="46"/>
  <c r="J33" i="46" s="1"/>
  <c r="BX33" i="46"/>
  <c r="I33" i="46" s="1"/>
  <c r="BW33" i="46"/>
  <c r="H33" i="46" s="1"/>
  <c r="BV33" i="46"/>
  <c r="G33" i="46" s="1"/>
  <c r="BU33" i="46"/>
  <c r="F33" i="46" s="1"/>
  <c r="BT33" i="46"/>
  <c r="E33" i="46" s="1"/>
  <c r="BS33" i="46"/>
  <c r="B33" i="46"/>
  <c r="B33" i="44" s="1"/>
  <c r="A33" i="46"/>
  <c r="A31" i="27" s="1"/>
  <c r="EF32" i="46"/>
  <c r="EE32" i="46"/>
  <c r="ED32" i="46"/>
  <c r="BO32" i="46" s="1"/>
  <c r="EC32" i="46"/>
  <c r="EB32" i="46"/>
  <c r="BM32" i="46" s="1"/>
  <c r="EA32" i="46"/>
  <c r="DZ32" i="46"/>
  <c r="BK32" i="46" s="1"/>
  <c r="DY32" i="46"/>
  <c r="BJ32" i="46" s="1"/>
  <c r="DX32" i="46"/>
  <c r="BI32" i="46" s="1"/>
  <c r="DW32" i="46"/>
  <c r="DV32" i="46"/>
  <c r="DU32" i="46"/>
  <c r="DT32" i="46"/>
  <c r="BE32" i="46" s="1"/>
  <c r="DS32" i="46"/>
  <c r="DR32" i="46"/>
  <c r="BC32" i="46" s="1"/>
  <c r="DQ32" i="46"/>
  <c r="BB32" i="46" s="1"/>
  <c r="DP32" i="46"/>
  <c r="BA32" i="46" s="1"/>
  <c r="DO32" i="46"/>
  <c r="DN32" i="46"/>
  <c r="DM32" i="46"/>
  <c r="AX32" i="46" s="1"/>
  <c r="DL32" i="46"/>
  <c r="AW32" i="46" s="1"/>
  <c r="DK32" i="46"/>
  <c r="DJ32" i="46"/>
  <c r="AU32" i="46" s="1"/>
  <c r="DI32" i="46"/>
  <c r="AT32" i="46" s="1"/>
  <c r="DH32" i="46"/>
  <c r="AS32" i="46" s="1"/>
  <c r="DG32" i="46"/>
  <c r="AR32" i="46" s="1"/>
  <c r="DF32" i="46"/>
  <c r="AQ32" i="46" s="1"/>
  <c r="DE32" i="46"/>
  <c r="DD32" i="46"/>
  <c r="DC32" i="46"/>
  <c r="AN32" i="46" s="1"/>
  <c r="DB32" i="46"/>
  <c r="AM32" i="46" s="1"/>
  <c r="DA32" i="46"/>
  <c r="AL32" i="46" s="1"/>
  <c r="CZ32" i="46"/>
  <c r="CY32" i="46"/>
  <c r="CX32" i="46"/>
  <c r="CW32" i="46"/>
  <c r="CV32" i="46"/>
  <c r="CU32" i="46"/>
  <c r="CT32" i="46"/>
  <c r="AE32" i="46" s="1"/>
  <c r="CS32" i="46"/>
  <c r="AD32" i="46" s="1"/>
  <c r="CR32" i="46"/>
  <c r="CQ32" i="46"/>
  <c r="AB32" i="46" s="1"/>
  <c r="CP32" i="46"/>
  <c r="AA32" i="46" s="1"/>
  <c r="CO32" i="46"/>
  <c r="Z32" i="46" s="1"/>
  <c r="CN32" i="46"/>
  <c r="CM32" i="46"/>
  <c r="CL32" i="46"/>
  <c r="W32" i="46" s="1"/>
  <c r="CK32" i="46"/>
  <c r="V32" i="46" s="1"/>
  <c r="CJ32" i="46"/>
  <c r="CI32" i="46"/>
  <c r="T32" i="46" s="1"/>
  <c r="CH32" i="46"/>
  <c r="CG32" i="46"/>
  <c r="R32" i="46" s="1"/>
  <c r="CF32" i="46"/>
  <c r="CE32" i="46"/>
  <c r="CD32" i="46"/>
  <c r="O32" i="46" s="1"/>
  <c r="CC32" i="46"/>
  <c r="N32" i="46" s="1"/>
  <c r="CB32" i="46"/>
  <c r="M32" i="46" s="1"/>
  <c r="CA32" i="46"/>
  <c r="L32" i="46" s="1"/>
  <c r="BZ32" i="46"/>
  <c r="K32" i="46" s="1"/>
  <c r="BY32" i="46"/>
  <c r="BX32" i="46"/>
  <c r="BW32" i="46"/>
  <c r="BV32" i="46"/>
  <c r="G32" i="46" s="1"/>
  <c r="BU32" i="46"/>
  <c r="BT32" i="46"/>
  <c r="BS32" i="46"/>
  <c r="D32" i="46" s="1"/>
  <c r="B32" i="46"/>
  <c r="B32" i="44" s="1"/>
  <c r="A32" i="46"/>
  <c r="A30" i="27" s="1"/>
  <c r="EF31" i="46"/>
  <c r="BQ31" i="46" s="1"/>
  <c r="EE31" i="46"/>
  <c r="ED31" i="46"/>
  <c r="BO31" i="46" s="1"/>
  <c r="EC31" i="46"/>
  <c r="BN31" i="46" s="1"/>
  <c r="EB31" i="46"/>
  <c r="EA31" i="46"/>
  <c r="BL31" i="46" s="1"/>
  <c r="DZ31" i="46"/>
  <c r="BK31" i="46" s="1"/>
  <c r="DY31" i="46"/>
  <c r="DX31" i="46"/>
  <c r="DW31" i="46"/>
  <c r="DV31" i="46"/>
  <c r="BG31" i="46" s="1"/>
  <c r="DU31" i="46"/>
  <c r="BF31" i="46" s="1"/>
  <c r="DT31" i="46"/>
  <c r="BE31" i="46" s="1"/>
  <c r="DS31" i="46"/>
  <c r="BD31" i="46" s="1"/>
  <c r="DR31" i="46"/>
  <c r="BC31" i="46" s="1"/>
  <c r="DQ31" i="46"/>
  <c r="BB31" i="46" s="1"/>
  <c r="DP31" i="46"/>
  <c r="DO31" i="46"/>
  <c r="AZ31" i="46" s="1"/>
  <c r="DN31" i="46"/>
  <c r="AY31" i="46" s="1"/>
  <c r="DM31" i="46"/>
  <c r="AX31" i="46" s="1"/>
  <c r="DL31" i="46"/>
  <c r="DK31" i="46"/>
  <c r="DJ31" i="46"/>
  <c r="AU31" i="46" s="1"/>
  <c r="DI31" i="46"/>
  <c r="AT31" i="46" s="1"/>
  <c r="DH31" i="46"/>
  <c r="AS31" i="46" s="1"/>
  <c r="DG31" i="46"/>
  <c r="DF31" i="46"/>
  <c r="AQ31" i="46" s="1"/>
  <c r="DE31" i="46"/>
  <c r="AP31" i="46" s="1"/>
  <c r="DD31" i="46"/>
  <c r="DC31" i="46"/>
  <c r="AN31" i="46" s="1"/>
  <c r="DB31" i="46"/>
  <c r="DA31" i="46"/>
  <c r="AL31" i="46" s="1"/>
  <c r="CZ31" i="46"/>
  <c r="CY31" i="46"/>
  <c r="AJ31" i="46" s="1"/>
  <c r="CX31" i="46"/>
  <c r="AI31" i="46" s="1"/>
  <c r="CW31" i="46"/>
  <c r="AH31" i="46" s="1"/>
  <c r="CV31" i="46"/>
  <c r="AG31" i="46" s="1"/>
  <c r="CU31" i="46"/>
  <c r="AF31" i="46" s="1"/>
  <c r="CT31" i="46"/>
  <c r="CS31" i="46"/>
  <c r="CR31" i="46"/>
  <c r="AC31" i="46" s="1"/>
  <c r="CQ31" i="46"/>
  <c r="CP31" i="46"/>
  <c r="AA31" i="46" s="1"/>
  <c r="CO31" i="46"/>
  <c r="Z31" i="46" s="1"/>
  <c r="CN31" i="46"/>
  <c r="CM31" i="46"/>
  <c r="X31" i="46" s="1"/>
  <c r="CL31" i="46"/>
  <c r="W31" i="46" s="1"/>
  <c r="CK31" i="46"/>
  <c r="CJ31" i="46"/>
  <c r="CI31" i="46"/>
  <c r="CH31" i="46"/>
  <c r="S31" i="46" s="1"/>
  <c r="CG31" i="46"/>
  <c r="R31" i="46" s="1"/>
  <c r="CF31" i="46"/>
  <c r="CE31" i="46"/>
  <c r="CD31" i="46"/>
  <c r="O31" i="46" s="1"/>
  <c r="CC31" i="46"/>
  <c r="CB31" i="46"/>
  <c r="M31" i="46" s="1"/>
  <c r="CA31" i="46"/>
  <c r="L31" i="46" s="1"/>
  <c r="BZ31" i="46"/>
  <c r="K31" i="46" s="1"/>
  <c r="BY31" i="46"/>
  <c r="J31" i="46" s="1"/>
  <c r="BX31" i="46"/>
  <c r="BW31" i="46"/>
  <c r="H31" i="46" s="1"/>
  <c r="BV31" i="46"/>
  <c r="BU31" i="46"/>
  <c r="F31" i="46" s="1"/>
  <c r="BT31" i="46"/>
  <c r="E31" i="46" s="1"/>
  <c r="BS31" i="46"/>
  <c r="D31" i="46" s="1"/>
  <c r="B31" i="46"/>
  <c r="B31" i="44" s="1"/>
  <c r="A31" i="46"/>
  <c r="A29" i="27" s="1"/>
  <c r="EF30" i="46"/>
  <c r="BQ30" i="46" s="1"/>
  <c r="EE30" i="46"/>
  <c r="BP30" i="46" s="1"/>
  <c r="ED30" i="46"/>
  <c r="BO30" i="44" s="1"/>
  <c r="EC30" i="46"/>
  <c r="EB30" i="46"/>
  <c r="EA30" i="46"/>
  <c r="DZ30" i="46"/>
  <c r="BK30" i="46" s="1"/>
  <c r="DY30" i="46"/>
  <c r="BJ30" i="46" s="1"/>
  <c r="DX30" i="46"/>
  <c r="DW30" i="46"/>
  <c r="BH30" i="46" s="1"/>
  <c r="DV30" i="46"/>
  <c r="BG30" i="46" s="1"/>
  <c r="DU30" i="46"/>
  <c r="BF30" i="46" s="1"/>
  <c r="DT30" i="46"/>
  <c r="BE30" i="46" s="1"/>
  <c r="DS30" i="46"/>
  <c r="DR30" i="46"/>
  <c r="BC30" i="46" s="1"/>
  <c r="DQ30" i="46"/>
  <c r="BB30" i="46" s="1"/>
  <c r="DP30" i="46"/>
  <c r="DO30" i="46"/>
  <c r="DN30" i="46"/>
  <c r="DM30" i="46"/>
  <c r="AX30" i="46" s="1"/>
  <c r="DL30" i="46"/>
  <c r="AW30" i="46" s="1"/>
  <c r="DK30" i="46"/>
  <c r="DJ30" i="46"/>
  <c r="AU30" i="46" s="1"/>
  <c r="DI30" i="46"/>
  <c r="AT30" i="46" s="1"/>
  <c r="DH30" i="46"/>
  <c r="AS30" i="46" s="1"/>
  <c r="DG30" i="46"/>
  <c r="AR30" i="46" s="1"/>
  <c r="DF30" i="46"/>
  <c r="DE30" i="46"/>
  <c r="DD30" i="46"/>
  <c r="AO30" i="46" s="1"/>
  <c r="DC30" i="46"/>
  <c r="DB30" i="46"/>
  <c r="AM30" i="46" s="1"/>
  <c r="DA30" i="46"/>
  <c r="CZ30" i="46"/>
  <c r="CY30" i="46"/>
  <c r="AJ30" i="46" s="1"/>
  <c r="CX30" i="46"/>
  <c r="CW30" i="46"/>
  <c r="AH30" i="46" s="1"/>
  <c r="CV30" i="46"/>
  <c r="AG30" i="46" s="1"/>
  <c r="CU30" i="46"/>
  <c r="CT30" i="46"/>
  <c r="AE30" i="46" s="1"/>
  <c r="CS30" i="46"/>
  <c r="AD30" i="46" s="1"/>
  <c r="CR30" i="46"/>
  <c r="CQ30" i="46"/>
  <c r="CP30" i="46"/>
  <c r="AA30" i="46" s="1"/>
  <c r="CO30" i="46"/>
  <c r="Z30" i="46" s="1"/>
  <c r="CN30" i="46"/>
  <c r="CM30" i="46"/>
  <c r="CL30" i="46"/>
  <c r="W30" i="46" s="1"/>
  <c r="CK30" i="46"/>
  <c r="V30" i="46" s="1"/>
  <c r="CJ30" i="46"/>
  <c r="CI30" i="46"/>
  <c r="CH30" i="46"/>
  <c r="CG30" i="46"/>
  <c r="R30" i="46" s="1"/>
  <c r="CF30" i="46"/>
  <c r="Q30" i="46" s="1"/>
  <c r="CE30" i="46"/>
  <c r="CD30" i="46"/>
  <c r="O30" i="46" s="1"/>
  <c r="CC30" i="46"/>
  <c r="N30" i="46" s="1"/>
  <c r="CB30" i="46"/>
  <c r="CA30" i="46"/>
  <c r="L30" i="46" s="1"/>
  <c r="BZ30" i="46"/>
  <c r="K30" i="46" s="1"/>
  <c r="BY30" i="46"/>
  <c r="BX30" i="46"/>
  <c r="BW30" i="46"/>
  <c r="H30" i="46" s="1"/>
  <c r="BV30" i="46"/>
  <c r="G30" i="46" s="1"/>
  <c r="BU30" i="46"/>
  <c r="F30" i="46" s="1"/>
  <c r="BT30" i="46"/>
  <c r="BS30" i="46"/>
  <c r="BO30" i="46"/>
  <c r="B30" i="46"/>
  <c r="B30" i="44" s="1"/>
  <c r="A30" i="46"/>
  <c r="A28" i="27" s="1"/>
  <c r="EF29" i="46"/>
  <c r="BQ29" i="46" s="1"/>
  <c r="EE29" i="46"/>
  <c r="BP29" i="46" s="1"/>
  <c r="ED29" i="46"/>
  <c r="BO29" i="46" s="1"/>
  <c r="EC29" i="46"/>
  <c r="EB29" i="46"/>
  <c r="EA29" i="46"/>
  <c r="DZ29" i="46"/>
  <c r="BK29" i="46" s="1"/>
  <c r="DY29" i="46"/>
  <c r="DX29" i="46"/>
  <c r="BI29" i="46" s="1"/>
  <c r="DW29" i="46"/>
  <c r="BH29" i="46" s="1"/>
  <c r="DV29" i="46"/>
  <c r="DU29" i="46"/>
  <c r="DT29" i="46"/>
  <c r="DS29" i="46"/>
  <c r="BD29" i="46" s="1"/>
  <c r="DR29" i="46"/>
  <c r="DQ29" i="46"/>
  <c r="DP29" i="46"/>
  <c r="BA29" i="46" s="1"/>
  <c r="DO29" i="46"/>
  <c r="AZ29" i="46" s="1"/>
  <c r="DN29" i="46"/>
  <c r="AY29" i="46" s="1"/>
  <c r="DM29" i="46"/>
  <c r="AX29" i="46" s="1"/>
  <c r="DL29" i="46"/>
  <c r="AW29" i="46" s="1"/>
  <c r="DK29" i="46"/>
  <c r="DJ29" i="46"/>
  <c r="AU29" i="46" s="1"/>
  <c r="DI29" i="46"/>
  <c r="DH29" i="46"/>
  <c r="DG29" i="46"/>
  <c r="AR29" i="46" s="1"/>
  <c r="DF29" i="46"/>
  <c r="AQ29" i="46" s="1"/>
  <c r="DE29" i="46"/>
  <c r="DD29" i="46"/>
  <c r="DC29" i="46"/>
  <c r="AN29" i="46" s="1"/>
  <c r="DB29" i="46"/>
  <c r="DA29" i="46"/>
  <c r="CZ29" i="46"/>
  <c r="CY29" i="46"/>
  <c r="AJ29" i="46" s="1"/>
  <c r="CX29" i="46"/>
  <c r="AI29" i="46" s="1"/>
  <c r="CW29" i="46"/>
  <c r="AH29" i="46" s="1"/>
  <c r="CV29" i="46"/>
  <c r="AG29" i="46" s="1"/>
  <c r="CU29" i="46"/>
  <c r="CT29" i="46"/>
  <c r="AE29" i="46" s="1"/>
  <c r="CS29" i="46"/>
  <c r="CR29" i="46"/>
  <c r="AC29" i="46" s="1"/>
  <c r="CQ29" i="46"/>
  <c r="AB29" i="46" s="1"/>
  <c r="CP29" i="46"/>
  <c r="AA29" i="46" s="1"/>
  <c r="CO29" i="46"/>
  <c r="Z29" i="46" s="1"/>
  <c r="CN29" i="46"/>
  <c r="Y29" i="46" s="1"/>
  <c r="CM29" i="46"/>
  <c r="X29" i="46" s="1"/>
  <c r="CL29" i="46"/>
  <c r="CK29" i="46"/>
  <c r="V29" i="46" s="1"/>
  <c r="CJ29" i="46"/>
  <c r="CI29" i="46"/>
  <c r="T29" i="46" s="1"/>
  <c r="CH29" i="46"/>
  <c r="S29" i="46" s="1"/>
  <c r="CG29" i="46"/>
  <c r="R29" i="46" s="1"/>
  <c r="CF29" i="46"/>
  <c r="Q29" i="46" s="1"/>
  <c r="CE29" i="46"/>
  <c r="P29" i="46" s="1"/>
  <c r="CD29" i="46"/>
  <c r="O29" i="46" s="1"/>
  <c r="CC29" i="46"/>
  <c r="N29" i="46" s="1"/>
  <c r="CB29" i="46"/>
  <c r="CA29" i="46"/>
  <c r="L29" i="46" s="1"/>
  <c r="BZ29" i="46"/>
  <c r="K29" i="46" s="1"/>
  <c r="BY29" i="46"/>
  <c r="J29" i="46" s="1"/>
  <c r="BX29" i="46"/>
  <c r="BW29" i="46"/>
  <c r="BV29" i="46"/>
  <c r="BU29" i="46"/>
  <c r="BT29" i="46"/>
  <c r="E29" i="46" s="1"/>
  <c r="BS29" i="46"/>
  <c r="D29" i="46" s="1"/>
  <c r="B29" i="46"/>
  <c r="B29" i="44" s="1"/>
  <c r="A29" i="46"/>
  <c r="A27" i="27" s="1"/>
  <c r="EF28" i="46"/>
  <c r="BQ28" i="46" s="1"/>
  <c r="EE28" i="46"/>
  <c r="ED28" i="46"/>
  <c r="BO28" i="44" s="1"/>
  <c r="EC28" i="46"/>
  <c r="BN28" i="44" s="1"/>
  <c r="EB28" i="46"/>
  <c r="BM28" i="46" s="1"/>
  <c r="EA28" i="46"/>
  <c r="BL28" i="46" s="1"/>
  <c r="DZ28" i="46"/>
  <c r="DY28" i="46"/>
  <c r="DX28" i="46"/>
  <c r="BI28" i="46" s="1"/>
  <c r="DW28" i="46"/>
  <c r="DV28" i="46"/>
  <c r="DU28" i="46"/>
  <c r="DT28" i="46"/>
  <c r="BE28" i="46" s="1"/>
  <c r="DS28" i="46"/>
  <c r="BD28" i="46" s="1"/>
  <c r="DR28" i="46"/>
  <c r="BC28" i="46" s="1"/>
  <c r="DQ28" i="46"/>
  <c r="DP28" i="46"/>
  <c r="BA28" i="46" s="1"/>
  <c r="DO28" i="46"/>
  <c r="DN28" i="46"/>
  <c r="DM28" i="46"/>
  <c r="AX28" i="46" s="1"/>
  <c r="DL28" i="46"/>
  <c r="AW28" i="46" s="1"/>
  <c r="DK28" i="46"/>
  <c r="AV28" i="46" s="1"/>
  <c r="DJ28" i="46"/>
  <c r="AU28" i="46" s="1"/>
  <c r="DI28" i="46"/>
  <c r="AT28" i="46" s="1"/>
  <c r="DH28" i="46"/>
  <c r="DG28" i="46"/>
  <c r="DF28" i="46"/>
  <c r="DE28" i="46"/>
  <c r="DD28" i="46"/>
  <c r="DC28" i="46"/>
  <c r="AN28" i="46" s="1"/>
  <c r="DB28" i="46"/>
  <c r="AM28" i="46" s="1"/>
  <c r="DA28" i="46"/>
  <c r="AL28" i="46" s="1"/>
  <c r="CZ28" i="46"/>
  <c r="AK28" i="46" s="1"/>
  <c r="CY28" i="46"/>
  <c r="CX28" i="46"/>
  <c r="AI28" i="46" s="1"/>
  <c r="CW28" i="46"/>
  <c r="AH28" i="46" s="1"/>
  <c r="CV28" i="46"/>
  <c r="CU28" i="46"/>
  <c r="AF28" i="46" s="1"/>
  <c r="CT28" i="46"/>
  <c r="AE28" i="46" s="1"/>
  <c r="CS28" i="46"/>
  <c r="AD28" i="46" s="1"/>
  <c r="CR28" i="46"/>
  <c r="AC28" i="46" s="1"/>
  <c r="CQ28" i="46"/>
  <c r="CP28" i="46"/>
  <c r="CO28" i="46"/>
  <c r="Z28" i="46" s="1"/>
  <c r="CN28" i="46"/>
  <c r="Y28" i="46" s="1"/>
  <c r="CM28" i="46"/>
  <c r="X28" i="46" s="1"/>
  <c r="CL28" i="46"/>
  <c r="CK28" i="46"/>
  <c r="V28" i="46" s="1"/>
  <c r="CJ28" i="46"/>
  <c r="CI28" i="46"/>
  <c r="CH28" i="46"/>
  <c r="CG28" i="46"/>
  <c r="CF28" i="46"/>
  <c r="Q28" i="46" s="1"/>
  <c r="CE28" i="46"/>
  <c r="P28" i="46" s="1"/>
  <c r="CD28" i="46"/>
  <c r="O28" i="46" s="1"/>
  <c r="CC28" i="46"/>
  <c r="N28" i="46" s="1"/>
  <c r="CB28" i="46"/>
  <c r="CA28" i="46"/>
  <c r="BZ28" i="46"/>
  <c r="K28" i="46" s="1"/>
  <c r="BY28" i="46"/>
  <c r="BX28" i="46"/>
  <c r="BW28" i="46"/>
  <c r="H28" i="46" s="1"/>
  <c r="BV28" i="46"/>
  <c r="G28" i="46" s="1"/>
  <c r="BU28" i="46"/>
  <c r="F28" i="46" s="1"/>
  <c r="BT28" i="46"/>
  <c r="E28" i="46" s="1"/>
  <c r="BS28" i="46"/>
  <c r="B28" i="46"/>
  <c r="A28" i="46"/>
  <c r="A26" i="27" s="1"/>
  <c r="EF27" i="46"/>
  <c r="BQ27" i="46" s="1"/>
  <c r="EE27" i="46"/>
  <c r="ED27" i="46"/>
  <c r="BO27" i="46" s="1"/>
  <c r="EC27" i="46"/>
  <c r="EB27" i="46"/>
  <c r="BM27" i="46" s="1"/>
  <c r="EA27" i="46"/>
  <c r="BL27" i="46" s="1"/>
  <c r="DZ27" i="46"/>
  <c r="DY27" i="46"/>
  <c r="BJ27" i="46" s="1"/>
  <c r="DX27" i="46"/>
  <c r="BI27" i="46" s="1"/>
  <c r="DW27" i="46"/>
  <c r="DV27" i="46"/>
  <c r="BG27" i="46" s="1"/>
  <c r="DU27" i="46"/>
  <c r="DT27" i="46"/>
  <c r="DS27" i="46"/>
  <c r="BD27" i="46" s="1"/>
  <c r="DR27" i="46"/>
  <c r="BC27" i="46" s="1"/>
  <c r="DQ27" i="46"/>
  <c r="BB27" i="46" s="1"/>
  <c r="DP27" i="46"/>
  <c r="DO27" i="46"/>
  <c r="DN27" i="46"/>
  <c r="AY27" i="46" s="1"/>
  <c r="DM27" i="46"/>
  <c r="AX27" i="46" s="1"/>
  <c r="DL27" i="46"/>
  <c r="AW27" i="46" s="1"/>
  <c r="DK27" i="46"/>
  <c r="DJ27" i="46"/>
  <c r="DI27" i="46"/>
  <c r="AT27" i="46" s="1"/>
  <c r="DH27" i="46"/>
  <c r="AS27" i="46" s="1"/>
  <c r="DG27" i="46"/>
  <c r="AR27" i="46" s="1"/>
  <c r="DF27" i="46"/>
  <c r="DE27" i="46"/>
  <c r="DD27" i="46"/>
  <c r="AO27" i="46" s="1"/>
  <c r="DC27" i="46"/>
  <c r="AN27" i="46" s="1"/>
  <c r="DB27" i="46"/>
  <c r="AM27" i="46" s="1"/>
  <c r="DA27" i="46"/>
  <c r="AL27" i="46" s="1"/>
  <c r="CZ27" i="46"/>
  <c r="AK27" i="46" s="1"/>
  <c r="CY27" i="46"/>
  <c r="CX27" i="46"/>
  <c r="AI27" i="46" s="1"/>
  <c r="CW27" i="46"/>
  <c r="CV27" i="46"/>
  <c r="CU27" i="46"/>
  <c r="CT27" i="46"/>
  <c r="AE27" i="46" s="1"/>
  <c r="CS27" i="46"/>
  <c r="AD27" i="46" s="1"/>
  <c r="CR27" i="46"/>
  <c r="AC27" i="46" s="1"/>
  <c r="CQ27" i="46"/>
  <c r="AB27" i="46" s="1"/>
  <c r="CP27" i="46"/>
  <c r="AA27" i="46" s="1"/>
  <c r="CO27" i="46"/>
  <c r="CN27" i="46"/>
  <c r="CM27" i="46"/>
  <c r="CL27" i="46"/>
  <c r="W27" i="46" s="1"/>
  <c r="CK27" i="46"/>
  <c r="V27" i="46" s="1"/>
  <c r="CJ27" i="46"/>
  <c r="U27" i="46" s="1"/>
  <c r="CI27" i="46"/>
  <c r="T27" i="46" s="1"/>
  <c r="CH27" i="46"/>
  <c r="S27" i="46" s="1"/>
  <c r="CG27" i="46"/>
  <c r="CF27" i="46"/>
  <c r="CE27" i="46"/>
  <c r="CD27" i="46"/>
  <c r="CC27" i="46"/>
  <c r="N27" i="46" s="1"/>
  <c r="CB27" i="46"/>
  <c r="CA27" i="46"/>
  <c r="L27" i="46" s="1"/>
  <c r="BZ27" i="46"/>
  <c r="K27" i="46" s="1"/>
  <c r="BY27" i="46"/>
  <c r="BX27" i="46"/>
  <c r="I27" i="46" s="1"/>
  <c r="BW27" i="46"/>
  <c r="H27" i="46" s="1"/>
  <c r="BV27" i="46"/>
  <c r="BU27" i="46"/>
  <c r="F27" i="46" s="1"/>
  <c r="BT27" i="46"/>
  <c r="E27" i="46" s="1"/>
  <c r="BS27" i="46"/>
  <c r="B27" i="46"/>
  <c r="A27" i="46"/>
  <c r="A27" i="44" s="1"/>
  <c r="EF26" i="46"/>
  <c r="EE26" i="46"/>
  <c r="BP26" i="46" s="1"/>
  <c r="ED26" i="46"/>
  <c r="BO26" i="44" s="1"/>
  <c r="EC26" i="46"/>
  <c r="BN26" i="44" s="1"/>
  <c r="EB26" i="46"/>
  <c r="BM26" i="44" s="1"/>
  <c r="EA26" i="46"/>
  <c r="DZ26" i="46"/>
  <c r="DY26" i="46"/>
  <c r="BJ26" i="46" s="1"/>
  <c r="DX26" i="46"/>
  <c r="DW26" i="46"/>
  <c r="DV26" i="46"/>
  <c r="BG26" i="46" s="1"/>
  <c r="DU26" i="46"/>
  <c r="BF26" i="46" s="1"/>
  <c r="DT26" i="46"/>
  <c r="BE26" i="46" s="1"/>
  <c r="DS26" i="46"/>
  <c r="DR26" i="46"/>
  <c r="DQ26" i="46"/>
  <c r="DP26" i="46"/>
  <c r="BA26" i="46" s="1"/>
  <c r="DO26" i="46"/>
  <c r="DN26" i="46"/>
  <c r="DM26" i="46"/>
  <c r="AX26" i="46" s="1"/>
  <c r="DL26" i="46"/>
  <c r="AW26" i="46" s="1"/>
  <c r="DK26" i="46"/>
  <c r="AV26" i="46" s="1"/>
  <c r="DJ26" i="46"/>
  <c r="AU26" i="46" s="1"/>
  <c r="DI26" i="46"/>
  <c r="AT26" i="46" s="1"/>
  <c r="DH26" i="46"/>
  <c r="DG26" i="46"/>
  <c r="DF26" i="46"/>
  <c r="DE26" i="46"/>
  <c r="AP26" i="46" s="1"/>
  <c r="DD26" i="46"/>
  <c r="AO26" i="46" s="1"/>
  <c r="DC26" i="46"/>
  <c r="AN26" i="46" s="1"/>
  <c r="DB26" i="46"/>
  <c r="DA26" i="46"/>
  <c r="AL26" i="46" s="1"/>
  <c r="CZ26" i="46"/>
  <c r="AK26" i="46" s="1"/>
  <c r="CY26" i="46"/>
  <c r="AJ26" i="46" s="1"/>
  <c r="CX26" i="46"/>
  <c r="AI26" i="46" s="1"/>
  <c r="CW26" i="46"/>
  <c r="AH26" i="46" s="1"/>
  <c r="CV26" i="46"/>
  <c r="AG26" i="46" s="1"/>
  <c r="CU26" i="46"/>
  <c r="AF26" i="46" s="1"/>
  <c r="CT26" i="46"/>
  <c r="CS26" i="46"/>
  <c r="CR26" i="46"/>
  <c r="CQ26" i="46"/>
  <c r="AB26" i="46" s="1"/>
  <c r="CP26" i="46"/>
  <c r="AA26" i="46" s="1"/>
  <c r="CO26" i="46"/>
  <c r="Z26" i="46" s="1"/>
  <c r="CN26" i="46"/>
  <c r="CM26" i="46"/>
  <c r="X26" i="46" s="1"/>
  <c r="CL26" i="46"/>
  <c r="W26" i="46" s="1"/>
  <c r="CK26" i="46"/>
  <c r="V26" i="46" s="1"/>
  <c r="CJ26" i="46"/>
  <c r="CI26" i="46"/>
  <c r="CH26" i="46"/>
  <c r="S26" i="46" s="1"/>
  <c r="CG26" i="46"/>
  <c r="R26" i="46" s="1"/>
  <c r="CF26" i="46"/>
  <c r="Q26" i="46" s="1"/>
  <c r="CE26" i="46"/>
  <c r="P26" i="46" s="1"/>
  <c r="CD26" i="46"/>
  <c r="O26" i="46" s="1"/>
  <c r="CC26" i="46"/>
  <c r="CB26" i="46"/>
  <c r="M26" i="46" s="1"/>
  <c r="CA26" i="46"/>
  <c r="BZ26" i="46"/>
  <c r="BY26" i="46"/>
  <c r="J26" i="46" s="1"/>
  <c r="BX26" i="46"/>
  <c r="I26" i="46" s="1"/>
  <c r="BW26" i="46"/>
  <c r="H26" i="46" s="1"/>
  <c r="BV26" i="46"/>
  <c r="G26" i="46" s="1"/>
  <c r="BU26" i="46"/>
  <c r="F26" i="46" s="1"/>
  <c r="BT26" i="46"/>
  <c r="E26" i="46" s="1"/>
  <c r="BS26" i="46"/>
  <c r="BO26" i="46"/>
  <c r="BN26" i="46"/>
  <c r="B26" i="46"/>
  <c r="A26" i="46"/>
  <c r="A24" i="27" s="1"/>
  <c r="EF25" i="46"/>
  <c r="EE25" i="46"/>
  <c r="ED25" i="46"/>
  <c r="BO25" i="44" s="1"/>
  <c r="EC25" i="46"/>
  <c r="EB25" i="46"/>
  <c r="BM25" i="46" s="1"/>
  <c r="EA25" i="46"/>
  <c r="BL25" i="46" s="1"/>
  <c r="DZ25" i="46"/>
  <c r="BK25" i="46" s="1"/>
  <c r="DY25" i="46"/>
  <c r="BJ25" i="46" s="1"/>
  <c r="DX25" i="46"/>
  <c r="BI25" i="46" s="1"/>
  <c r="DW25" i="46"/>
  <c r="DV25" i="46"/>
  <c r="BG25" i="46" s="1"/>
  <c r="DU25" i="46"/>
  <c r="BF25" i="46" s="1"/>
  <c r="DT25" i="46"/>
  <c r="BE25" i="46" s="1"/>
  <c r="DS25" i="46"/>
  <c r="BD25" i="46" s="1"/>
  <c r="DR25" i="46"/>
  <c r="BC25" i="46" s="1"/>
  <c r="DQ25" i="46"/>
  <c r="DP25" i="46"/>
  <c r="BA25" i="46" s="1"/>
  <c r="DO25" i="46"/>
  <c r="DN25" i="46"/>
  <c r="DM25" i="46"/>
  <c r="AX25" i="46" s="1"/>
  <c r="DL25" i="46"/>
  <c r="AW25" i="46" s="1"/>
  <c r="DK25" i="46"/>
  <c r="AV25" i="46" s="1"/>
  <c r="DJ25" i="46"/>
  <c r="AU25" i="46" s="1"/>
  <c r="DI25" i="46"/>
  <c r="AT25" i="46" s="1"/>
  <c r="DH25" i="46"/>
  <c r="AS25" i="46" s="1"/>
  <c r="DG25" i="46"/>
  <c r="DF25" i="46"/>
  <c r="AQ25" i="46" s="1"/>
  <c r="DE25" i="46"/>
  <c r="DD25" i="46"/>
  <c r="AO25" i="46" s="1"/>
  <c r="DC25" i="46"/>
  <c r="DB25" i="46"/>
  <c r="DA25" i="46"/>
  <c r="AL25" i="46" s="1"/>
  <c r="CZ25" i="46"/>
  <c r="CY25" i="46"/>
  <c r="AJ25" i="46" s="1"/>
  <c r="CX25" i="46"/>
  <c r="AI25" i="46" s="1"/>
  <c r="CW25" i="46"/>
  <c r="CV25" i="46"/>
  <c r="AG25" i="46" s="1"/>
  <c r="CU25" i="46"/>
  <c r="AF25" i="46" s="1"/>
  <c r="CT25" i="46"/>
  <c r="AE25" i="46" s="1"/>
  <c r="CS25" i="46"/>
  <c r="AD25" i="46" s="1"/>
  <c r="CR25" i="46"/>
  <c r="AC25" i="46" s="1"/>
  <c r="CQ25" i="46"/>
  <c r="AB25" i="46" s="1"/>
  <c r="CP25" i="46"/>
  <c r="AA25" i="46" s="1"/>
  <c r="CO25" i="46"/>
  <c r="Z25" i="46" s="1"/>
  <c r="CN25" i="46"/>
  <c r="Y25" i="46" s="1"/>
  <c r="CM25" i="46"/>
  <c r="X25" i="46" s="1"/>
  <c r="CL25" i="46"/>
  <c r="CK25" i="46"/>
  <c r="V25" i="46" s="1"/>
  <c r="CJ25" i="46"/>
  <c r="U25" i="46" s="1"/>
  <c r="CI25" i="46"/>
  <c r="T25" i="46" s="1"/>
  <c r="CH25" i="46"/>
  <c r="S25" i="46" s="1"/>
  <c r="CG25" i="46"/>
  <c r="CF25" i="46"/>
  <c r="Q25" i="46" s="1"/>
  <c r="CE25" i="46"/>
  <c r="P25" i="46" s="1"/>
  <c r="CD25" i="46"/>
  <c r="O25" i="46" s="1"/>
  <c r="CC25" i="46"/>
  <c r="CB25" i="46"/>
  <c r="CA25" i="46"/>
  <c r="BZ25" i="46"/>
  <c r="K25" i="46" s="1"/>
  <c r="BY25" i="46"/>
  <c r="J25" i="46" s="1"/>
  <c r="BX25" i="46"/>
  <c r="I25" i="46" s="1"/>
  <c r="BW25" i="46"/>
  <c r="H25" i="46" s="1"/>
  <c r="BV25" i="46"/>
  <c r="G25" i="46" s="1"/>
  <c r="BU25" i="46"/>
  <c r="F25" i="46" s="1"/>
  <c r="BT25" i="46"/>
  <c r="BS25" i="46"/>
  <c r="B25" i="46"/>
  <c r="A25" i="46"/>
  <c r="A23" i="27" s="1"/>
  <c r="EF24" i="46"/>
  <c r="BQ24" i="46" s="1"/>
  <c r="EE24" i="46"/>
  <c r="BP24" i="46" s="1"/>
  <c r="ED24" i="46"/>
  <c r="EC24" i="46"/>
  <c r="BN24" i="46" s="1"/>
  <c r="EB24" i="46"/>
  <c r="BM24" i="46" s="1"/>
  <c r="EA24" i="46"/>
  <c r="BL24" i="46" s="1"/>
  <c r="DZ24" i="46"/>
  <c r="DY24" i="46"/>
  <c r="BJ24" i="46" s="1"/>
  <c r="DX24" i="46"/>
  <c r="DW24" i="46"/>
  <c r="DV24" i="46"/>
  <c r="BG24" i="46" s="1"/>
  <c r="DU24" i="46"/>
  <c r="BF24" i="46" s="1"/>
  <c r="DT24" i="46"/>
  <c r="DS24" i="46"/>
  <c r="BD24" i="46" s="1"/>
  <c r="DR24" i="46"/>
  <c r="DQ24" i="46"/>
  <c r="BB24" i="46" s="1"/>
  <c r="DP24" i="46"/>
  <c r="BA24" i="46" s="1"/>
  <c r="DO24" i="46"/>
  <c r="AZ24" i="46" s="1"/>
  <c r="DN24" i="46"/>
  <c r="AY24" i="46" s="1"/>
  <c r="DM24" i="46"/>
  <c r="AX24" i="46" s="1"/>
  <c r="DL24" i="46"/>
  <c r="AW24" i="46" s="1"/>
  <c r="DK24" i="46"/>
  <c r="DJ24" i="46"/>
  <c r="AU24" i="46" s="1"/>
  <c r="DI24" i="46"/>
  <c r="AT24" i="46" s="1"/>
  <c r="DH24" i="46"/>
  <c r="AS24" i="46" s="1"/>
  <c r="DG24" i="46"/>
  <c r="DF24" i="46"/>
  <c r="DE24" i="46"/>
  <c r="AP24" i="46" s="1"/>
  <c r="DD24" i="46"/>
  <c r="AO24" i="46" s="1"/>
  <c r="DC24" i="46"/>
  <c r="AN24" i="46" s="1"/>
  <c r="DB24" i="46"/>
  <c r="AM24" i="46" s="1"/>
  <c r="DA24" i="46"/>
  <c r="AL24" i="46" s="1"/>
  <c r="CZ24" i="46"/>
  <c r="AK24" i="46" s="1"/>
  <c r="CY24" i="46"/>
  <c r="CX24" i="46"/>
  <c r="CW24" i="46"/>
  <c r="AH24" i="46" s="1"/>
  <c r="CV24" i="46"/>
  <c r="CU24" i="46"/>
  <c r="AF24" i="46" s="1"/>
  <c r="CT24" i="46"/>
  <c r="CS24" i="46"/>
  <c r="AD24" i="46" s="1"/>
  <c r="CR24" i="46"/>
  <c r="AC24" i="46" s="1"/>
  <c r="CQ24" i="46"/>
  <c r="AB24" i="46" s="1"/>
  <c r="CP24" i="46"/>
  <c r="AA24" i="46" s="1"/>
  <c r="CO24" i="46"/>
  <c r="CN24" i="46"/>
  <c r="Y24" i="46" s="1"/>
  <c r="CM24" i="46"/>
  <c r="X24" i="46" s="1"/>
  <c r="CL24" i="46"/>
  <c r="CK24" i="46"/>
  <c r="V24" i="46" s="1"/>
  <c r="CJ24" i="46"/>
  <c r="CI24" i="46"/>
  <c r="T24" i="46" s="1"/>
  <c r="CH24" i="46"/>
  <c r="S24" i="46" s="1"/>
  <c r="CG24" i="46"/>
  <c r="R24" i="46" s="1"/>
  <c r="CF24" i="46"/>
  <c r="CE24" i="46"/>
  <c r="P24" i="46" s="1"/>
  <c r="CD24" i="46"/>
  <c r="O24" i="46" s="1"/>
  <c r="CC24" i="46"/>
  <c r="N24" i="46" s="1"/>
  <c r="CB24" i="46"/>
  <c r="M24" i="46" s="1"/>
  <c r="CA24" i="46"/>
  <c r="L24" i="46" s="1"/>
  <c r="BZ24" i="46"/>
  <c r="K24" i="46" s="1"/>
  <c r="BY24" i="46"/>
  <c r="BX24" i="46"/>
  <c r="I24" i="46" s="1"/>
  <c r="BW24" i="46"/>
  <c r="BV24" i="46"/>
  <c r="BU24" i="46"/>
  <c r="F24" i="46" s="1"/>
  <c r="BT24" i="46"/>
  <c r="E24" i="46" s="1"/>
  <c r="BS24" i="46"/>
  <c r="D24" i="46" s="1"/>
  <c r="B24" i="46"/>
  <c r="A24" i="46"/>
  <c r="A22" i="27" s="1"/>
  <c r="EF23" i="46"/>
  <c r="BQ23" i="46" s="1"/>
  <c r="EE23" i="46"/>
  <c r="ED23" i="46"/>
  <c r="BO23" i="46" s="1"/>
  <c r="EC23" i="46"/>
  <c r="EB23" i="46"/>
  <c r="BM23" i="46" s="1"/>
  <c r="EA23" i="46"/>
  <c r="BL23" i="46" s="1"/>
  <c r="DZ23" i="46"/>
  <c r="DY23" i="46"/>
  <c r="BJ23" i="46" s="1"/>
  <c r="DX23" i="46"/>
  <c r="BI23" i="46" s="1"/>
  <c r="DW23" i="46"/>
  <c r="BH23" i="46" s="1"/>
  <c r="DV23" i="46"/>
  <c r="BG23" i="46" s="1"/>
  <c r="DU23" i="46"/>
  <c r="DT23" i="46"/>
  <c r="BE23" i="46" s="1"/>
  <c r="DS23" i="46"/>
  <c r="DR23" i="46"/>
  <c r="BC23" i="46" s="1"/>
  <c r="DQ23" i="46"/>
  <c r="BB23" i="46" s="1"/>
  <c r="DP23" i="46"/>
  <c r="BA23" i="46" s="1"/>
  <c r="DO23" i="46"/>
  <c r="AZ23" i="46" s="1"/>
  <c r="DN23" i="46"/>
  <c r="AY23" i="46" s="1"/>
  <c r="DM23" i="46"/>
  <c r="AX23" i="46" s="1"/>
  <c r="DL23" i="46"/>
  <c r="AW23" i="46" s="1"/>
  <c r="DK23" i="46"/>
  <c r="DJ23" i="46"/>
  <c r="AU23" i="46" s="1"/>
  <c r="DI23" i="46"/>
  <c r="AT23" i="46" s="1"/>
  <c r="DH23" i="46"/>
  <c r="AS23" i="46" s="1"/>
  <c r="DG23" i="46"/>
  <c r="AR23" i="46" s="1"/>
  <c r="DF23" i="46"/>
  <c r="DE23" i="46"/>
  <c r="AP23" i="46" s="1"/>
  <c r="DD23" i="46"/>
  <c r="DC23" i="46"/>
  <c r="DB23" i="46"/>
  <c r="DA23" i="46"/>
  <c r="AL23" i="46" s="1"/>
  <c r="CZ23" i="46"/>
  <c r="AK23" i="46" s="1"/>
  <c r="CY23" i="46"/>
  <c r="AJ23" i="46" s="1"/>
  <c r="CX23" i="46"/>
  <c r="CW23" i="46"/>
  <c r="AH23" i="46" s="1"/>
  <c r="CV23" i="46"/>
  <c r="AG23" i="46" s="1"/>
  <c r="CU23" i="46"/>
  <c r="AF23" i="46" s="1"/>
  <c r="CT23" i="46"/>
  <c r="CS23" i="46"/>
  <c r="AD23" i="46" s="1"/>
  <c r="CR23" i="46"/>
  <c r="CQ23" i="46"/>
  <c r="CP23" i="46"/>
  <c r="AA23" i="46" s="1"/>
  <c r="CO23" i="46"/>
  <c r="Z23" i="46" s="1"/>
  <c r="CN23" i="46"/>
  <c r="Y23" i="46" s="1"/>
  <c r="CM23" i="46"/>
  <c r="X23" i="46" s="1"/>
  <c r="CL23" i="46"/>
  <c r="W23" i="46" s="1"/>
  <c r="CK23" i="46"/>
  <c r="V23" i="46" s="1"/>
  <c r="CJ23" i="46"/>
  <c r="U23" i="46" s="1"/>
  <c r="CI23" i="46"/>
  <c r="CH23" i="46"/>
  <c r="S23" i="46" s="1"/>
  <c r="CG23" i="46"/>
  <c r="R23" i="46" s="1"/>
  <c r="CF23" i="46"/>
  <c r="Q23" i="46" s="1"/>
  <c r="CE23" i="46"/>
  <c r="CD23" i="46"/>
  <c r="O23" i="46" s="1"/>
  <c r="CC23" i="46"/>
  <c r="N23" i="46" s="1"/>
  <c r="CB23" i="46"/>
  <c r="M23" i="46" s="1"/>
  <c r="CA23" i="46"/>
  <c r="L23" i="46" s="1"/>
  <c r="BZ23" i="46"/>
  <c r="BY23" i="46"/>
  <c r="J23" i="46" s="1"/>
  <c r="BX23" i="46"/>
  <c r="I23" i="46" s="1"/>
  <c r="BW23" i="46"/>
  <c r="BV23" i="46"/>
  <c r="G23" i="46" s="1"/>
  <c r="BU23" i="46"/>
  <c r="F23" i="46" s="1"/>
  <c r="BT23" i="46"/>
  <c r="E23" i="46" s="1"/>
  <c r="BS23" i="46"/>
  <c r="D23" i="46" s="1"/>
  <c r="B23" i="46"/>
  <c r="A23" i="46"/>
  <c r="A21" i="27" s="1"/>
  <c r="EF22" i="46"/>
  <c r="BQ22" i="46" s="1"/>
  <c r="EE22" i="46"/>
  <c r="ED22" i="46"/>
  <c r="EC22" i="46"/>
  <c r="BN22" i="46" s="1"/>
  <c r="EB22" i="46"/>
  <c r="BM22" i="46" s="1"/>
  <c r="EA22" i="46"/>
  <c r="BL22" i="46" s="1"/>
  <c r="DZ22" i="46"/>
  <c r="BK22" i="46" s="1"/>
  <c r="DY22" i="46"/>
  <c r="BJ22" i="46" s="1"/>
  <c r="DX22" i="46"/>
  <c r="DW22" i="46"/>
  <c r="BH22" i="46" s="1"/>
  <c r="DV22" i="46"/>
  <c r="BG22" i="46" s="1"/>
  <c r="DU22" i="46"/>
  <c r="DT22" i="46"/>
  <c r="BE22" i="46" s="1"/>
  <c r="DS22" i="46"/>
  <c r="DR22" i="46"/>
  <c r="BC22" i="46" s="1"/>
  <c r="DQ22" i="46"/>
  <c r="BB22" i="46" s="1"/>
  <c r="DP22" i="46"/>
  <c r="BA22" i="46" s="1"/>
  <c r="DO22" i="46"/>
  <c r="AZ22" i="46" s="1"/>
  <c r="DN22" i="46"/>
  <c r="AY22" i="46" s="1"/>
  <c r="DM22" i="46"/>
  <c r="AX22" i="46" s="1"/>
  <c r="DL22" i="46"/>
  <c r="DK22" i="46"/>
  <c r="AV22" i="46" s="1"/>
  <c r="DJ22" i="46"/>
  <c r="AU22" i="46" s="1"/>
  <c r="DI22" i="46"/>
  <c r="AT22" i="46" s="1"/>
  <c r="DH22" i="46"/>
  <c r="AS22" i="46" s="1"/>
  <c r="DG22" i="46"/>
  <c r="DF22" i="46"/>
  <c r="AQ22" i="46" s="1"/>
  <c r="DE22" i="46"/>
  <c r="AP22" i="46" s="1"/>
  <c r="DD22" i="46"/>
  <c r="AO22" i="46" s="1"/>
  <c r="DC22" i="46"/>
  <c r="DB22" i="46"/>
  <c r="DA22" i="46"/>
  <c r="AL22" i="46" s="1"/>
  <c r="CZ22" i="46"/>
  <c r="AK22" i="46" s="1"/>
  <c r="CY22" i="46"/>
  <c r="AJ22" i="46" s="1"/>
  <c r="CX22" i="46"/>
  <c r="AI22" i="46" s="1"/>
  <c r="CW22" i="46"/>
  <c r="CV22" i="46"/>
  <c r="AG22" i="46" s="1"/>
  <c r="CU22" i="46"/>
  <c r="AF22" i="46" s="1"/>
  <c r="CT22" i="46"/>
  <c r="CS22" i="46"/>
  <c r="AD22" i="46" s="1"/>
  <c r="CR22" i="46"/>
  <c r="AC22" i="46" s="1"/>
  <c r="CQ22" i="46"/>
  <c r="AB22" i="46" s="1"/>
  <c r="CP22" i="46"/>
  <c r="AA22" i="46" s="1"/>
  <c r="CO22" i="46"/>
  <c r="Z22" i="46" s="1"/>
  <c r="CN22" i="46"/>
  <c r="Y22" i="46" s="1"/>
  <c r="CM22" i="46"/>
  <c r="CL22" i="46"/>
  <c r="CK22" i="46"/>
  <c r="V22" i="46" s="1"/>
  <c r="CJ22" i="46"/>
  <c r="U22" i="46" s="1"/>
  <c r="CI22" i="46"/>
  <c r="T22" i="46" s="1"/>
  <c r="CH22" i="46"/>
  <c r="S22" i="46" s="1"/>
  <c r="CG22" i="46"/>
  <c r="R22" i="46" s="1"/>
  <c r="CF22" i="46"/>
  <c r="Q22" i="46" s="1"/>
  <c r="CE22" i="46"/>
  <c r="CD22" i="46"/>
  <c r="CC22" i="46"/>
  <c r="N22" i="46" s="1"/>
  <c r="CB22" i="46"/>
  <c r="M22" i="46" s="1"/>
  <c r="CA22" i="46"/>
  <c r="BZ22" i="46"/>
  <c r="K22" i="46" s="1"/>
  <c r="BY22" i="46"/>
  <c r="BX22" i="46"/>
  <c r="I22" i="46" s="1"/>
  <c r="BW22" i="46"/>
  <c r="H22" i="46" s="1"/>
  <c r="BV22" i="46"/>
  <c r="G22" i="46" s="1"/>
  <c r="BU22" i="46"/>
  <c r="F22" i="46" s="1"/>
  <c r="BT22" i="46"/>
  <c r="BS22" i="46"/>
  <c r="B22" i="46"/>
  <c r="A22" i="46"/>
  <c r="A20" i="27" s="1"/>
  <c r="EF21" i="46"/>
  <c r="EE21" i="46"/>
  <c r="ED21" i="46"/>
  <c r="BO21" i="44" s="1"/>
  <c r="EC21" i="46"/>
  <c r="BN21" i="46" s="1"/>
  <c r="EB21" i="46"/>
  <c r="BM21" i="46" s="1"/>
  <c r="EA21" i="46"/>
  <c r="BL21" i="46" s="1"/>
  <c r="DZ21" i="46"/>
  <c r="BK21" i="46" s="1"/>
  <c r="DY21" i="46"/>
  <c r="DX21" i="46"/>
  <c r="BI21" i="46" s="1"/>
  <c r="DW21" i="46"/>
  <c r="DV21" i="46"/>
  <c r="BG21" i="46" s="1"/>
  <c r="DU21" i="46"/>
  <c r="BF21" i="46" s="1"/>
  <c r="DT21" i="46"/>
  <c r="BE21" i="46" s="1"/>
  <c r="DS21" i="46"/>
  <c r="DR21" i="46"/>
  <c r="DQ21" i="46"/>
  <c r="BB21" i="46" s="1"/>
  <c r="DP21" i="46"/>
  <c r="BA21" i="46" s="1"/>
  <c r="DO21" i="46"/>
  <c r="DN21" i="46"/>
  <c r="DM21" i="46"/>
  <c r="AX21" i="46" s="1"/>
  <c r="DL21" i="46"/>
  <c r="AW21" i="46" s="1"/>
  <c r="DK21" i="46"/>
  <c r="AV21" i="46" s="1"/>
  <c r="DJ21" i="46"/>
  <c r="DI21" i="46"/>
  <c r="AT21" i="46" s="1"/>
  <c r="DH21" i="46"/>
  <c r="DG21" i="46"/>
  <c r="AR21" i="46" s="1"/>
  <c r="DF21" i="46"/>
  <c r="DE21" i="46"/>
  <c r="AP21" i="46" s="1"/>
  <c r="DD21" i="46"/>
  <c r="AO21" i="46" s="1"/>
  <c r="DC21" i="46"/>
  <c r="AN21" i="46" s="1"/>
  <c r="DB21" i="46"/>
  <c r="AM21" i="46" s="1"/>
  <c r="DA21" i="46"/>
  <c r="AL21" i="46" s="1"/>
  <c r="CZ21" i="46"/>
  <c r="AK21" i="46" s="1"/>
  <c r="CY21" i="46"/>
  <c r="AJ21" i="46" s="1"/>
  <c r="CX21" i="46"/>
  <c r="CW21" i="46"/>
  <c r="AH21" i="46" s="1"/>
  <c r="CV21" i="46"/>
  <c r="AG21" i="46" s="1"/>
  <c r="CU21" i="46"/>
  <c r="CT21" i="46"/>
  <c r="AE21" i="46" s="1"/>
  <c r="CS21" i="46"/>
  <c r="CR21" i="46"/>
  <c r="CQ21" i="46"/>
  <c r="AB21" i="46" s="1"/>
  <c r="CP21" i="46"/>
  <c r="AA21" i="46" s="1"/>
  <c r="CO21" i="46"/>
  <c r="Z21" i="46" s="1"/>
  <c r="CN21" i="46"/>
  <c r="Y21" i="46" s="1"/>
  <c r="CM21" i="46"/>
  <c r="X21" i="46" s="1"/>
  <c r="CL21" i="46"/>
  <c r="CK21" i="46"/>
  <c r="CJ21" i="46"/>
  <c r="U21" i="46" s="1"/>
  <c r="CI21" i="46"/>
  <c r="T21" i="46" s="1"/>
  <c r="CH21" i="46"/>
  <c r="CG21" i="46"/>
  <c r="R21" i="46" s="1"/>
  <c r="CF21" i="46"/>
  <c r="Q21" i="46" s="1"/>
  <c r="CE21" i="46"/>
  <c r="CD21" i="46"/>
  <c r="O21" i="46" s="1"/>
  <c r="CC21" i="46"/>
  <c r="CB21" i="46"/>
  <c r="M21" i="46" s="1"/>
  <c r="CA21" i="46"/>
  <c r="BZ21" i="46"/>
  <c r="K21" i="46" s="1"/>
  <c r="BY21" i="46"/>
  <c r="J21" i="46" s="1"/>
  <c r="BX21" i="46"/>
  <c r="I21" i="46" s="1"/>
  <c r="BW21" i="46"/>
  <c r="H21" i="46" s="1"/>
  <c r="BV21" i="46"/>
  <c r="G21" i="46" s="1"/>
  <c r="BU21" i="46"/>
  <c r="F21" i="46" s="1"/>
  <c r="BT21" i="46"/>
  <c r="BS21" i="46"/>
  <c r="BO21" i="46"/>
  <c r="B21" i="46"/>
  <c r="A21" i="46"/>
  <c r="A19" i="27" s="1"/>
  <c r="EF20" i="46"/>
  <c r="BQ20" i="46" s="1"/>
  <c r="EE20" i="46"/>
  <c r="BP20" i="46" s="1"/>
  <c r="ED20" i="46"/>
  <c r="EC20" i="46"/>
  <c r="EB20" i="46"/>
  <c r="BM20" i="46" s="1"/>
  <c r="EA20" i="46"/>
  <c r="BL20" i="46" s="1"/>
  <c r="DZ20" i="46"/>
  <c r="BK20" i="46" s="1"/>
  <c r="DY20" i="46"/>
  <c r="BJ20" i="46" s="1"/>
  <c r="DX20" i="46"/>
  <c r="BI20" i="46" s="1"/>
  <c r="DW20" i="46"/>
  <c r="DV20" i="46"/>
  <c r="BG20" i="46" s="1"/>
  <c r="DU20" i="46"/>
  <c r="DT20" i="46"/>
  <c r="DS20" i="46"/>
  <c r="BD20" i="46" s="1"/>
  <c r="DR20" i="46"/>
  <c r="BC20" i="46" s="1"/>
  <c r="DQ20" i="46"/>
  <c r="BB20" i="46" s="1"/>
  <c r="DP20" i="46"/>
  <c r="DO20" i="46"/>
  <c r="AZ20" i="46" s="1"/>
  <c r="DN20" i="46"/>
  <c r="DM20" i="46"/>
  <c r="AX20" i="46" s="1"/>
  <c r="DL20" i="46"/>
  <c r="DK20" i="46"/>
  <c r="DJ20" i="46"/>
  <c r="AU20" i="46" s="1"/>
  <c r="DI20" i="46"/>
  <c r="AT20" i="46" s="1"/>
  <c r="DH20" i="46"/>
  <c r="AS20" i="46" s="1"/>
  <c r="DG20" i="46"/>
  <c r="DF20" i="46"/>
  <c r="AQ20" i="46" s="1"/>
  <c r="DE20" i="46"/>
  <c r="AP20" i="46" s="1"/>
  <c r="DD20" i="46"/>
  <c r="DC20" i="46"/>
  <c r="AN20" i="46" s="1"/>
  <c r="DB20" i="46"/>
  <c r="AM20" i="46" s="1"/>
  <c r="DA20" i="46"/>
  <c r="AL20" i="46" s="1"/>
  <c r="CZ20" i="46"/>
  <c r="CY20" i="46"/>
  <c r="CX20" i="46"/>
  <c r="CW20" i="46"/>
  <c r="CV20" i="46"/>
  <c r="AG20" i="46" s="1"/>
  <c r="CU20" i="46"/>
  <c r="AF20" i="46" s="1"/>
  <c r="CT20" i="46"/>
  <c r="AE20" i="46" s="1"/>
  <c r="CS20" i="46"/>
  <c r="AD20" i="46" s="1"/>
  <c r="CR20" i="46"/>
  <c r="AC20" i="46" s="1"/>
  <c r="CQ20" i="46"/>
  <c r="CP20" i="46"/>
  <c r="AA20" i="46" s="1"/>
  <c r="CO20" i="46"/>
  <c r="CN20" i="46"/>
  <c r="Y20" i="46" s="1"/>
  <c r="CM20" i="46"/>
  <c r="CL20" i="46"/>
  <c r="W20" i="46" s="1"/>
  <c r="CK20" i="46"/>
  <c r="V20" i="46" s="1"/>
  <c r="CJ20" i="46"/>
  <c r="U20" i="46" s="1"/>
  <c r="CI20" i="46"/>
  <c r="CH20" i="46"/>
  <c r="CG20" i="46"/>
  <c r="R20" i="46" s="1"/>
  <c r="CF20" i="46"/>
  <c r="CE20" i="46"/>
  <c r="P20" i="46" s="1"/>
  <c r="CD20" i="46"/>
  <c r="O20" i="46" s="1"/>
  <c r="CC20" i="46"/>
  <c r="N20" i="46" s="1"/>
  <c r="CB20" i="46"/>
  <c r="M20" i="46" s="1"/>
  <c r="CA20" i="46"/>
  <c r="BZ20" i="46"/>
  <c r="K20" i="46" s="1"/>
  <c r="BY20" i="46"/>
  <c r="J20" i="46" s="1"/>
  <c r="BX20" i="46"/>
  <c r="I20" i="46" s="1"/>
  <c r="BW20" i="46"/>
  <c r="BV20" i="46"/>
  <c r="G20" i="46" s="1"/>
  <c r="BU20" i="46"/>
  <c r="F20" i="46" s="1"/>
  <c r="BT20" i="46"/>
  <c r="BS20" i="46"/>
  <c r="D20" i="46" s="1"/>
  <c r="B20" i="46"/>
  <c r="A20" i="46"/>
  <c r="A18" i="27" s="1"/>
  <c r="EF19" i="46"/>
  <c r="EE19" i="46"/>
  <c r="BP19" i="46" s="1"/>
  <c r="ED19" i="46"/>
  <c r="BO19" i="46" s="1"/>
  <c r="EC19" i="46"/>
  <c r="BN19" i="46" s="1"/>
  <c r="EB19" i="46"/>
  <c r="EA19" i="46"/>
  <c r="BL19" i="46" s="1"/>
  <c r="DZ19" i="46"/>
  <c r="DY19" i="46"/>
  <c r="DX19" i="46"/>
  <c r="BI19" i="46" s="1"/>
  <c r="DW19" i="46"/>
  <c r="BH19" i="46" s="1"/>
  <c r="DV19" i="46"/>
  <c r="DU19" i="46"/>
  <c r="BF19" i="46" s="1"/>
  <c r="DT19" i="46"/>
  <c r="DS19" i="46"/>
  <c r="DR19" i="46"/>
  <c r="BC19" i="46" s="1"/>
  <c r="DQ19" i="46"/>
  <c r="BB19" i="46" s="1"/>
  <c r="DP19" i="46"/>
  <c r="BA19" i="46" s="1"/>
  <c r="DO19" i="46"/>
  <c r="DN19" i="46"/>
  <c r="AY19" i="46" s="1"/>
  <c r="DM19" i="46"/>
  <c r="AX19" i="46" s="1"/>
  <c r="DL19" i="46"/>
  <c r="DK19" i="46"/>
  <c r="AV19" i="46" s="1"/>
  <c r="DJ19" i="46"/>
  <c r="AU19" i="46" s="1"/>
  <c r="DI19" i="46"/>
  <c r="DH19" i="46"/>
  <c r="DG19" i="46"/>
  <c r="DF19" i="46"/>
  <c r="AQ19" i="46" s="1"/>
  <c r="DE19" i="46"/>
  <c r="DD19" i="46"/>
  <c r="DC19" i="46"/>
  <c r="DB19" i="46"/>
  <c r="AM19" i="46" s="1"/>
  <c r="DA19" i="46"/>
  <c r="AL19" i="46" s="1"/>
  <c r="CZ19" i="46"/>
  <c r="AK19" i="46" s="1"/>
  <c r="CY19" i="46"/>
  <c r="CX19" i="46"/>
  <c r="AI19" i="46" s="1"/>
  <c r="CW19" i="46"/>
  <c r="AH19" i="46" s="1"/>
  <c r="CV19" i="46"/>
  <c r="CU19" i="46"/>
  <c r="AF19" i="46" s="1"/>
  <c r="CT19" i="46"/>
  <c r="CS19" i="46"/>
  <c r="AD19" i="46" s="1"/>
  <c r="CR19" i="46"/>
  <c r="AC19" i="46" s="1"/>
  <c r="CQ19" i="46"/>
  <c r="CP19" i="46"/>
  <c r="AA19" i="46" s="1"/>
  <c r="CO19" i="46"/>
  <c r="Z19" i="46" s="1"/>
  <c r="CN19" i="46"/>
  <c r="CM19" i="46"/>
  <c r="X19" i="46" s="1"/>
  <c r="CL19" i="46"/>
  <c r="W19" i="46" s="1"/>
  <c r="CK19" i="46"/>
  <c r="V19" i="46" s="1"/>
  <c r="CJ19" i="46"/>
  <c r="U19" i="46" s="1"/>
  <c r="CI19" i="46"/>
  <c r="T19" i="46" s="1"/>
  <c r="CH19" i="46"/>
  <c r="S19" i="46" s="1"/>
  <c r="CG19" i="46"/>
  <c r="R19" i="46" s="1"/>
  <c r="CF19" i="46"/>
  <c r="CE19" i="46"/>
  <c r="P19" i="46" s="1"/>
  <c r="CD19" i="46"/>
  <c r="CC19" i="46"/>
  <c r="N19" i="46" s="1"/>
  <c r="CB19" i="46"/>
  <c r="M19" i="46" s="1"/>
  <c r="CA19" i="46"/>
  <c r="L19" i="46" s="1"/>
  <c r="BZ19" i="46"/>
  <c r="BY19" i="46"/>
  <c r="J19" i="46" s="1"/>
  <c r="BX19" i="46"/>
  <c r="I19" i="46" s="1"/>
  <c r="BW19" i="46"/>
  <c r="BV19" i="46"/>
  <c r="BU19" i="46"/>
  <c r="BT19" i="46"/>
  <c r="E19" i="46" s="1"/>
  <c r="BS19" i="46"/>
  <c r="D19" i="46" s="1"/>
  <c r="B19" i="46"/>
  <c r="A19" i="46"/>
  <c r="A17" i="27" s="1"/>
  <c r="EF18" i="46"/>
  <c r="EE18" i="46"/>
  <c r="BP18" i="46" s="1"/>
  <c r="ED18" i="46"/>
  <c r="BO18" i="46" s="1"/>
  <c r="EC18" i="46"/>
  <c r="BN18" i="46" s="1"/>
  <c r="EB18" i="46"/>
  <c r="BM18" i="46" s="1"/>
  <c r="EA18" i="46"/>
  <c r="BL18" i="46" s="1"/>
  <c r="DZ18" i="46"/>
  <c r="BK18" i="46" s="1"/>
  <c r="DY18" i="46"/>
  <c r="BJ18" i="46" s="1"/>
  <c r="DX18" i="46"/>
  <c r="DW18" i="46"/>
  <c r="BH18" i="46" s="1"/>
  <c r="DV18" i="46"/>
  <c r="DU18" i="46"/>
  <c r="BF18" i="46" s="1"/>
  <c r="DT18" i="46"/>
  <c r="BE18" i="46" s="1"/>
  <c r="DS18" i="46"/>
  <c r="BD18" i="46" s="1"/>
  <c r="DR18" i="46"/>
  <c r="BC18" i="46" s="1"/>
  <c r="DQ18" i="46"/>
  <c r="BB18" i="46" s="1"/>
  <c r="DP18" i="46"/>
  <c r="DO18" i="46"/>
  <c r="AZ18" i="46" s="1"/>
  <c r="DN18" i="46"/>
  <c r="AY18" i="46" s="1"/>
  <c r="DM18" i="46"/>
  <c r="AX18" i="46" s="1"/>
  <c r="DL18" i="46"/>
  <c r="DK18" i="46"/>
  <c r="AV18" i="46" s="1"/>
  <c r="DJ18" i="46"/>
  <c r="AU18" i="46" s="1"/>
  <c r="DI18" i="46"/>
  <c r="AT18" i="46" s="1"/>
  <c r="DH18" i="46"/>
  <c r="DG18" i="46"/>
  <c r="AR18" i="46" s="1"/>
  <c r="DF18" i="46"/>
  <c r="AQ18" i="46" s="1"/>
  <c r="DE18" i="46"/>
  <c r="DD18" i="46"/>
  <c r="AO18" i="46" s="1"/>
  <c r="DC18" i="46"/>
  <c r="AN18" i="46" s="1"/>
  <c r="DB18" i="46"/>
  <c r="AM18" i="46" s="1"/>
  <c r="DA18" i="46"/>
  <c r="AL18" i="46" s="1"/>
  <c r="CZ18" i="46"/>
  <c r="CY18" i="46"/>
  <c r="CX18" i="46"/>
  <c r="AI18" i="46" s="1"/>
  <c r="CW18" i="46"/>
  <c r="CV18" i="46"/>
  <c r="CU18" i="46"/>
  <c r="AF18" i="46" s="1"/>
  <c r="CT18" i="46"/>
  <c r="AE18" i="46" s="1"/>
  <c r="CS18" i="46"/>
  <c r="AD18" i="46" s="1"/>
  <c r="CR18" i="46"/>
  <c r="AC18" i="46" s="1"/>
  <c r="CQ18" i="46"/>
  <c r="AB18" i="46" s="1"/>
  <c r="CP18" i="46"/>
  <c r="AA18" i="46" s="1"/>
  <c r="CO18" i="46"/>
  <c r="CN18" i="46"/>
  <c r="Y18" i="46" s="1"/>
  <c r="CM18" i="46"/>
  <c r="X18" i="46" s="1"/>
  <c r="CL18" i="46"/>
  <c r="W18" i="46" s="1"/>
  <c r="CK18" i="46"/>
  <c r="V18" i="46" s="1"/>
  <c r="CJ18" i="46"/>
  <c r="CI18" i="46"/>
  <c r="CH18" i="46"/>
  <c r="S18" i="46" s="1"/>
  <c r="CG18" i="46"/>
  <c r="R18" i="46" s="1"/>
  <c r="CF18" i="46"/>
  <c r="Q18" i="46" s="1"/>
  <c r="CE18" i="46"/>
  <c r="P18" i="46" s="1"/>
  <c r="CD18" i="46"/>
  <c r="O18" i="46" s="1"/>
  <c r="CC18" i="46"/>
  <c r="N18" i="46" s="1"/>
  <c r="CB18" i="46"/>
  <c r="M18" i="46" s="1"/>
  <c r="CA18" i="46"/>
  <c r="L18" i="46" s="1"/>
  <c r="BZ18" i="46"/>
  <c r="K18" i="46" s="1"/>
  <c r="BY18" i="46"/>
  <c r="BX18" i="46"/>
  <c r="I18" i="46" s="1"/>
  <c r="BW18" i="46"/>
  <c r="H18" i="46" s="1"/>
  <c r="BV18" i="46"/>
  <c r="G18" i="46" s="1"/>
  <c r="BU18" i="46"/>
  <c r="F18" i="46" s="1"/>
  <c r="BT18" i="46"/>
  <c r="E18" i="46" s="1"/>
  <c r="BS18" i="46"/>
  <c r="B18" i="46"/>
  <c r="A18" i="46"/>
  <c r="A18" i="44" s="1"/>
  <c r="EF17" i="46"/>
  <c r="BQ17" i="46" s="1"/>
  <c r="EE17" i="46"/>
  <c r="BP17" i="46" s="1"/>
  <c r="ED17" i="46"/>
  <c r="BO17" i="46" s="1"/>
  <c r="EC17" i="46"/>
  <c r="BN17" i="46" s="1"/>
  <c r="EB17" i="46"/>
  <c r="BM17" i="46" s="1"/>
  <c r="EA17" i="46"/>
  <c r="BL17" i="46" s="1"/>
  <c r="DZ17" i="46"/>
  <c r="BK17" i="46" s="1"/>
  <c r="DY17" i="46"/>
  <c r="DX17" i="46"/>
  <c r="BI17" i="46" s="1"/>
  <c r="DW17" i="46"/>
  <c r="BH17" i="46" s="1"/>
  <c r="DV17" i="46"/>
  <c r="BG17" i="46" s="1"/>
  <c r="DU17" i="46"/>
  <c r="DT17" i="46"/>
  <c r="BE17" i="46" s="1"/>
  <c r="DS17" i="46"/>
  <c r="BD17" i="46" s="1"/>
  <c r="DR17" i="46"/>
  <c r="DQ17" i="46"/>
  <c r="BB17" i="46" s="1"/>
  <c r="DP17" i="46"/>
  <c r="BA17" i="46" s="1"/>
  <c r="DO17" i="46"/>
  <c r="AZ17" i="46" s="1"/>
  <c r="DN17" i="46"/>
  <c r="AY17" i="46" s="1"/>
  <c r="DM17" i="46"/>
  <c r="AX17" i="46" s="1"/>
  <c r="DL17" i="46"/>
  <c r="DK17" i="46"/>
  <c r="AV17" i="46" s="1"/>
  <c r="DJ17" i="46"/>
  <c r="AU17" i="46" s="1"/>
  <c r="DI17" i="46"/>
  <c r="AT17" i="46" s="1"/>
  <c r="DH17" i="46"/>
  <c r="AS17" i="46" s="1"/>
  <c r="DG17" i="46"/>
  <c r="AR17" i="46" s="1"/>
  <c r="DF17" i="46"/>
  <c r="AQ17" i="46" s="1"/>
  <c r="DE17" i="46"/>
  <c r="AP17" i="46" s="1"/>
  <c r="DD17" i="46"/>
  <c r="DC17" i="46"/>
  <c r="DB17" i="46"/>
  <c r="AM17" i="46" s="1"/>
  <c r="DA17" i="46"/>
  <c r="AL17" i="46" s="1"/>
  <c r="CZ17" i="46"/>
  <c r="AK17" i="46" s="1"/>
  <c r="CY17" i="46"/>
  <c r="AJ17" i="46" s="1"/>
  <c r="CX17" i="46"/>
  <c r="AI17" i="46" s="1"/>
  <c r="CW17" i="46"/>
  <c r="AH17" i="46" s="1"/>
  <c r="CV17" i="46"/>
  <c r="AG17" i="46" s="1"/>
  <c r="CU17" i="46"/>
  <c r="AF17" i="46" s="1"/>
  <c r="CT17" i="46"/>
  <c r="AE17" i="46" s="1"/>
  <c r="CS17" i="46"/>
  <c r="AD17" i="46" s="1"/>
  <c r="CR17" i="46"/>
  <c r="CQ17" i="46"/>
  <c r="AB17" i="46" s="1"/>
  <c r="CP17" i="46"/>
  <c r="AA17" i="46" s="1"/>
  <c r="CO17" i="46"/>
  <c r="Z17" i="46" s="1"/>
  <c r="CN17" i="46"/>
  <c r="Y17" i="46" s="1"/>
  <c r="CM17" i="46"/>
  <c r="X17" i="46" s="1"/>
  <c r="CL17" i="46"/>
  <c r="W17" i="46" s="1"/>
  <c r="CK17" i="46"/>
  <c r="V17" i="46" s="1"/>
  <c r="CJ17" i="46"/>
  <c r="U17" i="46" s="1"/>
  <c r="CI17" i="46"/>
  <c r="T17" i="46" s="1"/>
  <c r="CH17" i="46"/>
  <c r="S17" i="46" s="1"/>
  <c r="CG17" i="46"/>
  <c r="R17" i="46" s="1"/>
  <c r="CF17" i="46"/>
  <c r="Q17" i="46" s="1"/>
  <c r="CE17" i="46"/>
  <c r="CD17" i="46"/>
  <c r="CC17" i="46"/>
  <c r="N17" i="46" s="1"/>
  <c r="CB17" i="46"/>
  <c r="M17" i="46" s="1"/>
  <c r="CA17" i="46"/>
  <c r="L17" i="46" s="1"/>
  <c r="BZ17" i="46"/>
  <c r="K17" i="46" s="1"/>
  <c r="BY17" i="46"/>
  <c r="J17" i="46" s="1"/>
  <c r="BX17" i="46"/>
  <c r="I17" i="46" s="1"/>
  <c r="BW17" i="46"/>
  <c r="H17" i="46" s="1"/>
  <c r="BV17" i="46"/>
  <c r="G17" i="46" s="1"/>
  <c r="BU17" i="46"/>
  <c r="BT17" i="46"/>
  <c r="E17" i="46" s="1"/>
  <c r="BS17" i="46"/>
  <c r="D17" i="46" s="1"/>
  <c r="B17" i="46"/>
  <c r="A17" i="46"/>
  <c r="A15" i="27" s="1"/>
  <c r="EF16" i="46"/>
  <c r="BQ16" i="46" s="1"/>
  <c r="EE16" i="46"/>
  <c r="ED16" i="46"/>
  <c r="BO16" i="44" s="1"/>
  <c r="EC16" i="46"/>
  <c r="EB16" i="46"/>
  <c r="BM16" i="46" s="1"/>
  <c r="EA16" i="46"/>
  <c r="BL16" i="46" s="1"/>
  <c r="DZ16" i="46"/>
  <c r="BK16" i="46" s="1"/>
  <c r="DY16" i="46"/>
  <c r="BJ16" i="46" s="1"/>
  <c r="DX16" i="46"/>
  <c r="DW16" i="46"/>
  <c r="BH16" i="46" s="1"/>
  <c r="DV16" i="46"/>
  <c r="BG16" i="46" s="1"/>
  <c r="DU16" i="46"/>
  <c r="BF16" i="46" s="1"/>
  <c r="DT16" i="46"/>
  <c r="BE16" i="46" s="1"/>
  <c r="DS16" i="46"/>
  <c r="BD16" i="46" s="1"/>
  <c r="DR16" i="46"/>
  <c r="BC16" i="46" s="1"/>
  <c r="DQ16" i="46"/>
  <c r="BB16" i="46" s="1"/>
  <c r="DP16" i="46"/>
  <c r="BA16" i="46" s="1"/>
  <c r="DO16" i="46"/>
  <c r="AZ16" i="46" s="1"/>
  <c r="DN16" i="46"/>
  <c r="DM16" i="46"/>
  <c r="AX16" i="46" s="1"/>
  <c r="DL16" i="46"/>
  <c r="AW16" i="46" s="1"/>
  <c r="DK16" i="46"/>
  <c r="AV16" i="46" s="1"/>
  <c r="DJ16" i="46"/>
  <c r="AU16" i="46" s="1"/>
  <c r="DI16" i="46"/>
  <c r="AT16" i="46" s="1"/>
  <c r="DH16" i="46"/>
  <c r="AS16" i="46" s="1"/>
  <c r="DG16" i="46"/>
  <c r="AR16" i="46" s="1"/>
  <c r="DF16" i="46"/>
  <c r="AQ16" i="46" s="1"/>
  <c r="DE16" i="46"/>
  <c r="AP16" i="46" s="1"/>
  <c r="DD16" i="46"/>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CO16" i="46"/>
  <c r="Z16" i="46" s="1"/>
  <c r="CN16" i="46"/>
  <c r="Y16" i="46" s="1"/>
  <c r="CM16" i="46"/>
  <c r="X16" i="46" s="1"/>
  <c r="CL16" i="46"/>
  <c r="W16" i="46" s="1"/>
  <c r="CK16" i="46"/>
  <c r="V16" i="46" s="1"/>
  <c r="CJ16" i="46"/>
  <c r="U16" i="46" s="1"/>
  <c r="CI16" i="46"/>
  <c r="T16" i="46" s="1"/>
  <c r="CH16" i="46"/>
  <c r="CG16" i="46"/>
  <c r="R16" i="46" s="1"/>
  <c r="CF16" i="46"/>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BS16" i="46"/>
  <c r="D16" i="46" s="1"/>
  <c r="B16" i="46"/>
  <c r="A16" i="46"/>
  <c r="A14" i="27" s="1"/>
  <c r="EF15" i="46"/>
  <c r="BQ15" i="46" s="1"/>
  <c r="EE15" i="46"/>
  <c r="BP15" i="46" s="1"/>
  <c r="ED15" i="46"/>
  <c r="BO15" i="46" s="1"/>
  <c r="EC15" i="46"/>
  <c r="BN15" i="46" s="1"/>
  <c r="EB15" i="46"/>
  <c r="BM15" i="46" s="1"/>
  <c r="EA15" i="46"/>
  <c r="BL15" i="46" s="1"/>
  <c r="DZ15" i="46"/>
  <c r="BK15" i="46" s="1"/>
  <c r="DY15" i="46"/>
  <c r="DX15" i="46"/>
  <c r="BI15" i="46" s="1"/>
  <c r="DW15" i="46"/>
  <c r="BH15" i="46" s="1"/>
  <c r="DV15" i="46"/>
  <c r="BG15" i="46" s="1"/>
  <c r="DU15" i="46"/>
  <c r="BF15" i="46" s="1"/>
  <c r="DT15" i="46"/>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DG15" i="46"/>
  <c r="AR15" i="46" s="1"/>
  <c r="DF15" i="46"/>
  <c r="AQ15" i="46" s="1"/>
  <c r="DE15" i="46"/>
  <c r="AP15" i="46" s="1"/>
  <c r="DD15" i="46"/>
  <c r="DC15" i="46"/>
  <c r="DB15" i="46"/>
  <c r="AM15" i="46" s="1"/>
  <c r="DA15" i="46"/>
  <c r="AL15" i="46" s="1"/>
  <c r="CZ15" i="46"/>
  <c r="AK15" i="46" s="1"/>
  <c r="CY15" i="46"/>
  <c r="AJ15" i="46" s="1"/>
  <c r="CX15" i="46"/>
  <c r="AI15" i="46" s="1"/>
  <c r="CW15" i="46"/>
  <c r="AH15" i="46" s="1"/>
  <c r="CV15" i="46"/>
  <c r="AG15" i="46" s="1"/>
  <c r="CU15" i="46"/>
  <c r="AF15" i="46" s="1"/>
  <c r="CT15" i="46"/>
  <c r="CS15" i="46"/>
  <c r="CR15" i="46"/>
  <c r="AC15" i="46" s="1"/>
  <c r="CQ15" i="46"/>
  <c r="AB15" i="46" s="1"/>
  <c r="CP15" i="46"/>
  <c r="AA15" i="46" s="1"/>
  <c r="CO15" i="46"/>
  <c r="Z15" i="46" s="1"/>
  <c r="CN15" i="46"/>
  <c r="Y15" i="46" s="1"/>
  <c r="CM15" i="46"/>
  <c r="X15" i="46" s="1"/>
  <c r="CL15" i="46"/>
  <c r="W15" i="46" s="1"/>
  <c r="CK15" i="46"/>
  <c r="V15" i="46" s="1"/>
  <c r="CJ15" i="46"/>
  <c r="CI15" i="46"/>
  <c r="T15" i="46" s="1"/>
  <c r="CH15" i="46"/>
  <c r="S15" i="46" s="1"/>
  <c r="CG15" i="46"/>
  <c r="R15" i="46" s="1"/>
  <c r="CF15" i="46"/>
  <c r="Q15" i="46" s="1"/>
  <c r="CE15" i="46"/>
  <c r="P15" i="46" s="1"/>
  <c r="CD15" i="46"/>
  <c r="CC15" i="46"/>
  <c r="CB15" i="46"/>
  <c r="M15" i="46" s="1"/>
  <c r="CA15" i="46"/>
  <c r="L15" i="46" s="1"/>
  <c r="BZ15" i="46"/>
  <c r="K15" i="46" s="1"/>
  <c r="BY15" i="46"/>
  <c r="J15" i="46" s="1"/>
  <c r="BX15" i="46"/>
  <c r="I15" i="46" s="1"/>
  <c r="BW15" i="46"/>
  <c r="H15" i="46" s="1"/>
  <c r="BV15" i="46"/>
  <c r="G15" i="46" s="1"/>
  <c r="BU15" i="46"/>
  <c r="F15" i="46" s="1"/>
  <c r="BT15" i="46"/>
  <c r="E15" i="46" s="1"/>
  <c r="BS15" i="46"/>
  <c r="D15" i="46" s="1"/>
  <c r="B15" i="46"/>
  <c r="A15" i="46"/>
  <c r="A13" i="27" s="1"/>
  <c r="EF14" i="46"/>
  <c r="BQ14" i="46" s="1"/>
  <c r="EE14" i="46"/>
  <c r="ED14" i="46"/>
  <c r="BO14" i="46" s="1"/>
  <c r="EC14" i="46"/>
  <c r="EB14" i="46"/>
  <c r="BM14" i="46" s="1"/>
  <c r="EA14" i="46"/>
  <c r="BL14" i="46" s="1"/>
  <c r="DZ14" i="46"/>
  <c r="BK14" i="46" s="1"/>
  <c r="DY14" i="46"/>
  <c r="BJ14" i="46" s="1"/>
  <c r="DX14" i="46"/>
  <c r="BI14" i="46" s="1"/>
  <c r="DW14" i="46"/>
  <c r="BH14" i="46" s="1"/>
  <c r="DV14" i="46"/>
  <c r="BG14" i="46" s="1"/>
  <c r="DU14" i="46"/>
  <c r="BF14" i="46" s="1"/>
  <c r="DT14" i="46"/>
  <c r="BE14" i="46" s="1"/>
  <c r="DS14" i="46"/>
  <c r="BD14" i="46" s="1"/>
  <c r="DR14" i="46"/>
  <c r="BC14" i="46" s="1"/>
  <c r="DQ14" i="46"/>
  <c r="DP14" i="46"/>
  <c r="DO14" i="46"/>
  <c r="DN14" i="46"/>
  <c r="AY14" i="46" s="1"/>
  <c r="DM14" i="46"/>
  <c r="AX14" i="46" s="1"/>
  <c r="DL14" i="46"/>
  <c r="AW14" i="46" s="1"/>
  <c r="DK14" i="46"/>
  <c r="AV14" i="46" s="1"/>
  <c r="DJ14" i="46"/>
  <c r="DI14" i="46"/>
  <c r="AT14" i="46" s="1"/>
  <c r="DH14" i="46"/>
  <c r="AS14" i="46" s="1"/>
  <c r="DG14" i="46"/>
  <c r="AR14" i="46" s="1"/>
  <c r="DF14" i="46"/>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CR14" i="46"/>
  <c r="CQ14" i="46"/>
  <c r="AB14" i="46" s="1"/>
  <c r="CP14" i="46"/>
  <c r="AA14" i="46" s="1"/>
  <c r="CO14" i="46"/>
  <c r="Z14" i="46" s="1"/>
  <c r="CN14" i="46"/>
  <c r="Y14" i="46" s="1"/>
  <c r="CM14" i="46"/>
  <c r="X14" i="46" s="1"/>
  <c r="CL14" i="46"/>
  <c r="W14" i="46" s="1"/>
  <c r="CK14" i="46"/>
  <c r="V14" i="46" s="1"/>
  <c r="CJ14" i="46"/>
  <c r="U14" i="46" s="1"/>
  <c r="CI14" i="46"/>
  <c r="CH14" i="46"/>
  <c r="S14" i="46" s="1"/>
  <c r="CG14" i="46"/>
  <c r="R14" i="46" s="1"/>
  <c r="CF14" i="46"/>
  <c r="Q14" i="46" s="1"/>
  <c r="CE14" i="46"/>
  <c r="P14" i="46" s="1"/>
  <c r="CD14" i="46"/>
  <c r="O14" i="46" s="1"/>
  <c r="CC14" i="46"/>
  <c r="CB14" i="46"/>
  <c r="M14" i="46" s="1"/>
  <c r="CA14" i="46"/>
  <c r="L14" i="46" s="1"/>
  <c r="BZ14" i="46"/>
  <c r="K14" i="46" s="1"/>
  <c r="BY14" i="46"/>
  <c r="J14" i="46" s="1"/>
  <c r="BX14" i="46"/>
  <c r="I14" i="46" s="1"/>
  <c r="BW14" i="46"/>
  <c r="BV14" i="46"/>
  <c r="G14" i="46" s="1"/>
  <c r="BU14" i="46"/>
  <c r="F14" i="46" s="1"/>
  <c r="BT14" i="46"/>
  <c r="E14" i="46" s="1"/>
  <c r="BS14" i="46"/>
  <c r="D14" i="46" s="1"/>
  <c r="B14" i="46"/>
  <c r="A14" i="46"/>
  <c r="A12" i="27" s="1"/>
  <c r="EF13" i="46"/>
  <c r="EE13" i="46"/>
  <c r="BP13" i="46" s="1"/>
  <c r="ED13" i="46"/>
  <c r="BO13" i="46" s="1"/>
  <c r="EC13" i="46"/>
  <c r="BN13" i="46" s="1"/>
  <c r="EB13" i="46"/>
  <c r="EA13" i="46"/>
  <c r="BL13" i="46" s="1"/>
  <c r="DZ13" i="46"/>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DK13" i="46"/>
  <c r="AV13" i="46" s="1"/>
  <c r="DJ13" i="46"/>
  <c r="AU13" i="46" s="1"/>
  <c r="DI13" i="46"/>
  <c r="AT13" i="46" s="1"/>
  <c r="DH13" i="46"/>
  <c r="DG13" i="46"/>
  <c r="AR13" i="46" s="1"/>
  <c r="DF13" i="46"/>
  <c r="AQ13" i="46" s="1"/>
  <c r="DE13" i="46"/>
  <c r="AP13" i="46" s="1"/>
  <c r="DD13" i="46"/>
  <c r="AO13" i="46" s="1"/>
  <c r="DC13" i="46"/>
  <c r="AN13" i="46" s="1"/>
  <c r="DB13" i="46"/>
  <c r="AM13" i="46" s="1"/>
  <c r="DA13" i="46"/>
  <c r="AL13" i="46" s="1"/>
  <c r="CZ13" i="46"/>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CN13" i="46"/>
  <c r="CM13" i="46"/>
  <c r="X13" i="46" s="1"/>
  <c r="CL13" i="46"/>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BV13" i="46"/>
  <c r="G13" i="46" s="1"/>
  <c r="BU13" i="46"/>
  <c r="F13" i="46" s="1"/>
  <c r="BT13" i="46"/>
  <c r="E13" i="46" s="1"/>
  <c r="BS13" i="46"/>
  <c r="D13" i="46" s="1"/>
  <c r="B13" i="46"/>
  <c r="A13" i="46"/>
  <c r="A11" i="27" s="1"/>
  <c r="EF12" i="46"/>
  <c r="EE12" i="46"/>
  <c r="BP12" i="46" s="1"/>
  <c r="ED12" i="46"/>
  <c r="BO12" i="44" s="1"/>
  <c r="EC12" i="46"/>
  <c r="BN12" i="46" s="1"/>
  <c r="EB12" i="46"/>
  <c r="BM12" i="46" s="1"/>
  <c r="EA12" i="46"/>
  <c r="BL12" i="46" s="1"/>
  <c r="DZ12" i="46"/>
  <c r="BK12" i="46" s="1"/>
  <c r="DY12" i="46"/>
  <c r="DX12" i="46"/>
  <c r="BI12" i="46" s="1"/>
  <c r="DW12" i="46"/>
  <c r="BH12" i="46" s="1"/>
  <c r="DV12" i="46"/>
  <c r="BG12" i="46" s="1"/>
  <c r="DU12" i="46"/>
  <c r="BF12" i="46" s="1"/>
  <c r="DT12" i="46"/>
  <c r="BE12" i="46" s="1"/>
  <c r="DS12" i="46"/>
  <c r="BD12" i="46" s="1"/>
  <c r="DR12" i="46"/>
  <c r="BC12" i="46" s="1"/>
  <c r="DQ12" i="46"/>
  <c r="DP12" i="46"/>
  <c r="BA12" i="46" s="1"/>
  <c r="DO12" i="46"/>
  <c r="DN12" i="46"/>
  <c r="AY12" i="46" s="1"/>
  <c r="DM12" i="46"/>
  <c r="AX12" i="46" s="1"/>
  <c r="DL12" i="46"/>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CY12" i="46"/>
  <c r="AJ12" i="46" s="1"/>
  <c r="CX12" i="46"/>
  <c r="AI12" i="46" s="1"/>
  <c r="CW12" i="46"/>
  <c r="AH12" i="46" s="1"/>
  <c r="CV12" i="46"/>
  <c r="AG12" i="46" s="1"/>
  <c r="CU12" i="46"/>
  <c r="AF12" i="46" s="1"/>
  <c r="CT12" i="46"/>
  <c r="AE12" i="46" s="1"/>
  <c r="CS12" i="46"/>
  <c r="AD12" i="46" s="1"/>
  <c r="CR12" i="46"/>
  <c r="AC12" i="46" s="1"/>
  <c r="CQ12" i="46"/>
  <c r="CP12" i="46"/>
  <c r="AA12" i="46" s="1"/>
  <c r="CO12" i="46"/>
  <c r="Z12" i="46" s="1"/>
  <c r="CN12" i="46"/>
  <c r="Y12" i="46" s="1"/>
  <c r="CM12" i="46"/>
  <c r="X12" i="46" s="1"/>
  <c r="CL12" i="46"/>
  <c r="W12" i="46" s="1"/>
  <c r="CK12" i="46"/>
  <c r="V12" i="46" s="1"/>
  <c r="CJ12" i="46"/>
  <c r="CI12" i="46"/>
  <c r="CH12" i="46"/>
  <c r="S12" i="46" s="1"/>
  <c r="CG12" i="46"/>
  <c r="R12" i="46" s="1"/>
  <c r="CF12" i="46"/>
  <c r="CE12" i="46"/>
  <c r="P12" i="46" s="1"/>
  <c r="CD12" i="46"/>
  <c r="CC12" i="46"/>
  <c r="N12" i="46" s="1"/>
  <c r="CB12" i="46"/>
  <c r="M12" i="46" s="1"/>
  <c r="CA12" i="46"/>
  <c r="L12" i="46" s="1"/>
  <c r="BZ12" i="46"/>
  <c r="K12" i="46" s="1"/>
  <c r="BY12" i="46"/>
  <c r="J12" i="46" s="1"/>
  <c r="BX12" i="46"/>
  <c r="I12" i="46" s="1"/>
  <c r="BW12" i="46"/>
  <c r="H12" i="46" s="1"/>
  <c r="BV12" i="46"/>
  <c r="G12" i="46" s="1"/>
  <c r="BU12" i="46"/>
  <c r="F12" i="46" s="1"/>
  <c r="BT12" i="46"/>
  <c r="BS12" i="46"/>
  <c r="D12" i="46" s="1"/>
  <c r="BO12" i="46"/>
  <c r="B12" i="46"/>
  <c r="A12" i="46"/>
  <c r="A10" i="27" s="1"/>
  <c r="EF11" i="46"/>
  <c r="BQ11" i="46" s="1"/>
  <c r="EE11" i="46"/>
  <c r="BP11" i="46" s="1"/>
  <c r="ED11" i="46"/>
  <c r="EC11" i="46"/>
  <c r="EB11" i="46"/>
  <c r="BM11" i="46" s="1"/>
  <c r="EA11" i="46"/>
  <c r="BL11" i="46" s="1"/>
  <c r="DZ11" i="46"/>
  <c r="BK11" i="46" s="1"/>
  <c r="DY11" i="46"/>
  <c r="BJ11" i="46" s="1"/>
  <c r="DX11" i="46"/>
  <c r="BI11" i="46" s="1"/>
  <c r="DW11" i="46"/>
  <c r="BH11" i="46" s="1"/>
  <c r="DV11" i="46"/>
  <c r="BG11" i="46" s="1"/>
  <c r="DU11" i="46"/>
  <c r="BF11" i="46" s="1"/>
  <c r="DT11" i="46"/>
  <c r="BE11" i="46" s="1"/>
  <c r="DS11" i="46"/>
  <c r="DR11" i="46"/>
  <c r="BC11" i="46" s="1"/>
  <c r="DQ11" i="46"/>
  <c r="BB11" i="46" s="1"/>
  <c r="DP11" i="46"/>
  <c r="BA11" i="46" s="1"/>
  <c r="DO11" i="46"/>
  <c r="AZ11" i="46" s="1"/>
  <c r="DN11" i="46"/>
  <c r="AY11" i="46" s="1"/>
  <c r="DM11" i="46"/>
  <c r="AX11" i="46" s="1"/>
  <c r="DL11" i="46"/>
  <c r="DK11" i="46"/>
  <c r="AV11" i="46" s="1"/>
  <c r="DJ11" i="46"/>
  <c r="AU11" i="46" s="1"/>
  <c r="DI11" i="46"/>
  <c r="AT11" i="46" s="1"/>
  <c r="DH11" i="46"/>
  <c r="AS11" i="46" s="1"/>
  <c r="DG11" i="46"/>
  <c r="AR11" i="46" s="1"/>
  <c r="DF11" i="46"/>
  <c r="AQ11" i="46" s="1"/>
  <c r="DE11" i="46"/>
  <c r="AP11" i="46" s="1"/>
  <c r="DD11" i="46"/>
  <c r="DC11" i="46"/>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CN11" i="46"/>
  <c r="CM11" i="46"/>
  <c r="X11" i="46" s="1"/>
  <c r="CL11" i="46"/>
  <c r="W11" i="46" s="1"/>
  <c r="CK11" i="46"/>
  <c r="V11" i="46" s="1"/>
  <c r="CJ11" i="46"/>
  <c r="U11" i="46" s="1"/>
  <c r="CI11" i="46"/>
  <c r="T11" i="46" s="1"/>
  <c r="CH11" i="46"/>
  <c r="S11" i="46" s="1"/>
  <c r="CG11" i="46"/>
  <c r="R11" i="46" s="1"/>
  <c r="CF11" i="46"/>
  <c r="Q11" i="46" s="1"/>
  <c r="CE11" i="46"/>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B11" i="46"/>
  <c r="A11" i="46"/>
  <c r="A9" i="27" s="1"/>
  <c r="EF10" i="46"/>
  <c r="EE10" i="46"/>
  <c r="BP10" i="46" s="1"/>
  <c r="ED10" i="46"/>
  <c r="BO10" i="44" s="1"/>
  <c r="EC10" i="46"/>
  <c r="EB10" i="46"/>
  <c r="BM10" i="46" s="1"/>
  <c r="EA10" i="46"/>
  <c r="BL10" i="46" s="1"/>
  <c r="DZ10" i="46"/>
  <c r="BK10" i="46" s="1"/>
  <c r="DY10" i="46"/>
  <c r="BJ10" i="46" s="1"/>
  <c r="DX10" i="46"/>
  <c r="BI10" i="46" s="1"/>
  <c r="DW10" i="46"/>
  <c r="BH10" i="46" s="1"/>
  <c r="DV10" i="46"/>
  <c r="BG10" i="46" s="1"/>
  <c r="DU10" i="46"/>
  <c r="DT10" i="46"/>
  <c r="BE10" i="46" s="1"/>
  <c r="DS10" i="46"/>
  <c r="BD10" i="46" s="1"/>
  <c r="DR10" i="46"/>
  <c r="BC10" i="46" s="1"/>
  <c r="DQ10" i="46"/>
  <c r="DP10" i="46"/>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DD10" i="46"/>
  <c r="AO10" i="46" s="1"/>
  <c r="DC10" i="46"/>
  <c r="AN10" i="46" s="1"/>
  <c r="DB10" i="46"/>
  <c r="AM10" i="46" s="1"/>
  <c r="DA10" i="46"/>
  <c r="AL10" i="46" s="1"/>
  <c r="CZ10" i="46"/>
  <c r="CY10" i="46"/>
  <c r="AJ10" i="46" s="1"/>
  <c r="CX10" i="46"/>
  <c r="AI10" i="46" s="1"/>
  <c r="CW10" i="46"/>
  <c r="AH10" i="46" s="1"/>
  <c r="CV10" i="46"/>
  <c r="AG10" i="46" s="1"/>
  <c r="CU10" i="46"/>
  <c r="CT10" i="46"/>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BS10" i="46"/>
  <c r="D10" i="46" s="1"/>
  <c r="B10" i="46"/>
  <c r="A10" i="46"/>
  <c r="A8" i="27" s="1"/>
  <c r="EF9" i="46"/>
  <c r="BQ9" i="46" s="1"/>
  <c r="EE9" i="46"/>
  <c r="BP9" i="46" s="1"/>
  <c r="ED9" i="46"/>
  <c r="BO9" i="46" s="1"/>
  <c r="EC9" i="46"/>
  <c r="BN9" i="46" s="1"/>
  <c r="EB9" i="46"/>
  <c r="BM9" i="46" s="1"/>
  <c r="EA9" i="46"/>
  <c r="BL9" i="46" s="1"/>
  <c r="DZ9" i="46"/>
  <c r="BK9" i="46" s="1"/>
  <c r="DY9" i="46"/>
  <c r="BJ9" i="46" s="1"/>
  <c r="DX9" i="46"/>
  <c r="BI9" i="46" s="1"/>
  <c r="DW9" i="46"/>
  <c r="DV9" i="46"/>
  <c r="BG9" i="46" s="1"/>
  <c r="DU9" i="46"/>
  <c r="BF9" i="46" s="1"/>
  <c r="DT9" i="46"/>
  <c r="BE9" i="46" s="1"/>
  <c r="DS9" i="46"/>
  <c r="BD9" i="46" s="1"/>
  <c r="DR9" i="46"/>
  <c r="BC9" i="46" s="1"/>
  <c r="DQ9" i="46"/>
  <c r="BB9" i="46" s="1"/>
  <c r="DP9" i="46"/>
  <c r="BA9" i="46" s="1"/>
  <c r="DO9" i="46"/>
  <c r="AZ9" i="46" s="1"/>
  <c r="DN9" i="46"/>
  <c r="AY9" i="46" s="1"/>
  <c r="DM9" i="46"/>
  <c r="AX9" i="46" s="1"/>
  <c r="DL9" i="46"/>
  <c r="DK9" i="46"/>
  <c r="AV9" i="46" s="1"/>
  <c r="DJ9" i="46"/>
  <c r="AU9" i="46" s="1"/>
  <c r="DI9" i="46"/>
  <c r="AT9" i="46" s="1"/>
  <c r="DH9" i="46"/>
  <c r="DG9" i="46"/>
  <c r="AR9" i="46" s="1"/>
  <c r="DF9" i="46"/>
  <c r="AQ9" i="46" s="1"/>
  <c r="DE9" i="46"/>
  <c r="AP9" i="46" s="1"/>
  <c r="DD9" i="46"/>
  <c r="AO9" i="46" s="1"/>
  <c r="DC9" i="46"/>
  <c r="AN9" i="46" s="1"/>
  <c r="DB9" i="46"/>
  <c r="AM9" i="46" s="1"/>
  <c r="DA9" i="46"/>
  <c r="AL9" i="46" s="1"/>
  <c r="CZ9" i="46"/>
  <c r="AK9" i="46" s="1"/>
  <c r="CY9" i="46"/>
  <c r="CX9" i="46"/>
  <c r="AI9" i="46" s="1"/>
  <c r="CW9" i="46"/>
  <c r="AH9" i="46" s="1"/>
  <c r="CV9" i="46"/>
  <c r="AG9" i="46" s="1"/>
  <c r="CU9" i="46"/>
  <c r="AF9" i="46" s="1"/>
  <c r="CT9" i="46"/>
  <c r="AE9" i="46" s="1"/>
  <c r="CS9" i="46"/>
  <c r="AD9" i="46" s="1"/>
  <c r="CR9" i="46"/>
  <c r="AC9" i="46" s="1"/>
  <c r="CQ9" i="46"/>
  <c r="AB9" i="46" s="1"/>
  <c r="CP9" i="46"/>
  <c r="AA9" i="46" s="1"/>
  <c r="CO9" i="46"/>
  <c r="CN9" i="46"/>
  <c r="Y9" i="46" s="1"/>
  <c r="CM9" i="46"/>
  <c r="X9" i="46" s="1"/>
  <c r="CL9" i="46"/>
  <c r="W9" i="46" s="1"/>
  <c r="CK9" i="46"/>
  <c r="V9" i="46" s="1"/>
  <c r="CJ9" i="46"/>
  <c r="U9" i="46" s="1"/>
  <c r="CI9" i="46"/>
  <c r="T9" i="46" s="1"/>
  <c r="CH9" i="46"/>
  <c r="CG9" i="46"/>
  <c r="R9" i="46" s="1"/>
  <c r="CF9" i="46"/>
  <c r="Q9" i="46" s="1"/>
  <c r="CE9" i="46"/>
  <c r="P9" i="46" s="1"/>
  <c r="CD9" i="46"/>
  <c r="CC9" i="46"/>
  <c r="N9" i="46" s="1"/>
  <c r="CB9" i="46"/>
  <c r="M9" i="46" s="1"/>
  <c r="CA9" i="46"/>
  <c r="L9" i="46" s="1"/>
  <c r="BZ9" i="46"/>
  <c r="K9" i="46" s="1"/>
  <c r="BY9" i="46"/>
  <c r="J9" i="46" s="1"/>
  <c r="BX9" i="46"/>
  <c r="I9" i="46" s="1"/>
  <c r="BW9" i="46"/>
  <c r="H9" i="46" s="1"/>
  <c r="BV9" i="46"/>
  <c r="G9" i="46" s="1"/>
  <c r="BU9" i="46"/>
  <c r="F9" i="46" s="1"/>
  <c r="BT9" i="46"/>
  <c r="E9" i="46" s="1"/>
  <c r="BS9" i="46"/>
  <c r="A9" i="46"/>
  <c r="A7" i="27" s="1"/>
  <c r="EF8" i="46"/>
  <c r="EE8" i="46"/>
  <c r="BP8" i="46" s="1"/>
  <c r="ED8" i="46"/>
  <c r="BO8" i="44" s="1"/>
  <c r="EC8" i="46"/>
  <c r="BN8" i="46" s="1"/>
  <c r="EB8" i="46"/>
  <c r="BM8" i="46" s="1"/>
  <c r="EA8" i="46"/>
  <c r="DZ8" i="46"/>
  <c r="BK8" i="46" s="1"/>
  <c r="DY8" i="46"/>
  <c r="BJ8" i="46" s="1"/>
  <c r="DX8" i="46"/>
  <c r="BI8" i="46" s="1"/>
  <c r="DW8" i="46"/>
  <c r="BH8" i="46" s="1"/>
  <c r="DV8" i="46"/>
  <c r="BG8" i="46" s="1"/>
  <c r="DU8" i="46"/>
  <c r="BF8" i="46" s="1"/>
  <c r="DT8" i="46"/>
  <c r="BE8" i="46" s="1"/>
  <c r="DS8" i="46"/>
  <c r="BD8" i="46" s="1"/>
  <c r="DR8" i="46"/>
  <c r="BC8" i="46" s="1"/>
  <c r="DQ8" i="46"/>
  <c r="DP8" i="46"/>
  <c r="BA8" i="46" s="1"/>
  <c r="DO8" i="46"/>
  <c r="AZ8" i="46" s="1"/>
  <c r="DN8" i="46"/>
  <c r="AY8" i="46" s="1"/>
  <c r="DM8" i="46"/>
  <c r="AX8" i="46" s="1"/>
  <c r="DL8" i="46"/>
  <c r="AW8" i="46" s="1"/>
  <c r="DK8" i="46"/>
  <c r="AV8" i="46" s="1"/>
  <c r="DJ8" i="46"/>
  <c r="AU8" i="46" s="1"/>
  <c r="DI8" i="46"/>
  <c r="AT8" i="46" s="1"/>
  <c r="DH8" i="46"/>
  <c r="DG8" i="46"/>
  <c r="AR8" i="46" s="1"/>
  <c r="DF8" i="46"/>
  <c r="AQ8" i="46" s="1"/>
  <c r="DE8" i="46"/>
  <c r="AP8" i="46" s="1"/>
  <c r="DD8" i="46"/>
  <c r="AO8" i="46" s="1"/>
  <c r="DC8" i="46"/>
  <c r="AN8" i="46" s="1"/>
  <c r="DB8" i="46"/>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CN8" i="46"/>
  <c r="Y8" i="46" s="1"/>
  <c r="CM8" i="46"/>
  <c r="X8" i="46" s="1"/>
  <c r="CL8" i="46"/>
  <c r="W8" i="46" s="1"/>
  <c r="CK8" i="46"/>
  <c r="CJ8" i="46"/>
  <c r="U8" i="46" s="1"/>
  <c r="CI8" i="46"/>
  <c r="T8" i="46" s="1"/>
  <c r="CH8" i="46"/>
  <c r="S8" i="46" s="1"/>
  <c r="CG8" i="46"/>
  <c r="R8" i="46" s="1"/>
  <c r="CF8" i="46"/>
  <c r="Q8" i="46" s="1"/>
  <c r="CE8" i="46"/>
  <c r="P8" i="46" s="1"/>
  <c r="CD8" i="46"/>
  <c r="O8" i="46" s="1"/>
  <c r="CC8" i="46"/>
  <c r="N8" i="46" s="1"/>
  <c r="CB8" i="46"/>
  <c r="CA8" i="46"/>
  <c r="BZ8" i="46"/>
  <c r="K8" i="46" s="1"/>
  <c r="BY8" i="46"/>
  <c r="BX8" i="46"/>
  <c r="I8" i="46" s="1"/>
  <c r="BW8" i="46"/>
  <c r="H8" i="46" s="1"/>
  <c r="BV8" i="46"/>
  <c r="G8" i="46" s="1"/>
  <c r="BU8" i="46"/>
  <c r="F8" i="46" s="1"/>
  <c r="BT8" i="46"/>
  <c r="E8" i="46" s="1"/>
  <c r="BS8" i="46"/>
  <c r="D8" i="46" s="1"/>
  <c r="A8" i="46"/>
  <c r="A6" i="27" s="1"/>
  <c r="EF7" i="46"/>
  <c r="BQ7" i="46" s="1"/>
  <c r="EE7" i="46"/>
  <c r="BP7" i="46" s="1"/>
  <c r="ED7" i="46"/>
  <c r="BO7" i="46" s="1"/>
  <c r="EC7" i="46"/>
  <c r="BN7" i="46" s="1"/>
  <c r="EB7" i="46"/>
  <c r="BM7" i="46" s="1"/>
  <c r="EA7" i="46"/>
  <c r="BL7" i="46" s="1"/>
  <c r="DZ7" i="46"/>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CX7" i="46"/>
  <c r="AI7" i="46" s="1"/>
  <c r="CW7" i="46"/>
  <c r="AH7" i="46" s="1"/>
  <c r="CV7" i="46"/>
  <c r="AG7" i="46" s="1"/>
  <c r="CU7" i="46"/>
  <c r="AF7" i="46" s="1"/>
  <c r="CT7" i="46"/>
  <c r="AE7" i="46" s="1"/>
  <c r="CS7" i="46"/>
  <c r="AD7" i="46" s="1"/>
  <c r="CR7" i="46"/>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ED6" i="46"/>
  <c r="EC6" i="46"/>
  <c r="BN6" i="46" s="1"/>
  <c r="EB6" i="46"/>
  <c r="BM6" i="46" s="1"/>
  <c r="EA6" i="46"/>
  <c r="BL6" i="46" s="1"/>
  <c r="DZ6" i="46"/>
  <c r="DY6" i="46"/>
  <c r="BJ6" i="46" s="1"/>
  <c r="DX6" i="46"/>
  <c r="BI6" i="46" s="1"/>
  <c r="DW6" i="46"/>
  <c r="DV6" i="46"/>
  <c r="DU6" i="46"/>
  <c r="BF6" i="46" s="1"/>
  <c r="DT6" i="46"/>
  <c r="BE6" i="46" s="1"/>
  <c r="DS6" i="46"/>
  <c r="BD6" i="46" s="1"/>
  <c r="DR6" i="46"/>
  <c r="DQ6" i="46"/>
  <c r="BB6" i="46" s="1"/>
  <c r="DP6" i="46"/>
  <c r="BA6" i="46" s="1"/>
  <c r="DO6" i="46"/>
  <c r="DN6" i="46"/>
  <c r="DM6" i="46"/>
  <c r="AX6" i="46" s="1"/>
  <c r="DL6" i="46"/>
  <c r="AW6" i="46" s="1"/>
  <c r="DK6" i="46"/>
  <c r="AV6" i="46" s="1"/>
  <c r="DJ6" i="46"/>
  <c r="DI6" i="46"/>
  <c r="AT6" i="46" s="1"/>
  <c r="DH6" i="46"/>
  <c r="AS6" i="46" s="1"/>
  <c r="DG6" i="46"/>
  <c r="DF6" i="46"/>
  <c r="DE6" i="46"/>
  <c r="AP6" i="46" s="1"/>
  <c r="DD6" i="46"/>
  <c r="AO6" i="46" s="1"/>
  <c r="DC6" i="46"/>
  <c r="AN6" i="46" s="1"/>
  <c r="DB6" i="46"/>
  <c r="DA6" i="46"/>
  <c r="AL6" i="46" s="1"/>
  <c r="CZ6" i="46"/>
  <c r="AK6" i="46" s="1"/>
  <c r="CY6" i="46"/>
  <c r="CX6" i="46"/>
  <c r="CW6" i="46"/>
  <c r="AH6" i="46" s="1"/>
  <c r="CV6" i="46"/>
  <c r="AG6" i="46" s="1"/>
  <c r="CU6" i="46"/>
  <c r="AF6" i="46" s="1"/>
  <c r="CT6" i="46"/>
  <c r="CS6" i="46"/>
  <c r="AD6" i="46" s="1"/>
  <c r="CR6" i="46"/>
  <c r="AC6" i="46" s="1"/>
  <c r="CQ6" i="46"/>
  <c r="CP6" i="46"/>
  <c r="CO6" i="46"/>
  <c r="Z6" i="46" s="1"/>
  <c r="CN6" i="46"/>
  <c r="Y6" i="46" s="1"/>
  <c r="CM6" i="46"/>
  <c r="X6" i="46" s="1"/>
  <c r="CL6" i="46"/>
  <c r="CK6" i="46"/>
  <c r="V6" i="46" s="1"/>
  <c r="CJ6" i="46"/>
  <c r="U6" i="46" s="1"/>
  <c r="CI6" i="46"/>
  <c r="CH6" i="46"/>
  <c r="CG6" i="46"/>
  <c r="R6" i="46" s="1"/>
  <c r="CF6" i="46"/>
  <c r="Q6" i="46" s="1"/>
  <c r="CE6" i="46"/>
  <c r="P6" i="46" s="1"/>
  <c r="CD6" i="46"/>
  <c r="CC6" i="46"/>
  <c r="N6" i="46" s="1"/>
  <c r="CB6" i="46"/>
  <c r="M6" i="46" s="1"/>
  <c r="CA6" i="46"/>
  <c r="BZ6" i="46"/>
  <c r="BY6" i="46"/>
  <c r="J6" i="46" s="1"/>
  <c r="BX6" i="46"/>
  <c r="I6" i="46" s="1"/>
  <c r="BW6" i="46"/>
  <c r="H6" i="46" s="1"/>
  <c r="BV6" i="46"/>
  <c r="BU6" i="46"/>
  <c r="F6" i="46" s="1"/>
  <c r="BT6" i="46"/>
  <c r="E6" i="46" s="1"/>
  <c r="BS6" i="46"/>
  <c r="BP6" i="46"/>
  <c r="BO6" i="46"/>
  <c r="BK6" i="46"/>
  <c r="BH6" i="46"/>
  <c r="BG6" i="46"/>
  <c r="BC6" i="46"/>
  <c r="AZ6" i="46"/>
  <c r="AY6" i="46"/>
  <c r="AU6" i="46"/>
  <c r="AR6" i="46"/>
  <c r="AQ6" i="46"/>
  <c r="AM6" i="46"/>
  <c r="AJ6" i="46"/>
  <c r="AI6" i="46"/>
  <c r="AE6" i="46"/>
  <c r="AB6" i="46"/>
  <c r="AA6" i="46"/>
  <c r="W6" i="46"/>
  <c r="T6" i="46"/>
  <c r="S6" i="46"/>
  <c r="O6" i="46"/>
  <c r="L6" i="46"/>
  <c r="K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M207" i="44"/>
  <c r="BK207" i="44"/>
  <c r="BH207" i="44"/>
  <c r="AM207" i="44"/>
  <c r="AD207" i="44"/>
  <c r="Q207" i="44"/>
  <c r="F207" i="44"/>
  <c r="D207" i="44"/>
  <c r="BM206" i="44"/>
  <c r="BA206" i="44"/>
  <c r="AW206" i="44"/>
  <c r="AO206" i="44"/>
  <c r="AN206" i="44"/>
  <c r="Q206" i="44"/>
  <c r="I206" i="44"/>
  <c r="BQ205" i="44"/>
  <c r="BP205" i="44"/>
  <c r="BM205" i="44"/>
  <c r="BK205" i="44"/>
  <c r="BI205" i="44"/>
  <c r="AZ205" i="44"/>
  <c r="AW205" i="44"/>
  <c r="AC205" i="44"/>
  <c r="Y205" i="44"/>
  <c r="M205" i="44"/>
  <c r="I205" i="44"/>
  <c r="E205" i="44"/>
  <c r="D205" i="44"/>
  <c r="BM204" i="44"/>
  <c r="BD204" i="44"/>
  <c r="AX204" i="44"/>
  <c r="AO204" i="44"/>
  <c r="AN204" i="44"/>
  <c r="AH204" i="44"/>
  <c r="AG204" i="44"/>
  <c r="X204" i="44"/>
  <c r="Q204" i="44"/>
  <c r="I204" i="44"/>
  <c r="BQ203" i="44"/>
  <c r="BM203" i="44"/>
  <c r="BI203" i="44"/>
  <c r="AS203" i="44"/>
  <c r="AL203" i="44"/>
  <c r="AK203" i="44"/>
  <c r="AB203" i="44"/>
  <c r="U203" i="44"/>
  <c r="M203" i="44"/>
  <c r="BO202" i="44"/>
  <c r="BN202" i="44"/>
  <c r="BH202" i="44"/>
  <c r="AZ202" i="44"/>
  <c r="AX202" i="44"/>
  <c r="AL202" i="44"/>
  <c r="AA202" i="44"/>
  <c r="Z202" i="44"/>
  <c r="R202" i="44"/>
  <c r="N202" i="44"/>
  <c r="I202" i="44"/>
  <c r="BD201" i="44"/>
  <c r="BB201" i="44"/>
  <c r="AM201" i="44"/>
  <c r="AL201" i="44"/>
  <c r="AC201" i="44"/>
  <c r="P201" i="44"/>
  <c r="F201" i="44"/>
  <c r="BP200" i="44"/>
  <c r="BG200" i="44"/>
  <c r="AW199" i="44"/>
  <c r="AT199" i="44"/>
  <c r="AM199" i="44"/>
  <c r="AE199" i="44"/>
  <c r="N199" i="44"/>
  <c r="G199" i="44"/>
  <c r="BQ198" i="44"/>
  <c r="BB198" i="44"/>
  <c r="AZ198" i="44"/>
  <c r="AS198" i="44"/>
  <c r="AK198" i="44"/>
  <c r="U198" i="44"/>
  <c r="BM197" i="44"/>
  <c r="BG197" i="44"/>
  <c r="AZ197" i="44"/>
  <c r="AW197" i="44"/>
  <c r="AQ197" i="44"/>
  <c r="AH197" i="44"/>
  <c r="V197" i="44"/>
  <c r="BQ196" i="44"/>
  <c r="AT196" i="44"/>
  <c r="AK196" i="44"/>
  <c r="BN195" i="44"/>
  <c r="BJ195" i="44"/>
  <c r="BB195" i="44"/>
  <c r="AP195" i="44"/>
  <c r="Q195" i="44"/>
  <c r="BN194" i="44"/>
  <c r="BI194" i="44"/>
  <c r="BF194" i="44"/>
  <c r="AM194" i="44"/>
  <c r="AL194" i="44"/>
  <c r="V194" i="44"/>
  <c r="M194" i="44"/>
  <c r="G194" i="44"/>
  <c r="BN193" i="44"/>
  <c r="BM193" i="44"/>
  <c r="BH193" i="44"/>
  <c r="AB193" i="44"/>
  <c r="AA193" i="44"/>
  <c r="Z193" i="44"/>
  <c r="Q193" i="44"/>
  <c r="P193" i="44"/>
  <c r="BI192" i="44"/>
  <c r="BD192" i="44"/>
  <c r="BC192" i="44"/>
  <c r="AD192" i="44"/>
  <c r="AC192" i="44"/>
  <c r="M192" i="44"/>
  <c r="BN191" i="44"/>
  <c r="BG191" i="44"/>
  <c r="AX191" i="44"/>
  <c r="AW191" i="44"/>
  <c r="Z191" i="44"/>
  <c r="J191" i="44"/>
  <c r="BI190" i="44"/>
  <c r="AT190" i="44"/>
  <c r="AD190" i="44"/>
  <c r="AC190" i="44"/>
  <c r="V190" i="44"/>
  <c r="P190" i="44"/>
  <c r="BO189" i="44"/>
  <c r="BF189" i="44"/>
  <c r="AA189" i="44"/>
  <c r="Z189" i="44"/>
  <c r="AT188" i="44"/>
  <c r="W188" i="44"/>
  <c r="N188" i="44"/>
  <c r="H188" i="44"/>
  <c r="BG187" i="44"/>
  <c r="BB187" i="44"/>
  <c r="AQ187" i="44"/>
  <c r="BD186" i="44"/>
  <c r="AO186" i="44"/>
  <c r="AF186" i="44"/>
  <c r="Y186" i="44"/>
  <c r="BI185" i="44"/>
  <c r="BH185" i="44"/>
  <c r="AR185" i="44"/>
  <c r="T185" i="44"/>
  <c r="M185" i="44"/>
  <c r="BE184" i="44"/>
  <c r="BD184" i="44"/>
  <c r="BA183" i="44"/>
  <c r="AN183" i="44"/>
  <c r="AK183" i="44"/>
  <c r="F183" i="44"/>
  <c r="E183" i="44"/>
  <c r="BI182" i="44"/>
  <c r="AX182" i="44"/>
  <c r="AS182" i="44"/>
  <c r="AQ182" i="44"/>
  <c r="AI182" i="44"/>
  <c r="AH182" i="44"/>
  <c r="Y182" i="44"/>
  <c r="R182" i="44"/>
  <c r="K182" i="44"/>
  <c r="G182" i="44"/>
  <c r="BB181" i="44"/>
  <c r="AE181" i="44"/>
  <c r="AD181" i="44"/>
  <c r="BF180" i="44"/>
  <c r="AS180" i="44"/>
  <c r="BK179" i="44"/>
  <c r="AO179" i="44"/>
  <c r="AK178" i="44"/>
  <c r="D178" i="44"/>
  <c r="AY177" i="44"/>
  <c r="AG177" i="44"/>
  <c r="P177" i="44"/>
  <c r="BI176" i="44"/>
  <c r="BE175" i="44"/>
  <c r="AZ175" i="44"/>
  <c r="Q175" i="44"/>
  <c r="AG174" i="44"/>
  <c r="I174" i="44"/>
  <c r="AY173" i="44"/>
  <c r="BM172" i="44"/>
  <c r="AO172" i="44"/>
  <c r="N171" i="44"/>
  <c r="AJ170" i="44"/>
  <c r="AF169" i="44"/>
  <c r="S168" i="44"/>
  <c r="L168" i="44"/>
  <c r="BN167" i="44"/>
  <c r="BL167" i="44"/>
  <c r="AU166" i="44"/>
  <c r="AF166" i="44"/>
  <c r="AZ163" i="44"/>
  <c r="AI163" i="44"/>
  <c r="E163" i="44"/>
  <c r="D163" i="44"/>
  <c r="BO162" i="44"/>
  <c r="BB162" i="44"/>
  <c r="AL162" i="44"/>
  <c r="BF161" i="44"/>
  <c r="AP161" i="44"/>
  <c r="BC160" i="44"/>
  <c r="AM160" i="44"/>
  <c r="T160" i="44"/>
  <c r="BG159" i="44"/>
  <c r="AQ159" i="44"/>
  <c r="BE158" i="44"/>
  <c r="AO158" i="44"/>
  <c r="D158" i="44"/>
  <c r="BI157" i="44"/>
  <c r="AS157" i="44"/>
  <c r="AN157" i="44"/>
  <c r="AW156" i="44"/>
  <c r="Y156" i="44"/>
  <c r="M155" i="44"/>
  <c r="BG154" i="44"/>
  <c r="O153" i="44"/>
  <c r="BH152" i="44"/>
  <c r="AK151" i="44"/>
  <c r="AI151" i="44"/>
  <c r="P151" i="44"/>
  <c r="BQ149" i="44"/>
  <c r="BH149" i="44"/>
  <c r="D148" i="44"/>
  <c r="BG147" i="44"/>
  <c r="AE146" i="44"/>
  <c r="D146" i="44"/>
  <c r="H145" i="44"/>
  <c r="D145" i="44"/>
  <c r="T142" i="44"/>
  <c r="BM140" i="44"/>
  <c r="K139" i="44"/>
  <c r="AS132" i="44"/>
  <c r="AT127" i="44"/>
  <c r="BQ6" i="44"/>
  <c r="BP6" i="44"/>
  <c r="BO6" i="44"/>
  <c r="BM6" i="44"/>
  <c r="BL6" i="44"/>
  <c r="BK6" i="44"/>
  <c r="BJ6" i="44"/>
  <c r="BI6" i="44"/>
  <c r="BH6" i="44"/>
  <c r="BG6" i="44"/>
  <c r="BE6" i="44"/>
  <c r="BD6" i="44"/>
  <c r="BC6" i="44"/>
  <c r="BB6" i="44"/>
  <c r="BA6" i="44"/>
  <c r="AZ6" i="44"/>
  <c r="AY6" i="44"/>
  <c r="AW6" i="44"/>
  <c r="AV6" i="44"/>
  <c r="AU6" i="44"/>
  <c r="AT6" i="44"/>
  <c r="AS6" i="44"/>
  <c r="AR6" i="44"/>
  <c r="AQ6" i="44"/>
  <c r="AO6" i="44"/>
  <c r="AN6" i="44"/>
  <c r="AM6" i="44"/>
  <c r="AL6" i="44"/>
  <c r="AK6" i="44"/>
  <c r="AJ6" i="44"/>
  <c r="AI6" i="44"/>
  <c r="AG6" i="44"/>
  <c r="AF6" i="44"/>
  <c r="AE6" i="44"/>
  <c r="AD6" i="44"/>
  <c r="AC6" i="44"/>
  <c r="AB6" i="44"/>
  <c r="AA6" i="44"/>
  <c r="Y6" i="44"/>
  <c r="X6" i="44"/>
  <c r="W6" i="44"/>
  <c r="V6" i="44"/>
  <c r="U6" i="44"/>
  <c r="T6" i="44"/>
  <c r="S6" i="44"/>
  <c r="Q6" i="44"/>
  <c r="P6" i="44"/>
  <c r="O6" i="44"/>
  <c r="N6" i="44"/>
  <c r="M6" i="44"/>
  <c r="L6" i="44"/>
  <c r="K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C28" i="42" s="1"/>
  <c r="V30" i="42"/>
  <c r="U30" i="42"/>
  <c r="T30" i="42"/>
  <c r="S30" i="42"/>
  <c r="R30" i="42"/>
  <c r="Q30" i="42"/>
  <c r="Q28" i="42" s="1"/>
  <c r="O30" i="42"/>
  <c r="N30" i="42"/>
  <c r="M30" i="42"/>
  <c r="L30" i="42"/>
  <c r="K30" i="42"/>
  <c r="J30" i="42"/>
  <c r="H30" i="42"/>
  <c r="G30" i="42"/>
  <c r="F30" i="42"/>
  <c r="E30" i="42"/>
  <c r="D30" i="42"/>
  <c r="C30" i="42"/>
  <c r="Q29" i="42"/>
  <c r="J29" i="42"/>
  <c r="C29" i="42"/>
  <c r="C204" i="46"/>
  <c r="C204" i="44" s="1"/>
  <c r="C202" i="46"/>
  <c r="C202" i="44" s="1"/>
  <c r="C200" i="46"/>
  <c r="C200" i="44" s="1"/>
  <c r="C195" i="46"/>
  <c r="C195" i="44" s="1"/>
  <c r="C193" i="46"/>
  <c r="C193" i="44" s="1"/>
  <c r="C192" i="46"/>
  <c r="C192" i="44" s="1"/>
  <c r="C191" i="46"/>
  <c r="C191" i="44" s="1"/>
  <c r="C184" i="46"/>
  <c r="C184" i="44" s="1"/>
  <c r="C160" i="46"/>
  <c r="C160" i="44" s="1"/>
  <c r="C6" i="46"/>
  <c r="A202" i="44"/>
  <c r="B200" i="44"/>
  <c r="B199" i="44"/>
  <c r="B197" i="44"/>
  <c r="A196" i="44"/>
  <c r="A195" i="44"/>
  <c r="A193" i="44"/>
  <c r="A191" i="44"/>
  <c r="B189" i="44"/>
  <c r="A189" i="44"/>
  <c r="B184" i="44"/>
  <c r="A184" i="44"/>
  <c r="A177" i="44"/>
  <c r="B171" i="44"/>
  <c r="B167" i="44"/>
  <c r="B160" i="44"/>
  <c r="B139" i="44"/>
  <c r="C6" i="44"/>
  <c r="A6" i="44"/>
  <c r="R29" i="42"/>
  <c r="S29" i="42" s="1"/>
  <c r="T29" i="42" s="1"/>
  <c r="K29" i="42"/>
  <c r="L29" i="42" s="1"/>
  <c r="M29" i="42" s="1"/>
  <c r="D29" i="42"/>
  <c r="E29" i="42" s="1"/>
  <c r="F29" i="42" s="1"/>
  <c r="L46" i="41"/>
  <c r="AH12" i="40" a="1"/>
  <c r="AH12" i="40" s="1"/>
  <c r="X7" i="40" a="1"/>
  <c r="X7" i="40" s="1"/>
  <c r="X8" i="40" s="1"/>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C5" i="27"/>
  <c r="AB5" i="27"/>
  <c r="AA5" i="27"/>
  <c r="Z5" i="27"/>
  <c r="Y5" i="27"/>
  <c r="X5" i="27"/>
  <c r="S5" i="27"/>
  <c r="R5" i="27"/>
  <c r="Q5" i="27"/>
  <c r="P5" i="27"/>
  <c r="O5" i="27"/>
  <c r="N5" i="27"/>
  <c r="I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C163" i="46" l="1"/>
  <c r="C163" i="44" s="1"/>
  <c r="AF145" i="44"/>
  <c r="L148" i="44"/>
  <c r="AF151" i="44"/>
  <c r="G153" i="44"/>
  <c r="BO154" i="44"/>
  <c r="AO156" i="44"/>
  <c r="BA157" i="44"/>
  <c r="AW158" i="44"/>
  <c r="AY159" i="44"/>
  <c r="AU160" i="44"/>
  <c r="AX161" i="44"/>
  <c r="AT162" i="44"/>
  <c r="S185" i="44"/>
  <c r="BE156" i="44"/>
  <c r="BJ162" i="44"/>
  <c r="P136" i="44"/>
  <c r="AU153" i="44"/>
  <c r="AF136" i="44"/>
  <c r="P143" i="44"/>
  <c r="AR146" i="44"/>
  <c r="L150" i="44"/>
  <c r="AV151" i="44"/>
  <c r="BK153" i="44"/>
  <c r="BI155" i="44"/>
  <c r="E157" i="44"/>
  <c r="K159" i="44"/>
  <c r="O160" i="44"/>
  <c r="J161" i="44"/>
  <c r="F162" i="44"/>
  <c r="BQ157" i="44"/>
  <c r="BD151" i="44"/>
  <c r="S159" i="44"/>
  <c r="AB142" i="44"/>
  <c r="AS155" i="44"/>
  <c r="BK160" i="44"/>
  <c r="AX187" i="44"/>
  <c r="AU138" i="44"/>
  <c r="AZ146" i="44"/>
  <c r="AA154" i="44"/>
  <c r="AC157" i="44"/>
  <c r="N162" i="44"/>
  <c r="BP146" i="44"/>
  <c r="D152" i="44"/>
  <c r="I156" i="44"/>
  <c r="AA159" i="44"/>
  <c r="V162" i="44"/>
  <c r="BM158" i="44"/>
  <c r="BN161" i="44"/>
  <c r="AZ144" i="44"/>
  <c r="AZ150" i="44"/>
  <c r="BQ155" i="44"/>
  <c r="I158" i="44"/>
  <c r="R161" i="44"/>
  <c r="BC138" i="44"/>
  <c r="BP144" i="44"/>
  <c r="BH150" i="44"/>
  <c r="AI154" i="44"/>
  <c r="AK157" i="44"/>
  <c r="Y158" i="44"/>
  <c r="W160" i="44"/>
  <c r="Z161" i="44"/>
  <c r="BK138" i="44"/>
  <c r="H151" i="44"/>
  <c r="T152" i="44"/>
  <c r="AQ154" i="44"/>
  <c r="Q156" i="44"/>
  <c r="AG158" i="44"/>
  <c r="AI159" i="44"/>
  <c r="AE160" i="44"/>
  <c r="AH161" i="44"/>
  <c r="AD162" i="44"/>
  <c r="BP196" i="44"/>
  <c r="H164" i="44"/>
  <c r="P169" i="44"/>
  <c r="BG180" i="44"/>
  <c r="N183" i="44"/>
  <c r="BC166" i="44"/>
  <c r="BP170" i="44"/>
  <c r="BI178" i="44"/>
  <c r="AT183" i="44"/>
  <c r="BJ190" i="44"/>
  <c r="V192" i="44"/>
  <c r="M200" i="44"/>
  <c r="T202" i="44"/>
  <c r="AM205" i="44"/>
  <c r="BI141" i="44"/>
  <c r="G207" i="44"/>
  <c r="AC141" i="44"/>
  <c r="BG160" i="44"/>
  <c r="AR172" i="44"/>
  <c r="D197" i="44"/>
  <c r="BC198" i="44"/>
  <c r="BO204" i="44"/>
  <c r="A174" i="44"/>
  <c r="AA138" i="44"/>
  <c r="BI180" i="44"/>
  <c r="BI189" i="44"/>
  <c r="L193" i="44"/>
  <c r="L197" i="44"/>
  <c r="U200" i="44"/>
  <c r="X183" i="44"/>
  <c r="BP197" i="44"/>
  <c r="BD190" i="44"/>
  <c r="AU203" i="44"/>
  <c r="AI138" i="44"/>
  <c r="BK178" i="44"/>
  <c r="O185" i="44"/>
  <c r="X196" i="44"/>
  <c r="G203" i="44"/>
  <c r="D149" i="44"/>
  <c r="AF152" i="44"/>
  <c r="AM154" i="44"/>
  <c r="AW166" i="44"/>
  <c r="AH169" i="44"/>
  <c r="X177" i="44"/>
  <c r="Q179" i="44"/>
  <c r="AO188" i="44"/>
  <c r="H190" i="44"/>
  <c r="L195" i="44"/>
  <c r="AF196" i="44"/>
  <c r="AB197" i="44"/>
  <c r="BI200" i="44"/>
  <c r="AB202" i="44"/>
  <c r="BK203" i="44"/>
  <c r="H135" i="44"/>
  <c r="BP149" i="44"/>
  <c r="AD161" i="44"/>
  <c r="L175" i="44"/>
  <c r="AQ177" i="44"/>
  <c r="BM188" i="44"/>
  <c r="AF194" i="44"/>
  <c r="AJ195" i="44"/>
  <c r="BQ200" i="44"/>
  <c r="O205" i="44"/>
  <c r="AN135" i="44"/>
  <c r="BD146" i="44"/>
  <c r="C162" i="46"/>
  <c r="C162" i="44" s="1"/>
  <c r="H150" i="44"/>
  <c r="F161" i="44"/>
  <c r="BB161" i="44"/>
  <c r="O176" i="44"/>
  <c r="BQ180" i="44"/>
  <c r="AV183" i="44"/>
  <c r="AQ186" i="44"/>
  <c r="BJ187" i="44"/>
  <c r="P192" i="44"/>
  <c r="BD194" i="44"/>
  <c r="AV196" i="44"/>
  <c r="AW104" i="44"/>
  <c r="AF142" i="44"/>
  <c r="AJ145" i="44"/>
  <c r="BC176" i="44"/>
  <c r="G178" i="44"/>
  <c r="E180" i="44"/>
  <c r="Y181" i="44"/>
  <c r="AM185" i="44"/>
  <c r="AJ191" i="44"/>
  <c r="H194" i="44"/>
  <c r="BH195" i="44"/>
  <c r="BD196" i="44"/>
  <c r="AJ197" i="44"/>
  <c r="AE198" i="44"/>
  <c r="I199" i="44"/>
  <c r="AK200" i="44"/>
  <c r="AT125" i="44"/>
  <c r="Y140" i="44"/>
  <c r="BF162" i="44"/>
  <c r="L172" i="44"/>
  <c r="X137" i="44"/>
  <c r="P150" i="44"/>
  <c r="U165" i="44"/>
  <c r="AX174" i="44"/>
  <c r="O178" i="44"/>
  <c r="M180" i="44"/>
  <c r="BL183" i="44"/>
  <c r="F187" i="44"/>
  <c r="BA189" i="44"/>
  <c r="AR191" i="44"/>
  <c r="A164" i="44"/>
  <c r="BF126" i="44"/>
  <c r="AV137" i="44"/>
  <c r="BE140" i="44"/>
  <c r="BP143" i="44"/>
  <c r="BD148" i="44"/>
  <c r="AG155" i="44"/>
  <c r="BA158" i="44"/>
  <c r="AU159" i="44"/>
  <c r="BB168" i="44"/>
  <c r="AB172" i="44"/>
  <c r="BF174" i="44"/>
  <c r="AK180" i="44"/>
  <c r="AK182" i="44"/>
  <c r="P183" i="44"/>
  <c r="N187" i="44"/>
  <c r="Q188" i="44"/>
  <c r="P194" i="44"/>
  <c r="BO25" i="46"/>
  <c r="BK204" i="44"/>
  <c r="L192" i="44"/>
  <c r="AN197" i="44"/>
  <c r="BD202" i="44"/>
  <c r="L201" i="44"/>
  <c r="AH187" i="44"/>
  <c r="BE200" i="44"/>
  <c r="AQ203" i="44"/>
  <c r="AY207" i="44"/>
  <c r="N174" i="44"/>
  <c r="BA179" i="44"/>
  <c r="AB194" i="44"/>
  <c r="H195" i="44"/>
  <c r="AJ201" i="44"/>
  <c r="P202" i="44"/>
  <c r="AV202" i="44"/>
  <c r="K203" i="44"/>
  <c r="AY205" i="44"/>
  <c r="O206" i="44"/>
  <c r="BG207" i="44"/>
  <c r="I200" i="44"/>
  <c r="BN163" i="46"/>
  <c r="BM189" i="44"/>
  <c r="X195" i="44"/>
  <c r="AI185" i="44"/>
  <c r="AE204" i="44"/>
  <c r="AV197" i="44"/>
  <c r="AI203" i="44"/>
  <c r="AA205" i="44"/>
  <c r="AU206" i="44"/>
  <c r="AS188" i="44"/>
  <c r="D194" i="44"/>
  <c r="BG203" i="44"/>
  <c r="L183" i="44"/>
  <c r="AR201" i="44"/>
  <c r="L190" i="44"/>
  <c r="AC199" i="44"/>
  <c r="X202" i="44"/>
  <c r="AX173" i="44"/>
  <c r="BL191" i="44"/>
  <c r="AG200" i="44"/>
  <c r="BD193" i="44"/>
  <c r="AV195" i="44"/>
  <c r="X197" i="44"/>
  <c r="AM204" i="44"/>
  <c r="AQ207" i="44"/>
  <c r="V193" i="44"/>
  <c r="BG199" i="44"/>
  <c r="J190" i="44"/>
  <c r="AK206" i="44"/>
  <c r="AM189" i="44"/>
  <c r="AP192" i="44"/>
  <c r="BE203" i="44"/>
  <c r="AN168" i="44"/>
  <c r="AS167" i="44"/>
  <c r="AI179" i="44"/>
  <c r="R201" i="44"/>
  <c r="F202" i="44"/>
  <c r="BJ202" i="44"/>
  <c r="U206" i="44"/>
  <c r="Q178" i="44"/>
  <c r="BH164" i="44"/>
  <c r="AJ169" i="44"/>
  <c r="AC186" i="44"/>
  <c r="I203" i="44"/>
  <c r="A173" i="44"/>
  <c r="W180" i="44"/>
  <c r="BO16" i="46"/>
  <c r="AZ164" i="46"/>
  <c r="AZ164" i="44"/>
  <c r="AY166" i="46"/>
  <c r="AY166" i="44"/>
  <c r="AV168" i="46"/>
  <c r="AV168" i="44"/>
  <c r="AN170" i="46"/>
  <c r="AN170" i="44"/>
  <c r="BL170" i="46"/>
  <c r="BL170" i="44"/>
  <c r="H173" i="46"/>
  <c r="H173" i="44"/>
  <c r="X173" i="46"/>
  <c r="X173" i="44"/>
  <c r="AU180" i="46"/>
  <c r="AU180" i="44"/>
  <c r="AA181" i="46"/>
  <c r="AA181" i="44"/>
  <c r="AI181" i="46"/>
  <c r="AI181" i="44"/>
  <c r="AQ181" i="46"/>
  <c r="AQ181" i="44"/>
  <c r="BO181" i="46"/>
  <c r="BO181" i="44"/>
  <c r="O182" i="46"/>
  <c r="O182" i="44"/>
  <c r="AU182" i="46"/>
  <c r="AU182" i="44"/>
  <c r="BC182" i="46"/>
  <c r="BC182" i="44"/>
  <c r="BK182" i="46"/>
  <c r="BK182" i="44"/>
  <c r="Z183" i="46"/>
  <c r="Z183" i="44"/>
  <c r="AH183" i="46"/>
  <c r="AH183" i="44"/>
  <c r="AX183" i="46"/>
  <c r="AX183" i="44"/>
  <c r="BF183" i="46"/>
  <c r="BF183" i="44"/>
  <c r="BN183" i="46"/>
  <c r="BN183" i="44"/>
  <c r="AC184" i="46"/>
  <c r="AC184" i="44"/>
  <c r="AK184" i="46"/>
  <c r="AK184" i="44"/>
  <c r="AS184" i="46"/>
  <c r="AS184" i="44"/>
  <c r="I185" i="46"/>
  <c r="I185" i="44"/>
  <c r="AO185" i="46"/>
  <c r="AO185" i="44"/>
  <c r="AW185" i="46"/>
  <c r="AW185" i="44"/>
  <c r="BM185" i="46"/>
  <c r="BM185" i="44"/>
  <c r="E186" i="46"/>
  <c r="E186" i="44"/>
  <c r="M186" i="46"/>
  <c r="M186" i="44"/>
  <c r="BL187" i="46"/>
  <c r="BL187" i="44"/>
  <c r="AU189" i="46"/>
  <c r="AU189" i="44"/>
  <c r="BC189" i="46"/>
  <c r="BC189" i="44"/>
  <c r="F191" i="46"/>
  <c r="F191" i="44"/>
  <c r="N191" i="46"/>
  <c r="N191" i="44"/>
  <c r="J192" i="46"/>
  <c r="J192" i="44"/>
  <c r="AH192" i="46"/>
  <c r="AH192" i="44"/>
  <c r="BN192" i="46"/>
  <c r="BN192" i="44"/>
  <c r="F193" i="46"/>
  <c r="F193" i="44"/>
  <c r="N193" i="46"/>
  <c r="N193" i="44"/>
  <c r="AL193" i="46"/>
  <c r="AL193" i="44"/>
  <c r="BB193" i="46"/>
  <c r="BB193" i="44"/>
  <c r="R194" i="46"/>
  <c r="R194" i="44"/>
  <c r="Z194" i="46"/>
  <c r="Z194" i="44"/>
  <c r="AP194" i="46"/>
  <c r="AP194" i="44"/>
  <c r="F195" i="46"/>
  <c r="F195" i="44"/>
  <c r="AL195" i="46"/>
  <c r="AL195" i="44"/>
  <c r="J196" i="46"/>
  <c r="J196" i="44"/>
  <c r="R196" i="46"/>
  <c r="R196" i="44"/>
  <c r="Z196" i="46"/>
  <c r="Z196" i="44"/>
  <c r="AH196" i="46"/>
  <c r="AH196" i="44"/>
  <c r="AP196" i="46"/>
  <c r="AP196" i="44"/>
  <c r="BN196" i="46"/>
  <c r="BN196" i="44"/>
  <c r="F197" i="46"/>
  <c r="F197" i="44"/>
  <c r="N197" i="46"/>
  <c r="N197" i="44"/>
  <c r="AD197" i="46"/>
  <c r="AD197" i="44"/>
  <c r="AT197" i="46"/>
  <c r="AT197" i="44"/>
  <c r="BB197" i="46"/>
  <c r="BB197" i="44"/>
  <c r="BJ197" i="46"/>
  <c r="BJ197" i="44"/>
  <c r="Q198" i="46"/>
  <c r="Q198" i="44"/>
  <c r="Y198" i="46"/>
  <c r="Y198" i="44"/>
  <c r="AG198" i="46"/>
  <c r="AG198" i="44"/>
  <c r="AO198" i="46"/>
  <c r="AO198" i="44"/>
  <c r="AW198" i="46"/>
  <c r="AW198" i="44"/>
  <c r="BE198" i="46"/>
  <c r="BE198" i="44"/>
  <c r="K199" i="46"/>
  <c r="K199" i="44"/>
  <c r="AA199" i="46"/>
  <c r="AA199" i="44"/>
  <c r="AQ199" i="46"/>
  <c r="AQ199" i="44"/>
  <c r="AY199" i="46"/>
  <c r="AY199" i="44"/>
  <c r="O200" i="46"/>
  <c r="O200" i="44"/>
  <c r="W200" i="46"/>
  <c r="W200" i="44"/>
  <c r="AM200" i="46"/>
  <c r="AM200" i="44"/>
  <c r="AU200" i="46"/>
  <c r="AU200" i="44"/>
  <c r="BC200" i="46"/>
  <c r="BC200" i="44"/>
  <c r="BK200" i="46"/>
  <c r="BK200" i="44"/>
  <c r="J201" i="46"/>
  <c r="J201" i="44"/>
  <c r="Z201" i="46"/>
  <c r="Z201" i="44"/>
  <c r="AH201" i="46"/>
  <c r="AH201" i="44"/>
  <c r="AP201" i="46"/>
  <c r="AP201" i="44"/>
  <c r="AX201" i="46"/>
  <c r="AX201" i="44"/>
  <c r="BF201" i="46"/>
  <c r="BF201" i="44"/>
  <c r="BN201" i="46"/>
  <c r="BN201" i="44"/>
  <c r="V202" i="46"/>
  <c r="V202" i="44"/>
  <c r="AD202" i="46"/>
  <c r="AD202" i="44"/>
  <c r="AT202" i="46"/>
  <c r="AT202" i="44"/>
  <c r="BB202" i="46"/>
  <c r="BB202" i="44"/>
  <c r="C203" i="46"/>
  <c r="C203" i="44" s="1"/>
  <c r="A203" i="44"/>
  <c r="Q203" i="46"/>
  <c r="Q203" i="44"/>
  <c r="Y203" i="46"/>
  <c r="Y203" i="44"/>
  <c r="AG203" i="46"/>
  <c r="AG203" i="44"/>
  <c r="AO203" i="46"/>
  <c r="AO203" i="44"/>
  <c r="AW203" i="46"/>
  <c r="AW203" i="44"/>
  <c r="E204" i="46"/>
  <c r="E204" i="44"/>
  <c r="M204" i="46"/>
  <c r="M204" i="44"/>
  <c r="U204" i="46"/>
  <c r="U204" i="44"/>
  <c r="AC204" i="46"/>
  <c r="AC204" i="44"/>
  <c r="AK204" i="46"/>
  <c r="AK204" i="44"/>
  <c r="AS204" i="46"/>
  <c r="AS204" i="44"/>
  <c r="BA204" i="46"/>
  <c r="BA204" i="44"/>
  <c r="BI204" i="46"/>
  <c r="BI204" i="44"/>
  <c r="BQ204" i="46"/>
  <c r="BQ204" i="44"/>
  <c r="Q205" i="46"/>
  <c r="Q205" i="44"/>
  <c r="AG205" i="46"/>
  <c r="AG205" i="44"/>
  <c r="AO205" i="46"/>
  <c r="AO205" i="44"/>
  <c r="BE205" i="46"/>
  <c r="BE205" i="44"/>
  <c r="E206" i="46"/>
  <c r="E206" i="44"/>
  <c r="M206" i="46"/>
  <c r="M206" i="44"/>
  <c r="AC206" i="46"/>
  <c r="AC206" i="44"/>
  <c r="AS206" i="46"/>
  <c r="AS206" i="44"/>
  <c r="BI206" i="46"/>
  <c r="BI206" i="44"/>
  <c r="BQ206" i="46"/>
  <c r="BQ206" i="44"/>
  <c r="A137" i="27"/>
  <c r="A139" i="44"/>
  <c r="Z154" i="46"/>
  <c r="Z154" i="44"/>
  <c r="H163" i="46"/>
  <c r="H163" i="44"/>
  <c r="BP164" i="46"/>
  <c r="BP164" i="44"/>
  <c r="AE165" i="46"/>
  <c r="AE165" i="44"/>
  <c r="E167" i="46"/>
  <c r="E167" i="44"/>
  <c r="U167" i="46"/>
  <c r="U167" i="44"/>
  <c r="BQ167" i="46"/>
  <c r="BQ167" i="44"/>
  <c r="BH169" i="46"/>
  <c r="BH169" i="44"/>
  <c r="X170" i="46"/>
  <c r="X170" i="44"/>
  <c r="N175" i="46"/>
  <c r="N175" i="44"/>
  <c r="Y178" i="46"/>
  <c r="Y178" i="44"/>
  <c r="AM180" i="46"/>
  <c r="AM180" i="44"/>
  <c r="BK180" i="46"/>
  <c r="BK180" i="44"/>
  <c r="AM182" i="46"/>
  <c r="AM182" i="44"/>
  <c r="M184" i="46"/>
  <c r="M184" i="44"/>
  <c r="BI184" i="46"/>
  <c r="BI184" i="44"/>
  <c r="Y185" i="46"/>
  <c r="Y185" i="44"/>
  <c r="AS186" i="46"/>
  <c r="AS186" i="44"/>
  <c r="AV187" i="46"/>
  <c r="AV187" i="44"/>
  <c r="K188" i="46"/>
  <c r="K188" i="44"/>
  <c r="AI188" i="46"/>
  <c r="AI188" i="44"/>
  <c r="AQ188" i="46"/>
  <c r="AQ188" i="44"/>
  <c r="BG188" i="46"/>
  <c r="BG188" i="44"/>
  <c r="BO188" i="46"/>
  <c r="BO188" i="44"/>
  <c r="O189" i="46"/>
  <c r="O189" i="44"/>
  <c r="W189" i="46"/>
  <c r="W189" i="44"/>
  <c r="AE189" i="46"/>
  <c r="AE189" i="44"/>
  <c r="R190" i="46"/>
  <c r="R190" i="44"/>
  <c r="Z190" i="46"/>
  <c r="Z190" i="44"/>
  <c r="AP190" i="46"/>
  <c r="AP190" i="44"/>
  <c r="AX190" i="46"/>
  <c r="AX190" i="44"/>
  <c r="BF190" i="46"/>
  <c r="BF190" i="44"/>
  <c r="AT191" i="46"/>
  <c r="AT191" i="44"/>
  <c r="BB191" i="46"/>
  <c r="BB191" i="44"/>
  <c r="BJ191" i="46"/>
  <c r="BJ191" i="44"/>
  <c r="AX192" i="46"/>
  <c r="AX192" i="44"/>
  <c r="BJ193" i="46"/>
  <c r="BJ193" i="44"/>
  <c r="C194" i="46"/>
  <c r="C194" i="44" s="1"/>
  <c r="A194" i="44"/>
  <c r="AF122" i="44"/>
  <c r="AV163" i="44"/>
  <c r="G165" i="44"/>
  <c r="AQ166" i="44"/>
  <c r="BA167" i="44"/>
  <c r="AR169" i="44"/>
  <c r="R171" i="44"/>
  <c r="BL173" i="44"/>
  <c r="AZ174" i="44"/>
  <c r="BB175" i="44"/>
  <c r="BE176" i="44"/>
  <c r="AG178" i="44"/>
  <c r="AE180" i="44"/>
  <c r="K181" i="44"/>
  <c r="BQ184" i="44"/>
  <c r="AL191" i="44"/>
  <c r="AD195" i="44"/>
  <c r="BF196" i="44"/>
  <c r="S199" i="44"/>
  <c r="G200" i="44"/>
  <c r="BL163" i="46"/>
  <c r="BL163" i="44"/>
  <c r="T164" i="46"/>
  <c r="T164" i="44"/>
  <c r="AB169" i="46"/>
  <c r="AB169" i="44"/>
  <c r="AD172" i="46"/>
  <c r="AD172" i="44"/>
  <c r="BJ172" i="46"/>
  <c r="BJ172" i="44"/>
  <c r="F175" i="46"/>
  <c r="F175" i="44"/>
  <c r="AD175" i="46"/>
  <c r="AD175" i="44"/>
  <c r="AL175" i="46"/>
  <c r="AL175" i="44"/>
  <c r="AW178" i="46"/>
  <c r="AW178" i="44"/>
  <c r="AF187" i="46"/>
  <c r="AF187" i="44"/>
  <c r="A176" i="44"/>
  <c r="BL168" i="44"/>
  <c r="AQ179" i="44"/>
  <c r="AW125" i="46"/>
  <c r="AW125" i="44"/>
  <c r="P163" i="46"/>
  <c r="P163" i="44"/>
  <c r="AF163" i="46"/>
  <c r="AF163" i="44"/>
  <c r="AF168" i="46"/>
  <c r="AF168" i="44"/>
  <c r="BD168" i="46"/>
  <c r="BD168" i="44"/>
  <c r="L169" i="46"/>
  <c r="L169" i="44"/>
  <c r="AS177" i="46"/>
  <c r="AS177" i="44"/>
  <c r="S179" i="46"/>
  <c r="S179" i="44"/>
  <c r="AY179" i="46"/>
  <c r="AY179" i="44"/>
  <c r="G180" i="46"/>
  <c r="G180" i="44"/>
  <c r="S181" i="46"/>
  <c r="S181" i="44"/>
  <c r="H187" i="46"/>
  <c r="H187" i="44"/>
  <c r="AT172" i="44"/>
  <c r="D164" i="44"/>
  <c r="W165" i="44"/>
  <c r="D169" i="44"/>
  <c r="P170" i="44"/>
  <c r="BF171" i="44"/>
  <c r="L174" i="44"/>
  <c r="BP174" i="44"/>
  <c r="BJ175" i="44"/>
  <c r="E177" i="44"/>
  <c r="BQ177" i="44"/>
  <c r="BE178" i="44"/>
  <c r="W182" i="44"/>
  <c r="R183" i="44"/>
  <c r="BE185" i="44"/>
  <c r="BN190" i="44"/>
  <c r="R192" i="44"/>
  <c r="BF192" i="44"/>
  <c r="AH194" i="44"/>
  <c r="AL197" i="44"/>
  <c r="AK167" i="46"/>
  <c r="AK167" i="44"/>
  <c r="BI167" i="46"/>
  <c r="BI167" i="44"/>
  <c r="AZ169" i="46"/>
  <c r="AZ169" i="44"/>
  <c r="Z171" i="46"/>
  <c r="Z171" i="44"/>
  <c r="AX171" i="46"/>
  <c r="AX171" i="44"/>
  <c r="V172" i="46"/>
  <c r="V172" i="44"/>
  <c r="BB172" i="46"/>
  <c r="BB172" i="44"/>
  <c r="AR174" i="46"/>
  <c r="AR174" i="44"/>
  <c r="Q176" i="46"/>
  <c r="Q176" i="44"/>
  <c r="AO178" i="46"/>
  <c r="AO178" i="44"/>
  <c r="BI177" i="44"/>
  <c r="AU165" i="44"/>
  <c r="H168" i="44"/>
  <c r="AF170" i="44"/>
  <c r="F172" i="44"/>
  <c r="P173" i="44"/>
  <c r="I176" i="44"/>
  <c r="BG179" i="44"/>
  <c r="BC180" i="44"/>
  <c r="E184" i="44"/>
  <c r="Q185" i="44"/>
  <c r="BK189" i="44"/>
  <c r="AD193" i="44"/>
  <c r="AT195" i="44"/>
  <c r="I198" i="44"/>
  <c r="BM198" i="44"/>
  <c r="AI199" i="44"/>
  <c r="O165" i="46"/>
  <c r="O165" i="44"/>
  <c r="AV170" i="46"/>
  <c r="AV170" i="44"/>
  <c r="J171" i="46"/>
  <c r="J171" i="44"/>
  <c r="AH171" i="46"/>
  <c r="AH171" i="44"/>
  <c r="N172" i="46"/>
  <c r="N172" i="44"/>
  <c r="BM176" i="46"/>
  <c r="BM176" i="44"/>
  <c r="M177" i="46"/>
  <c r="M177" i="44"/>
  <c r="AK177" i="46"/>
  <c r="AK177" i="44"/>
  <c r="BA177" i="46"/>
  <c r="BA177" i="44"/>
  <c r="BQ186" i="46"/>
  <c r="BQ186" i="44"/>
  <c r="L164" i="44"/>
  <c r="BK165" i="44"/>
  <c r="BG166" i="44"/>
  <c r="T169" i="44"/>
  <c r="AF173" i="44"/>
  <c r="AB174" i="44"/>
  <c r="AY181" i="44"/>
  <c r="AE182" i="44"/>
  <c r="U184" i="44"/>
  <c r="BA186" i="44"/>
  <c r="S188" i="44"/>
  <c r="G189" i="44"/>
  <c r="V191" i="44"/>
  <c r="Z192" i="44"/>
  <c r="AT193" i="44"/>
  <c r="J194" i="44"/>
  <c r="N195" i="44"/>
  <c r="AE200" i="44"/>
  <c r="AN163" i="46"/>
  <c r="AN163" i="44"/>
  <c r="BD163" i="46"/>
  <c r="BD163" i="44"/>
  <c r="AM165" i="46"/>
  <c r="AM165" i="44"/>
  <c r="BC165" i="46"/>
  <c r="BC165" i="44"/>
  <c r="K166" i="46"/>
  <c r="K166" i="44"/>
  <c r="X168" i="46"/>
  <c r="X168" i="44"/>
  <c r="H170" i="46"/>
  <c r="H170" i="44"/>
  <c r="BD173" i="46"/>
  <c r="BD173" i="44"/>
  <c r="D174" i="46"/>
  <c r="D174" i="44"/>
  <c r="T174" i="46"/>
  <c r="T174" i="44"/>
  <c r="BH174" i="46"/>
  <c r="BH174" i="44"/>
  <c r="AG176" i="46"/>
  <c r="AG176" i="44"/>
  <c r="AW176" i="46"/>
  <c r="AW176" i="44"/>
  <c r="U177" i="46"/>
  <c r="U177" i="44"/>
  <c r="O180" i="46"/>
  <c r="O180" i="44"/>
  <c r="P187" i="46"/>
  <c r="P187" i="44"/>
  <c r="AP171" i="44"/>
  <c r="X187" i="44"/>
  <c r="AB164" i="44"/>
  <c r="M167" i="44"/>
  <c r="AC177" i="44"/>
  <c r="K179" i="44"/>
  <c r="BA184" i="44"/>
  <c r="U186" i="44"/>
  <c r="AH190" i="44"/>
  <c r="AX194" i="44"/>
  <c r="BN154" i="46"/>
  <c r="BN154" i="44"/>
  <c r="AR164" i="46"/>
  <c r="AR164" i="44"/>
  <c r="AI166" i="46"/>
  <c r="AI166" i="44"/>
  <c r="BO166" i="46"/>
  <c r="BO166" i="44"/>
  <c r="AV173" i="46"/>
  <c r="AV173" i="44"/>
  <c r="BM178" i="46"/>
  <c r="BM178" i="44"/>
  <c r="AA179" i="46"/>
  <c r="AA179" i="44"/>
  <c r="AN187" i="46"/>
  <c r="AN187" i="44"/>
  <c r="BP169" i="44"/>
  <c r="AK186" i="44"/>
  <c r="S166" i="44"/>
  <c r="P168" i="44"/>
  <c r="BD170" i="44"/>
  <c r="AN173" i="44"/>
  <c r="V175" i="44"/>
  <c r="Y176" i="44"/>
  <c r="I178" i="44"/>
  <c r="X163" i="44"/>
  <c r="AJ164" i="44"/>
  <c r="AA166" i="44"/>
  <c r="AC167" i="44"/>
  <c r="AL172" i="44"/>
  <c r="AJ174" i="44"/>
  <c r="AT175" i="44"/>
  <c r="AO176" i="44"/>
  <c r="BG181" i="44"/>
  <c r="J183" i="44"/>
  <c r="AP183" i="44"/>
  <c r="AG185" i="44"/>
  <c r="BI186" i="44"/>
  <c r="BD187" i="44"/>
  <c r="AA188" i="44"/>
  <c r="AD191" i="44"/>
  <c r="V195" i="44"/>
  <c r="AX196" i="44"/>
  <c r="AG207" i="44"/>
  <c r="AO207" i="44"/>
  <c r="I207" i="44"/>
  <c r="AW207" i="44"/>
  <c r="Y207" i="44"/>
  <c r="BE207" i="44"/>
  <c r="BN54" i="46"/>
  <c r="BO52" i="46"/>
  <c r="AQ155" i="44"/>
  <c r="W156" i="44"/>
  <c r="AP166" i="44"/>
  <c r="M153" i="44"/>
  <c r="L162" i="44"/>
  <c r="R166" i="44"/>
  <c r="E161" i="44"/>
  <c r="P167" i="44"/>
  <c r="BO163" i="46"/>
  <c r="AZ158" i="44"/>
  <c r="BG163" i="44"/>
  <c r="BO54" i="46"/>
  <c r="BF153" i="44"/>
  <c r="I162" i="44"/>
  <c r="A169" i="44"/>
  <c r="BK141" i="44"/>
  <c r="F149" i="44"/>
  <c r="AW159" i="44"/>
  <c r="BI165" i="44"/>
  <c r="X171" i="44"/>
  <c r="Z174" i="44"/>
  <c r="I181" i="44"/>
  <c r="M189" i="44"/>
  <c r="T191" i="44"/>
  <c r="T193" i="44"/>
  <c r="T195" i="44"/>
  <c r="AM198" i="44"/>
  <c r="BA200" i="44"/>
  <c r="AU207" i="44"/>
  <c r="AE158" i="44"/>
  <c r="BH162" i="44"/>
  <c r="AG166" i="44"/>
  <c r="BB170" i="44"/>
  <c r="BL171" i="44"/>
  <c r="AA177" i="44"/>
  <c r="AU178" i="44"/>
  <c r="W185" i="44"/>
  <c r="Y188" i="44"/>
  <c r="BL192" i="44"/>
  <c r="BL194" i="44"/>
  <c r="BP195" i="44"/>
  <c r="O198" i="44"/>
  <c r="Q199" i="44"/>
  <c r="AR202" i="44"/>
  <c r="AK160" i="44"/>
  <c r="AC165" i="44"/>
  <c r="AJ172" i="44"/>
  <c r="AL173" i="44"/>
  <c r="AJ175" i="44"/>
  <c r="BP175" i="44"/>
  <c r="AM176" i="44"/>
  <c r="W178" i="44"/>
  <c r="Y179" i="44"/>
  <c r="BE179" i="44"/>
  <c r="U180" i="44"/>
  <c r="BA180" i="44"/>
  <c r="AO181" i="44"/>
  <c r="H183" i="44"/>
  <c r="AF183" i="44"/>
  <c r="G185" i="44"/>
  <c r="K186" i="44"/>
  <c r="AI186" i="44"/>
  <c r="BG186" i="44"/>
  <c r="V187" i="44"/>
  <c r="AT187" i="44"/>
  <c r="BL190" i="44"/>
  <c r="BP193" i="44"/>
  <c r="AN194" i="44"/>
  <c r="H196" i="44"/>
  <c r="BL196" i="44"/>
  <c r="T197" i="44"/>
  <c r="BK198" i="44"/>
  <c r="AO199" i="44"/>
  <c r="AC200" i="44"/>
  <c r="H201" i="44"/>
  <c r="AF201" i="44"/>
  <c r="AV201" i="44"/>
  <c r="BC203" i="44"/>
  <c r="AA204" i="44"/>
  <c r="BG204" i="44"/>
  <c r="G205" i="44"/>
  <c r="A188" i="44"/>
  <c r="AU156" i="44"/>
  <c r="AD168" i="44"/>
  <c r="BK176" i="44"/>
  <c r="AU185" i="44"/>
  <c r="AW188" i="44"/>
  <c r="AK189" i="44"/>
  <c r="AN190" i="44"/>
  <c r="AN192" i="44"/>
  <c r="AR193" i="44"/>
  <c r="AR195" i="44"/>
  <c r="BM199" i="44"/>
  <c r="D202" i="44"/>
  <c r="O203" i="44"/>
  <c r="W207" i="44"/>
  <c r="A171" i="44"/>
  <c r="R152" i="44"/>
  <c r="AL163" i="44"/>
  <c r="AY167" i="44"/>
  <c r="AL168" i="44"/>
  <c r="AD170" i="44"/>
  <c r="D172" i="44"/>
  <c r="BP172" i="44"/>
  <c r="D175" i="44"/>
  <c r="G176" i="44"/>
  <c r="BO177" i="44"/>
  <c r="Q181" i="44"/>
  <c r="BA182" i="44"/>
  <c r="BD183" i="44"/>
  <c r="AE185" i="44"/>
  <c r="BC185" i="44"/>
  <c r="I188" i="44"/>
  <c r="AG188" i="44"/>
  <c r="BE188" i="44"/>
  <c r="U189" i="44"/>
  <c r="AS189" i="44"/>
  <c r="X190" i="44"/>
  <c r="BP191" i="44"/>
  <c r="X192" i="44"/>
  <c r="AV192" i="44"/>
  <c r="D193" i="44"/>
  <c r="AZ193" i="44"/>
  <c r="X194" i="44"/>
  <c r="D195" i="44"/>
  <c r="AN196" i="44"/>
  <c r="BH197" i="44"/>
  <c r="Y199" i="44"/>
  <c r="E200" i="44"/>
  <c r="AE205" i="44"/>
  <c r="BC205" i="44"/>
  <c r="C150" i="46"/>
  <c r="C150" i="44" s="1"/>
  <c r="BK156" i="44"/>
  <c r="BM159" i="44"/>
  <c r="AS160" i="44"/>
  <c r="AK165" i="44"/>
  <c r="Q166" i="44"/>
  <c r="R169" i="44"/>
  <c r="BF169" i="44"/>
  <c r="AN171" i="44"/>
  <c r="F173" i="44"/>
  <c r="J174" i="44"/>
  <c r="AR175" i="44"/>
  <c r="AU176" i="44"/>
  <c r="K177" i="44"/>
  <c r="AI177" i="44"/>
  <c r="AE178" i="44"/>
  <c r="AC180" i="44"/>
  <c r="AW181" i="44"/>
  <c r="M182" i="44"/>
  <c r="S186" i="44"/>
  <c r="BO186" i="44"/>
  <c r="AD187" i="44"/>
  <c r="BQ189" i="44"/>
  <c r="AV190" i="44"/>
  <c r="D191" i="44"/>
  <c r="AB191" i="44"/>
  <c r="AZ191" i="44"/>
  <c r="H192" i="44"/>
  <c r="AV194" i="44"/>
  <c r="AB195" i="44"/>
  <c r="AZ195" i="44"/>
  <c r="P196" i="44"/>
  <c r="AR197" i="44"/>
  <c r="W198" i="44"/>
  <c r="AU198" i="44"/>
  <c r="L202" i="44"/>
  <c r="BP202" i="44"/>
  <c r="W203" i="44"/>
  <c r="AM203" i="44"/>
  <c r="K204" i="44"/>
  <c r="AQ204" i="44"/>
  <c r="AE207" i="44"/>
  <c r="BC207" i="44"/>
  <c r="C152" i="46"/>
  <c r="C152" i="44" s="1"/>
  <c r="AP142" i="44"/>
  <c r="BQ153" i="44"/>
  <c r="AG159" i="44"/>
  <c r="X161" i="44"/>
  <c r="AR162" i="44"/>
  <c r="R164" i="44"/>
  <c r="E165" i="44"/>
  <c r="BG167" i="44"/>
  <c r="N168" i="44"/>
  <c r="AT151" i="44"/>
  <c r="AI157" i="44"/>
  <c r="BC158" i="44"/>
  <c r="BA165" i="44"/>
  <c r="AA167" i="44"/>
  <c r="F170" i="44"/>
  <c r="AT170" i="44"/>
  <c r="P171" i="44"/>
  <c r="BD171" i="44"/>
  <c r="AZ172" i="44"/>
  <c r="V173" i="44"/>
  <c r="BB173" i="44"/>
  <c r="R174" i="44"/>
  <c r="W176" i="44"/>
  <c r="AM178" i="44"/>
  <c r="AW179" i="44"/>
  <c r="BE181" i="44"/>
  <c r="U182" i="44"/>
  <c r="BQ182" i="44"/>
  <c r="BK185" i="44"/>
  <c r="AA186" i="44"/>
  <c r="AY186" i="44"/>
  <c r="AL187" i="44"/>
  <c r="E189" i="44"/>
  <c r="AC189" i="44"/>
  <c r="AF190" i="44"/>
  <c r="L191" i="44"/>
  <c r="BH191" i="44"/>
  <c r="AF192" i="44"/>
  <c r="AJ193" i="44"/>
  <c r="G198" i="44"/>
  <c r="AG199" i="44"/>
  <c r="BE199" i="44"/>
  <c r="AS200" i="44"/>
  <c r="X201" i="44"/>
  <c r="AN201" i="44"/>
  <c r="BL201" i="44"/>
  <c r="AJ202" i="44"/>
  <c r="AE203" i="44"/>
  <c r="S204" i="44"/>
  <c r="AI204" i="44"/>
  <c r="AY204" i="44"/>
  <c r="W205" i="44"/>
  <c r="AU205" i="44"/>
  <c r="O207" i="44"/>
  <c r="BN50" i="46"/>
  <c r="AN181" i="44"/>
  <c r="P166" i="44"/>
  <c r="BI168" i="44"/>
  <c r="K175" i="44"/>
  <c r="BP182" i="44"/>
  <c r="BE114" i="44"/>
  <c r="BM152" i="44"/>
  <c r="AX167" i="44"/>
  <c r="V178" i="44"/>
  <c r="BA187" i="44"/>
  <c r="AY195" i="44"/>
  <c r="AH184" i="44"/>
  <c r="S191" i="44"/>
  <c r="AX206" i="44"/>
  <c r="A179" i="44"/>
  <c r="J133" i="44"/>
  <c r="H154" i="44"/>
  <c r="F156" i="44"/>
  <c r="AT178" i="44"/>
  <c r="AJ180" i="44"/>
  <c r="BK183" i="44"/>
  <c r="O192" i="44"/>
  <c r="BO197" i="44"/>
  <c r="BD199" i="44"/>
  <c r="AJ200" i="44"/>
  <c r="AH206" i="44"/>
  <c r="C157" i="46"/>
  <c r="C157" i="44" s="1"/>
  <c r="AH140" i="44"/>
  <c r="AR160" i="44"/>
  <c r="G161" i="44"/>
  <c r="AK170" i="44"/>
  <c r="BE174" i="44"/>
  <c r="X181" i="44"/>
  <c r="AP184" i="44"/>
  <c r="F185" i="44"/>
  <c r="AK187" i="44"/>
  <c r="BC194" i="44"/>
  <c r="AY197" i="44"/>
  <c r="AQ202" i="44"/>
  <c r="AD203" i="44"/>
  <c r="J204" i="44"/>
  <c r="AL207" i="44"/>
  <c r="BB207" i="44"/>
  <c r="BL154" i="44"/>
  <c r="U173" i="44"/>
  <c r="P199" i="44"/>
  <c r="AF199" i="44"/>
  <c r="S202" i="44"/>
  <c r="BI163" i="44"/>
  <c r="I169" i="44"/>
  <c r="BB176" i="44"/>
  <c r="AU183" i="44"/>
  <c r="BF186" i="44"/>
  <c r="S193" i="44"/>
  <c r="S197" i="44"/>
  <c r="T200" i="44"/>
  <c r="N203" i="44"/>
  <c r="R140" i="44"/>
  <c r="K162" i="44"/>
  <c r="BL181" i="44"/>
  <c r="AE196" i="44"/>
  <c r="V198" i="44"/>
  <c r="U145" i="44"/>
  <c r="AZ182" i="44"/>
  <c r="AZ189" i="44"/>
  <c r="O196" i="44"/>
  <c r="X199" i="44"/>
  <c r="O201" i="44"/>
  <c r="BJ203" i="44"/>
  <c r="AP135" i="44"/>
  <c r="AZ138" i="44"/>
  <c r="I152" i="44"/>
  <c r="M168" i="44"/>
  <c r="M170" i="44"/>
  <c r="AS170" i="44"/>
  <c r="AQ172" i="44"/>
  <c r="E173" i="44"/>
  <c r="F178" i="44"/>
  <c r="BD179" i="44"/>
  <c r="AE183" i="44"/>
  <c r="AX184" i="44"/>
  <c r="BG195" i="44"/>
  <c r="H199" i="44"/>
  <c r="AR200" i="44"/>
  <c r="BC201" i="44"/>
  <c r="BN206" i="44"/>
  <c r="V207" i="44"/>
  <c r="BO126" i="44"/>
  <c r="Z144" i="44"/>
  <c r="AT145" i="44"/>
  <c r="AQ162" i="44"/>
  <c r="BE164" i="44"/>
  <c r="AH167" i="44"/>
  <c r="BE169" i="44"/>
  <c r="AA172" i="44"/>
  <c r="AN179" i="44"/>
  <c r="AZ180" i="44"/>
  <c r="AC187" i="44"/>
  <c r="L189" i="44"/>
  <c r="AI191" i="44"/>
  <c r="W194" i="44"/>
  <c r="AL198" i="44"/>
  <c r="BB203" i="44"/>
  <c r="R206" i="44"/>
  <c r="AT207" i="44"/>
  <c r="BP206" i="44"/>
  <c r="A181" i="44"/>
  <c r="G138" i="44"/>
  <c r="AY139" i="44"/>
  <c r="X147" i="44"/>
  <c r="AN149" i="44"/>
  <c r="T150" i="44"/>
  <c r="AX166" i="44"/>
  <c r="N200" i="44"/>
  <c r="BD207" i="44"/>
  <c r="C166" i="46"/>
  <c r="C166" i="44" s="1"/>
  <c r="BO137" i="44"/>
  <c r="AN207" i="44"/>
  <c r="C154" i="46"/>
  <c r="C154" i="44" s="1"/>
  <c r="AR135" i="44"/>
  <c r="D142" i="44"/>
  <c r="AJ144" i="44"/>
  <c r="AF147" i="44"/>
  <c r="BD149" i="44"/>
  <c r="AR150" i="44"/>
  <c r="AR152" i="44"/>
  <c r="AX154" i="44"/>
  <c r="H205" i="44"/>
  <c r="AO107" i="44"/>
  <c r="J166" i="44"/>
  <c r="AZ206" i="44"/>
  <c r="L128" i="44"/>
  <c r="A183" i="44"/>
  <c r="AW130" i="44"/>
  <c r="AI174" i="44"/>
  <c r="BD205" i="44"/>
  <c r="AQ137" i="44"/>
  <c r="H155" i="44"/>
  <c r="AH160" i="44"/>
  <c r="AO162" i="44"/>
  <c r="BM162" i="44"/>
  <c r="AV167" i="44"/>
  <c r="BK169" i="44"/>
  <c r="AA170" i="44"/>
  <c r="AK171" i="44"/>
  <c r="Y172" i="44"/>
  <c r="T178" i="44"/>
  <c r="V179" i="44"/>
  <c r="BJ179" i="44"/>
  <c r="R180" i="44"/>
  <c r="BQ183" i="44"/>
  <c r="AF184" i="44"/>
  <c r="P186" i="44"/>
  <c r="AA187" i="44"/>
  <c r="AD188" i="44"/>
  <c r="AP189" i="44"/>
  <c r="AS190" i="44"/>
  <c r="AS192" i="44"/>
  <c r="AW193" i="44"/>
  <c r="AC194" i="44"/>
  <c r="AS194" i="44"/>
  <c r="AG195" i="44"/>
  <c r="AW195" i="44"/>
  <c r="BM195" i="44"/>
  <c r="BA196" i="44"/>
  <c r="T198" i="44"/>
  <c r="AJ198" i="44"/>
  <c r="BP198" i="44"/>
  <c r="AD199" i="44"/>
  <c r="BJ199" i="44"/>
  <c r="AG202" i="44"/>
  <c r="AW202" i="44"/>
  <c r="BM202" i="44"/>
  <c r="L203" i="44"/>
  <c r="AZ203" i="44"/>
  <c r="P206" i="44"/>
  <c r="T207" i="44"/>
  <c r="AJ207" i="44"/>
  <c r="A155" i="44"/>
  <c r="AJ141" i="44"/>
  <c r="BK142" i="44"/>
  <c r="AT154" i="44"/>
  <c r="AP165" i="44"/>
  <c r="O169" i="44"/>
  <c r="AM169" i="44"/>
  <c r="BQ171" i="44"/>
  <c r="AA173" i="44"/>
  <c r="AG175" i="44"/>
  <c r="AR176" i="44"/>
  <c r="AV177" i="44"/>
  <c r="AR178" i="44"/>
  <c r="AP180" i="44"/>
  <c r="BJ181" i="44"/>
  <c r="U183" i="44"/>
  <c r="H184" i="44"/>
  <c r="L185" i="44"/>
  <c r="AB185" i="44"/>
  <c r="AN186" i="44"/>
  <c r="K187" i="44"/>
  <c r="BB188" i="44"/>
  <c r="J189" i="44"/>
  <c r="M190" i="44"/>
  <c r="Q191" i="44"/>
  <c r="AG191" i="44"/>
  <c r="BM191" i="44"/>
  <c r="BQ192" i="44"/>
  <c r="AG193" i="44"/>
  <c r="U194" i="44"/>
  <c r="BQ194" i="44"/>
  <c r="U196" i="44"/>
  <c r="I197" i="44"/>
  <c r="Y197" i="44"/>
  <c r="AO197" i="44"/>
  <c r="D198" i="44"/>
  <c r="F199" i="44"/>
  <c r="R200" i="44"/>
  <c r="AH200" i="44"/>
  <c r="AX200" i="44"/>
  <c r="BN200" i="44"/>
  <c r="M201" i="44"/>
  <c r="T205" i="44"/>
  <c r="AJ205" i="44"/>
  <c r="BD206" i="44"/>
  <c r="A167" i="44"/>
  <c r="A180" i="44"/>
  <c r="BK150" i="44"/>
  <c r="T156" i="44"/>
  <c r="BH158" i="44"/>
  <c r="AL159" i="44"/>
  <c r="R165" i="44"/>
  <c r="AF167" i="44"/>
  <c r="BG170" i="44"/>
  <c r="U171" i="44"/>
  <c r="AS171" i="44"/>
  <c r="BM175" i="44"/>
  <c r="T176" i="44"/>
  <c r="BP178" i="44"/>
  <c r="AD179" i="44"/>
  <c r="Z180" i="44"/>
  <c r="V181" i="44"/>
  <c r="AP182" i="44"/>
  <c r="BF182" i="44"/>
  <c r="AN184" i="44"/>
  <c r="BP185" i="44"/>
  <c r="X186" i="44"/>
  <c r="AL188" i="44"/>
  <c r="AX189" i="44"/>
  <c r="BN189" i="44"/>
  <c r="BQ190" i="44"/>
  <c r="BA192" i="44"/>
  <c r="E194" i="44"/>
  <c r="AK194" i="44"/>
  <c r="BA194" i="44"/>
  <c r="AO195" i="44"/>
  <c r="E196" i="44"/>
  <c r="BI196" i="44"/>
  <c r="BE197" i="44"/>
  <c r="V199" i="44"/>
  <c r="AS201" i="44"/>
  <c r="BI201" i="44"/>
  <c r="Y202" i="44"/>
  <c r="AO202" i="44"/>
  <c r="BP203" i="44"/>
  <c r="P204" i="44"/>
  <c r="AF204" i="44"/>
  <c r="AZ207" i="44"/>
  <c r="AS183" i="44"/>
  <c r="V188" i="44"/>
  <c r="BA190" i="44"/>
  <c r="BE195" i="44"/>
  <c r="AS196" i="44"/>
  <c r="BB199" i="44"/>
  <c r="X206" i="44"/>
  <c r="AJ158" i="44"/>
  <c r="BC164" i="44"/>
  <c r="BD167" i="44"/>
  <c r="BG168" i="44"/>
  <c r="K170" i="44"/>
  <c r="AG172" i="44"/>
  <c r="BG173" i="44"/>
  <c r="AF177" i="44"/>
  <c r="AB178" i="44"/>
  <c r="BI183" i="44"/>
  <c r="BL184" i="44"/>
  <c r="BE193" i="44"/>
  <c r="D203" i="44"/>
  <c r="AR203" i="44"/>
  <c r="H206" i="44"/>
  <c r="BL206" i="44"/>
  <c r="AB207" i="44"/>
  <c r="BP207" i="44"/>
  <c r="C182" i="46"/>
  <c r="C182" i="44" s="1"/>
  <c r="S136" i="44"/>
  <c r="AI145" i="44"/>
  <c r="X157" i="44"/>
  <c r="BL157" i="44"/>
  <c r="AT159" i="44"/>
  <c r="O164" i="44"/>
  <c r="H167" i="44"/>
  <c r="AI168" i="44"/>
  <c r="BO170" i="44"/>
  <c r="BA171" i="44"/>
  <c r="BE172" i="44"/>
  <c r="AZ176" i="44"/>
  <c r="BD177" i="44"/>
  <c r="L178" i="44"/>
  <c r="N179" i="44"/>
  <c r="AL179" i="44"/>
  <c r="J180" i="44"/>
  <c r="AX180" i="44"/>
  <c r="Z182" i="44"/>
  <c r="AC183" i="44"/>
  <c r="H186" i="44"/>
  <c r="BL186" i="44"/>
  <c r="S187" i="44"/>
  <c r="AI187" i="44"/>
  <c r="AY187" i="44"/>
  <c r="F188" i="44"/>
  <c r="BJ188" i="44"/>
  <c r="AH189" i="44"/>
  <c r="U190" i="44"/>
  <c r="AK190" i="44"/>
  <c r="BE191" i="44"/>
  <c r="E192" i="44"/>
  <c r="U192" i="44"/>
  <c r="AK192" i="44"/>
  <c r="I193" i="44"/>
  <c r="Y193" i="44"/>
  <c r="AO193" i="44"/>
  <c r="Y195" i="44"/>
  <c r="AC196" i="44"/>
  <c r="Q197" i="44"/>
  <c r="AG197" i="44"/>
  <c r="L198" i="44"/>
  <c r="AB198" i="44"/>
  <c r="AR198" i="44"/>
  <c r="BH198" i="44"/>
  <c r="AL199" i="44"/>
  <c r="E201" i="44"/>
  <c r="AK201" i="44"/>
  <c r="Q202" i="44"/>
  <c r="BE202" i="44"/>
  <c r="T203" i="44"/>
  <c r="BH203" i="44"/>
  <c r="AV204" i="44"/>
  <c r="BL204" i="44"/>
  <c r="AR205" i="44"/>
  <c r="BH205" i="44"/>
  <c r="AV206" i="44"/>
  <c r="L207" i="44"/>
  <c r="K168" i="44"/>
  <c r="K173" i="44"/>
  <c r="BB179" i="44"/>
  <c r="P184" i="44"/>
  <c r="AZ185" i="44"/>
  <c r="K147" i="44"/>
  <c r="O152" i="44"/>
  <c r="BL155" i="44"/>
  <c r="AB156" i="44"/>
  <c r="N159" i="44"/>
  <c r="BI161" i="44"/>
  <c r="S163" i="44"/>
  <c r="BF165" i="44"/>
  <c r="AN167" i="44"/>
  <c r="AC171" i="44"/>
  <c r="S173" i="44"/>
  <c r="AQ173" i="44"/>
  <c r="D176" i="44"/>
  <c r="AB176" i="44"/>
  <c r="AZ178" i="44"/>
  <c r="AH180" i="44"/>
  <c r="F181" i="44"/>
  <c r="BN182" i="44"/>
  <c r="M183" i="44"/>
  <c r="X184" i="44"/>
  <c r="AV184" i="44"/>
  <c r="D185" i="44"/>
  <c r="AJ185" i="44"/>
  <c r="AV186" i="44"/>
  <c r="R189" i="44"/>
  <c r="E190" i="44"/>
  <c r="I191" i="44"/>
  <c r="Y191" i="44"/>
  <c r="AO191" i="44"/>
  <c r="I195" i="44"/>
  <c r="M196" i="44"/>
  <c r="J200" i="44"/>
  <c r="Z200" i="44"/>
  <c r="AP200" i="44"/>
  <c r="BF200" i="44"/>
  <c r="U201" i="44"/>
  <c r="BA201" i="44"/>
  <c r="BQ201" i="44"/>
  <c r="AJ203" i="44"/>
  <c r="H204" i="44"/>
  <c r="L205" i="44"/>
  <c r="AB205" i="44"/>
  <c r="AF206" i="44"/>
  <c r="AR207" i="44"/>
  <c r="AT129" i="44"/>
  <c r="AO144" i="44"/>
  <c r="K131" i="44"/>
  <c r="BM135" i="44"/>
  <c r="AT141" i="44"/>
  <c r="BE142" i="44"/>
  <c r="AT132" i="44"/>
  <c r="AA183" i="44"/>
  <c r="C207" i="46"/>
  <c r="C207" i="44" s="1"/>
  <c r="P160" i="44"/>
  <c r="AB131" i="44"/>
  <c r="AV90" i="44"/>
  <c r="AV101" i="44"/>
  <c r="AL115" i="44"/>
  <c r="T128" i="44"/>
  <c r="BD122" i="44"/>
  <c r="BE130" i="44"/>
  <c r="BN166" i="44"/>
  <c r="P205" i="44"/>
  <c r="D206" i="44"/>
  <c r="BE107" i="44"/>
  <c r="BN116" i="44"/>
  <c r="S123" i="44"/>
  <c r="AS126" i="44"/>
  <c r="AR128" i="44"/>
  <c r="AY137" i="44"/>
  <c r="J154" i="44"/>
  <c r="Z166" i="44"/>
  <c r="AJ206" i="44"/>
  <c r="X207" i="44"/>
  <c r="AV207" i="44"/>
  <c r="AW107" i="44"/>
  <c r="BM125" i="44"/>
  <c r="AP154" i="44"/>
  <c r="H207" i="44"/>
  <c r="A201" i="44"/>
  <c r="C161" i="46"/>
  <c r="C161" i="44" s="1"/>
  <c r="V98" i="44"/>
  <c r="BK109" i="44"/>
  <c r="AD119" i="44"/>
  <c r="AA123" i="44"/>
  <c r="AZ128" i="44"/>
  <c r="K137" i="44"/>
  <c r="BG137" i="44"/>
  <c r="R154" i="44"/>
  <c r="AF205" i="44"/>
  <c r="AV205" i="44"/>
  <c r="T206" i="44"/>
  <c r="AI110" i="44"/>
  <c r="AQ123" i="44"/>
  <c r="C190" i="46"/>
  <c r="C190" i="44" s="1"/>
  <c r="AJ121" i="44"/>
  <c r="C118" i="46"/>
  <c r="C118" i="44" s="1"/>
  <c r="AL119" i="44"/>
  <c r="AN129" i="44"/>
  <c r="S137" i="44"/>
  <c r="C139" i="46"/>
  <c r="C139" i="44" s="1"/>
  <c r="AZ102" i="44"/>
  <c r="AU111" i="44"/>
  <c r="W124" i="44"/>
  <c r="AN127" i="44"/>
  <c r="AC131" i="44"/>
  <c r="BF154" i="44"/>
  <c r="X205" i="44"/>
  <c r="BL205" i="44"/>
  <c r="L206" i="44"/>
  <c r="P207" i="44"/>
  <c r="BL207" i="44"/>
  <c r="F113" i="44"/>
  <c r="AR121" i="44"/>
  <c r="I125" i="44"/>
  <c r="BL129" i="44"/>
  <c r="AK131" i="44"/>
  <c r="AA137" i="44"/>
  <c r="AH154" i="44"/>
  <c r="AH166" i="44"/>
  <c r="AB206" i="44"/>
  <c r="AR206" i="44"/>
  <c r="O106" i="44"/>
  <c r="AP114" i="44"/>
  <c r="BP121" i="44"/>
  <c r="BD127" i="44"/>
  <c r="Q130" i="44"/>
  <c r="BI131" i="44"/>
  <c r="AI137" i="44"/>
  <c r="BF166" i="44"/>
  <c r="AN205" i="44"/>
  <c r="BH206" i="44"/>
  <c r="AF207" i="44"/>
  <c r="AD128" i="44"/>
  <c r="C129" i="46"/>
  <c r="C129" i="44" s="1"/>
  <c r="W197" i="44"/>
  <c r="AS110" i="44"/>
  <c r="AR199" i="44"/>
  <c r="AU202" i="44"/>
  <c r="BB147" i="44"/>
  <c r="BN203" i="44"/>
  <c r="AP205" i="44"/>
  <c r="H134" i="44"/>
  <c r="A127" i="44"/>
  <c r="C109" i="46"/>
  <c r="C109" i="44" s="1"/>
  <c r="AB83" i="44"/>
  <c r="BL134" i="44"/>
  <c r="AB137" i="44"/>
  <c r="BG139" i="44"/>
  <c r="AF84" i="44"/>
  <c r="X136" i="44"/>
  <c r="E140" i="44"/>
  <c r="AR142" i="44"/>
  <c r="T135" i="44"/>
  <c r="A109" i="44"/>
  <c r="Q132" i="44"/>
  <c r="Y132" i="44"/>
  <c r="BD136" i="44"/>
  <c r="AL134" i="46"/>
  <c r="AL134" i="44"/>
  <c r="A142" i="44"/>
  <c r="N141" i="44"/>
  <c r="U143" i="44"/>
  <c r="BA151" i="44"/>
  <c r="AJ153" i="44"/>
  <c r="N156" i="44"/>
  <c r="J157" i="44"/>
  <c r="AZ160" i="44"/>
  <c r="AO174" i="44"/>
  <c r="AT149" i="44"/>
  <c r="N151" i="44"/>
  <c r="O156" i="44"/>
  <c r="R157" i="44"/>
  <c r="BI173" i="44"/>
  <c r="L182" i="44"/>
  <c r="BJ185" i="44"/>
  <c r="AM192" i="44"/>
  <c r="BD120" i="46"/>
  <c r="BD120" i="44"/>
  <c r="AH104" i="44"/>
  <c r="Y142" i="44"/>
  <c r="AO152" i="44"/>
  <c r="P154" i="44"/>
  <c r="AX155" i="44"/>
  <c r="AL156" i="44"/>
  <c r="AP157" i="44"/>
  <c r="AN159" i="44"/>
  <c r="AJ165" i="44"/>
  <c r="AC170" i="44"/>
  <c r="AA175" i="44"/>
  <c r="C186" i="46"/>
  <c r="C186" i="44" s="1"/>
  <c r="AO148" i="44"/>
  <c r="BG155" i="44"/>
  <c r="AM156" i="44"/>
  <c r="AQ157" i="44"/>
  <c r="O161" i="44"/>
  <c r="U163" i="44"/>
  <c r="BL166" i="44"/>
  <c r="AL176" i="44"/>
  <c r="H179" i="44"/>
  <c r="AB182" i="44"/>
  <c r="J184" i="44"/>
  <c r="AT185" i="44"/>
  <c r="W192" i="44"/>
  <c r="U124" i="44"/>
  <c r="BQ143" i="44"/>
  <c r="U147" i="44"/>
  <c r="AX148" i="44"/>
  <c r="BB149" i="44"/>
  <c r="R150" i="44"/>
  <c r="BA153" i="44"/>
  <c r="AV154" i="44"/>
  <c r="K155" i="44"/>
  <c r="W158" i="44"/>
  <c r="Q159" i="44"/>
  <c r="L160" i="44"/>
  <c r="AJ160" i="44"/>
  <c r="P161" i="44"/>
  <c r="AU161" i="44"/>
  <c r="V163" i="44"/>
  <c r="I164" i="44"/>
  <c r="BQ165" i="44"/>
  <c r="BM166" i="44"/>
  <c r="AQ167" i="44"/>
  <c r="AM171" i="44"/>
  <c r="S172" i="44"/>
  <c r="R177" i="44"/>
  <c r="BN177" i="44"/>
  <c r="N178" i="44"/>
  <c r="BH180" i="44"/>
  <c r="P181" i="44"/>
  <c r="R186" i="44"/>
  <c r="AH186" i="44"/>
  <c r="BQ187" i="44"/>
  <c r="AN188" i="44"/>
  <c r="BD188" i="44"/>
  <c r="AQ193" i="44"/>
  <c r="BG193" i="44"/>
  <c r="S195" i="44"/>
  <c r="AI195" i="44"/>
  <c r="BK196" i="44"/>
  <c r="K197" i="44"/>
  <c r="A159" i="44"/>
  <c r="AX97" i="44"/>
  <c r="BJ132" i="44"/>
  <c r="AW146" i="44"/>
  <c r="BM148" i="44"/>
  <c r="Z155" i="44"/>
  <c r="AH157" i="44"/>
  <c r="BF157" i="44"/>
  <c r="AC163" i="44"/>
  <c r="V129" i="46"/>
  <c r="V129" i="44"/>
  <c r="A128" i="27"/>
  <c r="C130" i="46"/>
  <c r="C130" i="44" s="1"/>
  <c r="AU130" i="46"/>
  <c r="AU130" i="44"/>
  <c r="AB138" i="46"/>
  <c r="AB138" i="44"/>
  <c r="AW142" i="46"/>
  <c r="AW142" i="44"/>
  <c r="BM144" i="46"/>
  <c r="BM144" i="44"/>
  <c r="BI145" i="46"/>
  <c r="BI145" i="44"/>
  <c r="AS147" i="46"/>
  <c r="AS147" i="44"/>
  <c r="E149" i="46"/>
  <c r="E149" i="44"/>
  <c r="BA149" i="46"/>
  <c r="BA149" i="44"/>
  <c r="AC151" i="46"/>
  <c r="AC151" i="44"/>
  <c r="AR153" i="46"/>
  <c r="AR153" i="44"/>
  <c r="BP153" i="46"/>
  <c r="BP153" i="44"/>
  <c r="H159" i="46"/>
  <c r="H159" i="44"/>
  <c r="X159" i="46"/>
  <c r="X159" i="44"/>
  <c r="BD159" i="46"/>
  <c r="BD159" i="44"/>
  <c r="BP160" i="46"/>
  <c r="BP160" i="44"/>
  <c r="BK161" i="46"/>
  <c r="BK161" i="44"/>
  <c r="BG162" i="46"/>
  <c r="BG162" i="44"/>
  <c r="BA163" i="46"/>
  <c r="BA163" i="44"/>
  <c r="AO164" i="46"/>
  <c r="AO164" i="44"/>
  <c r="T165" i="46"/>
  <c r="T165" i="44"/>
  <c r="AB165" i="46"/>
  <c r="AB165" i="44"/>
  <c r="AZ165" i="46"/>
  <c r="AZ165" i="44"/>
  <c r="H166" i="46"/>
  <c r="H166" i="44"/>
  <c r="BD166" i="46"/>
  <c r="BD166" i="44"/>
  <c r="Z167" i="46"/>
  <c r="Z167" i="44"/>
  <c r="AP167" i="46"/>
  <c r="AP167" i="44"/>
  <c r="U168" i="46"/>
  <c r="U168" i="44"/>
  <c r="AC168" i="46"/>
  <c r="AC168" i="44"/>
  <c r="BQ168" i="46"/>
  <c r="BQ168" i="44"/>
  <c r="Q169" i="46"/>
  <c r="Q169" i="44"/>
  <c r="AW169" i="46"/>
  <c r="AW169" i="44"/>
  <c r="E170" i="46"/>
  <c r="E170" i="44"/>
  <c r="BI170" i="46"/>
  <c r="BI170" i="44"/>
  <c r="G171" i="46"/>
  <c r="G171" i="44"/>
  <c r="O171" i="46"/>
  <c r="O171" i="44"/>
  <c r="AE171" i="46"/>
  <c r="AE171" i="44"/>
  <c r="AU171" i="46"/>
  <c r="AU171" i="44"/>
  <c r="BK171" i="46"/>
  <c r="BK171" i="44"/>
  <c r="M173" i="46"/>
  <c r="M173" i="44"/>
  <c r="AC173" i="46"/>
  <c r="AC173" i="44"/>
  <c r="BA173" i="46"/>
  <c r="BA173" i="44"/>
  <c r="BQ173" i="46"/>
  <c r="BQ173" i="44"/>
  <c r="Y174" i="46"/>
  <c r="Y174" i="44"/>
  <c r="S175" i="46"/>
  <c r="S175" i="44"/>
  <c r="AI175" i="46"/>
  <c r="AI175" i="44"/>
  <c r="AQ175" i="46"/>
  <c r="AQ175" i="44"/>
  <c r="F176" i="46"/>
  <c r="F176" i="44"/>
  <c r="N176" i="46"/>
  <c r="N176" i="44"/>
  <c r="AT176" i="46"/>
  <c r="AT176" i="44"/>
  <c r="BJ176" i="46"/>
  <c r="BJ176" i="44"/>
  <c r="Z177" i="46"/>
  <c r="Z177" i="44"/>
  <c r="AH177" i="46"/>
  <c r="AH177" i="44"/>
  <c r="AP177" i="46"/>
  <c r="AP177" i="44"/>
  <c r="BF177" i="46"/>
  <c r="BF177" i="44"/>
  <c r="AL178" i="46"/>
  <c r="AL178" i="44"/>
  <c r="BJ178" i="46"/>
  <c r="BJ178" i="44"/>
  <c r="P179" i="46"/>
  <c r="P179" i="44"/>
  <c r="AF179" i="46"/>
  <c r="AF179" i="44"/>
  <c r="BL179" i="46"/>
  <c r="BL179" i="44"/>
  <c r="L180" i="46"/>
  <c r="L180" i="44"/>
  <c r="AB180" i="46"/>
  <c r="AB180" i="44"/>
  <c r="AR180" i="46"/>
  <c r="AR180" i="44"/>
  <c r="AF181" i="46"/>
  <c r="AF181" i="44"/>
  <c r="AV181" i="46"/>
  <c r="AV181" i="44"/>
  <c r="D182" i="46"/>
  <c r="D182" i="44"/>
  <c r="T182" i="46"/>
  <c r="T182" i="44"/>
  <c r="AR182" i="46"/>
  <c r="AR182" i="44"/>
  <c r="BH182" i="46"/>
  <c r="BH182" i="44"/>
  <c r="G183" i="46"/>
  <c r="G183" i="44"/>
  <c r="AM183" i="46"/>
  <c r="AM183" i="44"/>
  <c r="BC183" i="46"/>
  <c r="BC183" i="44"/>
  <c r="R184" i="46"/>
  <c r="R184" i="44"/>
  <c r="Z184" i="46"/>
  <c r="Z184" i="44"/>
  <c r="BF184" i="46"/>
  <c r="BF184" i="44"/>
  <c r="BN184" i="46"/>
  <c r="BN184" i="44"/>
  <c r="N185" i="46"/>
  <c r="N185" i="44"/>
  <c r="V185" i="46"/>
  <c r="V185" i="44"/>
  <c r="AL185" i="46"/>
  <c r="AL185" i="44"/>
  <c r="BB185" i="46"/>
  <c r="BB185" i="44"/>
  <c r="Z186" i="46"/>
  <c r="Z186" i="44"/>
  <c r="AX186" i="46"/>
  <c r="AX186" i="44"/>
  <c r="BN186" i="46"/>
  <c r="BN186" i="44"/>
  <c r="E187" i="46"/>
  <c r="E187" i="44"/>
  <c r="U187" i="46"/>
  <c r="U187" i="44"/>
  <c r="BI187" i="46"/>
  <c r="BI187" i="44"/>
  <c r="P188" i="46"/>
  <c r="P188" i="44"/>
  <c r="AF188" i="46"/>
  <c r="AF188" i="44"/>
  <c r="AV188" i="46"/>
  <c r="AV188" i="44"/>
  <c r="BL188" i="46"/>
  <c r="BL188" i="44"/>
  <c r="AB189" i="46"/>
  <c r="AB189" i="44"/>
  <c r="AR189" i="46"/>
  <c r="AR189" i="44"/>
  <c r="BH189" i="46"/>
  <c r="BH189" i="44"/>
  <c r="K191" i="46"/>
  <c r="K191" i="44"/>
  <c r="AQ191" i="46"/>
  <c r="AQ191" i="44"/>
  <c r="AY191" i="46"/>
  <c r="AY191" i="44"/>
  <c r="BO191" i="46"/>
  <c r="BO191" i="44"/>
  <c r="AE192" i="46"/>
  <c r="AE192" i="44"/>
  <c r="AU192" i="46"/>
  <c r="AU192" i="44"/>
  <c r="BK192" i="46"/>
  <c r="BK192" i="44"/>
  <c r="K193" i="46"/>
  <c r="K193" i="44"/>
  <c r="AI193" i="46"/>
  <c r="AI193" i="44"/>
  <c r="AU194" i="46"/>
  <c r="AU194" i="44"/>
  <c r="BK194" i="46"/>
  <c r="BK194" i="44"/>
  <c r="AA195" i="46"/>
  <c r="AA195" i="44"/>
  <c r="BO195" i="46"/>
  <c r="BO195" i="44"/>
  <c r="AU196" i="46"/>
  <c r="AU196" i="44"/>
  <c r="AA197" i="46"/>
  <c r="AA197" i="44"/>
  <c r="AD198" i="46"/>
  <c r="AD198" i="44"/>
  <c r="AT198" i="46"/>
  <c r="AT198" i="44"/>
  <c r="BJ198" i="46"/>
  <c r="BJ198" i="44"/>
  <c r="A199" i="44"/>
  <c r="C199" i="46"/>
  <c r="C199" i="44" s="1"/>
  <c r="AV199" i="46"/>
  <c r="AV199" i="44"/>
  <c r="BL199" i="46"/>
  <c r="BL199" i="44"/>
  <c r="D200" i="46"/>
  <c r="D200" i="44"/>
  <c r="AB200" i="46"/>
  <c r="AB200" i="44"/>
  <c r="BH200" i="46"/>
  <c r="BH200" i="44"/>
  <c r="G201" i="46"/>
  <c r="G201" i="44"/>
  <c r="W201" i="46"/>
  <c r="W201" i="44"/>
  <c r="BK201" i="46"/>
  <c r="BK201" i="44"/>
  <c r="AI202" i="46"/>
  <c r="AI202" i="44"/>
  <c r="AY202" i="46"/>
  <c r="AY202" i="44"/>
  <c r="BG202" i="46"/>
  <c r="BG202" i="44"/>
  <c r="F203" i="46"/>
  <c r="F203" i="44"/>
  <c r="V203" i="46"/>
  <c r="V203" i="44"/>
  <c r="R204" i="46"/>
  <c r="R204" i="44"/>
  <c r="AP204" i="46"/>
  <c r="AP204" i="44"/>
  <c r="BF204" i="46"/>
  <c r="BF204" i="44"/>
  <c r="BN204" i="46"/>
  <c r="BN204" i="44"/>
  <c r="J206" i="46"/>
  <c r="J206" i="44"/>
  <c r="Z206" i="46"/>
  <c r="Z206" i="44"/>
  <c r="AP206" i="46"/>
  <c r="AP206" i="44"/>
  <c r="N207" i="46"/>
  <c r="N207" i="44"/>
  <c r="BJ207" i="46"/>
  <c r="BJ207" i="44"/>
  <c r="R142" i="46"/>
  <c r="R142" i="44"/>
  <c r="AL143" i="46"/>
  <c r="AL143" i="44"/>
  <c r="BF148" i="46"/>
  <c r="BF148" i="44"/>
  <c r="AI155" i="46"/>
  <c r="AI155" i="44"/>
  <c r="K157" i="46"/>
  <c r="K157" i="44"/>
  <c r="BO157" i="46"/>
  <c r="BO157" i="44"/>
  <c r="AU158" i="46"/>
  <c r="AU158" i="44"/>
  <c r="AV161" i="46"/>
  <c r="AV161" i="44"/>
  <c r="AD163" i="46"/>
  <c r="AD163" i="44"/>
  <c r="BF164" i="46"/>
  <c r="BF164" i="44"/>
  <c r="BN164" i="46"/>
  <c r="BN164" i="44"/>
  <c r="I166" i="46"/>
  <c r="I166" i="44"/>
  <c r="Y166" i="46"/>
  <c r="Y166" i="44"/>
  <c r="AO166" i="46"/>
  <c r="AO166" i="44"/>
  <c r="BE166" i="46"/>
  <c r="BE166" i="44"/>
  <c r="F168" i="46"/>
  <c r="F168" i="44"/>
  <c r="AT168" i="46"/>
  <c r="AT168" i="44"/>
  <c r="BJ168" i="46"/>
  <c r="BJ168" i="44"/>
  <c r="AP169" i="46"/>
  <c r="AP169" i="44"/>
  <c r="AX169" i="46"/>
  <c r="AX169" i="44"/>
  <c r="N170" i="46"/>
  <c r="N170" i="44"/>
  <c r="V170" i="46"/>
  <c r="V170" i="44"/>
  <c r="AL170" i="46"/>
  <c r="AL170" i="44"/>
  <c r="BJ170" i="46"/>
  <c r="BJ170" i="44"/>
  <c r="AF171" i="46"/>
  <c r="AF171" i="44"/>
  <c r="AV171" i="46"/>
  <c r="AV171" i="44"/>
  <c r="T172" i="46"/>
  <c r="T172" i="44"/>
  <c r="BH172" i="46"/>
  <c r="BH172" i="44"/>
  <c r="N173" i="46"/>
  <c r="N173" i="44"/>
  <c r="AD173" i="46"/>
  <c r="AD173" i="44"/>
  <c r="BJ173" i="46"/>
  <c r="BJ173" i="44"/>
  <c r="AP174" i="46"/>
  <c r="AP174" i="44"/>
  <c r="BN174" i="46"/>
  <c r="BN174" i="44"/>
  <c r="T175" i="46"/>
  <c r="T175" i="44"/>
  <c r="BH175" i="46"/>
  <c r="BH175" i="44"/>
  <c r="AE176" i="46"/>
  <c r="AE176" i="44"/>
  <c r="AG139" i="46"/>
  <c r="AG139" i="44"/>
  <c r="AH142" i="46"/>
  <c r="AH142" i="44"/>
  <c r="R144" i="46"/>
  <c r="R144" i="44"/>
  <c r="AP150" i="46"/>
  <c r="AP150" i="44"/>
  <c r="BJ151" i="46"/>
  <c r="BJ151" i="44"/>
  <c r="S155" i="46"/>
  <c r="S155" i="44"/>
  <c r="BC156" i="46"/>
  <c r="BC156" i="44"/>
  <c r="AA157" i="46"/>
  <c r="AA157" i="44"/>
  <c r="E160" i="46"/>
  <c r="E160" i="44"/>
  <c r="T162" i="46"/>
  <c r="T162" i="44"/>
  <c r="N163" i="46"/>
  <c r="N163" i="44"/>
  <c r="J164" i="46"/>
  <c r="J164" i="44"/>
  <c r="Z164" i="46"/>
  <c r="Z164" i="44"/>
  <c r="BA117" i="44"/>
  <c r="BL125" i="44"/>
  <c r="L138" i="44"/>
  <c r="AF139" i="44"/>
  <c r="BN144" i="44"/>
  <c r="AK145" i="44"/>
  <c r="BM146" i="44"/>
  <c r="N149" i="44"/>
  <c r="T153" i="44"/>
  <c r="AD156" i="44"/>
  <c r="AM158" i="44"/>
  <c r="BL159" i="44"/>
  <c r="AB160" i="44"/>
  <c r="H161" i="44"/>
  <c r="AE161" i="44"/>
  <c r="BL161" i="44"/>
  <c r="AA162" i="44"/>
  <c r="AK163" i="44"/>
  <c r="Y164" i="44"/>
  <c r="AN166" i="44"/>
  <c r="J167" i="44"/>
  <c r="AI167" i="44"/>
  <c r="E168" i="44"/>
  <c r="V168" i="44"/>
  <c r="BM169" i="44"/>
  <c r="BQ170" i="44"/>
  <c r="K172" i="44"/>
  <c r="BM174" i="44"/>
  <c r="AY175" i="44"/>
  <c r="T180" i="44"/>
  <c r="H181" i="44"/>
  <c r="W183" i="44"/>
  <c r="AP186" i="44"/>
  <c r="M187" i="44"/>
  <c r="T189" i="44"/>
  <c r="AJ189" i="44"/>
  <c r="BO193" i="44"/>
  <c r="O194" i="44"/>
  <c r="AQ195" i="44"/>
  <c r="G196" i="44"/>
  <c r="W196" i="44"/>
  <c r="AM196" i="44"/>
  <c r="N198" i="44"/>
  <c r="AU201" i="44"/>
  <c r="S177" i="44"/>
  <c r="BC178" i="44"/>
  <c r="I179" i="44"/>
  <c r="BM181" i="44"/>
  <c r="AC182" i="44"/>
  <c r="BG177" i="44"/>
  <c r="AG179" i="44"/>
  <c r="BM179" i="44"/>
  <c r="AG181" i="44"/>
  <c r="E182" i="44"/>
  <c r="AY145" i="44"/>
  <c r="K151" i="44"/>
  <c r="BH156" i="44"/>
  <c r="AI143" i="44"/>
  <c r="S145" i="44"/>
  <c r="BD157" i="44"/>
  <c r="AD159" i="44"/>
  <c r="AQ136" i="44"/>
  <c r="AE148" i="44"/>
  <c r="K149" i="44"/>
  <c r="R153" i="44"/>
  <c r="BB154" i="44"/>
  <c r="AR158" i="44"/>
  <c r="O137" i="44"/>
  <c r="O142" i="44"/>
  <c r="AU144" i="44"/>
  <c r="BK146" i="44"/>
  <c r="AI147" i="44"/>
  <c r="Y162" i="44"/>
  <c r="AW162" i="44"/>
  <c r="AU164" i="44"/>
  <c r="G169" i="44"/>
  <c r="W169" i="44"/>
  <c r="BD140" i="44"/>
  <c r="AV155" i="44"/>
  <c r="L158" i="44"/>
  <c r="G146" i="44"/>
  <c r="AA149" i="44"/>
  <c r="AA163" i="44"/>
  <c r="AQ163" i="44"/>
  <c r="C140" i="46"/>
  <c r="C140" i="44" s="1"/>
  <c r="W135" i="44"/>
  <c r="BH141" i="44"/>
  <c r="K143" i="44"/>
  <c r="W144" i="44"/>
  <c r="AU146" i="44"/>
  <c r="S147" i="44"/>
  <c r="AY149" i="44"/>
  <c r="C89" i="46"/>
  <c r="C89" i="44" s="1"/>
  <c r="A89" i="44"/>
  <c r="C127" i="46"/>
  <c r="C127" i="44" s="1"/>
  <c r="AV136" i="44"/>
  <c r="AK140" i="44"/>
  <c r="BE141" i="44"/>
  <c r="L144" i="44"/>
  <c r="T146" i="44"/>
  <c r="AN147" i="44"/>
  <c r="AR148" i="44"/>
  <c r="BO37" i="46"/>
  <c r="V124" i="44"/>
  <c r="AY104" i="44"/>
  <c r="AG118" i="44"/>
  <c r="BM112" i="44"/>
  <c r="AK119" i="44"/>
  <c r="AU127" i="44"/>
  <c r="W129" i="44"/>
  <c r="BP93" i="44"/>
  <c r="BH93" i="44"/>
  <c r="E122" i="44"/>
  <c r="AT130" i="44"/>
  <c r="AG133" i="44"/>
  <c r="BM133" i="44"/>
  <c r="AR136" i="44"/>
  <c r="AG140" i="44"/>
  <c r="AZ143" i="44"/>
  <c r="AZ145" i="44"/>
  <c r="AV146" i="44"/>
  <c r="AB109" i="44"/>
  <c r="K134" i="44"/>
  <c r="AM135" i="44"/>
  <c r="BC137" i="44"/>
  <c r="AY143" i="44"/>
  <c r="AI134" i="44"/>
  <c r="AP138" i="44"/>
  <c r="W142" i="44"/>
  <c r="BK135" i="44"/>
  <c r="P140" i="44"/>
  <c r="G144" i="44"/>
  <c r="BK148" i="44"/>
  <c r="D132" i="44"/>
  <c r="AV133" i="44"/>
  <c r="R138" i="44"/>
  <c r="BK144" i="44"/>
  <c r="BC150" i="44"/>
  <c r="AU152" i="44"/>
  <c r="BN28" i="46"/>
  <c r="BC131" i="44"/>
  <c r="D131" i="44"/>
  <c r="AY133" i="44"/>
  <c r="M138" i="44"/>
  <c r="K140" i="44"/>
  <c r="F143" i="44"/>
  <c r="BB143" i="44"/>
  <c r="AH144" i="44"/>
  <c r="Z146" i="44"/>
  <c r="J152" i="44"/>
  <c r="BF152" i="44"/>
  <c r="BG157" i="44"/>
  <c r="O158" i="44"/>
  <c r="BK158" i="44"/>
  <c r="Y159" i="44"/>
  <c r="AC160" i="44"/>
  <c r="BD161" i="44"/>
  <c r="AJ162" i="44"/>
  <c r="AT163" i="44"/>
  <c r="AX164" i="44"/>
  <c r="A135" i="44"/>
  <c r="AC115" i="44"/>
  <c r="AM122" i="44"/>
  <c r="AM127" i="44"/>
  <c r="R137" i="44"/>
  <c r="AG120" i="44"/>
  <c r="BO28" i="46"/>
  <c r="BN52" i="46"/>
  <c r="AC68" i="44"/>
  <c r="AO99" i="44"/>
  <c r="AW118" i="44"/>
  <c r="BQ56" i="44"/>
  <c r="F77" i="44"/>
  <c r="AK81" i="44"/>
  <c r="D70" i="44"/>
  <c r="I83" i="44"/>
  <c r="J102" i="44"/>
  <c r="AC111" i="44"/>
  <c r="E84" i="44"/>
  <c r="V103" i="44"/>
  <c r="BK107" i="44"/>
  <c r="AO85" i="44"/>
  <c r="X114" i="44"/>
  <c r="T100" i="44"/>
  <c r="AF118" i="44"/>
  <c r="AK93" i="44"/>
  <c r="AE101" i="44"/>
  <c r="Z133" i="44"/>
  <c r="AK134" i="44"/>
  <c r="AC109" i="44"/>
  <c r="O101" i="44"/>
  <c r="Z121" i="44"/>
  <c r="D115" i="44"/>
  <c r="BD118" i="44"/>
  <c r="A120" i="44"/>
  <c r="BA75" i="44"/>
  <c r="BI88" i="44"/>
  <c r="BB115" i="44"/>
  <c r="AJ105" i="44"/>
  <c r="AM109" i="44"/>
  <c r="BJ119" i="44"/>
  <c r="C148" i="46"/>
  <c r="C148" i="44" s="1"/>
  <c r="BK89" i="44"/>
  <c r="BD99" i="44"/>
  <c r="AP102" i="44"/>
  <c r="AB113" i="44"/>
  <c r="J123" i="44"/>
  <c r="BG133" i="44"/>
  <c r="AD143" i="44"/>
  <c r="AP144" i="44"/>
  <c r="AH146" i="44"/>
  <c r="BF146" i="44"/>
  <c r="J148" i="44"/>
  <c r="V151" i="44"/>
  <c r="Z152" i="44"/>
  <c r="E153" i="44"/>
  <c r="D100" i="44"/>
  <c r="U106" i="44"/>
  <c r="AK113" i="44"/>
  <c r="AR115" i="44"/>
  <c r="AQ121" i="44"/>
  <c r="AZ131" i="44"/>
  <c r="AY140" i="44"/>
  <c r="AP146" i="44"/>
  <c r="AB100" i="44"/>
  <c r="J104" i="44"/>
  <c r="AO114" i="44"/>
  <c r="S133" i="44"/>
  <c r="Z142" i="44"/>
  <c r="BN146" i="44"/>
  <c r="I82" i="44"/>
  <c r="BB77" i="44"/>
  <c r="BI142" i="44"/>
  <c r="AI201" i="44"/>
  <c r="A103" i="44"/>
  <c r="A187" i="44"/>
  <c r="G73" i="44"/>
  <c r="AD111" i="44"/>
  <c r="AF200" i="44"/>
  <c r="BC71" i="44"/>
  <c r="K192" i="44"/>
  <c r="AX63" i="44"/>
  <c r="J78" i="44"/>
  <c r="BN92" i="44"/>
  <c r="AR108" i="44"/>
  <c r="A144" i="44"/>
  <c r="C105" i="46"/>
  <c r="C105" i="44" s="1"/>
  <c r="C137" i="46"/>
  <c r="C137" i="44" s="1"/>
  <c r="BH66" i="44"/>
  <c r="K74" i="44"/>
  <c r="AH78" i="44"/>
  <c r="Y116" i="44"/>
  <c r="BK122" i="44"/>
  <c r="BM124" i="44"/>
  <c r="AM126" i="44"/>
  <c r="J129" i="44"/>
  <c r="AI130" i="44"/>
  <c r="W131" i="44"/>
  <c r="O132" i="44"/>
  <c r="K133" i="44"/>
  <c r="BO133" i="44"/>
  <c r="AT136" i="44"/>
  <c r="BI138" i="44"/>
  <c r="BM139" i="44"/>
  <c r="AI140" i="44"/>
  <c r="AE141" i="44"/>
  <c r="BN142" i="44"/>
  <c r="BJ145" i="44"/>
  <c r="AX150" i="44"/>
  <c r="U153" i="44"/>
  <c r="AY157" i="44"/>
  <c r="M160" i="44"/>
  <c r="BA160" i="44"/>
  <c r="AB162" i="44"/>
  <c r="BP162" i="44"/>
  <c r="BB163" i="44"/>
  <c r="M165" i="44"/>
  <c r="K167" i="44"/>
  <c r="AU195" i="44"/>
  <c r="BL60" i="44"/>
  <c r="AY192" i="44"/>
  <c r="A122" i="44"/>
  <c r="C106" i="46"/>
  <c r="C106" i="44" s="1"/>
  <c r="AV67" i="44"/>
  <c r="AE75" i="44"/>
  <c r="M79" i="44"/>
  <c r="X100" i="44"/>
  <c r="BM111" i="44"/>
  <c r="AB116" i="44"/>
  <c r="BN127" i="44"/>
  <c r="AU197" i="44"/>
  <c r="J198" i="44"/>
  <c r="K50" i="44"/>
  <c r="AS79" i="44"/>
  <c r="A148" i="44"/>
  <c r="C146" i="46"/>
  <c r="C146" i="44" s="1"/>
  <c r="AU51" i="44"/>
  <c r="AN69" i="44"/>
  <c r="S76" i="44"/>
  <c r="I80" i="44"/>
  <c r="S104" i="44"/>
  <c r="H115" i="44"/>
  <c r="U117" i="44"/>
  <c r="X125" i="44"/>
  <c r="S128" i="44"/>
  <c r="AM129" i="44"/>
  <c r="AE132" i="44"/>
  <c r="AH135" i="44"/>
  <c r="BJ136" i="44"/>
  <c r="AH137" i="44"/>
  <c r="E138" i="44"/>
  <c r="AK138" i="44"/>
  <c r="Y139" i="44"/>
  <c r="AU141" i="44"/>
  <c r="F147" i="44"/>
  <c r="AP148" i="44"/>
  <c r="AH152" i="44"/>
  <c r="AS153" i="44"/>
  <c r="AA155" i="44"/>
  <c r="AO159" i="44"/>
  <c r="BI160" i="44"/>
  <c r="AN161" i="44"/>
  <c r="F163" i="44"/>
  <c r="AP164" i="44"/>
  <c r="S167" i="44"/>
  <c r="J169" i="44"/>
  <c r="Z169" i="44"/>
  <c r="BN169" i="44"/>
  <c r="H171" i="44"/>
  <c r="AT173" i="44"/>
  <c r="AH174" i="44"/>
  <c r="AB175" i="44"/>
  <c r="N186" i="44"/>
  <c r="R205" i="44"/>
  <c r="K125" i="44"/>
  <c r="A205" i="44"/>
  <c r="C168" i="46"/>
  <c r="C168" i="44" s="1"/>
  <c r="BN55" i="44"/>
  <c r="AV69" i="44"/>
  <c r="AA76" i="44"/>
  <c r="Y80" i="44"/>
  <c r="AY107" i="44"/>
  <c r="BM168" i="46"/>
  <c r="BM168" i="44"/>
  <c r="AT133" i="46"/>
  <c r="AT133" i="44"/>
  <c r="P182" i="46"/>
  <c r="P182" i="44"/>
  <c r="K190" i="46"/>
  <c r="K190" i="44"/>
  <c r="Z198" i="46"/>
  <c r="Z198" i="44"/>
  <c r="J203" i="46"/>
  <c r="J203" i="44"/>
  <c r="AX203" i="46"/>
  <c r="AX203" i="44"/>
  <c r="AN182" i="44"/>
  <c r="T199" i="44"/>
  <c r="AL204" i="44"/>
  <c r="AV162" i="46"/>
  <c r="AV162" i="44"/>
  <c r="G167" i="46"/>
  <c r="G167" i="44"/>
  <c r="BP171" i="46"/>
  <c r="BP171" i="44"/>
  <c r="AF172" i="46"/>
  <c r="AF172" i="44"/>
  <c r="AG180" i="46"/>
  <c r="AG180" i="44"/>
  <c r="BI181" i="46"/>
  <c r="BI181" i="44"/>
  <c r="I182" i="46"/>
  <c r="I182" i="44"/>
  <c r="AG182" i="46"/>
  <c r="AG182" i="44"/>
  <c r="G184" i="46"/>
  <c r="G184" i="44"/>
  <c r="AM184" i="46"/>
  <c r="AM184" i="44"/>
  <c r="BC184" i="46"/>
  <c r="BC184" i="44"/>
  <c r="BK184" i="46"/>
  <c r="BK184" i="44"/>
  <c r="K185" i="46"/>
  <c r="K185" i="44"/>
  <c r="BG185" i="46"/>
  <c r="BG185" i="44"/>
  <c r="G186" i="46"/>
  <c r="G186" i="44"/>
  <c r="AE186" i="46"/>
  <c r="AE186" i="44"/>
  <c r="BC186" i="46"/>
  <c r="BC186" i="44"/>
  <c r="Z187" i="46"/>
  <c r="Z187" i="44"/>
  <c r="U188" i="46"/>
  <c r="U188" i="44"/>
  <c r="BI188" i="46"/>
  <c r="BI188" i="44"/>
  <c r="I189" i="46"/>
  <c r="I189" i="44"/>
  <c r="AG189" i="46"/>
  <c r="AG189" i="44"/>
  <c r="AJ190" i="46"/>
  <c r="AJ190" i="44"/>
  <c r="AZ190" i="46"/>
  <c r="AZ190" i="44"/>
  <c r="BP190" i="46"/>
  <c r="BP190" i="44"/>
  <c r="X191" i="46"/>
  <c r="X191" i="44"/>
  <c r="AV191" i="46"/>
  <c r="AV191" i="44"/>
  <c r="T192" i="46"/>
  <c r="T192" i="44"/>
  <c r="AR192" i="46"/>
  <c r="AR192" i="44"/>
  <c r="AZ192" i="46"/>
  <c r="AZ192" i="44"/>
  <c r="BP192" i="46"/>
  <c r="BP192" i="44"/>
  <c r="X193" i="46"/>
  <c r="X193" i="44"/>
  <c r="AF193" i="46"/>
  <c r="AF193" i="44"/>
  <c r="BL193" i="46"/>
  <c r="BL193" i="44"/>
  <c r="T194" i="46"/>
  <c r="T194" i="44"/>
  <c r="BH194" i="46"/>
  <c r="BH194" i="44"/>
  <c r="AF195" i="46"/>
  <c r="AF195" i="44"/>
  <c r="BD195" i="46"/>
  <c r="BD195" i="44"/>
  <c r="BL195" i="46"/>
  <c r="BL195" i="44"/>
  <c r="L196" i="46"/>
  <c r="L196" i="44"/>
  <c r="AJ196" i="46"/>
  <c r="AJ196" i="44"/>
  <c r="BH196" i="46"/>
  <c r="BH196" i="44"/>
  <c r="BL197" i="46"/>
  <c r="BL197" i="44"/>
  <c r="K198" i="46"/>
  <c r="K198" i="44"/>
  <c r="BG198" i="46"/>
  <c r="BG198" i="44"/>
  <c r="E199" i="46"/>
  <c r="E199" i="44"/>
  <c r="M199" i="46"/>
  <c r="M199" i="44"/>
  <c r="AS199" i="46"/>
  <c r="AS199" i="44"/>
  <c r="BI199" i="46"/>
  <c r="BI199" i="44"/>
  <c r="BQ199" i="46"/>
  <c r="BQ199" i="44"/>
  <c r="Q200" i="46"/>
  <c r="Q200" i="44"/>
  <c r="Y200" i="46"/>
  <c r="Y200" i="44"/>
  <c r="BM200" i="46"/>
  <c r="BM200" i="44"/>
  <c r="T201" i="46"/>
  <c r="T201" i="44"/>
  <c r="AB201" i="46"/>
  <c r="AB201" i="44"/>
  <c r="AZ201" i="46"/>
  <c r="AZ201" i="44"/>
  <c r="BH201" i="46"/>
  <c r="BH201" i="44"/>
  <c r="H202" i="46"/>
  <c r="H202" i="44"/>
  <c r="AF202" i="46"/>
  <c r="AF202" i="44"/>
  <c r="AN202" i="46"/>
  <c r="AN202" i="44"/>
  <c r="BL202" i="46"/>
  <c r="BL202" i="44"/>
  <c r="S203" i="46"/>
  <c r="S203" i="44"/>
  <c r="AA203" i="46"/>
  <c r="AA203" i="44"/>
  <c r="AY203" i="46"/>
  <c r="AY203" i="44"/>
  <c r="G204" i="46"/>
  <c r="G204" i="44"/>
  <c r="O204" i="46"/>
  <c r="O204" i="44"/>
  <c r="W204" i="46"/>
  <c r="W204" i="44"/>
  <c r="AU204" i="46"/>
  <c r="AU204" i="44"/>
  <c r="BC204" i="46"/>
  <c r="BC204" i="44"/>
  <c r="K205" i="46"/>
  <c r="K205" i="44"/>
  <c r="AI205" i="46"/>
  <c r="AI205" i="44"/>
  <c r="AQ205" i="46"/>
  <c r="AQ205" i="44"/>
  <c r="BG205" i="46"/>
  <c r="BG205" i="44"/>
  <c r="BO205" i="46"/>
  <c r="BO205" i="44"/>
  <c r="W206" i="46"/>
  <c r="W206" i="44"/>
  <c r="AE206" i="46"/>
  <c r="AE206" i="44"/>
  <c r="AM206" i="46"/>
  <c r="AM206" i="44"/>
  <c r="BK206" i="46"/>
  <c r="BK206" i="44"/>
  <c r="S207" i="46"/>
  <c r="S207" i="44"/>
  <c r="AA207" i="46"/>
  <c r="AA207" i="44"/>
  <c r="AI207" i="46"/>
  <c r="AI207" i="44"/>
  <c r="BO207" i="46"/>
  <c r="BO207" i="44"/>
  <c r="BJ177" i="46"/>
  <c r="BJ177" i="44"/>
  <c r="AJ188" i="46"/>
  <c r="AJ188" i="44"/>
  <c r="AI190" i="46"/>
  <c r="AI190" i="44"/>
  <c r="AQ192" i="46"/>
  <c r="AQ192" i="44"/>
  <c r="AI196" i="46"/>
  <c r="AI196" i="44"/>
  <c r="AE197" i="46"/>
  <c r="AE197" i="44"/>
  <c r="BH199" i="46"/>
  <c r="BH199" i="44"/>
  <c r="BL200" i="46"/>
  <c r="BL200" i="44"/>
  <c r="S201" i="46"/>
  <c r="S201" i="44"/>
  <c r="AQ201" i="46"/>
  <c r="AQ201" i="44"/>
  <c r="G202" i="46"/>
  <c r="G202" i="44"/>
  <c r="F204" i="46"/>
  <c r="F204" i="44"/>
  <c r="V204" i="46"/>
  <c r="V204" i="44"/>
  <c r="BF207" i="46"/>
  <c r="BF207" i="44"/>
  <c r="BK172" i="44"/>
  <c r="BM153" i="46"/>
  <c r="BM153" i="44"/>
  <c r="BL162" i="46"/>
  <c r="BL162" i="44"/>
  <c r="A165" i="44"/>
  <c r="C165" i="46"/>
  <c r="C165" i="44" s="1"/>
  <c r="P175" i="46"/>
  <c r="P175" i="44"/>
  <c r="AU177" i="46"/>
  <c r="AU177" i="44"/>
  <c r="U179" i="44"/>
  <c r="BH181" i="46"/>
  <c r="BH181" i="44"/>
  <c r="F184" i="46"/>
  <c r="F184" i="44"/>
  <c r="AF189" i="46"/>
  <c r="AF189" i="44"/>
  <c r="BL189" i="46"/>
  <c r="BL189" i="44"/>
  <c r="W191" i="46"/>
  <c r="W191" i="44"/>
  <c r="BO194" i="46"/>
  <c r="BO194" i="44"/>
  <c r="AE195" i="46"/>
  <c r="AE195" i="44"/>
  <c r="AA196" i="46"/>
  <c r="AA196" i="44"/>
  <c r="BD200" i="46"/>
  <c r="BD200" i="44"/>
  <c r="AM202" i="46"/>
  <c r="AM202" i="44"/>
  <c r="BB204" i="46"/>
  <c r="BB204" i="44"/>
  <c r="N206" i="46"/>
  <c r="N206" i="44"/>
  <c r="J207" i="46"/>
  <c r="J207" i="44"/>
  <c r="R207" i="46"/>
  <c r="R207" i="44"/>
  <c r="Z156" i="44"/>
  <c r="H200" i="44"/>
  <c r="AG138" i="46"/>
  <c r="AG138" i="44"/>
  <c r="BE138" i="46"/>
  <c r="BE138" i="44"/>
  <c r="N169" i="46"/>
  <c r="N169" i="44"/>
  <c r="AD169" i="46"/>
  <c r="AD169" i="44"/>
  <c r="AT174" i="46"/>
  <c r="AT174" i="44"/>
  <c r="BJ174" i="46"/>
  <c r="BJ174" i="44"/>
  <c r="AH151" i="44"/>
  <c r="AK179" i="44"/>
  <c r="AD204" i="44"/>
  <c r="C136" i="46"/>
  <c r="C136" i="44" s="1"/>
  <c r="AJ127" i="44"/>
  <c r="Y145" i="44"/>
  <c r="J151" i="44"/>
  <c r="F152" i="44"/>
  <c r="AP163" i="44"/>
  <c r="BJ167" i="44"/>
  <c r="I168" i="44"/>
  <c r="AO168" i="44"/>
  <c r="AU184" i="44"/>
  <c r="BJ184" i="44"/>
  <c r="AO189" i="44"/>
  <c r="AB196" i="44"/>
  <c r="P197" i="44"/>
  <c r="AA198" i="44"/>
  <c r="X200" i="44"/>
  <c r="K201" i="44"/>
  <c r="BB206" i="44"/>
  <c r="AX207" i="44"/>
  <c r="Y134" i="46"/>
  <c r="Y134" i="44"/>
  <c r="AW163" i="46"/>
  <c r="AW163" i="44"/>
  <c r="P165" i="46"/>
  <c r="P165" i="44"/>
  <c r="Q168" i="46"/>
  <c r="Q168" i="44"/>
  <c r="AW170" i="46"/>
  <c r="AW170" i="44"/>
  <c r="AG173" i="46"/>
  <c r="AG173" i="44"/>
  <c r="BF178" i="46"/>
  <c r="BF178" i="44"/>
  <c r="BH179" i="46"/>
  <c r="BH179" i="44"/>
  <c r="P180" i="46"/>
  <c r="P180" i="44"/>
  <c r="AO187" i="46"/>
  <c r="AO187" i="44"/>
  <c r="AU191" i="46"/>
  <c r="AU191" i="44"/>
  <c r="S194" i="46"/>
  <c r="S194" i="44"/>
  <c r="BC197" i="46"/>
  <c r="BC197" i="44"/>
  <c r="AJ199" i="46"/>
  <c r="AJ199" i="44"/>
  <c r="AN200" i="46"/>
  <c r="AN200" i="44"/>
  <c r="N204" i="46"/>
  <c r="N204" i="44"/>
  <c r="BN205" i="46"/>
  <c r="BN205" i="44"/>
  <c r="AD206" i="46"/>
  <c r="AD206" i="44"/>
  <c r="BN207" i="46"/>
  <c r="BN207" i="44"/>
  <c r="T179" i="44"/>
  <c r="BO196" i="44"/>
  <c r="AI124" i="46"/>
  <c r="AI124" i="44"/>
  <c r="AT144" i="46"/>
  <c r="AT144" i="44"/>
  <c r="A143" i="27"/>
  <c r="A145" i="44"/>
  <c r="AM155" i="46"/>
  <c r="AM155" i="44"/>
  <c r="W167" i="46"/>
  <c r="W167" i="44"/>
  <c r="BN168" i="46"/>
  <c r="BN168" i="44"/>
  <c r="BQ179" i="46"/>
  <c r="BQ179" i="44"/>
  <c r="D154" i="44"/>
  <c r="BC191" i="44"/>
  <c r="A141" i="44"/>
  <c r="BI125" i="44"/>
  <c r="BI154" i="44"/>
  <c r="BQ174" i="44"/>
  <c r="BA181" i="44"/>
  <c r="BQ181" i="44"/>
  <c r="N184" i="44"/>
  <c r="AE184" i="44"/>
  <c r="BK186" i="44"/>
  <c r="J187" i="44"/>
  <c r="P189" i="44"/>
  <c r="AF191" i="44"/>
  <c r="BG192" i="44"/>
  <c r="G193" i="44"/>
  <c r="AE193" i="44"/>
  <c r="AJ194" i="44"/>
  <c r="AR196" i="44"/>
  <c r="AX198" i="44"/>
  <c r="AT206" i="44"/>
  <c r="U120" i="46"/>
  <c r="U120" i="44"/>
  <c r="BN132" i="46"/>
  <c r="BB157" i="46"/>
  <c r="BB157" i="44"/>
  <c r="C158" i="46"/>
  <c r="C158" i="44" s="1"/>
  <c r="A158" i="44"/>
  <c r="AS169" i="46"/>
  <c r="AS169" i="44"/>
  <c r="AL184" i="46"/>
  <c r="AL184" i="44"/>
  <c r="AI194" i="46"/>
  <c r="AI194" i="44"/>
  <c r="AB199" i="46"/>
  <c r="AB199" i="44"/>
  <c r="AY201" i="46"/>
  <c r="AY201" i="44"/>
  <c r="AE202" i="46"/>
  <c r="AE202" i="44"/>
  <c r="R203" i="46"/>
  <c r="R203" i="44"/>
  <c r="AH207" i="46"/>
  <c r="AH207" i="44"/>
  <c r="U169" i="44"/>
  <c r="BK197" i="44"/>
  <c r="A136" i="27"/>
  <c r="A138" i="44"/>
  <c r="V144" i="46"/>
  <c r="V144" i="44"/>
  <c r="P162" i="46"/>
  <c r="P162" i="44"/>
  <c r="AF162" i="46"/>
  <c r="AF162" i="44"/>
  <c r="R163" i="46"/>
  <c r="R163" i="44"/>
  <c r="P172" i="46"/>
  <c r="P172" i="44"/>
  <c r="AD174" i="46"/>
  <c r="AD174" i="44"/>
  <c r="O197" i="44"/>
  <c r="R143" i="44"/>
  <c r="BF143" i="44"/>
  <c r="AO149" i="44"/>
  <c r="BA159" i="44"/>
  <c r="AF160" i="44"/>
  <c r="W162" i="44"/>
  <c r="AA171" i="44"/>
  <c r="AL177" i="44"/>
  <c r="Y180" i="44"/>
  <c r="AJ181" i="44"/>
  <c r="O184" i="44"/>
  <c r="AL186" i="44"/>
  <c r="BQ188" i="44"/>
  <c r="Q189" i="44"/>
  <c r="BG190" i="44"/>
  <c r="H193" i="44"/>
  <c r="S198" i="44"/>
  <c r="AP198" i="44"/>
  <c r="BN198" i="44"/>
  <c r="BP199" i="44"/>
  <c r="BO122" i="46"/>
  <c r="BO122" i="44"/>
  <c r="F157" i="46"/>
  <c r="F157" i="44"/>
  <c r="Q187" i="46"/>
  <c r="Q187" i="44"/>
  <c r="BC195" i="46"/>
  <c r="BC195" i="44"/>
  <c r="D199" i="46"/>
  <c r="D199" i="44"/>
  <c r="V206" i="46"/>
  <c r="V206" i="44"/>
  <c r="Z207" i="46"/>
  <c r="Z207" i="44"/>
  <c r="BE168" i="44"/>
  <c r="AM193" i="44"/>
  <c r="BO156" i="46"/>
  <c r="BO156" i="44"/>
  <c r="BF163" i="46"/>
  <c r="BF163" i="44"/>
  <c r="BE165" i="46"/>
  <c r="BE165" i="44"/>
  <c r="AZ171" i="46"/>
  <c r="AZ171" i="44"/>
  <c r="V56" i="44"/>
  <c r="F206" i="44"/>
  <c r="A185" i="44"/>
  <c r="C175" i="46"/>
  <c r="C175" i="44" s="1"/>
  <c r="BP130" i="44"/>
  <c r="BG158" i="44"/>
  <c r="G162" i="44"/>
  <c r="AS164" i="44"/>
  <c r="AJ166" i="44"/>
  <c r="AP170" i="44"/>
  <c r="AN180" i="44"/>
  <c r="AY183" i="44"/>
  <c r="AM186" i="44"/>
  <c r="BH190" i="44"/>
  <c r="H191" i="44"/>
  <c r="AZ194" i="44"/>
  <c r="D196" i="44"/>
  <c r="AQ198" i="44"/>
  <c r="AL206" i="44"/>
  <c r="AZ66" i="44"/>
  <c r="AA72" i="44"/>
  <c r="BM101" i="44"/>
  <c r="BC62" i="44"/>
  <c r="AS68" i="44"/>
  <c r="C57" i="46"/>
  <c r="C57" i="44" s="1"/>
  <c r="AK68" i="44"/>
  <c r="C82" i="46"/>
  <c r="C82" i="44" s="1"/>
  <c r="A80" i="44"/>
  <c r="BI64" i="44"/>
  <c r="BE74" i="44"/>
  <c r="A146" i="44"/>
  <c r="AK56" i="44"/>
  <c r="X67" i="44"/>
  <c r="T70" i="44"/>
  <c r="BD94" i="44"/>
  <c r="V119" i="44"/>
  <c r="BN120" i="44"/>
  <c r="BI126" i="44"/>
  <c r="P129" i="44"/>
  <c r="BQ131" i="44"/>
  <c r="AD134" i="44"/>
  <c r="N136" i="44"/>
  <c r="Z137" i="44"/>
  <c r="AA140" i="44"/>
  <c r="BC141" i="44"/>
  <c r="N143" i="44"/>
  <c r="U144" i="44"/>
  <c r="F145" i="44"/>
  <c r="J146" i="44"/>
  <c r="AL147" i="44"/>
  <c r="R148" i="44"/>
  <c r="BJ149" i="44"/>
  <c r="AH150" i="44"/>
  <c r="BN152" i="44"/>
  <c r="C115" i="46"/>
  <c r="C115" i="44" s="1"/>
  <c r="BE116" i="44"/>
  <c r="AL137" i="44"/>
  <c r="F150" i="44"/>
  <c r="BO83" i="46"/>
  <c r="BJ142" i="44"/>
  <c r="C147" i="46"/>
  <c r="C147" i="44" s="1"/>
  <c r="E68" i="44"/>
  <c r="T86" i="44"/>
  <c r="U103" i="44"/>
  <c r="BG105" i="44"/>
  <c r="T108" i="44"/>
  <c r="N111" i="44"/>
  <c r="J113" i="44"/>
  <c r="BJ120" i="44"/>
  <c r="J168" i="44"/>
  <c r="BF170" i="44"/>
  <c r="S111" i="44"/>
  <c r="BB118" i="44"/>
  <c r="AK130" i="44"/>
  <c r="AX115" i="46"/>
  <c r="AX115" i="44"/>
  <c r="E139" i="46"/>
  <c r="E139" i="44"/>
  <c r="AK139" i="46"/>
  <c r="AK139" i="44"/>
  <c r="AD146" i="46"/>
  <c r="AD146" i="44"/>
  <c r="BF151" i="46"/>
  <c r="BF151" i="44"/>
  <c r="AT152" i="46"/>
  <c r="AT152" i="44"/>
  <c r="E159" i="46"/>
  <c r="E159" i="44"/>
  <c r="AS159" i="46"/>
  <c r="AS159" i="44"/>
  <c r="AR161" i="46"/>
  <c r="AR161" i="44"/>
  <c r="AX163" i="46"/>
  <c r="AX163" i="44"/>
  <c r="N164" i="46"/>
  <c r="N164" i="44"/>
  <c r="AD164" i="46"/>
  <c r="AD164" i="44"/>
  <c r="AT164" i="46"/>
  <c r="AT164" i="44"/>
  <c r="BJ164" i="46"/>
  <c r="BJ164" i="44"/>
  <c r="I165" i="46"/>
  <c r="I165" i="44"/>
  <c r="Y165" i="46"/>
  <c r="Y165" i="44"/>
  <c r="AO165" i="46"/>
  <c r="AO165" i="44"/>
  <c r="AW165" i="46"/>
  <c r="AW165" i="44"/>
  <c r="BM165" i="46"/>
  <c r="BM165" i="44"/>
  <c r="AK166" i="46"/>
  <c r="AK166" i="44"/>
  <c r="BA166" i="46"/>
  <c r="BA166" i="44"/>
  <c r="BI166" i="46"/>
  <c r="BI166" i="44"/>
  <c r="AM167" i="46"/>
  <c r="AM167" i="44"/>
  <c r="BC167" i="46"/>
  <c r="BC167" i="44"/>
  <c r="BK167" i="46"/>
  <c r="BK167" i="44"/>
  <c r="R168" i="46"/>
  <c r="R168" i="44"/>
  <c r="AX168" i="46"/>
  <c r="AX168" i="44"/>
  <c r="V169" i="46"/>
  <c r="V169" i="44"/>
  <c r="AL169" i="46"/>
  <c r="AL169" i="44"/>
  <c r="AT169" i="46"/>
  <c r="AT169" i="44"/>
  <c r="BJ169" i="46"/>
  <c r="BJ169" i="44"/>
  <c r="J170" i="46"/>
  <c r="J170" i="44"/>
  <c r="D171" i="46"/>
  <c r="D171" i="44"/>
  <c r="T171" i="46"/>
  <c r="T171" i="44"/>
  <c r="AB171" i="46"/>
  <c r="AB171" i="44"/>
  <c r="BH171" i="46"/>
  <c r="BH171" i="44"/>
  <c r="H172" i="46"/>
  <c r="H172" i="44"/>
  <c r="X172" i="46"/>
  <c r="X172" i="44"/>
  <c r="AN172" i="46"/>
  <c r="AN172" i="44"/>
  <c r="BD172" i="46"/>
  <c r="BD172" i="44"/>
  <c r="R173" i="46"/>
  <c r="R173" i="44"/>
  <c r="AP173" i="46"/>
  <c r="AP173" i="44"/>
  <c r="V174" i="46"/>
  <c r="V174" i="44"/>
  <c r="BB174" i="46"/>
  <c r="BB174" i="44"/>
  <c r="H175" i="46"/>
  <c r="H175" i="44"/>
  <c r="AV175" i="46"/>
  <c r="AV175" i="44"/>
  <c r="BL175" i="46"/>
  <c r="BL175" i="44"/>
  <c r="S176" i="46"/>
  <c r="S176" i="44"/>
  <c r="AY176" i="46"/>
  <c r="AY176" i="44"/>
  <c r="BG176" i="46"/>
  <c r="BG176" i="44"/>
  <c r="AE177" i="46"/>
  <c r="AE177" i="44"/>
  <c r="AM177" i="46"/>
  <c r="AM177" i="44"/>
  <c r="BC177" i="46"/>
  <c r="BC177" i="44"/>
  <c r="BK177" i="46"/>
  <c r="BK177" i="44"/>
  <c r="K178" i="46"/>
  <c r="K178" i="44"/>
  <c r="AA178" i="46"/>
  <c r="AA178" i="44"/>
  <c r="AQ178" i="46"/>
  <c r="AQ178" i="44"/>
  <c r="AY178" i="46"/>
  <c r="AY178" i="44"/>
  <c r="E179" i="46"/>
  <c r="E179" i="44"/>
  <c r="AC179" i="46"/>
  <c r="AC179" i="44"/>
  <c r="AS179" i="46"/>
  <c r="AS179" i="44"/>
  <c r="BI179" i="46"/>
  <c r="BI179" i="44"/>
  <c r="Q180" i="46"/>
  <c r="Q180" i="44"/>
  <c r="AO180" i="46"/>
  <c r="AO180" i="44"/>
  <c r="E181" i="46"/>
  <c r="E181" i="44"/>
  <c r="M181" i="46"/>
  <c r="M181" i="44"/>
  <c r="AC181" i="46"/>
  <c r="AC181" i="44"/>
  <c r="AS181" i="46"/>
  <c r="AS181" i="44"/>
  <c r="AO182" i="46"/>
  <c r="AO182" i="44"/>
  <c r="AW182" i="46"/>
  <c r="AW182" i="44"/>
  <c r="BM182" i="46"/>
  <c r="BM182" i="44"/>
  <c r="T183" i="46"/>
  <c r="T183" i="44"/>
  <c r="AB183" i="46"/>
  <c r="AB183" i="44"/>
  <c r="AR183" i="46"/>
  <c r="AR183" i="44"/>
  <c r="BP183" i="46"/>
  <c r="BP183" i="44"/>
  <c r="W184" i="46"/>
  <c r="W184" i="44"/>
  <c r="AA185" i="46"/>
  <c r="AA185" i="44"/>
  <c r="AQ185" i="46"/>
  <c r="AQ185" i="44"/>
  <c r="AY185" i="46"/>
  <c r="AY185" i="44"/>
  <c r="BO185" i="46"/>
  <c r="BO185" i="44"/>
  <c r="O186" i="46"/>
  <c r="O186" i="44"/>
  <c r="W186" i="46"/>
  <c r="W186" i="44"/>
  <c r="AU186" i="46"/>
  <c r="AU186" i="44"/>
  <c r="R187" i="46"/>
  <c r="R187" i="44"/>
  <c r="AP187" i="46"/>
  <c r="AP187" i="44"/>
  <c r="BF187" i="46"/>
  <c r="BF187" i="44"/>
  <c r="BN187" i="46"/>
  <c r="BN187" i="44"/>
  <c r="E188" i="46"/>
  <c r="E188" i="44"/>
  <c r="M188" i="46"/>
  <c r="M188" i="44"/>
  <c r="AC188" i="46"/>
  <c r="AC188" i="44"/>
  <c r="AK188" i="46"/>
  <c r="AK188" i="44"/>
  <c r="BA188" i="46"/>
  <c r="BA188" i="44"/>
  <c r="Y189" i="46"/>
  <c r="Y189" i="44"/>
  <c r="AW189" i="46"/>
  <c r="AW189" i="44"/>
  <c r="BE189" i="46"/>
  <c r="BE189" i="44"/>
  <c r="D190" i="46"/>
  <c r="D190" i="44"/>
  <c r="T190" i="46"/>
  <c r="T190" i="44"/>
  <c r="AB190" i="46"/>
  <c r="AB190" i="44"/>
  <c r="AR190" i="46"/>
  <c r="AR190" i="44"/>
  <c r="P191" i="46"/>
  <c r="P191" i="44"/>
  <c r="AN191" i="46"/>
  <c r="AN191" i="44"/>
  <c r="BD191" i="46"/>
  <c r="BD191" i="44"/>
  <c r="D192" i="46"/>
  <c r="D192" i="44"/>
  <c r="AB192" i="46"/>
  <c r="AB192" i="44"/>
  <c r="AJ192" i="46"/>
  <c r="AJ192" i="44"/>
  <c r="BH192" i="46"/>
  <c r="BH192" i="44"/>
  <c r="AN193" i="46"/>
  <c r="AN193" i="44"/>
  <c r="AV193" i="46"/>
  <c r="AV193" i="44"/>
  <c r="AO138" i="46"/>
  <c r="AO138" i="44"/>
  <c r="AL150" i="46"/>
  <c r="AL150" i="44"/>
  <c r="O155" i="46"/>
  <c r="O155" i="44"/>
  <c r="S156" i="46"/>
  <c r="S156" i="44"/>
  <c r="AE167" i="46"/>
  <c r="AE167" i="44"/>
  <c r="AC101" i="46"/>
  <c r="AC101" i="44"/>
  <c r="G110" i="46"/>
  <c r="G110" i="44"/>
  <c r="V120" i="46"/>
  <c r="V120" i="44"/>
  <c r="R149" i="46"/>
  <c r="R149" i="44"/>
  <c r="V150" i="46"/>
  <c r="V150" i="44"/>
  <c r="AI158" i="46"/>
  <c r="AI158" i="44"/>
  <c r="AG160" i="46"/>
  <c r="AG160" i="44"/>
  <c r="O167" i="46"/>
  <c r="O167" i="44"/>
  <c r="C117" i="46"/>
  <c r="C117" i="44" s="1"/>
  <c r="BF117" i="44"/>
  <c r="AE123" i="44"/>
  <c r="AY141" i="44"/>
  <c r="Z143" i="44"/>
  <c r="N150" i="44"/>
  <c r="A113" i="44"/>
  <c r="C151" i="46"/>
  <c r="C151" i="44" s="1"/>
  <c r="N118" i="44"/>
  <c r="R136" i="44"/>
  <c r="BB150" i="44"/>
  <c r="AY158" i="44"/>
  <c r="BE160" i="44"/>
  <c r="AL164" i="44"/>
  <c r="BB164" i="44"/>
  <c r="AP168" i="44"/>
  <c r="F169" i="44"/>
  <c r="AH170" i="44"/>
  <c r="AH173" i="44"/>
  <c r="G177" i="44"/>
  <c r="W177" i="44"/>
  <c r="BE180" i="44"/>
  <c r="AK181" i="44"/>
  <c r="AJ183" i="44"/>
  <c r="BH183" i="44"/>
  <c r="N135" i="46"/>
  <c r="N135" i="44"/>
  <c r="AT137" i="46"/>
  <c r="AT137" i="44"/>
  <c r="V142" i="46"/>
  <c r="V142" i="44"/>
  <c r="AP143" i="46"/>
  <c r="AP143" i="44"/>
  <c r="Z147" i="46"/>
  <c r="Z147" i="44"/>
  <c r="R151" i="46"/>
  <c r="R151" i="44"/>
  <c r="Y153" i="46"/>
  <c r="Y153" i="44"/>
  <c r="C138" i="46"/>
  <c r="C138" i="44" s="1"/>
  <c r="I138" i="44"/>
  <c r="F142" i="44"/>
  <c r="AU155" i="44"/>
  <c r="AE157" i="44"/>
  <c r="BF168" i="44"/>
  <c r="AM140" i="44"/>
  <c r="AA156" i="44"/>
  <c r="AO160" i="44"/>
  <c r="E166" i="44"/>
  <c r="R170" i="44"/>
  <c r="L171" i="44"/>
  <c r="J173" i="44"/>
  <c r="AP117" i="46"/>
  <c r="AP117" i="44"/>
  <c r="N120" i="46"/>
  <c r="N120" i="44"/>
  <c r="G133" i="46"/>
  <c r="G133" i="44"/>
  <c r="Z136" i="46"/>
  <c r="Z136" i="44"/>
  <c r="BN136" i="46"/>
  <c r="BN136" i="44"/>
  <c r="AS154" i="46"/>
  <c r="AS154" i="44"/>
  <c r="AY156" i="46"/>
  <c r="AY156" i="44"/>
  <c r="AM157" i="46"/>
  <c r="AM157" i="44"/>
  <c r="BM160" i="46"/>
  <c r="BM160" i="44"/>
  <c r="D161" i="46"/>
  <c r="D161" i="44"/>
  <c r="M166" i="46"/>
  <c r="M166" i="44"/>
  <c r="Z149" i="44"/>
  <c r="W155" i="44"/>
  <c r="AQ156" i="44"/>
  <c r="AU157" i="44"/>
  <c r="AB161" i="44"/>
  <c r="Z168" i="44"/>
  <c r="A153" i="44"/>
  <c r="BJ112" i="44"/>
  <c r="AC125" i="44"/>
  <c r="AC139" i="44"/>
  <c r="S141" i="44"/>
  <c r="A170" i="44"/>
  <c r="C143" i="46"/>
  <c r="C143" i="44" s="1"/>
  <c r="BK110" i="44"/>
  <c r="AN121" i="44"/>
  <c r="AC130" i="44"/>
  <c r="AQ132" i="44"/>
  <c r="BG141" i="44"/>
  <c r="BN145" i="44"/>
  <c r="AL146" i="44"/>
  <c r="Q153" i="44"/>
  <c r="AW153" i="44"/>
  <c r="E154" i="44"/>
  <c r="G155" i="44"/>
  <c r="U166" i="44"/>
  <c r="AU167" i="44"/>
  <c r="BB169" i="44"/>
  <c r="AX170" i="44"/>
  <c r="BN170" i="44"/>
  <c r="AR171" i="44"/>
  <c r="Z173" i="44"/>
  <c r="AL174" i="44"/>
  <c r="BD175" i="44"/>
  <c r="AQ176" i="44"/>
  <c r="S178" i="44"/>
  <c r="AI178" i="44"/>
  <c r="I180" i="44"/>
  <c r="BK123" i="46"/>
  <c r="BK123" i="44"/>
  <c r="AZ129" i="46"/>
  <c r="AZ129" i="44"/>
  <c r="M130" i="46"/>
  <c r="M130" i="44"/>
  <c r="AW131" i="46"/>
  <c r="AW131" i="44"/>
  <c r="BB135" i="46"/>
  <c r="BB135" i="44"/>
  <c r="BA139" i="46"/>
  <c r="BA139" i="44"/>
  <c r="AI141" i="46"/>
  <c r="AI141" i="44"/>
  <c r="AL144" i="46"/>
  <c r="AL144" i="44"/>
  <c r="BH161" i="46"/>
  <c r="BH161" i="44"/>
  <c r="BD162" i="46"/>
  <c r="BD162" i="44"/>
  <c r="BP161" i="44"/>
  <c r="AS166" i="44"/>
  <c r="A147" i="44"/>
  <c r="AP134" i="44"/>
  <c r="BF136" i="44"/>
  <c r="BB146" i="44"/>
  <c r="BQ154" i="44"/>
  <c r="K156" i="44"/>
  <c r="A117" i="44"/>
  <c r="A143" i="44"/>
  <c r="C145" i="46"/>
  <c r="C145" i="44" s="1"/>
  <c r="AM92" i="44"/>
  <c r="M107" i="44"/>
  <c r="BE108" i="44"/>
  <c r="BJ137" i="44"/>
  <c r="BC140" i="44"/>
  <c r="BF147" i="44"/>
  <c r="V152" i="44"/>
  <c r="AK154" i="44"/>
  <c r="Z163" i="44"/>
  <c r="F164" i="44"/>
  <c r="V164" i="44"/>
  <c r="AG165" i="44"/>
  <c r="AH168" i="44"/>
  <c r="BL172" i="44"/>
  <c r="BF173" i="44"/>
  <c r="F174" i="44"/>
  <c r="X175" i="44"/>
  <c r="AN175" i="44"/>
  <c r="AA176" i="44"/>
  <c r="O177" i="44"/>
  <c r="BO178" i="44"/>
  <c r="AW180" i="44"/>
  <c r="BE182" i="44"/>
  <c r="D183" i="44"/>
  <c r="AZ183" i="44"/>
  <c r="H197" i="44"/>
  <c r="AY198" i="44"/>
  <c r="AK199" i="44"/>
  <c r="AW200" i="44"/>
  <c r="D201" i="44"/>
  <c r="BP201" i="44"/>
  <c r="AR194" i="44"/>
  <c r="BP194" i="44"/>
  <c r="P195" i="44"/>
  <c r="AN195" i="44"/>
  <c r="AZ196" i="44"/>
  <c r="AF197" i="44"/>
  <c r="AI198" i="44"/>
  <c r="BI68" i="44"/>
  <c r="L194" i="44"/>
  <c r="T196" i="44"/>
  <c r="BD197" i="44"/>
  <c r="U199" i="44"/>
  <c r="BA199" i="44"/>
  <c r="AO200" i="44"/>
  <c r="S205" i="44"/>
  <c r="G206" i="44"/>
  <c r="BC206" i="44"/>
  <c r="K207" i="44"/>
  <c r="A124" i="44"/>
  <c r="F83" i="44"/>
  <c r="L96" i="44"/>
  <c r="AP132" i="44"/>
  <c r="BQ152" i="44"/>
  <c r="AD155" i="44"/>
  <c r="J156" i="44"/>
  <c r="AN160" i="44"/>
  <c r="Y163" i="44"/>
  <c r="L130" i="44"/>
  <c r="U116" i="44"/>
  <c r="AR130" i="44"/>
  <c r="AW113" i="44"/>
  <c r="A119" i="44"/>
  <c r="A149" i="44"/>
  <c r="C121" i="46"/>
  <c r="C121" i="44" s="1"/>
  <c r="AG60" i="44"/>
  <c r="U108" i="44"/>
  <c r="V114" i="44"/>
  <c r="AL118" i="44"/>
  <c r="BQ125" i="44"/>
  <c r="AJ129" i="44"/>
  <c r="BA130" i="44"/>
  <c r="AW134" i="44"/>
  <c r="AL135" i="44"/>
  <c r="N137" i="44"/>
  <c r="M139" i="44"/>
  <c r="AT142" i="44"/>
  <c r="J143" i="44"/>
  <c r="BB144" i="44"/>
  <c r="R145" i="44"/>
  <c r="AP145" i="44"/>
  <c r="AG149" i="44"/>
  <c r="AT150" i="44"/>
  <c r="U152" i="44"/>
  <c r="BQ164" i="44"/>
  <c r="BP166" i="44"/>
  <c r="M169" i="44"/>
  <c r="P126" i="44"/>
  <c r="AF131" i="44"/>
  <c r="Y89" i="44"/>
  <c r="AH99" i="44"/>
  <c r="C101" i="46"/>
  <c r="C101" i="44" s="1"/>
  <c r="BO92" i="44"/>
  <c r="AZ95" i="44"/>
  <c r="C120" i="46"/>
  <c r="C120" i="44" s="1"/>
  <c r="AO89" i="44"/>
  <c r="AE93" i="44"/>
  <c r="BE101" i="44"/>
  <c r="BP105" i="44"/>
  <c r="BA108" i="44"/>
  <c r="BF114" i="44"/>
  <c r="AV122" i="44"/>
  <c r="AI123" i="44"/>
  <c r="BK124" i="44"/>
  <c r="T97" i="44"/>
  <c r="AQ110" i="44"/>
  <c r="BB100" i="44"/>
  <c r="BJ100" i="44"/>
  <c r="C114" i="46"/>
  <c r="C114" i="44" s="1"/>
  <c r="BN99" i="44"/>
  <c r="E108" i="44"/>
  <c r="H127" i="44"/>
  <c r="BK132" i="44"/>
  <c r="AX99" i="44"/>
  <c r="D102" i="44"/>
  <c r="G109" i="44"/>
  <c r="W106" i="44"/>
  <c r="O109" i="44"/>
  <c r="N115" i="44"/>
  <c r="BB117" i="44"/>
  <c r="AX118" i="44"/>
  <c r="L121" i="44"/>
  <c r="BL127" i="44"/>
  <c r="BP128" i="44"/>
  <c r="W132" i="44"/>
  <c r="A137" i="44"/>
  <c r="C144" i="46"/>
  <c r="C144" i="44" s="1"/>
  <c r="AM91" i="44"/>
  <c r="H94" i="44"/>
  <c r="BH97" i="44"/>
  <c r="Y101" i="44"/>
  <c r="L102" i="44"/>
  <c r="AM106" i="44"/>
  <c r="M108" i="44"/>
  <c r="V115" i="44"/>
  <c r="R120" i="44"/>
  <c r="P122" i="44"/>
  <c r="M126" i="44"/>
  <c r="P127" i="44"/>
  <c r="V134" i="44"/>
  <c r="BB134" i="44"/>
  <c r="F136" i="44"/>
  <c r="J137" i="44"/>
  <c r="S140" i="44"/>
  <c r="AQ140" i="44"/>
  <c r="O141" i="44"/>
  <c r="AT143" i="44"/>
  <c r="J144" i="44"/>
  <c r="BF144" i="44"/>
  <c r="AL145" i="44"/>
  <c r="F151" i="44"/>
  <c r="BB151" i="44"/>
  <c r="BL96" i="44"/>
  <c r="BK111" i="44"/>
  <c r="C116" i="46"/>
  <c r="C116" i="44" s="1"/>
  <c r="AN94" i="44"/>
  <c r="N98" i="44"/>
  <c r="N100" i="44"/>
  <c r="AP116" i="44"/>
  <c r="J118" i="44"/>
  <c r="AB121" i="44"/>
  <c r="X122" i="44"/>
  <c r="AH93" i="44"/>
  <c r="C135" i="46"/>
  <c r="C135" i="44" s="1"/>
  <c r="BO85" i="44"/>
  <c r="G91" i="44"/>
  <c r="BC93" i="44"/>
  <c r="BD96" i="44"/>
  <c r="AW101" i="44"/>
  <c r="BH102" i="44"/>
  <c r="BC104" i="44"/>
  <c r="G111" i="44"/>
  <c r="J112" i="44"/>
  <c r="BB113" i="44"/>
  <c r="R116" i="44"/>
  <c r="AD117" i="44"/>
  <c r="AP120" i="44"/>
  <c r="AE124" i="44"/>
  <c r="AO125" i="44"/>
  <c r="X127" i="44"/>
  <c r="N134" i="44"/>
  <c r="Z135" i="44"/>
  <c r="BF135" i="44"/>
  <c r="AP137" i="44"/>
  <c r="BN137" i="44"/>
  <c r="U138" i="44"/>
  <c r="AS138" i="44"/>
  <c r="I139" i="44"/>
  <c r="AW139" i="44"/>
  <c r="BO140" i="44"/>
  <c r="AM141" i="44"/>
  <c r="BJ143" i="44"/>
  <c r="AD145" i="44"/>
  <c r="R146" i="44"/>
  <c r="V147" i="44"/>
  <c r="AT147" i="44"/>
  <c r="Z148" i="44"/>
  <c r="V149" i="44"/>
  <c r="BF150" i="44"/>
  <c r="AL151" i="44"/>
  <c r="AX152" i="44"/>
  <c r="BQ68" i="44"/>
  <c r="BL82" i="44"/>
  <c r="AS112" i="44"/>
  <c r="BC86" i="44"/>
  <c r="BG87" i="44"/>
  <c r="BC91" i="44"/>
  <c r="D95" i="44"/>
  <c r="A99" i="44"/>
  <c r="N73" i="44"/>
  <c r="T81" i="44"/>
  <c r="E88" i="44"/>
  <c r="AA92" i="44"/>
  <c r="L95" i="44"/>
  <c r="AP99" i="44"/>
  <c r="V100" i="44"/>
  <c r="AV103" i="44"/>
  <c r="T105" i="44"/>
  <c r="AE106" i="44"/>
  <c r="BQ108" i="44"/>
  <c r="AA110" i="44"/>
  <c r="W111" i="44"/>
  <c r="AL113" i="44"/>
  <c r="AI92" i="44"/>
  <c r="AC88" i="44"/>
  <c r="AA85" i="44"/>
  <c r="K90" i="44"/>
  <c r="BP97" i="44"/>
  <c r="AB102" i="44"/>
  <c r="AZ105" i="44"/>
  <c r="BM89" i="44"/>
  <c r="AF24" i="44"/>
  <c r="BP81" i="44"/>
  <c r="AK88" i="44"/>
  <c r="AG101" i="44"/>
  <c r="I107" i="44"/>
  <c r="A116" i="44"/>
  <c r="C99" i="46"/>
  <c r="C99" i="44" s="1"/>
  <c r="AD75" i="44"/>
  <c r="AS88" i="44"/>
  <c r="AY92" i="44"/>
  <c r="AF96" i="44"/>
  <c r="F98" i="44"/>
  <c r="BF99" i="44"/>
  <c r="AT100" i="44"/>
  <c r="T104" i="44"/>
  <c r="AM111" i="44"/>
  <c r="BN112" i="44"/>
  <c r="J114" i="44"/>
  <c r="J116" i="44"/>
  <c r="Z118" i="44"/>
  <c r="BF118" i="44"/>
  <c r="T121" i="44"/>
  <c r="BL122" i="44"/>
  <c r="BG123" i="44"/>
  <c r="AM124" i="44"/>
  <c r="D128" i="44"/>
  <c r="AI133" i="44"/>
  <c r="BB136" i="44"/>
  <c r="BN72" i="44"/>
  <c r="BE89" i="44"/>
  <c r="AB97" i="44"/>
  <c r="BO8" i="46"/>
  <c r="A40" i="44"/>
  <c r="BE42" i="44"/>
  <c r="C80" i="46"/>
  <c r="C80" i="44" s="1"/>
  <c r="U68" i="44"/>
  <c r="AD95" i="44"/>
  <c r="K34" i="44"/>
  <c r="A82" i="44"/>
  <c r="AL37" i="44"/>
  <c r="BQ66" i="44"/>
  <c r="BA68" i="44"/>
  <c r="BF38" i="44"/>
  <c r="C125" i="46"/>
  <c r="C125" i="44" s="1"/>
  <c r="BB91" i="44"/>
  <c r="AL101" i="44"/>
  <c r="Q104" i="44"/>
  <c r="BB111" i="44"/>
  <c r="BI113" i="44"/>
  <c r="H123" i="44"/>
  <c r="AJ124" i="44"/>
  <c r="O127" i="44"/>
  <c r="AL132" i="44"/>
  <c r="AS134" i="44"/>
  <c r="Q135" i="44"/>
  <c r="E136" i="44"/>
  <c r="BG136" i="44"/>
  <c r="Q142" i="44"/>
  <c r="AR86" i="44"/>
  <c r="BH108" i="44"/>
  <c r="AC117" i="44"/>
  <c r="AR126" i="44"/>
  <c r="BD130" i="44"/>
  <c r="A110" i="44"/>
  <c r="A125" i="44"/>
  <c r="BN88" i="44"/>
  <c r="AS98" i="44"/>
  <c r="Q118" i="44"/>
  <c r="F124" i="44"/>
  <c r="AF130" i="44"/>
  <c r="A140" i="44"/>
  <c r="BQ63" i="44"/>
  <c r="M68" i="44"/>
  <c r="M73" i="44"/>
  <c r="F89" i="44"/>
  <c r="Z90" i="44"/>
  <c r="X104" i="44"/>
  <c r="BE105" i="44"/>
  <c r="BO106" i="44"/>
  <c r="AH113" i="44"/>
  <c r="S121" i="44"/>
  <c r="AY121" i="44"/>
  <c r="BC122" i="44"/>
  <c r="G129" i="44"/>
  <c r="BI134" i="44"/>
  <c r="Y135" i="44"/>
  <c r="AW135" i="44"/>
  <c r="BD139" i="44"/>
  <c r="X140" i="44"/>
  <c r="L141" i="44"/>
  <c r="I146" i="44"/>
  <c r="M147" i="44"/>
  <c r="I148" i="44"/>
  <c r="Q150" i="44"/>
  <c r="BM150" i="44"/>
  <c r="S151" i="44"/>
  <c r="Y152" i="44"/>
  <c r="AP153" i="44"/>
  <c r="AH155" i="44"/>
  <c r="BD155" i="44"/>
  <c r="N158" i="44"/>
  <c r="AL158" i="44"/>
  <c r="F159" i="44"/>
  <c r="AK161" i="44"/>
  <c r="AN89" i="44"/>
  <c r="AP92" i="44"/>
  <c r="AZ84" i="44"/>
  <c r="BG85" i="46"/>
  <c r="AZ96" i="44"/>
  <c r="A55" i="44"/>
  <c r="A121" i="44"/>
  <c r="A136" i="44"/>
  <c r="C149" i="46"/>
  <c r="C149" i="44" s="1"/>
  <c r="AZ41" i="44"/>
  <c r="AZ70" i="44"/>
  <c r="AI74" i="44"/>
  <c r="AT77" i="44"/>
  <c r="AG80" i="44"/>
  <c r="L83" i="44"/>
  <c r="AR100" i="44"/>
  <c r="BP103" i="44"/>
  <c r="AE107" i="44"/>
  <c r="AV112" i="44"/>
  <c r="AB115" i="44"/>
  <c r="P121" i="44"/>
  <c r="E124" i="44"/>
  <c r="S126" i="44"/>
  <c r="AZ127" i="44"/>
  <c r="X128" i="44"/>
  <c r="T129" i="44"/>
  <c r="AO131" i="44"/>
  <c r="O133" i="44"/>
  <c r="BF134" i="44"/>
  <c r="V135" i="44"/>
  <c r="Y138" i="44"/>
  <c r="AS139" i="44"/>
  <c r="F144" i="44"/>
  <c r="AT146" i="44"/>
  <c r="AX151" i="44"/>
  <c r="BB152" i="44"/>
  <c r="AO153" i="44"/>
  <c r="M154" i="44"/>
  <c r="BG156" i="44"/>
  <c r="O157" i="44"/>
  <c r="AK159" i="44"/>
  <c r="BQ159" i="44"/>
  <c r="T161" i="44"/>
  <c r="BJ45" i="44"/>
  <c r="AA95" i="44"/>
  <c r="BO53" i="44"/>
  <c r="AU53" i="44"/>
  <c r="AW62" i="44"/>
  <c r="AW98" i="44"/>
  <c r="A107" i="44"/>
  <c r="C110" i="46"/>
  <c r="C110" i="44" s="1"/>
  <c r="BB54" i="44"/>
  <c r="AN67" i="44"/>
  <c r="BB71" i="44"/>
  <c r="S74" i="44"/>
  <c r="AY76" i="44"/>
  <c r="BQ79" i="44"/>
  <c r="AG82" i="44"/>
  <c r="AN84" i="44"/>
  <c r="S87" i="44"/>
  <c r="S90" i="44"/>
  <c r="F92" i="44"/>
  <c r="O93" i="44"/>
  <c r="R94" i="44"/>
  <c r="BH95" i="44"/>
  <c r="BQ98" i="44"/>
  <c r="BQ99" i="44"/>
  <c r="AS100" i="44"/>
  <c r="BK103" i="44"/>
  <c r="L107" i="44"/>
  <c r="Q114" i="44"/>
  <c r="BA119" i="44"/>
  <c r="E135" i="44"/>
  <c r="AK142" i="44"/>
  <c r="AC146" i="44"/>
  <c r="E150" i="44"/>
  <c r="BA152" i="44"/>
  <c r="AI161" i="44"/>
  <c r="AY161" i="44"/>
  <c r="AD167" i="44"/>
  <c r="BB167" i="44"/>
  <c r="AU172" i="44"/>
  <c r="O175" i="44"/>
  <c r="AP176" i="44"/>
  <c r="V104" i="46"/>
  <c r="V104" i="44"/>
  <c r="AW106" i="46"/>
  <c r="AW106" i="44"/>
  <c r="BD113" i="46"/>
  <c r="BD113" i="44"/>
  <c r="BF122" i="46"/>
  <c r="BF122" i="44"/>
  <c r="BK126" i="46"/>
  <c r="BK126" i="44"/>
  <c r="Z127" i="46"/>
  <c r="Z127" i="44"/>
  <c r="BF127" i="46"/>
  <c r="BF127" i="44"/>
  <c r="V128" i="46"/>
  <c r="V128" i="44"/>
  <c r="K130" i="46"/>
  <c r="K130" i="44"/>
  <c r="E133" i="46"/>
  <c r="E133" i="44"/>
  <c r="BP135" i="46"/>
  <c r="BP135" i="44"/>
  <c r="T137" i="46"/>
  <c r="T137" i="44"/>
  <c r="BP137" i="46"/>
  <c r="BP137" i="44"/>
  <c r="O138" i="46"/>
  <c r="O138" i="44"/>
  <c r="S139" i="46"/>
  <c r="S139" i="44"/>
  <c r="AQ139" i="46"/>
  <c r="AQ139" i="44"/>
  <c r="BQ140" i="46"/>
  <c r="BQ140" i="44"/>
  <c r="AG141" i="46"/>
  <c r="AG141" i="44"/>
  <c r="BM141" i="46"/>
  <c r="BM141" i="44"/>
  <c r="L142" i="46"/>
  <c r="L142" i="44"/>
  <c r="AJ142" i="46"/>
  <c r="AJ142" i="44"/>
  <c r="AB144" i="46"/>
  <c r="AB144" i="44"/>
  <c r="X145" i="46"/>
  <c r="X145" i="44"/>
  <c r="BL145" i="46"/>
  <c r="BL145" i="44"/>
  <c r="BH146" i="46"/>
  <c r="BH146" i="44"/>
  <c r="P147" i="46"/>
  <c r="P147" i="44"/>
  <c r="T148" i="46"/>
  <c r="T148" i="44"/>
  <c r="BH148" i="46"/>
  <c r="BH148" i="44"/>
  <c r="H149" i="46"/>
  <c r="H149" i="44"/>
  <c r="AF149" i="46"/>
  <c r="AF149" i="44"/>
  <c r="AN151" i="46"/>
  <c r="AN151" i="44"/>
  <c r="AB152" i="46"/>
  <c r="AB152" i="44"/>
  <c r="AE153" i="46"/>
  <c r="AE153" i="44"/>
  <c r="AU69" i="44"/>
  <c r="BN87" i="44"/>
  <c r="BK94" i="44"/>
  <c r="AY97" i="44"/>
  <c r="C94" i="46"/>
  <c r="C94" i="44" s="1"/>
  <c r="N93" i="44"/>
  <c r="AL73" i="44"/>
  <c r="F86" i="44"/>
  <c r="C72" i="46"/>
  <c r="C72" i="44" s="1"/>
  <c r="BP36" i="44"/>
  <c r="AT73" i="44"/>
  <c r="I78" i="44"/>
  <c r="AF82" i="44"/>
  <c r="AU84" i="44"/>
  <c r="F91" i="44"/>
  <c r="BA100" i="44"/>
  <c r="C74" i="46"/>
  <c r="C74" i="44" s="1"/>
  <c r="BF74" i="44"/>
  <c r="BD80" i="44"/>
  <c r="X89" i="44"/>
  <c r="K95" i="44"/>
  <c r="K97" i="44"/>
  <c r="BA98" i="44"/>
  <c r="U100" i="44"/>
  <c r="AF101" i="44"/>
  <c r="V111" i="44"/>
  <c r="N124" i="44"/>
  <c r="AF125" i="44"/>
  <c r="AZ126" i="44"/>
  <c r="BK127" i="44"/>
  <c r="AQ68" i="44"/>
  <c r="AX74" i="44"/>
  <c r="AJ79" i="44"/>
  <c r="Z72" i="44"/>
  <c r="AV80" i="44"/>
  <c r="AI83" i="44"/>
  <c r="AH92" i="44"/>
  <c r="BJ73" i="44"/>
  <c r="BH79" i="44"/>
  <c r="AQ83" i="44"/>
  <c r="AB88" i="44"/>
  <c r="G94" i="44"/>
  <c r="R96" i="44"/>
  <c r="H107" i="44"/>
  <c r="I114" i="44"/>
  <c r="Y118" i="44"/>
  <c r="BI119" i="44"/>
  <c r="BB124" i="44"/>
  <c r="A36" i="44"/>
  <c r="A63" i="44"/>
  <c r="A112" i="44"/>
  <c r="C76" i="46"/>
  <c r="C76" i="44" s="1"/>
  <c r="C142" i="46"/>
  <c r="C142" i="44" s="1"/>
  <c r="BH53" i="44"/>
  <c r="AB66" i="44"/>
  <c r="S70" i="44"/>
  <c r="AP72" i="44"/>
  <c r="BK73" i="44"/>
  <c r="F75" i="44"/>
  <c r="BG76" i="44"/>
  <c r="Y78" i="44"/>
  <c r="BP79" i="44"/>
  <c r="BM80" i="44"/>
  <c r="AW82" i="44"/>
  <c r="AZ83" i="44"/>
  <c r="BL84" i="44"/>
  <c r="AT86" i="44"/>
  <c r="AE96" i="44"/>
  <c r="E98" i="44"/>
  <c r="BL98" i="44"/>
  <c r="BI100" i="44"/>
  <c r="BJ102" i="44"/>
  <c r="BJ104" i="44"/>
  <c r="BD107" i="44"/>
  <c r="AJ108" i="44"/>
  <c r="BM114" i="44"/>
  <c r="AV117" i="44"/>
  <c r="BE118" i="44"/>
  <c r="BJ124" i="44"/>
  <c r="D126" i="44"/>
  <c r="AI128" i="44"/>
  <c r="BF129" i="44"/>
  <c r="AJ131" i="44"/>
  <c r="AK133" i="44"/>
  <c r="AK136" i="44"/>
  <c r="BB141" i="44"/>
  <c r="BA143" i="44"/>
  <c r="I144" i="44"/>
  <c r="E145" i="44"/>
  <c r="AC145" i="44"/>
  <c r="Q148" i="44"/>
  <c r="AW148" i="44"/>
  <c r="AG150" i="44"/>
  <c r="BI77" i="46"/>
  <c r="BI77" i="44"/>
  <c r="AQ102" i="46"/>
  <c r="AQ102" i="44"/>
  <c r="BJ106" i="46"/>
  <c r="BJ106" i="44"/>
  <c r="V109" i="46"/>
  <c r="V109" i="44"/>
  <c r="R110" i="46"/>
  <c r="R110" i="44"/>
  <c r="BF110" i="46"/>
  <c r="BF110" i="44"/>
  <c r="AL111" i="46"/>
  <c r="AL111" i="44"/>
  <c r="U113" i="46"/>
  <c r="U113" i="44"/>
  <c r="BQ117" i="46"/>
  <c r="BQ117" i="44"/>
  <c r="U119" i="46"/>
  <c r="U119" i="44"/>
  <c r="BM120" i="46"/>
  <c r="BM120" i="44"/>
  <c r="AI121" i="46"/>
  <c r="AI121" i="44"/>
  <c r="BG121" i="46"/>
  <c r="BG121" i="44"/>
  <c r="O122" i="46"/>
  <c r="O122" i="44"/>
  <c r="AU122" i="46"/>
  <c r="AU122" i="44"/>
  <c r="BF123" i="46"/>
  <c r="BF123" i="44"/>
  <c r="AT124" i="46"/>
  <c r="AT124" i="44"/>
  <c r="P125" i="46"/>
  <c r="P125" i="44"/>
  <c r="AJ126" i="46"/>
  <c r="AJ126" i="44"/>
  <c r="BP126" i="46"/>
  <c r="BP126" i="44"/>
  <c r="AY128" i="46"/>
  <c r="AY128" i="44"/>
  <c r="BL130" i="46"/>
  <c r="BL130" i="44"/>
  <c r="BP131" i="46"/>
  <c r="BP131" i="44"/>
  <c r="F132" i="46"/>
  <c r="F132" i="44"/>
  <c r="AH133" i="46"/>
  <c r="AH133" i="44"/>
  <c r="AX133" i="46"/>
  <c r="AX133" i="44"/>
  <c r="BN133" i="46"/>
  <c r="BN133" i="44"/>
  <c r="AC134" i="46"/>
  <c r="AC134" i="44"/>
  <c r="BE135" i="46"/>
  <c r="BE135" i="44"/>
  <c r="AS136" i="46"/>
  <c r="AS136" i="44"/>
  <c r="BA136" i="46"/>
  <c r="BA136" i="44"/>
  <c r="AJ138" i="46"/>
  <c r="AJ138" i="44"/>
  <c r="BH138" i="46"/>
  <c r="BH138" i="44"/>
  <c r="P139" i="46"/>
  <c r="P139" i="44"/>
  <c r="AV139" i="46"/>
  <c r="AV139" i="44"/>
  <c r="J140" i="46"/>
  <c r="J140" i="44"/>
  <c r="E143" i="46"/>
  <c r="E143" i="44"/>
  <c r="M143" i="46"/>
  <c r="M143" i="44"/>
  <c r="AK143" i="46"/>
  <c r="AK143" i="44"/>
  <c r="AW144" i="46"/>
  <c r="AW144" i="44"/>
  <c r="BQ145" i="46"/>
  <c r="BQ145" i="44"/>
  <c r="AO146" i="46"/>
  <c r="AO146" i="44"/>
  <c r="AK147" i="46"/>
  <c r="AK147" i="44"/>
  <c r="BA147" i="46"/>
  <c r="BA147" i="44"/>
  <c r="BI147" i="46"/>
  <c r="BI147" i="44"/>
  <c r="AG148" i="46"/>
  <c r="AG148" i="44"/>
  <c r="M149" i="46"/>
  <c r="M149" i="44"/>
  <c r="AC149" i="46"/>
  <c r="AC149" i="44"/>
  <c r="AS151" i="46"/>
  <c r="AS151" i="44"/>
  <c r="BI151" i="46"/>
  <c r="BI151" i="44"/>
  <c r="Q152" i="46"/>
  <c r="Q152" i="44"/>
  <c r="AG152" i="46"/>
  <c r="AG152" i="44"/>
  <c r="L153" i="46"/>
  <c r="L153" i="44"/>
  <c r="X154" i="46"/>
  <c r="X154" i="44"/>
  <c r="AF154" i="46"/>
  <c r="AF154" i="44"/>
  <c r="AN154" i="46"/>
  <c r="AN154" i="44"/>
  <c r="BD154" i="46"/>
  <c r="BD154" i="44"/>
  <c r="R155" i="46"/>
  <c r="R155" i="44"/>
  <c r="AX90" i="46"/>
  <c r="AX90" i="44"/>
  <c r="W96" i="46"/>
  <c r="W96" i="44"/>
  <c r="G69" i="44"/>
  <c r="AW78" i="44"/>
  <c r="O84" i="44"/>
  <c r="AI76" i="46"/>
  <c r="AI76" i="44"/>
  <c r="Q80" i="46"/>
  <c r="Q80" i="44"/>
  <c r="AS81" i="46"/>
  <c r="AS81" i="44"/>
  <c r="BM82" i="46"/>
  <c r="BM82" i="44"/>
  <c r="T95" i="46"/>
  <c r="T95" i="44"/>
  <c r="D97" i="46"/>
  <c r="D97" i="44"/>
  <c r="AL100" i="46"/>
  <c r="AL100" i="44"/>
  <c r="I101" i="46"/>
  <c r="I101" i="44"/>
  <c r="AN103" i="46"/>
  <c r="AN103" i="44"/>
  <c r="BH105" i="46"/>
  <c r="BH105" i="44"/>
  <c r="Y107" i="46"/>
  <c r="Y107" i="44"/>
  <c r="BM107" i="46"/>
  <c r="BM107" i="44"/>
  <c r="AK108" i="46"/>
  <c r="AK108" i="44"/>
  <c r="AU109" i="46"/>
  <c r="AU109" i="44"/>
  <c r="BO110" i="46"/>
  <c r="BO110" i="44"/>
  <c r="Z112" i="46"/>
  <c r="Z112" i="44"/>
  <c r="AP112" i="46"/>
  <c r="AP112" i="44"/>
  <c r="V113" i="46"/>
  <c r="V113" i="44"/>
  <c r="BJ113" i="46"/>
  <c r="BJ113" i="44"/>
  <c r="Z114" i="46"/>
  <c r="Z114" i="44"/>
  <c r="AX114" i="46"/>
  <c r="AX114" i="44"/>
  <c r="F115" i="46"/>
  <c r="F115" i="44"/>
  <c r="AX116" i="46"/>
  <c r="AX116" i="44"/>
  <c r="BC84" i="46"/>
  <c r="BC84" i="44"/>
  <c r="A94" i="44"/>
  <c r="AA68" i="44"/>
  <c r="U77" i="44"/>
  <c r="AH90" i="44"/>
  <c r="AU96" i="44"/>
  <c r="AI97" i="44"/>
  <c r="I99" i="44"/>
  <c r="AN101" i="44"/>
  <c r="BG74" i="46"/>
  <c r="BG74" i="44"/>
  <c r="U79" i="46"/>
  <c r="U79" i="44"/>
  <c r="BP83" i="46"/>
  <c r="BP83" i="44"/>
  <c r="U88" i="46"/>
  <c r="U88" i="44"/>
  <c r="BQ88" i="46"/>
  <c r="BQ88" i="44"/>
  <c r="BG92" i="46"/>
  <c r="BG92" i="44"/>
  <c r="AM93" i="46"/>
  <c r="AM93" i="44"/>
  <c r="X94" i="46"/>
  <c r="X94" i="44"/>
  <c r="AZ97" i="46"/>
  <c r="AZ97" i="44"/>
  <c r="AL98" i="46"/>
  <c r="AL98" i="44"/>
  <c r="Z99" i="46"/>
  <c r="Z99" i="44"/>
  <c r="P103" i="46"/>
  <c r="P103" i="44"/>
  <c r="BH104" i="46"/>
  <c r="BH104" i="44"/>
  <c r="D105" i="46"/>
  <c r="D105" i="44"/>
  <c r="AG107" i="46"/>
  <c r="AG107" i="44"/>
  <c r="C55" i="46"/>
  <c r="C55" i="44" s="1"/>
  <c r="C107" i="46"/>
  <c r="C107" i="44" s="1"/>
  <c r="AZ23" i="44"/>
  <c r="M45" i="44"/>
  <c r="J55" i="44"/>
  <c r="BB62" i="44"/>
  <c r="W69" i="44"/>
  <c r="O71" i="44"/>
  <c r="Z74" i="44"/>
  <c r="AM75" i="44"/>
  <c r="AK77" i="44"/>
  <c r="AX78" i="44"/>
  <c r="P80" i="44"/>
  <c r="AZ81" i="44"/>
  <c r="P84" i="44"/>
  <c r="BI85" i="44"/>
  <c r="AY87" i="44"/>
  <c r="AZ88" i="44"/>
  <c r="AW89" i="44"/>
  <c r="AI90" i="44"/>
  <c r="BJ91" i="44"/>
  <c r="BF92" i="44"/>
  <c r="AU93" i="44"/>
  <c r="BC94" i="44"/>
  <c r="AI95" i="44"/>
  <c r="AV96" i="44"/>
  <c r="AR97" i="44"/>
  <c r="U98" i="44"/>
  <c r="J99" i="44"/>
  <c r="P101" i="44"/>
  <c r="AO101" i="44"/>
  <c r="T102" i="44"/>
  <c r="AF103" i="44"/>
  <c r="AY105" i="44"/>
  <c r="AD106" i="44"/>
  <c r="X107" i="44"/>
  <c r="BL107" i="44"/>
  <c r="BB109" i="44"/>
  <c r="BN110" i="44"/>
  <c r="M117" i="44"/>
  <c r="R123" i="44"/>
  <c r="BN123" i="44"/>
  <c r="BD125" i="44"/>
  <c r="G127" i="44"/>
  <c r="BG128" i="44"/>
  <c r="BB132" i="44"/>
  <c r="X134" i="44"/>
  <c r="I135" i="44"/>
  <c r="AB135" i="44"/>
  <c r="D137" i="44"/>
  <c r="D138" i="44"/>
  <c r="H139" i="44"/>
  <c r="AI139" i="44"/>
  <c r="Z140" i="44"/>
  <c r="AS140" i="44"/>
  <c r="F141" i="44"/>
  <c r="AG142" i="44"/>
  <c r="BH142" i="44"/>
  <c r="AN143" i="44"/>
  <c r="Q144" i="44"/>
  <c r="P145" i="44"/>
  <c r="BD145" i="44"/>
  <c r="Q146" i="44"/>
  <c r="BL147" i="44"/>
  <c r="AB148" i="44"/>
  <c r="P149" i="44"/>
  <c r="AS149" i="44"/>
  <c r="BL149" i="44"/>
  <c r="AO150" i="44"/>
  <c r="M151" i="44"/>
  <c r="L152" i="44"/>
  <c r="AM153" i="44"/>
  <c r="E155" i="46"/>
  <c r="E155" i="44"/>
  <c r="U155" i="46"/>
  <c r="U155" i="44"/>
  <c r="AK155" i="46"/>
  <c r="AK155" i="44"/>
  <c r="M157" i="46"/>
  <c r="M157" i="44"/>
  <c r="Q158" i="46"/>
  <c r="Q158" i="44"/>
  <c r="G160" i="46"/>
  <c r="G160" i="44"/>
  <c r="AT156" i="46"/>
  <c r="AT156" i="44"/>
  <c r="BJ156" i="46"/>
  <c r="BJ156" i="44"/>
  <c r="BB158" i="46"/>
  <c r="BB158" i="44"/>
  <c r="BC161" i="46"/>
  <c r="BC161" i="44"/>
  <c r="AI162" i="46"/>
  <c r="AI162" i="44"/>
  <c r="Q164" i="46"/>
  <c r="Q164" i="44"/>
  <c r="BM164" i="46"/>
  <c r="BM164" i="44"/>
  <c r="AR165" i="46"/>
  <c r="AR165" i="44"/>
  <c r="BH165" i="46"/>
  <c r="BH165" i="44"/>
  <c r="X166" i="46"/>
  <c r="X166" i="44"/>
  <c r="AV166" i="46"/>
  <c r="AV166" i="44"/>
  <c r="AL117" i="46"/>
  <c r="AL117" i="44"/>
  <c r="AP118" i="46"/>
  <c r="AP118" i="44"/>
  <c r="J120" i="46"/>
  <c r="J120" i="44"/>
  <c r="BF120" i="46"/>
  <c r="BF120" i="44"/>
  <c r="O124" i="46"/>
  <c r="O124" i="44"/>
  <c r="Q125" i="46"/>
  <c r="Q125" i="44"/>
  <c r="AC126" i="46"/>
  <c r="AC126" i="44"/>
  <c r="BH128" i="46"/>
  <c r="BH128" i="44"/>
  <c r="V117" i="44"/>
  <c r="AH118" i="44"/>
  <c r="F119" i="44"/>
  <c r="BM156" i="44"/>
  <c r="F158" i="44"/>
  <c r="BJ158" i="44"/>
  <c r="AV159" i="44"/>
  <c r="AF129" i="44"/>
  <c r="AO130" i="44"/>
  <c r="AK168" i="44"/>
  <c r="AG169" i="44"/>
  <c r="A131" i="44"/>
  <c r="C131" i="46"/>
  <c r="C131" i="44" s="1"/>
  <c r="BQ90" i="44"/>
  <c r="BB107" i="44"/>
  <c r="BO113" i="44"/>
  <c r="AM118" i="44"/>
  <c r="BC120" i="44"/>
  <c r="BJ125" i="44"/>
  <c r="AX131" i="44"/>
  <c r="J138" i="44"/>
  <c r="BN138" i="44"/>
  <c r="V139" i="44"/>
  <c r="AU142" i="44"/>
  <c r="AU150" i="44"/>
  <c r="G152" i="44"/>
  <c r="BC152" i="44"/>
  <c r="Z153" i="44"/>
  <c r="BN153" i="44"/>
  <c r="N154" i="44"/>
  <c r="AN155" i="44"/>
  <c r="AF157" i="44"/>
  <c r="R160" i="44"/>
  <c r="G164" i="44"/>
  <c r="AE164" i="44"/>
  <c r="AX165" i="44"/>
  <c r="AE169" i="44"/>
  <c r="BC169" i="44"/>
  <c r="AQ170" i="44"/>
  <c r="Q172" i="44"/>
  <c r="I175" i="44"/>
  <c r="AW175" i="44"/>
  <c r="L176" i="44"/>
  <c r="BP176" i="44"/>
  <c r="AN177" i="44"/>
  <c r="AT181" i="44"/>
  <c r="BC56" i="44"/>
  <c r="G114" i="44"/>
  <c r="AA136" i="44"/>
  <c r="W137" i="44"/>
  <c r="S143" i="44"/>
  <c r="O144" i="44"/>
  <c r="AK103" i="44"/>
  <c r="D124" i="44"/>
  <c r="AC127" i="44"/>
  <c r="AT139" i="44"/>
  <c r="AN140" i="44"/>
  <c r="AQ147" i="44"/>
  <c r="BL92" i="44"/>
  <c r="Y121" i="44"/>
  <c r="AR132" i="44"/>
  <c r="BC142" i="44"/>
  <c r="AQ151" i="44"/>
  <c r="AF155" i="44"/>
  <c r="AX160" i="44"/>
  <c r="M161" i="44"/>
  <c r="BQ161" i="44"/>
  <c r="BK164" i="44"/>
  <c r="S170" i="44"/>
  <c r="E171" i="44"/>
  <c r="X92" i="44"/>
  <c r="BO115" i="44"/>
  <c r="AB124" i="44"/>
  <c r="AY136" i="44"/>
  <c r="BG149" i="44"/>
  <c r="Z108" i="44"/>
  <c r="AB111" i="44"/>
  <c r="BI127" i="44"/>
  <c r="F130" i="44"/>
  <c r="AH138" i="44"/>
  <c r="AQ143" i="44"/>
  <c r="AM146" i="44"/>
  <c r="AQ149" i="44"/>
  <c r="W152" i="44"/>
  <c r="AH153" i="44"/>
  <c r="P157" i="44"/>
  <c r="AC161" i="44"/>
  <c r="Q162" i="44"/>
  <c r="J165" i="44"/>
  <c r="BN165" i="44"/>
  <c r="AA168" i="44"/>
  <c r="AI170" i="44"/>
  <c r="C60" i="46"/>
  <c r="C60" i="44" s="1"/>
  <c r="BL22" i="44"/>
  <c r="AS54" i="44"/>
  <c r="BL69" i="44"/>
  <c r="K72" i="44"/>
  <c r="AU75" i="44"/>
  <c r="Z78" i="44"/>
  <c r="AO80" i="44"/>
  <c r="BA81" i="44"/>
  <c r="D83" i="44"/>
  <c r="BH83" i="44"/>
  <c r="AV84" i="44"/>
  <c r="AQ89" i="44"/>
  <c r="AJ91" i="44"/>
  <c r="AB99" i="44"/>
  <c r="AF100" i="44"/>
  <c r="AS122" i="44"/>
  <c r="F125" i="44"/>
  <c r="BF131" i="44"/>
  <c r="T132" i="44"/>
  <c r="BC135" i="44"/>
  <c r="AF140" i="44"/>
  <c r="BP141" i="44"/>
  <c r="BC144" i="44"/>
  <c r="BO145" i="44"/>
  <c r="G148" i="44"/>
  <c r="BC148" i="44"/>
  <c r="BG151" i="44"/>
  <c r="AX153" i="44"/>
  <c r="V154" i="44"/>
  <c r="AL154" i="44"/>
  <c r="AJ156" i="44"/>
  <c r="T158" i="44"/>
  <c r="Z160" i="44"/>
  <c r="AS161" i="44"/>
  <c r="AG162" i="44"/>
  <c r="K163" i="44"/>
  <c r="AY163" i="44"/>
  <c r="W164" i="44"/>
  <c r="AM164" i="44"/>
  <c r="Z165" i="44"/>
  <c r="BO168" i="44"/>
  <c r="AU169" i="44"/>
  <c r="I172" i="44"/>
  <c r="AW172" i="44"/>
  <c r="AO175" i="44"/>
  <c r="BH176" i="44"/>
  <c r="H177" i="44"/>
  <c r="BH178" i="44"/>
  <c r="F179" i="44"/>
  <c r="AT179" i="44"/>
  <c r="BN180" i="44"/>
  <c r="N181" i="44"/>
  <c r="AL181" i="44"/>
  <c r="J182" i="44"/>
  <c r="AS50" i="44"/>
  <c r="AF37" i="44"/>
  <c r="C67" i="46"/>
  <c r="C67" i="44" s="1"/>
  <c r="J51" i="44"/>
  <c r="E55" i="44"/>
  <c r="BH63" i="44"/>
  <c r="AU41" i="44"/>
  <c r="F28" i="44"/>
  <c r="BC53" i="44"/>
  <c r="U56" i="44"/>
  <c r="T61" i="44"/>
  <c r="T66" i="44"/>
  <c r="D68" i="44"/>
  <c r="AR68" i="44"/>
  <c r="AM71" i="44"/>
  <c r="M87" i="44"/>
  <c r="V102" i="44"/>
  <c r="I111" i="44"/>
  <c r="AG111" i="44"/>
  <c r="AZ118" i="44"/>
  <c r="A52" i="27"/>
  <c r="C54" i="46"/>
  <c r="C54" i="44" s="1"/>
  <c r="H59" i="46"/>
  <c r="H59" i="44"/>
  <c r="AF62" i="46"/>
  <c r="AF62" i="44"/>
  <c r="AR63" i="46"/>
  <c r="AR63" i="44"/>
  <c r="AP65" i="46"/>
  <c r="AP65" i="44"/>
  <c r="BN84" i="46"/>
  <c r="BN84" i="44"/>
  <c r="AY89" i="46"/>
  <c r="AY89" i="44"/>
  <c r="E92" i="46"/>
  <c r="E92" i="44"/>
  <c r="A94" i="27"/>
  <c r="C96" i="46"/>
  <c r="C96" i="44" s="1"/>
  <c r="J96" i="46"/>
  <c r="J96" i="44"/>
  <c r="AF98" i="46"/>
  <c r="AF98" i="44"/>
  <c r="AL104" i="46"/>
  <c r="AL104" i="44"/>
  <c r="F105" i="46"/>
  <c r="F105" i="44"/>
  <c r="V105" i="46"/>
  <c r="V105" i="44"/>
  <c r="BE106" i="46"/>
  <c r="BE106" i="44"/>
  <c r="AI107" i="46"/>
  <c r="AI107" i="44"/>
  <c r="AE108" i="46"/>
  <c r="AE108" i="44"/>
  <c r="BC108" i="46"/>
  <c r="BC108" i="44"/>
  <c r="Y109" i="46"/>
  <c r="Y109" i="44"/>
  <c r="AG109" i="46"/>
  <c r="AG109" i="44"/>
  <c r="D112" i="46"/>
  <c r="D112" i="44"/>
  <c r="AZ112" i="46"/>
  <c r="AZ112" i="44"/>
  <c r="T114" i="46"/>
  <c r="T114" i="44"/>
  <c r="BP114" i="46"/>
  <c r="BP114" i="44"/>
  <c r="H117" i="46"/>
  <c r="H117" i="44"/>
  <c r="AJ118" i="46"/>
  <c r="AJ118" i="44"/>
  <c r="H119" i="46"/>
  <c r="H119" i="44"/>
  <c r="Z122" i="46"/>
  <c r="Z122" i="44"/>
  <c r="AC123" i="46"/>
  <c r="AC123" i="44"/>
  <c r="BD31" i="44"/>
  <c r="AS36" i="46"/>
  <c r="AS36" i="44"/>
  <c r="AO117" i="46"/>
  <c r="AO117" i="44"/>
  <c r="AA129" i="46"/>
  <c r="AA129" i="44"/>
  <c r="BG129" i="46"/>
  <c r="BG129" i="44"/>
  <c r="Y136" i="46"/>
  <c r="Y136" i="44"/>
  <c r="BH139" i="46"/>
  <c r="BH139" i="44"/>
  <c r="F140" i="46"/>
  <c r="F140" i="44"/>
  <c r="AL140" i="46"/>
  <c r="AL140" i="44"/>
  <c r="AT140" i="46"/>
  <c r="AT140" i="44"/>
  <c r="BB140" i="46"/>
  <c r="BB140" i="44"/>
  <c r="BJ140" i="46"/>
  <c r="BJ140" i="44"/>
  <c r="R141" i="46"/>
  <c r="R141" i="44"/>
  <c r="BQ142" i="46"/>
  <c r="BQ142" i="44"/>
  <c r="Q143" i="46"/>
  <c r="Q143" i="44"/>
  <c r="Y143" i="46"/>
  <c r="Y143" i="44"/>
  <c r="AG143" i="46"/>
  <c r="AG143" i="44"/>
  <c r="AO143" i="46"/>
  <c r="AO143" i="44"/>
  <c r="I145" i="46"/>
  <c r="I145" i="44"/>
  <c r="AG145" i="46"/>
  <c r="AG145" i="44"/>
  <c r="AO145" i="46"/>
  <c r="AO145" i="44"/>
  <c r="AS146" i="46"/>
  <c r="AS146" i="44"/>
  <c r="BI146" i="46"/>
  <c r="BI146" i="44"/>
  <c r="I147" i="46"/>
  <c r="I147" i="44"/>
  <c r="AW147" i="46"/>
  <c r="AW147" i="44"/>
  <c r="M148" i="46"/>
  <c r="M148" i="44"/>
  <c r="U148" i="46"/>
  <c r="U148" i="44"/>
  <c r="AK148" i="46"/>
  <c r="AK148" i="44"/>
  <c r="Y149" i="46"/>
  <c r="Y149" i="44"/>
  <c r="AW149" i="46"/>
  <c r="AW149" i="44"/>
  <c r="M150" i="46"/>
  <c r="M150" i="44"/>
  <c r="AS150" i="46"/>
  <c r="AS150" i="44"/>
  <c r="BI150" i="46"/>
  <c r="BI150" i="44"/>
  <c r="AO151" i="46"/>
  <c r="AO151" i="44"/>
  <c r="AC152" i="46"/>
  <c r="AC152" i="44"/>
  <c r="H153" i="46"/>
  <c r="H153" i="44"/>
  <c r="P153" i="46"/>
  <c r="P153" i="44"/>
  <c r="AF153" i="46"/>
  <c r="AF153" i="44"/>
  <c r="AN153" i="46"/>
  <c r="AN153" i="44"/>
  <c r="BD153" i="46"/>
  <c r="BD153" i="44"/>
  <c r="BL153" i="46"/>
  <c r="BL153" i="44"/>
  <c r="T154" i="46"/>
  <c r="T154" i="44"/>
  <c r="AJ154" i="46"/>
  <c r="AJ154" i="44"/>
  <c r="N155" i="46"/>
  <c r="N155" i="44"/>
  <c r="AT155" i="46"/>
  <c r="AT155" i="44"/>
  <c r="BJ155" i="46"/>
  <c r="BJ155" i="44"/>
  <c r="AH156" i="46"/>
  <c r="AH156" i="44"/>
  <c r="AP156" i="46"/>
  <c r="AP156" i="44"/>
  <c r="AX156" i="46"/>
  <c r="AX156" i="44"/>
  <c r="BF156" i="46"/>
  <c r="BF156" i="44"/>
  <c r="V157" i="46"/>
  <c r="V157" i="44"/>
  <c r="AD157" i="46"/>
  <c r="AD157" i="44"/>
  <c r="BJ157" i="46"/>
  <c r="BJ157" i="44"/>
  <c r="R158" i="46"/>
  <c r="R158" i="44"/>
  <c r="AX158" i="46"/>
  <c r="AX158" i="44"/>
  <c r="BD160" i="46"/>
  <c r="BD160" i="44"/>
  <c r="BL160" i="46"/>
  <c r="BL160" i="44"/>
  <c r="K161" i="46"/>
  <c r="K161" i="44"/>
  <c r="S161" i="46"/>
  <c r="S161" i="44"/>
  <c r="AA161" i="46"/>
  <c r="AA161" i="44"/>
  <c r="O162" i="46"/>
  <c r="O162" i="44"/>
  <c r="AE162" i="46"/>
  <c r="AE162" i="44"/>
  <c r="AU162" i="46"/>
  <c r="AU162" i="44"/>
  <c r="BC162" i="46"/>
  <c r="BC162" i="44"/>
  <c r="M164" i="46"/>
  <c r="M164" i="44"/>
  <c r="AC164" i="46"/>
  <c r="AC164" i="44"/>
  <c r="AK164" i="46"/>
  <c r="AK164" i="44"/>
  <c r="BI164" i="46"/>
  <c r="BI164" i="44"/>
  <c r="AN165" i="46"/>
  <c r="AN165" i="44"/>
  <c r="BD165" i="46"/>
  <c r="BD165" i="44"/>
  <c r="BL165" i="46"/>
  <c r="BL165" i="44"/>
  <c r="L166" i="46"/>
  <c r="L166" i="44"/>
  <c r="AR166" i="46"/>
  <c r="AR166" i="44"/>
  <c r="N167" i="46"/>
  <c r="N167" i="44"/>
  <c r="V167" i="46"/>
  <c r="V167" i="44"/>
  <c r="AL167" i="46"/>
  <c r="AL167" i="44"/>
  <c r="AT167" i="46"/>
  <c r="AT167" i="44"/>
  <c r="Y168" i="46"/>
  <c r="Y168" i="44"/>
  <c r="E169" i="46"/>
  <c r="E169" i="44"/>
  <c r="AK169" i="46"/>
  <c r="AK169" i="44"/>
  <c r="BA169" i="46"/>
  <c r="BA169" i="44"/>
  <c r="BQ169" i="46"/>
  <c r="BQ169" i="44"/>
  <c r="Q170" i="46"/>
  <c r="Q170" i="44"/>
  <c r="AO170" i="46"/>
  <c r="AO170" i="44"/>
  <c r="BM170" i="46"/>
  <c r="BM170" i="44"/>
  <c r="S171" i="46"/>
  <c r="S171" i="44"/>
  <c r="AI171" i="46"/>
  <c r="AI171" i="44"/>
  <c r="AQ171" i="46"/>
  <c r="AQ171" i="44"/>
  <c r="BG171" i="46"/>
  <c r="BG171" i="44"/>
  <c r="G172" i="46"/>
  <c r="G172" i="44"/>
  <c r="O172" i="46"/>
  <c r="O172" i="44"/>
  <c r="W172" i="46"/>
  <c r="W172" i="44"/>
  <c r="AE172" i="46"/>
  <c r="AE172" i="44"/>
  <c r="AM172" i="46"/>
  <c r="AM172" i="44"/>
  <c r="I173" i="46"/>
  <c r="I173" i="44"/>
  <c r="Q173" i="46"/>
  <c r="Q173" i="44"/>
  <c r="AO173" i="46"/>
  <c r="AO173" i="44"/>
  <c r="AW173" i="46"/>
  <c r="AW173" i="44"/>
  <c r="E174" i="46"/>
  <c r="E174" i="44"/>
  <c r="M174" i="46"/>
  <c r="M174" i="44"/>
  <c r="U174" i="46"/>
  <c r="U174" i="44"/>
  <c r="AK174" i="46"/>
  <c r="AK174" i="44"/>
  <c r="BA174" i="46"/>
  <c r="BA174" i="44"/>
  <c r="BI174" i="46"/>
  <c r="BI174" i="44"/>
  <c r="G175" i="46"/>
  <c r="G175" i="44"/>
  <c r="W175" i="46"/>
  <c r="W175" i="44"/>
  <c r="AE175" i="46"/>
  <c r="AE175" i="44"/>
  <c r="AU175" i="46"/>
  <c r="AU175" i="44"/>
  <c r="BC175" i="46"/>
  <c r="BC175" i="44"/>
  <c r="R176" i="46"/>
  <c r="R176" i="44"/>
  <c r="Z176" i="46"/>
  <c r="Z176" i="44"/>
  <c r="BF176" i="46"/>
  <c r="BF176" i="44"/>
  <c r="BN176" i="46"/>
  <c r="BN176" i="44"/>
  <c r="N177" i="46"/>
  <c r="N177" i="44"/>
  <c r="V177" i="46"/>
  <c r="V177" i="44"/>
  <c r="AT177" i="46"/>
  <c r="AT177" i="44"/>
  <c r="BB177" i="46"/>
  <c r="BB177" i="44"/>
  <c r="J178" i="46"/>
  <c r="J178" i="44"/>
  <c r="Z178" i="46"/>
  <c r="Z178" i="44"/>
  <c r="AH178" i="46"/>
  <c r="AH178" i="44"/>
  <c r="BN178" i="46"/>
  <c r="BN178" i="44"/>
  <c r="D179" i="46"/>
  <c r="D179" i="44"/>
  <c r="L179" i="46"/>
  <c r="L179" i="44"/>
  <c r="AB179" i="46"/>
  <c r="AB179" i="44"/>
  <c r="AJ179" i="46"/>
  <c r="AJ179" i="44"/>
  <c r="AR179" i="46"/>
  <c r="AR179" i="44"/>
  <c r="AZ179" i="46"/>
  <c r="AZ179" i="44"/>
  <c r="BP179" i="46"/>
  <c r="BP179" i="44"/>
  <c r="H180" i="46"/>
  <c r="H180" i="44"/>
  <c r="X180" i="46"/>
  <c r="X180" i="44"/>
  <c r="AF180" i="46"/>
  <c r="AF180" i="44"/>
  <c r="AV180" i="46"/>
  <c r="AV180" i="44"/>
  <c r="BD180" i="46"/>
  <c r="BD180" i="44"/>
  <c r="BL180" i="46"/>
  <c r="BL180" i="44"/>
  <c r="L181" i="46"/>
  <c r="L181" i="44"/>
  <c r="T181" i="46"/>
  <c r="T181" i="44"/>
  <c r="AR181" i="46"/>
  <c r="AR181" i="44"/>
  <c r="AZ181" i="46"/>
  <c r="AZ181" i="44"/>
  <c r="BP181" i="46"/>
  <c r="BP181" i="44"/>
  <c r="H182" i="46"/>
  <c r="H182" i="44"/>
  <c r="X182" i="46"/>
  <c r="X182" i="44"/>
  <c r="AF182" i="46"/>
  <c r="AF182" i="44"/>
  <c r="AV182" i="46"/>
  <c r="AV182" i="44"/>
  <c r="BL182" i="46"/>
  <c r="BL182" i="44"/>
  <c r="AI183" i="46"/>
  <c r="AI183" i="44"/>
  <c r="BG183" i="46"/>
  <c r="BG183" i="44"/>
  <c r="BO183" i="46"/>
  <c r="BO183" i="44"/>
  <c r="V184" i="46"/>
  <c r="V184" i="44"/>
  <c r="AD184" i="46"/>
  <c r="AD184" i="44"/>
  <c r="AT184" i="46"/>
  <c r="AT184" i="44"/>
  <c r="BB184" i="46"/>
  <c r="BB184" i="44"/>
  <c r="J185" i="46"/>
  <c r="J185" i="44"/>
  <c r="Z185" i="46"/>
  <c r="Z185" i="44"/>
  <c r="AH185" i="46"/>
  <c r="AH185" i="44"/>
  <c r="BF185" i="46"/>
  <c r="BF185" i="44"/>
  <c r="BN185" i="46"/>
  <c r="BN185" i="44"/>
  <c r="V186" i="46"/>
  <c r="V186" i="44"/>
  <c r="AT186" i="46"/>
  <c r="AT186" i="44"/>
  <c r="BJ186" i="46"/>
  <c r="BJ186" i="44"/>
  <c r="I187" i="46"/>
  <c r="I187" i="44"/>
  <c r="Y187" i="46"/>
  <c r="Y187" i="44"/>
  <c r="AG187" i="46"/>
  <c r="AG187" i="44"/>
  <c r="AW187" i="46"/>
  <c r="AW187" i="44"/>
  <c r="BM187" i="46"/>
  <c r="BM187" i="44"/>
  <c r="D188" i="46"/>
  <c r="D188" i="44"/>
  <c r="L188" i="46"/>
  <c r="L188" i="44"/>
  <c r="T188" i="46"/>
  <c r="T188" i="44"/>
  <c r="AB188" i="46"/>
  <c r="AB188" i="44"/>
  <c r="AR188" i="46"/>
  <c r="AR188" i="44"/>
  <c r="AZ188" i="46"/>
  <c r="AZ188" i="44"/>
  <c r="BH188" i="46"/>
  <c r="BH188" i="44"/>
  <c r="BP188" i="46"/>
  <c r="BP188" i="44"/>
  <c r="H189" i="46"/>
  <c r="H189" i="44"/>
  <c r="X189" i="46"/>
  <c r="X189" i="44"/>
  <c r="AN189" i="46"/>
  <c r="AN189" i="44"/>
  <c r="AA52" i="46"/>
  <c r="AA52" i="44"/>
  <c r="BM113" i="46"/>
  <c r="BM113" i="44"/>
  <c r="M142" i="46"/>
  <c r="M142" i="44"/>
  <c r="Q33" i="44"/>
  <c r="BH55" i="44"/>
  <c r="G64" i="44"/>
  <c r="N92" i="44"/>
  <c r="P108" i="44"/>
  <c r="S122" i="44"/>
  <c r="AJ139" i="44"/>
  <c r="AP141" i="44"/>
  <c r="AN83" i="46"/>
  <c r="AN83" i="44"/>
  <c r="AT99" i="46"/>
  <c r="AT99" i="44"/>
  <c r="BI101" i="46"/>
  <c r="BI101" i="44"/>
  <c r="P102" i="46"/>
  <c r="P102" i="44"/>
  <c r="K106" i="46"/>
  <c r="K106" i="44"/>
  <c r="BH40" i="46"/>
  <c r="BH40" i="44"/>
  <c r="BI55" i="46"/>
  <c r="BI55" i="44"/>
  <c r="BC102" i="46"/>
  <c r="BC102" i="44"/>
  <c r="AF138" i="46"/>
  <c r="AF138" i="44"/>
  <c r="E142" i="46"/>
  <c r="E142" i="44"/>
  <c r="W61" i="44"/>
  <c r="BI118" i="44"/>
  <c r="A51" i="44"/>
  <c r="C71" i="46"/>
  <c r="C71" i="44" s="1"/>
  <c r="O21" i="44"/>
  <c r="BL33" i="44"/>
  <c r="T38" i="44"/>
  <c r="BD48" i="44"/>
  <c r="BN51" i="44"/>
  <c r="AX57" i="44"/>
  <c r="AO59" i="44"/>
  <c r="X61" i="44"/>
  <c r="BL62" i="44"/>
  <c r="BQ76" i="44"/>
  <c r="W81" i="44"/>
  <c r="AU87" i="44"/>
  <c r="AE88" i="44"/>
  <c r="K89" i="44"/>
  <c r="AK90" i="44"/>
  <c r="AH91" i="44"/>
  <c r="AT92" i="44"/>
  <c r="I93" i="44"/>
  <c r="AT95" i="44"/>
  <c r="G97" i="44"/>
  <c r="H100" i="44"/>
  <c r="BL100" i="44"/>
  <c r="BG101" i="44"/>
  <c r="AD104" i="44"/>
  <c r="BB105" i="44"/>
  <c r="R106" i="44"/>
  <c r="Q115" i="44"/>
  <c r="Y117" i="44"/>
  <c r="BE117" i="44"/>
  <c r="AB118" i="44"/>
  <c r="N123" i="44"/>
  <c r="H131" i="44"/>
  <c r="AN131" i="44"/>
  <c r="BL131" i="44"/>
  <c r="AG134" i="44"/>
  <c r="BE134" i="44"/>
  <c r="M135" i="44"/>
  <c r="AC137" i="44"/>
  <c r="BQ137" i="44"/>
  <c r="AS144" i="44"/>
  <c r="BI144" i="44"/>
  <c r="BM145" i="44"/>
  <c r="Q147" i="44"/>
  <c r="AC150" i="44"/>
  <c r="AG151" i="44"/>
  <c r="AK152" i="44"/>
  <c r="BP154" i="44"/>
  <c r="J158" i="44"/>
  <c r="AP158" i="44"/>
  <c r="AZ159" i="44"/>
  <c r="BP159" i="44"/>
  <c r="AO163" i="44"/>
  <c r="U164" i="44"/>
  <c r="D166" i="44"/>
  <c r="AG168" i="44"/>
  <c r="K171" i="44"/>
  <c r="Y173" i="44"/>
  <c r="AC174" i="44"/>
  <c r="AD177" i="44"/>
  <c r="AB181" i="44"/>
  <c r="AQ183" i="44"/>
  <c r="F186" i="44"/>
  <c r="BE187" i="44"/>
  <c r="A44" i="44"/>
  <c r="S57" i="46"/>
  <c r="S57" i="44"/>
  <c r="V87" i="46"/>
  <c r="V87" i="44"/>
  <c r="BK102" i="46"/>
  <c r="BK102" i="44"/>
  <c r="BP125" i="46"/>
  <c r="BP125" i="44"/>
  <c r="H126" i="46"/>
  <c r="H126" i="44"/>
  <c r="J132" i="46"/>
  <c r="J132" i="44"/>
  <c r="BI135" i="46"/>
  <c r="BI135" i="44"/>
  <c r="BI47" i="44"/>
  <c r="A96" i="44"/>
  <c r="A65" i="44"/>
  <c r="A105" i="44"/>
  <c r="A134" i="44"/>
  <c r="A156" i="44"/>
  <c r="E34" i="44"/>
  <c r="W43" i="44"/>
  <c r="AY49" i="44"/>
  <c r="BH52" i="44"/>
  <c r="AF54" i="44"/>
  <c r="BF57" i="44"/>
  <c r="AW59" i="44"/>
  <c r="AT61" i="44"/>
  <c r="U63" i="44"/>
  <c r="BK64" i="44"/>
  <c r="AM79" i="44"/>
  <c r="BO84" i="44"/>
  <c r="AO86" i="44"/>
  <c r="AS90" i="44"/>
  <c r="AH96" i="44"/>
  <c r="N105" i="44"/>
  <c r="BM106" i="44"/>
  <c r="U110" i="44"/>
  <c r="BI110" i="44"/>
  <c r="M112" i="44"/>
  <c r="AG113" i="44"/>
  <c r="AC118" i="44"/>
  <c r="AK120" i="44"/>
  <c r="BQ120" i="44"/>
  <c r="BN124" i="44"/>
  <c r="AA127" i="44"/>
  <c r="AD133" i="44"/>
  <c r="AW136" i="44"/>
  <c r="BA137" i="44"/>
  <c r="BE147" i="44"/>
  <c r="L154" i="44"/>
  <c r="AT157" i="44"/>
  <c r="AR159" i="44"/>
  <c r="H165" i="44"/>
  <c r="AF165" i="44"/>
  <c r="AB166" i="44"/>
  <c r="BH166" i="44"/>
  <c r="F167" i="44"/>
  <c r="BI169" i="44"/>
  <c r="AG170" i="44"/>
  <c r="BE170" i="44"/>
  <c r="AY171" i="44"/>
  <c r="BM173" i="44"/>
  <c r="AH176" i="44"/>
  <c r="F177" i="44"/>
  <c r="AX178" i="44"/>
  <c r="D181" i="44"/>
  <c r="BD182" i="44"/>
  <c r="K183" i="44"/>
  <c r="AX185" i="44"/>
  <c r="AD186" i="44"/>
  <c r="AV189" i="44"/>
  <c r="W95" i="46"/>
  <c r="W95" i="44"/>
  <c r="BH107" i="46"/>
  <c r="BH107" i="44"/>
  <c r="E118" i="46"/>
  <c r="E118" i="44"/>
  <c r="BK128" i="46"/>
  <c r="BK128" i="44"/>
  <c r="K129" i="46"/>
  <c r="K129" i="44"/>
  <c r="AG136" i="46"/>
  <c r="AG136" i="44"/>
  <c r="AV138" i="46"/>
  <c r="AV138" i="44"/>
  <c r="Q98" i="44"/>
  <c r="AY122" i="44"/>
  <c r="X126" i="44"/>
  <c r="BP52" i="44"/>
  <c r="BK61" i="44"/>
  <c r="AQ86" i="44"/>
  <c r="AP94" i="44"/>
  <c r="BC172" i="44"/>
  <c r="AS174" i="44"/>
  <c r="S44" i="46"/>
  <c r="S44" i="44"/>
  <c r="G121" i="46"/>
  <c r="G121" i="44"/>
  <c r="AE128" i="46"/>
  <c r="AE128" i="44"/>
  <c r="AB130" i="46"/>
  <c r="AB130" i="44"/>
  <c r="AQ42" i="44"/>
  <c r="AG59" i="44"/>
  <c r="AD66" i="44"/>
  <c r="AK99" i="44"/>
  <c r="S103" i="44"/>
  <c r="AT110" i="44"/>
  <c r="BA112" i="44"/>
  <c r="N140" i="44"/>
  <c r="A54" i="44"/>
  <c r="C44" i="46"/>
  <c r="C44" i="44" s="1"/>
  <c r="AG54" i="44"/>
  <c r="S65" i="44"/>
  <c r="AC92" i="44"/>
  <c r="N95" i="44"/>
  <c r="AT102" i="44"/>
  <c r="AT104" i="44"/>
  <c r="BJ110" i="44"/>
  <c r="BL113" i="44"/>
  <c r="BM119" i="44"/>
  <c r="AP124" i="44"/>
  <c r="BB133" i="44"/>
  <c r="BD138" i="44"/>
  <c r="AB139" i="44"/>
  <c r="AW151" i="44"/>
  <c r="M152" i="44"/>
  <c r="BN156" i="44"/>
  <c r="AH158" i="44"/>
  <c r="AV165" i="44"/>
  <c r="AZ166" i="44"/>
  <c r="I170" i="44"/>
  <c r="C111" i="46"/>
  <c r="C111" i="44" s="1"/>
  <c r="C122" i="46"/>
  <c r="C122" i="44" s="1"/>
  <c r="C134" i="46"/>
  <c r="C134" i="44" s="1"/>
  <c r="BI34" i="44"/>
  <c r="AI40" i="44"/>
  <c r="AP44" i="44"/>
  <c r="M50" i="44"/>
  <c r="N53" i="44"/>
  <c r="BA58" i="44"/>
  <c r="AI60" i="44"/>
  <c r="I62" i="44"/>
  <c r="AK63" i="44"/>
  <c r="BG65" i="44"/>
  <c r="AP84" i="44"/>
  <c r="AL85" i="44"/>
  <c r="AD92" i="44"/>
  <c r="Q93" i="44"/>
  <c r="AZ94" i="44"/>
  <c r="BK95" i="44"/>
  <c r="M99" i="44"/>
  <c r="AI103" i="44"/>
  <c r="W105" i="44"/>
  <c r="Y106" i="44"/>
  <c r="AW109" i="44"/>
  <c r="AJ112" i="44"/>
  <c r="BQ114" i="44"/>
  <c r="L116" i="44"/>
  <c r="BH116" i="44"/>
  <c r="O121" i="44"/>
  <c r="AD121" i="44"/>
  <c r="AP122" i="44"/>
  <c r="AK135" i="44"/>
  <c r="E137" i="44"/>
  <c r="X138" i="44"/>
  <c r="V140" i="44"/>
  <c r="J141" i="44"/>
  <c r="AH141" i="44"/>
  <c r="BN141" i="44"/>
  <c r="BM143" i="44"/>
  <c r="U146" i="44"/>
  <c r="BQ146" i="44"/>
  <c r="AO147" i="44"/>
  <c r="BI148" i="44"/>
  <c r="BM149" i="44"/>
  <c r="BA150" i="44"/>
  <c r="BM151" i="44"/>
  <c r="BI152" i="44"/>
  <c r="AV153" i="44"/>
  <c r="AR154" i="44"/>
  <c r="V155" i="44"/>
  <c r="AG163" i="44"/>
  <c r="BA164" i="44"/>
  <c r="X165" i="44"/>
  <c r="T166" i="44"/>
  <c r="AW168" i="44"/>
  <c r="AC169" i="44"/>
  <c r="BE173" i="44"/>
  <c r="BK175" i="44"/>
  <c r="AX176" i="44"/>
  <c r="AP178" i="44"/>
  <c r="AP185" i="44"/>
  <c r="BB186" i="44"/>
  <c r="P59" i="44"/>
  <c r="AZ49" i="46"/>
  <c r="AZ49" i="44"/>
  <c r="AH106" i="46"/>
  <c r="AH106" i="44"/>
  <c r="AR125" i="46"/>
  <c r="AR125" i="44"/>
  <c r="AI127" i="46"/>
  <c r="AI127" i="44"/>
  <c r="AA57" i="44"/>
  <c r="AY103" i="44"/>
  <c r="W121" i="44"/>
  <c r="V133" i="44"/>
  <c r="T139" i="44"/>
  <c r="A67" i="44"/>
  <c r="A106" i="44"/>
  <c r="C141" i="46"/>
  <c r="C141" i="44" s="1"/>
  <c r="H39" i="44"/>
  <c r="AT43" i="44"/>
  <c r="E58" i="44"/>
  <c r="AC63" i="44"/>
  <c r="Y98" i="44"/>
  <c r="X108" i="44"/>
  <c r="AP111" i="44"/>
  <c r="Z132" i="44"/>
  <c r="AX132" i="44"/>
  <c r="AR139" i="44"/>
  <c r="Q145" i="44"/>
  <c r="I149" i="44"/>
  <c r="Q151" i="44"/>
  <c r="C103" i="46"/>
  <c r="C103" i="44" s="1"/>
  <c r="C124" i="46"/>
  <c r="C124" i="44" s="1"/>
  <c r="AA27" i="44"/>
  <c r="BE35" i="44"/>
  <c r="V41" i="44"/>
  <c r="F45" i="44"/>
  <c r="AK50" i="44"/>
  <c r="AT53" i="44"/>
  <c r="AM56" i="44"/>
  <c r="BI58" i="44"/>
  <c r="AQ60" i="44"/>
  <c r="P62" i="44"/>
  <c r="F66" i="44"/>
  <c r="U90" i="44"/>
  <c r="BI92" i="44"/>
  <c r="R93" i="44"/>
  <c r="V95" i="44"/>
  <c r="AD97" i="44"/>
  <c r="AR101" i="44"/>
  <c r="AD105" i="44"/>
  <c r="BK105" i="44"/>
  <c r="AR107" i="44"/>
  <c r="J109" i="44"/>
  <c r="AX109" i="44"/>
  <c r="AK110" i="44"/>
  <c r="AW111" i="44"/>
  <c r="I113" i="44"/>
  <c r="D114" i="44"/>
  <c r="AK114" i="44"/>
  <c r="AG115" i="44"/>
  <c r="AG119" i="44"/>
  <c r="Z124" i="44"/>
  <c r="AX124" i="44"/>
  <c r="N133" i="44"/>
  <c r="BJ133" i="44"/>
  <c r="U135" i="44"/>
  <c r="BE145" i="44"/>
  <c r="I151" i="44"/>
  <c r="BB155" i="44"/>
  <c r="BH159" i="44"/>
  <c r="BG161" i="44"/>
  <c r="I163" i="44"/>
  <c r="BE163" i="44"/>
  <c r="E164" i="44"/>
  <c r="Y170" i="44"/>
  <c r="AM175" i="44"/>
  <c r="J176" i="44"/>
  <c r="R178" i="44"/>
  <c r="R185" i="44"/>
  <c r="S190" i="46"/>
  <c r="S190" i="44"/>
  <c r="AQ190" i="46"/>
  <c r="AQ190" i="44"/>
  <c r="AM191" i="46"/>
  <c r="AM191" i="44"/>
  <c r="AA192" i="46"/>
  <c r="AA192" i="44"/>
  <c r="W193" i="46"/>
  <c r="W193" i="44"/>
  <c r="BC193" i="46"/>
  <c r="BC193" i="44"/>
  <c r="BK193" i="46"/>
  <c r="BK193" i="44"/>
  <c r="K194" i="46"/>
  <c r="K194" i="44"/>
  <c r="AA194" i="46"/>
  <c r="AA194" i="44"/>
  <c r="AQ194" i="46"/>
  <c r="AQ194" i="44"/>
  <c r="BG194" i="46"/>
  <c r="BG194" i="44"/>
  <c r="O195" i="46"/>
  <c r="O195" i="44"/>
  <c r="W195" i="46"/>
  <c r="W195" i="44"/>
  <c r="K196" i="46"/>
  <c r="K196" i="44"/>
  <c r="AQ196" i="46"/>
  <c r="AQ196" i="44"/>
  <c r="BF198" i="46"/>
  <c r="BF198" i="44"/>
  <c r="L199" i="46"/>
  <c r="L199" i="44"/>
  <c r="AZ199" i="46"/>
  <c r="AZ199" i="44"/>
  <c r="AA201" i="46"/>
  <c r="AA201" i="44"/>
  <c r="W202" i="46"/>
  <c r="W202" i="44"/>
  <c r="BK202" i="46"/>
  <c r="BK202" i="44"/>
  <c r="Z203" i="46"/>
  <c r="Z203" i="44"/>
  <c r="AH203" i="46"/>
  <c r="AH203" i="44"/>
  <c r="BF203" i="46"/>
  <c r="BF203" i="44"/>
  <c r="AT204" i="46"/>
  <c r="AT204" i="44"/>
  <c r="BJ204" i="46"/>
  <c r="BJ204" i="44"/>
  <c r="J205" i="46"/>
  <c r="J205" i="44"/>
  <c r="Z205" i="46"/>
  <c r="Z205" i="44"/>
  <c r="AX205" i="46"/>
  <c r="AX205" i="44"/>
  <c r="BF205" i="46"/>
  <c r="BF205" i="44"/>
  <c r="BJ206" i="46"/>
  <c r="BJ206" i="44"/>
  <c r="AP207" i="46"/>
  <c r="AP207" i="44"/>
  <c r="BQ130" i="46"/>
  <c r="BQ130" i="44"/>
  <c r="BE131" i="46"/>
  <c r="BE131" i="44"/>
  <c r="AI132" i="46"/>
  <c r="AI132" i="44"/>
  <c r="AE133" i="46"/>
  <c r="AE133" i="44"/>
  <c r="J134" i="46"/>
  <c r="J134" i="44"/>
  <c r="AX134" i="46"/>
  <c r="AX134" i="44"/>
  <c r="BB137" i="46"/>
  <c r="BB137" i="44"/>
  <c r="BM138" i="46"/>
  <c r="BM138" i="44"/>
  <c r="W140" i="46"/>
  <c r="W140" i="44"/>
  <c r="AU140" i="46"/>
  <c r="AU140" i="44"/>
  <c r="BB142" i="46"/>
  <c r="BB142" i="44"/>
  <c r="AX143" i="46"/>
  <c r="AX143" i="44"/>
  <c r="BN143" i="46"/>
  <c r="BN143" i="44"/>
  <c r="N144" i="46"/>
  <c r="N144" i="44"/>
  <c r="J145" i="46"/>
  <c r="J145" i="44"/>
  <c r="Z145" i="46"/>
  <c r="Z145" i="44"/>
  <c r="BF145" i="46"/>
  <c r="BF145" i="44"/>
  <c r="V146" i="46"/>
  <c r="V146" i="44"/>
  <c r="R147" i="46"/>
  <c r="R147" i="44"/>
  <c r="V148" i="46"/>
  <c r="V148" i="44"/>
  <c r="AD148" i="46"/>
  <c r="AD148" i="44"/>
  <c r="BJ148" i="46"/>
  <c r="BJ148" i="44"/>
  <c r="AX149" i="46"/>
  <c r="AX149" i="44"/>
  <c r="BJ150" i="46"/>
  <c r="BJ150" i="44"/>
  <c r="Z151" i="46"/>
  <c r="Z151" i="44"/>
  <c r="BN151" i="46"/>
  <c r="BN151" i="44"/>
  <c r="AD152" i="46"/>
  <c r="AD152" i="44"/>
  <c r="AC154" i="46"/>
  <c r="AC154" i="44"/>
  <c r="BA154" i="46"/>
  <c r="BA154" i="44"/>
  <c r="BC155" i="46"/>
  <c r="BC155" i="44"/>
  <c r="AI156" i="46"/>
  <c r="AI156" i="44"/>
  <c r="G157" i="46"/>
  <c r="G157" i="44"/>
  <c r="BC157" i="46"/>
  <c r="BC157" i="44"/>
  <c r="K158" i="46"/>
  <c r="K158" i="44"/>
  <c r="BD189" i="44"/>
  <c r="O191" i="44"/>
  <c r="AA190" i="44"/>
  <c r="AY190" i="44"/>
  <c r="G191" i="44"/>
  <c r="AI192" i="44"/>
  <c r="BO192" i="44"/>
  <c r="AM195" i="44"/>
  <c r="BG196" i="44"/>
  <c r="AH198" i="44"/>
  <c r="P200" i="44"/>
  <c r="AV200" i="44"/>
  <c r="C119" i="46"/>
  <c r="C119" i="44" s="1"/>
  <c r="AI28" i="44"/>
  <c r="U107" i="44"/>
  <c r="F114" i="44"/>
  <c r="Z115" i="44"/>
  <c r="AT116" i="44"/>
  <c r="BN119" i="44"/>
  <c r="AZ122" i="44"/>
  <c r="AV128" i="44"/>
  <c r="BG132" i="44"/>
  <c r="R134" i="44"/>
  <c r="AD135" i="44"/>
  <c r="AE191" i="44"/>
  <c r="BK191" i="44"/>
  <c r="S192" i="44"/>
  <c r="O193" i="44"/>
  <c r="AU193" i="44"/>
  <c r="AY194" i="44"/>
  <c r="G195" i="44"/>
  <c r="BK195" i="44"/>
  <c r="S196" i="44"/>
  <c r="AY196" i="44"/>
  <c r="G197" i="44"/>
  <c r="AM197" i="44"/>
  <c r="R198" i="44"/>
  <c r="BG201" i="44"/>
  <c r="O202" i="44"/>
  <c r="BC202" i="44"/>
  <c r="AP203" i="44"/>
  <c r="AH205" i="44"/>
  <c r="U159" i="46"/>
  <c r="U159" i="44"/>
  <c r="BI159" i="46"/>
  <c r="BI159" i="44"/>
  <c r="I160" i="46"/>
  <c r="I160" i="44"/>
  <c r="Y160" i="46"/>
  <c r="Y160" i="44"/>
  <c r="AW160" i="46"/>
  <c r="AW160" i="44"/>
  <c r="AN162" i="46"/>
  <c r="AN162" i="44"/>
  <c r="J163" i="46"/>
  <c r="J163" i="44"/>
  <c r="AH163" i="46"/>
  <c r="AH163" i="44"/>
  <c r="Q165" i="46"/>
  <c r="Q165" i="44"/>
  <c r="AC166" i="46"/>
  <c r="AC166" i="44"/>
  <c r="BQ166" i="46"/>
  <c r="BQ166" i="44"/>
  <c r="Z170" i="46"/>
  <c r="Z170" i="44"/>
  <c r="AJ171" i="46"/>
  <c r="AJ171" i="44"/>
  <c r="AV172" i="46"/>
  <c r="AV172" i="44"/>
  <c r="AF175" i="46"/>
  <c r="AF175" i="44"/>
  <c r="K176" i="46"/>
  <c r="K176" i="44"/>
  <c r="AI176" i="46"/>
  <c r="AI176" i="44"/>
  <c r="AJ161" i="44"/>
  <c r="H162" i="44"/>
  <c r="BG178" i="44"/>
  <c r="M179" i="44"/>
  <c r="BM180" i="44"/>
  <c r="U181" i="44"/>
  <c r="Q182" i="44"/>
  <c r="AE89" i="44"/>
  <c r="M51" i="44"/>
  <c r="BQ73" i="44"/>
  <c r="AF78" i="44"/>
  <c r="E91" i="44"/>
  <c r="AT96" i="44"/>
  <c r="J97" i="44"/>
  <c r="I50" i="46"/>
  <c r="I50" i="44"/>
  <c r="AD84" i="44"/>
  <c r="Q90" i="44"/>
  <c r="AO90" i="44"/>
  <c r="BI91" i="44"/>
  <c r="BA93" i="44"/>
  <c r="J95" i="44"/>
  <c r="H58" i="46"/>
  <c r="H58" i="44"/>
  <c r="P58" i="46"/>
  <c r="P58" i="44"/>
  <c r="BL63" i="46"/>
  <c r="BL63" i="44"/>
  <c r="AD69" i="46"/>
  <c r="AD69" i="44"/>
  <c r="BJ69" i="46"/>
  <c r="BJ69" i="44"/>
  <c r="BF70" i="46"/>
  <c r="BF70" i="44"/>
  <c r="BI71" i="46"/>
  <c r="BI71" i="44"/>
  <c r="U73" i="46"/>
  <c r="U73" i="44"/>
  <c r="BQ75" i="46"/>
  <c r="BQ75" i="44"/>
  <c r="D77" i="46"/>
  <c r="D77" i="44"/>
  <c r="BH77" i="46"/>
  <c r="BH77" i="44"/>
  <c r="H78" i="46"/>
  <c r="H78" i="44"/>
  <c r="BL78" i="46"/>
  <c r="BL78" i="44"/>
  <c r="AQ79" i="46"/>
  <c r="AQ79" i="44"/>
  <c r="G80" i="46"/>
  <c r="G80" i="44"/>
  <c r="W80" i="46"/>
  <c r="W80" i="44"/>
  <c r="AA81" i="46"/>
  <c r="AA81" i="44"/>
  <c r="AY81" i="46"/>
  <c r="AY81" i="44"/>
  <c r="O82" i="46"/>
  <c r="O82" i="44"/>
  <c r="BC82" i="46"/>
  <c r="BC82" i="44"/>
  <c r="I85" i="46"/>
  <c r="I85" i="44"/>
  <c r="BA86" i="46"/>
  <c r="BA86" i="44"/>
  <c r="AI88" i="46"/>
  <c r="AI88" i="44"/>
  <c r="BO88" i="46"/>
  <c r="BO88" i="44"/>
  <c r="G89" i="46"/>
  <c r="G89" i="44"/>
  <c r="AK91" i="46"/>
  <c r="AK91" i="44"/>
  <c r="BA91" i="46"/>
  <c r="BA91" i="44"/>
  <c r="I92" i="46"/>
  <c r="I92" i="44"/>
  <c r="Y92" i="46"/>
  <c r="Y92" i="44"/>
  <c r="AW92" i="46"/>
  <c r="AW92" i="44"/>
  <c r="AC93" i="46"/>
  <c r="AC93" i="44"/>
  <c r="AS93" i="46"/>
  <c r="AS93" i="44"/>
  <c r="BI93" i="46"/>
  <c r="BI93" i="44"/>
  <c r="BQ93" i="46"/>
  <c r="BQ93" i="44"/>
  <c r="N94" i="46"/>
  <c r="N94" i="44"/>
  <c r="V94" i="46"/>
  <c r="V94" i="44"/>
  <c r="AL94" i="46"/>
  <c r="AL94" i="44"/>
  <c r="AT94" i="46"/>
  <c r="AT94" i="44"/>
  <c r="BJ94" i="46"/>
  <c r="BJ94" i="44"/>
  <c r="A93" i="27"/>
  <c r="C95" i="46"/>
  <c r="C95" i="44" s="1"/>
  <c r="A95" i="44"/>
  <c r="AX95" i="46"/>
  <c r="AX95" i="44"/>
  <c r="BF95" i="46"/>
  <c r="BF95" i="44"/>
  <c r="BN95" i="46"/>
  <c r="BN95" i="44"/>
  <c r="F96" i="46"/>
  <c r="F96" i="44"/>
  <c r="AL96" i="46"/>
  <c r="AL96" i="44"/>
  <c r="A95" i="27"/>
  <c r="C97" i="46"/>
  <c r="C97" i="44" s="1"/>
  <c r="A97" i="44"/>
  <c r="R97" i="46"/>
  <c r="R97" i="44"/>
  <c r="AP97" i="46"/>
  <c r="AP97" i="44"/>
  <c r="BF97" i="46"/>
  <c r="BF97" i="44"/>
  <c r="BN97" i="46"/>
  <c r="BN97" i="44"/>
  <c r="D98" i="46"/>
  <c r="D98" i="44"/>
  <c r="L98" i="46"/>
  <c r="L98" i="44"/>
  <c r="T98" i="46"/>
  <c r="T98" i="44"/>
  <c r="AB98" i="46"/>
  <c r="AB98" i="44"/>
  <c r="AZ98" i="46"/>
  <c r="AZ98" i="44"/>
  <c r="BH98" i="46"/>
  <c r="BH98" i="44"/>
  <c r="BP98" i="46"/>
  <c r="BP98" i="44"/>
  <c r="H99" i="46"/>
  <c r="H99" i="44"/>
  <c r="P99" i="46"/>
  <c r="P99" i="44"/>
  <c r="X99" i="46"/>
  <c r="X99" i="44"/>
  <c r="AN99" i="46"/>
  <c r="AN99" i="44"/>
  <c r="AV99" i="46"/>
  <c r="AV99" i="44"/>
  <c r="BL99" i="46"/>
  <c r="BL99" i="44"/>
  <c r="L100" i="46"/>
  <c r="L100" i="44"/>
  <c r="AJ100" i="46"/>
  <c r="AJ100" i="44"/>
  <c r="AZ100" i="46"/>
  <c r="AZ100" i="44"/>
  <c r="BH100" i="46"/>
  <c r="BH100" i="44"/>
  <c r="BP100" i="46"/>
  <c r="BP100" i="44"/>
  <c r="G101" i="46"/>
  <c r="G101" i="44"/>
  <c r="W101" i="46"/>
  <c r="W101" i="44"/>
  <c r="AM101" i="46"/>
  <c r="AM101" i="44"/>
  <c r="AU101" i="46"/>
  <c r="AU101" i="44"/>
  <c r="BC101" i="46"/>
  <c r="BC101" i="44"/>
  <c r="BK101" i="46"/>
  <c r="BK101" i="44"/>
  <c r="R102" i="46"/>
  <c r="R102" i="44"/>
  <c r="Z102" i="46"/>
  <c r="Z102" i="44"/>
  <c r="AH102" i="46"/>
  <c r="AH102" i="44"/>
  <c r="A66" i="27"/>
  <c r="C68" i="46"/>
  <c r="C68" i="44" s="1"/>
  <c r="A68" i="27"/>
  <c r="A70" i="44"/>
  <c r="AH70" i="46"/>
  <c r="AH70" i="44"/>
  <c r="AC71" i="46"/>
  <c r="AC71" i="44"/>
  <c r="AE80" i="46"/>
  <c r="AE80" i="44"/>
  <c r="AM82" i="46"/>
  <c r="AM82" i="44"/>
  <c r="BK82" i="46"/>
  <c r="BK82" i="44"/>
  <c r="R83" i="46"/>
  <c r="R83" i="44"/>
  <c r="AL84" i="46"/>
  <c r="AL84" i="44"/>
  <c r="A83" i="27"/>
  <c r="C85" i="46"/>
  <c r="C85" i="44" s="1"/>
  <c r="A85" i="44"/>
  <c r="BE87" i="46"/>
  <c r="BE87" i="44"/>
  <c r="W89" i="46"/>
  <c r="W89" i="44"/>
  <c r="BC89" i="46"/>
  <c r="BC89" i="44"/>
  <c r="AG92" i="46"/>
  <c r="AG92" i="44"/>
  <c r="N96" i="46"/>
  <c r="N96" i="44"/>
  <c r="AC91" i="44"/>
  <c r="U93" i="44"/>
  <c r="AB54" i="46"/>
  <c r="AB54" i="44"/>
  <c r="F60" i="46"/>
  <c r="F60" i="44"/>
  <c r="AD67" i="46"/>
  <c r="AD67" i="44"/>
  <c r="BJ67" i="46"/>
  <c r="BJ67" i="44"/>
  <c r="R70" i="46"/>
  <c r="R70" i="44"/>
  <c r="E71" i="46"/>
  <c r="E71" i="44"/>
  <c r="BQ71" i="46"/>
  <c r="BQ71" i="44"/>
  <c r="AW72" i="46"/>
  <c r="AW72" i="44"/>
  <c r="BA73" i="46"/>
  <c r="BA73" i="44"/>
  <c r="AV78" i="46"/>
  <c r="AV78" i="44"/>
  <c r="AQ81" i="46"/>
  <c r="AQ81" i="44"/>
  <c r="BO81" i="46"/>
  <c r="BO81" i="44"/>
  <c r="AU82" i="46"/>
  <c r="AU82" i="44"/>
  <c r="AH83" i="46"/>
  <c r="AH83" i="44"/>
  <c r="BF83" i="46"/>
  <c r="BF83" i="44"/>
  <c r="AT84" i="46"/>
  <c r="AT84" i="44"/>
  <c r="BM85" i="46"/>
  <c r="BM85" i="44"/>
  <c r="AC86" i="46"/>
  <c r="AC86" i="44"/>
  <c r="BI86" i="46"/>
  <c r="BI86" i="44"/>
  <c r="I87" i="46"/>
  <c r="I87" i="44"/>
  <c r="AA88" i="46"/>
  <c r="AA88" i="44"/>
  <c r="AY88" i="46"/>
  <c r="AY88" i="44"/>
  <c r="I90" i="46"/>
  <c r="I90" i="44"/>
  <c r="BM90" i="46"/>
  <c r="BM90" i="44"/>
  <c r="M91" i="46"/>
  <c r="M91" i="44"/>
  <c r="M93" i="46"/>
  <c r="M93" i="44"/>
  <c r="V96" i="46"/>
  <c r="V96" i="44"/>
  <c r="AG50" i="44"/>
  <c r="AU52" i="44"/>
  <c r="Q72" i="44"/>
  <c r="BM76" i="44"/>
  <c r="G82" i="44"/>
  <c r="O89" i="44"/>
  <c r="AP95" i="44"/>
  <c r="A41" i="27"/>
  <c r="A43" i="44"/>
  <c r="L62" i="46"/>
  <c r="L62" i="44"/>
  <c r="J70" i="46"/>
  <c r="J70" i="44"/>
  <c r="AG72" i="46"/>
  <c r="AG72" i="44"/>
  <c r="Q74" i="46"/>
  <c r="Q74" i="44"/>
  <c r="AO74" i="46"/>
  <c r="AO74" i="44"/>
  <c r="BI75" i="46"/>
  <c r="BI75" i="44"/>
  <c r="AJ77" i="46"/>
  <c r="AJ77" i="44"/>
  <c r="BK80" i="46"/>
  <c r="BK80" i="44"/>
  <c r="AI81" i="46"/>
  <c r="AI81" i="44"/>
  <c r="W82" i="46"/>
  <c r="W82" i="44"/>
  <c r="Z83" i="46"/>
  <c r="Z83" i="44"/>
  <c r="AX83" i="46"/>
  <c r="AX83" i="44"/>
  <c r="F84" i="46"/>
  <c r="F84" i="44"/>
  <c r="BE85" i="46"/>
  <c r="BE85" i="44"/>
  <c r="M86" i="46"/>
  <c r="M86" i="44"/>
  <c r="Y87" i="46"/>
  <c r="Y87" i="44"/>
  <c r="Y90" i="46"/>
  <c r="Y90" i="44"/>
  <c r="AS91" i="46"/>
  <c r="AS91" i="44"/>
  <c r="BQ91" i="46"/>
  <c r="BQ91" i="44"/>
  <c r="Q92" i="46"/>
  <c r="Q92" i="44"/>
  <c r="AO92" i="46"/>
  <c r="AO92" i="44"/>
  <c r="BM92" i="46"/>
  <c r="BM92" i="44"/>
  <c r="E93" i="46"/>
  <c r="E93" i="44"/>
  <c r="AH95" i="46"/>
  <c r="AH95" i="44"/>
  <c r="AG90" i="44"/>
  <c r="BE90" i="44"/>
  <c r="F94" i="44"/>
  <c r="R95" i="44"/>
  <c r="C104" i="46"/>
  <c r="C104" i="44" s="1"/>
  <c r="W107" i="44"/>
  <c r="AQ126" i="44"/>
  <c r="N129" i="44"/>
  <c r="AE130" i="44"/>
  <c r="BA111" i="44"/>
  <c r="L117" i="44"/>
  <c r="K126" i="44"/>
  <c r="U132" i="44"/>
  <c r="A104" i="44"/>
  <c r="C123" i="46"/>
  <c r="C123" i="44" s="1"/>
  <c r="AT103" i="44"/>
  <c r="R104" i="44"/>
  <c r="AP104" i="44"/>
  <c r="BN104" i="44"/>
  <c r="Z105" i="44"/>
  <c r="BQ106" i="44"/>
  <c r="BA109" i="44"/>
  <c r="M111" i="44"/>
  <c r="P112" i="44"/>
  <c r="AZ113" i="44"/>
  <c r="BP113" i="44"/>
  <c r="BD114" i="44"/>
  <c r="AV116" i="44"/>
  <c r="AB119" i="44"/>
  <c r="O125" i="44"/>
  <c r="BK125" i="44"/>
  <c r="E132" i="44"/>
  <c r="M141" i="44"/>
  <c r="L145" i="44"/>
  <c r="BP145" i="44"/>
  <c r="AN148" i="44"/>
  <c r="T149" i="44"/>
  <c r="AS158" i="44"/>
  <c r="AV164" i="44"/>
  <c r="AA165" i="44"/>
  <c r="AB170" i="44"/>
  <c r="AZ173" i="44"/>
  <c r="AU107" i="44"/>
  <c r="AJ117" i="44"/>
  <c r="BE123" i="44"/>
  <c r="AM125" i="44"/>
  <c r="AL129" i="44"/>
  <c r="AS106" i="44"/>
  <c r="G107" i="44"/>
  <c r="AK111" i="44"/>
  <c r="BI111" i="44"/>
  <c r="X112" i="44"/>
  <c r="AV118" i="44"/>
  <c r="X120" i="44"/>
  <c r="R121" i="44"/>
  <c r="AH121" i="44"/>
  <c r="BF121" i="44"/>
  <c r="AP128" i="44"/>
  <c r="BL137" i="44"/>
  <c r="AW140" i="44"/>
  <c r="AB145" i="44"/>
  <c r="AB151" i="44"/>
  <c r="AZ151" i="44"/>
  <c r="AA153" i="44"/>
  <c r="AY153" i="44"/>
  <c r="I155" i="44"/>
  <c r="AT161" i="44"/>
  <c r="P164" i="44"/>
  <c r="AX172" i="44"/>
  <c r="T173" i="44"/>
  <c r="BN102" i="46"/>
  <c r="BN102" i="44"/>
  <c r="N103" i="46"/>
  <c r="N103" i="44"/>
  <c r="BJ103" i="46"/>
  <c r="BJ103" i="44"/>
  <c r="AX104" i="46"/>
  <c r="AX104" i="44"/>
  <c r="AH105" i="46"/>
  <c r="AH105" i="44"/>
  <c r="AM107" i="46"/>
  <c r="AM107" i="44"/>
  <c r="BC107" i="46"/>
  <c r="BC107" i="44"/>
  <c r="BO108" i="46"/>
  <c r="BO108" i="44"/>
  <c r="M109" i="46"/>
  <c r="M109" i="44"/>
  <c r="Y110" i="46"/>
  <c r="Y110" i="44"/>
  <c r="U111" i="46"/>
  <c r="U111" i="44"/>
  <c r="BQ111" i="46"/>
  <c r="BQ111" i="44"/>
  <c r="BL112" i="46"/>
  <c r="BL112" i="44"/>
  <c r="L113" i="46"/>
  <c r="L113" i="44"/>
  <c r="BL116" i="46"/>
  <c r="BL116" i="44"/>
  <c r="BH117" i="46"/>
  <c r="BH117" i="44"/>
  <c r="AJ119" i="46"/>
  <c r="AJ119" i="44"/>
  <c r="AR119" i="46"/>
  <c r="AR119" i="44"/>
  <c r="BH119" i="46"/>
  <c r="BH119" i="44"/>
  <c r="BL120" i="46"/>
  <c r="BL120" i="44"/>
  <c r="Y123" i="46"/>
  <c r="Y123" i="44"/>
  <c r="M124" i="46"/>
  <c r="M124" i="44"/>
  <c r="AK124" i="46"/>
  <c r="AK124" i="44"/>
  <c r="AA126" i="46"/>
  <c r="AA126" i="44"/>
  <c r="O130" i="46"/>
  <c r="O130" i="44"/>
  <c r="AO133" i="46"/>
  <c r="AO133" i="44"/>
  <c r="BE133" i="46"/>
  <c r="BE133" i="44"/>
  <c r="T134" i="46"/>
  <c r="T134" i="44"/>
  <c r="AJ134" i="46"/>
  <c r="AJ134" i="44"/>
  <c r="BH134" i="46"/>
  <c r="BH134" i="44"/>
  <c r="BP134" i="46"/>
  <c r="BP134" i="44"/>
  <c r="BD135" i="46"/>
  <c r="BD135" i="44"/>
  <c r="D136" i="46"/>
  <c r="D136" i="44"/>
  <c r="T136" i="46"/>
  <c r="T136" i="44"/>
  <c r="AJ136" i="46"/>
  <c r="AJ136" i="44"/>
  <c r="BH136" i="46"/>
  <c r="BH136" i="44"/>
  <c r="AQ138" i="46"/>
  <c r="AQ138" i="44"/>
  <c r="O139" i="46"/>
  <c r="O139" i="44"/>
  <c r="AU139" i="46"/>
  <c r="AU139" i="44"/>
  <c r="BK139" i="46"/>
  <c r="BK139" i="44"/>
  <c r="AO140" i="46"/>
  <c r="AO140" i="44"/>
  <c r="P142" i="46"/>
  <c r="P142" i="44"/>
  <c r="AN142" i="46"/>
  <c r="AN142" i="44"/>
  <c r="BD142" i="46"/>
  <c r="BD142" i="44"/>
  <c r="T143" i="46"/>
  <c r="T143" i="44"/>
  <c r="AN144" i="46"/>
  <c r="AN144" i="44"/>
  <c r="AV144" i="46"/>
  <c r="AV144" i="44"/>
  <c r="BL144" i="46"/>
  <c r="BL144" i="44"/>
  <c r="D147" i="46"/>
  <c r="D147" i="44"/>
  <c r="AF150" i="46"/>
  <c r="AF150" i="44"/>
  <c r="AV150" i="46"/>
  <c r="AV150" i="44"/>
  <c r="BL150" i="46"/>
  <c r="BL150" i="44"/>
  <c r="D151" i="46"/>
  <c r="D151" i="44"/>
  <c r="T151" i="46"/>
  <c r="T151" i="44"/>
  <c r="AJ151" i="46"/>
  <c r="AJ151" i="44"/>
  <c r="X152" i="46"/>
  <c r="X152" i="44"/>
  <c r="AV152" i="46"/>
  <c r="AV152" i="44"/>
  <c r="BD152" i="46"/>
  <c r="BD152" i="44"/>
  <c r="BL152" i="46"/>
  <c r="BL152" i="44"/>
  <c r="AQ153" i="46"/>
  <c r="AQ153" i="44"/>
  <c r="BG153" i="46"/>
  <c r="BG153" i="44"/>
  <c r="G154" i="46"/>
  <c r="G154" i="44"/>
  <c r="O154" i="46"/>
  <c r="O154" i="44"/>
  <c r="W154" i="46"/>
  <c r="W154" i="44"/>
  <c r="AU154" i="46"/>
  <c r="AU154" i="44"/>
  <c r="BC154" i="46"/>
  <c r="BC154" i="44"/>
  <c r="BK154" i="46"/>
  <c r="BK154" i="44"/>
  <c r="Q155" i="46"/>
  <c r="Q155" i="44"/>
  <c r="Y155" i="46"/>
  <c r="Y155" i="44"/>
  <c r="AO155" i="46"/>
  <c r="AO155" i="44"/>
  <c r="AW155" i="46"/>
  <c r="AW155" i="44"/>
  <c r="BE155" i="46"/>
  <c r="BE155" i="44"/>
  <c r="BM155" i="46"/>
  <c r="BM155" i="44"/>
  <c r="E156" i="46"/>
  <c r="E156" i="44"/>
  <c r="M156" i="46"/>
  <c r="M156" i="44"/>
  <c r="U156" i="46"/>
  <c r="U156" i="44"/>
  <c r="AC156" i="46"/>
  <c r="AC156" i="44"/>
  <c r="AK156" i="46"/>
  <c r="AK156" i="44"/>
  <c r="AS156" i="46"/>
  <c r="AS156" i="44"/>
  <c r="BA156" i="46"/>
  <c r="BA156" i="44"/>
  <c r="BI156" i="46"/>
  <c r="BI156" i="44"/>
  <c r="BQ156" i="46"/>
  <c r="BQ156" i="44"/>
  <c r="I157" i="46"/>
  <c r="I157" i="44"/>
  <c r="Q157" i="46"/>
  <c r="Q157" i="44"/>
  <c r="Y157" i="46"/>
  <c r="Y157" i="44"/>
  <c r="AG157" i="46"/>
  <c r="AG157" i="44"/>
  <c r="AO157" i="46"/>
  <c r="AO157" i="44"/>
  <c r="BM157" i="46"/>
  <c r="BM157" i="44"/>
  <c r="E158" i="46"/>
  <c r="E158" i="44"/>
  <c r="M158" i="46"/>
  <c r="M158" i="44"/>
  <c r="U158" i="46"/>
  <c r="U158" i="44"/>
  <c r="AK158" i="46"/>
  <c r="AK158" i="44"/>
  <c r="BI158" i="46"/>
  <c r="BI158" i="44"/>
  <c r="BQ158" i="46"/>
  <c r="BQ158" i="44"/>
  <c r="G159" i="46"/>
  <c r="G159" i="44"/>
  <c r="W159" i="46"/>
  <c r="W159" i="44"/>
  <c r="AM159" i="46"/>
  <c r="AM159" i="44"/>
  <c r="BC159" i="46"/>
  <c r="BC159" i="44"/>
  <c r="BK159" i="46"/>
  <c r="BK159" i="44"/>
  <c r="K160" i="46"/>
  <c r="K160" i="44"/>
  <c r="S160" i="46"/>
  <c r="S160" i="44"/>
  <c r="AA160" i="46"/>
  <c r="AA160" i="44"/>
  <c r="AI160" i="46"/>
  <c r="AI160" i="44"/>
  <c r="AQ160" i="46"/>
  <c r="AQ160" i="44"/>
  <c r="AY160" i="46"/>
  <c r="AY160" i="44"/>
  <c r="BO160" i="46"/>
  <c r="BO160" i="44"/>
  <c r="N161" i="46"/>
  <c r="N161" i="44"/>
  <c r="V161" i="46"/>
  <c r="V161" i="44"/>
  <c r="AL161" i="46"/>
  <c r="AL161" i="44"/>
  <c r="J162" i="46"/>
  <c r="J162" i="44"/>
  <c r="Z162" i="46"/>
  <c r="Z162" i="44"/>
  <c r="AH162" i="46"/>
  <c r="AH162" i="44"/>
  <c r="AP162" i="46"/>
  <c r="AP162" i="44"/>
  <c r="AX162" i="46"/>
  <c r="AX162" i="44"/>
  <c r="BN162" i="46"/>
  <c r="BN162" i="44"/>
  <c r="L163" i="46"/>
  <c r="L163" i="44"/>
  <c r="T163" i="46"/>
  <c r="T163" i="44"/>
  <c r="AB163" i="46"/>
  <c r="AB163" i="44"/>
  <c r="BH163" i="46"/>
  <c r="BH163" i="44"/>
  <c r="X164" i="46"/>
  <c r="X164" i="44"/>
  <c r="AF164" i="46"/>
  <c r="AF164" i="44"/>
  <c r="AN164" i="46"/>
  <c r="AN164" i="44"/>
  <c r="BD164" i="46"/>
  <c r="BD164" i="44"/>
  <c r="BL164" i="46"/>
  <c r="BL164" i="44"/>
  <c r="K165" i="46"/>
  <c r="K165" i="44"/>
  <c r="S165" i="46"/>
  <c r="S165" i="44"/>
  <c r="AI165" i="46"/>
  <c r="AI165" i="44"/>
  <c r="AQ165" i="46"/>
  <c r="AQ165" i="44"/>
  <c r="AY165" i="46"/>
  <c r="AY165" i="44"/>
  <c r="BG165" i="46"/>
  <c r="BG165" i="44"/>
  <c r="G166" i="46"/>
  <c r="G166" i="44"/>
  <c r="O166" i="46"/>
  <c r="O166" i="44"/>
  <c r="AE166" i="46"/>
  <c r="AE166" i="44"/>
  <c r="AM166" i="46"/>
  <c r="AM166" i="44"/>
  <c r="BK166" i="46"/>
  <c r="BK166" i="44"/>
  <c r="I167" i="46"/>
  <c r="I167" i="44"/>
  <c r="Q167" i="46"/>
  <c r="Q167" i="44"/>
  <c r="Y167" i="46"/>
  <c r="Y167" i="44"/>
  <c r="AG167" i="46"/>
  <c r="AG167" i="44"/>
  <c r="AO167" i="46"/>
  <c r="AO167" i="44"/>
  <c r="BE167" i="46"/>
  <c r="BE167" i="44"/>
  <c r="BM167" i="46"/>
  <c r="BM167" i="44"/>
  <c r="T168" i="46"/>
  <c r="T168" i="44"/>
  <c r="AB168" i="46"/>
  <c r="AB168" i="44"/>
  <c r="AJ168" i="46"/>
  <c r="AJ168" i="44"/>
  <c r="AR168" i="46"/>
  <c r="AR168" i="44"/>
  <c r="AZ168" i="46"/>
  <c r="AZ168" i="44"/>
  <c r="BP168" i="46"/>
  <c r="BP168" i="44"/>
  <c r="H169" i="46"/>
  <c r="H169" i="44"/>
  <c r="X169" i="46"/>
  <c r="X169" i="44"/>
  <c r="AN169" i="46"/>
  <c r="AN169" i="44"/>
  <c r="AV169" i="46"/>
  <c r="AV169" i="44"/>
  <c r="BL169" i="46"/>
  <c r="BL169" i="44"/>
  <c r="D170" i="46"/>
  <c r="D170" i="44"/>
  <c r="L170" i="46"/>
  <c r="L170" i="44"/>
  <c r="T170" i="46"/>
  <c r="T170" i="44"/>
  <c r="AR170" i="46"/>
  <c r="AR170" i="44"/>
  <c r="AZ170" i="46"/>
  <c r="AZ170" i="44"/>
  <c r="BH170" i="46"/>
  <c r="BH170" i="44"/>
  <c r="F171" i="46"/>
  <c r="F171" i="44"/>
  <c r="V171" i="46"/>
  <c r="V171" i="44"/>
  <c r="AD171" i="46"/>
  <c r="AD171" i="44"/>
  <c r="AL171" i="46"/>
  <c r="AL171" i="44"/>
  <c r="AT171" i="46"/>
  <c r="AT171" i="44"/>
  <c r="BB171" i="46"/>
  <c r="BB171" i="44"/>
  <c r="BJ171" i="46"/>
  <c r="BJ171" i="44"/>
  <c r="C172" i="46"/>
  <c r="C172" i="44" s="1"/>
  <c r="A172" i="44"/>
  <c r="J172" i="46"/>
  <c r="J172" i="44"/>
  <c r="R172" i="46"/>
  <c r="R172" i="44"/>
  <c r="Z172" i="46"/>
  <c r="Z172" i="44"/>
  <c r="AH172" i="46"/>
  <c r="AH172" i="44"/>
  <c r="AP172" i="46"/>
  <c r="AP172" i="44"/>
  <c r="BF172" i="46"/>
  <c r="BF172" i="44"/>
  <c r="BN172" i="46"/>
  <c r="BN172" i="44"/>
  <c r="D173" i="46"/>
  <c r="D173" i="44"/>
  <c r="L173" i="46"/>
  <c r="L173" i="44"/>
  <c r="AB173" i="46"/>
  <c r="AB173" i="44"/>
  <c r="AR173" i="46"/>
  <c r="AR173" i="44"/>
  <c r="BH173" i="46"/>
  <c r="BH173" i="44"/>
  <c r="H174" i="46"/>
  <c r="H174" i="44"/>
  <c r="P174" i="46"/>
  <c r="P174" i="44"/>
  <c r="AF174" i="46"/>
  <c r="AF174" i="44"/>
  <c r="AN174" i="46"/>
  <c r="AN174" i="44"/>
  <c r="AV174" i="46"/>
  <c r="AV174" i="44"/>
  <c r="BD174" i="46"/>
  <c r="BD174" i="44"/>
  <c r="BL174" i="46"/>
  <c r="BL174" i="44"/>
  <c r="J175" i="46"/>
  <c r="J175" i="44"/>
  <c r="R175" i="46"/>
  <c r="R175" i="44"/>
  <c r="Z175" i="46"/>
  <c r="Z175" i="44"/>
  <c r="AH175" i="46"/>
  <c r="AH175" i="44"/>
  <c r="AP175" i="46"/>
  <c r="AP175" i="44"/>
  <c r="AX175" i="46"/>
  <c r="AX175" i="44"/>
  <c r="BF175" i="46"/>
  <c r="BF175" i="44"/>
  <c r="E176" i="46"/>
  <c r="E176" i="44"/>
  <c r="M176" i="46"/>
  <c r="M176" i="44"/>
  <c r="U176" i="46"/>
  <c r="U176" i="44"/>
  <c r="AC176" i="46"/>
  <c r="AC176" i="44"/>
  <c r="AK176" i="46"/>
  <c r="AK176" i="44"/>
  <c r="AS176" i="46"/>
  <c r="AS176" i="44"/>
  <c r="BA176" i="46"/>
  <c r="BA176" i="44"/>
  <c r="BQ176" i="46"/>
  <c r="BQ176" i="44"/>
  <c r="I177" i="46"/>
  <c r="I177" i="44"/>
  <c r="Q177" i="46"/>
  <c r="Q177" i="44"/>
  <c r="Y177" i="46"/>
  <c r="Y177" i="44"/>
  <c r="AO177" i="46"/>
  <c r="AO177" i="44"/>
  <c r="AW177" i="46"/>
  <c r="AW177" i="44"/>
  <c r="BE177" i="46"/>
  <c r="BE177" i="44"/>
  <c r="BM177" i="46"/>
  <c r="BM177" i="44"/>
  <c r="E178" i="46"/>
  <c r="E178" i="44"/>
  <c r="M178" i="46"/>
  <c r="M178" i="44"/>
  <c r="U178" i="46"/>
  <c r="U178" i="44"/>
  <c r="AC178" i="46"/>
  <c r="AC178" i="44"/>
  <c r="AS178" i="46"/>
  <c r="AS178" i="44"/>
  <c r="BA178" i="46"/>
  <c r="BA178" i="44"/>
  <c r="BQ178" i="46"/>
  <c r="BQ178" i="44"/>
  <c r="G179" i="46"/>
  <c r="G179" i="44"/>
  <c r="O179" i="46"/>
  <c r="O179" i="44"/>
  <c r="W179" i="46"/>
  <c r="W179" i="44"/>
  <c r="AE179" i="46"/>
  <c r="AE179" i="44"/>
  <c r="AM179" i="46"/>
  <c r="AM179" i="44"/>
  <c r="AU179" i="46"/>
  <c r="AU179" i="44"/>
  <c r="BC179" i="46"/>
  <c r="BC179" i="44"/>
  <c r="K180" i="46"/>
  <c r="K180" i="44"/>
  <c r="S180" i="46"/>
  <c r="S180" i="44"/>
  <c r="AA180" i="46"/>
  <c r="AA180" i="44"/>
  <c r="AI180" i="46"/>
  <c r="AI180" i="44"/>
  <c r="AQ180" i="46"/>
  <c r="AQ180" i="44"/>
  <c r="AY180" i="46"/>
  <c r="AY180" i="44"/>
  <c r="BO180" i="46"/>
  <c r="BO180" i="44"/>
  <c r="G181" i="46"/>
  <c r="G181" i="44"/>
  <c r="O181" i="46"/>
  <c r="O181" i="44"/>
  <c r="W181" i="46"/>
  <c r="W181" i="44"/>
  <c r="AM181" i="46"/>
  <c r="AM181" i="44"/>
  <c r="AU181" i="46"/>
  <c r="AU181" i="44"/>
  <c r="BC181" i="46"/>
  <c r="BC181" i="44"/>
  <c r="BK181" i="46"/>
  <c r="BK181" i="44"/>
  <c r="S182" i="46"/>
  <c r="S182" i="44"/>
  <c r="AA182" i="46"/>
  <c r="AA182" i="44"/>
  <c r="AY182" i="46"/>
  <c r="AY182" i="44"/>
  <c r="BG182" i="46"/>
  <c r="BG182" i="44"/>
  <c r="BO182" i="46"/>
  <c r="BO182" i="44"/>
  <c r="V183" i="46"/>
  <c r="V183" i="44"/>
  <c r="AD183" i="46"/>
  <c r="AD183" i="44"/>
  <c r="AL183" i="46"/>
  <c r="AL183" i="44"/>
  <c r="BB183" i="46"/>
  <c r="BB183" i="44"/>
  <c r="BJ183" i="46"/>
  <c r="BJ183" i="44"/>
  <c r="I184" i="46"/>
  <c r="I184" i="44"/>
  <c r="Q184" i="46"/>
  <c r="Q184" i="44"/>
  <c r="Y184" i="46"/>
  <c r="Y184" i="44"/>
  <c r="AG184" i="46"/>
  <c r="AG184" i="44"/>
  <c r="AO184" i="46"/>
  <c r="AO184" i="44"/>
  <c r="AW184" i="46"/>
  <c r="AW184" i="44"/>
  <c r="BM184" i="46"/>
  <c r="BM184" i="44"/>
  <c r="E185" i="46"/>
  <c r="E185" i="44"/>
  <c r="AX102" i="46"/>
  <c r="AX102" i="44"/>
  <c r="AL103" i="46"/>
  <c r="AL103" i="44"/>
  <c r="Z104" i="46"/>
  <c r="Z104" i="44"/>
  <c r="AK106" i="46"/>
  <c r="AK106" i="44"/>
  <c r="O107" i="46"/>
  <c r="O107" i="44"/>
  <c r="K108" i="46"/>
  <c r="K108" i="44"/>
  <c r="AI108" i="46"/>
  <c r="AI108" i="44"/>
  <c r="AS109" i="46"/>
  <c r="AS109" i="44"/>
  <c r="BE110" i="46"/>
  <c r="BE110" i="44"/>
  <c r="E111" i="46"/>
  <c r="E111" i="44"/>
  <c r="AF112" i="46"/>
  <c r="AF112" i="44"/>
  <c r="AN112" i="46"/>
  <c r="AN112" i="44"/>
  <c r="BD112" i="46"/>
  <c r="BD112" i="44"/>
  <c r="BH113" i="46"/>
  <c r="BH113" i="44"/>
  <c r="T117" i="46"/>
  <c r="T117" i="44"/>
  <c r="P120" i="46"/>
  <c r="P120" i="44"/>
  <c r="AN120" i="46"/>
  <c r="AN120" i="44"/>
  <c r="AV120" i="46"/>
  <c r="AV120" i="44"/>
  <c r="BJ122" i="46"/>
  <c r="BJ122" i="44"/>
  <c r="BM123" i="46"/>
  <c r="BM123" i="44"/>
  <c r="G125" i="46"/>
  <c r="G125" i="44"/>
  <c r="BC125" i="46"/>
  <c r="BC125" i="44"/>
  <c r="BG126" i="46"/>
  <c r="BG126" i="44"/>
  <c r="A126" i="27"/>
  <c r="A128" i="44"/>
  <c r="G130" i="46"/>
  <c r="G130" i="44"/>
  <c r="AQ131" i="46"/>
  <c r="AQ131" i="44"/>
  <c r="BO131" i="46"/>
  <c r="BO131" i="44"/>
  <c r="BI132" i="46"/>
  <c r="BI132" i="44"/>
  <c r="Q133" i="46"/>
  <c r="Q133" i="44"/>
  <c r="L134" i="46"/>
  <c r="L134" i="44"/>
  <c r="AB134" i="46"/>
  <c r="AB134" i="44"/>
  <c r="AR134" i="46"/>
  <c r="AR134" i="44"/>
  <c r="AZ134" i="46"/>
  <c r="AZ134" i="44"/>
  <c r="AN137" i="46"/>
  <c r="AN137" i="44"/>
  <c r="S138" i="46"/>
  <c r="S138" i="44"/>
  <c r="BG138" i="46"/>
  <c r="BG138" i="44"/>
  <c r="E141" i="46"/>
  <c r="E141" i="44"/>
  <c r="H142" i="46"/>
  <c r="H142" i="44"/>
  <c r="X142" i="46"/>
  <c r="X142" i="44"/>
  <c r="AV142" i="46"/>
  <c r="AV142" i="44"/>
  <c r="D143" i="46"/>
  <c r="D143" i="44"/>
  <c r="P144" i="46"/>
  <c r="P144" i="44"/>
  <c r="BH145" i="46"/>
  <c r="BH145" i="44"/>
  <c r="H146" i="46"/>
  <c r="H146" i="44"/>
  <c r="P146" i="46"/>
  <c r="P146" i="44"/>
  <c r="AF146" i="46"/>
  <c r="AF146" i="44"/>
  <c r="T147" i="46"/>
  <c r="T147" i="44"/>
  <c r="AZ147" i="46"/>
  <c r="AZ147" i="44"/>
  <c r="BL148" i="46"/>
  <c r="BL148" i="44"/>
  <c r="X150" i="46"/>
  <c r="X150" i="44"/>
  <c r="BD150" i="46"/>
  <c r="BD150" i="44"/>
  <c r="BH151" i="46"/>
  <c r="BH151" i="44"/>
  <c r="H152" i="46"/>
  <c r="H152" i="44"/>
  <c r="AC158" i="46"/>
  <c r="AC158" i="44"/>
  <c r="BF102" i="44"/>
  <c r="AD103" i="44"/>
  <c r="BB103" i="44"/>
  <c r="AP105" i="44"/>
  <c r="E109" i="44"/>
  <c r="AO110" i="44"/>
  <c r="BM110" i="44"/>
  <c r="T115" i="44"/>
  <c r="AR117" i="44"/>
  <c r="BP119" i="44"/>
  <c r="AD122" i="44"/>
  <c r="W125" i="44"/>
  <c r="AU125" i="44"/>
  <c r="AL127" i="44"/>
  <c r="F129" i="44"/>
  <c r="BK130" i="44"/>
  <c r="S131" i="44"/>
  <c r="M132" i="44"/>
  <c r="AC132" i="44"/>
  <c r="P135" i="44"/>
  <c r="BP136" i="44"/>
  <c r="AF137" i="44"/>
  <c r="BQ141" i="44"/>
  <c r="BL142" i="44"/>
  <c r="BD144" i="44"/>
  <c r="X146" i="44"/>
  <c r="AN146" i="44"/>
  <c r="BL146" i="44"/>
  <c r="L147" i="44"/>
  <c r="P152" i="44"/>
  <c r="AN152" i="44"/>
  <c r="AE154" i="44"/>
  <c r="AW167" i="44"/>
  <c r="D168" i="44"/>
  <c r="X174" i="44"/>
  <c r="F103" i="46"/>
  <c r="F103" i="44"/>
  <c r="J105" i="46"/>
  <c r="J105" i="44"/>
  <c r="BF105" i="46"/>
  <c r="BF105" i="44"/>
  <c r="E106" i="46"/>
  <c r="E106" i="44"/>
  <c r="M106" i="46"/>
  <c r="M106" i="44"/>
  <c r="AC106" i="46"/>
  <c r="AC106" i="44"/>
  <c r="U109" i="46"/>
  <c r="U109" i="44"/>
  <c r="AK109" i="46"/>
  <c r="AK109" i="44"/>
  <c r="AG110" i="46"/>
  <c r="AG110" i="44"/>
  <c r="AW110" i="46"/>
  <c r="AW110" i="44"/>
  <c r="AS111" i="46"/>
  <c r="AS111" i="44"/>
  <c r="P114" i="46"/>
  <c r="P114" i="44"/>
  <c r="AF114" i="46"/>
  <c r="AF114" i="44"/>
  <c r="AV114" i="46"/>
  <c r="AV114" i="44"/>
  <c r="BL114" i="46"/>
  <c r="BL114" i="44"/>
  <c r="L115" i="46"/>
  <c r="L115" i="44"/>
  <c r="H116" i="46"/>
  <c r="H116" i="44"/>
  <c r="P116" i="46"/>
  <c r="P116" i="44"/>
  <c r="X116" i="46"/>
  <c r="X116" i="44"/>
  <c r="AN116" i="46"/>
  <c r="AN116" i="44"/>
  <c r="BD116" i="46"/>
  <c r="BD116" i="44"/>
  <c r="AZ117" i="46"/>
  <c r="AZ117" i="44"/>
  <c r="H118" i="46"/>
  <c r="H118" i="44"/>
  <c r="P118" i="46"/>
  <c r="P118" i="44"/>
  <c r="X118" i="46"/>
  <c r="X118" i="44"/>
  <c r="AN118" i="46"/>
  <c r="AN118" i="44"/>
  <c r="AX121" i="46"/>
  <c r="AX121" i="44"/>
  <c r="AT122" i="46"/>
  <c r="AT122" i="44"/>
  <c r="Q123" i="46"/>
  <c r="Q123" i="44"/>
  <c r="AG123" i="46"/>
  <c r="AG123" i="44"/>
  <c r="AC124" i="46"/>
  <c r="AC124" i="44"/>
  <c r="BA124" i="46"/>
  <c r="BA124" i="44"/>
  <c r="AE125" i="46"/>
  <c r="AE125" i="44"/>
  <c r="F127" i="46"/>
  <c r="F127" i="44"/>
  <c r="N127" i="46"/>
  <c r="N127" i="44"/>
  <c r="AD127" i="46"/>
  <c r="AD127" i="44"/>
  <c r="BB127" i="46"/>
  <c r="BB127" i="44"/>
  <c r="J128" i="46"/>
  <c r="J128" i="44"/>
  <c r="AD129" i="46"/>
  <c r="AD129" i="44"/>
  <c r="BB129" i="46"/>
  <c r="BB129" i="44"/>
  <c r="AM130" i="46"/>
  <c r="AM130" i="44"/>
  <c r="AI131" i="46"/>
  <c r="AI131" i="44"/>
  <c r="BG131" i="46"/>
  <c r="BG131" i="44"/>
  <c r="AK132" i="46"/>
  <c r="AK132" i="44"/>
  <c r="BQ132" i="46"/>
  <c r="BQ132" i="44"/>
  <c r="Y133" i="46"/>
  <c r="Y133" i="44"/>
  <c r="X135" i="46"/>
  <c r="X135" i="44"/>
  <c r="H137" i="46"/>
  <c r="H137" i="44"/>
  <c r="P137" i="46"/>
  <c r="P137" i="44"/>
  <c r="K138" i="46"/>
  <c r="K138" i="44"/>
  <c r="BC139" i="46"/>
  <c r="BC139" i="44"/>
  <c r="I140" i="46"/>
  <c r="I140" i="44"/>
  <c r="Q140" i="46"/>
  <c r="Q140" i="44"/>
  <c r="AS141" i="46"/>
  <c r="AS141" i="44"/>
  <c r="BA141" i="46"/>
  <c r="BA141" i="44"/>
  <c r="L143" i="46"/>
  <c r="L143" i="44"/>
  <c r="AB143" i="46"/>
  <c r="AB143" i="44"/>
  <c r="AJ143" i="46"/>
  <c r="AJ143" i="44"/>
  <c r="AR143" i="46"/>
  <c r="AR143" i="44"/>
  <c r="BH143" i="46"/>
  <c r="BH143" i="44"/>
  <c r="H144" i="46"/>
  <c r="H144" i="44"/>
  <c r="AF144" i="46"/>
  <c r="AF144" i="44"/>
  <c r="T145" i="46"/>
  <c r="T145" i="44"/>
  <c r="AR147" i="46"/>
  <c r="AR147" i="44"/>
  <c r="BP147" i="46"/>
  <c r="BP147" i="44"/>
  <c r="H148" i="46"/>
  <c r="H148" i="44"/>
  <c r="X148" i="46"/>
  <c r="X148" i="44"/>
  <c r="L149" i="46"/>
  <c r="L149" i="44"/>
  <c r="AJ149" i="46"/>
  <c r="AJ149" i="44"/>
  <c r="AN150" i="46"/>
  <c r="AN150" i="44"/>
  <c r="L151" i="46"/>
  <c r="L151" i="44"/>
  <c r="A123" i="44"/>
  <c r="C128" i="46"/>
  <c r="C128" i="44" s="1"/>
  <c r="R105" i="44"/>
  <c r="AX105" i="44"/>
  <c r="BI106" i="44"/>
  <c r="S108" i="44"/>
  <c r="I110" i="44"/>
  <c r="D113" i="44"/>
  <c r="H114" i="44"/>
  <c r="AB117" i="44"/>
  <c r="L119" i="44"/>
  <c r="BB122" i="44"/>
  <c r="I123" i="44"/>
  <c r="AS124" i="44"/>
  <c r="BQ124" i="44"/>
  <c r="V127" i="44"/>
  <c r="AX128" i="44"/>
  <c r="W130" i="44"/>
  <c r="AW133" i="44"/>
  <c r="X144" i="44"/>
  <c r="AR149" i="44"/>
  <c r="S153" i="44"/>
  <c r="AW157" i="44"/>
  <c r="O159" i="44"/>
  <c r="AE159" i="44"/>
  <c r="AR163" i="44"/>
  <c r="W166" i="44"/>
  <c r="BH168" i="44"/>
  <c r="BD169" i="44"/>
  <c r="BA106" i="46"/>
  <c r="BA106" i="44"/>
  <c r="AA108" i="46"/>
  <c r="AA108" i="44"/>
  <c r="AQ108" i="46"/>
  <c r="AQ108" i="44"/>
  <c r="BG108" i="46"/>
  <c r="BG108" i="44"/>
  <c r="BI109" i="46"/>
  <c r="BI109" i="44"/>
  <c r="BQ109" i="46"/>
  <c r="BQ109" i="44"/>
  <c r="T113" i="46"/>
  <c r="T113" i="44"/>
  <c r="AJ113" i="46"/>
  <c r="AJ113" i="44"/>
  <c r="AR113" i="46"/>
  <c r="AR113" i="44"/>
  <c r="AN114" i="46"/>
  <c r="AN114" i="44"/>
  <c r="AJ115" i="46"/>
  <c r="AJ115" i="44"/>
  <c r="AZ115" i="46"/>
  <c r="AZ115" i="44"/>
  <c r="BP115" i="46"/>
  <c r="BP115" i="44"/>
  <c r="BP117" i="46"/>
  <c r="BP117" i="44"/>
  <c r="BL118" i="46"/>
  <c r="BL118" i="44"/>
  <c r="D119" i="46"/>
  <c r="D119" i="44"/>
  <c r="H120" i="46"/>
  <c r="H120" i="44"/>
  <c r="AF120" i="46"/>
  <c r="AF120" i="44"/>
  <c r="N122" i="46"/>
  <c r="N122" i="44"/>
  <c r="V122" i="46"/>
  <c r="V122" i="44"/>
  <c r="AL122" i="46"/>
  <c r="AL122" i="44"/>
  <c r="AW123" i="46"/>
  <c r="AW123" i="44"/>
  <c r="BI124" i="46"/>
  <c r="BI124" i="44"/>
  <c r="AI126" i="46"/>
  <c r="AI126" i="44"/>
  <c r="AY126" i="46"/>
  <c r="AY126" i="44"/>
  <c r="BJ127" i="46"/>
  <c r="BJ127" i="44"/>
  <c r="R128" i="46"/>
  <c r="R128" i="44"/>
  <c r="Z128" i="46"/>
  <c r="Z128" i="44"/>
  <c r="AH128" i="46"/>
  <c r="AH128" i="44"/>
  <c r="BF128" i="46"/>
  <c r="BF128" i="44"/>
  <c r="BN128" i="46"/>
  <c r="BN128" i="44"/>
  <c r="BJ129" i="46"/>
  <c r="BJ129" i="44"/>
  <c r="BC130" i="46"/>
  <c r="BC130" i="44"/>
  <c r="AY131" i="46"/>
  <c r="AY131" i="44"/>
  <c r="BA132" i="46"/>
  <c r="BA132" i="44"/>
  <c r="I133" i="46"/>
  <c r="I133" i="44"/>
  <c r="L136" i="46"/>
  <c r="L136" i="44"/>
  <c r="AB136" i="46"/>
  <c r="AB136" i="44"/>
  <c r="AZ136" i="46"/>
  <c r="AZ136" i="44"/>
  <c r="BD137" i="46"/>
  <c r="BD137" i="44"/>
  <c r="AY138" i="46"/>
  <c r="AY138" i="44"/>
  <c r="G139" i="46"/>
  <c r="G139" i="44"/>
  <c r="W139" i="46"/>
  <c r="W139" i="44"/>
  <c r="AM139" i="46"/>
  <c r="AM139" i="44"/>
  <c r="AK141" i="46"/>
  <c r="AK141" i="44"/>
  <c r="AR145" i="46"/>
  <c r="AR145" i="44"/>
  <c r="AJ147" i="46"/>
  <c r="AJ147" i="44"/>
  <c r="BH147" i="46"/>
  <c r="BH147" i="44"/>
  <c r="P148" i="46"/>
  <c r="P148" i="44"/>
  <c r="AF148" i="46"/>
  <c r="AF148" i="44"/>
  <c r="AV148" i="46"/>
  <c r="AV148" i="44"/>
  <c r="AZ149" i="46"/>
  <c r="AZ149" i="44"/>
  <c r="AR151" i="46"/>
  <c r="AR151" i="44"/>
  <c r="BP151" i="46"/>
  <c r="BP151" i="44"/>
  <c r="BE157" i="46"/>
  <c r="BE157" i="44"/>
  <c r="BF104" i="44"/>
  <c r="AY108" i="44"/>
  <c r="Q110" i="44"/>
  <c r="H112" i="44"/>
  <c r="BH115" i="44"/>
  <c r="AF116" i="44"/>
  <c r="D117" i="44"/>
  <c r="T119" i="44"/>
  <c r="AZ119" i="44"/>
  <c r="J121" i="44"/>
  <c r="AP121" i="44"/>
  <c r="F122" i="44"/>
  <c r="AO123" i="44"/>
  <c r="AA131" i="44"/>
  <c r="D134" i="44"/>
  <c r="AF135" i="44"/>
  <c r="AV135" i="44"/>
  <c r="BL135" i="44"/>
  <c r="AE139" i="44"/>
  <c r="U141" i="44"/>
  <c r="AB147" i="44"/>
  <c r="AB149" i="44"/>
  <c r="K153" i="44"/>
  <c r="AI153" i="44"/>
  <c r="BJ161" i="44"/>
  <c r="R162" i="44"/>
  <c r="AJ163" i="44"/>
  <c r="BP163" i="44"/>
  <c r="AJ173" i="44"/>
  <c r="BP173" i="44"/>
  <c r="U185" i="44"/>
  <c r="BQ185" i="44"/>
  <c r="AG186" i="44"/>
  <c r="AB187" i="44"/>
  <c r="BB190" i="44"/>
  <c r="R191" i="44"/>
  <c r="BF191" i="44"/>
  <c r="AC185" i="46"/>
  <c r="AC185" i="44"/>
  <c r="I186" i="46"/>
  <c r="I186" i="44"/>
  <c r="AW186" i="46"/>
  <c r="AW186" i="44"/>
  <c r="BE186" i="46"/>
  <c r="BE186" i="44"/>
  <c r="BM186" i="46"/>
  <c r="BM186" i="44"/>
  <c r="L187" i="46"/>
  <c r="L187" i="44"/>
  <c r="T187" i="46"/>
  <c r="T187" i="44"/>
  <c r="AJ187" i="46"/>
  <c r="AJ187" i="44"/>
  <c r="BH187" i="46"/>
  <c r="BH187" i="44"/>
  <c r="BP187" i="46"/>
  <c r="BP187" i="44"/>
  <c r="G188" i="46"/>
  <c r="G188" i="44"/>
  <c r="AE188" i="46"/>
  <c r="AE188" i="44"/>
  <c r="BK188" i="46"/>
  <c r="BK188" i="44"/>
  <c r="AI189" i="46"/>
  <c r="AI189" i="44"/>
  <c r="AQ189" i="46"/>
  <c r="AQ189" i="44"/>
  <c r="AY189" i="46"/>
  <c r="AY189" i="44"/>
  <c r="F190" i="46"/>
  <c r="F190" i="44"/>
  <c r="AL190" i="46"/>
  <c r="AL190" i="44"/>
  <c r="AH191" i="46"/>
  <c r="AH191" i="44"/>
  <c r="AP191" i="46"/>
  <c r="AP191" i="44"/>
  <c r="F192" i="46"/>
  <c r="F192" i="44"/>
  <c r="N192" i="46"/>
  <c r="N192" i="44"/>
  <c r="BB192" i="46"/>
  <c r="BB192" i="44"/>
  <c r="BJ192" i="46"/>
  <c r="BJ192" i="44"/>
  <c r="AH193" i="46"/>
  <c r="AH193" i="44"/>
  <c r="AP193" i="46"/>
  <c r="AP193" i="44"/>
  <c r="BF193" i="46"/>
  <c r="BF193" i="44"/>
  <c r="F194" i="46"/>
  <c r="F194" i="44"/>
  <c r="N194" i="46"/>
  <c r="N194" i="44"/>
  <c r="AD194" i="46"/>
  <c r="AD194" i="44"/>
  <c r="BB194" i="46"/>
  <c r="BB194" i="44"/>
  <c r="BJ194" i="46"/>
  <c r="BJ194" i="44"/>
  <c r="Z195" i="46"/>
  <c r="Z195" i="44"/>
  <c r="AH195" i="46"/>
  <c r="AH195" i="44"/>
  <c r="BF195" i="46"/>
  <c r="BF195" i="44"/>
  <c r="F196" i="46"/>
  <c r="F196" i="44"/>
  <c r="AD196" i="46"/>
  <c r="AD196" i="44"/>
  <c r="AL196" i="46"/>
  <c r="AL196" i="44"/>
  <c r="BB196" i="46"/>
  <c r="BB196" i="44"/>
  <c r="J197" i="46"/>
  <c r="J197" i="44"/>
  <c r="R197" i="46"/>
  <c r="R197" i="44"/>
  <c r="Z197" i="46"/>
  <c r="Z197" i="44"/>
  <c r="AP197" i="46"/>
  <c r="AP197" i="44"/>
  <c r="BN197" i="46"/>
  <c r="BN197" i="44"/>
  <c r="E198" i="46"/>
  <c r="E198" i="44"/>
  <c r="AC198" i="46"/>
  <c r="AC198" i="44"/>
  <c r="BA198" i="46"/>
  <c r="BA198" i="44"/>
  <c r="W199" i="46"/>
  <c r="W199" i="44"/>
  <c r="AU199" i="46"/>
  <c r="AU199" i="44"/>
  <c r="BC199" i="46"/>
  <c r="BC199" i="44"/>
  <c r="AY200" i="46"/>
  <c r="AY200" i="44"/>
  <c r="BO200" i="46"/>
  <c r="BO200" i="44"/>
  <c r="N201" i="46"/>
  <c r="N201" i="44"/>
  <c r="V201" i="46"/>
  <c r="V201" i="44"/>
  <c r="AD201" i="46"/>
  <c r="AD201" i="44"/>
  <c r="BJ201" i="46"/>
  <c r="BJ201" i="44"/>
  <c r="J202" i="46"/>
  <c r="J202" i="44"/>
  <c r="AH202" i="46"/>
  <c r="AH202" i="44"/>
  <c r="AP202" i="46"/>
  <c r="AP202" i="44"/>
  <c r="BF202" i="46"/>
  <c r="BF202" i="44"/>
  <c r="E203" i="46"/>
  <c r="E203" i="44"/>
  <c r="AC203" i="46"/>
  <c r="AC203" i="44"/>
  <c r="BA203" i="46"/>
  <c r="BA203" i="44"/>
  <c r="Y204" i="46"/>
  <c r="Y204" i="44"/>
  <c r="AW204" i="46"/>
  <c r="AW204" i="44"/>
  <c r="BE204" i="46"/>
  <c r="BE204" i="44"/>
  <c r="U205" i="46"/>
  <c r="U205" i="44"/>
  <c r="AK205" i="46"/>
  <c r="AK205" i="44"/>
  <c r="AS205" i="46"/>
  <c r="AS205" i="44"/>
  <c r="BA205" i="46"/>
  <c r="BA205" i="44"/>
  <c r="Y206" i="46"/>
  <c r="Y206" i="44"/>
  <c r="AG206" i="46"/>
  <c r="AG206" i="44"/>
  <c r="BE206" i="46"/>
  <c r="BE206" i="44"/>
  <c r="E207" i="46"/>
  <c r="E207" i="44"/>
  <c r="M207" i="46"/>
  <c r="M207" i="44"/>
  <c r="U207" i="46"/>
  <c r="U207" i="44"/>
  <c r="AC207" i="46"/>
  <c r="AC207" i="44"/>
  <c r="AK207" i="46"/>
  <c r="AK207" i="44"/>
  <c r="AS207" i="46"/>
  <c r="AS207" i="44"/>
  <c r="BA207" i="46"/>
  <c r="BA207" i="44"/>
  <c r="BI207" i="46"/>
  <c r="BI207" i="44"/>
  <c r="BQ207" i="46"/>
  <c r="BQ207" i="44"/>
  <c r="BA185" i="44"/>
  <c r="Q186" i="44"/>
  <c r="O188" i="44"/>
  <c r="AS185" i="44"/>
  <c r="AZ187" i="44"/>
  <c r="BC188" i="44"/>
  <c r="S189" i="44"/>
  <c r="BG189" i="44"/>
  <c r="N190" i="44"/>
  <c r="R193" i="44"/>
  <c r="R195" i="44"/>
  <c r="BJ196" i="44"/>
  <c r="M198" i="44"/>
  <c r="BI198" i="44"/>
  <c r="BK199" i="44"/>
  <c r="AK185" i="44"/>
  <c r="AU188" i="44"/>
  <c r="K189" i="44"/>
  <c r="AT192" i="44"/>
  <c r="J193" i="44"/>
  <c r="V196" i="44"/>
  <c r="BF197" i="44"/>
  <c r="AT201" i="44"/>
  <c r="D187" i="44"/>
  <c r="AR187" i="44"/>
  <c r="AM188" i="44"/>
  <c r="AL192" i="44"/>
  <c r="AX193" i="44"/>
  <c r="AT194" i="44"/>
  <c r="J195" i="44"/>
  <c r="AX195" i="44"/>
  <c r="N196" i="44"/>
  <c r="AX197" i="44"/>
  <c r="O199" i="44"/>
  <c r="H15" i="44"/>
  <c r="O29" i="44"/>
  <c r="AJ36" i="44"/>
  <c r="D40" i="44"/>
  <c r="BH42" i="44"/>
  <c r="BN46" i="44"/>
  <c r="AD50" i="44"/>
  <c r="L52" i="44"/>
  <c r="T49" i="46"/>
  <c r="T49" i="44"/>
  <c r="R51" i="46"/>
  <c r="R51" i="44"/>
  <c r="D52" i="46"/>
  <c r="D52" i="44"/>
  <c r="AZ52" i="46"/>
  <c r="AZ52" i="44"/>
  <c r="AM53" i="46"/>
  <c r="AM53" i="44"/>
  <c r="Q54" i="46"/>
  <c r="Q54" i="44"/>
  <c r="AK55" i="46"/>
  <c r="AK55" i="44"/>
  <c r="P56" i="46"/>
  <c r="P56" i="44"/>
  <c r="AV56" i="46"/>
  <c r="AV56" i="44"/>
  <c r="AI57" i="46"/>
  <c r="AI57" i="44"/>
  <c r="Y59" i="46"/>
  <c r="Y59" i="44"/>
  <c r="S60" i="46"/>
  <c r="S60" i="44"/>
  <c r="Y62" i="46"/>
  <c r="Y62" i="44"/>
  <c r="AS63" i="46"/>
  <c r="AS63" i="44"/>
  <c r="O64" i="46"/>
  <c r="O64" i="44"/>
  <c r="K65" i="46"/>
  <c r="K65" i="44"/>
  <c r="BO65" i="46"/>
  <c r="BO65" i="44"/>
  <c r="D78" i="46"/>
  <c r="D78" i="44"/>
  <c r="BO80" i="46"/>
  <c r="BO80" i="44"/>
  <c r="BB83" i="46"/>
  <c r="BB83" i="44"/>
  <c r="R84" i="46"/>
  <c r="R84" i="44"/>
  <c r="AC85" i="46"/>
  <c r="AC85" i="44"/>
  <c r="Z96" i="46"/>
  <c r="Z96" i="44"/>
  <c r="L99" i="46"/>
  <c r="L99" i="44"/>
  <c r="AR99" i="46"/>
  <c r="AR99" i="44"/>
  <c r="S101" i="46"/>
  <c r="S101" i="44"/>
  <c r="AI101" i="46"/>
  <c r="AI101" i="44"/>
  <c r="AY101" i="46"/>
  <c r="AY101" i="44"/>
  <c r="J103" i="46"/>
  <c r="J103" i="44"/>
  <c r="AH103" i="46"/>
  <c r="AH103" i="44"/>
  <c r="AX103" i="46"/>
  <c r="AX103" i="44"/>
  <c r="G108" i="46"/>
  <c r="G108" i="44"/>
  <c r="BK108" i="46"/>
  <c r="BK108" i="44"/>
  <c r="BM109" i="46"/>
  <c r="BM109" i="44"/>
  <c r="BE111" i="46"/>
  <c r="BE111" i="44"/>
  <c r="L112" i="46"/>
  <c r="L112" i="44"/>
  <c r="AN115" i="46"/>
  <c r="AN115" i="44"/>
  <c r="AR116" i="46"/>
  <c r="AR116" i="44"/>
  <c r="BL117" i="46"/>
  <c r="BL117" i="44"/>
  <c r="X119" i="46"/>
  <c r="X119" i="44"/>
  <c r="AV119" i="46"/>
  <c r="AV119" i="44"/>
  <c r="AZ120" i="46"/>
  <c r="AZ120" i="44"/>
  <c r="BP120" i="46"/>
  <c r="BP120" i="44"/>
  <c r="BB121" i="46"/>
  <c r="BB121" i="44"/>
  <c r="J122" i="46"/>
  <c r="J122" i="44"/>
  <c r="AS123" i="46"/>
  <c r="AS123" i="44"/>
  <c r="AG124" i="46"/>
  <c r="AG124" i="44"/>
  <c r="AW124" i="46"/>
  <c r="AW124" i="44"/>
  <c r="J127" i="46"/>
  <c r="J127" i="44"/>
  <c r="AP127" i="46"/>
  <c r="AP127" i="44"/>
  <c r="AT128" i="46"/>
  <c r="AT128" i="44"/>
  <c r="BJ128" i="46"/>
  <c r="BJ128" i="44"/>
  <c r="Z129" i="46"/>
  <c r="Z129" i="44"/>
  <c r="AP129" i="46"/>
  <c r="AP129" i="44"/>
  <c r="AX129" i="46"/>
  <c r="AX129" i="44"/>
  <c r="BN129" i="46"/>
  <c r="BN129" i="44"/>
  <c r="G131" i="46"/>
  <c r="G131" i="44"/>
  <c r="AU131" i="46"/>
  <c r="AU131" i="44"/>
  <c r="BE132" i="46"/>
  <c r="BE132" i="44"/>
  <c r="BQ133" i="46"/>
  <c r="BQ133" i="44"/>
  <c r="AF134" i="46"/>
  <c r="AF134" i="44"/>
  <c r="L135" i="46"/>
  <c r="L135" i="44"/>
  <c r="AJ135" i="46"/>
  <c r="AJ135" i="44"/>
  <c r="BH135" i="46"/>
  <c r="BH135" i="44"/>
  <c r="H136" i="46"/>
  <c r="H136" i="44"/>
  <c r="AN136" i="46"/>
  <c r="AN136" i="44"/>
  <c r="BL136" i="46"/>
  <c r="BL136" i="44"/>
  <c r="L137" i="46"/>
  <c r="L137" i="44"/>
  <c r="AJ137" i="46"/>
  <c r="AJ137" i="44"/>
  <c r="AZ137" i="46"/>
  <c r="AZ137" i="44"/>
  <c r="BH137" i="46"/>
  <c r="BH137" i="44"/>
  <c r="W138" i="46"/>
  <c r="W138" i="44"/>
  <c r="AC140" i="46"/>
  <c r="AC140" i="44"/>
  <c r="BI140" i="46"/>
  <c r="BI140" i="44"/>
  <c r="Y141" i="46"/>
  <c r="Y141" i="44"/>
  <c r="AZ142" i="46"/>
  <c r="AZ142" i="44"/>
  <c r="X143" i="46"/>
  <c r="X143" i="44"/>
  <c r="AV143" i="46"/>
  <c r="AV143" i="44"/>
  <c r="AR144" i="46"/>
  <c r="AR144" i="44"/>
  <c r="AV145" i="46"/>
  <c r="AV145" i="44"/>
  <c r="BD147" i="46"/>
  <c r="BD147" i="44"/>
  <c r="AZ148" i="46"/>
  <c r="AZ148" i="44"/>
  <c r="BP148" i="46"/>
  <c r="BP148" i="44"/>
  <c r="X149" i="46"/>
  <c r="X149" i="44"/>
  <c r="AV149" i="46"/>
  <c r="AV149" i="44"/>
  <c r="AJ150" i="46"/>
  <c r="AJ150" i="44"/>
  <c r="BP150" i="46"/>
  <c r="BP150" i="44"/>
  <c r="BM35" i="44"/>
  <c r="BQ47" i="44"/>
  <c r="BN67" i="46"/>
  <c r="AY96" i="46"/>
  <c r="AY96" i="44"/>
  <c r="AE97" i="46"/>
  <c r="AE97" i="44"/>
  <c r="Y33" i="44"/>
  <c r="AB38" i="44"/>
  <c r="AA44" i="44"/>
  <c r="BH49" i="44"/>
  <c r="E36" i="44"/>
  <c r="T40" i="44"/>
  <c r="AI44" i="44"/>
  <c r="BP49" i="44"/>
  <c r="BQ55" i="44"/>
  <c r="AP100" i="46"/>
  <c r="AP100" i="44"/>
  <c r="AN104" i="46"/>
  <c r="AN104" i="44"/>
  <c r="AV105" i="46"/>
  <c r="AV105" i="44"/>
  <c r="AQ106" i="46"/>
  <c r="AQ106" i="44"/>
  <c r="BA107" i="46"/>
  <c r="BA107" i="44"/>
  <c r="BF115" i="46"/>
  <c r="BF115" i="44"/>
  <c r="J117" i="46"/>
  <c r="J117" i="44"/>
  <c r="AX119" i="46"/>
  <c r="AX119" i="44"/>
  <c r="BB120" i="46"/>
  <c r="BB120" i="44"/>
  <c r="D122" i="46"/>
  <c r="D122" i="44"/>
  <c r="T122" i="46"/>
  <c r="T122" i="44"/>
  <c r="AO126" i="46"/>
  <c r="AO126" i="44"/>
  <c r="L127" i="46"/>
  <c r="L127" i="44"/>
  <c r="AB127" i="46"/>
  <c r="AB127" i="44"/>
  <c r="H128" i="46"/>
  <c r="H128" i="44"/>
  <c r="AF128" i="46"/>
  <c r="AF128" i="44"/>
  <c r="L129" i="46"/>
  <c r="L129" i="44"/>
  <c r="E130" i="46"/>
  <c r="E130" i="44"/>
  <c r="K132" i="46"/>
  <c r="K132" i="44"/>
  <c r="Z134" i="46"/>
  <c r="Z134" i="44"/>
  <c r="F135" i="46"/>
  <c r="F135" i="44"/>
  <c r="AT135" i="46"/>
  <c r="AT135" i="44"/>
  <c r="AP136" i="46"/>
  <c r="AP136" i="44"/>
  <c r="V137" i="46"/>
  <c r="V137" i="44"/>
  <c r="Q138" i="46"/>
  <c r="Q138" i="44"/>
  <c r="G140" i="46"/>
  <c r="G140" i="44"/>
  <c r="AE43" i="44"/>
  <c r="M34" i="44"/>
  <c r="AN37" i="44"/>
  <c r="BC41" i="44"/>
  <c r="M47" i="44"/>
  <c r="AO54" i="44"/>
  <c r="AO33" i="44"/>
  <c r="U34" i="44"/>
  <c r="Q35" i="44"/>
  <c r="M36" i="44"/>
  <c r="AV37" i="44"/>
  <c r="AR38" i="44"/>
  <c r="AF39" i="44"/>
  <c r="AB40" i="44"/>
  <c r="O41" i="44"/>
  <c r="BK41" i="44"/>
  <c r="BG42" i="44"/>
  <c r="V45" i="44"/>
  <c r="Z46" i="44"/>
  <c r="U47" i="44"/>
  <c r="P48" i="44"/>
  <c r="L49" i="44"/>
  <c r="AL50" i="44"/>
  <c r="AH51" i="44"/>
  <c r="BK53" i="44"/>
  <c r="U55" i="44"/>
  <c r="H56" i="44"/>
  <c r="BQ58" i="44"/>
  <c r="BE59" i="44"/>
  <c r="AY60" i="44"/>
  <c r="AE61" i="44"/>
  <c r="BE62" i="44"/>
  <c r="W64" i="44"/>
  <c r="AA65" i="44"/>
  <c r="K80" i="44"/>
  <c r="BP40" i="44"/>
  <c r="J46" i="44"/>
  <c r="BI36" i="44"/>
  <c r="H48" i="44"/>
  <c r="Z51" i="44"/>
  <c r="M55" i="44"/>
  <c r="C26" i="46"/>
  <c r="C26" i="44" s="1"/>
  <c r="BB30" i="44"/>
  <c r="BQ36" i="44"/>
  <c r="AU43" i="44"/>
  <c r="AC47" i="44"/>
  <c r="BD56" i="44"/>
  <c r="BM59" i="44"/>
  <c r="BE58" i="46"/>
  <c r="BE58" i="44"/>
  <c r="R68" i="46"/>
  <c r="R68" i="44"/>
  <c r="AX68" i="46"/>
  <c r="AX68" i="44"/>
  <c r="AT69" i="46"/>
  <c r="AT69" i="44"/>
  <c r="AK71" i="46"/>
  <c r="AK71" i="44"/>
  <c r="Y72" i="46"/>
  <c r="Y72" i="44"/>
  <c r="BI73" i="46"/>
  <c r="BI73" i="44"/>
  <c r="AN78" i="46"/>
  <c r="AN78" i="44"/>
  <c r="S79" i="46"/>
  <c r="S79" i="44"/>
  <c r="F50" i="46"/>
  <c r="F50" i="44"/>
  <c r="N28" i="44"/>
  <c r="P39" i="44"/>
  <c r="AG33" i="44"/>
  <c r="X39" i="44"/>
  <c r="N45" i="44"/>
  <c r="AQ57" i="44"/>
  <c r="AC34" i="44"/>
  <c r="BD37" i="44"/>
  <c r="AQ44" i="44"/>
  <c r="O53" i="44"/>
  <c r="AC55" i="44"/>
  <c r="AM61" i="44"/>
  <c r="AI65" i="44"/>
  <c r="AG35" i="44"/>
  <c r="BL37" i="44"/>
  <c r="AJ40" i="44"/>
  <c r="BO42" i="44"/>
  <c r="AL45" i="44"/>
  <c r="AF48" i="44"/>
  <c r="I54" i="44"/>
  <c r="BL56" i="44"/>
  <c r="BM62" i="44"/>
  <c r="BO73" i="44"/>
  <c r="BE79" i="44"/>
  <c r="BA36" i="44"/>
  <c r="AY42" i="44"/>
  <c r="BL48" i="44"/>
  <c r="I35" i="44"/>
  <c r="G41" i="44"/>
  <c r="R46" i="44"/>
  <c r="G53" i="44"/>
  <c r="M58" i="44"/>
  <c r="AY24" i="44"/>
  <c r="Y35" i="44"/>
  <c r="AZ38" i="44"/>
  <c r="K42" i="44"/>
  <c r="AD45" i="44"/>
  <c r="AB49" i="44"/>
  <c r="AB52" i="44"/>
  <c r="U58" i="44"/>
  <c r="Q62" i="44"/>
  <c r="AD25" i="44"/>
  <c r="AK34" i="44"/>
  <c r="H37" i="44"/>
  <c r="AV39" i="44"/>
  <c r="S42" i="44"/>
  <c r="AY44" i="44"/>
  <c r="AK47" i="44"/>
  <c r="AJ52" i="44"/>
  <c r="AS55" i="44"/>
  <c r="I59" i="44"/>
  <c r="AM64" i="44"/>
  <c r="AQ75" i="44"/>
  <c r="K82" i="44"/>
  <c r="X26" i="44"/>
  <c r="AO35" i="44"/>
  <c r="P37" i="44"/>
  <c r="BH38" i="44"/>
  <c r="AR40" i="44"/>
  <c r="AA42" i="44"/>
  <c r="BK43" i="44"/>
  <c r="AT45" i="44"/>
  <c r="AS47" i="44"/>
  <c r="AR49" i="44"/>
  <c r="N50" i="44"/>
  <c r="AX51" i="44"/>
  <c r="AE53" i="44"/>
  <c r="BE54" i="44"/>
  <c r="X56" i="44"/>
  <c r="BG57" i="44"/>
  <c r="G61" i="44"/>
  <c r="AG62" i="44"/>
  <c r="AQ65" i="44"/>
  <c r="S73" i="44"/>
  <c r="I79" i="44"/>
  <c r="AS85" i="44"/>
  <c r="BE86" i="44"/>
  <c r="AW91" i="44"/>
  <c r="F97" i="44"/>
  <c r="BJ97" i="44"/>
  <c r="AZ99" i="44"/>
  <c r="BQ34" i="44"/>
  <c r="L40" i="44"/>
  <c r="E47" i="44"/>
  <c r="AJ38" i="44"/>
  <c r="AM43" i="44"/>
  <c r="D49" i="44"/>
  <c r="T52" i="44"/>
  <c r="AN56" i="44"/>
  <c r="AW33" i="44"/>
  <c r="U36" i="44"/>
  <c r="AN39" i="44"/>
  <c r="AH46" i="44"/>
  <c r="X48" i="44"/>
  <c r="AP51" i="44"/>
  <c r="AW54" i="44"/>
  <c r="AY57" i="44"/>
  <c r="BG60" i="44"/>
  <c r="AE64" i="44"/>
  <c r="E14" i="44"/>
  <c r="BE33" i="44"/>
  <c r="AC36" i="44"/>
  <c r="W41" i="44"/>
  <c r="BC43" i="44"/>
  <c r="AP46" i="44"/>
  <c r="AJ49" i="44"/>
  <c r="AT50" i="44"/>
  <c r="W53" i="44"/>
  <c r="AC58" i="44"/>
  <c r="BA63" i="44"/>
  <c r="BP78" i="44"/>
  <c r="BQ87" i="44"/>
  <c r="A46" i="44"/>
  <c r="C46" i="46"/>
  <c r="C46" i="44" s="1"/>
  <c r="C69" i="46"/>
  <c r="C69" i="44" s="1"/>
  <c r="M32" i="44"/>
  <c r="AS34" i="44"/>
  <c r="D38" i="44"/>
  <c r="BD39" i="44"/>
  <c r="AE41" i="44"/>
  <c r="G43" i="44"/>
  <c r="BG44" i="44"/>
  <c r="AX46" i="44"/>
  <c r="AN48" i="44"/>
  <c r="BB50" i="44"/>
  <c r="AR52" i="44"/>
  <c r="Y54" i="44"/>
  <c r="BA55" i="44"/>
  <c r="AK58" i="44"/>
  <c r="K60" i="44"/>
  <c r="AU61" i="44"/>
  <c r="E63" i="44"/>
  <c r="AU64" i="44"/>
  <c r="AE72" i="44"/>
  <c r="Y86" i="44"/>
  <c r="AE87" i="44"/>
  <c r="F95" i="44"/>
  <c r="BD100" i="44"/>
  <c r="AD102" i="44"/>
  <c r="A98" i="44"/>
  <c r="A129" i="44"/>
  <c r="C51" i="46"/>
  <c r="C51" i="44" s="1"/>
  <c r="C98" i="46"/>
  <c r="C98" i="44" s="1"/>
  <c r="AR18" i="44"/>
  <c r="I33" i="44"/>
  <c r="BM33" i="44"/>
  <c r="BA34" i="44"/>
  <c r="AW35" i="44"/>
  <c r="AK36" i="44"/>
  <c r="X37" i="44"/>
  <c r="L38" i="44"/>
  <c r="BP38" i="44"/>
  <c r="BL39" i="44"/>
  <c r="AZ40" i="44"/>
  <c r="AM41" i="44"/>
  <c r="AI42" i="44"/>
  <c r="O43" i="44"/>
  <c r="K44" i="44"/>
  <c r="BO44" i="44"/>
  <c r="BB45" i="44"/>
  <c r="BF46" i="44"/>
  <c r="BA47" i="44"/>
  <c r="AV48" i="44"/>
  <c r="V50" i="44"/>
  <c r="BJ50" i="44"/>
  <c r="BF51" i="44"/>
  <c r="BM54" i="44"/>
  <c r="AF56" i="44"/>
  <c r="K57" i="44"/>
  <c r="AS58" i="44"/>
  <c r="Q59" i="44"/>
  <c r="AA60" i="44"/>
  <c r="O61" i="44"/>
  <c r="BC61" i="44"/>
  <c r="AO62" i="44"/>
  <c r="M63" i="44"/>
  <c r="BI63" i="44"/>
  <c r="BC64" i="44"/>
  <c r="AY65" i="44"/>
  <c r="BG86" i="44"/>
  <c r="AS87" i="44"/>
  <c r="P88" i="44"/>
  <c r="E90" i="44"/>
  <c r="Q91" i="44"/>
  <c r="AX94" i="44"/>
  <c r="BD95" i="44"/>
  <c r="N102" i="44"/>
  <c r="AF102" i="44"/>
  <c r="F104" i="44"/>
  <c r="I106" i="44"/>
  <c r="AO108" i="44"/>
  <c r="AO111" i="44"/>
  <c r="T112" i="44"/>
  <c r="AH115" i="44"/>
  <c r="F118" i="44"/>
  <c r="AR120" i="44"/>
  <c r="BD121" i="44"/>
  <c r="AH122" i="44"/>
  <c r="BH127" i="44"/>
  <c r="F128" i="44"/>
  <c r="AQ130" i="44"/>
  <c r="I131" i="44"/>
  <c r="BM132" i="44"/>
  <c r="U140" i="44"/>
  <c r="BL143" i="44"/>
  <c r="T144" i="44"/>
  <c r="BH144" i="44"/>
  <c r="AN145" i="44"/>
  <c r="AB146" i="44"/>
  <c r="AV147" i="44"/>
  <c r="AJ148" i="44"/>
  <c r="AZ152" i="46"/>
  <c r="AZ152" i="44"/>
  <c r="G102" i="46"/>
  <c r="G102" i="44"/>
  <c r="AE104" i="46"/>
  <c r="AE104" i="44"/>
  <c r="BC105" i="46"/>
  <c r="BC105" i="44"/>
  <c r="BN106" i="46"/>
  <c r="BN106" i="44"/>
  <c r="AD110" i="46"/>
  <c r="AD110" i="44"/>
  <c r="BA114" i="46"/>
  <c r="BA114" i="44"/>
  <c r="Y115" i="46"/>
  <c r="Y115" i="44"/>
  <c r="U118" i="46"/>
  <c r="U118" i="44"/>
  <c r="BK140" i="46"/>
  <c r="BK140" i="44"/>
  <c r="AA141" i="46"/>
  <c r="AA141" i="44"/>
  <c r="AL142" i="46"/>
  <c r="AL142" i="44"/>
  <c r="AH143" i="46"/>
  <c r="AH143" i="44"/>
  <c r="BJ144" i="46"/>
  <c r="BJ144" i="44"/>
  <c r="N146" i="46"/>
  <c r="N146" i="44"/>
  <c r="BJ146" i="46"/>
  <c r="BJ146" i="44"/>
  <c r="N148" i="46"/>
  <c r="N148" i="44"/>
  <c r="AL148" i="46"/>
  <c r="AL148" i="44"/>
  <c r="AH149" i="46"/>
  <c r="AH149" i="44"/>
  <c r="BF149" i="46"/>
  <c r="BF149" i="44"/>
  <c r="AL152" i="46"/>
  <c r="AL152" i="44"/>
  <c r="BJ152" i="46"/>
  <c r="BJ152" i="44"/>
  <c r="I153" i="46"/>
  <c r="I153" i="44"/>
  <c r="AG153" i="46"/>
  <c r="AG153" i="44"/>
  <c r="U154" i="46"/>
  <c r="U154" i="44"/>
  <c r="AE155" i="46"/>
  <c r="AE155" i="44"/>
  <c r="BK155" i="46"/>
  <c r="BK155" i="44"/>
  <c r="S158" i="46"/>
  <c r="S158" i="44"/>
  <c r="AQ158" i="46"/>
  <c r="AQ158" i="44"/>
  <c r="M159" i="46"/>
  <c r="M159" i="44"/>
  <c r="Q160" i="46"/>
  <c r="Q160" i="44"/>
  <c r="AJ98" i="46"/>
  <c r="AJ98" i="44"/>
  <c r="BE100" i="44"/>
  <c r="K141" i="44"/>
  <c r="AD144" i="44"/>
  <c r="AP147" i="44"/>
  <c r="BN147" i="44"/>
  <c r="AE121" i="44"/>
  <c r="F123" i="44"/>
  <c r="K154" i="44"/>
  <c r="AY154" i="44"/>
  <c r="BA155" i="44"/>
  <c r="AG156" i="44"/>
  <c r="U157" i="44"/>
  <c r="A79" i="44"/>
  <c r="A115" i="44"/>
  <c r="BK12" i="44"/>
  <c r="S71" i="44"/>
  <c r="AU76" i="44"/>
  <c r="F78" i="44"/>
  <c r="AM85" i="44"/>
  <c r="AU90" i="44"/>
  <c r="AR96" i="44"/>
  <c r="AY106" i="44"/>
  <c r="AY111" i="44"/>
  <c r="BO111" i="44"/>
  <c r="N112" i="44"/>
  <c r="BF113" i="44"/>
  <c r="N116" i="44"/>
  <c r="AD116" i="44"/>
  <c r="AT120" i="44"/>
  <c r="BH122" i="44"/>
  <c r="AU123" i="44"/>
  <c r="S124" i="44"/>
  <c r="Y126" i="44"/>
  <c r="BC72" i="44"/>
  <c r="AT78" i="44"/>
  <c r="O87" i="44"/>
  <c r="P104" i="44"/>
  <c r="BK72" i="44"/>
  <c r="BP84" i="44"/>
  <c r="M89" i="44"/>
  <c r="G90" i="44"/>
  <c r="AF97" i="44"/>
  <c r="AL99" i="44"/>
  <c r="U101" i="44"/>
  <c r="BL102" i="44"/>
  <c r="T103" i="44"/>
  <c r="H105" i="44"/>
  <c r="AW108" i="44"/>
  <c r="BM108" i="44"/>
  <c r="S109" i="44"/>
  <c r="AA111" i="44"/>
  <c r="AP113" i="44"/>
  <c r="AL116" i="44"/>
  <c r="AX117" i="44"/>
  <c r="BN117" i="44"/>
  <c r="AD118" i="44"/>
  <c r="R119" i="44"/>
  <c r="BF119" i="44"/>
  <c r="AV121" i="44"/>
  <c r="AJ122" i="44"/>
  <c r="O123" i="44"/>
  <c r="AY124" i="44"/>
  <c r="U125" i="44"/>
  <c r="I126" i="44"/>
  <c r="AI109" i="44"/>
  <c r="C100" i="46"/>
  <c r="C100" i="44" s="1"/>
  <c r="AN70" i="44"/>
  <c r="BO75" i="44"/>
  <c r="E80" i="44"/>
  <c r="G85" i="44"/>
  <c r="AF105" i="44"/>
  <c r="F112" i="44"/>
  <c r="A100" i="44"/>
  <c r="BD97" i="44"/>
  <c r="Z100" i="44"/>
  <c r="AZ103" i="44"/>
  <c r="AY109" i="44"/>
  <c r="AC80" i="44"/>
  <c r="BC85" i="44"/>
  <c r="BM88" i="44"/>
  <c r="AH98" i="44"/>
  <c r="H102" i="44"/>
  <c r="BH103" i="44"/>
  <c r="AC107" i="44"/>
  <c r="BI107" i="44"/>
  <c r="V112" i="44"/>
  <c r="Z113" i="44"/>
  <c r="BF77" i="44"/>
  <c r="AB84" i="44"/>
  <c r="AA86" i="44"/>
  <c r="AG88" i="44"/>
  <c r="AA91" i="44"/>
  <c r="AA93" i="44"/>
  <c r="AY93" i="44"/>
  <c r="BP94" i="44"/>
  <c r="R100" i="44"/>
  <c r="E101" i="44"/>
  <c r="D103" i="44"/>
  <c r="AR103" i="44"/>
  <c r="Q108" i="44"/>
  <c r="AQ109" i="44"/>
  <c r="BG109" i="44"/>
  <c r="AQ111" i="44"/>
  <c r="BG111" i="44"/>
  <c r="BB114" i="44"/>
  <c r="V116" i="44"/>
  <c r="BJ116" i="44"/>
  <c r="R117" i="44"/>
  <c r="BJ118" i="44"/>
  <c r="AL120" i="44"/>
  <c r="AM123" i="44"/>
  <c r="K124" i="44"/>
  <c r="BP127" i="44"/>
  <c r="BD128" i="44"/>
  <c r="Q131" i="44"/>
  <c r="AM133" i="44"/>
  <c r="BC133" i="44"/>
  <c r="BJ135" i="44"/>
  <c r="AI80" i="46"/>
  <c r="AI80" i="44"/>
  <c r="AI82" i="46"/>
  <c r="AI82" i="44"/>
  <c r="V83" i="46"/>
  <c r="V83" i="44"/>
  <c r="AC87" i="46"/>
  <c r="AC87" i="44"/>
  <c r="AM88" i="46"/>
  <c r="AM88" i="44"/>
  <c r="S89" i="46"/>
  <c r="S89" i="44"/>
  <c r="BO89" i="46"/>
  <c r="BO89" i="44"/>
  <c r="Y91" i="46"/>
  <c r="Y91" i="44"/>
  <c r="BM91" i="46"/>
  <c r="BM91" i="44"/>
  <c r="AK92" i="46"/>
  <c r="AK92" i="44"/>
  <c r="AW93" i="46"/>
  <c r="AW93" i="44"/>
  <c r="Z94" i="46"/>
  <c r="Z94" i="44"/>
  <c r="BF96" i="46"/>
  <c r="BF96" i="44"/>
  <c r="AL97" i="46"/>
  <c r="AL97" i="44"/>
  <c r="X98" i="46"/>
  <c r="X98" i="44"/>
  <c r="T99" i="46"/>
  <c r="T99" i="44"/>
  <c r="AV100" i="46"/>
  <c r="AV100" i="44"/>
  <c r="F102" i="46"/>
  <c r="F102" i="44"/>
  <c r="AT105" i="46"/>
  <c r="AT105" i="44"/>
  <c r="AO106" i="46"/>
  <c r="AO106" i="44"/>
  <c r="AQ107" i="46"/>
  <c r="AQ107" i="44"/>
  <c r="BG107" i="46"/>
  <c r="BG107" i="44"/>
  <c r="W108" i="46"/>
  <c r="W108" i="44"/>
  <c r="AM108" i="46"/>
  <c r="AM108" i="44"/>
  <c r="AU108" i="46"/>
  <c r="AU108" i="44"/>
  <c r="AO109" i="46"/>
  <c r="AO109" i="44"/>
  <c r="BH112" i="46"/>
  <c r="BH112" i="44"/>
  <c r="H113" i="46"/>
  <c r="H113" i="44"/>
  <c r="AV113" i="46"/>
  <c r="AV113" i="44"/>
  <c r="L114" i="46"/>
  <c r="L114" i="44"/>
  <c r="AV115" i="46"/>
  <c r="AV115" i="44"/>
  <c r="T116" i="46"/>
  <c r="T116" i="44"/>
  <c r="AJ116" i="46"/>
  <c r="AJ116" i="44"/>
  <c r="AN117" i="46"/>
  <c r="AN117" i="44"/>
  <c r="D118" i="46"/>
  <c r="D118" i="44"/>
  <c r="T118" i="46"/>
  <c r="T118" i="44"/>
  <c r="BH118" i="46"/>
  <c r="BH118" i="44"/>
  <c r="AF119" i="46"/>
  <c r="AF119" i="44"/>
  <c r="V121" i="46"/>
  <c r="V121" i="44"/>
  <c r="AT121" i="46"/>
  <c r="AT121" i="44"/>
  <c r="Q124" i="46"/>
  <c r="Q124" i="44"/>
  <c r="S125" i="46"/>
  <c r="S125" i="44"/>
  <c r="BO125" i="46"/>
  <c r="BO125" i="44"/>
  <c r="O126" i="46"/>
  <c r="O126" i="44"/>
  <c r="R127" i="46"/>
  <c r="R127" i="44"/>
  <c r="AH127" i="46"/>
  <c r="AH127" i="44"/>
  <c r="S130" i="46"/>
  <c r="S130" i="44"/>
  <c r="AY130" i="46"/>
  <c r="AY130" i="44"/>
  <c r="AE131" i="46"/>
  <c r="AE131" i="44"/>
  <c r="AM131" i="46"/>
  <c r="AM131" i="44"/>
  <c r="U133" i="46"/>
  <c r="U133" i="44"/>
  <c r="BA133" i="46"/>
  <c r="BA133" i="44"/>
  <c r="BO67" i="46"/>
  <c r="AU95" i="46"/>
  <c r="AU95" i="44"/>
  <c r="AQ96" i="46"/>
  <c r="AQ96" i="44"/>
  <c r="K103" i="46"/>
  <c r="K103" i="44"/>
  <c r="AA103" i="46"/>
  <c r="AA103" i="44"/>
  <c r="AQ103" i="46"/>
  <c r="AQ103" i="44"/>
  <c r="BG103" i="46"/>
  <c r="BG103" i="44"/>
  <c r="O104" i="46"/>
  <c r="O104" i="44"/>
  <c r="AU104" i="46"/>
  <c r="AU104" i="44"/>
  <c r="BK104" i="46"/>
  <c r="BK104" i="44"/>
  <c r="G105" i="46"/>
  <c r="G105" i="44"/>
  <c r="AM105" i="46"/>
  <c r="AM105" i="44"/>
  <c r="BF106" i="46"/>
  <c r="BF106" i="44"/>
  <c r="BD108" i="46"/>
  <c r="BD108" i="44"/>
  <c r="AP109" i="46"/>
  <c r="AP109" i="44"/>
  <c r="N110" i="46"/>
  <c r="N110" i="44"/>
  <c r="R111" i="46"/>
  <c r="R111" i="44"/>
  <c r="AS114" i="46"/>
  <c r="AS114" i="44"/>
  <c r="BI114" i="46"/>
  <c r="BI114" i="44"/>
  <c r="AW115" i="46"/>
  <c r="AW115" i="44"/>
  <c r="BI116" i="46"/>
  <c r="BI116" i="44"/>
  <c r="BQ116" i="46"/>
  <c r="BQ116" i="44"/>
  <c r="Q119" i="46"/>
  <c r="Q119" i="44"/>
  <c r="M120" i="46"/>
  <c r="M120" i="44"/>
  <c r="AS120" i="46"/>
  <c r="AS120" i="44"/>
  <c r="BI120" i="46"/>
  <c r="BI120" i="44"/>
  <c r="AL123" i="46"/>
  <c r="AL123" i="44"/>
  <c r="BB123" i="46"/>
  <c r="BB123" i="44"/>
  <c r="R124" i="46"/>
  <c r="R124" i="44"/>
  <c r="BF124" i="46"/>
  <c r="BF124" i="44"/>
  <c r="AB125" i="46"/>
  <c r="AB125" i="44"/>
  <c r="AV126" i="46"/>
  <c r="AV126" i="44"/>
  <c r="D130" i="46"/>
  <c r="D130" i="44"/>
  <c r="P131" i="46"/>
  <c r="P131" i="44"/>
  <c r="X131" i="46"/>
  <c r="X131" i="44"/>
  <c r="AH132" i="46"/>
  <c r="AH132" i="44"/>
  <c r="AL133" i="46"/>
  <c r="AL133" i="44"/>
  <c r="AO134" i="46"/>
  <c r="AO134" i="44"/>
  <c r="AS135" i="46"/>
  <c r="AS135" i="44"/>
  <c r="BQ135" i="46"/>
  <c r="BQ135" i="44"/>
  <c r="Q136" i="46"/>
  <c r="Q136" i="44"/>
  <c r="BM136" i="46"/>
  <c r="BM136" i="44"/>
  <c r="AK137" i="46"/>
  <c r="AK137" i="44"/>
  <c r="H138" i="46"/>
  <c r="H138" i="44"/>
  <c r="P138" i="46"/>
  <c r="P138" i="44"/>
  <c r="AN138" i="46"/>
  <c r="AN138" i="44"/>
  <c r="BL138" i="46"/>
  <c r="BL138" i="44"/>
  <c r="L139" i="46"/>
  <c r="L139" i="44"/>
  <c r="BF141" i="46"/>
  <c r="BF141" i="44"/>
  <c r="BA142" i="46"/>
  <c r="BA142" i="44"/>
  <c r="E144" i="46"/>
  <c r="E144" i="44"/>
  <c r="BQ144" i="46"/>
  <c r="BQ144" i="44"/>
  <c r="AW145" i="46"/>
  <c r="AW145" i="44"/>
  <c r="E146" i="46"/>
  <c r="E146" i="44"/>
  <c r="BA146" i="46"/>
  <c r="BA146" i="44"/>
  <c r="AG147" i="46"/>
  <c r="AG147" i="44"/>
  <c r="BM147" i="46"/>
  <c r="BM147" i="44"/>
  <c r="AC148" i="46"/>
  <c r="AC148" i="44"/>
  <c r="AS148" i="46"/>
  <c r="AS148" i="44"/>
  <c r="BA148" i="46"/>
  <c r="BA148" i="44"/>
  <c r="BQ148" i="46"/>
  <c r="BQ148" i="44"/>
  <c r="BE149" i="46"/>
  <c r="BE149" i="44"/>
  <c r="BQ80" i="46"/>
  <c r="BQ80" i="44"/>
  <c r="L84" i="46"/>
  <c r="L84" i="44"/>
  <c r="BO86" i="46"/>
  <c r="BO86" i="44"/>
  <c r="AS89" i="46"/>
  <c r="AS89" i="44"/>
  <c r="AQ91" i="46"/>
  <c r="AQ91" i="44"/>
  <c r="X95" i="46"/>
  <c r="X95" i="44"/>
  <c r="BL95" i="46"/>
  <c r="BL95" i="44"/>
  <c r="P97" i="46"/>
  <c r="P97" i="44"/>
  <c r="AN102" i="46"/>
  <c r="AN102" i="44"/>
  <c r="X105" i="46"/>
  <c r="X105" i="44"/>
  <c r="AG108" i="46"/>
  <c r="AG108" i="44"/>
  <c r="K109" i="46"/>
  <c r="K109" i="44"/>
  <c r="AA109" i="46"/>
  <c r="AA109" i="44"/>
  <c r="O110" i="46"/>
  <c r="O110" i="44"/>
  <c r="AE110" i="46"/>
  <c r="AE110" i="44"/>
  <c r="AU110" i="46"/>
  <c r="AU110" i="44"/>
  <c r="BN31" i="44"/>
  <c r="BB55" i="44"/>
  <c r="AR7" i="44"/>
  <c r="AH15" i="44"/>
  <c r="AS24" i="44"/>
  <c r="BG56" i="44"/>
  <c r="AT57" i="44"/>
  <c r="AD68" i="44"/>
  <c r="BJ68" i="44"/>
  <c r="Y71" i="44"/>
  <c r="E72" i="44"/>
  <c r="AG75" i="44"/>
  <c r="O79" i="44"/>
  <c r="AD83" i="44"/>
  <c r="E85" i="44"/>
  <c r="BQ85" i="44"/>
  <c r="AG86" i="44"/>
  <c r="BF86" i="44"/>
  <c r="BA87" i="44"/>
  <c r="O88" i="44"/>
  <c r="AG91" i="44"/>
  <c r="M92" i="44"/>
  <c r="Y93" i="44"/>
  <c r="Q100" i="44"/>
  <c r="BM100" i="44"/>
  <c r="BH101" i="44"/>
  <c r="D65" i="44"/>
  <c r="AZ7" i="44"/>
  <c r="AB51" i="44"/>
  <c r="C31" i="46"/>
  <c r="C31" i="44" s="1"/>
  <c r="C91" i="46"/>
  <c r="C91" i="44" s="1"/>
  <c r="BG9" i="44"/>
  <c r="AC20" i="44"/>
  <c r="AV61" i="44"/>
  <c r="AQ80" i="44"/>
  <c r="BC81" i="44"/>
  <c r="AY82" i="44"/>
  <c r="BA85" i="44"/>
  <c r="O97" i="44"/>
  <c r="I98" i="44"/>
  <c r="D101" i="44"/>
  <c r="AJ101" i="44"/>
  <c r="C43" i="46"/>
  <c r="C43" i="44" s="1"/>
  <c r="H10" i="44"/>
  <c r="AE25" i="44"/>
  <c r="O52" i="44"/>
  <c r="J67" i="44"/>
  <c r="AK76" i="44"/>
  <c r="AH84" i="44"/>
  <c r="U85" i="44"/>
  <c r="I91" i="44"/>
  <c r="A58" i="44"/>
  <c r="AI29" i="44"/>
  <c r="AD55" i="44"/>
  <c r="W79" i="44"/>
  <c r="BK79" i="44"/>
  <c r="BL81" i="44"/>
  <c r="Q86" i="44"/>
  <c r="BM86" i="44"/>
  <c r="BI87" i="44"/>
  <c r="AU88" i="44"/>
  <c r="M90" i="44"/>
  <c r="C93" i="46"/>
  <c r="C93" i="44" s="1"/>
  <c r="S12" i="44"/>
  <c r="AJ22" i="44"/>
  <c r="AS25" i="44"/>
  <c r="AT30" i="44"/>
  <c r="BM50" i="44"/>
  <c r="AS51" i="44"/>
  <c r="BM52" i="44"/>
  <c r="AT60" i="44"/>
  <c r="V65" i="44"/>
  <c r="BJ70" i="44"/>
  <c r="AW73" i="44"/>
  <c r="AM76" i="44"/>
  <c r="BL77" i="44"/>
  <c r="AB78" i="44"/>
  <c r="AE79" i="44"/>
  <c r="BM81" i="44"/>
  <c r="AC82" i="44"/>
  <c r="BH82" i="44"/>
  <c r="N83" i="44"/>
  <c r="E87" i="44"/>
  <c r="AK87" i="44"/>
  <c r="BK87" i="44"/>
  <c r="AW88" i="44"/>
  <c r="BG89" i="44"/>
  <c r="O90" i="44"/>
  <c r="BK90" i="44"/>
  <c r="AG93" i="44"/>
  <c r="K94" i="44"/>
  <c r="AQ94" i="44"/>
  <c r="AL95" i="44"/>
  <c r="BJ95" i="44"/>
  <c r="S96" i="44"/>
  <c r="AP96" i="44"/>
  <c r="AU97" i="44"/>
  <c r="BK97" i="44"/>
  <c r="AG98" i="44"/>
  <c r="BD98" i="44"/>
  <c r="AJ99" i="44"/>
  <c r="AA101" i="44"/>
  <c r="BA101" i="44"/>
  <c r="BP101" i="44"/>
  <c r="AL102" i="44"/>
  <c r="L103" i="44"/>
  <c r="BO103" i="44"/>
  <c r="AP106" i="44"/>
  <c r="K107" i="44"/>
  <c r="O108" i="44"/>
  <c r="Q109" i="44"/>
  <c r="BQ110" i="44"/>
  <c r="AK112" i="44"/>
  <c r="BI112" i="44"/>
  <c r="M114" i="44"/>
  <c r="AJ114" i="44"/>
  <c r="X115" i="44"/>
  <c r="BL115" i="44"/>
  <c r="BD119" i="44"/>
  <c r="AC120" i="44"/>
  <c r="N121" i="44"/>
  <c r="AA122" i="44"/>
  <c r="U123" i="44"/>
  <c r="BI123" i="44"/>
  <c r="Y124" i="44"/>
  <c r="D125" i="44"/>
  <c r="AQ125" i="44"/>
  <c r="BG125" i="44"/>
  <c r="BL126" i="44"/>
  <c r="G128" i="44"/>
  <c r="W128" i="44"/>
  <c r="AM128" i="44"/>
  <c r="BB128" i="44"/>
  <c r="S129" i="44"/>
  <c r="AI129" i="44"/>
  <c r="AY129" i="44"/>
  <c r="BO129" i="44"/>
  <c r="R132" i="44"/>
  <c r="AG132" i="44"/>
  <c r="AO136" i="44"/>
  <c r="U137" i="44"/>
  <c r="AZ139" i="44"/>
  <c r="BP139" i="44"/>
  <c r="AX141" i="44"/>
  <c r="AW143" i="44"/>
  <c r="AC144" i="44"/>
  <c r="BA144" i="44"/>
  <c r="P134" i="46"/>
  <c r="P134" i="44"/>
  <c r="BH154" i="46"/>
  <c r="BH154" i="44"/>
  <c r="R156" i="46"/>
  <c r="R156" i="44"/>
  <c r="AL157" i="46"/>
  <c r="AL157" i="44"/>
  <c r="BN158" i="46"/>
  <c r="BN158" i="44"/>
  <c r="L159" i="46"/>
  <c r="L159" i="44"/>
  <c r="AJ159" i="46"/>
  <c r="AJ159" i="44"/>
  <c r="X160" i="46"/>
  <c r="X160" i="44"/>
  <c r="AQ161" i="46"/>
  <c r="AQ161" i="44"/>
  <c r="AM162" i="46"/>
  <c r="AM162" i="44"/>
  <c r="BM163" i="46"/>
  <c r="BM163" i="44"/>
  <c r="AT112" i="46"/>
  <c r="AT112" i="44"/>
  <c r="AD114" i="46"/>
  <c r="AD114" i="44"/>
  <c r="BJ114" i="46"/>
  <c r="BJ114" i="44"/>
  <c r="BB116" i="46"/>
  <c r="BB116" i="44"/>
  <c r="AT118" i="46"/>
  <c r="AT118" i="44"/>
  <c r="J119" i="46"/>
  <c r="J119" i="44"/>
  <c r="Z119" i="46"/>
  <c r="Z119" i="44"/>
  <c r="AP119" i="46"/>
  <c r="AP119" i="44"/>
  <c r="AD120" i="46"/>
  <c r="AD120" i="44"/>
  <c r="H121" i="46"/>
  <c r="H121" i="44"/>
  <c r="AF121" i="46"/>
  <c r="AF121" i="44"/>
  <c r="BL121" i="46"/>
  <c r="BL121" i="44"/>
  <c r="AB122" i="46"/>
  <c r="AB122" i="44"/>
  <c r="AL112" i="44"/>
  <c r="E152" i="44"/>
  <c r="AB154" i="44"/>
  <c r="Z158" i="44"/>
  <c r="BF158" i="44"/>
  <c r="D159" i="44"/>
  <c r="AB159" i="44"/>
  <c r="G123" i="44"/>
  <c r="AQ124" i="44"/>
  <c r="E125" i="44"/>
  <c r="BD134" i="44"/>
  <c r="D135" i="44"/>
  <c r="AZ135" i="44"/>
  <c r="AB89" i="46"/>
  <c r="AB89" i="44"/>
  <c r="AZ89" i="46"/>
  <c r="AZ89" i="44"/>
  <c r="V90" i="46"/>
  <c r="V90" i="44"/>
  <c r="V92" i="46"/>
  <c r="V92" i="44"/>
  <c r="BB92" i="46"/>
  <c r="BB92" i="44"/>
  <c r="BF93" i="46"/>
  <c r="BF93" i="44"/>
  <c r="BG94" i="46"/>
  <c r="BG94" i="44"/>
  <c r="G95" i="46"/>
  <c r="G95" i="44"/>
  <c r="AM95" i="46"/>
  <c r="AM95" i="44"/>
  <c r="K96" i="46"/>
  <c r="K96" i="44"/>
  <c r="AA96" i="46"/>
  <c r="AA96" i="44"/>
  <c r="BO96" i="46"/>
  <c r="BO96" i="44"/>
  <c r="AO98" i="46"/>
  <c r="AO98" i="44"/>
  <c r="BM98" i="46"/>
  <c r="BM98" i="44"/>
  <c r="AC99" i="46"/>
  <c r="AC99" i="44"/>
  <c r="AG100" i="46"/>
  <c r="AG100" i="44"/>
  <c r="AW100" i="46"/>
  <c r="AW100" i="44"/>
  <c r="L101" i="46"/>
  <c r="L101" i="44"/>
  <c r="AB101" i="46"/>
  <c r="AB101" i="44"/>
  <c r="AZ101" i="46"/>
  <c r="AZ101" i="44"/>
  <c r="AE102" i="46"/>
  <c r="AE102" i="44"/>
  <c r="AE105" i="46"/>
  <c r="AE105" i="44"/>
  <c r="AJ107" i="46"/>
  <c r="AJ107" i="44"/>
  <c r="AZ107" i="46"/>
  <c r="AZ107" i="44"/>
  <c r="BP107" i="46"/>
  <c r="BP107" i="44"/>
  <c r="BL108" i="46"/>
  <c r="BL108" i="44"/>
  <c r="R109" i="46"/>
  <c r="R109" i="44"/>
  <c r="Z109" i="46"/>
  <c r="Z109" i="44"/>
  <c r="F110" i="46"/>
  <c r="F110" i="44"/>
  <c r="V110" i="46"/>
  <c r="V110" i="44"/>
  <c r="AL110" i="46"/>
  <c r="AL110" i="44"/>
  <c r="BB110" i="46"/>
  <c r="BB110" i="44"/>
  <c r="Y113" i="46"/>
  <c r="Y113" i="44"/>
  <c r="AO113" i="46"/>
  <c r="AO113" i="44"/>
  <c r="E114" i="46"/>
  <c r="E114" i="44"/>
  <c r="AC114" i="46"/>
  <c r="AC114" i="44"/>
  <c r="BM115" i="46"/>
  <c r="BM115" i="44"/>
  <c r="AK116" i="46"/>
  <c r="AK116" i="44"/>
  <c r="BA116" i="46"/>
  <c r="BA116" i="44"/>
  <c r="Q117" i="46"/>
  <c r="Q117" i="44"/>
  <c r="AG117" i="46"/>
  <c r="AG117" i="44"/>
  <c r="AW117" i="46"/>
  <c r="AW117" i="44"/>
  <c r="AK118" i="46"/>
  <c r="AK118" i="44"/>
  <c r="BK121" i="46"/>
  <c r="BK121" i="44"/>
  <c r="K122" i="46"/>
  <c r="K122" i="44"/>
  <c r="AD123" i="46"/>
  <c r="AD123" i="44"/>
  <c r="BJ123" i="46"/>
  <c r="BJ123" i="44"/>
  <c r="J124" i="46"/>
  <c r="J124" i="44"/>
  <c r="T125" i="46"/>
  <c r="T125" i="44"/>
  <c r="AJ125" i="46"/>
  <c r="AJ125" i="44"/>
  <c r="AZ125" i="46"/>
  <c r="AZ125" i="44"/>
  <c r="AF126" i="46"/>
  <c r="AF126" i="44"/>
  <c r="K127" i="46"/>
  <c r="K127" i="44"/>
  <c r="S127" i="46"/>
  <c r="S127" i="44"/>
  <c r="AQ127" i="46"/>
  <c r="AQ127" i="44"/>
  <c r="BG127" i="46"/>
  <c r="BG127" i="44"/>
  <c r="O128" i="46"/>
  <c r="O128" i="44"/>
  <c r="BC128" i="46"/>
  <c r="BC128" i="44"/>
  <c r="AQ129" i="46"/>
  <c r="AQ129" i="44"/>
  <c r="T130" i="46"/>
  <c r="T130" i="44"/>
  <c r="AJ130" i="46"/>
  <c r="AJ130" i="44"/>
  <c r="AZ130" i="46"/>
  <c r="AZ130" i="44"/>
  <c r="BH130" i="46"/>
  <c r="BH130" i="44"/>
  <c r="AV131" i="46"/>
  <c r="AV131" i="44"/>
  <c r="BD131" i="46"/>
  <c r="BD131" i="44"/>
  <c r="BF132" i="46"/>
  <c r="BF132" i="44"/>
  <c r="F133" i="46"/>
  <c r="F133" i="44"/>
  <c r="I134" i="46"/>
  <c r="I134" i="44"/>
  <c r="Q134" i="46"/>
  <c r="Q134" i="44"/>
  <c r="BM134" i="46"/>
  <c r="BM134" i="44"/>
  <c r="AC135" i="46"/>
  <c r="AC135" i="44"/>
  <c r="BA135" i="46"/>
  <c r="BA135" i="44"/>
  <c r="I136" i="46"/>
  <c r="I136" i="44"/>
  <c r="BE136" i="46"/>
  <c r="BE136" i="44"/>
  <c r="M137" i="46"/>
  <c r="M137" i="44"/>
  <c r="AS137" i="46"/>
  <c r="AS137" i="44"/>
  <c r="BI137" i="46"/>
  <c r="BI137" i="44"/>
  <c r="BB20" i="44"/>
  <c r="BF13" i="44"/>
  <c r="C38" i="46"/>
  <c r="C38" i="44" s="1"/>
  <c r="AQ9" i="44"/>
  <c r="O28" i="44"/>
  <c r="BH45" i="44"/>
  <c r="AP52" i="44"/>
  <c r="AC61" i="44"/>
  <c r="K63" i="44"/>
  <c r="H81" i="44"/>
  <c r="L88" i="46"/>
  <c r="L88" i="44"/>
  <c r="AP90" i="46"/>
  <c r="AP90" i="44"/>
  <c r="BG97" i="46"/>
  <c r="BG97" i="44"/>
  <c r="BM99" i="46"/>
  <c r="BM99" i="44"/>
  <c r="O103" i="46"/>
  <c r="O103" i="44"/>
  <c r="S105" i="46"/>
  <c r="S105" i="44"/>
  <c r="L108" i="46"/>
  <c r="L108" i="44"/>
  <c r="J110" i="46"/>
  <c r="J110" i="44"/>
  <c r="Z110" i="46"/>
  <c r="Z110" i="44"/>
  <c r="BJ111" i="46"/>
  <c r="BJ111" i="44"/>
  <c r="Y112" i="46"/>
  <c r="Y112" i="44"/>
  <c r="AO112" i="46"/>
  <c r="AO112" i="44"/>
  <c r="BE112" i="46"/>
  <c r="BE112" i="44"/>
  <c r="E113" i="46"/>
  <c r="E113" i="44"/>
  <c r="BQ113" i="46"/>
  <c r="BQ113" i="44"/>
  <c r="AG114" i="46"/>
  <c r="AG114" i="44"/>
  <c r="E115" i="46"/>
  <c r="E115" i="44"/>
  <c r="M115" i="46"/>
  <c r="M115" i="44"/>
  <c r="I116" i="46"/>
  <c r="I116" i="44"/>
  <c r="BM116" i="46"/>
  <c r="BM116" i="44"/>
  <c r="AS117" i="46"/>
  <c r="AS117" i="44"/>
  <c r="Y120" i="46"/>
  <c r="Y120" i="44"/>
  <c r="AO120" i="46"/>
  <c r="AO120" i="44"/>
  <c r="AA121" i="46"/>
  <c r="AA121" i="44"/>
  <c r="AH123" i="46"/>
  <c r="AH123" i="44"/>
  <c r="H125" i="46"/>
  <c r="H125" i="44"/>
  <c r="L126" i="46"/>
  <c r="L126" i="44"/>
  <c r="AB126" i="46"/>
  <c r="AB126" i="44"/>
  <c r="AE127" i="46"/>
  <c r="AE127" i="44"/>
  <c r="BC127" i="46"/>
  <c r="BC127" i="44"/>
  <c r="K128" i="46"/>
  <c r="K128" i="44"/>
  <c r="AQ128" i="46"/>
  <c r="AQ128" i="44"/>
  <c r="BO128" i="46"/>
  <c r="BO128" i="44"/>
  <c r="O129" i="46"/>
  <c r="O129" i="44"/>
  <c r="AE129" i="46"/>
  <c r="AE129" i="44"/>
  <c r="BK129" i="46"/>
  <c r="BK129" i="44"/>
  <c r="H130" i="46"/>
  <c r="H130" i="44"/>
  <c r="X130" i="46"/>
  <c r="X130" i="44"/>
  <c r="AN130" i="46"/>
  <c r="AN130" i="44"/>
  <c r="J17" i="44"/>
  <c r="O33" i="44"/>
  <c r="S11" i="44"/>
  <c r="AB45" i="44"/>
  <c r="K47" i="44"/>
  <c r="A57" i="44"/>
  <c r="A72" i="44"/>
  <c r="AA11" i="44"/>
  <c r="Q17" i="44"/>
  <c r="D24" i="44"/>
  <c r="U27" i="44"/>
  <c r="AQ29" i="44"/>
  <c r="S38" i="44"/>
  <c r="AY40" i="44"/>
  <c r="AD41" i="44"/>
  <c r="BG52" i="44"/>
  <c r="BK62" i="44"/>
  <c r="BP63" i="44"/>
  <c r="U66" i="44"/>
  <c r="T68" i="44"/>
  <c r="AT71" i="44"/>
  <c r="BG72" i="44"/>
  <c r="W73" i="44"/>
  <c r="AP74" i="44"/>
  <c r="R76" i="44"/>
  <c r="BL80" i="44"/>
  <c r="AB81" i="44"/>
  <c r="J87" i="44"/>
  <c r="BJ87" i="44"/>
  <c r="AN88" i="44"/>
  <c r="J93" i="44"/>
  <c r="AT93" i="44"/>
  <c r="BJ93" i="44"/>
  <c r="O95" i="44"/>
  <c r="G96" i="44"/>
  <c r="E99" i="44"/>
  <c r="U99" i="44"/>
  <c r="AM102" i="44"/>
  <c r="G104" i="44"/>
  <c r="AA105" i="44"/>
  <c r="AU105" i="44"/>
  <c r="V106" i="44"/>
  <c r="AL106" i="44"/>
  <c r="T107" i="44"/>
  <c r="AN108" i="44"/>
  <c r="BP108" i="44"/>
  <c r="AD109" i="44"/>
  <c r="AX110" i="44"/>
  <c r="AC112" i="44"/>
  <c r="AG116" i="44"/>
  <c r="BE119" i="44"/>
  <c r="E120" i="44"/>
  <c r="BC121" i="44"/>
  <c r="AI122" i="44"/>
  <c r="AH124" i="44"/>
  <c r="AN126" i="44"/>
  <c r="BD126" i="44"/>
  <c r="D139" i="46"/>
  <c r="D139" i="44"/>
  <c r="AC142" i="46"/>
  <c r="AC142" i="44"/>
  <c r="I143" i="46"/>
  <c r="I143" i="44"/>
  <c r="AK144" i="46"/>
  <c r="AK144" i="44"/>
  <c r="M146" i="46"/>
  <c r="M146" i="44"/>
  <c r="AK146" i="46"/>
  <c r="AK146" i="44"/>
  <c r="Y147" i="46"/>
  <c r="Y147" i="44"/>
  <c r="E148" i="46"/>
  <c r="E148" i="44"/>
  <c r="Q149" i="46"/>
  <c r="Q149" i="44"/>
  <c r="U150" i="46"/>
  <c r="U150" i="44"/>
  <c r="AK150" i="46"/>
  <c r="AK150" i="44"/>
  <c r="BQ150" i="46"/>
  <c r="BQ150" i="44"/>
  <c r="Y151" i="46"/>
  <c r="Y151" i="44"/>
  <c r="BE151" i="46"/>
  <c r="BE151" i="44"/>
  <c r="AS152" i="46"/>
  <c r="AS152" i="44"/>
  <c r="X153" i="46"/>
  <c r="X153" i="44"/>
  <c r="AZ154" i="46"/>
  <c r="AZ154" i="44"/>
  <c r="T131" i="46"/>
  <c r="T131" i="44"/>
  <c r="R133" i="46"/>
  <c r="R133" i="44"/>
  <c r="BF133" i="46"/>
  <c r="BF133" i="44"/>
  <c r="E134" i="46"/>
  <c r="E134" i="44"/>
  <c r="BA134" i="46"/>
  <c r="BA134" i="44"/>
  <c r="AG135" i="46"/>
  <c r="AG135" i="44"/>
  <c r="U136" i="46"/>
  <c r="U136" i="44"/>
  <c r="AN139" i="46"/>
  <c r="AN139" i="44"/>
  <c r="BL139" i="46"/>
  <c r="BL139" i="44"/>
  <c r="BN140" i="46"/>
  <c r="BN140" i="44"/>
  <c r="AL141" i="46"/>
  <c r="AL141" i="44"/>
  <c r="BJ141" i="46"/>
  <c r="BJ141" i="44"/>
  <c r="AO142" i="46"/>
  <c r="AO142" i="44"/>
  <c r="AC143" i="46"/>
  <c r="AC143" i="44"/>
  <c r="BI143" i="46"/>
  <c r="BI143" i="44"/>
  <c r="BE144" i="46"/>
  <c r="BE144" i="44"/>
  <c r="AS145" i="46"/>
  <c r="AS145" i="44"/>
  <c r="BI149" i="46"/>
  <c r="BI149" i="44"/>
  <c r="L131" i="44"/>
  <c r="AD132" i="44"/>
  <c r="U134" i="44"/>
  <c r="BQ136" i="44"/>
  <c r="AD140" i="44"/>
  <c r="Z141" i="44"/>
  <c r="U142" i="44"/>
  <c r="AS142" i="44"/>
  <c r="BE143" i="44"/>
  <c r="M144" i="44"/>
  <c r="F155" i="44"/>
  <c r="AL155" i="44"/>
  <c r="N157" i="44"/>
  <c r="T159" i="44"/>
  <c r="H160" i="44"/>
  <c r="AV160" i="44"/>
  <c r="BK162" i="44"/>
  <c r="Q163" i="44"/>
  <c r="BI54" i="46"/>
  <c r="BI54" i="44"/>
  <c r="AG55" i="46"/>
  <c r="AG55" i="44"/>
  <c r="V46" i="44"/>
  <c r="AW55" i="44"/>
  <c r="I36" i="44"/>
  <c r="AY98" i="44"/>
  <c r="Y102" i="44"/>
  <c r="AN49" i="44"/>
  <c r="AY77" i="44"/>
  <c r="G78" i="44"/>
  <c r="BK78" i="44"/>
  <c r="AX28" i="44"/>
  <c r="U35" i="44"/>
  <c r="AZ56" i="44"/>
  <c r="AN85" i="44"/>
  <c r="AO34" i="44"/>
  <c r="AC69" i="44"/>
  <c r="T73" i="44"/>
  <c r="N107" i="44"/>
  <c r="AT107" i="44"/>
  <c r="O116" i="44"/>
  <c r="H38" i="46"/>
  <c r="H38" i="44"/>
  <c r="AD51" i="46"/>
  <c r="AD51" i="44"/>
  <c r="BJ51" i="46"/>
  <c r="BJ51" i="44"/>
  <c r="BM63" i="46"/>
  <c r="BM63" i="44"/>
  <c r="L75" i="46"/>
  <c r="L75" i="44"/>
  <c r="R79" i="46"/>
  <c r="R79" i="44"/>
  <c r="BF81" i="46"/>
  <c r="BF81" i="44"/>
  <c r="AD82" i="46"/>
  <c r="AD82" i="44"/>
  <c r="BJ82" i="46"/>
  <c r="BJ82" i="44"/>
  <c r="A81" i="27"/>
  <c r="C83" i="46"/>
  <c r="C83" i="44" s="1"/>
  <c r="A83" i="44"/>
  <c r="BM83" i="46"/>
  <c r="BM83" i="44"/>
  <c r="M84" i="46"/>
  <c r="M84" i="44"/>
  <c r="X87" i="46"/>
  <c r="X87" i="44"/>
  <c r="AV87" i="46"/>
  <c r="AV87" i="44"/>
  <c r="BL87" i="46"/>
  <c r="BL87" i="44"/>
  <c r="Z88" i="46"/>
  <c r="Z88" i="44"/>
  <c r="V89" i="46"/>
  <c r="V89" i="44"/>
  <c r="BB89" i="46"/>
  <c r="BB89" i="44"/>
  <c r="BD90" i="46"/>
  <c r="BD90" i="44"/>
  <c r="L91" i="46"/>
  <c r="L91" i="44"/>
  <c r="P92" i="46"/>
  <c r="P92" i="44"/>
  <c r="AN92" i="46"/>
  <c r="AN92" i="44"/>
  <c r="BD92" i="46"/>
  <c r="BD92" i="44"/>
  <c r="E94" i="46"/>
  <c r="E94" i="44"/>
  <c r="U94" i="46"/>
  <c r="U94" i="44"/>
  <c r="BA96" i="46"/>
  <c r="BA96" i="44"/>
  <c r="BM97" i="46"/>
  <c r="BM97" i="44"/>
  <c r="BG98" i="46"/>
  <c r="BG98" i="44"/>
  <c r="AM99" i="46"/>
  <c r="AM99" i="44"/>
  <c r="K100" i="46"/>
  <c r="K100" i="44"/>
  <c r="AI100" i="46"/>
  <c r="AI100" i="44"/>
  <c r="BG100" i="46"/>
  <c r="BG100" i="44"/>
  <c r="F101" i="46"/>
  <c r="F101" i="44"/>
  <c r="AD101" i="46"/>
  <c r="AD101" i="44"/>
  <c r="BB101" i="46"/>
  <c r="BB101" i="44"/>
  <c r="A100" i="27"/>
  <c r="C102" i="46"/>
  <c r="C102" i="44" s="1"/>
  <c r="I102" i="46"/>
  <c r="I102" i="44"/>
  <c r="Q102" i="46"/>
  <c r="Q102" i="44"/>
  <c r="AW102" i="46"/>
  <c r="AW102" i="44"/>
  <c r="BE102" i="46"/>
  <c r="BE102" i="44"/>
  <c r="E103" i="46"/>
  <c r="E103" i="44"/>
  <c r="BI103" i="46"/>
  <c r="BI103" i="44"/>
  <c r="I104" i="46"/>
  <c r="I104" i="44"/>
  <c r="AO104" i="46"/>
  <c r="AO104" i="44"/>
  <c r="BE104" i="46"/>
  <c r="BE104" i="44"/>
  <c r="BM104" i="46"/>
  <c r="BM104" i="44"/>
  <c r="I105" i="46"/>
  <c r="I105" i="44"/>
  <c r="Q105" i="46"/>
  <c r="Q105" i="44"/>
  <c r="AO105" i="46"/>
  <c r="AO105" i="44"/>
  <c r="AW105" i="46"/>
  <c r="AW105" i="44"/>
  <c r="L106" i="46"/>
  <c r="L106" i="44"/>
  <c r="T106" i="46"/>
  <c r="T106" i="44"/>
  <c r="AB106" i="46"/>
  <c r="AB106" i="44"/>
  <c r="AR106" i="46"/>
  <c r="AR106" i="44"/>
  <c r="AZ106" i="46"/>
  <c r="AZ106" i="44"/>
  <c r="BH106" i="46"/>
  <c r="BH106" i="44"/>
  <c r="BP106" i="46"/>
  <c r="BP106" i="44"/>
  <c r="F107" i="46"/>
  <c r="F107" i="44"/>
  <c r="V107" i="46"/>
  <c r="V107" i="44"/>
  <c r="AL107" i="46"/>
  <c r="AL107" i="44"/>
  <c r="A106" i="27"/>
  <c r="C108" i="46"/>
  <c r="C108" i="44" s="1"/>
  <c r="R108" i="46"/>
  <c r="R108" i="44"/>
  <c r="AH108" i="46"/>
  <c r="AH108" i="44"/>
  <c r="AP108" i="46"/>
  <c r="AP108" i="44"/>
  <c r="BN108" i="46"/>
  <c r="BN108" i="44"/>
  <c r="D109" i="46"/>
  <c r="D109" i="44"/>
  <c r="AJ109" i="46"/>
  <c r="AJ109" i="44"/>
  <c r="BH109" i="46"/>
  <c r="BH109" i="44"/>
  <c r="H110" i="46"/>
  <c r="H110" i="44"/>
  <c r="X110" i="46"/>
  <c r="X110" i="44"/>
  <c r="AF110" i="46"/>
  <c r="AF110" i="44"/>
  <c r="AV110" i="46"/>
  <c r="AV110" i="44"/>
  <c r="BD110" i="46"/>
  <c r="BD110" i="44"/>
  <c r="L111" i="46"/>
  <c r="L111" i="44"/>
  <c r="T111" i="46"/>
  <c r="T111" i="44"/>
  <c r="AJ111" i="46"/>
  <c r="AJ111" i="44"/>
  <c r="BH111" i="46"/>
  <c r="BH111" i="44"/>
  <c r="BP111" i="46"/>
  <c r="BP111" i="44"/>
  <c r="G112" i="46"/>
  <c r="G112" i="44"/>
  <c r="O112" i="46"/>
  <c r="O112" i="44"/>
  <c r="W112" i="46"/>
  <c r="W112" i="44"/>
  <c r="AM112" i="46"/>
  <c r="AM112" i="44"/>
  <c r="BC112" i="46"/>
  <c r="BC112" i="44"/>
  <c r="BK112" i="46"/>
  <c r="BK112" i="44"/>
  <c r="S113" i="46"/>
  <c r="S113" i="44"/>
  <c r="AQ113" i="46"/>
  <c r="AQ113" i="44"/>
  <c r="AY113" i="46"/>
  <c r="AY113" i="44"/>
  <c r="BG113" i="46"/>
  <c r="BG113" i="44"/>
  <c r="O114" i="46"/>
  <c r="O114" i="44"/>
  <c r="W114" i="46"/>
  <c r="W114" i="44"/>
  <c r="AU114" i="46"/>
  <c r="AU114" i="44"/>
  <c r="BK114" i="46"/>
  <c r="BK114" i="44"/>
  <c r="K115" i="46"/>
  <c r="K115" i="44"/>
  <c r="AA115" i="46"/>
  <c r="AA115" i="44"/>
  <c r="AI115" i="46"/>
  <c r="AI115" i="44"/>
  <c r="AY115" i="46"/>
  <c r="AY115" i="44"/>
  <c r="BG115" i="46"/>
  <c r="BG115" i="44"/>
  <c r="G116" i="46"/>
  <c r="G116" i="44"/>
  <c r="AE116" i="46"/>
  <c r="AE116" i="44"/>
  <c r="AU116" i="46"/>
  <c r="AU116" i="44"/>
  <c r="K117" i="46"/>
  <c r="K117" i="44"/>
  <c r="AA117" i="46"/>
  <c r="AA117" i="44"/>
  <c r="AQ117" i="46"/>
  <c r="AQ117" i="44"/>
  <c r="AY117" i="46"/>
  <c r="AY117" i="44"/>
  <c r="BG117" i="46"/>
  <c r="BG117" i="44"/>
  <c r="G118" i="46"/>
  <c r="G118" i="44"/>
  <c r="O118" i="46"/>
  <c r="O118" i="44"/>
  <c r="AE118" i="46"/>
  <c r="AE118" i="44"/>
  <c r="BC118" i="46"/>
  <c r="BC118" i="44"/>
  <c r="BK118" i="46"/>
  <c r="BK118" i="44"/>
  <c r="K119" i="46"/>
  <c r="K119" i="44"/>
  <c r="S119" i="46"/>
  <c r="S119" i="44"/>
  <c r="AA119" i="46"/>
  <c r="AA119" i="44"/>
  <c r="AI119" i="46"/>
  <c r="AI119" i="44"/>
  <c r="AQ119" i="46"/>
  <c r="AQ119" i="44"/>
  <c r="AY119" i="46"/>
  <c r="AY119" i="44"/>
  <c r="BG119" i="46"/>
  <c r="BG119" i="44"/>
  <c r="G120" i="46"/>
  <c r="G120" i="44"/>
  <c r="O120" i="46"/>
  <c r="O120" i="44"/>
  <c r="W120" i="46"/>
  <c r="W120" i="44"/>
  <c r="AE120" i="46"/>
  <c r="AE120" i="44"/>
  <c r="AU120" i="46"/>
  <c r="AU120" i="44"/>
  <c r="I121" i="46"/>
  <c r="I121" i="44"/>
  <c r="Q121" i="46"/>
  <c r="Q121" i="44"/>
  <c r="AG121" i="46"/>
  <c r="AG121" i="44"/>
  <c r="AO121" i="46"/>
  <c r="AO121" i="44"/>
  <c r="BE121" i="46"/>
  <c r="BE121" i="44"/>
  <c r="BM121" i="46"/>
  <c r="BM121" i="44"/>
  <c r="U122" i="46"/>
  <c r="U122" i="44"/>
  <c r="AC122" i="46"/>
  <c r="AC122" i="44"/>
  <c r="AK122" i="46"/>
  <c r="AK122" i="44"/>
  <c r="BA122" i="46"/>
  <c r="BA122" i="44"/>
  <c r="BI122" i="46"/>
  <c r="BI122" i="44"/>
  <c r="P123" i="46"/>
  <c r="P123" i="44"/>
  <c r="X123" i="46"/>
  <c r="X123" i="44"/>
  <c r="AN123" i="46"/>
  <c r="AN123" i="44"/>
  <c r="AV123" i="46"/>
  <c r="AV123" i="44"/>
  <c r="BD123" i="46"/>
  <c r="BD123" i="44"/>
  <c r="BL123" i="46"/>
  <c r="BL123" i="44"/>
  <c r="T124" i="46"/>
  <c r="T124" i="44"/>
  <c r="AR124" i="46"/>
  <c r="AR124" i="44"/>
  <c r="AZ124" i="46"/>
  <c r="AZ124" i="44"/>
  <c r="BH124" i="46"/>
  <c r="BH124" i="44"/>
  <c r="N125" i="46"/>
  <c r="N125" i="44"/>
  <c r="AL125" i="46"/>
  <c r="AL125" i="44"/>
  <c r="BB125" i="46"/>
  <c r="BB125" i="44"/>
  <c r="A124" i="27"/>
  <c r="C126" i="46"/>
  <c r="C126" i="44" s="1"/>
  <c r="J126" i="46"/>
  <c r="J126" i="44"/>
  <c r="R126" i="46"/>
  <c r="R126" i="44"/>
  <c r="AH126" i="46"/>
  <c r="AH126" i="44"/>
  <c r="AP126" i="46"/>
  <c r="AP126" i="44"/>
  <c r="AX126" i="46"/>
  <c r="AX126" i="44"/>
  <c r="E127" i="46"/>
  <c r="E127" i="44"/>
  <c r="M127" i="46"/>
  <c r="M127" i="44"/>
  <c r="U127" i="46"/>
  <c r="U127" i="44"/>
  <c r="AS127" i="46"/>
  <c r="AS127" i="44"/>
  <c r="BA127" i="46"/>
  <c r="BA127" i="44"/>
  <c r="Q128" i="46"/>
  <c r="Q128" i="44"/>
  <c r="Y128" i="46"/>
  <c r="Y128" i="44"/>
  <c r="AG128" i="46"/>
  <c r="AG128" i="44"/>
  <c r="AO128" i="46"/>
  <c r="AO128" i="44"/>
  <c r="AW128" i="46"/>
  <c r="AW128" i="44"/>
  <c r="BE128" i="46"/>
  <c r="BE128" i="44"/>
  <c r="E129" i="46"/>
  <c r="E129" i="44"/>
  <c r="U129" i="46"/>
  <c r="U129" i="44"/>
  <c r="AC129" i="46"/>
  <c r="AC129" i="44"/>
  <c r="AN72" i="46"/>
  <c r="AN72" i="44"/>
  <c r="BC78" i="46"/>
  <c r="BC78" i="44"/>
  <c r="BB80" i="46"/>
  <c r="BB80" i="44"/>
  <c r="BQ84" i="46"/>
  <c r="BQ84" i="44"/>
  <c r="BP86" i="46"/>
  <c r="BP86" i="44"/>
  <c r="AX88" i="46"/>
  <c r="AX88" i="44"/>
  <c r="BF88" i="46"/>
  <c r="BF88" i="44"/>
  <c r="P90" i="46"/>
  <c r="P90" i="44"/>
  <c r="AF90" i="46"/>
  <c r="AF90" i="44"/>
  <c r="AZ91" i="46"/>
  <c r="AZ91" i="44"/>
  <c r="AS94" i="46"/>
  <c r="AS94" i="44"/>
  <c r="BQ94" i="46"/>
  <c r="BQ94" i="44"/>
  <c r="I95" i="46"/>
  <c r="I95" i="44"/>
  <c r="AS96" i="46"/>
  <c r="AS96" i="44"/>
  <c r="BI96" i="46"/>
  <c r="BI96" i="44"/>
  <c r="Y97" i="46"/>
  <c r="Y97" i="44"/>
  <c r="AO97" i="46"/>
  <c r="AO97" i="44"/>
  <c r="AO102" i="46"/>
  <c r="AO102" i="44"/>
  <c r="AA64" i="44"/>
  <c r="AU65" i="44"/>
  <c r="AI77" i="44"/>
  <c r="O78" i="44"/>
  <c r="J79" i="44"/>
  <c r="AL82" i="44"/>
  <c r="AW83" i="44"/>
  <c r="AF87" i="44"/>
  <c r="BL90" i="44"/>
  <c r="BQ96" i="44"/>
  <c r="Q97" i="44"/>
  <c r="AG104" i="44"/>
  <c r="N89" i="46"/>
  <c r="N89" i="44"/>
  <c r="T91" i="46"/>
  <c r="T91" i="44"/>
  <c r="AB91" i="46"/>
  <c r="AB91" i="44"/>
  <c r="AR91" i="46"/>
  <c r="AR91" i="44"/>
  <c r="T93" i="46"/>
  <c r="T93" i="44"/>
  <c r="AJ93" i="46"/>
  <c r="AJ93" i="44"/>
  <c r="AR93" i="46"/>
  <c r="AR93" i="44"/>
  <c r="AG47" i="44"/>
  <c r="O65" i="44"/>
  <c r="H76" i="44"/>
  <c r="W78" i="44"/>
  <c r="L86" i="44"/>
  <c r="AJ86" i="44"/>
  <c r="H90" i="44"/>
  <c r="M103" i="44"/>
  <c r="BA103" i="44"/>
  <c r="BQ103" i="44"/>
  <c r="AG105" i="44"/>
  <c r="AN40" i="46"/>
  <c r="AN40" i="44"/>
  <c r="AO68" i="46"/>
  <c r="AO68" i="44"/>
  <c r="AJ71" i="46"/>
  <c r="AJ71" i="44"/>
  <c r="F80" i="46"/>
  <c r="F80" i="44"/>
  <c r="AD80" i="46"/>
  <c r="AD80" i="44"/>
  <c r="H85" i="46"/>
  <c r="H85" i="44"/>
  <c r="D91" i="46"/>
  <c r="D91" i="44"/>
  <c r="AF92" i="46"/>
  <c r="AF92" i="44"/>
  <c r="S98" i="46"/>
  <c r="S98" i="44"/>
  <c r="AN27" i="44"/>
  <c r="BJ46" i="44"/>
  <c r="AG63" i="44"/>
  <c r="AR73" i="44"/>
  <c r="AH81" i="44"/>
  <c r="BD85" i="44"/>
  <c r="AN87" i="44"/>
  <c r="R88" i="44"/>
  <c r="AC94" i="44"/>
  <c r="Q95" i="44"/>
  <c r="AG95" i="44"/>
  <c r="BM95" i="44"/>
  <c r="AQ100" i="44"/>
  <c r="BO100" i="44"/>
  <c r="AC103" i="44"/>
  <c r="AZ111" i="44"/>
  <c r="Y47" i="46"/>
  <c r="Y47" i="44"/>
  <c r="BF50" i="46"/>
  <c r="BF50" i="44"/>
  <c r="A50" i="27"/>
  <c r="A52" i="44"/>
  <c r="C52" i="46"/>
  <c r="C52" i="44" s="1"/>
  <c r="D56" i="46"/>
  <c r="D56" i="44"/>
  <c r="U62" i="46"/>
  <c r="U62" i="44"/>
  <c r="Q63" i="46"/>
  <c r="Q63" i="44"/>
  <c r="AK67" i="46"/>
  <c r="AK67" i="44"/>
  <c r="BL72" i="46"/>
  <c r="BL72" i="44"/>
  <c r="D73" i="46"/>
  <c r="D73" i="44"/>
  <c r="AA77" i="46"/>
  <c r="AA77" i="44"/>
  <c r="AH79" i="46"/>
  <c r="AH79" i="44"/>
  <c r="BP91" i="44"/>
  <c r="K98" i="44"/>
  <c r="BK99" i="44"/>
  <c r="AA100" i="44"/>
  <c r="AG102" i="44"/>
  <c r="AX108" i="44"/>
  <c r="AE114" i="44"/>
  <c r="BI129" i="44"/>
  <c r="J131" i="44"/>
  <c r="AB132" i="44"/>
  <c r="AZ132" i="44"/>
  <c r="AF133" i="44"/>
  <c r="BD133" i="44"/>
  <c r="AQ134" i="44"/>
  <c r="AE135" i="44"/>
  <c r="G137" i="44"/>
  <c r="AU137" i="44"/>
  <c r="V130" i="46"/>
  <c r="V130" i="44"/>
  <c r="H133" i="46"/>
  <c r="H133" i="44"/>
  <c r="AN133" i="46"/>
  <c r="AN133" i="44"/>
  <c r="G135" i="46"/>
  <c r="G135" i="44"/>
  <c r="AU135" i="46"/>
  <c r="AU135" i="44"/>
  <c r="BO136" i="46"/>
  <c r="BO136" i="44"/>
  <c r="AM137" i="46"/>
  <c r="AM137" i="44"/>
  <c r="BF138" i="46"/>
  <c r="BF138" i="44"/>
  <c r="BB139" i="46"/>
  <c r="BB139" i="44"/>
  <c r="BL140" i="46"/>
  <c r="BL140" i="44"/>
  <c r="T141" i="46"/>
  <c r="T141" i="44"/>
  <c r="AR141" i="46"/>
  <c r="AR141" i="44"/>
  <c r="G142" i="46"/>
  <c r="G142" i="44"/>
  <c r="AM142" i="46"/>
  <c r="AM142" i="44"/>
  <c r="AM144" i="46"/>
  <c r="AM144" i="44"/>
  <c r="K145" i="46"/>
  <c r="K145" i="44"/>
  <c r="AQ145" i="46"/>
  <c r="AQ145" i="44"/>
  <c r="AA147" i="46"/>
  <c r="AA147" i="44"/>
  <c r="O148" i="46"/>
  <c r="O148" i="44"/>
  <c r="AU148" i="46"/>
  <c r="AU148" i="44"/>
  <c r="AI149" i="46"/>
  <c r="AI149" i="44"/>
  <c r="BO149" i="46"/>
  <c r="BO149" i="44"/>
  <c r="W150" i="46"/>
  <c r="W150" i="44"/>
  <c r="F154" i="46"/>
  <c r="F154" i="44"/>
  <c r="BJ154" i="46"/>
  <c r="BJ154" i="44"/>
  <c r="P155" i="46"/>
  <c r="P155" i="44"/>
  <c r="AR156" i="46"/>
  <c r="AR156" i="44"/>
  <c r="H157" i="46"/>
  <c r="H157" i="44"/>
  <c r="BP158" i="46"/>
  <c r="BP158" i="44"/>
  <c r="V159" i="46"/>
  <c r="V159" i="44"/>
  <c r="BN160" i="46"/>
  <c r="BN160" i="44"/>
  <c r="BA161" i="46"/>
  <c r="BA161" i="44"/>
  <c r="BE162" i="46"/>
  <c r="BE162" i="44"/>
  <c r="AH165" i="46"/>
  <c r="AH165" i="44"/>
  <c r="F166" i="46"/>
  <c r="F166" i="44"/>
  <c r="N166" i="46"/>
  <c r="N166" i="44"/>
  <c r="V166" i="46"/>
  <c r="V166" i="44"/>
  <c r="AD166" i="46"/>
  <c r="AD166" i="44"/>
  <c r="AL130" i="44"/>
  <c r="BJ130" i="44"/>
  <c r="R131" i="44"/>
  <c r="BN131" i="44"/>
  <c r="BP132" i="44"/>
  <c r="X133" i="44"/>
  <c r="O135" i="44"/>
  <c r="K136" i="44"/>
  <c r="AI136" i="44"/>
  <c r="N139" i="44"/>
  <c r="AB141" i="44"/>
  <c r="AZ141" i="44"/>
  <c r="BG145" i="44"/>
  <c r="BA129" i="44"/>
  <c r="BQ129" i="44"/>
  <c r="AP131" i="44"/>
  <c r="L132" i="44"/>
  <c r="BH132" i="44"/>
  <c r="AA134" i="44"/>
  <c r="BG134" i="44"/>
  <c r="AE137" i="44"/>
  <c r="BK137" i="44"/>
  <c r="Z138" i="44"/>
  <c r="AX138" i="44"/>
  <c r="F139" i="44"/>
  <c r="AL139" i="44"/>
  <c r="AV140" i="44"/>
  <c r="D141" i="44"/>
  <c r="AA143" i="44"/>
  <c r="BO143" i="44"/>
  <c r="AA145" i="44"/>
  <c r="W146" i="44"/>
  <c r="BC146" i="44"/>
  <c r="BO147" i="44"/>
  <c r="O150" i="44"/>
  <c r="AM150" i="44"/>
  <c r="BO151" i="44"/>
  <c r="BK152" i="44"/>
  <c r="AD130" i="44"/>
  <c r="AH131" i="44"/>
  <c r="AJ132" i="44"/>
  <c r="P133" i="44"/>
  <c r="BL133" i="44"/>
  <c r="S134" i="44"/>
  <c r="AY134" i="44"/>
  <c r="AD139" i="44"/>
  <c r="BJ139" i="44"/>
  <c r="H140" i="44"/>
  <c r="AE142" i="44"/>
  <c r="BG143" i="44"/>
  <c r="AE144" i="44"/>
  <c r="O146" i="44"/>
  <c r="W148" i="44"/>
  <c r="AE150" i="44"/>
  <c r="AA151" i="44"/>
  <c r="AE152" i="44"/>
  <c r="AD154" i="44"/>
  <c r="L156" i="44"/>
  <c r="AZ156" i="44"/>
  <c r="BB159" i="44"/>
  <c r="J160" i="44"/>
  <c r="BF160" i="44"/>
  <c r="AL166" i="44"/>
  <c r="AT166" i="44"/>
  <c r="BB166" i="44"/>
  <c r="BJ166" i="44"/>
  <c r="X167" i="44"/>
  <c r="AY168" i="44"/>
  <c r="AY170" i="44"/>
  <c r="M171" i="44"/>
  <c r="BI171" i="44"/>
  <c r="AI173" i="44"/>
  <c r="Y175" i="44"/>
  <c r="AJ176" i="44"/>
  <c r="BL177" i="44"/>
  <c r="AJ178" i="44"/>
  <c r="BA99" i="46"/>
  <c r="BA99" i="44"/>
  <c r="AO100" i="46"/>
  <c r="AO100" i="44"/>
  <c r="W102" i="46"/>
  <c r="W102" i="44"/>
  <c r="AU102" i="46"/>
  <c r="AU102" i="44"/>
  <c r="O105" i="46"/>
  <c r="O105" i="44"/>
  <c r="Z106" i="46"/>
  <c r="Z106" i="44"/>
  <c r="AX106" i="46"/>
  <c r="AX106" i="44"/>
  <c r="AB107" i="46"/>
  <c r="AB107" i="44"/>
  <c r="H108" i="46"/>
  <c r="H108" i="44"/>
  <c r="AF108" i="46"/>
  <c r="AF108" i="44"/>
  <c r="AV108" i="46"/>
  <c r="AV108" i="44"/>
  <c r="AH109" i="46"/>
  <c r="AH109" i="44"/>
  <c r="BF109" i="46"/>
  <c r="BF109" i="44"/>
  <c r="J111" i="46"/>
  <c r="J111" i="44"/>
  <c r="Z111" i="46"/>
  <c r="Z111" i="44"/>
  <c r="AH111" i="46"/>
  <c r="AH111" i="44"/>
  <c r="BF111" i="46"/>
  <c r="BF111" i="44"/>
  <c r="BN111" i="46"/>
  <c r="BN111" i="44"/>
  <c r="U112" i="46"/>
  <c r="U112" i="44"/>
  <c r="BQ112" i="46"/>
  <c r="BQ112" i="44"/>
  <c r="I115" i="46"/>
  <c r="I115" i="44"/>
  <c r="E116" i="46"/>
  <c r="E116" i="44"/>
  <c r="M116" i="46"/>
  <c r="M116" i="44"/>
  <c r="AC116" i="46"/>
  <c r="AC116" i="44"/>
  <c r="AS116" i="46"/>
  <c r="AS116" i="44"/>
  <c r="I117" i="46"/>
  <c r="I117" i="44"/>
  <c r="M118" i="46"/>
  <c r="M118" i="44"/>
  <c r="AS118" i="46"/>
  <c r="AS118" i="44"/>
  <c r="BA118" i="46"/>
  <c r="BA118" i="44"/>
  <c r="P10" i="44"/>
  <c r="AK22" i="44"/>
  <c r="AF8" i="44"/>
  <c r="Z19" i="44"/>
  <c r="I26" i="44"/>
  <c r="BJ30" i="44"/>
  <c r="AH17" i="44"/>
  <c r="AK27" i="44"/>
  <c r="AE99" i="46"/>
  <c r="AE99" i="44"/>
  <c r="V101" i="46"/>
  <c r="V101" i="44"/>
  <c r="Y104" i="46"/>
  <c r="Y104" i="44"/>
  <c r="D106" i="46"/>
  <c r="D106" i="44"/>
  <c r="BJ107" i="46"/>
  <c r="BJ107" i="44"/>
  <c r="BF108" i="46"/>
  <c r="BF108" i="44"/>
  <c r="L109" i="46"/>
  <c r="L109" i="44"/>
  <c r="T109" i="46"/>
  <c r="T109" i="44"/>
  <c r="AR109" i="46"/>
  <c r="AR109" i="44"/>
  <c r="BP109" i="46"/>
  <c r="BP109" i="44"/>
  <c r="AN110" i="46"/>
  <c r="AN110" i="44"/>
  <c r="D111" i="46"/>
  <c r="D111" i="44"/>
  <c r="AR111" i="46"/>
  <c r="AR111" i="44"/>
  <c r="AE112" i="46"/>
  <c r="AE112" i="44"/>
  <c r="K113" i="46"/>
  <c r="K113" i="44"/>
  <c r="AA113" i="46"/>
  <c r="AA113" i="44"/>
  <c r="AI113" i="46"/>
  <c r="AI113" i="44"/>
  <c r="BE23" i="44"/>
  <c r="AI15" i="44"/>
  <c r="BQ24" i="44"/>
  <c r="AV8" i="44"/>
  <c r="AX19" i="44"/>
  <c r="Q26" i="44"/>
  <c r="A59" i="44"/>
  <c r="AE9" i="44"/>
  <c r="G12" i="44"/>
  <c r="AE14" i="44"/>
  <c r="AY15" i="44"/>
  <c r="BQ17" i="44"/>
  <c r="BN19" i="44"/>
  <c r="Q21" i="44"/>
  <c r="I23" i="44"/>
  <c r="M24" i="44"/>
  <c r="X25" i="44"/>
  <c r="BC28" i="44"/>
  <c r="N30" i="44"/>
  <c r="R31" i="44"/>
  <c r="V32" i="44"/>
  <c r="P53" i="44"/>
  <c r="AN66" i="44"/>
  <c r="BB18" i="44"/>
  <c r="BD25" i="44"/>
  <c r="Z17" i="44"/>
  <c r="N32" i="44"/>
  <c r="A31" i="44"/>
  <c r="AM14" i="44"/>
  <c r="BG15" i="44"/>
  <c r="N18" i="44"/>
  <c r="F20" i="44"/>
  <c r="BM21" i="44"/>
  <c r="Y23" i="44"/>
  <c r="X24" i="44"/>
  <c r="AG26" i="44"/>
  <c r="BQ27" i="44"/>
  <c r="K29" i="44"/>
  <c r="V30" i="44"/>
  <c r="Z31" i="44"/>
  <c r="AD32" i="44"/>
  <c r="F55" i="44"/>
  <c r="G63" i="44"/>
  <c r="AP67" i="44"/>
  <c r="AT70" i="44"/>
  <c r="BI74" i="44"/>
  <c r="BA76" i="44"/>
  <c r="X77" i="44"/>
  <c r="G81" i="44"/>
  <c r="N85" i="44"/>
  <c r="AR89" i="44"/>
  <c r="BJ92" i="44"/>
  <c r="Z93" i="44"/>
  <c r="AX93" i="44"/>
  <c r="BN93" i="44"/>
  <c r="AI94" i="44"/>
  <c r="AY94" i="44"/>
  <c r="BC95" i="44"/>
  <c r="BG96" i="44"/>
  <c r="W97" i="44"/>
  <c r="AM97" i="44"/>
  <c r="BC97" i="44"/>
  <c r="BE98" i="44"/>
  <c r="AS99" i="44"/>
  <c r="BI99" i="44"/>
  <c r="I100" i="44"/>
  <c r="T101" i="44"/>
  <c r="BA22" i="44"/>
  <c r="BO29" i="44"/>
  <c r="O14" i="44"/>
  <c r="H25" i="44"/>
  <c r="J31" i="44"/>
  <c r="W12" i="44"/>
  <c r="V16" i="44"/>
  <c r="V18" i="44"/>
  <c r="M22" i="44"/>
  <c r="AO26" i="44"/>
  <c r="AD30" i="44"/>
  <c r="AL32" i="44"/>
  <c r="AM36" i="44"/>
  <c r="BJ20" i="44"/>
  <c r="A21" i="44"/>
  <c r="C33" i="46"/>
  <c r="C33" i="44" s="1"/>
  <c r="I21" i="44"/>
  <c r="AC27" i="44"/>
  <c r="AQ15" i="44"/>
  <c r="E24" i="44"/>
  <c r="F30" i="44"/>
  <c r="A33" i="44"/>
  <c r="BC14" i="44"/>
  <c r="N20" i="44"/>
  <c r="AG23" i="44"/>
  <c r="AH31" i="44"/>
  <c r="A93" i="44"/>
  <c r="A111" i="44"/>
  <c r="C19" i="46"/>
  <c r="C19" i="44" s="1"/>
  <c r="C47" i="46"/>
  <c r="C47" i="44" s="1"/>
  <c r="AQ7" i="44"/>
  <c r="BQ9" i="44"/>
  <c r="AE12" i="44"/>
  <c r="BI14" i="44"/>
  <c r="AT16" i="44"/>
  <c r="AL18" i="44"/>
  <c r="U22" i="44"/>
  <c r="AJ23" i="44"/>
  <c r="AK24" i="44"/>
  <c r="AF25" i="44"/>
  <c r="E27" i="44"/>
  <c r="G28" i="44"/>
  <c r="AA29" i="44"/>
  <c r="AG30" i="44"/>
  <c r="AP31" i="44"/>
  <c r="BJ32" i="44"/>
  <c r="AH34" i="44"/>
  <c r="AZ39" i="44"/>
  <c r="Z44" i="44"/>
  <c r="AX45" i="44"/>
  <c r="M54" i="44"/>
  <c r="O57" i="44"/>
  <c r="E59" i="44"/>
  <c r="J61" i="44"/>
  <c r="H66" i="44"/>
  <c r="BI67" i="44"/>
  <c r="G72" i="44"/>
  <c r="AK72" i="44"/>
  <c r="K75" i="44"/>
  <c r="AX75" i="44"/>
  <c r="BI76" i="44"/>
  <c r="AH77" i="44"/>
  <c r="AJ78" i="44"/>
  <c r="BJ80" i="44"/>
  <c r="R81" i="44"/>
  <c r="AA82" i="44"/>
  <c r="Y83" i="44"/>
  <c r="AT83" i="44"/>
  <c r="Z84" i="44"/>
  <c r="BB85" i="44"/>
  <c r="D86" i="44"/>
  <c r="AB86" i="44"/>
  <c r="AZ86" i="44"/>
  <c r="U87" i="44"/>
  <c r="AL87" i="44"/>
  <c r="J88" i="44"/>
  <c r="BK88" i="44"/>
  <c r="L89" i="44"/>
  <c r="AT89" i="44"/>
  <c r="BJ89" i="44"/>
  <c r="X90" i="44"/>
  <c r="AN90" i="44"/>
  <c r="BH91" i="44"/>
  <c r="AL92" i="44"/>
  <c r="BA92" i="44"/>
  <c r="AB93" i="44"/>
  <c r="AP93" i="44"/>
  <c r="S94" i="44"/>
  <c r="BA94" i="44"/>
  <c r="AO95" i="44"/>
  <c r="BE95" i="44"/>
  <c r="U96" i="44"/>
  <c r="AI96" i="44"/>
  <c r="N97" i="44"/>
  <c r="BE97" i="44"/>
  <c r="P98" i="44"/>
  <c r="AA98" i="44"/>
  <c r="W99" i="44"/>
  <c r="AU99" i="44"/>
  <c r="Y100" i="44"/>
  <c r="AT101" i="44"/>
  <c r="O102" i="44"/>
  <c r="BB102" i="44"/>
  <c r="BM102" i="44"/>
  <c r="Z103" i="44"/>
  <c r="BN103" i="44"/>
  <c r="N104" i="44"/>
  <c r="W104" i="44"/>
  <c r="AM104" i="44"/>
  <c r="BJ105" i="44"/>
  <c r="J106" i="44"/>
  <c r="AG106" i="44"/>
  <c r="D107" i="44"/>
  <c r="AA107" i="44"/>
  <c r="BA110" i="44"/>
  <c r="Y111" i="44"/>
  <c r="AX111" i="44"/>
  <c r="E112" i="44"/>
  <c r="AB112" i="44"/>
  <c r="Q113" i="44"/>
  <c r="AF113" i="44"/>
  <c r="BE113" i="44"/>
  <c r="U114" i="44"/>
  <c r="BH114" i="44"/>
  <c r="P115" i="44"/>
  <c r="AO115" i="44"/>
  <c r="BE115" i="44"/>
  <c r="D116" i="44"/>
  <c r="BP116" i="44"/>
  <c r="P117" i="44"/>
  <c r="BM117" i="44"/>
  <c r="AR118" i="44"/>
  <c r="BQ118" i="44"/>
  <c r="AN119" i="44"/>
  <c r="BL119" i="44"/>
  <c r="L120" i="44"/>
  <c r="AJ120" i="44"/>
  <c r="BH120" i="44"/>
  <c r="F121" i="44"/>
  <c r="BN122" i="44"/>
  <c r="BA123" i="44"/>
  <c r="I124" i="44"/>
  <c r="AO124" i="44"/>
  <c r="G126" i="44"/>
  <c r="AE126" i="44"/>
  <c r="BC126" i="44"/>
  <c r="AL128" i="44"/>
  <c r="I132" i="44"/>
  <c r="BM26" i="46"/>
  <c r="BP99" i="46"/>
  <c r="BP99" i="44"/>
  <c r="P100" i="46"/>
  <c r="P100" i="44"/>
  <c r="AQ101" i="46"/>
  <c r="AQ101" i="44"/>
  <c r="R103" i="46"/>
  <c r="R103" i="44"/>
  <c r="BF103" i="46"/>
  <c r="BF103" i="44"/>
  <c r="BB104" i="46"/>
  <c r="BB104" i="44"/>
  <c r="AL105" i="46"/>
  <c r="AL105" i="44"/>
  <c r="Q106" i="46"/>
  <c r="Q106" i="44"/>
  <c r="S107" i="46"/>
  <c r="S107" i="44"/>
  <c r="I109" i="46"/>
  <c r="I109" i="44"/>
  <c r="BE109" i="46"/>
  <c r="BE109" i="44"/>
  <c r="E110" i="46"/>
  <c r="E110" i="44"/>
  <c r="M110" i="46"/>
  <c r="M110" i="44"/>
  <c r="AC110" i="46"/>
  <c r="AC110" i="44"/>
  <c r="Q111" i="46"/>
  <c r="Q111" i="44"/>
  <c r="AR112" i="46"/>
  <c r="AR112" i="44"/>
  <c r="BP112" i="46"/>
  <c r="BP112" i="44"/>
  <c r="P113" i="46"/>
  <c r="P113" i="44"/>
  <c r="X113" i="46"/>
  <c r="X113" i="44"/>
  <c r="AN113" i="46"/>
  <c r="AN113" i="44"/>
  <c r="AB114" i="46"/>
  <c r="AB114" i="44"/>
  <c r="AR114" i="46"/>
  <c r="AR114" i="44"/>
  <c r="AZ114" i="46"/>
  <c r="AZ114" i="44"/>
  <c r="AF115" i="46"/>
  <c r="AF115" i="44"/>
  <c r="BD115" i="46"/>
  <c r="BD115" i="44"/>
  <c r="AZ116" i="46"/>
  <c r="AZ116" i="44"/>
  <c r="X117" i="46"/>
  <c r="X117" i="44"/>
  <c r="AF117" i="46"/>
  <c r="AF117" i="44"/>
  <c r="BD117" i="46"/>
  <c r="BD117" i="44"/>
  <c r="L118" i="46"/>
  <c r="L118" i="44"/>
  <c r="BP118" i="46"/>
  <c r="BP118" i="44"/>
  <c r="P119" i="46"/>
  <c r="P119" i="44"/>
  <c r="D120" i="46"/>
  <c r="D120" i="44"/>
  <c r="T120" i="46"/>
  <c r="T120" i="44"/>
  <c r="AB120" i="46"/>
  <c r="AB120" i="44"/>
  <c r="AL121" i="46"/>
  <c r="AL121" i="44"/>
  <c r="BJ121" i="46"/>
  <c r="BJ121" i="44"/>
  <c r="R122" i="46"/>
  <c r="R122" i="44"/>
  <c r="AX122" i="46"/>
  <c r="AX122" i="44"/>
  <c r="E123" i="46"/>
  <c r="E123" i="44"/>
  <c r="M123" i="46"/>
  <c r="M123" i="44"/>
  <c r="AK123" i="46"/>
  <c r="AK123" i="44"/>
  <c r="BQ123" i="46"/>
  <c r="BQ123" i="44"/>
  <c r="BE124" i="46"/>
  <c r="BE124" i="44"/>
  <c r="AA125" i="46"/>
  <c r="AA125" i="44"/>
  <c r="AI125" i="46"/>
  <c r="AI125" i="44"/>
  <c r="W126" i="46"/>
  <c r="W126" i="44"/>
  <c r="AU126" i="46"/>
  <c r="AU126" i="44"/>
  <c r="AX127" i="46"/>
  <c r="AX127" i="44"/>
  <c r="N128" i="46"/>
  <c r="N128" i="44"/>
  <c r="R129" i="46"/>
  <c r="R129" i="44"/>
  <c r="AH129" i="46"/>
  <c r="AH129" i="44"/>
  <c r="AA130" i="46"/>
  <c r="AA130" i="44"/>
  <c r="BG130" i="46"/>
  <c r="BG130" i="44"/>
  <c r="O131" i="46"/>
  <c r="O131" i="44"/>
  <c r="BK131" i="46"/>
  <c r="BK131" i="44"/>
  <c r="AO132" i="46"/>
  <c r="AO132" i="44"/>
  <c r="AW132" i="46"/>
  <c r="AW132" i="44"/>
  <c r="M133" i="46"/>
  <c r="M133" i="44"/>
  <c r="AC133" i="46"/>
  <c r="AC133" i="44"/>
  <c r="AS133" i="46"/>
  <c r="AS133" i="44"/>
  <c r="BI133" i="46"/>
  <c r="BI133" i="44"/>
  <c r="AN134" i="46"/>
  <c r="AN134" i="44"/>
  <c r="AV134" i="46"/>
  <c r="AV134" i="44"/>
  <c r="AR137" i="46"/>
  <c r="AR137" i="44"/>
  <c r="AE138" i="46"/>
  <c r="AE138" i="44"/>
  <c r="AM138" i="46"/>
  <c r="AM138" i="44"/>
  <c r="AA139" i="46"/>
  <c r="AA139" i="44"/>
  <c r="I119" i="46"/>
  <c r="I119" i="44"/>
  <c r="AO119" i="46"/>
  <c r="AO119" i="44"/>
  <c r="BA120" i="46"/>
  <c r="BA120" i="44"/>
  <c r="AU121" i="46"/>
  <c r="AU121" i="44"/>
  <c r="BG122" i="46"/>
  <c r="BG122" i="44"/>
  <c r="L125" i="46"/>
  <c r="L125" i="44"/>
  <c r="BH125" i="46"/>
  <c r="BH125" i="44"/>
  <c r="BC114" i="46"/>
  <c r="BC114" i="44"/>
  <c r="AQ115" i="46"/>
  <c r="AQ115" i="44"/>
  <c r="W116" i="46"/>
  <c r="W116" i="44"/>
  <c r="AI117" i="46"/>
  <c r="AI117" i="44"/>
  <c r="W118" i="46"/>
  <c r="W118" i="44"/>
  <c r="BK120" i="46"/>
  <c r="BK120" i="44"/>
  <c r="V125" i="46"/>
  <c r="V125" i="44"/>
  <c r="Z126" i="46"/>
  <c r="Z126" i="44"/>
  <c r="BQ127" i="46"/>
  <c r="BQ127" i="44"/>
  <c r="AM114" i="44"/>
  <c r="S115" i="44"/>
  <c r="AM116" i="44"/>
  <c r="BK116" i="44"/>
  <c r="Y119" i="44"/>
  <c r="AW119" i="44"/>
  <c r="AM121" i="44"/>
  <c r="AQ122" i="44"/>
  <c r="V123" i="44"/>
  <c r="AT123" i="44"/>
  <c r="BO139" i="44"/>
  <c r="I141" i="44"/>
  <c r="AO141" i="44"/>
  <c r="BP142" i="44"/>
  <c r="AF143" i="44"/>
  <c r="D144" i="44"/>
  <c r="L146" i="44"/>
  <c r="H147" i="44"/>
  <c r="M140" i="46"/>
  <c r="M140" i="44"/>
  <c r="BA140" i="46"/>
  <c r="BA140" i="44"/>
  <c r="Q141" i="46"/>
  <c r="Q141" i="44"/>
  <c r="AW141" i="46"/>
  <c r="AW141" i="44"/>
  <c r="H143" i="46"/>
  <c r="H143" i="44"/>
  <c r="BD143" i="46"/>
  <c r="BD143" i="44"/>
  <c r="AJ146" i="46"/>
  <c r="AJ146" i="44"/>
  <c r="D150" i="46"/>
  <c r="D150" i="44"/>
  <c r="AB150" i="46"/>
  <c r="AB150" i="44"/>
  <c r="X151" i="46"/>
  <c r="X151" i="44"/>
  <c r="BL151" i="46"/>
  <c r="BL151" i="44"/>
  <c r="AJ152" i="46"/>
  <c r="AJ152" i="44"/>
  <c r="AY127" i="44"/>
  <c r="AU128" i="44"/>
  <c r="M129" i="44"/>
  <c r="AS129" i="44"/>
  <c r="N130" i="44"/>
  <c r="BP152" i="44"/>
  <c r="W153" i="44"/>
  <c r="BC153" i="44"/>
  <c r="S154" i="44"/>
  <c r="AC155" i="44"/>
  <c r="BD8" i="44"/>
  <c r="BJ18" i="44"/>
  <c r="AP17" i="44"/>
  <c r="AG21" i="44"/>
  <c r="AL16" i="44"/>
  <c r="J19" i="44"/>
  <c r="AS27" i="44"/>
  <c r="X10" i="44"/>
  <c r="AV10" i="44"/>
  <c r="AD16" i="44"/>
  <c r="V20" i="44"/>
  <c r="AA15" i="44"/>
  <c r="AW21" i="44"/>
  <c r="BM23" i="44"/>
  <c r="AW26" i="44"/>
  <c r="AM28" i="44"/>
  <c r="A17" i="44"/>
  <c r="A69" i="44"/>
  <c r="C17" i="46"/>
  <c r="C17" i="44" s="1"/>
  <c r="G14" i="44"/>
  <c r="AP16" i="44"/>
  <c r="F18" i="44"/>
  <c r="R19" i="44"/>
  <c r="AD20" i="44"/>
  <c r="BE21" i="44"/>
  <c r="BQ22" i="44"/>
  <c r="BA24" i="44"/>
  <c r="AV25" i="44"/>
  <c r="BI27" i="44"/>
  <c r="AU28" i="44"/>
  <c r="AY29" i="44"/>
  <c r="AX30" i="44"/>
  <c r="AX31" i="44"/>
  <c r="AT32" i="44"/>
  <c r="H35" i="44"/>
  <c r="BO40" i="44"/>
  <c r="T42" i="44"/>
  <c r="Z45" i="44"/>
  <c r="AQ52" i="44"/>
  <c r="BD54" i="44"/>
  <c r="Q55" i="44"/>
  <c r="AZ55" i="44"/>
  <c r="AN59" i="44"/>
  <c r="F62" i="44"/>
  <c r="AF63" i="44"/>
  <c r="Z64" i="44"/>
  <c r="BP64" i="44"/>
  <c r="J66" i="44"/>
  <c r="BN66" i="44"/>
  <c r="AT67" i="44"/>
  <c r="V69" i="44"/>
  <c r="AX69" i="44"/>
  <c r="X70" i="44"/>
  <c r="K71" i="44"/>
  <c r="AS71" i="44"/>
  <c r="AK73" i="44"/>
  <c r="AM74" i="44"/>
  <c r="BM74" i="44"/>
  <c r="AO75" i="44"/>
  <c r="T77" i="44"/>
  <c r="AN77" i="44"/>
  <c r="BP77" i="44"/>
  <c r="T78" i="44"/>
  <c r="AL78" i="44"/>
  <c r="AW79" i="44"/>
  <c r="U82" i="44"/>
  <c r="AK82" i="44"/>
  <c r="BD83" i="44"/>
  <c r="BA89" i="44"/>
  <c r="O92" i="44"/>
  <c r="C61" i="46"/>
  <c r="C61" i="44" s="1"/>
  <c r="BH7" i="44"/>
  <c r="U9" i="44"/>
  <c r="P70" i="44"/>
  <c r="AV70" i="44"/>
  <c r="BG73" i="44"/>
  <c r="BC74" i="44"/>
  <c r="J77" i="44"/>
  <c r="AD78" i="44"/>
  <c r="X83" i="44"/>
  <c r="AJ84" i="44"/>
  <c r="AC89" i="44"/>
  <c r="G92" i="44"/>
  <c r="W92" i="44"/>
  <c r="AQ93" i="44"/>
  <c r="BO93" i="44"/>
  <c r="AR94" i="44"/>
  <c r="D96" i="44"/>
  <c r="AV97" i="44"/>
  <c r="AP98" i="44"/>
  <c r="J100" i="44"/>
  <c r="BD102" i="44"/>
  <c r="H104" i="44"/>
  <c r="BD104" i="44"/>
  <c r="P105" i="44"/>
  <c r="AI106" i="44"/>
  <c r="BG106" i="44"/>
  <c r="BP7" i="44"/>
  <c r="D69" i="44"/>
  <c r="AY71" i="44"/>
  <c r="AM72" i="44"/>
  <c r="AA75" i="44"/>
  <c r="W76" i="44"/>
  <c r="R77" i="44"/>
  <c r="AI86" i="44"/>
  <c r="BI89" i="44"/>
  <c r="L94" i="44"/>
  <c r="AB94" i="44"/>
  <c r="H97" i="44"/>
  <c r="R98" i="44"/>
  <c r="AD99" i="44"/>
  <c r="BN100" i="44"/>
  <c r="AC9" i="44"/>
  <c r="BJ60" i="44"/>
  <c r="AX61" i="44"/>
  <c r="AA71" i="44"/>
  <c r="O72" i="44"/>
  <c r="N78" i="44"/>
  <c r="BI80" i="44"/>
  <c r="Y88" i="44"/>
  <c r="AU92" i="44"/>
  <c r="S93" i="44"/>
  <c r="P95" i="44"/>
  <c r="BH96" i="44"/>
  <c r="AH100" i="44"/>
  <c r="C79" i="46"/>
  <c r="C79" i="44" s="1"/>
  <c r="O8" i="44"/>
  <c r="AN10" i="44"/>
  <c r="BC12" i="44"/>
  <c r="BI51" i="44"/>
  <c r="AR54" i="44"/>
  <c r="BP54" i="44"/>
  <c r="V57" i="44"/>
  <c r="AP64" i="44"/>
  <c r="AZ67" i="44"/>
  <c r="AE74" i="44"/>
  <c r="I81" i="44"/>
  <c r="M82" i="44"/>
  <c r="H83" i="44"/>
  <c r="AV83" i="44"/>
  <c r="S86" i="44"/>
  <c r="G87" i="44"/>
  <c r="W87" i="44"/>
  <c r="AM87" i="44"/>
  <c r="I88" i="44"/>
  <c r="BE88" i="44"/>
  <c r="U89" i="44"/>
  <c r="AK89" i="44"/>
  <c r="W90" i="44"/>
  <c r="BC90" i="44"/>
  <c r="S91" i="44"/>
  <c r="AI91" i="44"/>
  <c r="AY91" i="44"/>
  <c r="AJ96" i="44"/>
  <c r="F99" i="44"/>
  <c r="BF100" i="44"/>
  <c r="M101" i="44"/>
  <c r="AS101" i="44"/>
  <c r="AV102" i="44"/>
  <c r="AB103" i="44"/>
  <c r="AV104" i="44"/>
  <c r="AN105" i="44"/>
  <c r="E107" i="44"/>
  <c r="AK107" i="44"/>
  <c r="W110" i="44"/>
  <c r="BC110" i="44"/>
  <c r="K111" i="44"/>
  <c r="R113" i="44"/>
  <c r="AX113" i="44"/>
  <c r="AT114" i="44"/>
  <c r="J115" i="44"/>
  <c r="AP115" i="44"/>
  <c r="BN115" i="44"/>
  <c r="D7" i="44"/>
  <c r="P8" i="44"/>
  <c r="AK9" i="44"/>
  <c r="BF41" i="44"/>
  <c r="AG45" i="44"/>
  <c r="M46" i="44"/>
  <c r="BK49" i="44"/>
  <c r="Y50" i="44"/>
  <c r="AN58" i="44"/>
  <c r="AR59" i="44"/>
  <c r="BF61" i="44"/>
  <c r="J64" i="44"/>
  <c r="AB67" i="44"/>
  <c r="BH67" i="44"/>
  <c r="AI71" i="44"/>
  <c r="BK76" i="44"/>
  <c r="BJ78" i="44"/>
  <c r="AO79" i="44"/>
  <c r="U80" i="44"/>
  <c r="AK80" i="44"/>
  <c r="AO81" i="44"/>
  <c r="AU85" i="44"/>
  <c r="BO91" i="44"/>
  <c r="BK92" i="44"/>
  <c r="K93" i="44"/>
  <c r="BG93" i="44"/>
  <c r="D94" i="44"/>
  <c r="AV95" i="44"/>
  <c r="AN97" i="44"/>
  <c r="J98" i="44"/>
  <c r="AX98" i="44"/>
  <c r="V99" i="44"/>
  <c r="BB99" i="44"/>
  <c r="L7" i="44"/>
  <c r="X8" i="44"/>
  <c r="G40" i="44"/>
  <c r="AF104" i="46"/>
  <c r="AF104" i="44"/>
  <c r="BL104" i="46"/>
  <c r="BL104" i="44"/>
  <c r="AA106" i="46"/>
  <c r="AA106" i="44"/>
  <c r="AS107" i="46"/>
  <c r="AS107" i="44"/>
  <c r="I108" i="46"/>
  <c r="I108" i="44"/>
  <c r="AI111" i="46"/>
  <c r="AI111" i="44"/>
  <c r="BN113" i="46"/>
  <c r="BN113" i="44"/>
  <c r="AL114" i="46"/>
  <c r="AL114" i="44"/>
  <c r="AH117" i="46"/>
  <c r="AH117" i="44"/>
  <c r="AH119" i="46"/>
  <c r="AH119" i="44"/>
  <c r="X121" i="46"/>
  <c r="X121" i="44"/>
  <c r="BP122" i="46"/>
  <c r="BP122" i="44"/>
  <c r="W123" i="46"/>
  <c r="W123" i="44"/>
  <c r="BC123" i="46"/>
  <c r="BC123" i="44"/>
  <c r="AA124" i="46"/>
  <c r="AA124" i="44"/>
  <c r="BO124" i="46"/>
  <c r="BO124" i="44"/>
  <c r="AK125" i="46"/>
  <c r="AK125" i="44"/>
  <c r="BA125" i="46"/>
  <c r="BA125" i="44"/>
  <c r="Q126" i="46"/>
  <c r="Q126" i="44"/>
  <c r="AW126" i="46"/>
  <c r="AW126" i="44"/>
  <c r="BE126" i="46"/>
  <c r="BE126" i="44"/>
  <c r="D127" i="46"/>
  <c r="D127" i="44"/>
  <c r="AR127" i="46"/>
  <c r="AR127" i="44"/>
  <c r="P128" i="46"/>
  <c r="P128" i="44"/>
  <c r="AN128" i="46"/>
  <c r="AN128" i="44"/>
  <c r="BL128" i="46"/>
  <c r="BL128" i="44"/>
  <c r="D129" i="46"/>
  <c r="D129" i="44"/>
  <c r="AB129" i="46"/>
  <c r="AB129" i="44"/>
  <c r="AR129" i="46"/>
  <c r="AR129" i="44"/>
  <c r="BP129" i="46"/>
  <c r="BP129" i="44"/>
  <c r="U130" i="46"/>
  <c r="U130" i="44"/>
  <c r="BI130" i="46"/>
  <c r="BI130" i="44"/>
  <c r="Y131" i="46"/>
  <c r="Y131" i="44"/>
  <c r="S132" i="46"/>
  <c r="S132" i="44"/>
  <c r="AA132" i="46"/>
  <c r="AA132" i="44"/>
  <c r="AU133" i="46"/>
  <c r="AU133" i="44"/>
  <c r="AH134" i="46"/>
  <c r="AH134" i="44"/>
  <c r="BN134" i="46"/>
  <c r="BN134" i="44"/>
  <c r="J136" i="46"/>
  <c r="J136" i="44"/>
  <c r="AH136" i="46"/>
  <c r="AH136" i="44"/>
  <c r="AX136" i="46"/>
  <c r="AX136" i="44"/>
  <c r="F137" i="46"/>
  <c r="F137" i="44"/>
  <c r="AD137" i="46"/>
  <c r="AD137" i="44"/>
  <c r="AW138" i="46"/>
  <c r="AW138" i="44"/>
  <c r="U139" i="46"/>
  <c r="U139" i="44"/>
  <c r="BI139" i="46"/>
  <c r="BI139" i="44"/>
  <c r="BQ139" i="46"/>
  <c r="BQ139" i="44"/>
  <c r="O140" i="46"/>
  <c r="O140" i="44"/>
  <c r="AE140" i="46"/>
  <c r="AE140" i="44"/>
  <c r="K21" i="44"/>
  <c r="AA26" i="44"/>
  <c r="K37" i="44"/>
  <c r="BG37" i="44"/>
  <c r="K39" i="44"/>
  <c r="AW45" i="44"/>
  <c r="H36" i="44"/>
  <c r="Y45" i="44"/>
  <c r="H47" i="44"/>
  <c r="C45" i="46"/>
  <c r="C45" i="44" s="1"/>
  <c r="U51" i="44"/>
  <c r="A45" i="44"/>
  <c r="AI48" i="44"/>
  <c r="BC52" i="44"/>
  <c r="AD57" i="44"/>
  <c r="T62" i="44"/>
  <c r="AB69" i="44"/>
  <c r="L104" i="46"/>
  <c r="L104" i="44"/>
  <c r="AR104" i="46"/>
  <c r="AR104" i="44"/>
  <c r="G106" i="46"/>
  <c r="G106" i="44"/>
  <c r="BC109" i="46"/>
  <c r="BC109" i="44"/>
  <c r="O111" i="46"/>
  <c r="O111" i="44"/>
  <c r="AT113" i="46"/>
  <c r="AT113" i="44"/>
  <c r="AD115" i="46"/>
  <c r="AD115" i="44"/>
  <c r="Z116" i="46"/>
  <c r="Z116" i="44"/>
  <c r="BB119" i="46"/>
  <c r="BB119" i="44"/>
  <c r="AX120" i="46"/>
  <c r="AX120" i="44"/>
  <c r="D121" i="46"/>
  <c r="D121" i="44"/>
  <c r="AZ121" i="46"/>
  <c r="AZ121" i="44"/>
  <c r="H122" i="46"/>
  <c r="H122" i="44"/>
  <c r="G124" i="46"/>
  <c r="G124" i="44"/>
  <c r="AU124" i="46"/>
  <c r="AU124" i="44"/>
  <c r="BE125" i="46"/>
  <c r="BE125" i="44"/>
  <c r="U126" i="46"/>
  <c r="U126" i="44"/>
  <c r="AK126" i="46"/>
  <c r="AK126" i="44"/>
  <c r="AF127" i="46"/>
  <c r="AF127" i="44"/>
  <c r="AJ128" i="46"/>
  <c r="AJ128" i="44"/>
  <c r="AV129" i="46"/>
  <c r="AV129" i="44"/>
  <c r="BD129" i="46"/>
  <c r="BD129" i="44"/>
  <c r="I130" i="46"/>
  <c r="I130" i="44"/>
  <c r="E131" i="46"/>
  <c r="E131" i="44"/>
  <c r="AS131" i="46"/>
  <c r="AS131" i="44"/>
  <c r="BA131" i="46"/>
  <c r="BA131" i="44"/>
  <c r="AM132" i="46"/>
  <c r="AM132" i="44"/>
  <c r="BC132" i="46"/>
  <c r="BC132" i="44"/>
  <c r="AT134" i="46"/>
  <c r="AT134" i="44"/>
  <c r="R135" i="46"/>
  <c r="R135" i="44"/>
  <c r="BN135" i="46"/>
  <c r="BN135" i="44"/>
  <c r="V136" i="46"/>
  <c r="V136" i="44"/>
  <c r="BF137" i="46"/>
  <c r="BF137" i="44"/>
  <c r="AC138" i="46"/>
  <c r="AC138" i="44"/>
  <c r="BQ138" i="46"/>
  <c r="BQ138" i="44"/>
  <c r="G141" i="46"/>
  <c r="G141" i="44"/>
  <c r="W141" i="46"/>
  <c r="W141" i="44"/>
  <c r="J142" i="46"/>
  <c r="J142" i="44"/>
  <c r="AX142" i="46"/>
  <c r="AX142" i="44"/>
  <c r="BF142" i="46"/>
  <c r="BF142" i="44"/>
  <c r="V143" i="46"/>
  <c r="V143" i="44"/>
  <c r="AX144" i="46"/>
  <c r="AX144" i="44"/>
  <c r="N145" i="46"/>
  <c r="N145" i="44"/>
  <c r="V145" i="46"/>
  <c r="V145" i="44"/>
  <c r="BB145" i="46"/>
  <c r="BB145" i="44"/>
  <c r="AJ33" i="44"/>
  <c r="BD103" i="46"/>
  <c r="BD103" i="44"/>
  <c r="AR105" i="46"/>
  <c r="AR105" i="44"/>
  <c r="AC108" i="46"/>
  <c r="AC108" i="44"/>
  <c r="R112" i="46"/>
  <c r="R112" i="44"/>
  <c r="AX112" i="46"/>
  <c r="AX112" i="44"/>
  <c r="BF116" i="46"/>
  <c r="BF116" i="44"/>
  <c r="R118" i="46"/>
  <c r="R118" i="44"/>
  <c r="N119" i="46"/>
  <c r="N119" i="44"/>
  <c r="A30" i="44"/>
  <c r="A42" i="44"/>
  <c r="A61" i="44"/>
  <c r="A101" i="44"/>
  <c r="A114" i="44"/>
  <c r="A118" i="44"/>
  <c r="C32" i="46"/>
  <c r="C32" i="44" s="1"/>
  <c r="C65" i="46"/>
  <c r="C65" i="44" s="1"/>
  <c r="C113" i="46"/>
  <c r="C113" i="44" s="1"/>
  <c r="AY7" i="44"/>
  <c r="AN8" i="44"/>
  <c r="BA9" i="44"/>
  <c r="BK14" i="44"/>
  <c r="N16" i="44"/>
  <c r="R17" i="44"/>
  <c r="AD18" i="44"/>
  <c r="AH19" i="44"/>
  <c r="AT20" i="44"/>
  <c r="AO21" i="44"/>
  <c r="AS22" i="44"/>
  <c r="AW23" i="44"/>
  <c r="AC24" i="44"/>
  <c r="P25" i="44"/>
  <c r="BL25" i="44"/>
  <c r="BE26" i="44"/>
  <c r="AO27" i="44"/>
  <c r="AE28" i="44"/>
  <c r="S29" i="44"/>
  <c r="Q30" i="44"/>
  <c r="F31" i="44"/>
  <c r="BF31" i="44"/>
  <c r="BB32" i="44"/>
  <c r="AN33" i="44"/>
  <c r="BN36" i="44"/>
  <c r="AI39" i="44"/>
  <c r="Z41" i="44"/>
  <c r="AA43" i="44"/>
  <c r="P47" i="44"/>
  <c r="AQ48" i="44"/>
  <c r="AE49" i="44"/>
  <c r="F54" i="44"/>
  <c r="BJ54" i="44"/>
  <c r="AS56" i="44"/>
  <c r="J57" i="44"/>
  <c r="AL57" i="44"/>
  <c r="BH62" i="44"/>
  <c r="P63" i="44"/>
  <c r="AH64" i="44"/>
  <c r="BP68" i="44"/>
  <c r="BP69" i="44"/>
  <c r="AB70" i="44"/>
  <c r="BG71" i="44"/>
  <c r="S72" i="44"/>
  <c r="AI73" i="44"/>
  <c r="W74" i="44"/>
  <c r="AY74" i="44"/>
  <c r="G75" i="44"/>
  <c r="AQ76" i="44"/>
  <c r="BO76" i="44"/>
  <c r="AX77" i="44"/>
  <c r="BF78" i="44"/>
  <c r="AK79" i="44"/>
  <c r="BI79" i="44"/>
  <c r="AG81" i="44"/>
  <c r="BQ81" i="44"/>
  <c r="Y82" i="44"/>
  <c r="AF83" i="44"/>
  <c r="D84" i="44"/>
  <c r="O85" i="44"/>
  <c r="BK85" i="44"/>
  <c r="O86" i="44"/>
  <c r="AE86" i="44"/>
  <c r="AY86" i="44"/>
  <c r="BK86" i="44"/>
  <c r="K87" i="44"/>
  <c r="AO88" i="44"/>
  <c r="AM90" i="44"/>
  <c r="AY90" i="44"/>
  <c r="O91" i="44"/>
  <c r="AE91" i="44"/>
  <c r="BG91" i="44"/>
  <c r="AE92" i="44"/>
  <c r="T94" i="44"/>
  <c r="AJ94" i="44"/>
  <c r="H95" i="44"/>
  <c r="AF95" i="44"/>
  <c r="AR95" i="44"/>
  <c r="BP95" i="44"/>
  <c r="P96" i="44"/>
  <c r="AB96" i="44"/>
  <c r="BP96" i="44"/>
  <c r="L97" i="44"/>
  <c r="X97" i="44"/>
  <c r="AT98" i="44"/>
  <c r="BF98" i="44"/>
  <c r="N99" i="44"/>
  <c r="BJ99" i="44"/>
  <c r="F100" i="44"/>
  <c r="AX100" i="44"/>
  <c r="AK101" i="44"/>
  <c r="BQ101" i="44"/>
  <c r="X102" i="44"/>
  <c r="BP102" i="44"/>
  <c r="AJ103" i="44"/>
  <c r="AB104" i="44"/>
  <c r="AZ104" i="44"/>
  <c r="BL105" i="44"/>
  <c r="BK106" i="44"/>
  <c r="BQ107" i="44"/>
  <c r="Y108" i="44"/>
  <c r="AS108" i="44"/>
  <c r="S110" i="44"/>
  <c r="AM110" i="44"/>
  <c r="BG110" i="44"/>
  <c r="AD112" i="44"/>
  <c r="BB112" i="44"/>
  <c r="N114" i="44"/>
  <c r="AH114" i="44"/>
  <c r="R115" i="44"/>
  <c r="BJ115" i="44"/>
  <c r="F116" i="44"/>
  <c r="Z117" i="44"/>
  <c r="AT117" i="44"/>
  <c r="V118" i="44"/>
  <c r="F120" i="44"/>
  <c r="Z120" i="44"/>
  <c r="L122" i="44"/>
  <c r="AR122" i="44"/>
  <c r="AY123" i="44"/>
  <c r="BG124" i="44"/>
  <c r="M125" i="44"/>
  <c r="AG125" i="44"/>
  <c r="AS125" i="44"/>
  <c r="AG126" i="44"/>
  <c r="BA126" i="44"/>
  <c r="BM126" i="44"/>
  <c r="T127" i="44"/>
  <c r="X129" i="44"/>
  <c r="BH129" i="44"/>
  <c r="Y130" i="44"/>
  <c r="AS130" i="44"/>
  <c r="U131" i="44"/>
  <c r="AG131" i="44"/>
  <c r="BM131" i="44"/>
  <c r="G132" i="44"/>
  <c r="AY132" i="44"/>
  <c r="W133" i="44"/>
  <c r="AQ133" i="44"/>
  <c r="BK133" i="44"/>
  <c r="F134" i="44"/>
  <c r="J135" i="44"/>
  <c r="AL136" i="44"/>
  <c r="AX137" i="44"/>
  <c r="Q139" i="44"/>
  <c r="BE139" i="44"/>
  <c r="BK38" i="44"/>
  <c r="AQ141" i="46"/>
  <c r="AQ141" i="44"/>
  <c r="N142" i="46"/>
  <c r="N142" i="44"/>
  <c r="AX145" i="46"/>
  <c r="AX145" i="44"/>
  <c r="AH147" i="46"/>
  <c r="AH147" i="44"/>
  <c r="F148" i="46"/>
  <c r="F148" i="44"/>
  <c r="BB148" i="46"/>
  <c r="BB148" i="44"/>
  <c r="BN149" i="46"/>
  <c r="BN149" i="44"/>
  <c r="AD150" i="46"/>
  <c r="AD150" i="44"/>
  <c r="AP151" i="46"/>
  <c r="AP151" i="44"/>
  <c r="N152" i="46"/>
  <c r="N152" i="44"/>
  <c r="BE153" i="46"/>
  <c r="BE153" i="44"/>
  <c r="W157" i="46"/>
  <c r="W157" i="44"/>
  <c r="BK157" i="46"/>
  <c r="BK157" i="44"/>
  <c r="AA158" i="46"/>
  <c r="AA158" i="44"/>
  <c r="AX146" i="46"/>
  <c r="AX146" i="44"/>
  <c r="N147" i="46"/>
  <c r="N147" i="44"/>
  <c r="BJ147" i="46"/>
  <c r="BJ147" i="44"/>
  <c r="AH148" i="46"/>
  <c r="AH148" i="44"/>
  <c r="AL149" i="46"/>
  <c r="AL149" i="44"/>
  <c r="J150" i="46"/>
  <c r="J150" i="44"/>
  <c r="AP152" i="46"/>
  <c r="AP152" i="44"/>
  <c r="AK153" i="46"/>
  <c r="AK153" i="44"/>
  <c r="I154" i="46"/>
  <c r="I154" i="44"/>
  <c r="Q154" i="46"/>
  <c r="Q154" i="44"/>
  <c r="Y154" i="46"/>
  <c r="Y154" i="44"/>
  <c r="AG154" i="46"/>
  <c r="AG154" i="44"/>
  <c r="AO154" i="46"/>
  <c r="AO154" i="44"/>
  <c r="AW154" i="46"/>
  <c r="AW154" i="44"/>
  <c r="BE154" i="46"/>
  <c r="BE154" i="44"/>
  <c r="BM154" i="46"/>
  <c r="BM154" i="44"/>
  <c r="AE156" i="46"/>
  <c r="AE156" i="44"/>
  <c r="G158" i="46"/>
  <c r="G158" i="44"/>
  <c r="I159" i="46"/>
  <c r="I159" i="44"/>
  <c r="BE159" i="46"/>
  <c r="BE159" i="44"/>
  <c r="U160" i="46"/>
  <c r="U160" i="44"/>
  <c r="BQ160" i="46"/>
  <c r="BQ160" i="44"/>
  <c r="AF161" i="46"/>
  <c r="AF161" i="44"/>
  <c r="D162" i="46"/>
  <c r="D162" i="44"/>
  <c r="AZ162" i="46"/>
  <c r="AZ162" i="44"/>
  <c r="BJ163" i="46"/>
  <c r="BJ163" i="44"/>
  <c r="AH164" i="46"/>
  <c r="AH164" i="44"/>
  <c r="AS165" i="46"/>
  <c r="AS165" i="44"/>
  <c r="BO141" i="44"/>
  <c r="AD142" i="44"/>
  <c r="AH145" i="44"/>
  <c r="F146" i="44"/>
  <c r="J147" i="44"/>
  <c r="AD147" i="44"/>
  <c r="AX147" i="44"/>
  <c r="AT148" i="44"/>
  <c r="BN148" i="44"/>
  <c r="J149" i="44"/>
  <c r="AD149" i="44"/>
  <c r="AP149" i="44"/>
  <c r="Z150" i="44"/>
  <c r="BN150" i="44"/>
  <c r="AD151" i="44"/>
  <c r="AC153" i="44"/>
  <c r="BI153" i="44"/>
  <c r="AY155" i="44"/>
  <c r="G156" i="44"/>
  <c r="S157" i="44"/>
  <c r="BO158" i="44"/>
  <c r="AC159" i="44"/>
  <c r="L161" i="44"/>
  <c r="AZ161" i="44"/>
  <c r="X162" i="44"/>
  <c r="AE63" i="46"/>
  <c r="AE63" i="44"/>
  <c r="BC63" i="46"/>
  <c r="BC63" i="44"/>
  <c r="I64" i="46"/>
  <c r="I64" i="44"/>
  <c r="A71" i="27"/>
  <c r="C73" i="46"/>
  <c r="C73" i="44" s="1"/>
  <c r="P81" i="46"/>
  <c r="P81" i="44"/>
  <c r="AF81" i="46"/>
  <c r="AF81" i="44"/>
  <c r="AJ82" i="46"/>
  <c r="AJ82" i="44"/>
  <c r="AZ82" i="46"/>
  <c r="AZ82" i="44"/>
  <c r="BP82" i="46"/>
  <c r="BP82" i="44"/>
  <c r="AQ84" i="46"/>
  <c r="AQ84" i="44"/>
  <c r="J86" i="46"/>
  <c r="J86" i="44"/>
  <c r="AH86" i="46"/>
  <c r="AH86" i="44"/>
  <c r="AX86" i="46"/>
  <c r="AX86" i="44"/>
  <c r="F87" i="46"/>
  <c r="F87" i="44"/>
  <c r="AD87" i="46"/>
  <c r="AD87" i="44"/>
  <c r="A86" i="27"/>
  <c r="A88" i="44"/>
  <c r="T89" i="46"/>
  <c r="T89" i="44"/>
  <c r="BP89" i="46"/>
  <c r="BP89" i="44"/>
  <c r="N90" i="46"/>
  <c r="N90" i="44"/>
  <c r="AT90" i="46"/>
  <c r="AT90" i="44"/>
  <c r="AP91" i="46"/>
  <c r="AP91" i="44"/>
  <c r="BN91" i="46"/>
  <c r="BN91" i="44"/>
  <c r="A39" i="44"/>
  <c r="I20" i="44"/>
  <c r="Y43" i="44"/>
  <c r="J48" i="44"/>
  <c r="AI59" i="44"/>
  <c r="E60" i="44"/>
  <c r="AU70" i="44"/>
  <c r="AP73" i="44"/>
  <c r="BB76" i="44"/>
  <c r="U78" i="44"/>
  <c r="BD79" i="44"/>
  <c r="D80" i="44"/>
  <c r="AR80" i="44"/>
  <c r="AV81" i="44"/>
  <c r="AB82" i="44"/>
  <c r="AM83" i="44"/>
  <c r="AD85" i="44"/>
  <c r="R86" i="44"/>
  <c r="BD88" i="44"/>
  <c r="BJ90" i="44"/>
  <c r="R91" i="44"/>
  <c r="BE53" i="46"/>
  <c r="BE53" i="44"/>
  <c r="AZ80" i="46"/>
  <c r="AZ80" i="44"/>
  <c r="BF75" i="44"/>
  <c r="BQ78" i="44"/>
  <c r="BO10" i="46"/>
  <c r="U31" i="46"/>
  <c r="U31" i="44"/>
  <c r="AB37" i="46"/>
  <c r="AB37" i="44"/>
  <c r="BH39" i="46"/>
  <c r="BH39" i="44"/>
  <c r="H49" i="46"/>
  <c r="H49" i="44"/>
  <c r="AE65" i="46"/>
  <c r="AE65" i="44"/>
  <c r="Q70" i="46"/>
  <c r="Q70" i="44"/>
  <c r="AZ73" i="46"/>
  <c r="AZ73" i="44"/>
  <c r="AF74" i="46"/>
  <c r="AF74" i="44"/>
  <c r="BD74" i="46"/>
  <c r="BD74" i="44"/>
  <c r="AF76" i="46"/>
  <c r="AF76" i="44"/>
  <c r="AP79" i="46"/>
  <c r="AP79" i="44"/>
  <c r="V80" i="46"/>
  <c r="V80" i="44"/>
  <c r="Q83" i="46"/>
  <c r="Q83" i="44"/>
  <c r="BI84" i="46"/>
  <c r="BI84" i="44"/>
  <c r="P87" i="46"/>
  <c r="P87" i="44"/>
  <c r="AD89" i="46"/>
  <c r="AD89" i="44"/>
  <c r="A88" i="27"/>
  <c r="C90" i="46"/>
  <c r="C90" i="44" s="1"/>
  <c r="BI94" i="46"/>
  <c r="BI94" i="44"/>
  <c r="AW95" i="46"/>
  <c r="AW95" i="44"/>
  <c r="E96" i="46"/>
  <c r="E96" i="44"/>
  <c r="AC96" i="46"/>
  <c r="AC96" i="44"/>
  <c r="AG97" i="46"/>
  <c r="AG97" i="44"/>
  <c r="O99" i="46"/>
  <c r="O99" i="44"/>
  <c r="BC99" i="46"/>
  <c r="BC99" i="44"/>
  <c r="S100" i="46"/>
  <c r="S100" i="44"/>
  <c r="AY100" i="46"/>
  <c r="AY100" i="44"/>
  <c r="N101" i="46"/>
  <c r="N101" i="44"/>
  <c r="N72" i="46"/>
  <c r="N72" i="44"/>
  <c r="A75" i="27"/>
  <c r="A77" i="44"/>
  <c r="AP71" i="44"/>
  <c r="AH75" i="44"/>
  <c r="BA78" i="44"/>
  <c r="Q16" i="46"/>
  <c r="Q16" i="44"/>
  <c r="A53" i="44"/>
  <c r="A73" i="44"/>
  <c r="C75" i="46"/>
  <c r="C75" i="44" s="1"/>
  <c r="BI44" i="44"/>
  <c r="BJ52" i="44"/>
  <c r="AS60" i="44"/>
  <c r="Z71" i="44"/>
  <c r="V76" i="44"/>
  <c r="I77" i="44"/>
  <c r="Y77" i="44"/>
  <c r="AO77" i="44"/>
  <c r="H79" i="44"/>
  <c r="AN79" i="44"/>
  <c r="BC83" i="44"/>
  <c r="D89" i="44"/>
  <c r="AL90" i="44"/>
  <c r="AX91" i="44"/>
  <c r="BF32" i="46"/>
  <c r="BF32" i="44"/>
  <c r="BD42" i="46"/>
  <c r="BD42" i="44"/>
  <c r="BE43" i="46"/>
  <c r="BE43" i="44"/>
  <c r="S54" i="46"/>
  <c r="S54" i="44"/>
  <c r="BB72" i="46"/>
  <c r="BB72" i="44"/>
  <c r="J75" i="46"/>
  <c r="J75" i="44"/>
  <c r="A75" i="44"/>
  <c r="A91" i="44"/>
  <c r="C41" i="46"/>
  <c r="C41" i="44" s="1"/>
  <c r="AG53" i="44"/>
  <c r="AA67" i="44"/>
  <c r="BO69" i="44"/>
  <c r="BN75" i="44"/>
  <c r="BJ76" i="44"/>
  <c r="BP80" i="44"/>
  <c r="S84" i="44"/>
  <c r="BB87" i="44"/>
  <c r="AV88" i="44"/>
  <c r="J91" i="44"/>
  <c r="AU54" i="46"/>
  <c r="AU54" i="44"/>
  <c r="BC69" i="46"/>
  <c r="BC69" i="44"/>
  <c r="M98" i="46"/>
  <c r="M98" i="44"/>
  <c r="Y99" i="46"/>
  <c r="Y99" i="44"/>
  <c r="BG102" i="46"/>
  <c r="BG102" i="44"/>
  <c r="AV107" i="46"/>
  <c r="AV107" i="44"/>
  <c r="AB108" i="46"/>
  <c r="AB108" i="44"/>
  <c r="AT111" i="46"/>
  <c r="AT111" i="44"/>
  <c r="Q112" i="46"/>
  <c r="Q112" i="44"/>
  <c r="AC113" i="46"/>
  <c r="AC113" i="44"/>
  <c r="AW114" i="46"/>
  <c r="AW114" i="44"/>
  <c r="U115" i="46"/>
  <c r="U115" i="44"/>
  <c r="AS115" i="46"/>
  <c r="AS115" i="44"/>
  <c r="BI115" i="46"/>
  <c r="BI115" i="44"/>
  <c r="Q116" i="46"/>
  <c r="Q116" i="44"/>
  <c r="E117" i="46"/>
  <c r="E117" i="44"/>
  <c r="AK117" i="46"/>
  <c r="AK117" i="44"/>
  <c r="I118" i="46"/>
  <c r="I118" i="44"/>
  <c r="BM118" i="46"/>
  <c r="BM118" i="44"/>
  <c r="E119" i="46"/>
  <c r="E119" i="44"/>
  <c r="AC119" i="46"/>
  <c r="AC119" i="44"/>
  <c r="Q120" i="46"/>
  <c r="Q120" i="44"/>
  <c r="BE120" i="46"/>
  <c r="BE120" i="44"/>
  <c r="W122" i="46"/>
  <c r="W122" i="44"/>
  <c r="AE122" i="46"/>
  <c r="AE122" i="44"/>
  <c r="Z123" i="46"/>
  <c r="Z123" i="44"/>
  <c r="AX123" i="46"/>
  <c r="AX123" i="44"/>
  <c r="AD124" i="46"/>
  <c r="AD124" i="44"/>
  <c r="AL124" i="46"/>
  <c r="AL124" i="44"/>
  <c r="AN125" i="46"/>
  <c r="AN125" i="44"/>
  <c r="AV125" i="46"/>
  <c r="AV125" i="44"/>
  <c r="T126" i="46"/>
  <c r="T126" i="44"/>
  <c r="BH126" i="46"/>
  <c r="BH126" i="44"/>
  <c r="W127" i="46"/>
  <c r="W127" i="44"/>
  <c r="AA128" i="46"/>
  <c r="AA128" i="44"/>
  <c r="AU129" i="46"/>
  <c r="AU129" i="44"/>
  <c r="BC129" i="46"/>
  <c r="BC129" i="44"/>
  <c r="P130" i="46"/>
  <c r="P130" i="44"/>
  <c r="AV130" i="46"/>
  <c r="AV130" i="44"/>
  <c r="AR131" i="46"/>
  <c r="AR131" i="44"/>
  <c r="BH131" i="46"/>
  <c r="BH131" i="44"/>
  <c r="N132" i="46"/>
  <c r="N132" i="44"/>
  <c r="V132" i="46"/>
  <c r="V132" i="44"/>
  <c r="A131" i="27"/>
  <c r="A133" i="44"/>
  <c r="AU47" i="46"/>
  <c r="AU47" i="44"/>
  <c r="AR82" i="44"/>
  <c r="AG66" i="44"/>
  <c r="AY67" i="44"/>
  <c r="AT76" i="44"/>
  <c r="X79" i="44"/>
  <c r="AY84" i="44"/>
  <c r="F90" i="44"/>
  <c r="A47" i="27"/>
  <c r="C49" i="46"/>
  <c r="C49" i="44" s="1"/>
  <c r="H51" i="46"/>
  <c r="H51" i="44"/>
  <c r="AD73" i="46"/>
  <c r="AD73" i="44"/>
  <c r="L79" i="46"/>
  <c r="L79" i="44"/>
  <c r="BH81" i="46"/>
  <c r="BH81" i="44"/>
  <c r="AE84" i="46"/>
  <c r="AE84" i="44"/>
  <c r="Z85" i="46"/>
  <c r="Z85" i="44"/>
  <c r="V86" i="46"/>
  <c r="V86" i="44"/>
  <c r="AD91" i="46"/>
  <c r="AD91" i="44"/>
  <c r="F93" i="46"/>
  <c r="F93" i="44"/>
  <c r="AU94" i="46"/>
  <c r="AU94" i="44"/>
  <c r="W103" i="46"/>
  <c r="W103" i="44"/>
  <c r="AI105" i="46"/>
  <c r="AI105" i="44"/>
  <c r="A87" i="44"/>
  <c r="C87" i="46"/>
  <c r="C87" i="44" s="1"/>
  <c r="T7" i="44"/>
  <c r="AM12" i="44"/>
  <c r="BO15" i="44"/>
  <c r="E43" i="44"/>
  <c r="Y58" i="44"/>
  <c r="W60" i="44"/>
  <c r="G65" i="44"/>
  <c r="F72" i="44"/>
  <c r="AV72" i="44"/>
  <c r="Z75" i="44"/>
  <c r="AG77" i="44"/>
  <c r="BM77" i="44"/>
  <c r="BI78" i="44"/>
  <c r="X80" i="44"/>
  <c r="BH80" i="44"/>
  <c r="X81" i="44"/>
  <c r="AN81" i="44"/>
  <c r="S83" i="44"/>
  <c r="BN86" i="44"/>
  <c r="AP87" i="44"/>
  <c r="X88" i="44"/>
  <c r="AJ89" i="44"/>
  <c r="AV89" i="44"/>
  <c r="R90" i="44"/>
  <c r="AD90" i="44"/>
  <c r="BB90" i="44"/>
  <c r="BB93" i="44"/>
  <c r="W94" i="44"/>
  <c r="AM94" i="44"/>
  <c r="AQ95" i="44"/>
  <c r="BO97" i="44"/>
  <c r="M100" i="44"/>
  <c r="S102" i="44"/>
  <c r="AY102" i="44"/>
  <c r="AI104" i="44"/>
  <c r="K105" i="44"/>
  <c r="F106" i="44"/>
  <c r="AN107" i="44"/>
  <c r="AP110" i="44"/>
  <c r="AW112" i="44"/>
  <c r="BA113" i="44"/>
  <c r="AW116" i="44"/>
  <c r="AK78" i="44"/>
  <c r="BF56" i="44"/>
  <c r="AT72" i="44"/>
  <c r="R75" i="44"/>
  <c r="AI84" i="44"/>
  <c r="M8" i="46"/>
  <c r="M8" i="44"/>
  <c r="BG34" i="46"/>
  <c r="BG34" i="44"/>
  <c r="BE65" i="46"/>
  <c r="BE65" i="44"/>
  <c r="J76" i="46"/>
  <c r="J76" i="44"/>
  <c r="AA83" i="46"/>
  <c r="AA83" i="44"/>
  <c r="BF85" i="46"/>
  <c r="BF85" i="44"/>
  <c r="AJ88" i="46"/>
  <c r="AJ88" i="44"/>
  <c r="A90" i="27"/>
  <c r="A92" i="44"/>
  <c r="BQ100" i="46"/>
  <c r="BQ100" i="44"/>
  <c r="X101" i="46"/>
  <c r="X101" i="44"/>
  <c r="BC103" i="46"/>
  <c r="BC103" i="44"/>
  <c r="C77" i="46"/>
  <c r="C77" i="44" s="1"/>
  <c r="H8" i="44"/>
  <c r="E9" i="44"/>
  <c r="BD10" i="44"/>
  <c r="W14" i="44"/>
  <c r="K15" i="44"/>
  <c r="BB16" i="44"/>
  <c r="AX17" i="44"/>
  <c r="BL27" i="44"/>
  <c r="AR46" i="44"/>
  <c r="AU59" i="44"/>
  <c r="AM62" i="44"/>
  <c r="AK65" i="44"/>
  <c r="F73" i="44"/>
  <c r="Z73" i="44"/>
  <c r="AP75" i="44"/>
  <c r="Z76" i="44"/>
  <c r="K77" i="44"/>
  <c r="AW77" i="44"/>
  <c r="M78" i="44"/>
  <c r="AS78" i="44"/>
  <c r="AJ80" i="44"/>
  <c r="D82" i="44"/>
  <c r="AE83" i="44"/>
  <c r="AU83" i="44"/>
  <c r="G84" i="44"/>
  <c r="W84" i="44"/>
  <c r="V85" i="44"/>
  <c r="Z86" i="44"/>
  <c r="BB86" i="44"/>
  <c r="A76" i="44"/>
  <c r="C21" i="46"/>
  <c r="C21" i="44" s="1"/>
  <c r="C88" i="46"/>
  <c r="C88" i="44" s="1"/>
  <c r="C112" i="46"/>
  <c r="C112" i="44" s="1"/>
  <c r="AB7" i="44"/>
  <c r="M9" i="44"/>
  <c r="BI9" i="44"/>
  <c r="BL10" i="44"/>
  <c r="AU12" i="44"/>
  <c r="AB14" i="44"/>
  <c r="S15" i="44"/>
  <c r="F16" i="44"/>
  <c r="BJ16" i="44"/>
  <c r="BN17" i="44"/>
  <c r="AT18" i="44"/>
  <c r="BF19" i="44"/>
  <c r="AL20" i="44"/>
  <c r="Y21" i="44"/>
  <c r="AC22" i="44"/>
  <c r="Q23" i="44"/>
  <c r="AN28" i="44"/>
  <c r="AT37" i="44"/>
  <c r="BF40" i="44"/>
  <c r="BG41" i="44"/>
  <c r="AO42" i="44"/>
  <c r="AK44" i="44"/>
  <c r="H45" i="44"/>
  <c r="X49" i="44"/>
  <c r="BF49" i="44"/>
  <c r="R52" i="44"/>
  <c r="AQ53" i="44"/>
  <c r="W55" i="44"/>
  <c r="N56" i="44"/>
  <c r="AA58" i="44"/>
  <c r="BK58" i="44"/>
  <c r="S59" i="44"/>
  <c r="Y60" i="44"/>
  <c r="AO65" i="44"/>
  <c r="AZ71" i="44"/>
  <c r="BF73" i="44"/>
  <c r="P74" i="44"/>
  <c r="BP75" i="44"/>
  <c r="AX76" i="44"/>
  <c r="M77" i="44"/>
  <c r="AF79" i="44"/>
  <c r="BL79" i="44"/>
  <c r="D81" i="44"/>
  <c r="Z81" i="44"/>
  <c r="BD81" i="44"/>
  <c r="F82" i="44"/>
  <c r="BB82" i="44"/>
  <c r="K84" i="44"/>
  <c r="BA84" i="44"/>
  <c r="F85" i="44"/>
  <c r="X85" i="44"/>
  <c r="AP86" i="44"/>
  <c r="N87" i="44"/>
  <c r="BL88" i="44"/>
  <c r="H89" i="44"/>
  <c r="S95" i="44"/>
  <c r="BO95" i="44"/>
  <c r="AM96" i="44"/>
  <c r="BK96" i="44"/>
  <c r="AK98" i="44"/>
  <c r="BI98" i="44"/>
  <c r="Q99" i="44"/>
  <c r="AW99" i="44"/>
  <c r="E100" i="44"/>
  <c r="G103" i="44"/>
  <c r="AM103" i="44"/>
  <c r="AA104" i="44"/>
  <c r="BO104" i="44"/>
  <c r="AT106" i="44"/>
  <c r="AF107" i="44"/>
  <c r="D108" i="44"/>
  <c r="AL109" i="44"/>
  <c r="I112" i="44"/>
  <c r="M113" i="44"/>
  <c r="AK115" i="44"/>
  <c r="BQ115" i="44"/>
  <c r="AO116" i="44"/>
  <c r="AS119" i="44"/>
  <c r="I120" i="44"/>
  <c r="G122" i="44"/>
  <c r="AP123" i="44"/>
  <c r="Q77" i="46"/>
  <c r="Q77" i="44"/>
  <c r="T80" i="44"/>
  <c r="L82" i="44"/>
  <c r="A50" i="44"/>
  <c r="Q64" i="44"/>
  <c r="M65" i="44"/>
  <c r="AU68" i="44"/>
  <c r="AD76" i="44"/>
  <c r="AV79" i="44"/>
  <c r="L80" i="44"/>
  <c r="AB80" i="44"/>
  <c r="G83" i="44"/>
  <c r="W83" i="44"/>
  <c r="BK83" i="44"/>
  <c r="AA84" i="44"/>
  <c r="AT85" i="44"/>
  <c r="AT87" i="44"/>
  <c r="AJ7" i="46"/>
  <c r="AJ7" i="44"/>
  <c r="BL8" i="46"/>
  <c r="BL8" i="44"/>
  <c r="AS9" i="46"/>
  <c r="AS9" i="44"/>
  <c r="AF10" i="46"/>
  <c r="AF10" i="44"/>
  <c r="O12" i="46"/>
  <c r="O12" i="44"/>
  <c r="AU14" i="46"/>
  <c r="AU14" i="44"/>
  <c r="BF17" i="46"/>
  <c r="BF17" i="44"/>
  <c r="AP19" i="46"/>
  <c r="AP19" i="44"/>
  <c r="E22" i="46"/>
  <c r="E22" i="44"/>
  <c r="BI22" i="46"/>
  <c r="BI22" i="44"/>
  <c r="AO23" i="46"/>
  <c r="AO23" i="44"/>
  <c r="U24" i="46"/>
  <c r="U24" i="44"/>
  <c r="BI24" i="46"/>
  <c r="BI24" i="44"/>
  <c r="AN25" i="46"/>
  <c r="AN25" i="44"/>
  <c r="Y26" i="46"/>
  <c r="Y26" i="44"/>
  <c r="M27" i="46"/>
  <c r="M27" i="44"/>
  <c r="BA27" i="46"/>
  <c r="BA27" i="44"/>
  <c r="W28" i="46"/>
  <c r="W28" i="44"/>
  <c r="BK28" i="46"/>
  <c r="BK28" i="44"/>
  <c r="BG29" i="46"/>
  <c r="BG29" i="44"/>
  <c r="AL30" i="46"/>
  <c r="AL30" i="44"/>
  <c r="F32" i="46"/>
  <c r="F32" i="44"/>
  <c r="A35" i="27"/>
  <c r="C37" i="46"/>
  <c r="C37" i="44" s="1"/>
  <c r="BC116" i="46"/>
  <c r="BC116" i="44"/>
  <c r="S117" i="46"/>
  <c r="S117" i="44"/>
  <c r="BO117" i="46"/>
  <c r="BO117" i="44"/>
  <c r="AU118" i="46"/>
  <c r="AU118" i="44"/>
  <c r="BO119" i="46"/>
  <c r="BO119" i="44"/>
  <c r="AM120" i="46"/>
  <c r="AM120" i="44"/>
  <c r="AW121" i="46"/>
  <c r="AW121" i="44"/>
  <c r="M122" i="46"/>
  <c r="M122" i="44"/>
  <c r="BQ122" i="46"/>
  <c r="BQ122" i="44"/>
  <c r="AF123" i="46"/>
  <c r="AF123" i="44"/>
  <c r="L124" i="46"/>
  <c r="L124" i="44"/>
  <c r="BP124" i="46"/>
  <c r="BP124" i="44"/>
  <c r="AD125" i="46"/>
  <c r="AD125" i="44"/>
  <c r="BN126" i="46"/>
  <c r="BN126" i="44"/>
  <c r="AK127" i="46"/>
  <c r="AK127" i="44"/>
  <c r="I128" i="46"/>
  <c r="I128" i="44"/>
  <c r="BM128" i="46"/>
  <c r="BM128" i="44"/>
  <c r="AP133" i="46"/>
  <c r="AP133" i="44"/>
  <c r="M134" i="46"/>
  <c r="M134" i="44"/>
  <c r="BQ134" i="46"/>
  <c r="BQ134" i="44"/>
  <c r="AC136" i="46"/>
  <c r="AC136" i="44"/>
  <c r="I137" i="46"/>
  <c r="I137" i="44"/>
  <c r="Q137" i="46"/>
  <c r="Q137" i="44"/>
  <c r="Y137" i="46"/>
  <c r="Y137" i="44"/>
  <c r="AG137" i="46"/>
  <c r="AG137" i="44"/>
  <c r="AO137" i="46"/>
  <c r="AO137" i="44"/>
  <c r="AW137" i="46"/>
  <c r="AW137" i="44"/>
  <c r="BE137" i="46"/>
  <c r="BE137" i="44"/>
  <c r="BM137" i="46"/>
  <c r="BM137" i="44"/>
  <c r="AR138" i="46"/>
  <c r="AR138" i="44"/>
  <c r="X139" i="46"/>
  <c r="X139" i="44"/>
  <c r="AP140" i="46"/>
  <c r="AP140" i="44"/>
  <c r="V141" i="46"/>
  <c r="V141" i="44"/>
  <c r="BM142" i="46"/>
  <c r="BM142" i="44"/>
  <c r="AS143" i="46"/>
  <c r="AS143" i="44"/>
  <c r="AG144" i="46"/>
  <c r="AG144" i="44"/>
  <c r="M145" i="46"/>
  <c r="M145" i="44"/>
  <c r="Y146" i="46"/>
  <c r="Y146" i="44"/>
  <c r="BE146" i="46"/>
  <c r="BE146" i="44"/>
  <c r="E147" i="46"/>
  <c r="E147" i="44"/>
  <c r="AC147" i="46"/>
  <c r="AC147" i="44"/>
  <c r="BQ147" i="46"/>
  <c r="BQ147" i="44"/>
  <c r="BE148" i="46"/>
  <c r="BE148" i="44"/>
  <c r="U149" i="46"/>
  <c r="U149" i="44"/>
  <c r="AK149" i="46"/>
  <c r="AK149" i="44"/>
  <c r="Y150" i="46"/>
  <c r="Y150" i="44"/>
  <c r="AW150" i="46"/>
  <c r="AW150" i="44"/>
  <c r="E151" i="46"/>
  <c r="E151" i="44"/>
  <c r="U151" i="46"/>
  <c r="U151" i="44"/>
  <c r="BQ151" i="46"/>
  <c r="BQ151" i="44"/>
  <c r="AW152" i="46"/>
  <c r="AW152" i="44"/>
  <c r="BE152" i="46"/>
  <c r="BE152" i="44"/>
  <c r="AB153" i="46"/>
  <c r="AB153" i="44"/>
  <c r="BH153" i="46"/>
  <c r="BH153" i="44"/>
  <c r="J155" i="46"/>
  <c r="J155" i="44"/>
  <c r="AP155" i="46"/>
  <c r="AP155" i="44"/>
  <c r="BF155" i="46"/>
  <c r="BF155" i="44"/>
  <c r="V156" i="46"/>
  <c r="V156" i="44"/>
  <c r="AX157" i="46"/>
  <c r="AX157" i="44"/>
  <c r="BN157" i="46"/>
  <c r="BN157" i="44"/>
  <c r="V158" i="46"/>
  <c r="V158" i="44"/>
  <c r="AT158" i="46"/>
  <c r="AT158" i="44"/>
  <c r="P159" i="46"/>
  <c r="P159" i="44"/>
  <c r="AF159" i="46"/>
  <c r="AF159" i="44"/>
  <c r="D160" i="46"/>
  <c r="D160" i="44"/>
  <c r="BH160" i="46"/>
  <c r="BH160" i="44"/>
  <c r="W161" i="46"/>
  <c r="W161" i="44"/>
  <c r="AM161" i="46"/>
  <c r="AM161" i="44"/>
  <c r="S162" i="46"/>
  <c r="S162" i="44"/>
  <c r="AY162" i="46"/>
  <c r="AY162" i="44"/>
  <c r="M163" i="46"/>
  <c r="M163" i="44"/>
  <c r="AS163" i="46"/>
  <c r="AS163" i="44"/>
  <c r="BQ163" i="46"/>
  <c r="BQ163" i="44"/>
  <c r="AG164" i="46"/>
  <c r="AG164" i="44"/>
  <c r="AW164" i="46"/>
  <c r="AW164" i="44"/>
  <c r="D165" i="46"/>
  <c r="D165" i="44"/>
  <c r="L165" i="46"/>
  <c r="L165" i="44"/>
  <c r="BP165" i="46"/>
  <c r="BP165" i="44"/>
  <c r="BL16" i="44"/>
  <c r="AI45" i="44"/>
  <c r="AU46" i="44"/>
  <c r="BJ101" i="44"/>
  <c r="AS103" i="44"/>
  <c r="Y105" i="44"/>
  <c r="AJ106" i="44"/>
  <c r="AD107" i="44"/>
  <c r="J108" i="44"/>
  <c r="AZ109" i="44"/>
  <c r="P110" i="44"/>
  <c r="BL110" i="44"/>
  <c r="AU112" i="44"/>
  <c r="AO135" i="44"/>
  <c r="M136" i="44"/>
  <c r="BI136" i="44"/>
  <c r="T138" i="44"/>
  <c r="BP138" i="44"/>
  <c r="BF140" i="44"/>
  <c r="AD141" i="44"/>
  <c r="I142" i="44"/>
  <c r="Y144" i="44"/>
  <c r="BA145" i="44"/>
  <c r="AG146" i="44"/>
  <c r="Y148" i="44"/>
  <c r="I150" i="44"/>
  <c r="BE150" i="44"/>
  <c r="D153" i="44"/>
  <c r="AZ153" i="44"/>
  <c r="BB156" i="44"/>
  <c r="Z157" i="44"/>
  <c r="AD158" i="44"/>
  <c r="AY147" i="46"/>
  <c r="AY147" i="44"/>
  <c r="AM148" i="46"/>
  <c r="AM148" i="44"/>
  <c r="S149" i="46"/>
  <c r="S149" i="44"/>
  <c r="G150" i="46"/>
  <c r="G150" i="44"/>
  <c r="AY151" i="46"/>
  <c r="AY151" i="44"/>
  <c r="AM152" i="46"/>
  <c r="AM152" i="44"/>
  <c r="J153" i="46"/>
  <c r="J153" i="44"/>
  <c r="X155" i="46"/>
  <c r="X155" i="44"/>
  <c r="D156" i="46"/>
  <c r="D156" i="44"/>
  <c r="BP156" i="46"/>
  <c r="BP156" i="44"/>
  <c r="AV157" i="46"/>
  <c r="AV157" i="44"/>
  <c r="AB158" i="46"/>
  <c r="AB158" i="44"/>
  <c r="BJ159" i="46"/>
  <c r="BJ159" i="44"/>
  <c r="AP160" i="46"/>
  <c r="AP160" i="44"/>
  <c r="U161" i="46"/>
  <c r="U161" i="44"/>
  <c r="R167" i="46"/>
  <c r="R167" i="44"/>
  <c r="BA168" i="46"/>
  <c r="BA168" i="44"/>
  <c r="AO169" i="46"/>
  <c r="AO169" i="44"/>
  <c r="U170" i="46"/>
  <c r="U170" i="44"/>
  <c r="BC171" i="46"/>
  <c r="BC171" i="44"/>
  <c r="AI172" i="46"/>
  <c r="AI172" i="44"/>
  <c r="AK173" i="46"/>
  <c r="AK173" i="44"/>
  <c r="AW174" i="46"/>
  <c r="AW174" i="44"/>
  <c r="BG175" i="46"/>
  <c r="BG175" i="44"/>
  <c r="AD176" i="46"/>
  <c r="AD176" i="44"/>
  <c r="J177" i="46"/>
  <c r="J177" i="44"/>
  <c r="BB178" i="46"/>
  <c r="BB178" i="44"/>
  <c r="X179" i="46"/>
  <c r="X179" i="44"/>
  <c r="D180" i="46"/>
  <c r="D180" i="44"/>
  <c r="BP180" i="46"/>
  <c r="BP180" i="44"/>
  <c r="BD181" i="46"/>
  <c r="BD181" i="44"/>
  <c r="AJ182" i="46"/>
  <c r="AJ182" i="44"/>
  <c r="O183" i="46"/>
  <c r="O183" i="44"/>
  <c r="AD185" i="46"/>
  <c r="AD185" i="44"/>
  <c r="J186" i="46"/>
  <c r="J186" i="44"/>
  <c r="AS187" i="46"/>
  <c r="AS187" i="44"/>
  <c r="X188" i="46"/>
  <c r="X188" i="44"/>
  <c r="D189" i="46"/>
  <c r="D189" i="44"/>
  <c r="BP189" i="46"/>
  <c r="BP189" i="44"/>
  <c r="AA191" i="46"/>
  <c r="AA191" i="44"/>
  <c r="G192" i="46"/>
  <c r="G192" i="44"/>
  <c r="AY193" i="46"/>
  <c r="AY193" i="44"/>
  <c r="AE194" i="46"/>
  <c r="AE194" i="44"/>
  <c r="K195" i="46"/>
  <c r="K195" i="44"/>
  <c r="BC196" i="46"/>
  <c r="BC196" i="44"/>
  <c r="AI197" i="46"/>
  <c r="AI197" i="44"/>
  <c r="F198" i="46"/>
  <c r="F198" i="44"/>
  <c r="AN199" i="46"/>
  <c r="AN199" i="44"/>
  <c r="L200" i="46"/>
  <c r="L200" i="44"/>
  <c r="AZ200" i="46"/>
  <c r="AZ200" i="44"/>
  <c r="AE201" i="46"/>
  <c r="AE201" i="44"/>
  <c r="K202" i="46"/>
  <c r="K202" i="44"/>
  <c r="AT203" i="46"/>
  <c r="AT203" i="44"/>
  <c r="Z204" i="46"/>
  <c r="Z204" i="44"/>
  <c r="F205" i="46"/>
  <c r="F205" i="44"/>
  <c r="N205" i="46"/>
  <c r="N205" i="44"/>
  <c r="V205" i="46"/>
  <c r="V205" i="44"/>
  <c r="AD205" i="46"/>
  <c r="AD205" i="44"/>
  <c r="AL205" i="46"/>
  <c r="AL205" i="44"/>
  <c r="AT205" i="46"/>
  <c r="AT205" i="44"/>
  <c r="BB205" i="46"/>
  <c r="BB205" i="44"/>
  <c r="BJ205" i="46"/>
  <c r="BJ205" i="44"/>
  <c r="BF206" i="46"/>
  <c r="BF206" i="44"/>
  <c r="AK129" i="44"/>
  <c r="BB130" i="44"/>
  <c r="Z131" i="44"/>
  <c r="AS168" i="44"/>
  <c r="Y169" i="44"/>
  <c r="BA170" i="44"/>
  <c r="W171" i="44"/>
  <c r="AS173" i="44"/>
  <c r="Q174" i="44"/>
  <c r="V176" i="44"/>
  <c r="AX177" i="44"/>
  <c r="AD178" i="44"/>
  <c r="AV179" i="44"/>
  <c r="BO33" i="46"/>
  <c r="BG33" i="46"/>
  <c r="BG33" i="44"/>
  <c r="AO41" i="46"/>
  <c r="AO41" i="44"/>
  <c r="L51" i="46"/>
  <c r="L51" i="44"/>
  <c r="O55" i="46"/>
  <c r="O55" i="44"/>
  <c r="AM55" i="46"/>
  <c r="AM55" i="44"/>
  <c r="BK55" i="46"/>
  <c r="BK55" i="44"/>
  <c r="AA59" i="46"/>
  <c r="AA59" i="44"/>
  <c r="AY59" i="46"/>
  <c r="AY59" i="44"/>
  <c r="AY62" i="46"/>
  <c r="AY62" i="44"/>
  <c r="AD74" i="46"/>
  <c r="AD74" i="44"/>
  <c r="BB74" i="46"/>
  <c r="BB74" i="44"/>
  <c r="P36" i="46"/>
  <c r="P36" i="44"/>
  <c r="BD36" i="46"/>
  <c r="BD36" i="44"/>
  <c r="J41" i="46"/>
  <c r="J41" i="44"/>
  <c r="AO45" i="46"/>
  <c r="AO45" i="44"/>
  <c r="BL47" i="46"/>
  <c r="BL47" i="44"/>
  <c r="AW50" i="46"/>
  <c r="AW50" i="44"/>
  <c r="BP62" i="46"/>
  <c r="BP62" i="44"/>
  <c r="AH66" i="46"/>
  <c r="AH66" i="44"/>
  <c r="AR67" i="46"/>
  <c r="AR67" i="44"/>
  <c r="T69" i="46"/>
  <c r="T69" i="44"/>
  <c r="AU74" i="46"/>
  <c r="AU74" i="44"/>
  <c r="S75" i="46"/>
  <c r="S75" i="44"/>
  <c r="BG75" i="46"/>
  <c r="BG75" i="44"/>
  <c r="O76" i="46"/>
  <c r="O76" i="44"/>
  <c r="BC76" i="46"/>
  <c r="BC76" i="44"/>
  <c r="AP77" i="46"/>
  <c r="AP77" i="44"/>
  <c r="V78" i="46"/>
  <c r="V78" i="44"/>
  <c r="AG79" i="46"/>
  <c r="AG79" i="44"/>
  <c r="AS80" i="46"/>
  <c r="AS80" i="44"/>
  <c r="BA80" i="46"/>
  <c r="BA80" i="44"/>
  <c r="Y81" i="46"/>
  <c r="Y81" i="44"/>
  <c r="AW81" i="46"/>
  <c r="AW81" i="44"/>
  <c r="E82" i="46"/>
  <c r="E82" i="44"/>
  <c r="BI82" i="46"/>
  <c r="BI82" i="44"/>
  <c r="BQ82" i="46"/>
  <c r="BQ82" i="44"/>
  <c r="BG21" i="44"/>
  <c r="A41" i="44"/>
  <c r="C53" i="46"/>
  <c r="C53" i="44" s="1"/>
  <c r="M44" i="44"/>
  <c r="AM47" i="44"/>
  <c r="BA60" i="44"/>
  <c r="F11" i="44"/>
  <c r="BI29" i="44"/>
  <c r="R8" i="44"/>
  <c r="E15" i="44"/>
  <c r="O47" i="44"/>
  <c r="R48" i="44"/>
  <c r="AX48" i="44"/>
  <c r="AR51" i="44"/>
  <c r="I53" i="44"/>
  <c r="AO53" i="44"/>
  <c r="BM53" i="44"/>
  <c r="R56" i="44"/>
  <c r="AP56" i="44"/>
  <c r="BN34" i="46"/>
  <c r="BN34" i="44"/>
  <c r="I40" i="46"/>
  <c r="I40" i="44"/>
  <c r="H42" i="46"/>
  <c r="H42" i="44"/>
  <c r="BB11" i="44"/>
  <c r="AC29" i="44"/>
  <c r="BC26" i="46"/>
  <c r="BC26" i="44"/>
  <c r="BM29" i="46"/>
  <c r="BM29" i="44"/>
  <c r="AJ32" i="46"/>
  <c r="AJ32" i="44"/>
  <c r="BB37" i="46"/>
  <c r="BB37" i="44"/>
  <c r="BE44" i="46"/>
  <c r="BE44" i="44"/>
  <c r="H46" i="46"/>
  <c r="H46" i="44"/>
  <c r="AH49" i="46"/>
  <c r="AH49" i="44"/>
  <c r="Z52" i="46"/>
  <c r="Z52" i="44"/>
  <c r="BK69" i="46"/>
  <c r="BK69" i="44"/>
  <c r="R72" i="46"/>
  <c r="R72" i="44"/>
  <c r="AX72" i="46"/>
  <c r="AX72" i="44"/>
  <c r="AL75" i="46"/>
  <c r="AL75" i="44"/>
  <c r="BB75" i="46"/>
  <c r="BB75" i="44"/>
  <c r="AP76" i="46"/>
  <c r="AP76" i="44"/>
  <c r="BN76" i="46"/>
  <c r="BN76" i="44"/>
  <c r="AS77" i="46"/>
  <c r="AS77" i="44"/>
  <c r="AO78" i="46"/>
  <c r="AO78" i="44"/>
  <c r="BE78" i="46"/>
  <c r="BE78" i="44"/>
  <c r="D79" i="46"/>
  <c r="D79" i="44"/>
  <c r="AR79" i="46"/>
  <c r="AR79" i="44"/>
  <c r="H80" i="46"/>
  <c r="H80" i="44"/>
  <c r="AF80" i="46"/>
  <c r="AF80" i="44"/>
  <c r="AJ81" i="46"/>
  <c r="AJ81" i="44"/>
  <c r="AR81" i="46"/>
  <c r="AR81" i="44"/>
  <c r="BD82" i="46"/>
  <c r="BD82" i="44"/>
  <c r="BK84" i="46"/>
  <c r="BK84" i="44"/>
  <c r="AH85" i="46"/>
  <c r="AH85" i="44"/>
  <c r="AX85" i="46"/>
  <c r="AX85" i="44"/>
  <c r="AH87" i="46"/>
  <c r="AH87" i="44"/>
  <c r="BP88" i="46"/>
  <c r="BP88" i="44"/>
  <c r="P89" i="46"/>
  <c r="P89" i="44"/>
  <c r="BL89" i="46"/>
  <c r="BL89" i="44"/>
  <c r="BF90" i="46"/>
  <c r="BF90" i="44"/>
  <c r="N91" i="46"/>
  <c r="N91" i="44"/>
  <c r="V91" i="46"/>
  <c r="V91" i="44"/>
  <c r="AT91" i="46"/>
  <c r="AT91" i="44"/>
  <c r="Z92" i="46"/>
  <c r="Z92" i="44"/>
  <c r="AX92" i="46"/>
  <c r="AX92" i="44"/>
  <c r="AD93" i="46"/>
  <c r="AD93" i="44"/>
  <c r="AL93" i="46"/>
  <c r="AL93" i="44"/>
  <c r="AY95" i="46"/>
  <c r="AY95" i="44"/>
  <c r="BG95" i="46"/>
  <c r="BG95" i="44"/>
  <c r="S97" i="46"/>
  <c r="S97" i="44"/>
  <c r="AQ97" i="46"/>
  <c r="AQ97" i="44"/>
  <c r="AG99" i="46"/>
  <c r="AG99" i="44"/>
  <c r="AK100" i="46"/>
  <c r="AK100" i="44"/>
  <c r="H101" i="46"/>
  <c r="H101" i="44"/>
  <c r="AE34" i="46"/>
  <c r="AE34" i="44"/>
  <c r="AJ31" i="44"/>
  <c r="Z48" i="44"/>
  <c r="W58" i="44"/>
  <c r="AW66" i="44"/>
  <c r="BK70" i="44"/>
  <c r="V74" i="44"/>
  <c r="AU39" i="46"/>
  <c r="AU39" i="44"/>
  <c r="AD53" i="46"/>
  <c r="AD53" i="44"/>
  <c r="AR58" i="46"/>
  <c r="AR58" i="44"/>
  <c r="AL61" i="46"/>
  <c r="AL61" i="44"/>
  <c r="AZ63" i="46"/>
  <c r="AZ63" i="44"/>
  <c r="BJ64" i="46"/>
  <c r="BJ64" i="44"/>
  <c r="P67" i="46"/>
  <c r="P67" i="44"/>
  <c r="AE71" i="46"/>
  <c r="AE71" i="44"/>
  <c r="C39" i="46"/>
  <c r="C39" i="44" s="1"/>
  <c r="AL52" i="44"/>
  <c r="BI57" i="44"/>
  <c r="BG69" i="44"/>
  <c r="J73" i="44"/>
  <c r="F43" i="46"/>
  <c r="F43" i="44"/>
  <c r="A38" i="44"/>
  <c r="A49" i="44"/>
  <c r="A74" i="44"/>
  <c r="C40" i="46"/>
  <c r="C40" i="44" s="1"/>
  <c r="C50" i="46"/>
  <c r="C50" i="44" s="1"/>
  <c r="C58" i="46"/>
  <c r="C58" i="44" s="1"/>
  <c r="AL8" i="44"/>
  <c r="BO9" i="44"/>
  <c r="BC10" i="44"/>
  <c r="E13" i="44"/>
  <c r="BP20" i="44"/>
  <c r="AR21" i="44"/>
  <c r="AA22" i="44"/>
  <c r="BN22" i="44"/>
  <c r="AP23" i="44"/>
  <c r="I27" i="44"/>
  <c r="D31" i="44"/>
  <c r="T32" i="44"/>
  <c r="BO36" i="44"/>
  <c r="R42" i="44"/>
  <c r="R43" i="44"/>
  <c r="BE45" i="44"/>
  <c r="AF46" i="44"/>
  <c r="AM49" i="44"/>
  <c r="BI50" i="44"/>
  <c r="AW51" i="44"/>
  <c r="N52" i="44"/>
  <c r="AM52" i="44"/>
  <c r="AI54" i="44"/>
  <c r="AO57" i="44"/>
  <c r="BJ57" i="44"/>
  <c r="X58" i="44"/>
  <c r="BD58" i="44"/>
  <c r="I60" i="44"/>
  <c r="BM60" i="44"/>
  <c r="S62" i="44"/>
  <c r="AQ62" i="44"/>
  <c r="AW65" i="44"/>
  <c r="Q66" i="44"/>
  <c r="BG67" i="44"/>
  <c r="AE69" i="44"/>
  <c r="BH69" i="44"/>
  <c r="AQ70" i="44"/>
  <c r="BL70" i="44"/>
  <c r="AX71" i="44"/>
  <c r="W72" i="44"/>
  <c r="BJ72" i="44"/>
  <c r="AH73" i="44"/>
  <c r="AX73" i="44"/>
  <c r="BN73" i="44"/>
  <c r="AT74" i="44"/>
  <c r="V75" i="44"/>
  <c r="E77" i="44"/>
  <c r="BA77" i="44"/>
  <c r="H82" i="44"/>
  <c r="X82" i="44"/>
  <c r="AM84" i="44"/>
  <c r="R85" i="44"/>
  <c r="BN85" i="44"/>
  <c r="AL86" i="44"/>
  <c r="BJ86" i="44"/>
  <c r="R87" i="44"/>
  <c r="BF87" i="44"/>
  <c r="D88" i="44"/>
  <c r="T88" i="44"/>
  <c r="R92" i="44"/>
  <c r="O94" i="44"/>
  <c r="AS40" i="46"/>
  <c r="AS40" i="44"/>
  <c r="F76" i="46"/>
  <c r="F76" i="44"/>
  <c r="BE77" i="46"/>
  <c r="BE77" i="44"/>
  <c r="E78" i="46"/>
  <c r="E78" i="44"/>
  <c r="AC78" i="46"/>
  <c r="AC78" i="44"/>
  <c r="T82" i="46"/>
  <c r="T82" i="44"/>
  <c r="O83" i="46"/>
  <c r="O83" i="44"/>
  <c r="BG84" i="46"/>
  <c r="BG84" i="44"/>
  <c r="BJ85" i="46"/>
  <c r="BJ85" i="44"/>
  <c r="H88" i="46"/>
  <c r="H88" i="44"/>
  <c r="AF88" i="46"/>
  <c r="AF88" i="44"/>
  <c r="BH89" i="46"/>
  <c r="BH89" i="44"/>
  <c r="Z91" i="46"/>
  <c r="Z91" i="44"/>
  <c r="BF91" i="46"/>
  <c r="BF91" i="44"/>
  <c r="E75" i="46"/>
  <c r="E75" i="44"/>
  <c r="U75" i="46"/>
  <c r="U75" i="44"/>
  <c r="Y76" i="46"/>
  <c r="Y76" i="44"/>
  <c r="BL101" i="46"/>
  <c r="BL101" i="44"/>
  <c r="AA102" i="46"/>
  <c r="AA102" i="44"/>
  <c r="AE103" i="46"/>
  <c r="AE103" i="44"/>
  <c r="AQ104" i="46"/>
  <c r="AQ104" i="44"/>
  <c r="BB106" i="46"/>
  <c r="BB106" i="44"/>
  <c r="P107" i="46"/>
  <c r="P107" i="44"/>
  <c r="AZ108" i="46"/>
  <c r="AZ108" i="44"/>
  <c r="N109" i="46"/>
  <c r="N109" i="44"/>
  <c r="BJ109" i="46"/>
  <c r="BJ109" i="44"/>
  <c r="AH110" i="46"/>
  <c r="AH110" i="44"/>
  <c r="F111" i="46"/>
  <c r="F111" i="44"/>
  <c r="AG112" i="46"/>
  <c r="AG112" i="44"/>
  <c r="N77" i="46"/>
  <c r="N77" i="44"/>
  <c r="AD77" i="46"/>
  <c r="AD77" i="44"/>
  <c r="BI81" i="46"/>
  <c r="BI81" i="44"/>
  <c r="AO82" i="46"/>
  <c r="AO82" i="44"/>
  <c r="AJ83" i="46"/>
  <c r="AJ83" i="44"/>
  <c r="H84" i="46"/>
  <c r="H84" i="44"/>
  <c r="S85" i="46"/>
  <c r="S85" i="44"/>
  <c r="AL46" i="44"/>
  <c r="AU71" i="44"/>
  <c r="AI72" i="44"/>
  <c r="AM73" i="44"/>
  <c r="BC73" i="44"/>
  <c r="P79" i="44"/>
  <c r="BD101" i="44"/>
  <c r="K102" i="44"/>
  <c r="AU103" i="44"/>
  <c r="K104" i="44"/>
  <c r="BG104" i="44"/>
  <c r="AQ105" i="44"/>
  <c r="N106" i="44"/>
  <c r="F109" i="44"/>
  <c r="AT109" i="44"/>
  <c r="BL83" i="44"/>
  <c r="T84" i="44"/>
  <c r="AR84" i="44"/>
  <c r="G86" i="44"/>
  <c r="AI87" i="44"/>
  <c r="AA94" i="44"/>
  <c r="AE95" i="44"/>
  <c r="AS113" i="44"/>
  <c r="Y114" i="44"/>
  <c r="BA115" i="44"/>
  <c r="BI117" i="44"/>
  <c r="AO118" i="44"/>
  <c r="M119" i="44"/>
  <c r="BQ119" i="44"/>
  <c r="AW120" i="44"/>
  <c r="K121" i="44"/>
  <c r="BE38" i="46"/>
  <c r="BE38" i="44"/>
  <c r="T43" i="46"/>
  <c r="T43" i="44"/>
  <c r="AO29" i="46"/>
  <c r="AO29" i="44"/>
  <c r="AG42" i="46"/>
  <c r="AG42" i="44"/>
  <c r="BL46" i="46"/>
  <c r="BL46" i="44"/>
  <c r="AY47" i="46"/>
  <c r="AY47" i="44"/>
  <c r="AV51" i="46"/>
  <c r="AV51" i="44"/>
  <c r="AE54" i="46"/>
  <c r="AE54" i="44"/>
  <c r="F56" i="46"/>
  <c r="F56" i="44"/>
  <c r="BC59" i="46"/>
  <c r="BC59" i="44"/>
  <c r="BA64" i="46"/>
  <c r="BA64" i="44"/>
  <c r="BJ71" i="46"/>
  <c r="BJ71" i="44"/>
  <c r="R74" i="46"/>
  <c r="R74" i="44"/>
  <c r="BQ77" i="46"/>
  <c r="BQ77" i="44"/>
  <c r="AB79" i="46"/>
  <c r="AB79" i="44"/>
  <c r="AN82" i="46"/>
  <c r="AN82" i="44"/>
  <c r="AR22" i="46"/>
  <c r="AR22" i="44"/>
  <c r="AM25" i="46"/>
  <c r="AM25" i="44"/>
  <c r="BH27" i="46"/>
  <c r="BH27" i="44"/>
  <c r="Q31" i="46"/>
  <c r="Q31" i="44"/>
  <c r="AA40" i="46"/>
  <c r="AA40" i="44"/>
  <c r="AI49" i="46"/>
  <c r="AI49" i="44"/>
  <c r="U50" i="46"/>
  <c r="U50" i="44"/>
  <c r="BN11" i="46"/>
  <c r="BN11" i="44"/>
  <c r="BP16" i="46"/>
  <c r="BP16" i="44"/>
  <c r="A8" i="44"/>
  <c r="BK8" i="44"/>
  <c r="AM9" i="44"/>
  <c r="BI13" i="44"/>
  <c r="AR14" i="44"/>
  <c r="AV16" i="44"/>
  <c r="AG17" i="44"/>
  <c r="BN18" i="44"/>
  <c r="BO23" i="44"/>
  <c r="S25" i="44"/>
  <c r="BA25" i="44"/>
  <c r="R30" i="44"/>
  <c r="BE30" i="44"/>
  <c r="AC31" i="44"/>
  <c r="AN32" i="44"/>
  <c r="AF34" i="44"/>
  <c r="BK34" i="44"/>
  <c r="AV36" i="44"/>
  <c r="AS37" i="44"/>
  <c r="G38" i="44"/>
  <c r="AX38" i="44"/>
  <c r="N39" i="44"/>
  <c r="N42" i="44"/>
  <c r="AT42" i="44"/>
  <c r="N44" i="44"/>
  <c r="BD47" i="44"/>
  <c r="BB48" i="44"/>
  <c r="BL50" i="44"/>
  <c r="X51" i="44"/>
  <c r="H53" i="44"/>
  <c r="AF53" i="44"/>
  <c r="BD53" i="44"/>
  <c r="AQ58" i="44"/>
  <c r="AU62" i="44"/>
  <c r="L65" i="44"/>
  <c r="F70" i="44"/>
  <c r="V71" i="44"/>
  <c r="BF72" i="44"/>
  <c r="Y73" i="44"/>
  <c r="E74" i="44"/>
  <c r="AT75" i="44"/>
  <c r="BJ75" i="44"/>
  <c r="AV77" i="44"/>
  <c r="BH78" i="44"/>
  <c r="BG82" i="44"/>
  <c r="K19" i="46"/>
  <c r="K19" i="44"/>
  <c r="D42" i="46"/>
  <c r="D42" i="44"/>
  <c r="AG71" i="46"/>
  <c r="AG71" i="44"/>
  <c r="BQ74" i="46"/>
  <c r="BQ74" i="44"/>
  <c r="AW75" i="46"/>
  <c r="AW75" i="44"/>
  <c r="BM75" i="46"/>
  <c r="BM75" i="44"/>
  <c r="AC76" i="46"/>
  <c r="AC76" i="44"/>
  <c r="AS76" i="46"/>
  <c r="AS76" i="44"/>
  <c r="AF77" i="46"/>
  <c r="AF77" i="44"/>
  <c r="BC79" i="46"/>
  <c r="BC79" i="44"/>
  <c r="O81" i="46"/>
  <c r="O81" i="44"/>
  <c r="AM81" i="46"/>
  <c r="AM81" i="44"/>
  <c r="BK81" i="46"/>
  <c r="BK81" i="44"/>
  <c r="W88" i="46"/>
  <c r="W88" i="44"/>
  <c r="AI89" i="46"/>
  <c r="AI89" i="44"/>
  <c r="K26" i="46"/>
  <c r="K26" i="44"/>
  <c r="AY26" i="46"/>
  <c r="AY26" i="44"/>
  <c r="AV30" i="46"/>
  <c r="AV30" i="44"/>
  <c r="U44" i="46"/>
  <c r="U44" i="44"/>
  <c r="D51" i="46"/>
  <c r="D51" i="44"/>
  <c r="AU58" i="46"/>
  <c r="AU58" i="44"/>
  <c r="AU63" i="46"/>
  <c r="AU63" i="44"/>
  <c r="BA65" i="46"/>
  <c r="BA65" i="44"/>
  <c r="AG18" i="46"/>
  <c r="AG18" i="44"/>
  <c r="BQ19" i="46"/>
  <c r="BQ19" i="44"/>
  <c r="AO20" i="46"/>
  <c r="AO20" i="44"/>
  <c r="X27" i="46"/>
  <c r="X27" i="44"/>
  <c r="AF36" i="46"/>
  <c r="AF36" i="44"/>
  <c r="AP41" i="46"/>
  <c r="AP41" i="44"/>
  <c r="BB44" i="46"/>
  <c r="BB44" i="44"/>
  <c r="G49" i="46"/>
  <c r="G49" i="44"/>
  <c r="G52" i="46"/>
  <c r="G52" i="44"/>
  <c r="D54" i="46"/>
  <c r="D54" i="44"/>
  <c r="R66" i="46"/>
  <c r="R66" i="44"/>
  <c r="AP66" i="46"/>
  <c r="AP66" i="44"/>
  <c r="D25" i="46"/>
  <c r="D25" i="44"/>
  <c r="BG28" i="46"/>
  <c r="BG28" i="44"/>
  <c r="BE36" i="46"/>
  <c r="BE36" i="44"/>
  <c r="S41" i="46"/>
  <c r="S41" i="44"/>
  <c r="AY43" i="46"/>
  <c r="AY43" i="44"/>
  <c r="AR48" i="46"/>
  <c r="AR48" i="44"/>
  <c r="BB53" i="44"/>
  <c r="K69" i="44"/>
  <c r="O70" i="44"/>
  <c r="AE70" i="44"/>
  <c r="BD70" i="44"/>
  <c r="R71" i="44"/>
  <c r="BG83" i="44"/>
  <c r="AP85" i="44"/>
  <c r="N86" i="44"/>
  <c r="Z87" i="44"/>
  <c r="AX87" i="44"/>
  <c r="AR88" i="44"/>
  <c r="BD89" i="44"/>
  <c r="J90" i="44"/>
  <c r="BA90" i="44"/>
  <c r="BM93" i="44"/>
  <c r="AT97" i="44"/>
  <c r="AV98" i="44"/>
  <c r="BB35" i="46"/>
  <c r="BB35" i="44"/>
  <c r="AK48" i="46"/>
  <c r="AK48" i="44"/>
  <c r="AK37" i="44"/>
  <c r="BB39" i="46"/>
  <c r="BB39" i="44"/>
  <c r="AS41" i="46"/>
  <c r="AS41" i="44"/>
  <c r="BQ41" i="46"/>
  <c r="BQ41" i="44"/>
  <c r="BI43" i="46"/>
  <c r="BI43" i="44"/>
  <c r="L45" i="46"/>
  <c r="L45" i="44"/>
  <c r="T50" i="46"/>
  <c r="T50" i="44"/>
  <c r="AS53" i="46"/>
  <c r="AS53" i="44"/>
  <c r="BI53" i="46"/>
  <c r="BI53" i="44"/>
  <c r="AM54" i="46"/>
  <c r="AM54" i="44"/>
  <c r="BG58" i="46"/>
  <c r="BG58" i="44"/>
  <c r="S63" i="46"/>
  <c r="S63" i="44"/>
  <c r="M64" i="46"/>
  <c r="M64" i="44"/>
  <c r="AK64" i="46"/>
  <c r="AK64" i="44"/>
  <c r="AA19" i="44"/>
  <c r="BF24" i="44"/>
  <c r="Z7" i="44"/>
  <c r="BK31" i="44"/>
  <c r="AP47" i="44"/>
  <c r="AY50" i="44"/>
  <c r="I52" i="44"/>
  <c r="AW52" i="44"/>
  <c r="X33" i="46"/>
  <c r="X33" i="44"/>
  <c r="AB47" i="46"/>
  <c r="AB47" i="44"/>
  <c r="Q51" i="46"/>
  <c r="Q51" i="44"/>
  <c r="AY52" i="46"/>
  <c r="AY52" i="44"/>
  <c r="BC17" i="46"/>
  <c r="BC17" i="44"/>
  <c r="BH12" i="44"/>
  <c r="C28" i="46"/>
  <c r="C28" i="44" s="1"/>
  <c r="BM7" i="44"/>
  <c r="V10" i="44"/>
  <c r="AX35" i="44"/>
  <c r="AG38" i="44"/>
  <c r="L41" i="44"/>
  <c r="S45" i="44"/>
  <c r="A71" i="44"/>
  <c r="BO7" i="44"/>
  <c r="R11" i="44"/>
  <c r="V12" i="44"/>
  <c r="BP12" i="44"/>
  <c r="AA14" i="44"/>
  <c r="AP15" i="44"/>
  <c r="R16" i="44"/>
  <c r="R18" i="44"/>
  <c r="AL19" i="44"/>
  <c r="M20" i="44"/>
  <c r="AZ22" i="44"/>
  <c r="W23" i="44"/>
  <c r="AS30" i="44"/>
  <c r="E31" i="44"/>
  <c r="AG31" i="44"/>
  <c r="P33" i="44"/>
  <c r="BC33" i="44"/>
  <c r="AV34" i="44"/>
  <c r="AZ35" i="44"/>
  <c r="AK39" i="44"/>
  <c r="BQ39" i="44"/>
  <c r="AG40" i="44"/>
  <c r="BC40" i="44"/>
  <c r="N41" i="44"/>
  <c r="AH41" i="44"/>
  <c r="AK43" i="44"/>
  <c r="BQ43" i="44"/>
  <c r="AG44" i="44"/>
  <c r="BK46" i="44"/>
  <c r="F48" i="44"/>
  <c r="BJ48" i="44"/>
  <c r="V49" i="44"/>
  <c r="AD70" i="44"/>
  <c r="AC72" i="44"/>
  <c r="BI72" i="44"/>
  <c r="AC74" i="44"/>
  <c r="BE75" i="44"/>
  <c r="U76" i="44"/>
  <c r="AQ82" i="44"/>
  <c r="BO82" i="44"/>
  <c r="BF23" i="46"/>
  <c r="BF23" i="44"/>
  <c r="AN61" i="46"/>
  <c r="AN61" i="44"/>
  <c r="BL61" i="46"/>
  <c r="BL61" i="44"/>
  <c r="R69" i="46"/>
  <c r="R69" i="44"/>
  <c r="AO71" i="46"/>
  <c r="AO71" i="44"/>
  <c r="U74" i="46"/>
  <c r="U74" i="44"/>
  <c r="BA74" i="46"/>
  <c r="BA74" i="44"/>
  <c r="Q75" i="46"/>
  <c r="Q75" i="44"/>
  <c r="E76" i="46"/>
  <c r="E76" i="44"/>
  <c r="H77" i="46"/>
  <c r="H77" i="44"/>
  <c r="AE81" i="46"/>
  <c r="AE81" i="44"/>
  <c r="AX84" i="46"/>
  <c r="AX84" i="44"/>
  <c r="BI90" i="46"/>
  <c r="BI90" i="44"/>
  <c r="BE91" i="46"/>
  <c r="BE91" i="44"/>
  <c r="AS92" i="46"/>
  <c r="AS92" i="44"/>
  <c r="BE93" i="46"/>
  <c r="BE93" i="44"/>
  <c r="BQ13" i="46"/>
  <c r="BQ13" i="44"/>
  <c r="AR19" i="46"/>
  <c r="AR19" i="44"/>
  <c r="X30" i="46"/>
  <c r="X30" i="44"/>
  <c r="P32" i="46"/>
  <c r="P32" i="44"/>
  <c r="AV32" i="46"/>
  <c r="AV32" i="44"/>
  <c r="AG43" i="46"/>
  <c r="AG43" i="44"/>
  <c r="BJ49" i="46"/>
  <c r="BJ49" i="44"/>
  <c r="AJ51" i="46"/>
  <c r="AJ51" i="44"/>
  <c r="Y53" i="46"/>
  <c r="Y53" i="44"/>
  <c r="E57" i="46"/>
  <c r="E57" i="44"/>
  <c r="BK63" i="46"/>
  <c r="BK63" i="44"/>
  <c r="J28" i="46"/>
  <c r="J28" i="44"/>
  <c r="BJ29" i="46"/>
  <c r="BJ29" i="44"/>
  <c r="AE38" i="46"/>
  <c r="AE38" i="44"/>
  <c r="AA39" i="46"/>
  <c r="AA39" i="44"/>
  <c r="V42" i="46"/>
  <c r="V42" i="44"/>
  <c r="V44" i="46"/>
  <c r="V44" i="44"/>
  <c r="O49" i="46"/>
  <c r="O49" i="44"/>
  <c r="AO50" i="46"/>
  <c r="AO50" i="44"/>
  <c r="BA51" i="46"/>
  <c r="BA51" i="44"/>
  <c r="BD55" i="46"/>
  <c r="BD55" i="44"/>
  <c r="AA56" i="46"/>
  <c r="AA56" i="44"/>
  <c r="AY56" i="46"/>
  <c r="AY56" i="44"/>
  <c r="L59" i="46"/>
  <c r="L59" i="44"/>
  <c r="Q27" i="46"/>
  <c r="Q27" i="44"/>
  <c r="BP37" i="46"/>
  <c r="BP37" i="44"/>
  <c r="BC42" i="46"/>
  <c r="BC42" i="44"/>
  <c r="AT46" i="46"/>
  <c r="AT46" i="44"/>
  <c r="AW47" i="46"/>
  <c r="AW47" i="44"/>
  <c r="BH48" i="46"/>
  <c r="BH48" i="44"/>
  <c r="AJ55" i="44"/>
  <c r="G56" i="44"/>
  <c r="AP58" i="44"/>
  <c r="BM66" i="44"/>
  <c r="K68" i="44"/>
  <c r="BC68" i="44"/>
  <c r="AM69" i="44"/>
  <c r="F71" i="44"/>
  <c r="J94" i="44"/>
  <c r="AH94" i="44"/>
  <c r="BB95" i="44"/>
  <c r="BN96" i="44"/>
  <c r="BB97" i="44"/>
  <c r="H98" i="44"/>
  <c r="AN98" i="44"/>
  <c r="K101" i="44"/>
  <c r="AP103" i="44"/>
  <c r="AO38" i="46"/>
  <c r="AO38" i="44"/>
  <c r="AN42" i="46"/>
  <c r="AN42" i="44"/>
  <c r="AJ43" i="46"/>
  <c r="AJ43" i="44"/>
  <c r="BN47" i="46"/>
  <c r="BN47" i="44"/>
  <c r="Y49" i="46"/>
  <c r="Y49" i="44"/>
  <c r="AB53" i="46"/>
  <c r="AB53" i="44"/>
  <c r="AP55" i="46"/>
  <c r="AP55" i="44"/>
  <c r="M56" i="46"/>
  <c r="M56" i="44"/>
  <c r="AH58" i="46"/>
  <c r="AH58" i="44"/>
  <c r="AP70" i="46"/>
  <c r="AP70" i="44"/>
  <c r="M71" i="46"/>
  <c r="M71" i="44"/>
  <c r="R40" i="46"/>
  <c r="R40" i="44"/>
  <c r="AK41" i="46"/>
  <c r="AK41" i="44"/>
  <c r="P54" i="46"/>
  <c r="P54" i="44"/>
  <c r="D55" i="46"/>
  <c r="D55" i="44"/>
  <c r="BJ61" i="46"/>
  <c r="BJ61" i="44"/>
  <c r="AH65" i="46"/>
  <c r="AH65" i="44"/>
  <c r="AL66" i="46"/>
  <c r="AL66" i="44"/>
  <c r="L68" i="46"/>
  <c r="L68" i="44"/>
  <c r="AZ68" i="46"/>
  <c r="AZ68" i="44"/>
  <c r="BH70" i="46"/>
  <c r="BH70" i="44"/>
  <c r="AQ72" i="46"/>
  <c r="AQ72" i="44"/>
  <c r="AY72" i="46"/>
  <c r="AY72" i="44"/>
  <c r="BO74" i="46"/>
  <c r="BO74" i="44"/>
  <c r="O75" i="46"/>
  <c r="O75" i="44"/>
  <c r="W75" i="46"/>
  <c r="W75" i="44"/>
  <c r="V77" i="46"/>
  <c r="V77" i="44"/>
  <c r="R78" i="46"/>
  <c r="R78" i="44"/>
  <c r="AP78" i="46"/>
  <c r="AP78" i="44"/>
  <c r="BN78" i="46"/>
  <c r="BN78" i="44"/>
  <c r="T83" i="46"/>
  <c r="T83" i="44"/>
  <c r="AR83" i="46"/>
  <c r="AR83" i="44"/>
  <c r="BD84" i="46"/>
  <c r="BD84" i="44"/>
  <c r="K85" i="46"/>
  <c r="K85" i="44"/>
  <c r="AQ85" i="46"/>
  <c r="AQ85" i="44"/>
  <c r="AY85" i="46"/>
  <c r="AY85" i="44"/>
  <c r="W86" i="46"/>
  <c r="W86" i="44"/>
  <c r="AU86" i="46"/>
  <c r="AU86" i="44"/>
  <c r="AQ87" i="46"/>
  <c r="AQ87" i="44"/>
  <c r="BO87" i="46"/>
  <c r="BO87" i="44"/>
  <c r="M88" i="46"/>
  <c r="M88" i="44"/>
  <c r="Q89" i="46"/>
  <c r="Q89" i="44"/>
  <c r="AG89" i="46"/>
  <c r="AG89" i="44"/>
  <c r="AA90" i="46"/>
  <c r="AA90" i="44"/>
  <c r="AQ90" i="46"/>
  <c r="AQ90" i="44"/>
  <c r="BG90" i="46"/>
  <c r="BG90" i="44"/>
  <c r="W91" i="46"/>
  <c r="W91" i="44"/>
  <c r="AU91" i="46"/>
  <c r="AU91" i="44"/>
  <c r="BK91" i="46"/>
  <c r="BK91" i="44"/>
  <c r="K92" i="46"/>
  <c r="K92" i="44"/>
  <c r="S92" i="46"/>
  <c r="S92" i="44"/>
  <c r="G93" i="46"/>
  <c r="G93" i="44"/>
  <c r="AF94" i="46"/>
  <c r="AF94" i="44"/>
  <c r="BL94" i="46"/>
  <c r="BL94" i="44"/>
  <c r="AB95" i="46"/>
  <c r="AB95" i="44"/>
  <c r="AJ95" i="46"/>
  <c r="AJ95" i="44"/>
  <c r="H96" i="46"/>
  <c r="H96" i="44"/>
  <c r="X96" i="46"/>
  <c r="X96" i="44"/>
  <c r="AN96" i="46"/>
  <c r="AN96" i="44"/>
  <c r="AJ97" i="46"/>
  <c r="AJ97" i="44"/>
  <c r="AD98" i="46"/>
  <c r="AD98" i="44"/>
  <c r="BJ98" i="46"/>
  <c r="BJ98" i="44"/>
  <c r="Q101" i="46"/>
  <c r="Q101" i="44"/>
  <c r="AJ102" i="46"/>
  <c r="AJ102" i="44"/>
  <c r="AR102" i="46"/>
  <c r="AR102" i="44"/>
  <c r="H103" i="46"/>
  <c r="H103" i="44"/>
  <c r="X103" i="46"/>
  <c r="X103" i="44"/>
  <c r="BL103" i="46"/>
  <c r="BL103" i="44"/>
  <c r="D104" i="46"/>
  <c r="D104" i="44"/>
  <c r="AJ104" i="46"/>
  <c r="AJ104" i="44"/>
  <c r="BP104" i="46"/>
  <c r="BP104" i="44"/>
  <c r="L105" i="46"/>
  <c r="L105" i="44"/>
  <c r="AB105" i="46"/>
  <c r="AB105" i="44"/>
  <c r="AU106" i="46"/>
  <c r="AU106" i="44"/>
  <c r="BC106" i="46"/>
  <c r="BC106" i="44"/>
  <c r="AQ40" i="46"/>
  <c r="AQ40" i="44"/>
  <c r="BF42" i="46"/>
  <c r="BF42" i="44"/>
  <c r="AZ58" i="46"/>
  <c r="AZ58" i="44"/>
  <c r="BP58" i="46"/>
  <c r="BP58" i="44"/>
  <c r="AH60" i="46"/>
  <c r="AH60" i="44"/>
  <c r="N61" i="46"/>
  <c r="N61" i="44"/>
  <c r="AN62" i="46"/>
  <c r="AN62" i="44"/>
  <c r="AJ68" i="46"/>
  <c r="AJ68" i="44"/>
  <c r="O73" i="46"/>
  <c r="O73" i="44"/>
  <c r="AE73" i="46"/>
  <c r="AE73" i="44"/>
  <c r="BC75" i="46"/>
  <c r="BC75" i="44"/>
  <c r="K76" i="46"/>
  <c r="K76" i="44"/>
  <c r="AL77" i="46"/>
  <c r="AL77" i="44"/>
  <c r="BJ77" i="46"/>
  <c r="BJ77" i="44"/>
  <c r="AC79" i="46"/>
  <c r="AC79" i="44"/>
  <c r="BA79" i="46"/>
  <c r="BA79" i="44"/>
  <c r="AW80" i="46"/>
  <c r="AW80" i="44"/>
  <c r="E81" i="46"/>
  <c r="E81" i="44"/>
  <c r="M81" i="46"/>
  <c r="M81" i="44"/>
  <c r="U81" i="46"/>
  <c r="U81" i="44"/>
  <c r="BE82" i="46"/>
  <c r="BE82" i="44"/>
  <c r="X84" i="46"/>
  <c r="X84" i="44"/>
  <c r="A16" i="44"/>
  <c r="BF8" i="44"/>
  <c r="BP9" i="44"/>
  <c r="AY11" i="44"/>
  <c r="BA13" i="44"/>
  <c r="Z14" i="44"/>
  <c r="BF14" i="44"/>
  <c r="AG15" i="44"/>
  <c r="P19" i="44"/>
  <c r="AU19" i="44"/>
  <c r="BD20" i="44"/>
  <c r="AU22" i="44"/>
  <c r="L23" i="44"/>
  <c r="AX25" i="44"/>
  <c r="BG26" i="44"/>
  <c r="V28" i="44"/>
  <c r="BE31" i="44"/>
  <c r="BD35" i="44"/>
  <c r="AX36" i="44"/>
  <c r="W39" i="44"/>
  <c r="D43" i="44"/>
  <c r="BQ45" i="44"/>
  <c r="U48" i="44"/>
  <c r="X54" i="44"/>
  <c r="AN54" i="44"/>
  <c r="L55" i="44"/>
  <c r="W56" i="44"/>
  <c r="L58" i="44"/>
  <c r="AB58" i="44"/>
  <c r="J60" i="44"/>
  <c r="AP60" i="44"/>
  <c r="H62" i="44"/>
  <c r="AF67" i="44"/>
  <c r="P69" i="44"/>
  <c r="BP70" i="44"/>
  <c r="W71" i="44"/>
  <c r="BK71" i="44"/>
  <c r="AA74" i="44"/>
  <c r="BK75" i="44"/>
  <c r="E79" i="44"/>
  <c r="BE80" i="44"/>
  <c r="AC81" i="44"/>
  <c r="Q82" i="44"/>
  <c r="AI85" i="44"/>
  <c r="AM86" i="44"/>
  <c r="AA87" i="44"/>
  <c r="BA88" i="44"/>
  <c r="I89" i="44"/>
  <c r="AQ92" i="44"/>
  <c r="W93" i="44"/>
  <c r="BK93" i="44"/>
  <c r="P94" i="44"/>
  <c r="AV94" i="44"/>
  <c r="BB98" i="44"/>
  <c r="R99" i="44"/>
  <c r="AD100" i="44"/>
  <c r="Z37" i="46"/>
  <c r="Z37" i="44"/>
  <c r="BJ40" i="46"/>
  <c r="BJ40" i="44"/>
  <c r="Q41" i="46"/>
  <c r="Q41" i="44"/>
  <c r="L46" i="46"/>
  <c r="L46" i="44"/>
  <c r="BE72" i="46"/>
  <c r="BE72" i="44"/>
  <c r="Y74" i="46"/>
  <c r="Y74" i="44"/>
  <c r="AG76" i="46"/>
  <c r="AG76" i="44"/>
  <c r="AB77" i="46"/>
  <c r="AB77" i="44"/>
  <c r="BD78" i="46"/>
  <c r="BD78" i="44"/>
  <c r="K79" i="46"/>
  <c r="K79" i="44"/>
  <c r="AI79" i="46"/>
  <c r="AI79" i="44"/>
  <c r="J83" i="46"/>
  <c r="J83" i="44"/>
  <c r="BN83" i="46"/>
  <c r="BN83" i="44"/>
  <c r="BB84" i="46"/>
  <c r="BB84" i="44"/>
  <c r="E86" i="46"/>
  <c r="E86" i="44"/>
  <c r="AK86" i="46"/>
  <c r="AK86" i="44"/>
  <c r="AG87" i="46"/>
  <c r="AG87" i="44"/>
  <c r="K88" i="46"/>
  <c r="K88" i="44"/>
  <c r="AQ88" i="46"/>
  <c r="AQ88" i="44"/>
  <c r="Q107" i="46"/>
  <c r="Q107" i="44"/>
  <c r="BI108" i="46"/>
  <c r="BI108" i="44"/>
  <c r="AE109" i="46"/>
  <c r="AE109" i="44"/>
  <c r="K110" i="46"/>
  <c r="K110" i="44"/>
  <c r="BC111" i="46"/>
  <c r="BC111" i="44"/>
  <c r="AH112" i="46"/>
  <c r="AH112" i="44"/>
  <c r="N113" i="46"/>
  <c r="N113" i="44"/>
  <c r="BN114" i="46"/>
  <c r="BN114" i="44"/>
  <c r="AT115" i="46"/>
  <c r="AT115" i="44"/>
  <c r="AH116" i="46"/>
  <c r="AH116" i="44"/>
  <c r="N117" i="46"/>
  <c r="N117" i="44"/>
  <c r="BN118" i="46"/>
  <c r="BN118" i="44"/>
  <c r="AT119" i="46"/>
  <c r="AT119" i="44"/>
  <c r="AH120" i="46"/>
  <c r="AH120" i="44"/>
  <c r="BH121" i="46"/>
  <c r="BH121" i="44"/>
  <c r="AN122" i="46"/>
  <c r="AN122" i="44"/>
  <c r="K123" i="46"/>
  <c r="K123" i="44"/>
  <c r="BC124" i="46"/>
  <c r="BC124" i="44"/>
  <c r="Y125" i="46"/>
  <c r="Y125" i="44"/>
  <c r="E126" i="46"/>
  <c r="E126" i="44"/>
  <c r="BQ126" i="46"/>
  <c r="BQ126" i="44"/>
  <c r="X50" i="44"/>
  <c r="AS73" i="44"/>
  <c r="I74" i="44"/>
  <c r="AC75" i="44"/>
  <c r="AO76" i="44"/>
  <c r="W109" i="44"/>
  <c r="AY110" i="44"/>
  <c r="AE111" i="44"/>
  <c r="BF112" i="44"/>
  <c r="AD113" i="44"/>
  <c r="R114" i="44"/>
  <c r="F117" i="44"/>
  <c r="BJ117" i="44"/>
  <c r="AD72" i="46"/>
  <c r="AD72" i="44"/>
  <c r="N74" i="46"/>
  <c r="N74" i="44"/>
  <c r="AL74" i="46"/>
  <c r="AL74" i="44"/>
  <c r="BJ74" i="44"/>
  <c r="AD94" i="44"/>
  <c r="AD96" i="44"/>
  <c r="BJ96" i="44"/>
  <c r="Z97" i="44"/>
  <c r="AV127" i="44"/>
  <c r="AB128" i="44"/>
  <c r="H129" i="44"/>
  <c r="AG130" i="44"/>
  <c r="M131" i="44"/>
  <c r="AU132" i="44"/>
  <c r="AA133" i="44"/>
  <c r="BJ134" i="44"/>
  <c r="AX135" i="44"/>
  <c r="AD136" i="44"/>
  <c r="BA138" i="44"/>
  <c r="AO139" i="44"/>
  <c r="C15" i="46"/>
  <c r="C15" i="44" s="1"/>
  <c r="AL7" i="44"/>
  <c r="AH8" i="44"/>
  <c r="BI10" i="44"/>
  <c r="BG11" i="44"/>
  <c r="AG12" i="44"/>
  <c r="P13" i="44"/>
  <c r="W15" i="44"/>
  <c r="AK16" i="44"/>
  <c r="BM16" i="44"/>
  <c r="AM17" i="44"/>
  <c r="AZ18" i="44"/>
  <c r="W19" i="44"/>
  <c r="AM21" i="44"/>
  <c r="G22" i="44"/>
  <c r="E23" i="44"/>
  <c r="BQ23" i="44"/>
  <c r="F25" i="44"/>
  <c r="AJ25" i="44"/>
  <c r="BF25" i="44"/>
  <c r="AR30" i="44"/>
  <c r="BQ30" i="44"/>
  <c r="W31" i="44"/>
  <c r="AZ31" i="44"/>
  <c r="BB33" i="44"/>
  <c r="D35" i="44"/>
  <c r="AQ35" i="44"/>
  <c r="D36" i="44"/>
  <c r="AE36" i="44"/>
  <c r="AZ36" i="44"/>
  <c r="AH37" i="44"/>
  <c r="Q38" i="44"/>
  <c r="F39" i="44"/>
  <c r="O40" i="44"/>
  <c r="AG41" i="44"/>
  <c r="BH46" i="44"/>
  <c r="T12" i="46"/>
  <c r="T12" i="44"/>
  <c r="AN15" i="46"/>
  <c r="AN15" i="44"/>
  <c r="BK19" i="46"/>
  <c r="BK19" i="44"/>
  <c r="BG32" i="46"/>
  <c r="BG32" i="44"/>
  <c r="AX34" i="46"/>
  <c r="AX34" i="44"/>
  <c r="F35" i="46"/>
  <c r="F35" i="44"/>
  <c r="AW40" i="46"/>
  <c r="AW40" i="44"/>
  <c r="AJ41" i="46"/>
  <c r="AJ41" i="44"/>
  <c r="BA14" i="46"/>
  <c r="BA14" i="44"/>
  <c r="H19" i="46"/>
  <c r="H19" i="44"/>
  <c r="AB20" i="46"/>
  <c r="AB20" i="44"/>
  <c r="BK23" i="46"/>
  <c r="BK23" i="44"/>
  <c r="U28" i="46"/>
  <c r="U28" i="44"/>
  <c r="U41" i="46"/>
  <c r="U41" i="44"/>
  <c r="M30" i="46"/>
  <c r="M30" i="44"/>
  <c r="BI30" i="46"/>
  <c r="BI30" i="44"/>
  <c r="BB41" i="46"/>
  <c r="BB41" i="44"/>
  <c r="O48" i="46"/>
  <c r="O48" i="44"/>
  <c r="K49" i="46"/>
  <c r="K49" i="44"/>
  <c r="Y9" i="44"/>
  <c r="Z13" i="46"/>
  <c r="Z13" i="44"/>
  <c r="AO17" i="46"/>
  <c r="AO17" i="44"/>
  <c r="AA7" i="44"/>
  <c r="BF7" i="44"/>
  <c r="J11" i="44"/>
  <c r="AR12" i="44"/>
  <c r="R13" i="44"/>
  <c r="V15" i="44"/>
  <c r="AT15" i="44"/>
  <c r="BD16" i="44"/>
  <c r="X17" i="44"/>
  <c r="BE17" i="44"/>
  <c r="Y18" i="44"/>
  <c r="BF18" i="44"/>
  <c r="BB19" i="44"/>
  <c r="BI20" i="44"/>
  <c r="AE21" i="44"/>
  <c r="BK21" i="44"/>
  <c r="AI22" i="44"/>
  <c r="BH22" i="44"/>
  <c r="M23" i="44"/>
  <c r="AV26" i="44"/>
  <c r="H27" i="44"/>
  <c r="Z28" i="44"/>
  <c r="BE28" i="44"/>
  <c r="AC35" i="44"/>
  <c r="AF38" i="44"/>
  <c r="BC44" i="44"/>
  <c r="AO55" i="44"/>
  <c r="BP56" i="44"/>
  <c r="AU60" i="44"/>
  <c r="BF10" i="46"/>
  <c r="BF10" i="44"/>
  <c r="AW12" i="46"/>
  <c r="AW12" i="44"/>
  <c r="S21" i="46"/>
  <c r="S21" i="44"/>
  <c r="W24" i="46"/>
  <c r="W24" i="44"/>
  <c r="R25" i="46"/>
  <c r="R25" i="44"/>
  <c r="BK27" i="46"/>
  <c r="BK27" i="44"/>
  <c r="AO28" i="46"/>
  <c r="AO28" i="44"/>
  <c r="M29" i="46"/>
  <c r="M29" i="44"/>
  <c r="BN37" i="46"/>
  <c r="BN37" i="44"/>
  <c r="Z39" i="46"/>
  <c r="Z39" i="44"/>
  <c r="F40" i="46"/>
  <c r="F40" i="44"/>
  <c r="BQ44" i="46"/>
  <c r="BQ44" i="44"/>
  <c r="X45" i="46"/>
  <c r="X45" i="44"/>
  <c r="AN45" i="46"/>
  <c r="AN45" i="44"/>
  <c r="AJ46" i="46"/>
  <c r="AJ46" i="44"/>
  <c r="BF48" i="46"/>
  <c r="BF48" i="44"/>
  <c r="AD49" i="46"/>
  <c r="AD49" i="44"/>
  <c r="BB49" i="46"/>
  <c r="BB49" i="44"/>
  <c r="P50" i="46"/>
  <c r="P50" i="44"/>
  <c r="AV50" i="46"/>
  <c r="AV50" i="44"/>
  <c r="AZ51" i="46"/>
  <c r="AZ51" i="44"/>
  <c r="F52" i="46"/>
  <c r="F52" i="44"/>
  <c r="AD52" i="46"/>
  <c r="AD52" i="44"/>
  <c r="BB52" i="46"/>
  <c r="BB52" i="44"/>
  <c r="Q53" i="46"/>
  <c r="Q53" i="44"/>
  <c r="N15" i="46"/>
  <c r="N15" i="44"/>
  <c r="BE20" i="46"/>
  <c r="BE20" i="44"/>
  <c r="AZ21" i="46"/>
  <c r="AZ21" i="44"/>
  <c r="P22" i="46"/>
  <c r="P22" i="44"/>
  <c r="D26" i="46"/>
  <c r="D26" i="44"/>
  <c r="AT29" i="46"/>
  <c r="AT29" i="44"/>
  <c r="AK31" i="46"/>
  <c r="AK31" i="44"/>
  <c r="AB33" i="46"/>
  <c r="AB33" i="44"/>
  <c r="BH35" i="46"/>
  <c r="BH35" i="44"/>
  <c r="AN36" i="46"/>
  <c r="AN36" i="44"/>
  <c r="AQ37" i="46"/>
  <c r="AQ37" i="44"/>
  <c r="AY39" i="46"/>
  <c r="AY39" i="44"/>
  <c r="AP43" i="46"/>
  <c r="AP43" i="44"/>
  <c r="BN43" i="46"/>
  <c r="BN43" i="44"/>
  <c r="AN11" i="46"/>
  <c r="AN11" i="44"/>
  <c r="AP18" i="46"/>
  <c r="AP18" i="44"/>
  <c r="BE24" i="46"/>
  <c r="BE24" i="44"/>
  <c r="AH32" i="46"/>
  <c r="AH32" i="44"/>
  <c r="Q36" i="46"/>
  <c r="Q36" i="44"/>
  <c r="AV38" i="46"/>
  <c r="AV38" i="44"/>
  <c r="D39" i="46"/>
  <c r="D39" i="44"/>
  <c r="G42" i="46"/>
  <c r="G42" i="44"/>
  <c r="AU42" i="46"/>
  <c r="AU42" i="44"/>
  <c r="W44" i="46"/>
  <c r="W44" i="44"/>
  <c r="I47" i="46"/>
  <c r="I47" i="44"/>
  <c r="Q47" i="46"/>
  <c r="Q47" i="44"/>
  <c r="BE47" i="46"/>
  <c r="BE47" i="44"/>
  <c r="AV49" i="46"/>
  <c r="AV49" i="44"/>
  <c r="J50" i="46"/>
  <c r="J50" i="44"/>
  <c r="AX50" i="46"/>
  <c r="AX50" i="44"/>
  <c r="BB51" i="46"/>
  <c r="BB51" i="44"/>
  <c r="AN52" i="46"/>
  <c r="AN52" i="44"/>
  <c r="AI53" i="46"/>
  <c r="AI53" i="44"/>
  <c r="AK54" i="46"/>
  <c r="AK54" i="44"/>
  <c r="Y55" i="46"/>
  <c r="Y55" i="44"/>
  <c r="I58" i="46"/>
  <c r="I58" i="44"/>
  <c r="K61" i="46"/>
  <c r="K61" i="44"/>
  <c r="AA66" i="46"/>
  <c r="AA66" i="44"/>
  <c r="AY66" i="46"/>
  <c r="AY66" i="44"/>
  <c r="I68" i="46"/>
  <c r="I68" i="44"/>
  <c r="BM68" i="46"/>
  <c r="BM68" i="44"/>
  <c r="AK69" i="46"/>
  <c r="AK69" i="44"/>
  <c r="BQ69" i="46"/>
  <c r="BQ69" i="44"/>
  <c r="Y70" i="46"/>
  <c r="Y70" i="44"/>
  <c r="BP71" i="46"/>
  <c r="BP71" i="44"/>
  <c r="P72" i="46"/>
  <c r="P72" i="44"/>
  <c r="AB73" i="46"/>
  <c r="AB73" i="44"/>
  <c r="AR75" i="46"/>
  <c r="AR75" i="44"/>
  <c r="Z47" i="46"/>
  <c r="Z47" i="44"/>
  <c r="Y52" i="46"/>
  <c r="Y52" i="44"/>
  <c r="BL57" i="46"/>
  <c r="BL57" i="44"/>
  <c r="AL59" i="46"/>
  <c r="AL59" i="44"/>
  <c r="AQ47" i="46"/>
  <c r="AQ47" i="44"/>
  <c r="BN49" i="46"/>
  <c r="BN49" i="44"/>
  <c r="AJ50" i="46"/>
  <c r="AJ50" i="44"/>
  <c r="E53" i="46"/>
  <c r="E53" i="44"/>
  <c r="U53" i="46"/>
  <c r="U53" i="44"/>
  <c r="BQ53" i="46"/>
  <c r="BQ53" i="44"/>
  <c r="AT56" i="46"/>
  <c r="AT56" i="44"/>
  <c r="AI58" i="46"/>
  <c r="AI58" i="44"/>
  <c r="AY58" i="46"/>
  <c r="AY58" i="44"/>
  <c r="O59" i="46"/>
  <c r="O59" i="44"/>
  <c r="Q60" i="46"/>
  <c r="Q60" i="44"/>
  <c r="AO51" i="46"/>
  <c r="AO51" i="44"/>
  <c r="BD59" i="46"/>
  <c r="BD59" i="44"/>
  <c r="BB61" i="46"/>
  <c r="BB61" i="44"/>
  <c r="AT66" i="46"/>
  <c r="AT66" i="44"/>
  <c r="AB68" i="46"/>
  <c r="AB68" i="44"/>
  <c r="Y42" i="44"/>
  <c r="AV44" i="44"/>
  <c r="U46" i="44"/>
  <c r="AS46" i="44"/>
  <c r="AN47" i="44"/>
  <c r="AQ54" i="44"/>
  <c r="BG54" i="44"/>
  <c r="G55" i="44"/>
  <c r="AC57" i="44"/>
  <c r="BN79" i="44"/>
  <c r="AT80" i="44"/>
  <c r="BE83" i="44"/>
  <c r="AS84" i="44"/>
  <c r="BJ55" i="46"/>
  <c r="BJ55" i="44"/>
  <c r="U57" i="46"/>
  <c r="U57" i="44"/>
  <c r="AK60" i="46"/>
  <c r="AK60" i="44"/>
  <c r="AA62" i="46"/>
  <c r="AA62" i="44"/>
  <c r="Y64" i="46"/>
  <c r="Y64" i="44"/>
  <c r="E65" i="46"/>
  <c r="E65" i="44"/>
  <c r="BQ65" i="46"/>
  <c r="BQ65" i="44"/>
  <c r="AI67" i="46"/>
  <c r="AI67" i="44"/>
  <c r="S69" i="46"/>
  <c r="S69" i="44"/>
  <c r="BG48" i="46"/>
  <c r="BG48" i="44"/>
  <c r="T54" i="46"/>
  <c r="T54" i="44"/>
  <c r="AF55" i="46"/>
  <c r="AF55" i="44"/>
  <c r="AV55" i="46"/>
  <c r="AV55" i="44"/>
  <c r="K56" i="46"/>
  <c r="K56" i="44"/>
  <c r="BL58" i="46"/>
  <c r="BL58" i="44"/>
  <c r="AN63" i="46"/>
  <c r="AN63" i="44"/>
  <c r="J81" i="46"/>
  <c r="J81" i="44"/>
  <c r="BN81" i="46"/>
  <c r="BN81" i="44"/>
  <c r="AC84" i="46"/>
  <c r="AC84" i="44"/>
  <c r="P85" i="46"/>
  <c r="P85" i="44"/>
  <c r="BH86" i="46"/>
  <c r="BH86" i="44"/>
  <c r="BD87" i="46"/>
  <c r="BD87" i="44"/>
  <c r="AP88" i="46"/>
  <c r="AP88" i="44"/>
  <c r="AK61" i="44"/>
  <c r="R63" i="44"/>
  <c r="BG63" i="44"/>
  <c r="D64" i="44"/>
  <c r="X65" i="44"/>
  <c r="D67" i="44"/>
  <c r="BD69" i="44"/>
  <c r="G71" i="44"/>
  <c r="F74" i="44"/>
  <c r="N76" i="44"/>
  <c r="AL76" i="44"/>
  <c r="AV92" i="44"/>
  <c r="D93" i="44"/>
  <c r="AK94" i="44"/>
  <c r="M96" i="44"/>
  <c r="I97" i="44"/>
  <c r="AW97" i="44"/>
  <c r="AQ98" i="44"/>
  <c r="U39" i="46"/>
  <c r="U39" i="44"/>
  <c r="BH41" i="46"/>
  <c r="BH41" i="44"/>
  <c r="X44" i="46"/>
  <c r="X44" i="44"/>
  <c r="M48" i="46"/>
  <c r="M48" i="44"/>
  <c r="AG49" i="46"/>
  <c r="AG49" i="44"/>
  <c r="BM49" i="46"/>
  <c r="BM49" i="44"/>
  <c r="AA50" i="46"/>
  <c r="AA50" i="44"/>
  <c r="AQ50" i="46"/>
  <c r="AQ50" i="44"/>
  <c r="AM51" i="46"/>
  <c r="AM51" i="44"/>
  <c r="BE52" i="46"/>
  <c r="BE52" i="44"/>
  <c r="L53" i="46"/>
  <c r="L53" i="44"/>
  <c r="AJ53" i="46"/>
  <c r="AJ53" i="44"/>
  <c r="AZ53" i="46"/>
  <c r="AZ53" i="44"/>
  <c r="AD54" i="46"/>
  <c r="AD54" i="44"/>
  <c r="AL54" i="46"/>
  <c r="AL54" i="44"/>
  <c r="P57" i="46"/>
  <c r="P57" i="44"/>
  <c r="R58" i="46"/>
  <c r="R58" i="44"/>
  <c r="AT59" i="46"/>
  <c r="AT59" i="44"/>
  <c r="AR61" i="46"/>
  <c r="AR61" i="44"/>
  <c r="AP63" i="46"/>
  <c r="AP63" i="44"/>
  <c r="BF63" i="46"/>
  <c r="BF63" i="44"/>
  <c r="I9" i="44"/>
  <c r="AE33" i="46"/>
  <c r="AE33" i="44"/>
  <c r="BO34" i="46"/>
  <c r="BO34" i="44"/>
  <c r="BJ39" i="46"/>
  <c r="BJ39" i="44"/>
  <c r="J40" i="46"/>
  <c r="J40" i="44"/>
  <c r="AW42" i="46"/>
  <c r="AW42" i="44"/>
  <c r="BA43" i="46"/>
  <c r="BA43" i="44"/>
  <c r="I44" i="46"/>
  <c r="I44" i="44"/>
  <c r="S47" i="46"/>
  <c r="S47" i="44"/>
  <c r="AI47" i="46"/>
  <c r="AI47" i="44"/>
  <c r="AX49" i="46"/>
  <c r="AX49" i="44"/>
  <c r="AH52" i="46"/>
  <c r="AH52" i="44"/>
  <c r="AJ10" i="44"/>
  <c r="BC15" i="44"/>
  <c r="N17" i="44"/>
  <c r="C20" i="46"/>
  <c r="C20" i="44" s="1"/>
  <c r="U21" i="44"/>
  <c r="BA23" i="44"/>
  <c r="E26" i="44"/>
  <c r="O37" i="46"/>
  <c r="O37" i="44"/>
  <c r="BO38" i="46"/>
  <c r="BO38" i="44"/>
  <c r="BN42" i="46"/>
  <c r="BN42" i="44"/>
  <c r="AO46" i="46"/>
  <c r="AO46" i="44"/>
  <c r="BQ50" i="46"/>
  <c r="BQ50" i="44"/>
  <c r="BJ53" i="46"/>
  <c r="BJ53" i="44"/>
  <c r="AV54" i="46"/>
  <c r="AV54" i="44"/>
  <c r="AR8" i="44"/>
  <c r="AE13" i="44"/>
  <c r="K14" i="44"/>
  <c r="BM24" i="44"/>
  <c r="AH30" i="44"/>
  <c r="A47" i="44"/>
  <c r="F7" i="44"/>
  <c r="AP7" i="44"/>
  <c r="BN7" i="44"/>
  <c r="W8" i="44"/>
  <c r="AW8" i="44"/>
  <c r="Q9" i="44"/>
  <c r="N10" i="44"/>
  <c r="AZ10" i="44"/>
  <c r="K11" i="44"/>
  <c r="BM11" i="44"/>
  <c r="BI12" i="44"/>
  <c r="AM13" i="44"/>
  <c r="BN15" i="44"/>
  <c r="AI16" i="44"/>
  <c r="BE16" i="44"/>
  <c r="AT17" i="44"/>
  <c r="K18" i="44"/>
  <c r="AO18" i="44"/>
  <c r="BM18" i="44"/>
  <c r="X19" i="44"/>
  <c r="J20" i="44"/>
  <c r="AN20" i="44"/>
  <c r="BL20" i="44"/>
  <c r="R22" i="44"/>
  <c r="AF23" i="44"/>
  <c r="BC23" i="44"/>
  <c r="AO24" i="44"/>
  <c r="AC25" i="44"/>
  <c r="H26" i="44"/>
  <c r="AI26" i="44"/>
  <c r="BJ26" i="44"/>
  <c r="W27" i="44"/>
  <c r="AX27" i="44"/>
  <c r="AD28" i="44"/>
  <c r="X29" i="44"/>
  <c r="BA29" i="44"/>
  <c r="BF30" i="44"/>
  <c r="L31" i="44"/>
  <c r="AX32" i="44"/>
  <c r="G34" i="44"/>
  <c r="AJ34" i="44"/>
  <c r="N35" i="44"/>
  <c r="AR35" i="44"/>
  <c r="BL36" i="44"/>
  <c r="V37" i="44"/>
  <c r="BJ37" i="44"/>
  <c r="N38" i="44"/>
  <c r="BK39" i="44"/>
  <c r="N40" i="44"/>
  <c r="K41" i="44"/>
  <c r="J42" i="44"/>
  <c r="BP42" i="44"/>
  <c r="BM43" i="44"/>
  <c r="U45" i="44"/>
  <c r="AH45" i="44"/>
  <c r="BA45" i="44"/>
  <c r="AW46" i="44"/>
  <c r="T47" i="44"/>
  <c r="AZ47" i="44"/>
  <c r="D48" i="44"/>
  <c r="BK48" i="44"/>
  <c r="AF49" i="44"/>
  <c r="R50" i="44"/>
  <c r="AH50" i="44"/>
  <c r="N51" i="44"/>
  <c r="BK51" i="44"/>
  <c r="AV52" i="44"/>
  <c r="AR53" i="44"/>
  <c r="AJ56" i="44"/>
  <c r="BI59" i="44"/>
  <c r="AY64" i="44"/>
  <c r="W65" i="44"/>
  <c r="AG70" i="44"/>
  <c r="D71" i="44"/>
  <c r="AN74" i="44"/>
  <c r="BL74" i="44"/>
  <c r="BH75" i="44"/>
  <c r="P76" i="44"/>
  <c r="BL32" i="46"/>
  <c r="BL32" i="44"/>
  <c r="BK36" i="46"/>
  <c r="BK36" i="44"/>
  <c r="AT38" i="46"/>
  <c r="AT38" i="44"/>
  <c r="AD40" i="46"/>
  <c r="AD40" i="44"/>
  <c r="AT40" i="46"/>
  <c r="AT40" i="44"/>
  <c r="Q43" i="46"/>
  <c r="Q43" i="44"/>
  <c r="P45" i="46"/>
  <c r="P45" i="44"/>
  <c r="AV45" i="46"/>
  <c r="AV45" i="44"/>
  <c r="T46" i="46"/>
  <c r="T46" i="44"/>
  <c r="G47" i="46"/>
  <c r="G47" i="44"/>
  <c r="BK47" i="46"/>
  <c r="BK47" i="44"/>
  <c r="AH48" i="46"/>
  <c r="AH48" i="44"/>
  <c r="BD50" i="46"/>
  <c r="BD50" i="44"/>
  <c r="AT52" i="46"/>
  <c r="AT52" i="44"/>
  <c r="T35" i="46"/>
  <c r="T35" i="44"/>
  <c r="AI37" i="46"/>
  <c r="AI37" i="44"/>
  <c r="AY37" i="46"/>
  <c r="AY37" i="44"/>
  <c r="W38" i="46"/>
  <c r="W38" i="44"/>
  <c r="BK40" i="46"/>
  <c r="BK40" i="44"/>
  <c r="AD42" i="46"/>
  <c r="AD42" i="44"/>
  <c r="AT44" i="46"/>
  <c r="AT44" i="44"/>
  <c r="BJ44" i="46"/>
  <c r="BJ44" i="44"/>
  <c r="BM45" i="46"/>
  <c r="BM45" i="44"/>
  <c r="BA46" i="46"/>
  <c r="BA46" i="44"/>
  <c r="AV47" i="46"/>
  <c r="AV47" i="44"/>
  <c r="AY48" i="46"/>
  <c r="AY48" i="44"/>
  <c r="BQ35" i="46"/>
  <c r="BQ35" i="44"/>
  <c r="AQ41" i="46"/>
  <c r="AQ41" i="44"/>
  <c r="AI43" i="46"/>
  <c r="AI43" i="44"/>
  <c r="P52" i="46"/>
  <c r="P52" i="44"/>
  <c r="AA53" i="46"/>
  <c r="AA53" i="44"/>
  <c r="I55" i="46"/>
  <c r="I55" i="44"/>
  <c r="AR56" i="46"/>
  <c r="AR56" i="44"/>
  <c r="BH56" i="46"/>
  <c r="BH56" i="44"/>
  <c r="AC59" i="46"/>
  <c r="AC59" i="44"/>
  <c r="AA61" i="46"/>
  <c r="AA61" i="44"/>
  <c r="AQ61" i="46"/>
  <c r="AQ61" i="44"/>
  <c r="BG61" i="46"/>
  <c r="BG61" i="44"/>
  <c r="AK62" i="46"/>
  <c r="AK62" i="44"/>
  <c r="AS62" i="46"/>
  <c r="AS62" i="44"/>
  <c r="BA62" i="46"/>
  <c r="BA62" i="44"/>
  <c r="AO63" i="46"/>
  <c r="AO63" i="44"/>
  <c r="AQ64" i="46"/>
  <c r="AQ64" i="44"/>
  <c r="BC65" i="46"/>
  <c r="BC65" i="44"/>
  <c r="S66" i="46"/>
  <c r="S66" i="44"/>
  <c r="Y68" i="46"/>
  <c r="Y68" i="44"/>
  <c r="BE68" i="46"/>
  <c r="BE68" i="44"/>
  <c r="I70" i="46"/>
  <c r="I70" i="44"/>
  <c r="H72" i="46"/>
  <c r="H72" i="44"/>
  <c r="AF72" i="46"/>
  <c r="AF72" i="44"/>
  <c r="H74" i="46"/>
  <c r="H74" i="44"/>
  <c r="AV74" i="46"/>
  <c r="AV74" i="44"/>
  <c r="D75" i="46"/>
  <c r="D75" i="44"/>
  <c r="AB75" i="46"/>
  <c r="AB75" i="44"/>
  <c r="AZ75" i="46"/>
  <c r="AZ75" i="44"/>
  <c r="X76" i="46"/>
  <c r="X76" i="44"/>
  <c r="AN76" i="46"/>
  <c r="AN76" i="44"/>
  <c r="BL76" i="46"/>
  <c r="BL76" i="44"/>
  <c r="BG77" i="46"/>
  <c r="BG77" i="44"/>
  <c r="AE78" i="46"/>
  <c r="AE78" i="44"/>
  <c r="AU78" i="46"/>
  <c r="AU78" i="44"/>
  <c r="Z79" i="46"/>
  <c r="Z79" i="44"/>
  <c r="AK53" i="46"/>
  <c r="AK53" i="44"/>
  <c r="BK54" i="46"/>
  <c r="BK54" i="44"/>
  <c r="AD56" i="46"/>
  <c r="AD56" i="44"/>
  <c r="I57" i="46"/>
  <c r="I57" i="44"/>
  <c r="AW57" i="46"/>
  <c r="AW57" i="44"/>
  <c r="BM57" i="46"/>
  <c r="BM57" i="44"/>
  <c r="O62" i="46"/>
  <c r="O62" i="44"/>
  <c r="O56" i="46"/>
  <c r="O56" i="44"/>
  <c r="BF60" i="46"/>
  <c r="BF60" i="44"/>
  <c r="AB63" i="46"/>
  <c r="AB63" i="44"/>
  <c r="AL64" i="46"/>
  <c r="AL64" i="44"/>
  <c r="Z65" i="46"/>
  <c r="Z65" i="44"/>
  <c r="BL53" i="44"/>
  <c r="O54" i="44"/>
  <c r="AH56" i="44"/>
  <c r="AU56" i="44"/>
  <c r="BF79" i="44"/>
  <c r="N82" i="44"/>
  <c r="AG83" i="44"/>
  <c r="U84" i="44"/>
  <c r="AF85" i="44"/>
  <c r="BL85" i="44"/>
  <c r="AV53" i="46"/>
  <c r="AV53" i="44"/>
  <c r="AL55" i="46"/>
  <c r="AL55" i="44"/>
  <c r="H61" i="46"/>
  <c r="H61" i="44"/>
  <c r="BH65" i="46"/>
  <c r="BH65" i="44"/>
  <c r="AE58" i="46"/>
  <c r="AE58" i="44"/>
  <c r="BG62" i="46"/>
  <c r="BG62" i="44"/>
  <c r="BE64" i="46"/>
  <c r="BE64" i="44"/>
  <c r="AA69" i="46"/>
  <c r="AA69" i="44"/>
  <c r="BK52" i="46"/>
  <c r="BK52" i="44"/>
  <c r="X55" i="46"/>
  <c r="X55" i="44"/>
  <c r="AB59" i="46"/>
  <c r="AB59" i="44"/>
  <c r="V60" i="46"/>
  <c r="V60" i="44"/>
  <c r="AL60" i="46"/>
  <c r="AL60" i="44"/>
  <c r="AB62" i="46"/>
  <c r="AB62" i="44"/>
  <c r="H63" i="46"/>
  <c r="H63" i="44"/>
  <c r="R64" i="46"/>
  <c r="R64" i="44"/>
  <c r="AL80" i="46"/>
  <c r="AL80" i="44"/>
  <c r="AX81" i="46"/>
  <c r="AX81" i="44"/>
  <c r="AT82" i="46"/>
  <c r="AT82" i="44"/>
  <c r="AO83" i="46"/>
  <c r="AO83" i="44"/>
  <c r="AK84" i="46"/>
  <c r="AK84" i="44"/>
  <c r="AV85" i="46"/>
  <c r="AV85" i="44"/>
  <c r="H87" i="46"/>
  <c r="H87" i="44"/>
  <c r="AL89" i="46"/>
  <c r="AL89" i="44"/>
  <c r="H92" i="46"/>
  <c r="H92" i="44"/>
  <c r="AJ66" i="44"/>
  <c r="BF66" i="44"/>
  <c r="W67" i="44"/>
  <c r="AM67" i="44"/>
  <c r="BC67" i="44"/>
  <c r="F68" i="44"/>
  <c r="J69" i="44"/>
  <c r="V70" i="44"/>
  <c r="AM70" i="44"/>
  <c r="AH71" i="44"/>
  <c r="V72" i="44"/>
  <c r="AU73" i="44"/>
  <c r="AQ74" i="44"/>
  <c r="L93" i="44"/>
  <c r="AZ93" i="44"/>
  <c r="M94" i="44"/>
  <c r="Y95" i="44"/>
  <c r="AK96" i="44"/>
  <c r="AI98" i="44"/>
  <c r="G99" i="44"/>
  <c r="A9" i="44"/>
  <c r="V7" i="44"/>
  <c r="AD8" i="44"/>
  <c r="R9" i="44"/>
  <c r="AR9" i="44"/>
  <c r="D10" i="44"/>
  <c r="AM10" i="44"/>
  <c r="BK10" i="44"/>
  <c r="AH11" i="44"/>
  <c r="AO12" i="44"/>
  <c r="BM12" i="44"/>
  <c r="AT13" i="44"/>
  <c r="BK15" i="44"/>
  <c r="AB16" i="44"/>
  <c r="AZ16" i="44"/>
  <c r="E17" i="44"/>
  <c r="W18" i="44"/>
  <c r="AF19" i="44"/>
  <c r="AV22" i="44"/>
  <c r="L24" i="44"/>
  <c r="BP24" i="44"/>
  <c r="AF26" i="44"/>
  <c r="N29" i="44"/>
  <c r="AW30" i="44"/>
  <c r="AS31" i="44"/>
  <c r="L35" i="44"/>
  <c r="AJ35" i="44"/>
  <c r="M25" i="46"/>
  <c r="M25" i="44"/>
  <c r="AP27" i="46"/>
  <c r="AP27" i="44"/>
  <c r="AL33" i="46"/>
  <c r="AL33" i="44"/>
  <c r="BJ33" i="46"/>
  <c r="BJ33" i="44"/>
  <c r="AD35" i="46"/>
  <c r="AD35" i="44"/>
  <c r="E39" i="46"/>
  <c r="E39" i="44"/>
  <c r="AO40" i="46"/>
  <c r="AO40" i="44"/>
  <c r="T41" i="46"/>
  <c r="T41" i="44"/>
  <c r="P42" i="46"/>
  <c r="P42" i="44"/>
  <c r="BH43" i="46"/>
  <c r="BH43" i="44"/>
  <c r="K45" i="46"/>
  <c r="K45" i="44"/>
  <c r="W46" i="46"/>
  <c r="W46" i="44"/>
  <c r="R47" i="46"/>
  <c r="R47" i="44"/>
  <c r="BF47" i="46"/>
  <c r="BF47" i="44"/>
  <c r="BA48" i="46"/>
  <c r="BA48" i="44"/>
  <c r="BG50" i="46"/>
  <c r="BG50" i="44"/>
  <c r="V54" i="46"/>
  <c r="V54" i="44"/>
  <c r="BF55" i="46"/>
  <c r="BF55" i="44"/>
  <c r="E56" i="46"/>
  <c r="E56" i="44"/>
  <c r="X57" i="46"/>
  <c r="X57" i="44"/>
  <c r="AN57" i="46"/>
  <c r="AN57" i="44"/>
  <c r="F59" i="46"/>
  <c r="F59" i="44"/>
  <c r="X60" i="46"/>
  <c r="X60" i="44"/>
  <c r="AN60" i="46"/>
  <c r="AN60" i="44"/>
  <c r="BD60" i="46"/>
  <c r="BD60" i="44"/>
  <c r="BP61" i="46"/>
  <c r="BP61" i="44"/>
  <c r="AL62" i="46"/>
  <c r="AL62" i="44"/>
  <c r="BJ62" i="46"/>
  <c r="BJ62" i="44"/>
  <c r="J63" i="46"/>
  <c r="J63" i="44"/>
  <c r="Z63" i="46"/>
  <c r="Z63" i="44"/>
  <c r="AB64" i="46"/>
  <c r="AB64" i="44"/>
  <c r="AJ64" i="46"/>
  <c r="AJ64" i="44"/>
  <c r="AV65" i="46"/>
  <c r="AV65" i="44"/>
  <c r="L66" i="46"/>
  <c r="L66" i="44"/>
  <c r="AA36" i="46"/>
  <c r="AA36" i="44"/>
  <c r="N37" i="46"/>
  <c r="N37" i="44"/>
  <c r="R38" i="46"/>
  <c r="R38" i="44"/>
  <c r="V39" i="46"/>
  <c r="V39" i="44"/>
  <c r="AL39" i="46"/>
  <c r="AL39" i="44"/>
  <c r="Y44" i="46"/>
  <c r="Y44" i="44"/>
  <c r="V48" i="46"/>
  <c r="V48" i="44"/>
  <c r="BP50" i="46"/>
  <c r="BP50" i="44"/>
  <c r="P51" i="46"/>
  <c r="P51" i="44"/>
  <c r="BA53" i="46"/>
  <c r="BA53" i="44"/>
  <c r="BB56" i="46"/>
  <c r="BB56" i="44"/>
  <c r="S58" i="46"/>
  <c r="S58" i="44"/>
  <c r="AM59" i="46"/>
  <c r="AM59" i="44"/>
  <c r="E61" i="46"/>
  <c r="E61" i="44"/>
  <c r="U61" i="46"/>
  <c r="U61" i="44"/>
  <c r="BA61" i="46"/>
  <c r="BA61" i="44"/>
  <c r="BI61" i="46"/>
  <c r="BI61" i="44"/>
  <c r="W62" i="46"/>
  <c r="W62" i="44"/>
  <c r="AJ24" i="46"/>
  <c r="AJ24" i="44"/>
  <c r="I46" i="46"/>
  <c r="I46" i="44"/>
  <c r="BE46" i="46"/>
  <c r="BE46" i="44"/>
  <c r="G48" i="46"/>
  <c r="G48" i="44"/>
  <c r="AM48" i="46"/>
  <c r="AM48" i="44"/>
  <c r="AQ49" i="46"/>
  <c r="AQ49" i="44"/>
  <c r="BG49" i="46"/>
  <c r="BG49" i="44"/>
  <c r="E50" i="46"/>
  <c r="E50" i="44"/>
  <c r="AG51" i="46"/>
  <c r="AG51" i="44"/>
  <c r="BE51" i="46"/>
  <c r="BE51" i="44"/>
  <c r="F53" i="46"/>
  <c r="F53" i="44"/>
  <c r="H54" i="46"/>
  <c r="H54" i="44"/>
  <c r="AR55" i="46"/>
  <c r="AR55" i="44"/>
  <c r="AE56" i="46"/>
  <c r="AE56" i="44"/>
  <c r="R57" i="46"/>
  <c r="R57" i="44"/>
  <c r="AH57" i="46"/>
  <c r="AH57" i="44"/>
  <c r="D58" i="46"/>
  <c r="D58" i="44"/>
  <c r="BH58" i="46"/>
  <c r="BH58" i="44"/>
  <c r="BH24" i="46"/>
  <c r="BH24" i="44"/>
  <c r="I31" i="46"/>
  <c r="I31" i="44"/>
  <c r="AW31" i="46"/>
  <c r="AW31" i="44"/>
  <c r="AU37" i="46"/>
  <c r="AU37" i="44"/>
  <c r="AI38" i="46"/>
  <c r="AI38" i="44"/>
  <c r="A22" i="44"/>
  <c r="C7" i="46"/>
  <c r="C7" i="44" s="1"/>
  <c r="C29" i="46"/>
  <c r="C29" i="44" s="1"/>
  <c r="S7" i="44"/>
  <c r="AO7" i="44"/>
  <c r="BJ7" i="44"/>
  <c r="BP8" i="44"/>
  <c r="BE9" i="44"/>
  <c r="J10" i="44"/>
  <c r="AL11" i="44"/>
  <c r="K12" i="44"/>
  <c r="AG13" i="44"/>
  <c r="BQ14" i="44"/>
  <c r="AW15" i="44"/>
  <c r="AQ17" i="44"/>
  <c r="E18" i="44"/>
  <c r="N19" i="44"/>
  <c r="BH19" i="44"/>
  <c r="BI21" i="44"/>
  <c r="T22" i="44"/>
  <c r="BM22" i="44"/>
  <c r="U23" i="44"/>
  <c r="AU26" i="44"/>
  <c r="BD28" i="44"/>
  <c r="R29" i="44"/>
  <c r="X31" i="44"/>
  <c r="D32" i="44"/>
  <c r="V33" i="44"/>
  <c r="D34" i="44"/>
  <c r="AY34" i="44"/>
  <c r="S36" i="44"/>
  <c r="AP38" i="44"/>
  <c r="M39" i="44"/>
  <c r="BA39" i="44"/>
  <c r="Q40" i="44"/>
  <c r="E41" i="44"/>
  <c r="Q42" i="44"/>
  <c r="AF42" i="44"/>
  <c r="AV42" i="44"/>
  <c r="N43" i="44"/>
  <c r="AB43" i="44"/>
  <c r="AR43" i="44"/>
  <c r="Q44" i="44"/>
  <c r="AF44" i="44"/>
  <c r="AX44" i="44"/>
  <c r="BL44" i="44"/>
  <c r="AN46" i="44"/>
  <c r="AD48" i="44"/>
  <c r="AT48" i="44"/>
  <c r="J49" i="44"/>
  <c r="Z49" i="44"/>
  <c r="D50" i="44"/>
  <c r="BH50" i="44"/>
  <c r="AN51" i="44"/>
  <c r="BL51" i="44"/>
  <c r="AC53" i="44"/>
  <c r="AL53" i="44"/>
  <c r="G54" i="44"/>
  <c r="W54" i="44"/>
  <c r="AH55" i="44"/>
  <c r="AL56" i="44"/>
  <c r="BI56" i="44"/>
  <c r="AF57" i="44"/>
  <c r="AD59" i="44"/>
  <c r="AD62" i="44"/>
  <c r="AI23" i="46"/>
  <c r="AI23" i="44"/>
  <c r="G24" i="46"/>
  <c r="G24" i="44"/>
  <c r="AN30" i="46"/>
  <c r="AN30" i="44"/>
  <c r="BP31" i="46"/>
  <c r="BP31" i="44"/>
  <c r="O34" i="46"/>
  <c r="O34" i="44"/>
  <c r="AR26" i="46"/>
  <c r="AR26" i="44"/>
  <c r="AP28" i="46"/>
  <c r="AP28" i="44"/>
  <c r="BI26" i="46"/>
  <c r="BI26" i="44"/>
  <c r="AC66" i="46"/>
  <c r="AC66" i="44"/>
  <c r="AS66" i="46"/>
  <c r="AS66" i="44"/>
  <c r="BG68" i="46"/>
  <c r="BG68" i="44"/>
  <c r="K70" i="46"/>
  <c r="K70" i="44"/>
  <c r="AI70" i="46"/>
  <c r="AI70" i="44"/>
  <c r="AY70" i="46"/>
  <c r="AY70" i="44"/>
  <c r="BO70" i="46"/>
  <c r="BO70" i="44"/>
  <c r="N71" i="46"/>
  <c r="N71" i="44"/>
  <c r="AL71" i="46"/>
  <c r="AL71" i="44"/>
  <c r="J74" i="46"/>
  <c r="J74" i="44"/>
  <c r="BN74" i="46"/>
  <c r="BN74" i="44"/>
  <c r="AH76" i="46"/>
  <c r="AH76" i="44"/>
  <c r="AG78" i="46"/>
  <c r="AG78" i="44"/>
  <c r="BM78" i="46"/>
  <c r="BM78" i="44"/>
  <c r="T79" i="46"/>
  <c r="T79" i="44"/>
  <c r="L81" i="46"/>
  <c r="L81" i="44"/>
  <c r="P82" i="46"/>
  <c r="P82" i="44"/>
  <c r="AV82" i="46"/>
  <c r="AV82" i="44"/>
  <c r="K83" i="46"/>
  <c r="K83" i="44"/>
  <c r="AY83" i="46"/>
  <c r="AY83" i="44"/>
  <c r="J85" i="46"/>
  <c r="J85" i="44"/>
  <c r="AD86" i="46"/>
  <c r="AD86" i="44"/>
  <c r="BH88" i="46"/>
  <c r="BH88" i="44"/>
  <c r="AF89" i="46"/>
  <c r="AF89" i="44"/>
  <c r="AL91" i="46"/>
  <c r="AL91" i="44"/>
  <c r="J92" i="46"/>
  <c r="J92" i="44"/>
  <c r="V93" i="46"/>
  <c r="V93" i="44"/>
  <c r="T63" i="46"/>
  <c r="T63" i="44"/>
  <c r="AJ63" i="46"/>
  <c r="AJ63" i="44"/>
  <c r="V64" i="46"/>
  <c r="V64" i="44"/>
  <c r="BJ66" i="46"/>
  <c r="BJ66" i="44"/>
  <c r="BL67" i="46"/>
  <c r="BL67" i="44"/>
  <c r="AF69" i="46"/>
  <c r="AF69" i="44"/>
  <c r="AM34" i="44"/>
  <c r="AV62" i="44"/>
  <c r="BO63" i="44"/>
  <c r="N64" i="44"/>
  <c r="AT64" i="44"/>
  <c r="AG65" i="44"/>
  <c r="BM65" i="44"/>
  <c r="BA66" i="44"/>
  <c r="O67" i="44"/>
  <c r="S68" i="44"/>
  <c r="AY68" i="44"/>
  <c r="BO68" i="44"/>
  <c r="AA70" i="44"/>
  <c r="AH72" i="44"/>
  <c r="V73" i="44"/>
  <c r="AB65" i="46"/>
  <c r="AB65" i="44"/>
  <c r="AX67" i="46"/>
  <c r="AX67" i="44"/>
  <c r="AT68" i="46"/>
  <c r="AT68" i="44"/>
  <c r="BN69" i="46"/>
  <c r="BN69" i="44"/>
  <c r="G58" i="46"/>
  <c r="G58" i="44"/>
  <c r="BQ60" i="46"/>
  <c r="BQ60" i="44"/>
  <c r="K62" i="46"/>
  <c r="K62" i="44"/>
  <c r="S67" i="46"/>
  <c r="S67" i="44"/>
  <c r="AF58" i="46"/>
  <c r="AF58" i="44"/>
  <c r="AH61" i="46"/>
  <c r="AH61" i="44"/>
  <c r="AV63" i="46"/>
  <c r="AV63" i="44"/>
  <c r="AX64" i="46"/>
  <c r="AX64" i="44"/>
  <c r="N65" i="46"/>
  <c r="N65" i="44"/>
  <c r="BA59" i="46"/>
  <c r="BA59" i="44"/>
  <c r="G60" i="46"/>
  <c r="G60" i="44"/>
  <c r="S61" i="46"/>
  <c r="S61" i="44"/>
  <c r="I63" i="46"/>
  <c r="I63" i="44"/>
  <c r="AJ67" i="44"/>
  <c r="E69" i="44"/>
  <c r="U69" i="44"/>
  <c r="BA69" i="44"/>
  <c r="BN71" i="44"/>
  <c r="M72" i="44"/>
  <c r="AS72" i="44"/>
  <c r="BO72" i="44"/>
  <c r="Q73" i="44"/>
  <c r="AO73" i="44"/>
  <c r="BM73" i="44"/>
  <c r="AE94" i="44"/>
  <c r="O96" i="44"/>
  <c r="BC96" i="44"/>
  <c r="AA97" i="44"/>
  <c r="AC98" i="44"/>
  <c r="BE99" i="44"/>
  <c r="AC100" i="44"/>
  <c r="AI102" i="44"/>
  <c r="C23" i="46"/>
  <c r="C23" i="44" s="1"/>
  <c r="AE8" i="44"/>
  <c r="AX8" i="44"/>
  <c r="L9" i="44"/>
  <c r="O10" i="44"/>
  <c r="AT10" i="44"/>
  <c r="AI11" i="44"/>
  <c r="F12" i="44"/>
  <c r="AD12" i="44"/>
  <c r="BA12" i="44"/>
  <c r="G13" i="44"/>
  <c r="AX13" i="44"/>
  <c r="G15" i="44"/>
  <c r="AF15" i="44"/>
  <c r="AV15" i="44"/>
  <c r="BQ15" i="44"/>
  <c r="AG16" i="44"/>
  <c r="I17" i="44"/>
  <c r="BD17" i="44"/>
  <c r="L18" i="44"/>
  <c r="BL19" i="44"/>
  <c r="R20" i="44"/>
  <c r="H21" i="44"/>
  <c r="AB21" i="44"/>
  <c r="BA21" i="44"/>
  <c r="K22" i="44"/>
  <c r="AG22" i="44"/>
  <c r="AY22" i="44"/>
  <c r="X23" i="44"/>
  <c r="AR23" i="44"/>
  <c r="S24" i="44"/>
  <c r="AM24" i="44"/>
  <c r="O25" i="44"/>
  <c r="O26" i="44"/>
  <c r="AJ26" i="44"/>
  <c r="L27" i="44"/>
  <c r="AI27" i="44"/>
  <c r="BG27" i="44"/>
  <c r="H28" i="44"/>
  <c r="AC28" i="44"/>
  <c r="Z29" i="44"/>
  <c r="AJ30" i="44"/>
  <c r="AN31" i="44"/>
  <c r="H33" i="44"/>
  <c r="S64" i="44"/>
  <c r="AG64" i="44"/>
  <c r="AS64" i="44"/>
  <c r="BG64" i="44"/>
  <c r="F65" i="44"/>
  <c r="U65" i="44"/>
  <c r="AF65" i="44"/>
  <c r="AR65" i="44"/>
  <c r="BF65" i="44"/>
  <c r="I66" i="44"/>
  <c r="BB66" i="44"/>
  <c r="W68" i="44"/>
  <c r="AM68" i="44"/>
  <c r="BK68" i="44"/>
  <c r="H69" i="44"/>
  <c r="AJ70" i="44"/>
  <c r="BI39" i="46"/>
  <c r="BI39" i="44"/>
  <c r="BP43" i="46"/>
  <c r="BP43" i="44"/>
  <c r="AU33" i="46"/>
  <c r="AU33" i="44"/>
  <c r="AA34" i="46"/>
  <c r="AA34" i="44"/>
  <c r="K36" i="46"/>
  <c r="K36" i="44"/>
  <c r="AX40" i="46"/>
  <c r="AX40" i="44"/>
  <c r="BN40" i="46"/>
  <c r="BN40" i="44"/>
  <c r="M41" i="46"/>
  <c r="M41" i="44"/>
  <c r="M43" i="46"/>
  <c r="M43" i="44"/>
  <c r="BD46" i="46"/>
  <c r="BD46" i="44"/>
  <c r="AA47" i="46"/>
  <c r="AA47" i="44"/>
  <c r="AB36" i="46"/>
  <c r="AB36" i="44"/>
  <c r="BC37" i="46"/>
  <c r="BC37" i="44"/>
  <c r="AY38" i="46"/>
  <c r="AY38" i="44"/>
  <c r="O39" i="46"/>
  <c r="O39" i="44"/>
  <c r="AE39" i="46"/>
  <c r="AE39" i="44"/>
  <c r="S40" i="46"/>
  <c r="S40" i="44"/>
  <c r="AL41" i="46"/>
  <c r="AL41" i="44"/>
  <c r="AX42" i="46"/>
  <c r="AX42" i="44"/>
  <c r="AL43" i="46"/>
  <c r="AL43" i="44"/>
  <c r="BB43" i="46"/>
  <c r="BB43" i="44"/>
  <c r="BF44" i="46"/>
  <c r="BF44" i="44"/>
  <c r="E45" i="46"/>
  <c r="E45" i="44"/>
  <c r="AC45" i="46"/>
  <c r="AC45" i="44"/>
  <c r="Y46" i="46"/>
  <c r="Y46" i="44"/>
  <c r="BC48" i="46"/>
  <c r="BC48" i="44"/>
  <c r="A20" i="44"/>
  <c r="A32" i="44"/>
  <c r="A56" i="44"/>
  <c r="C42" i="46"/>
  <c r="C42" i="44" s="1"/>
  <c r="C59" i="46"/>
  <c r="C59" i="44" s="1"/>
  <c r="J7" i="44"/>
  <c r="AH7" i="44"/>
  <c r="G8" i="44"/>
  <c r="AB8" i="44"/>
  <c r="AB9" i="44"/>
  <c r="AH10" i="44"/>
  <c r="N11" i="44"/>
  <c r="AT11" i="44"/>
  <c r="I12" i="44"/>
  <c r="O13" i="44"/>
  <c r="AV13" i="44"/>
  <c r="J14" i="44"/>
  <c r="AK14" i="44"/>
  <c r="BJ14" i="44"/>
  <c r="Q15" i="44"/>
  <c r="BB15" i="44"/>
  <c r="M16" i="44"/>
  <c r="AH16" i="44"/>
  <c r="BA16" i="44"/>
  <c r="BQ16" i="44"/>
  <c r="M19" i="44"/>
  <c r="AC19" i="44"/>
  <c r="AY19" i="44"/>
  <c r="D20" i="44"/>
  <c r="Y20" i="44"/>
  <c r="AX20" i="44"/>
  <c r="G21" i="44"/>
  <c r="X21" i="44"/>
  <c r="AV21" i="44"/>
  <c r="BL21" i="44"/>
  <c r="S22" i="44"/>
  <c r="BG22" i="44"/>
  <c r="G23" i="44"/>
  <c r="AU23" i="44"/>
  <c r="R24" i="44"/>
  <c r="BG24" i="44"/>
  <c r="G25" i="44"/>
  <c r="AB25" i="44"/>
  <c r="AQ25" i="44"/>
  <c r="V26" i="44"/>
  <c r="AL26" i="44"/>
  <c r="K27" i="44"/>
  <c r="AB27" i="44"/>
  <c r="AW27" i="44"/>
  <c r="BO27" i="44"/>
  <c r="P28" i="44"/>
  <c r="AH28" i="44"/>
  <c r="BA28" i="44"/>
  <c r="E29" i="44"/>
  <c r="Y29" i="44"/>
  <c r="AU29" i="44"/>
  <c r="BQ29" i="44"/>
  <c r="O31" i="44"/>
  <c r="AF31" i="44"/>
  <c r="AT31" i="44"/>
  <c r="BL31" i="44"/>
  <c r="R32" i="44"/>
  <c r="G33" i="44"/>
  <c r="AQ33" i="44"/>
  <c r="M35" i="44"/>
  <c r="BA35" i="44"/>
  <c r="W36" i="44"/>
  <c r="AE37" i="44"/>
  <c r="BH37" i="44"/>
  <c r="AD38" i="44"/>
  <c r="AQ38" i="44"/>
  <c r="BG38" i="44"/>
  <c r="AP39" i="44"/>
  <c r="BF39" i="44"/>
  <c r="AT41" i="44"/>
  <c r="Z42" i="44"/>
  <c r="G44" i="44"/>
  <c r="AH44" i="44"/>
  <c r="BN44" i="44"/>
  <c r="X53" i="44"/>
  <c r="V55" i="44"/>
  <c r="BP65" i="44"/>
  <c r="BL66" i="44"/>
  <c r="R67" i="44"/>
  <c r="Q71" i="44"/>
  <c r="BQ72" i="44"/>
  <c r="L42" i="46"/>
  <c r="L42" i="44"/>
  <c r="AJ42" i="46"/>
  <c r="AJ42" i="44"/>
  <c r="N55" i="46"/>
  <c r="N55" i="44"/>
  <c r="P61" i="46"/>
  <c r="P61" i="44"/>
  <c r="BD61" i="46"/>
  <c r="BD61" i="44"/>
  <c r="Z67" i="46"/>
  <c r="Z67" i="44"/>
  <c r="N68" i="46"/>
  <c r="N68" i="44"/>
  <c r="BB68" i="46"/>
  <c r="BB68" i="44"/>
  <c r="AP69" i="46"/>
  <c r="AP69" i="44"/>
  <c r="AL70" i="46"/>
  <c r="AL70" i="44"/>
  <c r="BB70" i="46"/>
  <c r="BB70" i="44"/>
  <c r="I71" i="46"/>
  <c r="I71" i="44"/>
  <c r="BE71" i="46"/>
  <c r="BE71" i="44"/>
  <c r="BM71" i="46"/>
  <c r="BM71" i="44"/>
  <c r="U72" i="46"/>
  <c r="U72" i="44"/>
  <c r="BA72" i="46"/>
  <c r="BA72" i="44"/>
  <c r="I73" i="46"/>
  <c r="I73" i="44"/>
  <c r="AG73" i="46"/>
  <c r="AG73" i="44"/>
  <c r="BE73" i="46"/>
  <c r="BE73" i="44"/>
  <c r="M74" i="46"/>
  <c r="M74" i="44"/>
  <c r="AK74" i="46"/>
  <c r="AK74" i="44"/>
  <c r="AS74" i="46"/>
  <c r="AS74" i="44"/>
  <c r="I75" i="46"/>
  <c r="I75" i="44"/>
  <c r="Y75" i="46"/>
  <c r="Y75" i="44"/>
  <c r="M76" i="46"/>
  <c r="M76" i="44"/>
  <c r="P77" i="46"/>
  <c r="P77" i="44"/>
  <c r="BD77" i="46"/>
  <c r="BD77" i="44"/>
  <c r="L78" i="46"/>
  <c r="L78" i="44"/>
  <c r="AF32" i="46"/>
  <c r="AF32" i="44"/>
  <c r="K33" i="46"/>
  <c r="K33" i="44"/>
  <c r="AA35" i="46"/>
  <c r="AA35" i="44"/>
  <c r="BG35" i="46"/>
  <c r="BG35" i="44"/>
  <c r="J37" i="46"/>
  <c r="J37" i="44"/>
  <c r="AL40" i="46"/>
  <c r="AL40" i="44"/>
  <c r="AW41" i="46"/>
  <c r="AW41" i="44"/>
  <c r="AS44" i="46"/>
  <c r="AS44" i="44"/>
  <c r="BP46" i="46"/>
  <c r="BP46" i="44"/>
  <c r="I32" i="46"/>
  <c r="I32" i="44"/>
  <c r="AN34" i="46"/>
  <c r="AN34" i="44"/>
  <c r="AA37" i="46"/>
  <c r="AA37" i="44"/>
  <c r="BN41" i="46"/>
  <c r="BN41" i="44"/>
  <c r="BJ42" i="46"/>
  <c r="BJ42" i="44"/>
  <c r="AC33" i="46"/>
  <c r="AC33" i="44"/>
  <c r="AS35" i="46"/>
  <c r="AS35" i="44"/>
  <c r="AO36" i="46"/>
  <c r="AO36" i="44"/>
  <c r="H40" i="46"/>
  <c r="H40" i="44"/>
  <c r="W42" i="46"/>
  <c r="W42" i="44"/>
  <c r="AE44" i="46"/>
  <c r="AE44" i="44"/>
  <c r="BF45" i="46"/>
  <c r="BF45" i="44"/>
  <c r="AB48" i="46"/>
  <c r="AB48" i="44"/>
  <c r="BD49" i="46"/>
  <c r="BD49" i="44"/>
  <c r="Z50" i="46"/>
  <c r="Z50" i="44"/>
  <c r="V51" i="46"/>
  <c r="V51" i="44"/>
  <c r="AL51" i="46"/>
  <c r="AL51" i="44"/>
  <c r="H52" i="46"/>
  <c r="H52" i="44"/>
  <c r="S53" i="46"/>
  <c r="S53" i="44"/>
  <c r="BA56" i="46"/>
  <c r="BA56" i="44"/>
  <c r="BD57" i="46"/>
  <c r="BD57" i="44"/>
  <c r="Z58" i="46"/>
  <c r="Z58" i="44"/>
  <c r="AX58" i="46"/>
  <c r="AX58" i="44"/>
  <c r="Y57" i="46"/>
  <c r="Y57" i="44"/>
  <c r="G59" i="46"/>
  <c r="G59" i="44"/>
  <c r="AA63" i="46"/>
  <c r="AA63" i="44"/>
  <c r="T55" i="46"/>
  <c r="T55" i="44"/>
  <c r="BK56" i="46"/>
  <c r="BK56" i="44"/>
  <c r="AJ58" i="46"/>
  <c r="AJ58" i="44"/>
  <c r="AV59" i="46"/>
  <c r="AV59" i="44"/>
  <c r="BL59" i="46"/>
  <c r="BL59" i="44"/>
  <c r="F61" i="46"/>
  <c r="F61" i="44"/>
  <c r="AD61" i="46"/>
  <c r="AD61" i="44"/>
  <c r="Z43" i="44"/>
  <c r="Q45" i="44"/>
  <c r="AQ45" i="44"/>
  <c r="N48" i="44"/>
  <c r="S49" i="44"/>
  <c r="AP49" i="44"/>
  <c r="AN50" i="44"/>
  <c r="L56" i="44"/>
  <c r="AZ78" i="44"/>
  <c r="S80" i="44"/>
  <c r="AY80" i="44"/>
  <c r="AU81" i="44"/>
  <c r="S82" i="44"/>
  <c r="BJ83" i="44"/>
  <c r="AR78" i="46"/>
  <c r="AR78" i="44"/>
  <c r="G79" i="46"/>
  <c r="G79" i="44"/>
  <c r="AU79" i="46"/>
  <c r="AU79" i="44"/>
  <c r="AA80" i="46"/>
  <c r="AA80" i="44"/>
  <c r="BG80" i="46"/>
  <c r="BG80" i="44"/>
  <c r="AL83" i="46"/>
  <c r="AL83" i="44"/>
  <c r="J84" i="46"/>
  <c r="J84" i="44"/>
  <c r="BF84" i="46"/>
  <c r="BF84" i="44"/>
  <c r="M85" i="46"/>
  <c r="M85" i="44"/>
  <c r="AK85" i="46"/>
  <c r="AK85" i="44"/>
  <c r="I86" i="46"/>
  <c r="I86" i="44"/>
  <c r="AW86" i="46"/>
  <c r="AW86" i="44"/>
  <c r="G88" i="46"/>
  <c r="G88" i="44"/>
  <c r="BC88" i="46"/>
  <c r="BC88" i="44"/>
  <c r="AA89" i="46"/>
  <c r="AA89" i="44"/>
  <c r="AC90" i="46"/>
  <c r="AC90" i="44"/>
  <c r="AO91" i="46"/>
  <c r="AO91" i="44"/>
  <c r="U92" i="46"/>
  <c r="U92" i="44"/>
  <c r="BQ92" i="46"/>
  <c r="BQ92" i="44"/>
  <c r="AE55" i="46"/>
  <c r="AE55" i="44"/>
  <c r="J56" i="46"/>
  <c r="J56" i="44"/>
  <c r="BQ57" i="46"/>
  <c r="BQ57" i="44"/>
  <c r="O58" i="46"/>
  <c r="O58" i="44"/>
  <c r="M60" i="46"/>
  <c r="M60" i="44"/>
  <c r="AM63" i="46"/>
  <c r="AM63" i="44"/>
  <c r="H55" i="46"/>
  <c r="H55" i="44"/>
  <c r="AN55" i="46"/>
  <c r="AN55" i="44"/>
  <c r="S56" i="46"/>
  <c r="S56" i="44"/>
  <c r="AQ56" i="46"/>
  <c r="AQ56" i="44"/>
  <c r="N57" i="46"/>
  <c r="N57" i="44"/>
  <c r="AJ59" i="46"/>
  <c r="AJ59" i="44"/>
  <c r="R61" i="46"/>
  <c r="R61" i="44"/>
  <c r="BM55" i="46"/>
  <c r="BM55" i="44"/>
  <c r="AM57" i="46"/>
  <c r="AM57" i="44"/>
  <c r="U59" i="46"/>
  <c r="U59" i="44"/>
  <c r="AC62" i="46"/>
  <c r="AC62" i="44"/>
  <c r="AW63" i="46"/>
  <c r="AW63" i="44"/>
  <c r="AM65" i="46"/>
  <c r="AM65" i="44"/>
  <c r="AQ66" i="46"/>
  <c r="AQ66" i="44"/>
  <c r="Q68" i="46"/>
  <c r="Q68" i="44"/>
  <c r="AW70" i="46"/>
  <c r="AW70" i="44"/>
  <c r="AF60" i="44"/>
  <c r="D62" i="44"/>
  <c r="E64" i="44"/>
  <c r="AC64" i="44"/>
  <c r="BQ64" i="44"/>
  <c r="N66" i="44"/>
  <c r="H67" i="44"/>
  <c r="BD72" i="44"/>
  <c r="L73" i="44"/>
  <c r="T75" i="44"/>
  <c r="AO93" i="44"/>
  <c r="BF94" i="44"/>
  <c r="AX96" i="44"/>
  <c r="V97" i="44"/>
  <c r="D99" i="44"/>
  <c r="BH99" i="44"/>
  <c r="AN100" i="44"/>
  <c r="D41" i="46"/>
  <c r="D41" i="44"/>
  <c r="BL42" i="46"/>
  <c r="BL42" i="44"/>
  <c r="BC46" i="46"/>
  <c r="BC46" i="44"/>
  <c r="E48" i="46"/>
  <c r="E48" i="44"/>
  <c r="AS48" i="46"/>
  <c r="AS48" i="44"/>
  <c r="AW49" i="46"/>
  <c r="AW49" i="44"/>
  <c r="S50" i="46"/>
  <c r="S50" i="44"/>
  <c r="T53" i="46"/>
  <c r="T53" i="44"/>
  <c r="AX55" i="46"/>
  <c r="AX55" i="44"/>
  <c r="AC56" i="46"/>
  <c r="AC56" i="44"/>
  <c r="BB59" i="46"/>
  <c r="BB59" i="44"/>
  <c r="BJ59" i="46"/>
  <c r="BJ59" i="44"/>
  <c r="P60" i="46"/>
  <c r="P60" i="44"/>
  <c r="L61" i="46"/>
  <c r="L61" i="44"/>
  <c r="AB61" i="46"/>
  <c r="AB61" i="44"/>
  <c r="AZ61" i="46"/>
  <c r="AZ61" i="44"/>
  <c r="N62" i="46"/>
  <c r="N62" i="44"/>
  <c r="AT62" i="46"/>
  <c r="AT62" i="44"/>
  <c r="BN63" i="46"/>
  <c r="BN63" i="44"/>
  <c r="L64" i="46"/>
  <c r="L64" i="44"/>
  <c r="T64" i="46"/>
  <c r="T64" i="44"/>
  <c r="AZ64" i="46"/>
  <c r="AZ64" i="44"/>
  <c r="BH64" i="46"/>
  <c r="BH64" i="44"/>
  <c r="P65" i="46"/>
  <c r="P65" i="44"/>
  <c r="AN65" i="46"/>
  <c r="AN65" i="44"/>
  <c r="BL65" i="46"/>
  <c r="BL65" i="44"/>
  <c r="AR66" i="46"/>
  <c r="AR66" i="44"/>
  <c r="F67" i="46"/>
  <c r="F67" i="44"/>
  <c r="V67" i="46"/>
  <c r="V67" i="44"/>
  <c r="J68" i="46"/>
  <c r="J68" i="44"/>
  <c r="Z68" i="46"/>
  <c r="Z68" i="44"/>
  <c r="AH68" i="46"/>
  <c r="AH68" i="44"/>
  <c r="BF68" i="46"/>
  <c r="BF68" i="44"/>
  <c r="AL69" i="46"/>
  <c r="AL69" i="44"/>
  <c r="Z70" i="46"/>
  <c r="Z70" i="44"/>
  <c r="BN70" i="46"/>
  <c r="BN70" i="44"/>
  <c r="AO72" i="46"/>
  <c r="AO72" i="44"/>
  <c r="E73" i="46"/>
  <c r="E73" i="44"/>
  <c r="AC73" i="46"/>
  <c r="AC73" i="44"/>
  <c r="AG74" i="46"/>
  <c r="AG74" i="44"/>
  <c r="AW74" i="46"/>
  <c r="AW74" i="44"/>
  <c r="AK75" i="46"/>
  <c r="AK75" i="44"/>
  <c r="Q76" i="46"/>
  <c r="Q76" i="44"/>
  <c r="BE76" i="46"/>
  <c r="BE76" i="44"/>
  <c r="L77" i="46"/>
  <c r="L77" i="44"/>
  <c r="AR77" i="46"/>
  <c r="AR77" i="44"/>
  <c r="AZ77" i="46"/>
  <c r="AZ77" i="44"/>
  <c r="P78" i="46"/>
  <c r="P78" i="44"/>
  <c r="X78" i="46"/>
  <c r="X78" i="44"/>
  <c r="AA79" i="46"/>
  <c r="AA79" i="44"/>
  <c r="AY79" i="46"/>
  <c r="AY79" i="44"/>
  <c r="AM80" i="46"/>
  <c r="AM80" i="44"/>
  <c r="AU80" i="46"/>
  <c r="AU80" i="44"/>
  <c r="K81" i="46"/>
  <c r="K81" i="44"/>
  <c r="BG81" i="46"/>
  <c r="BG81" i="44"/>
  <c r="AE82" i="46"/>
  <c r="AE82" i="44"/>
  <c r="AP83" i="46"/>
  <c r="AP83" i="44"/>
  <c r="N84" i="46"/>
  <c r="N84" i="44"/>
  <c r="V84" i="46"/>
  <c r="V84" i="44"/>
  <c r="BJ84" i="46"/>
  <c r="BJ84" i="44"/>
  <c r="Y85" i="46"/>
  <c r="Y85" i="44"/>
  <c r="AG85" i="46"/>
  <c r="AG85" i="44"/>
  <c r="AS86" i="46"/>
  <c r="AS86" i="44"/>
  <c r="BQ86" i="46"/>
  <c r="BQ86" i="44"/>
  <c r="Q87" i="46"/>
  <c r="Q87" i="44"/>
  <c r="AW87" i="46"/>
  <c r="AW87" i="44"/>
  <c r="J9" i="44"/>
  <c r="AX9" i="44"/>
  <c r="AS10" i="44"/>
  <c r="AP24" i="44"/>
  <c r="Z40" i="46"/>
  <c r="Z40" i="44"/>
  <c r="I42" i="46"/>
  <c r="I42" i="44"/>
  <c r="AS43" i="46"/>
  <c r="AS43" i="44"/>
  <c r="AO44" i="46"/>
  <c r="AO44" i="44"/>
  <c r="T45" i="46"/>
  <c r="T45" i="44"/>
  <c r="AR45" i="46"/>
  <c r="AR45" i="44"/>
  <c r="BP45" i="46"/>
  <c r="BP45" i="44"/>
  <c r="P46" i="46"/>
  <c r="P46" i="44"/>
  <c r="U10" i="44"/>
  <c r="AF13" i="44"/>
  <c r="AU17" i="44"/>
  <c r="U25" i="44"/>
  <c r="C36" i="46"/>
  <c r="C36" i="44" s="1"/>
  <c r="BI8" i="44"/>
  <c r="BO18" i="44"/>
  <c r="AQ20" i="44"/>
  <c r="AA30" i="44"/>
  <c r="BG30" i="44"/>
  <c r="AA32" i="44"/>
  <c r="BO32" i="44"/>
  <c r="BJ35" i="44"/>
  <c r="I38" i="44"/>
  <c r="BG40" i="46"/>
  <c r="BG40" i="44"/>
  <c r="AP42" i="46"/>
  <c r="AP42" i="44"/>
  <c r="V43" i="46"/>
  <c r="V43" i="44"/>
  <c r="BM46" i="46"/>
  <c r="BM46" i="44"/>
  <c r="L47" i="46"/>
  <c r="L47" i="44"/>
  <c r="AJ47" i="46"/>
  <c r="AJ47" i="44"/>
  <c r="BH47" i="46"/>
  <c r="BH47" i="44"/>
  <c r="C22" i="46"/>
  <c r="C22" i="44" s="1"/>
  <c r="I7" i="44"/>
  <c r="L14" i="44"/>
  <c r="AE17" i="44"/>
  <c r="BG20" i="44"/>
  <c r="R34" i="44"/>
  <c r="A60" i="44"/>
  <c r="C12" i="46"/>
  <c r="C12" i="44" s="1"/>
  <c r="C24" i="46"/>
  <c r="C24" i="44" s="1"/>
  <c r="C63" i="46"/>
  <c r="C63" i="44" s="1"/>
  <c r="BE7" i="44"/>
  <c r="E8" i="44"/>
  <c r="AP8" i="44"/>
  <c r="BJ8" i="44"/>
  <c r="AH9" i="44"/>
  <c r="BC9" i="44"/>
  <c r="G10" i="44"/>
  <c r="BP10" i="44"/>
  <c r="AG11" i="44"/>
  <c r="BF11" i="44"/>
  <c r="AJ12" i="44"/>
  <c r="BG12" i="44"/>
  <c r="I13" i="44"/>
  <c r="AH13" i="44"/>
  <c r="BL13" i="44"/>
  <c r="U14" i="44"/>
  <c r="AP14" i="44"/>
  <c r="R15" i="44"/>
  <c r="BA15" i="44"/>
  <c r="D16" i="44"/>
  <c r="AC16" i="44"/>
  <c r="AR16" i="44"/>
  <c r="BH16" i="44"/>
  <c r="BB17" i="44"/>
  <c r="AA18" i="44"/>
  <c r="AY18" i="44"/>
  <c r="BP18" i="44"/>
  <c r="S19" i="44"/>
  <c r="AK19" i="44"/>
  <c r="BC19" i="44"/>
  <c r="AA20" i="44"/>
  <c r="AS20" i="44"/>
  <c r="AJ21" i="44"/>
  <c r="I22" i="44"/>
  <c r="Z22" i="44"/>
  <c r="J23" i="44"/>
  <c r="AA23" i="44"/>
  <c r="AS23" i="44"/>
  <c r="BH23" i="44"/>
  <c r="I24" i="44"/>
  <c r="AX24" i="44"/>
  <c r="BL24" i="44"/>
  <c r="K25" i="44"/>
  <c r="AA25" i="44"/>
  <c r="BK25" i="44"/>
  <c r="M26" i="44"/>
  <c r="AM27" i="44"/>
  <c r="BC27" i="44"/>
  <c r="E28" i="44"/>
  <c r="Q28" i="44"/>
  <c r="AF28" i="44"/>
  <c r="AV28" i="44"/>
  <c r="BM28" i="44"/>
  <c r="P29" i="44"/>
  <c r="AG29" i="44"/>
  <c r="BD29" i="44"/>
  <c r="H30" i="44"/>
  <c r="BH30" i="44"/>
  <c r="L32" i="44"/>
  <c r="AW32" i="44"/>
  <c r="F33" i="44"/>
  <c r="S33" i="44"/>
  <c r="AI33" i="44"/>
  <c r="BA33" i="44"/>
  <c r="BQ33" i="44"/>
  <c r="T34" i="44"/>
  <c r="AZ34" i="44"/>
  <c r="R35" i="44"/>
  <c r="AH35" i="44"/>
  <c r="BL35" i="44"/>
  <c r="AQ36" i="44"/>
  <c r="BF36" i="44"/>
  <c r="F37" i="44"/>
  <c r="W37" i="44"/>
  <c r="BK37" i="44"/>
  <c r="K38" i="44"/>
  <c r="Z38" i="44"/>
  <c r="AN38" i="44"/>
  <c r="AB39" i="44"/>
  <c r="AR39" i="44"/>
  <c r="P40" i="44"/>
  <c r="AF40" i="44"/>
  <c r="BE40" i="44"/>
  <c r="BQ40" i="44"/>
  <c r="BP41" i="44"/>
  <c r="AM42" i="44"/>
  <c r="K43" i="44"/>
  <c r="P44" i="44"/>
  <c r="AN44" i="44"/>
  <c r="AY45" i="44"/>
  <c r="BN45" i="44"/>
  <c r="N46" i="44"/>
  <c r="AE46" i="44"/>
  <c r="BQ48" i="44"/>
  <c r="AO49" i="44"/>
  <c r="G51" i="44"/>
  <c r="Q52" i="44"/>
  <c r="AG52" i="44"/>
  <c r="N54" i="44"/>
  <c r="AT54" i="44"/>
  <c r="Z55" i="44"/>
  <c r="AV57" i="44"/>
  <c r="N59" i="44"/>
  <c r="AJ61" i="44"/>
  <c r="N67" i="44"/>
  <c r="BB67" i="44"/>
  <c r="BN68" i="44"/>
  <c r="BB69" i="44"/>
  <c r="BA71" i="44"/>
  <c r="I72" i="44"/>
  <c r="M75" i="44"/>
  <c r="AS75" i="44"/>
  <c r="I76" i="44"/>
  <c r="AW76" i="44"/>
  <c r="BG79" i="44"/>
  <c r="O80" i="44"/>
  <c r="BC80" i="44"/>
  <c r="S81" i="44"/>
  <c r="Q85" i="44"/>
  <c r="AW85" i="44"/>
  <c r="U86" i="44"/>
  <c r="AO87" i="44"/>
  <c r="AK40" i="46"/>
  <c r="AK40" i="44"/>
  <c r="AZ42" i="46"/>
  <c r="AZ42" i="44"/>
  <c r="BM41" i="46"/>
  <c r="BM41" i="44"/>
  <c r="BA44" i="46"/>
  <c r="BA44" i="44"/>
  <c r="BD45" i="46"/>
  <c r="BD45" i="44"/>
  <c r="N49" i="46"/>
  <c r="N49" i="44"/>
  <c r="AL49" i="46"/>
  <c r="AL49" i="44"/>
  <c r="T51" i="46"/>
  <c r="T51" i="44"/>
  <c r="BP51" i="46"/>
  <c r="BP51" i="44"/>
  <c r="J43" i="46"/>
  <c r="J43" i="44"/>
  <c r="AH43" i="46"/>
  <c r="AH43" i="44"/>
  <c r="F44" i="46"/>
  <c r="F44" i="44"/>
  <c r="AD44" i="46"/>
  <c r="AD44" i="44"/>
  <c r="AV40" i="46"/>
  <c r="AV40" i="44"/>
  <c r="AA41" i="46"/>
  <c r="AA41" i="44"/>
  <c r="AY41" i="46"/>
  <c r="AY41" i="44"/>
  <c r="AE42" i="46"/>
  <c r="AE42" i="44"/>
  <c r="BG43" i="46"/>
  <c r="BG43" i="44"/>
  <c r="BK44" i="46"/>
  <c r="BK44" i="44"/>
  <c r="J45" i="46"/>
  <c r="J45" i="44"/>
  <c r="BP48" i="46"/>
  <c r="BP48" i="44"/>
  <c r="BL52" i="46"/>
  <c r="BL52" i="44"/>
  <c r="E54" i="46"/>
  <c r="E54" i="44"/>
  <c r="AM89" i="46"/>
  <c r="AM89" i="44"/>
  <c r="AW90" i="46"/>
  <c r="AW90" i="44"/>
  <c r="U91" i="46"/>
  <c r="U91" i="44"/>
  <c r="AO60" i="46"/>
  <c r="AO60" i="44"/>
  <c r="AS61" i="46"/>
  <c r="AS61" i="44"/>
  <c r="AI63" i="46"/>
  <c r="AI63" i="44"/>
  <c r="AK66" i="46"/>
  <c r="AK66" i="44"/>
  <c r="BI66" i="46"/>
  <c r="BI66" i="44"/>
  <c r="G67" i="46"/>
  <c r="G67" i="44"/>
  <c r="AE67" i="46"/>
  <c r="AE67" i="44"/>
  <c r="AF59" i="46"/>
  <c r="AF59" i="44"/>
  <c r="X62" i="46"/>
  <c r="X62" i="44"/>
  <c r="BD62" i="46"/>
  <c r="BD62" i="44"/>
  <c r="L63" i="46"/>
  <c r="L63" i="44"/>
  <c r="AD64" i="46"/>
  <c r="AD64" i="44"/>
  <c r="J65" i="46"/>
  <c r="J65" i="44"/>
  <c r="AC46" i="44"/>
  <c r="AB50" i="44"/>
  <c r="I51" i="44"/>
  <c r="BD51" i="44"/>
  <c r="AU57" i="44"/>
  <c r="AO58" i="44"/>
  <c r="AK59" i="44"/>
  <c r="BM87" i="44"/>
  <c r="S88" i="44"/>
  <c r="AU89" i="44"/>
  <c r="T65" i="46"/>
  <c r="T65" i="44"/>
  <c r="AV66" i="46"/>
  <c r="AV66" i="44"/>
  <c r="BF67" i="46"/>
  <c r="BF67" i="44"/>
  <c r="BO59" i="46"/>
  <c r="BO59" i="44"/>
  <c r="W63" i="46"/>
  <c r="W63" i="44"/>
  <c r="AO64" i="46"/>
  <c r="AO64" i="44"/>
  <c r="AC65" i="46"/>
  <c r="AC65" i="44"/>
  <c r="Y66" i="46"/>
  <c r="Y66" i="44"/>
  <c r="O68" i="46"/>
  <c r="O68" i="44"/>
  <c r="BN61" i="46"/>
  <c r="BN61" i="44"/>
  <c r="AJ62" i="46"/>
  <c r="AJ62" i="44"/>
  <c r="AE60" i="46"/>
  <c r="AE60" i="44"/>
  <c r="BC60" i="46"/>
  <c r="BC60" i="44"/>
  <c r="AI61" i="46"/>
  <c r="AI61" i="44"/>
  <c r="BE63" i="46"/>
  <c r="BE63" i="44"/>
  <c r="U67" i="46"/>
  <c r="U67" i="44"/>
  <c r="AW68" i="46"/>
  <c r="AW68" i="44"/>
  <c r="M69" i="46"/>
  <c r="M69" i="44"/>
  <c r="T71" i="46"/>
  <c r="T71" i="44"/>
  <c r="AJ73" i="46"/>
  <c r="AJ73" i="44"/>
  <c r="BP73" i="46"/>
  <c r="BP73" i="44"/>
  <c r="AX65" i="44"/>
  <c r="AL68" i="44"/>
  <c r="Z69" i="44"/>
  <c r="AY69" i="44"/>
  <c r="G70" i="44"/>
  <c r="J71" i="44"/>
  <c r="AV76" i="44"/>
  <c r="AQ77" i="44"/>
  <c r="BE92" i="44"/>
  <c r="BB94" i="44"/>
  <c r="Z95" i="44"/>
  <c r="BB96" i="44"/>
  <c r="AH97" i="44"/>
  <c r="AR98" i="44"/>
  <c r="AF99" i="44"/>
  <c r="AK10" i="46"/>
  <c r="AK10" i="44"/>
  <c r="BQ10" i="46"/>
  <c r="BQ10" i="44"/>
  <c r="Y11" i="46"/>
  <c r="Y11" i="44"/>
  <c r="AW11" i="46"/>
  <c r="AW11" i="44"/>
  <c r="AZ14" i="46"/>
  <c r="AZ14" i="44"/>
  <c r="BP14" i="46"/>
  <c r="BP14" i="44"/>
  <c r="AA16" i="46"/>
  <c r="AA16" i="44"/>
  <c r="O17" i="46"/>
  <c r="O17" i="44"/>
  <c r="AE19" i="46"/>
  <c r="AE19" i="44"/>
  <c r="S20" i="46"/>
  <c r="S20" i="44"/>
  <c r="AY20" i="46"/>
  <c r="AY20" i="44"/>
  <c r="BJ21" i="46"/>
  <c r="BJ21" i="44"/>
  <c r="J22" i="46"/>
  <c r="J22" i="44"/>
  <c r="AK25" i="46"/>
  <c r="AK25" i="44"/>
  <c r="N26" i="46"/>
  <c r="N26" i="44"/>
  <c r="A25" i="27"/>
  <c r="C27" i="46"/>
  <c r="C27" i="44" s="1"/>
  <c r="R27" i="46"/>
  <c r="R27" i="44"/>
  <c r="AY30" i="46"/>
  <c r="AY30" i="44"/>
  <c r="BQ37" i="46"/>
  <c r="BQ37" i="44"/>
  <c r="AW38" i="46"/>
  <c r="AW38" i="44"/>
  <c r="BM40" i="46"/>
  <c r="BM40" i="44"/>
  <c r="X42" i="46"/>
  <c r="X42" i="44"/>
  <c r="AX7" i="46"/>
  <c r="AX7" i="44"/>
  <c r="BB8" i="46"/>
  <c r="BB8" i="44"/>
  <c r="S9" i="46"/>
  <c r="S9" i="44"/>
  <c r="BB10" i="46"/>
  <c r="BB10" i="44"/>
  <c r="U12" i="46"/>
  <c r="U12" i="44"/>
  <c r="AK12" i="46"/>
  <c r="AK12" i="44"/>
  <c r="BQ12" i="46"/>
  <c r="BQ12" i="44"/>
  <c r="Y13" i="46"/>
  <c r="Y13" i="44"/>
  <c r="BM13" i="46"/>
  <c r="BM13" i="44"/>
  <c r="AC14" i="46"/>
  <c r="AC14" i="44"/>
  <c r="BE15" i="46"/>
  <c r="BE15" i="44"/>
  <c r="D18" i="46"/>
  <c r="D18" i="44"/>
  <c r="T18" i="46"/>
  <c r="T18" i="44"/>
  <c r="AJ18" i="46"/>
  <c r="AJ18" i="44"/>
  <c r="AU21" i="46"/>
  <c r="AU21" i="44"/>
  <c r="AE23" i="46"/>
  <c r="AE23" i="44"/>
  <c r="AS28" i="46"/>
  <c r="AS28" i="44"/>
  <c r="AZ32" i="46"/>
  <c r="AZ32" i="44"/>
  <c r="AQ34" i="46"/>
  <c r="AQ34" i="44"/>
  <c r="AI36" i="46"/>
  <c r="AI36" i="44"/>
  <c r="BG36" i="46"/>
  <c r="BG36" i="44"/>
  <c r="D9" i="46"/>
  <c r="D9" i="44"/>
  <c r="AJ9" i="46"/>
  <c r="AJ9" i="44"/>
  <c r="N14" i="46"/>
  <c r="N14" i="44"/>
  <c r="BA18" i="46"/>
  <c r="BA18" i="44"/>
  <c r="BQ18" i="46"/>
  <c r="BQ18" i="44"/>
  <c r="E20" i="46"/>
  <c r="E20" i="44"/>
  <c r="P21" i="46"/>
  <c r="P21" i="44"/>
  <c r="BD23" i="46"/>
  <c r="BD23" i="44"/>
  <c r="BD26" i="46"/>
  <c r="BD26" i="44"/>
  <c r="U30" i="46"/>
  <c r="U30" i="44"/>
  <c r="U32" i="46"/>
  <c r="U32" i="44"/>
  <c r="AK32" i="46"/>
  <c r="AK32" i="44"/>
  <c r="X35" i="46"/>
  <c r="X35" i="44"/>
  <c r="AN35" i="46"/>
  <c r="AN35" i="44"/>
  <c r="T36" i="46"/>
  <c r="T36" i="44"/>
  <c r="AA38" i="46"/>
  <c r="AA38" i="44"/>
  <c r="G39" i="46"/>
  <c r="G39" i="44"/>
  <c r="BC39" i="46"/>
  <c r="BC39" i="44"/>
  <c r="AH42" i="46"/>
  <c r="AH42" i="44"/>
  <c r="BJ43" i="46"/>
  <c r="BJ43" i="44"/>
  <c r="AM8" i="46"/>
  <c r="AM8" i="44"/>
  <c r="BO11" i="46"/>
  <c r="BO11" i="44"/>
  <c r="BB12" i="46"/>
  <c r="BB12" i="44"/>
  <c r="E16" i="46"/>
  <c r="E16" i="44"/>
  <c r="AK20" i="46"/>
  <c r="AK20" i="44"/>
  <c r="P23" i="46"/>
  <c r="P23" i="44"/>
  <c r="E30" i="46"/>
  <c r="E30" i="44"/>
  <c r="A15" i="44"/>
  <c r="A29" i="44"/>
  <c r="C16" i="46"/>
  <c r="C16" i="44" s="1"/>
  <c r="N7" i="44"/>
  <c r="BB7" i="44"/>
  <c r="U8" i="44"/>
  <c r="AK8" i="44"/>
  <c r="AZ8" i="44"/>
  <c r="W9" i="44"/>
  <c r="AO9" i="44"/>
  <c r="BF9" i="44"/>
  <c r="AC10" i="44"/>
  <c r="AU10" i="44"/>
  <c r="V11" i="44"/>
  <c r="AX11" i="44"/>
  <c r="AA12" i="44"/>
  <c r="AT12" i="44"/>
  <c r="Q13" i="44"/>
  <c r="AO13" i="44"/>
  <c r="BN13" i="44"/>
  <c r="R14" i="44"/>
  <c r="AL14" i="44"/>
  <c r="BH14" i="44"/>
  <c r="I15" i="44"/>
  <c r="Y15" i="44"/>
  <c r="BF15" i="44"/>
  <c r="L16" i="44"/>
  <c r="AS16" i="44"/>
  <c r="BG16" i="44"/>
  <c r="G17" i="44"/>
  <c r="AD17" i="44"/>
  <c r="AS17" i="44"/>
  <c r="Q18" i="44"/>
  <c r="AI18" i="44"/>
  <c r="I19" i="44"/>
  <c r="T19" i="44"/>
  <c r="AI19" i="44"/>
  <c r="BA19" i="44"/>
  <c r="BP19" i="44"/>
  <c r="P20" i="44"/>
  <c r="AG20" i="44"/>
  <c r="BQ20" i="44"/>
  <c r="T21" i="44"/>
  <c r="AL21" i="44"/>
  <c r="H22" i="44"/>
  <c r="AO22" i="44"/>
  <c r="BE22" i="44"/>
  <c r="D23" i="44"/>
  <c r="S23" i="44"/>
  <c r="AH23" i="44"/>
  <c r="BL23" i="44"/>
  <c r="K24" i="44"/>
  <c r="AA24" i="44"/>
  <c r="AL25" i="44"/>
  <c r="BC25" i="44"/>
  <c r="F26" i="44"/>
  <c r="W26" i="44"/>
  <c r="AK26" i="44"/>
  <c r="BA26" i="44"/>
  <c r="BP26" i="44"/>
  <c r="T27" i="44"/>
  <c r="AY27" i="44"/>
  <c r="BM27" i="44"/>
  <c r="K28" i="44"/>
  <c r="X28" i="44"/>
  <c r="BQ28" i="44"/>
  <c r="AN29" i="44"/>
  <c r="K30" i="44"/>
  <c r="K32" i="44"/>
  <c r="Z32" i="44"/>
  <c r="AS32" i="44"/>
  <c r="BI32" i="44"/>
  <c r="AP34" i="44"/>
  <c r="AP35" i="44"/>
  <c r="BN35" i="44"/>
  <c r="AJ37" i="44"/>
  <c r="X38" i="44"/>
  <c r="BL38" i="44"/>
  <c r="L39" i="44"/>
  <c r="X40" i="44"/>
  <c r="AQ43" i="44"/>
  <c r="O44" i="44"/>
  <c r="AC7" i="46"/>
  <c r="AC7" i="44"/>
  <c r="BG19" i="46"/>
  <c r="BG19" i="44"/>
  <c r="Z8" i="46"/>
  <c r="Z8" i="44"/>
  <c r="R10" i="46"/>
  <c r="R10" i="44"/>
  <c r="AS13" i="46"/>
  <c r="AS13" i="44"/>
  <c r="AS15" i="46"/>
  <c r="AS15" i="44"/>
  <c r="AM22" i="46"/>
  <c r="AM22" i="44"/>
  <c r="AQ23" i="46"/>
  <c r="AQ23" i="44"/>
  <c r="AE24" i="46"/>
  <c r="AE24" i="44"/>
  <c r="AQ26" i="46"/>
  <c r="AQ26" i="44"/>
  <c r="AK29" i="46"/>
  <c r="AK29" i="44"/>
  <c r="AB31" i="46"/>
  <c r="AB31" i="44"/>
  <c r="AY35" i="46"/>
  <c r="AY35" i="44"/>
  <c r="G36" i="46"/>
  <c r="G36" i="44"/>
  <c r="AU36" i="46"/>
  <c r="AU36" i="44"/>
  <c r="BJ38" i="46"/>
  <c r="BJ38" i="44"/>
  <c r="BK7" i="46"/>
  <c r="BK7" i="44"/>
  <c r="AD15" i="46"/>
  <c r="AD15" i="44"/>
  <c r="AS19" i="46"/>
  <c r="AS19" i="44"/>
  <c r="X22" i="46"/>
  <c r="X22" i="44"/>
  <c r="BP23" i="46"/>
  <c r="BP23" i="44"/>
  <c r="AV24" i="46"/>
  <c r="AV24" i="44"/>
  <c r="AF27" i="46"/>
  <c r="AF27" i="44"/>
  <c r="AV27" i="46"/>
  <c r="AV27" i="44"/>
  <c r="BF28" i="46"/>
  <c r="BF28" i="44"/>
  <c r="F29" i="46"/>
  <c r="F29" i="44"/>
  <c r="D33" i="46"/>
  <c r="D33" i="44"/>
  <c r="L8" i="46"/>
  <c r="L8" i="44"/>
  <c r="O15" i="46"/>
  <c r="O15" i="44"/>
  <c r="BN16" i="46"/>
  <c r="BN16" i="44"/>
  <c r="A16" i="27"/>
  <c r="C18" i="46"/>
  <c r="C18" i="44" s="1"/>
  <c r="BN20" i="46"/>
  <c r="BN20" i="44"/>
  <c r="AC21" i="46"/>
  <c r="AC21" i="44"/>
  <c r="AZ25" i="46"/>
  <c r="AZ25" i="44"/>
  <c r="BP25" i="46"/>
  <c r="BP25" i="44"/>
  <c r="AC26" i="46"/>
  <c r="AC26" i="44"/>
  <c r="BQ26" i="46"/>
  <c r="BQ26" i="44"/>
  <c r="S28" i="46"/>
  <c r="S28" i="44"/>
  <c r="W29" i="46"/>
  <c r="W29" i="44"/>
  <c r="BC29" i="46"/>
  <c r="BC29" i="44"/>
  <c r="N31" i="46"/>
  <c r="N31" i="44"/>
  <c r="J32" i="46"/>
  <c r="J32" i="44"/>
  <c r="Q34" i="46"/>
  <c r="Q34" i="44"/>
  <c r="AG34" i="46"/>
  <c r="AG34" i="44"/>
  <c r="BI35" i="46"/>
  <c r="BI35" i="44"/>
  <c r="D37" i="46"/>
  <c r="D37" i="44"/>
  <c r="T37" i="46"/>
  <c r="T37" i="44"/>
  <c r="AR37" i="46"/>
  <c r="AR37" i="44"/>
  <c r="O42" i="46"/>
  <c r="O42" i="44"/>
  <c r="BK42" i="46"/>
  <c r="BK42" i="44"/>
  <c r="S43" i="46"/>
  <c r="S43" i="44"/>
  <c r="AM44" i="46"/>
  <c r="AM44" i="44"/>
  <c r="AP45" i="46"/>
  <c r="AP45" i="44"/>
  <c r="AD46" i="46"/>
  <c r="AD46" i="44"/>
  <c r="BB46" i="46"/>
  <c r="BB46" i="44"/>
  <c r="BM47" i="46"/>
  <c r="BM47" i="44"/>
  <c r="L48" i="46"/>
  <c r="L48" i="44"/>
  <c r="AJ48" i="46"/>
  <c r="AJ48" i="44"/>
  <c r="AZ48" i="46"/>
  <c r="AZ48" i="44"/>
  <c r="P49" i="46"/>
  <c r="P49" i="44"/>
  <c r="AP50" i="46"/>
  <c r="AP50" i="44"/>
  <c r="G46" i="46"/>
  <c r="G46" i="44"/>
  <c r="AM46" i="46"/>
  <c r="AM46" i="44"/>
  <c r="AH47" i="46"/>
  <c r="AH47" i="44"/>
  <c r="BI48" i="46"/>
  <c r="BI48" i="44"/>
  <c r="BE49" i="46"/>
  <c r="BE49" i="44"/>
  <c r="O51" i="46"/>
  <c r="O51" i="44"/>
  <c r="BC51" i="46"/>
  <c r="BC51" i="44"/>
  <c r="AO52" i="46"/>
  <c r="AO52" i="44"/>
  <c r="D53" i="46"/>
  <c r="D53" i="44"/>
  <c r="BP53" i="46"/>
  <c r="BP53" i="44"/>
  <c r="R55" i="46"/>
  <c r="R55" i="44"/>
  <c r="AZ45" i="46"/>
  <c r="AZ45" i="44"/>
  <c r="AV46" i="46"/>
  <c r="AV46" i="44"/>
  <c r="L50" i="46"/>
  <c r="L50" i="44"/>
  <c r="AZ50" i="46"/>
  <c r="AZ50" i="44"/>
  <c r="J52" i="46"/>
  <c r="J52" i="44"/>
  <c r="BI45" i="46"/>
  <c r="BI45" i="44"/>
  <c r="Q46" i="46"/>
  <c r="Q46" i="44"/>
  <c r="AR47" i="46"/>
  <c r="AR47" i="44"/>
  <c r="AE48" i="46"/>
  <c r="AE48" i="44"/>
  <c r="AA49" i="46"/>
  <c r="AA49" i="44"/>
  <c r="BO49" i="46"/>
  <c r="BO49" i="44"/>
  <c r="Y51" i="46"/>
  <c r="Y51" i="44"/>
  <c r="BM51" i="46"/>
  <c r="BM51" i="44"/>
  <c r="S52" i="46"/>
  <c r="S52" i="44"/>
  <c r="V53" i="46"/>
  <c r="V53" i="44"/>
  <c r="BL54" i="46"/>
  <c r="BL54" i="44"/>
  <c r="AB55" i="46"/>
  <c r="AB55" i="44"/>
  <c r="BP55" i="46"/>
  <c r="BP55" i="44"/>
  <c r="AP57" i="46"/>
  <c r="AP57" i="44"/>
  <c r="BN57" i="46"/>
  <c r="BN57" i="44"/>
  <c r="T58" i="46"/>
  <c r="T58" i="44"/>
  <c r="O38" i="44"/>
  <c r="AM38" i="44"/>
  <c r="S39" i="44"/>
  <c r="AD39" i="44"/>
  <c r="AQ39" i="44"/>
  <c r="BN39" i="44"/>
  <c r="W40" i="44"/>
  <c r="AH40" i="44"/>
  <c r="BB40" i="44"/>
  <c r="I41" i="44"/>
  <c r="R41" i="44"/>
  <c r="AC41" i="44"/>
  <c r="AX41" i="44"/>
  <c r="BI41" i="44"/>
  <c r="F42" i="44"/>
  <c r="AR42" i="44"/>
  <c r="BB42" i="44"/>
  <c r="AO43" i="44"/>
  <c r="AZ43" i="44"/>
  <c r="H44" i="44"/>
  <c r="R44" i="44"/>
  <c r="AW44" i="44"/>
  <c r="D45" i="44"/>
  <c r="AK45" i="44"/>
  <c r="BG45" i="44"/>
  <c r="D46" i="44"/>
  <c r="J47" i="44"/>
  <c r="AE47" i="44"/>
  <c r="W48" i="44"/>
  <c r="Q49" i="44"/>
  <c r="AC50" i="44"/>
  <c r="BA50" i="44"/>
  <c r="AE51" i="44"/>
  <c r="K52" i="44"/>
  <c r="X52" i="44"/>
  <c r="AI52" i="44"/>
  <c r="BD52" i="44"/>
  <c r="K53" i="44"/>
  <c r="AC54" i="44"/>
  <c r="AB56" i="44"/>
  <c r="Q58" i="44"/>
  <c r="BO61" i="44"/>
  <c r="AN53" i="46"/>
  <c r="AN53" i="44"/>
  <c r="AF45" i="46"/>
  <c r="AF45" i="44"/>
  <c r="AB46" i="46"/>
  <c r="AB46" i="44"/>
  <c r="BC47" i="46"/>
  <c r="BC47" i="44"/>
  <c r="AP48" i="46"/>
  <c r="AP48" i="44"/>
  <c r="F49" i="46"/>
  <c r="F49" i="44"/>
  <c r="AF50" i="46"/>
  <c r="AF50" i="44"/>
  <c r="AW53" i="46"/>
  <c r="AW53" i="44"/>
  <c r="K54" i="46"/>
  <c r="K54" i="44"/>
  <c r="AU55" i="46"/>
  <c r="AU55" i="44"/>
  <c r="BQ46" i="46"/>
  <c r="BQ46" i="44"/>
  <c r="X47" i="46"/>
  <c r="X47" i="44"/>
  <c r="S48" i="46"/>
  <c r="S48" i="44"/>
  <c r="AU49" i="46"/>
  <c r="AU49" i="44"/>
  <c r="AK51" i="46"/>
  <c r="AK51" i="44"/>
  <c r="F51" i="46"/>
  <c r="F51" i="44"/>
  <c r="AT51" i="46"/>
  <c r="AT51" i="44"/>
  <c r="AF52" i="46"/>
  <c r="AF52" i="44"/>
  <c r="BG53" i="46"/>
  <c r="BG53" i="44"/>
  <c r="U54" i="46"/>
  <c r="U54" i="44"/>
  <c r="BA54" i="46"/>
  <c r="BA54" i="44"/>
  <c r="BE55" i="46"/>
  <c r="BE55" i="44"/>
  <c r="T56" i="46"/>
  <c r="T56" i="44"/>
  <c r="G57" i="46"/>
  <c r="G57" i="44"/>
  <c r="W57" i="46"/>
  <c r="W57" i="44"/>
  <c r="AE57" i="46"/>
  <c r="AE57" i="44"/>
  <c r="BC57" i="46"/>
  <c r="BC57" i="44"/>
  <c r="AG58" i="46"/>
  <c r="AG58" i="44"/>
  <c r="AW58" i="46"/>
  <c r="AW58" i="44"/>
  <c r="BM58" i="46"/>
  <c r="BM58" i="44"/>
  <c r="AS59" i="46"/>
  <c r="AS59" i="44"/>
  <c r="BQ59" i="46"/>
  <c r="BQ59" i="44"/>
  <c r="O60" i="46"/>
  <c r="O60" i="44"/>
  <c r="AM60" i="46"/>
  <c r="AM60" i="44"/>
  <c r="BK60" i="46"/>
  <c r="BK60" i="44"/>
  <c r="AY61" i="46"/>
  <c r="AY61" i="44"/>
  <c r="E62" i="46"/>
  <c r="E62" i="44"/>
  <c r="M62" i="46"/>
  <c r="M62" i="44"/>
  <c r="BI62" i="46"/>
  <c r="BI62" i="44"/>
  <c r="BQ62" i="46"/>
  <c r="BQ62" i="44"/>
  <c r="Y63" i="46"/>
  <c r="Y63" i="44"/>
  <c r="K64" i="46"/>
  <c r="K64" i="44"/>
  <c r="AI64" i="46"/>
  <c r="AI64" i="44"/>
  <c r="BK65" i="46"/>
  <c r="BK65" i="44"/>
  <c r="K66" i="46"/>
  <c r="K66" i="44"/>
  <c r="AI66" i="46"/>
  <c r="AI66" i="44"/>
  <c r="BO66" i="46"/>
  <c r="BO66" i="44"/>
  <c r="E67" i="46"/>
  <c r="E67" i="44"/>
  <c r="M67" i="46"/>
  <c r="M67" i="44"/>
  <c r="J58" i="46"/>
  <c r="J58" i="44"/>
  <c r="BF58" i="46"/>
  <c r="BF58" i="44"/>
  <c r="H60" i="46"/>
  <c r="H60" i="44"/>
  <c r="D61" i="46"/>
  <c r="D61" i="44"/>
  <c r="BH61" i="46"/>
  <c r="BH61" i="44"/>
  <c r="V62" i="46"/>
  <c r="V62" i="44"/>
  <c r="AH63" i="46"/>
  <c r="AH63" i="44"/>
  <c r="AR64" i="46"/>
  <c r="AR64" i="44"/>
  <c r="H65" i="46"/>
  <c r="H65" i="44"/>
  <c r="BD65" i="46"/>
  <c r="BD65" i="44"/>
  <c r="AG57" i="46"/>
  <c r="AG57" i="44"/>
  <c r="W59" i="46"/>
  <c r="W59" i="44"/>
  <c r="BK59" i="46"/>
  <c r="BK59" i="44"/>
  <c r="AW60" i="46"/>
  <c r="AW60" i="44"/>
  <c r="M61" i="46"/>
  <c r="M61" i="44"/>
  <c r="BQ61" i="46"/>
  <c r="BQ61" i="44"/>
  <c r="AE62" i="46"/>
  <c r="AE62" i="44"/>
  <c r="AQ63" i="46"/>
  <c r="AQ63" i="44"/>
  <c r="R60" i="46"/>
  <c r="R60" i="44"/>
  <c r="V61" i="46"/>
  <c r="V61" i="44"/>
  <c r="D63" i="46"/>
  <c r="D63" i="44"/>
  <c r="F64" i="46"/>
  <c r="F64" i="44"/>
  <c r="BB64" i="46"/>
  <c r="BB64" i="44"/>
  <c r="R65" i="46"/>
  <c r="R65" i="44"/>
  <c r="BN65" i="46"/>
  <c r="BN65" i="44"/>
  <c r="AX52" i="44"/>
  <c r="M53" i="44"/>
  <c r="AX56" i="44"/>
  <c r="BA57" i="44"/>
  <c r="BC58" i="44"/>
  <c r="X59" i="44"/>
  <c r="Z60" i="44"/>
  <c r="AX60" i="44"/>
  <c r="BA67" i="44"/>
  <c r="AG68" i="44"/>
  <c r="AS69" i="44"/>
  <c r="BE70" i="44"/>
  <c r="L71" i="44"/>
  <c r="AR71" i="44"/>
  <c r="AF61" i="46"/>
  <c r="AF61" i="44"/>
  <c r="AJ65" i="46"/>
  <c r="AJ65" i="44"/>
  <c r="X66" i="46"/>
  <c r="X66" i="44"/>
  <c r="BD66" i="46"/>
  <c r="BD66" i="44"/>
  <c r="AH67" i="46"/>
  <c r="AH67" i="44"/>
  <c r="BN56" i="46"/>
  <c r="BN56" i="44"/>
  <c r="M57" i="46"/>
  <c r="M57" i="44"/>
  <c r="AM58" i="46"/>
  <c r="AM58" i="44"/>
  <c r="K59" i="46"/>
  <c r="K59" i="44"/>
  <c r="AQ59" i="46"/>
  <c r="AQ59" i="44"/>
  <c r="AC60" i="46"/>
  <c r="AC60" i="44"/>
  <c r="BI60" i="46"/>
  <c r="BI60" i="44"/>
  <c r="BM64" i="46"/>
  <c r="BM64" i="44"/>
  <c r="AS65" i="46"/>
  <c r="AS65" i="44"/>
  <c r="AZ59" i="46"/>
  <c r="AZ59" i="44"/>
  <c r="AP61" i="46"/>
  <c r="AP61" i="44"/>
  <c r="AS67" i="46"/>
  <c r="AS67" i="44"/>
  <c r="BQ67" i="46"/>
  <c r="BQ67" i="44"/>
  <c r="BM70" i="46"/>
  <c r="BM70" i="44"/>
  <c r="AB71" i="46"/>
  <c r="AB71" i="44"/>
  <c r="BH71" i="46"/>
  <c r="BH71" i="44"/>
  <c r="X72" i="46"/>
  <c r="X72" i="44"/>
  <c r="BH73" i="46"/>
  <c r="BH73" i="44"/>
  <c r="X74" i="46"/>
  <c r="X74" i="44"/>
  <c r="AJ75" i="46"/>
  <c r="AJ75" i="44"/>
  <c r="BD76" i="46"/>
  <c r="BD76" i="44"/>
  <c r="S77" i="46"/>
  <c r="S77" i="44"/>
  <c r="AZ62" i="44"/>
  <c r="V68" i="44"/>
  <c r="AE68" i="44"/>
  <c r="AP68" i="44"/>
  <c r="BH68" i="44"/>
  <c r="N69" i="44"/>
  <c r="X69" i="44"/>
  <c r="AI69" i="44"/>
  <c r="BF69" i="44"/>
  <c r="L70" i="44"/>
  <c r="AR70" i="44"/>
  <c r="BC70" i="44"/>
  <c r="AM78" i="44"/>
  <c r="AX79" i="44"/>
  <c r="N80" i="44"/>
  <c r="AP81" i="44"/>
  <c r="V82" i="44"/>
  <c r="AF29" i="46"/>
  <c r="AF29" i="44"/>
  <c r="AL35" i="46"/>
  <c r="AL35" i="44"/>
  <c r="J36" i="46"/>
  <c r="J36" i="44"/>
  <c r="AH36" i="46"/>
  <c r="AH36" i="44"/>
  <c r="AC37" i="46"/>
  <c r="AC37" i="44"/>
  <c r="BI37" i="46"/>
  <c r="BI37" i="44"/>
  <c r="Y38" i="46"/>
  <c r="Y38" i="44"/>
  <c r="AC39" i="46"/>
  <c r="AC39" i="44"/>
  <c r="AR41" i="46"/>
  <c r="AR41" i="44"/>
  <c r="L43" i="46"/>
  <c r="L43" i="44"/>
  <c r="BD44" i="46"/>
  <c r="BD44" i="44"/>
  <c r="AA45" i="46"/>
  <c r="AA45" i="44"/>
  <c r="O46" i="46"/>
  <c r="O46" i="44"/>
  <c r="AX47" i="46"/>
  <c r="AX47" i="44"/>
  <c r="AC48" i="46"/>
  <c r="AC48" i="44"/>
  <c r="D30" i="46"/>
  <c r="D30" i="44"/>
  <c r="AV31" i="46"/>
  <c r="AV31" i="44"/>
  <c r="BP32" i="46"/>
  <c r="BP32" i="44"/>
  <c r="BK33" i="46"/>
  <c r="BK33" i="44"/>
  <c r="AI34" i="46"/>
  <c r="AI34" i="44"/>
  <c r="AH38" i="46"/>
  <c r="AH38" i="44"/>
  <c r="BN38" i="46"/>
  <c r="BN38" i="44"/>
  <c r="BA41" i="46"/>
  <c r="BA41" i="44"/>
  <c r="U43" i="46"/>
  <c r="U43" i="44"/>
  <c r="BM44" i="46"/>
  <c r="BM44" i="44"/>
  <c r="AJ45" i="46"/>
  <c r="AJ45" i="44"/>
  <c r="X46" i="46"/>
  <c r="X46" i="44"/>
  <c r="BG47" i="46"/>
  <c r="BG47" i="44"/>
  <c r="AL48" i="46"/>
  <c r="AL48" i="44"/>
  <c r="R49" i="46"/>
  <c r="R49" i="44"/>
  <c r="AR50" i="46"/>
  <c r="AR50" i="44"/>
  <c r="AF51" i="46"/>
  <c r="AF51" i="44"/>
  <c r="AH14" i="44"/>
  <c r="AX14" i="44"/>
  <c r="I16" i="44"/>
  <c r="U17" i="44"/>
  <c r="BJ28" i="46"/>
  <c r="BJ28" i="44"/>
  <c r="BF29" i="46"/>
  <c r="BF29" i="44"/>
  <c r="AC30" i="46"/>
  <c r="AC30" i="44"/>
  <c r="BA30" i="46"/>
  <c r="BA30" i="44"/>
  <c r="AC32" i="46"/>
  <c r="AC32" i="44"/>
  <c r="BH34" i="46"/>
  <c r="BH34" i="44"/>
  <c r="P35" i="46"/>
  <c r="P35" i="44"/>
  <c r="AR36" i="46"/>
  <c r="AR36" i="44"/>
  <c r="G37" i="46"/>
  <c r="G37" i="44"/>
  <c r="AM39" i="46"/>
  <c r="AM39" i="44"/>
  <c r="K40" i="46"/>
  <c r="K40" i="44"/>
  <c r="F41" i="46"/>
  <c r="F41" i="44"/>
  <c r="BJ41" i="46"/>
  <c r="BJ41" i="44"/>
  <c r="AD43" i="46"/>
  <c r="AD43" i="44"/>
  <c r="J44" i="46"/>
  <c r="J44" i="44"/>
  <c r="AS45" i="46"/>
  <c r="AS45" i="44"/>
  <c r="W11" i="44"/>
  <c r="BB13" i="44"/>
  <c r="Y16" i="44"/>
  <c r="AK17" i="44"/>
  <c r="BI17" i="44"/>
  <c r="A12" i="44"/>
  <c r="A26" i="44"/>
  <c r="C9" i="46"/>
  <c r="C9" i="44" s="1"/>
  <c r="C30" i="46"/>
  <c r="C30" i="44" s="1"/>
  <c r="Q7" i="44"/>
  <c r="AG7" i="44"/>
  <c r="AT7" i="44"/>
  <c r="BI7" i="44"/>
  <c r="F8" i="44"/>
  <c r="T8" i="44"/>
  <c r="AU8" i="44"/>
  <c r="BH8" i="44"/>
  <c r="G9" i="44"/>
  <c r="T9" i="44"/>
  <c r="AI9" i="44"/>
  <c r="AU9" i="44"/>
  <c r="BM9" i="44"/>
  <c r="M10" i="44"/>
  <c r="Z10" i="44"/>
  <c r="AR10" i="44"/>
  <c r="H11" i="44"/>
  <c r="X11" i="44"/>
  <c r="AP11" i="44"/>
  <c r="BJ11" i="44"/>
  <c r="M12" i="44"/>
  <c r="AC12" i="44"/>
  <c r="AQ12" i="44"/>
  <c r="BE12" i="44"/>
  <c r="D13" i="44"/>
  <c r="U13" i="44"/>
  <c r="AN13" i="44"/>
  <c r="BC13" i="44"/>
  <c r="V14" i="44"/>
  <c r="AJ14" i="44"/>
  <c r="AY14" i="44"/>
  <c r="M15" i="44"/>
  <c r="X15" i="44"/>
  <c r="AK15" i="44"/>
  <c r="BL15" i="44"/>
  <c r="K16" i="44"/>
  <c r="Z16" i="44"/>
  <c r="AJ16" i="44"/>
  <c r="AX16" i="44"/>
  <c r="H17" i="44"/>
  <c r="W17" i="44"/>
  <c r="AL17" i="44"/>
  <c r="AV17" i="44"/>
  <c r="BL17" i="44"/>
  <c r="AC18" i="44"/>
  <c r="AQ18" i="44"/>
  <c r="V19" i="44"/>
  <c r="BI19" i="44"/>
  <c r="AZ20" i="44"/>
  <c r="BM20" i="44"/>
  <c r="M21" i="44"/>
  <c r="AN21" i="44"/>
  <c r="BB21" i="44"/>
  <c r="Q22" i="44"/>
  <c r="AB22" i="44"/>
  <c r="AQ22" i="44"/>
  <c r="BC22" i="44"/>
  <c r="O23" i="44"/>
  <c r="Z23" i="44"/>
  <c r="AK23" i="44"/>
  <c r="AY23" i="44"/>
  <c r="BI23" i="44"/>
  <c r="T24" i="44"/>
  <c r="AH24" i="44"/>
  <c r="AW24" i="44"/>
  <c r="V25" i="44"/>
  <c r="AI25" i="44"/>
  <c r="AT25" i="44"/>
  <c r="BJ25" i="44"/>
  <c r="G26" i="44"/>
  <c r="S26" i="44"/>
  <c r="AT26" i="44"/>
  <c r="S27" i="44"/>
  <c r="AE27" i="44"/>
  <c r="AR27" i="44"/>
  <c r="BD27" i="44"/>
  <c r="Y28" i="44"/>
  <c r="AL28" i="44"/>
  <c r="AW28" i="44"/>
  <c r="BI28" i="44"/>
  <c r="J29" i="44"/>
  <c r="V29" i="44"/>
  <c r="AH29" i="44"/>
  <c r="AX29" i="44"/>
  <c r="BK29" i="44"/>
  <c r="L30" i="44"/>
  <c r="Z30" i="44"/>
  <c r="AO30" i="44"/>
  <c r="BP30" i="44"/>
  <c r="M31" i="44"/>
  <c r="AL31" i="44"/>
  <c r="BC31" i="44"/>
  <c r="BQ31" i="44"/>
  <c r="AB32" i="44"/>
  <c r="AR32" i="44"/>
  <c r="BE32" i="44"/>
  <c r="E33" i="44"/>
  <c r="AF33" i="44"/>
  <c r="AS33" i="44"/>
  <c r="BH33" i="44"/>
  <c r="H34" i="44"/>
  <c r="Y34" i="44"/>
  <c r="AW34" i="44"/>
  <c r="BL34" i="44"/>
  <c r="J35" i="44"/>
  <c r="V35" i="44"/>
  <c r="AI35" i="44"/>
  <c r="AV35" i="44"/>
  <c r="BP35" i="44"/>
  <c r="L36" i="44"/>
  <c r="Y36" i="44"/>
  <c r="AW36" i="44"/>
  <c r="E37" i="44"/>
  <c r="R37" i="44"/>
  <c r="AP37" i="44"/>
  <c r="AZ37" i="44"/>
  <c r="V38" i="44"/>
  <c r="BB38" i="44"/>
  <c r="AH39" i="44"/>
  <c r="AT39" i="44"/>
  <c r="BO39" i="44"/>
  <c r="V40" i="44"/>
  <c r="AP40" i="44"/>
  <c r="BI40" i="44"/>
  <c r="BE41" i="44"/>
  <c r="AB42" i="44"/>
  <c r="AL42" i="44"/>
  <c r="BM42" i="44"/>
  <c r="I43" i="44"/>
  <c r="AC43" i="44"/>
  <c r="AX43" i="44"/>
  <c r="E44" i="44"/>
  <c r="E46" i="44"/>
  <c r="AK46" i="44"/>
  <c r="AA48" i="44"/>
  <c r="W49" i="44"/>
  <c r="BE50" i="44"/>
  <c r="AC51" i="44"/>
  <c r="W52" i="44"/>
  <c r="L54" i="44"/>
  <c r="AZ54" i="44"/>
  <c r="P55" i="44"/>
  <c r="Z35" i="46"/>
  <c r="Z35" i="44"/>
  <c r="BF35" i="46"/>
  <c r="BF35" i="44"/>
  <c r="AS29" i="46"/>
  <c r="AS29" i="44"/>
  <c r="P30" i="46"/>
  <c r="P30" i="44"/>
  <c r="BL30" i="46"/>
  <c r="BL30" i="44"/>
  <c r="H32" i="46"/>
  <c r="H32" i="44"/>
  <c r="AA33" i="46"/>
  <c r="AA33" i="44"/>
  <c r="AY33" i="46"/>
  <c r="AY33" i="44"/>
  <c r="W34" i="46"/>
  <c r="W34" i="44"/>
  <c r="BO35" i="46"/>
  <c r="BO35" i="44"/>
  <c r="BC36" i="46"/>
  <c r="BC36" i="44"/>
  <c r="AX37" i="46"/>
  <c r="AX37" i="44"/>
  <c r="F38" i="46"/>
  <c r="F38" i="44"/>
  <c r="J39" i="46"/>
  <c r="J39" i="44"/>
  <c r="AX39" i="46"/>
  <c r="AX39" i="44"/>
  <c r="Y41" i="46"/>
  <c r="Y41" i="44"/>
  <c r="E42" i="46"/>
  <c r="E42" i="44"/>
  <c r="M42" i="46"/>
  <c r="M42" i="44"/>
  <c r="U42" i="46"/>
  <c r="U42" i="44"/>
  <c r="AC42" i="46"/>
  <c r="AC42" i="44"/>
  <c r="AK42" i="46"/>
  <c r="AK42" i="44"/>
  <c r="AS42" i="46"/>
  <c r="AS42" i="44"/>
  <c r="BA42" i="46"/>
  <c r="BA42" i="44"/>
  <c r="BI42" i="46"/>
  <c r="BI42" i="44"/>
  <c r="BQ42" i="46"/>
  <c r="BQ42" i="44"/>
  <c r="AW43" i="46"/>
  <c r="AW43" i="44"/>
  <c r="AC44" i="46"/>
  <c r="AC44" i="44"/>
  <c r="BL45" i="46"/>
  <c r="BL45" i="44"/>
  <c r="AZ46" i="46"/>
  <c r="AZ46" i="44"/>
  <c r="W47" i="46"/>
  <c r="W47" i="44"/>
  <c r="BN48" i="46"/>
  <c r="BN48" i="44"/>
  <c r="AT49" i="46"/>
  <c r="AT49" i="44"/>
  <c r="H50" i="46"/>
  <c r="H50" i="44"/>
  <c r="BH51" i="46"/>
  <c r="BH51" i="44"/>
  <c r="V52" i="46"/>
  <c r="V52" i="44"/>
  <c r="BI31" i="46"/>
  <c r="BI31" i="44"/>
  <c r="Q32" i="46"/>
  <c r="Q32" i="44"/>
  <c r="AO32" i="46"/>
  <c r="AO32" i="44"/>
  <c r="S37" i="46"/>
  <c r="S37" i="44"/>
  <c r="BC38" i="46"/>
  <c r="BC38" i="44"/>
  <c r="BG39" i="46"/>
  <c r="BG39" i="44"/>
  <c r="AE40" i="46"/>
  <c r="AE40" i="44"/>
  <c r="AM40" i="46"/>
  <c r="AM40" i="44"/>
  <c r="AU40" i="46"/>
  <c r="AU40" i="44"/>
  <c r="BF43" i="46"/>
  <c r="BF43" i="44"/>
  <c r="AL44" i="46"/>
  <c r="AL44" i="44"/>
  <c r="I45" i="46"/>
  <c r="I45" i="44"/>
  <c r="BI46" i="46"/>
  <c r="BI46" i="44"/>
  <c r="AF47" i="46"/>
  <c r="AF47" i="44"/>
  <c r="K48" i="46"/>
  <c r="K48" i="44"/>
  <c r="BC49" i="46"/>
  <c r="BC49" i="44"/>
  <c r="Q50" i="46"/>
  <c r="Q50" i="44"/>
  <c r="E51" i="46"/>
  <c r="E51" i="44"/>
  <c r="BQ51" i="46"/>
  <c r="BQ51" i="44"/>
  <c r="AE52" i="46"/>
  <c r="AE52" i="44"/>
  <c r="J53" i="46"/>
  <c r="J53" i="44"/>
  <c r="R53" i="46"/>
  <c r="R53" i="44"/>
  <c r="Z53" i="46"/>
  <c r="Z53" i="44"/>
  <c r="AH53" i="46"/>
  <c r="AH53" i="44"/>
  <c r="AP53" i="46"/>
  <c r="AP53" i="44"/>
  <c r="AX53" i="46"/>
  <c r="AX53" i="44"/>
  <c r="BF53" i="46"/>
  <c r="BF53" i="44"/>
  <c r="BN53" i="46"/>
  <c r="BN53" i="44"/>
  <c r="AJ54" i="46"/>
  <c r="AJ54" i="44"/>
  <c r="BH54" i="46"/>
  <c r="BH54" i="44"/>
  <c r="BL55" i="46"/>
  <c r="BL55" i="44"/>
  <c r="AI56" i="46"/>
  <c r="AI56" i="44"/>
  <c r="F57" i="46"/>
  <c r="F57" i="44"/>
  <c r="BB57" i="46"/>
  <c r="BB57" i="44"/>
  <c r="AV58" i="46"/>
  <c r="AV58" i="44"/>
  <c r="D59" i="46"/>
  <c r="D59" i="44"/>
  <c r="T59" i="46"/>
  <c r="T59" i="44"/>
  <c r="BH59" i="46"/>
  <c r="BH59" i="44"/>
  <c r="BP59" i="46"/>
  <c r="BP59" i="44"/>
  <c r="N60" i="46"/>
  <c r="N60" i="44"/>
  <c r="AD60" i="46"/>
  <c r="AD60" i="44"/>
  <c r="BB60" i="46"/>
  <c r="BB60" i="44"/>
  <c r="Z61" i="46"/>
  <c r="Z61" i="44"/>
  <c r="AR62" i="46"/>
  <c r="AR62" i="44"/>
  <c r="X63" i="46"/>
  <c r="X63" i="44"/>
  <c r="BD63" i="46"/>
  <c r="BD63" i="44"/>
  <c r="AY28" i="46"/>
  <c r="AY28" i="44"/>
  <c r="G29" i="46"/>
  <c r="G29" i="44"/>
  <c r="AP30" i="46"/>
  <c r="AP30" i="44"/>
  <c r="V31" i="46"/>
  <c r="V31" i="44"/>
  <c r="M33" i="46"/>
  <c r="M33" i="44"/>
  <c r="AK33" i="46"/>
  <c r="AK33" i="44"/>
  <c r="I34" i="46"/>
  <c r="I34" i="44"/>
  <c r="E35" i="46"/>
  <c r="E35" i="44"/>
  <c r="BM36" i="46"/>
  <c r="BM36" i="44"/>
  <c r="P38" i="46"/>
  <c r="P38" i="44"/>
  <c r="T39" i="46"/>
  <c r="T39" i="44"/>
  <c r="BP39" i="46"/>
  <c r="BP39" i="44"/>
  <c r="BD40" i="46"/>
  <c r="BD40" i="44"/>
  <c r="BL40" i="46"/>
  <c r="BL40" i="44"/>
  <c r="AI41" i="46"/>
  <c r="AI41" i="44"/>
  <c r="BO43" i="46"/>
  <c r="BO43" i="44"/>
  <c r="AU44" i="46"/>
  <c r="AU44" i="44"/>
  <c r="R45" i="46"/>
  <c r="R45" i="44"/>
  <c r="F46" i="46"/>
  <c r="F46" i="44"/>
  <c r="H57" i="46"/>
  <c r="H57" i="44"/>
  <c r="V59" i="46"/>
  <c r="V59" i="44"/>
  <c r="AV60" i="46"/>
  <c r="AV60" i="44"/>
  <c r="K55" i="46"/>
  <c r="K55" i="44"/>
  <c r="S55" i="46"/>
  <c r="S55" i="44"/>
  <c r="AA55" i="46"/>
  <c r="AA55" i="44"/>
  <c r="AI55" i="46"/>
  <c r="AI55" i="44"/>
  <c r="AQ55" i="46"/>
  <c r="AQ55" i="44"/>
  <c r="AY55" i="46"/>
  <c r="AY55" i="44"/>
  <c r="BG55" i="46"/>
  <c r="BG55" i="44"/>
  <c r="BO55" i="46"/>
  <c r="BO55" i="44"/>
  <c r="Q57" i="46"/>
  <c r="Q57" i="44"/>
  <c r="AE59" i="46"/>
  <c r="AE59" i="44"/>
  <c r="BE60" i="46"/>
  <c r="BE60" i="44"/>
  <c r="G62" i="46"/>
  <c r="G62" i="44"/>
  <c r="AY63" i="46"/>
  <c r="AY63" i="44"/>
  <c r="U64" i="46"/>
  <c r="U64" i="44"/>
  <c r="I65" i="46"/>
  <c r="I65" i="44"/>
  <c r="Q65" i="46"/>
  <c r="Q65" i="44"/>
  <c r="Y65" i="46"/>
  <c r="Y65" i="44"/>
  <c r="E66" i="46"/>
  <c r="E66" i="44"/>
  <c r="M66" i="46"/>
  <c r="M66" i="44"/>
  <c r="Z57" i="46"/>
  <c r="Z57" i="44"/>
  <c r="AG46" i="44"/>
  <c r="D47" i="44"/>
  <c r="AO47" i="44"/>
  <c r="BP47" i="44"/>
  <c r="T48" i="44"/>
  <c r="AU48" i="44"/>
  <c r="I49" i="44"/>
  <c r="BL49" i="44"/>
  <c r="AI50" i="44"/>
  <c r="W51" i="44"/>
  <c r="BF52" i="44"/>
  <c r="AA54" i="44"/>
  <c r="BC54" i="44"/>
  <c r="AT55" i="44"/>
  <c r="BC55" i="44"/>
  <c r="Z56" i="44"/>
  <c r="BJ56" i="44"/>
  <c r="AK57" i="44"/>
  <c r="BE57" i="44"/>
  <c r="K58" i="44"/>
  <c r="BP67" i="44"/>
  <c r="L69" i="44"/>
  <c r="AR69" i="44"/>
  <c r="H70" i="44"/>
  <c r="AQ71" i="44"/>
  <c r="K73" i="44"/>
  <c r="AY73" i="44"/>
  <c r="O74" i="44"/>
  <c r="I56" i="46"/>
  <c r="I56" i="44"/>
  <c r="Q56" i="46"/>
  <c r="Q56" i="44"/>
  <c r="Y56" i="46"/>
  <c r="Y56" i="44"/>
  <c r="AG56" i="46"/>
  <c r="AG56" i="44"/>
  <c r="AO56" i="46"/>
  <c r="AO56" i="44"/>
  <c r="AW56" i="46"/>
  <c r="AW56" i="44"/>
  <c r="BE56" i="46"/>
  <c r="BE56" i="44"/>
  <c r="BM56" i="46"/>
  <c r="BM56" i="44"/>
  <c r="F58" i="46"/>
  <c r="F58" i="44"/>
  <c r="N58" i="46"/>
  <c r="N58" i="44"/>
  <c r="V58" i="46"/>
  <c r="V58" i="44"/>
  <c r="AD58" i="46"/>
  <c r="AD58" i="44"/>
  <c r="AL58" i="46"/>
  <c r="AL58" i="44"/>
  <c r="AT58" i="46"/>
  <c r="AT58" i="44"/>
  <c r="BB58" i="46"/>
  <c r="BB58" i="44"/>
  <c r="BJ58" i="46"/>
  <c r="BJ58" i="44"/>
  <c r="AZ65" i="46"/>
  <c r="AZ65" i="44"/>
  <c r="AY54" i="46"/>
  <c r="AY54" i="44"/>
  <c r="AS57" i="46"/>
  <c r="AS57" i="44"/>
  <c r="BG59" i="46"/>
  <c r="BG59" i="44"/>
  <c r="U60" i="46"/>
  <c r="U60" i="44"/>
  <c r="I61" i="46"/>
  <c r="I61" i="44"/>
  <c r="Q61" i="46"/>
  <c r="Q61" i="44"/>
  <c r="Y61" i="46"/>
  <c r="Y61" i="44"/>
  <c r="AG61" i="46"/>
  <c r="AG61" i="44"/>
  <c r="AO61" i="46"/>
  <c r="AO61" i="44"/>
  <c r="AW61" i="46"/>
  <c r="AW61" i="44"/>
  <c r="BE61" i="46"/>
  <c r="BE61" i="44"/>
  <c r="BM61" i="46"/>
  <c r="BM61" i="44"/>
  <c r="AI62" i="46"/>
  <c r="AI62" i="44"/>
  <c r="O63" i="46"/>
  <c r="O63" i="44"/>
  <c r="AW64" i="46"/>
  <c r="AW64" i="44"/>
  <c r="BI65" i="46"/>
  <c r="BI65" i="44"/>
  <c r="AO66" i="46"/>
  <c r="AO66" i="44"/>
  <c r="BE66" i="46"/>
  <c r="BE66" i="44"/>
  <c r="K67" i="46"/>
  <c r="K67" i="44"/>
  <c r="BF64" i="46"/>
  <c r="BF64" i="44"/>
  <c r="AD65" i="46"/>
  <c r="AD65" i="44"/>
  <c r="AL65" i="46"/>
  <c r="AL65" i="44"/>
  <c r="AT65" i="46"/>
  <c r="AT65" i="44"/>
  <c r="BB65" i="46"/>
  <c r="BB65" i="44"/>
  <c r="BJ65" i="46"/>
  <c r="BJ65" i="44"/>
  <c r="Z66" i="46"/>
  <c r="Z66" i="44"/>
  <c r="AX66" i="46"/>
  <c r="AX66" i="44"/>
  <c r="L67" i="46"/>
  <c r="L67" i="44"/>
  <c r="T67" i="46"/>
  <c r="T67" i="44"/>
  <c r="H68" i="46"/>
  <c r="H68" i="44"/>
  <c r="P68" i="46"/>
  <c r="P68" i="44"/>
  <c r="X68" i="46"/>
  <c r="X68" i="44"/>
  <c r="AF68" i="46"/>
  <c r="AF68" i="44"/>
  <c r="AN68" i="46"/>
  <c r="AN68" i="44"/>
  <c r="AV68" i="46"/>
  <c r="AV68" i="44"/>
  <c r="BD68" i="46"/>
  <c r="BD68" i="44"/>
  <c r="BL68" i="46"/>
  <c r="BL68" i="44"/>
  <c r="AJ69" i="46"/>
  <c r="AJ69" i="44"/>
  <c r="AZ69" i="46"/>
  <c r="AZ69" i="44"/>
  <c r="AF70" i="46"/>
  <c r="AF70" i="44"/>
  <c r="AU72" i="46"/>
  <c r="AU72" i="44"/>
  <c r="AA73" i="46"/>
  <c r="AA73" i="44"/>
  <c r="AQ73" i="46"/>
  <c r="AQ73" i="44"/>
  <c r="G74" i="46"/>
  <c r="G74" i="44"/>
  <c r="BK74" i="46"/>
  <c r="BK74" i="44"/>
  <c r="AI75" i="46"/>
  <c r="AI75" i="44"/>
  <c r="AY75" i="46"/>
  <c r="AY75" i="44"/>
  <c r="G76" i="46"/>
  <c r="G76" i="44"/>
  <c r="AE76" i="46"/>
  <c r="AE76" i="44"/>
  <c r="Z77" i="46"/>
  <c r="Z77" i="44"/>
  <c r="BN77" i="46"/>
  <c r="BN77" i="44"/>
  <c r="BB78" i="46"/>
  <c r="BB78" i="44"/>
  <c r="Q79" i="46"/>
  <c r="Q79" i="44"/>
  <c r="Y79" i="46"/>
  <c r="Y79" i="44"/>
  <c r="BM79" i="46"/>
  <c r="BM79" i="44"/>
  <c r="M80" i="46"/>
  <c r="M80" i="44"/>
  <c r="BQ54" i="46"/>
  <c r="BQ54" i="44"/>
  <c r="BK57" i="46"/>
  <c r="BK57" i="44"/>
  <c r="D66" i="46"/>
  <c r="D66" i="44"/>
  <c r="BP66" i="46"/>
  <c r="BP66" i="44"/>
  <c r="AL67" i="46"/>
  <c r="AL67" i="44"/>
  <c r="F69" i="46"/>
  <c r="F69" i="44"/>
  <c r="AX70" i="46"/>
  <c r="AX70" i="44"/>
  <c r="U71" i="46"/>
  <c r="U71" i="44"/>
  <c r="AU67" i="46"/>
  <c r="AU67" i="44"/>
  <c r="O69" i="46"/>
  <c r="O69" i="44"/>
  <c r="BG70" i="46"/>
  <c r="BG70" i="44"/>
  <c r="AD71" i="46"/>
  <c r="AD71" i="44"/>
  <c r="J72" i="46"/>
  <c r="J72" i="44"/>
  <c r="BB73" i="46"/>
  <c r="BB73" i="44"/>
  <c r="AH74" i="46"/>
  <c r="AH74" i="44"/>
  <c r="N75" i="46"/>
  <c r="N75" i="44"/>
  <c r="BF76" i="46"/>
  <c r="BF76" i="44"/>
  <c r="AC77" i="46"/>
  <c r="AC77" i="44"/>
  <c r="V66" i="46"/>
  <c r="V66" i="44"/>
  <c r="BD67" i="46"/>
  <c r="BD67" i="44"/>
  <c r="M59" i="44"/>
  <c r="P66" i="44"/>
  <c r="AQ67" i="44"/>
  <c r="BK67" i="44"/>
  <c r="G68" i="44"/>
  <c r="AI68" i="44"/>
  <c r="Q81" i="44"/>
  <c r="BA82" i="44"/>
  <c r="W85" i="44"/>
  <c r="AF66" i="46"/>
  <c r="AF66" i="44"/>
  <c r="AH69" i="46"/>
  <c r="AH69" i="44"/>
  <c r="N70" i="46"/>
  <c r="N70" i="44"/>
  <c r="AQ69" i="46"/>
  <c r="AQ69" i="44"/>
  <c r="W70" i="46"/>
  <c r="W70" i="44"/>
  <c r="BE81" i="46"/>
  <c r="BE81" i="44"/>
  <c r="AS82" i="46"/>
  <c r="AS82" i="44"/>
  <c r="P83" i="46"/>
  <c r="P83" i="44"/>
  <c r="BH84" i="46"/>
  <c r="BH84" i="44"/>
  <c r="AE85" i="46"/>
  <c r="AE85" i="44"/>
  <c r="K86" i="46"/>
  <c r="K86" i="44"/>
  <c r="BC87" i="46"/>
  <c r="BC87" i="44"/>
  <c r="Q88" i="46"/>
  <c r="Q88" i="44"/>
  <c r="E89" i="46"/>
  <c r="E89" i="44"/>
  <c r="BQ89" i="46"/>
  <c r="BQ89" i="44"/>
  <c r="AE90" i="46"/>
  <c r="AE90" i="44"/>
  <c r="K91" i="46"/>
  <c r="K91" i="44"/>
  <c r="BG66" i="46"/>
  <c r="BG66" i="44"/>
  <c r="AC67" i="46"/>
  <c r="AC67" i="44"/>
  <c r="BI69" i="44"/>
  <c r="AO70" i="44"/>
  <c r="AW71" i="44"/>
  <c r="BF71" i="44"/>
  <c r="AL72" i="44"/>
  <c r="BM72" i="44"/>
  <c r="R73" i="44"/>
  <c r="Q78" i="44"/>
  <c r="AZ79" i="44"/>
  <c r="AN80" i="44"/>
  <c r="BC92" i="44"/>
  <c r="AI93" i="44"/>
  <c r="BH94" i="44"/>
  <c r="AN95" i="44"/>
  <c r="T96" i="44"/>
  <c r="BL97" i="44"/>
  <c r="Z98" i="44"/>
  <c r="AS8" i="46"/>
  <c r="AS8" i="44"/>
  <c r="BQ8" i="46"/>
  <c r="BQ8" i="44"/>
  <c r="Z9" i="46"/>
  <c r="Z9" i="44"/>
  <c r="E10" i="46"/>
  <c r="E10" i="44"/>
  <c r="BA10" i="46"/>
  <c r="BA10" i="44"/>
  <c r="AO11" i="46"/>
  <c r="AO11" i="44"/>
  <c r="AB12" i="46"/>
  <c r="AB12" i="44"/>
  <c r="AZ12" i="46"/>
  <c r="AZ12" i="44"/>
  <c r="H13" i="46"/>
  <c r="H13" i="44"/>
  <c r="T14" i="46"/>
  <c r="T14" i="44"/>
  <c r="S16" i="46"/>
  <c r="S16" i="44"/>
  <c r="AY16" i="46"/>
  <c r="AY16" i="44"/>
  <c r="BG18" i="46"/>
  <c r="BG18" i="44"/>
  <c r="G19" i="46"/>
  <c r="G19" i="44"/>
  <c r="O19" i="46"/>
  <c r="O19" i="44"/>
  <c r="BO20" i="46"/>
  <c r="BO20" i="44"/>
  <c r="V21" i="46"/>
  <c r="V21" i="44"/>
  <c r="AD21" i="46"/>
  <c r="AD21" i="44"/>
  <c r="V8" i="46"/>
  <c r="V8" i="44"/>
  <c r="Z11" i="46"/>
  <c r="Z11" i="44"/>
  <c r="E12" i="46"/>
  <c r="E12" i="44"/>
  <c r="AW13" i="46"/>
  <c r="AW13" i="44"/>
  <c r="AO15" i="46"/>
  <c r="AO15" i="44"/>
  <c r="P17" i="46"/>
  <c r="P17" i="44"/>
  <c r="AN17" i="46"/>
  <c r="AN17" i="44"/>
  <c r="AN19" i="46"/>
  <c r="AN19" i="44"/>
  <c r="BD19" i="46"/>
  <c r="BD19" i="44"/>
  <c r="L20" i="46"/>
  <c r="L20" i="44"/>
  <c r="T20" i="46"/>
  <c r="T20" i="44"/>
  <c r="AJ20" i="46"/>
  <c r="AJ20" i="44"/>
  <c r="BH20" i="46"/>
  <c r="BH20" i="44"/>
  <c r="BC21" i="46"/>
  <c r="BC21" i="44"/>
  <c r="BH9" i="46"/>
  <c r="BH9" i="44"/>
  <c r="AE10" i="46"/>
  <c r="AE10" i="44"/>
  <c r="BJ12" i="46"/>
  <c r="BJ12" i="44"/>
  <c r="AD14" i="46"/>
  <c r="AD14" i="44"/>
  <c r="BB14" i="46"/>
  <c r="BB14" i="44"/>
  <c r="BI16" i="46"/>
  <c r="BI16" i="44"/>
  <c r="AW17" i="46"/>
  <c r="AW17" i="44"/>
  <c r="U18" i="46"/>
  <c r="U18" i="44"/>
  <c r="AK18" i="46"/>
  <c r="AK18" i="44"/>
  <c r="AS18" i="46"/>
  <c r="AS18" i="44"/>
  <c r="BI18" i="46"/>
  <c r="BI18" i="44"/>
  <c r="BD21" i="46"/>
  <c r="BD21" i="44"/>
  <c r="D22" i="46"/>
  <c r="D22" i="44"/>
  <c r="BP22" i="46"/>
  <c r="BP22" i="44"/>
  <c r="H23" i="46"/>
  <c r="H23" i="44"/>
  <c r="AN23" i="46"/>
  <c r="AN23" i="44"/>
  <c r="AV23" i="46"/>
  <c r="AV23" i="44"/>
  <c r="C13" i="46"/>
  <c r="C13" i="44" s="1"/>
  <c r="R7" i="44"/>
  <c r="AD7" i="44"/>
  <c r="BG7" i="44"/>
  <c r="AC8" i="44"/>
  <c r="BA8" i="44"/>
  <c r="AA9" i="44"/>
  <c r="AL9" i="44"/>
  <c r="AY9" i="44"/>
  <c r="BN9" i="44"/>
  <c r="K10" i="44"/>
  <c r="W10" i="44"/>
  <c r="AL10" i="44"/>
  <c r="AX10" i="44"/>
  <c r="Q11" i="44"/>
  <c r="AD11" i="44"/>
  <c r="AV11" i="44"/>
  <c r="BL11" i="44"/>
  <c r="L12" i="44"/>
  <c r="Y12" i="44"/>
  <c r="AL12" i="44"/>
  <c r="AY12" i="44"/>
  <c r="M13" i="44"/>
  <c r="AC13" i="44"/>
  <c r="AP13" i="44"/>
  <c r="BD13" i="44"/>
  <c r="F14" i="44"/>
  <c r="S14" i="44"/>
  <c r="AT14" i="44"/>
  <c r="BG14" i="44"/>
  <c r="F15" i="44"/>
  <c r="P15" i="44"/>
  <c r="Z15" i="44"/>
  <c r="AM15" i="44"/>
  <c r="AX15" i="44"/>
  <c r="BI15" i="44"/>
  <c r="U16" i="44"/>
  <c r="AE16" i="44"/>
  <c r="AQ16" i="44"/>
  <c r="M17" i="44"/>
  <c r="Y17" i="44"/>
  <c r="BM17" i="44"/>
  <c r="M18" i="44"/>
  <c r="BE18" i="44"/>
  <c r="E19" i="44"/>
  <c r="AQ19" i="44"/>
  <c r="H14" i="46"/>
  <c r="H14" i="44"/>
  <c r="J8" i="46"/>
  <c r="J8" i="44"/>
  <c r="O9" i="46"/>
  <c r="O9" i="44"/>
  <c r="AP10" i="46"/>
  <c r="AP10" i="44"/>
  <c r="BN10" i="46"/>
  <c r="BN10" i="44"/>
  <c r="Q12" i="46"/>
  <c r="Q12" i="44"/>
  <c r="AK13" i="46"/>
  <c r="AK13" i="44"/>
  <c r="U15" i="46"/>
  <c r="U15" i="44"/>
  <c r="AB19" i="46"/>
  <c r="AB19" i="44"/>
  <c r="AJ19" i="46"/>
  <c r="AJ19" i="44"/>
  <c r="AZ19" i="46"/>
  <c r="AZ19" i="44"/>
  <c r="X20" i="46"/>
  <c r="X20" i="44"/>
  <c r="AV20" i="46"/>
  <c r="AV20" i="44"/>
  <c r="AI21" i="46"/>
  <c r="AI21" i="44"/>
  <c r="AQ21" i="46"/>
  <c r="AQ21" i="44"/>
  <c r="O22" i="46"/>
  <c r="O22" i="44"/>
  <c r="W22" i="46"/>
  <c r="W22" i="44"/>
  <c r="K23" i="46"/>
  <c r="K23" i="44"/>
  <c r="BN14" i="46"/>
  <c r="BN14" i="44"/>
  <c r="BJ15" i="46"/>
  <c r="BJ15" i="44"/>
  <c r="AO16" i="46"/>
  <c r="AO16" i="44"/>
  <c r="AC17" i="46"/>
  <c r="AC17" i="44"/>
  <c r="AW18" i="46"/>
  <c r="AW18" i="44"/>
  <c r="AW20" i="46"/>
  <c r="AW20" i="44"/>
  <c r="D21" i="46"/>
  <c r="D21" i="44"/>
  <c r="L21" i="46"/>
  <c r="L21" i="44"/>
  <c r="BP21" i="46"/>
  <c r="BP21" i="44"/>
  <c r="BD22" i="46"/>
  <c r="BD22" i="44"/>
  <c r="T23" i="46"/>
  <c r="T23" i="44"/>
  <c r="AB23" i="46"/>
  <c r="AB23" i="44"/>
  <c r="AW9" i="46"/>
  <c r="AW9" i="44"/>
  <c r="P11" i="46"/>
  <c r="P11" i="44"/>
  <c r="BD11" i="46"/>
  <c r="BD11" i="44"/>
  <c r="W13" i="46"/>
  <c r="W13" i="44"/>
  <c r="BK13" i="46"/>
  <c r="BK13" i="44"/>
  <c r="AQ14" i="46"/>
  <c r="AQ14" i="44"/>
  <c r="AE15" i="46"/>
  <c r="AE15" i="44"/>
  <c r="F17" i="46"/>
  <c r="F17" i="44"/>
  <c r="BJ17" i="46"/>
  <c r="BJ17" i="44"/>
  <c r="J18" i="46"/>
  <c r="J18" i="44"/>
  <c r="Z18" i="46"/>
  <c r="Z18" i="44"/>
  <c r="AH18" i="46"/>
  <c r="AH18" i="44"/>
  <c r="F19" i="46"/>
  <c r="F19" i="44"/>
  <c r="AT19" i="46"/>
  <c r="AT19" i="44"/>
  <c r="BJ19" i="46"/>
  <c r="BJ19" i="44"/>
  <c r="AH20" i="46"/>
  <c r="AH20" i="44"/>
  <c r="BF20" i="46"/>
  <c r="BF20" i="44"/>
  <c r="AH22" i="46"/>
  <c r="AH22" i="44"/>
  <c r="J24" i="46"/>
  <c r="J24" i="44"/>
  <c r="J27" i="46"/>
  <c r="J27" i="44"/>
  <c r="BF27" i="46"/>
  <c r="BF27" i="44"/>
  <c r="BL29" i="46"/>
  <c r="BL29" i="44"/>
  <c r="AQ30" i="46"/>
  <c r="AQ30" i="44"/>
  <c r="AE31" i="46"/>
  <c r="AE31" i="44"/>
  <c r="S32" i="46"/>
  <c r="S32" i="44"/>
  <c r="AM23" i="46"/>
  <c r="AM23" i="44"/>
  <c r="AQ24" i="46"/>
  <c r="AQ24" i="44"/>
  <c r="BO24" i="46"/>
  <c r="BO24" i="44"/>
  <c r="BB25" i="46"/>
  <c r="BB25" i="44"/>
  <c r="AE26" i="46"/>
  <c r="AE26" i="44"/>
  <c r="M28" i="46"/>
  <c r="M28" i="44"/>
  <c r="I29" i="46"/>
  <c r="I29" i="44"/>
  <c r="T30" i="46"/>
  <c r="T30" i="44"/>
  <c r="AZ30" i="46"/>
  <c r="AZ30" i="44"/>
  <c r="BL26" i="46"/>
  <c r="BL26" i="44"/>
  <c r="BP27" i="46"/>
  <c r="BP27" i="44"/>
  <c r="BB28" i="46"/>
  <c r="BB28" i="44"/>
  <c r="AP29" i="46"/>
  <c r="AP29" i="44"/>
  <c r="AO31" i="46"/>
  <c r="AO31" i="44"/>
  <c r="BM31" i="46"/>
  <c r="BM31" i="44"/>
  <c r="Y22" i="44"/>
  <c r="AX22" i="44"/>
  <c r="R23" i="44"/>
  <c r="AX23" i="44"/>
  <c r="BG23" i="44"/>
  <c r="P24" i="44"/>
  <c r="AB24" i="44"/>
  <c r="AN24" i="44"/>
  <c r="AZ24" i="44"/>
  <c r="Z25" i="44"/>
  <c r="AU25" i="44"/>
  <c r="BG25" i="44"/>
  <c r="P26" i="44"/>
  <c r="AB26" i="44"/>
  <c r="AN26" i="44"/>
  <c r="BN23" i="46"/>
  <c r="BN23" i="44"/>
  <c r="BC24" i="46"/>
  <c r="BC24" i="44"/>
  <c r="AH25" i="46"/>
  <c r="AH25" i="44"/>
  <c r="BN25" i="46"/>
  <c r="BN25" i="44"/>
  <c r="AG28" i="46"/>
  <c r="AG28" i="44"/>
  <c r="AF30" i="46"/>
  <c r="AF30" i="44"/>
  <c r="T26" i="46"/>
  <c r="T26" i="44"/>
  <c r="AZ26" i="46"/>
  <c r="AZ26" i="44"/>
  <c r="BB29" i="46"/>
  <c r="BB29" i="44"/>
  <c r="I30" i="46"/>
  <c r="I30" i="44"/>
  <c r="AS21" i="46"/>
  <c r="AS21" i="44"/>
  <c r="AC23" i="46"/>
  <c r="AC23" i="44"/>
  <c r="AG24" i="46"/>
  <c r="AG24" i="44"/>
  <c r="L25" i="46"/>
  <c r="L25" i="44"/>
  <c r="AR25" i="46"/>
  <c r="AR25" i="44"/>
  <c r="AG27" i="46"/>
  <c r="AG27" i="44"/>
  <c r="AQ28" i="46"/>
  <c r="AQ28" i="44"/>
  <c r="AE29" i="44"/>
  <c r="H31" i="44"/>
  <c r="BB31" i="44"/>
  <c r="AQ32" i="44"/>
  <c r="BA32" i="44"/>
  <c r="BM32" i="44"/>
  <c r="W33" i="44"/>
  <c r="AR33" i="44"/>
  <c r="BD33" i="44"/>
  <c r="BP33" i="44"/>
  <c r="L34" i="44"/>
  <c r="X34" i="44"/>
  <c r="AR34" i="44"/>
  <c r="BC34" i="44"/>
  <c r="BP34" i="44"/>
  <c r="K35" i="44"/>
  <c r="AF35" i="44"/>
  <c r="Z36" i="44"/>
  <c r="AI20" i="46"/>
  <c r="AI20" i="44"/>
  <c r="N21" i="46"/>
  <c r="N21" i="44"/>
  <c r="BF22" i="46"/>
  <c r="BF22" i="44"/>
  <c r="Z24" i="46"/>
  <c r="Z24" i="44"/>
  <c r="E25" i="46"/>
  <c r="E25" i="44"/>
  <c r="BQ25" i="46"/>
  <c r="BQ25" i="44"/>
  <c r="AD26" i="46"/>
  <c r="AD26" i="44"/>
  <c r="BB26" i="46"/>
  <c r="BB26" i="44"/>
  <c r="Z27" i="46"/>
  <c r="Z27" i="44"/>
  <c r="AH27" i="46"/>
  <c r="AH27" i="44"/>
  <c r="BN27" i="46"/>
  <c r="BN27" i="44"/>
  <c r="D28" i="46"/>
  <c r="D28" i="44"/>
  <c r="L28" i="46"/>
  <c r="L28" i="44"/>
  <c r="T28" i="46"/>
  <c r="T28" i="44"/>
  <c r="AB28" i="46"/>
  <c r="AB28" i="44"/>
  <c r="AJ28" i="46"/>
  <c r="AJ28" i="44"/>
  <c r="AR28" i="46"/>
  <c r="AR28" i="44"/>
  <c r="AZ28" i="46"/>
  <c r="AZ28" i="44"/>
  <c r="BH28" i="46"/>
  <c r="BH28" i="44"/>
  <c r="BP28" i="46"/>
  <c r="BP28" i="44"/>
  <c r="H29" i="46"/>
  <c r="H29" i="44"/>
  <c r="AV29" i="46"/>
  <c r="AV29" i="44"/>
  <c r="S30" i="46"/>
  <c r="S30" i="44"/>
  <c r="AI30" i="46"/>
  <c r="AI30" i="44"/>
  <c r="G31" i="46"/>
  <c r="G31" i="44"/>
  <c r="AM31" i="46"/>
  <c r="AM31" i="44"/>
  <c r="AI32" i="46"/>
  <c r="AI32" i="44"/>
  <c r="AY32" i="46"/>
  <c r="AY32" i="44"/>
  <c r="AD33" i="46"/>
  <c r="AD33" i="44"/>
  <c r="J34" i="46"/>
  <c r="J34" i="44"/>
  <c r="Z34" i="46"/>
  <c r="Z34" i="44"/>
  <c r="AT35" i="46"/>
  <c r="AT35" i="44"/>
  <c r="R36" i="46"/>
  <c r="R36" i="44"/>
  <c r="AR20" i="46"/>
  <c r="AR20" i="44"/>
  <c r="W21" i="46"/>
  <c r="W21" i="44"/>
  <c r="BO22" i="46"/>
  <c r="BO22" i="44"/>
  <c r="AI24" i="46"/>
  <c r="AI24" i="44"/>
  <c r="N25" i="46"/>
  <c r="N25" i="44"/>
  <c r="AM26" i="46"/>
  <c r="AM26" i="44"/>
  <c r="BK26" i="46"/>
  <c r="BK26" i="44"/>
  <c r="AQ27" i="46"/>
  <c r="AQ27" i="44"/>
  <c r="Q19" i="46"/>
  <c r="Q19" i="44"/>
  <c r="Y19" i="46"/>
  <c r="Y19" i="44"/>
  <c r="AG19" i="46"/>
  <c r="AG19" i="44"/>
  <c r="AO19" i="46"/>
  <c r="AO19" i="44"/>
  <c r="AW19" i="46"/>
  <c r="AW19" i="44"/>
  <c r="BE19" i="46"/>
  <c r="BE19" i="44"/>
  <c r="BM19" i="46"/>
  <c r="BM19" i="44"/>
  <c r="BA20" i="46"/>
  <c r="BA20" i="44"/>
  <c r="AF21" i="46"/>
  <c r="AF21" i="44"/>
  <c r="L22" i="46"/>
  <c r="L22" i="44"/>
  <c r="AR24" i="46"/>
  <c r="AR24" i="44"/>
  <c r="W25" i="46"/>
  <c r="W25" i="44"/>
  <c r="D27" i="46"/>
  <c r="D27" i="44"/>
  <c r="AJ27" i="46"/>
  <c r="AJ27" i="44"/>
  <c r="A13" i="44"/>
  <c r="C8" i="46"/>
  <c r="C8" i="44" s="1"/>
  <c r="K7" i="44"/>
  <c r="Y7" i="44"/>
  <c r="AI7" i="44"/>
  <c r="AW7" i="44"/>
  <c r="D8" i="44"/>
  <c r="N8" i="44"/>
  <c r="AJ8" i="44"/>
  <c r="AT8" i="44"/>
  <c r="BC8" i="44"/>
  <c r="BN8" i="44"/>
  <c r="K9" i="44"/>
  <c r="AG9" i="44"/>
  <c r="AP9" i="44"/>
  <c r="AZ9" i="44"/>
  <c r="BK9" i="44"/>
  <c r="F10" i="44"/>
  <c r="AD10" i="44"/>
  <c r="AY10" i="44"/>
  <c r="BJ10" i="44"/>
  <c r="I11" i="44"/>
  <c r="U11" i="44"/>
  <c r="AF11" i="44"/>
  <c r="AQ11" i="44"/>
  <c r="BE11" i="44"/>
  <c r="D12" i="44"/>
  <c r="N12" i="44"/>
  <c r="X12" i="44"/>
  <c r="AI12" i="44"/>
  <c r="AS12" i="44"/>
  <c r="J13" i="44"/>
  <c r="X13" i="44"/>
  <c r="AJ13" i="44"/>
  <c r="AU13" i="44"/>
  <c r="BE13" i="44"/>
  <c r="D14" i="44"/>
  <c r="M14" i="44"/>
  <c r="AI14" i="44"/>
  <c r="AS14" i="44"/>
  <c r="BO14" i="44"/>
  <c r="J15" i="44"/>
  <c r="AC15" i="44"/>
  <c r="AL15" i="44"/>
  <c r="AU15" i="44"/>
  <c r="BD15" i="44"/>
  <c r="BM15" i="44"/>
  <c r="J16" i="44"/>
  <c r="T16" i="44"/>
  <c r="AN16" i="44"/>
  <c r="AW16" i="44"/>
  <c r="BF16" i="44"/>
  <c r="V17" i="44"/>
  <c r="AF17" i="44"/>
  <c r="BA17" i="44"/>
  <c r="BK17" i="44"/>
  <c r="I18" i="44"/>
  <c r="S18" i="44"/>
  <c r="AB18" i="44"/>
  <c r="AX18" i="44"/>
  <c r="BH18" i="44"/>
  <c r="D19" i="44"/>
  <c r="L19" i="44"/>
  <c r="U19" i="44"/>
  <c r="AD19" i="44"/>
  <c r="AM19" i="44"/>
  <c r="AV19" i="44"/>
  <c r="BO19" i="44"/>
  <c r="K20" i="44"/>
  <c r="U20" i="44"/>
  <c r="AF20" i="44"/>
  <c r="AP20" i="44"/>
  <c r="F21" i="44"/>
  <c r="AA21" i="44"/>
  <c r="AK21" i="44"/>
  <c r="AT21" i="44"/>
  <c r="AF22" i="44"/>
  <c r="AP22" i="44"/>
  <c r="BK22" i="44"/>
  <c r="F23" i="44"/>
  <c r="N23" i="44"/>
  <c r="V23" i="44"/>
  <c r="AD23" i="44"/>
  <c r="AL23" i="44"/>
  <c r="AT23" i="44"/>
  <c r="BB23" i="44"/>
  <c r="BJ23" i="44"/>
  <c r="O24" i="44"/>
  <c r="Y24" i="44"/>
  <c r="AU24" i="44"/>
  <c r="BD24" i="44"/>
  <c r="BN24" i="44"/>
  <c r="J25" i="44"/>
  <c r="T25" i="44"/>
  <c r="BI25" i="44"/>
  <c r="AU31" i="44"/>
  <c r="N33" i="44"/>
  <c r="AT33" i="44"/>
  <c r="BF34" i="44"/>
  <c r="H20" i="46"/>
  <c r="H20" i="44"/>
  <c r="AY21" i="46"/>
  <c r="AY21" i="44"/>
  <c r="AE22" i="46"/>
  <c r="AE22" i="44"/>
  <c r="BK24" i="46"/>
  <c r="BK24" i="44"/>
  <c r="AP25" i="46"/>
  <c r="AP25" i="44"/>
  <c r="G27" i="46"/>
  <c r="G27" i="44"/>
  <c r="O27" i="46"/>
  <c r="O27" i="44"/>
  <c r="AU27" i="46"/>
  <c r="AU27" i="44"/>
  <c r="I28" i="46"/>
  <c r="I28" i="44"/>
  <c r="U29" i="46"/>
  <c r="U29" i="44"/>
  <c r="BD30" i="46"/>
  <c r="BD30" i="44"/>
  <c r="T31" i="46"/>
  <c r="T31" i="44"/>
  <c r="AR31" i="46"/>
  <c r="AR31" i="44"/>
  <c r="BH31" i="46"/>
  <c r="BH31" i="44"/>
  <c r="X32" i="46"/>
  <c r="X32" i="44"/>
  <c r="BD32" i="46"/>
  <c r="BD32" i="44"/>
  <c r="Q20" i="46"/>
  <c r="Q20" i="44"/>
  <c r="BH21" i="46"/>
  <c r="BH21" i="44"/>
  <c r="AN22" i="46"/>
  <c r="AN22" i="44"/>
  <c r="H24" i="46"/>
  <c r="H24" i="44"/>
  <c r="AY25" i="46"/>
  <c r="AY25" i="44"/>
  <c r="L26" i="46"/>
  <c r="L26" i="44"/>
  <c r="BH26" i="46"/>
  <c r="BH26" i="44"/>
  <c r="P27" i="46"/>
  <c r="P27" i="44"/>
  <c r="R28" i="46"/>
  <c r="R28" i="44"/>
  <c r="AD29" i="46"/>
  <c r="AD29" i="44"/>
  <c r="AL29" i="46"/>
  <c r="AL29" i="44"/>
  <c r="Y30" i="46"/>
  <c r="Y30" i="44"/>
  <c r="BM30" i="46"/>
  <c r="BM30" i="44"/>
  <c r="BA31" i="46"/>
  <c r="BA31" i="44"/>
  <c r="Y32" i="46"/>
  <c r="Y32" i="44"/>
  <c r="AG32" i="46"/>
  <c r="AG32" i="44"/>
  <c r="L33" i="46"/>
  <c r="L33" i="44"/>
  <c r="T33" i="46"/>
  <c r="T33" i="44"/>
  <c r="Z20" i="46"/>
  <c r="Z20" i="44"/>
  <c r="E21" i="46"/>
  <c r="E21" i="44"/>
  <c r="BQ21" i="46"/>
  <c r="BQ21" i="44"/>
  <c r="AW22" i="46"/>
  <c r="AW22" i="44"/>
  <c r="Q24" i="46"/>
  <c r="Q24" i="44"/>
  <c r="BH25" i="46"/>
  <c r="BH25" i="44"/>
  <c r="U26" i="46"/>
  <c r="U26" i="44"/>
  <c r="AS26" i="46"/>
  <c r="AS26" i="44"/>
  <c r="Y27" i="46"/>
  <c r="Y27" i="44"/>
  <c r="BE27" i="46"/>
  <c r="BE27" i="44"/>
  <c r="AA28" i="46"/>
  <c r="AA28" i="44"/>
  <c r="AM29" i="46"/>
  <c r="AM29" i="44"/>
  <c r="J30" i="46"/>
  <c r="J30" i="44"/>
  <c r="BN30" i="46"/>
  <c r="BN30" i="44"/>
  <c r="AD31" i="46"/>
  <c r="AD31" i="44"/>
  <c r="BJ31" i="46"/>
  <c r="BJ31" i="44"/>
  <c r="AP32" i="46"/>
  <c r="AP32" i="44"/>
  <c r="BN32" i="46"/>
  <c r="BN32" i="44"/>
  <c r="U33" i="46"/>
  <c r="U33" i="44"/>
  <c r="BI33" i="46"/>
  <c r="BI33" i="44"/>
  <c r="AP36" i="46"/>
  <c r="AP36" i="44"/>
  <c r="U37" i="46"/>
  <c r="U37" i="44"/>
  <c r="BM38" i="46"/>
  <c r="BM38" i="44"/>
  <c r="BE29" i="46"/>
  <c r="BE29" i="44"/>
  <c r="AB30" i="46"/>
  <c r="AB30" i="44"/>
  <c r="P31" i="46"/>
  <c r="P31" i="44"/>
  <c r="BH32" i="46"/>
  <c r="BH32" i="44"/>
  <c r="AM33" i="46"/>
  <c r="AM33" i="44"/>
  <c r="S34" i="46"/>
  <c r="S34" i="44"/>
  <c r="G35" i="46"/>
  <c r="G35" i="44"/>
  <c r="O35" i="46"/>
  <c r="O35" i="44"/>
  <c r="W35" i="46"/>
  <c r="W35" i="44"/>
  <c r="AE35" i="46"/>
  <c r="AE35" i="44"/>
  <c r="AM35" i="46"/>
  <c r="AM35" i="44"/>
  <c r="AU35" i="46"/>
  <c r="AU35" i="44"/>
  <c r="BC35" i="46"/>
  <c r="BC35" i="44"/>
  <c r="AZ27" i="46"/>
  <c r="AZ27" i="44"/>
  <c r="BN29" i="46"/>
  <c r="BN29" i="44"/>
  <c r="AK30" i="46"/>
  <c r="AK30" i="44"/>
  <c r="Y31" i="46"/>
  <c r="Y31" i="44"/>
  <c r="E32" i="46"/>
  <c r="E32" i="44"/>
  <c r="BQ32" i="46"/>
  <c r="BQ32" i="44"/>
  <c r="AV33" i="46"/>
  <c r="AV33" i="44"/>
  <c r="AB34" i="46"/>
  <c r="AB34" i="44"/>
  <c r="AK28" i="44"/>
  <c r="AT28" i="44"/>
  <c r="BL28" i="44"/>
  <c r="Q29" i="44"/>
  <c r="AW29" i="44"/>
  <c r="AZ33" i="44"/>
  <c r="P34" i="44"/>
  <c r="BE34" i="44"/>
  <c r="S35" i="44"/>
  <c r="AB35" i="44"/>
  <c r="AK35" i="44"/>
  <c r="M37" i="44"/>
  <c r="BA37" i="44"/>
  <c r="AU34" i="46"/>
  <c r="AU34" i="44"/>
  <c r="O36" i="46"/>
  <c r="O36" i="44"/>
  <c r="BD34" i="46"/>
  <c r="BD34" i="44"/>
  <c r="BM34" i="46"/>
  <c r="BM34" i="44"/>
  <c r="AG36" i="46"/>
  <c r="AG36" i="44"/>
  <c r="L37" i="46"/>
  <c r="L37" i="44"/>
  <c r="BK35" i="44"/>
  <c r="X36" i="44"/>
  <c r="AY36" i="44"/>
  <c r="BH36" i="44"/>
  <c r="AD37" i="44"/>
  <c r="AM37" i="44"/>
  <c r="BF37" i="44"/>
  <c r="J38" i="44"/>
  <c r="AL38" i="44"/>
  <c r="AU38" i="44"/>
  <c r="BD38" i="44"/>
  <c r="R39" i="44"/>
  <c r="AJ39" i="44"/>
  <c r="AS39" i="44"/>
  <c r="Y40" i="44"/>
  <c r="AB41" i="44"/>
  <c r="BQ11" i="44"/>
  <c r="AZ13" i="44"/>
  <c r="AU18" i="44"/>
  <c r="E40" i="44"/>
  <c r="AC40" i="44"/>
  <c r="A28" i="44"/>
  <c r="A37" i="44"/>
  <c r="E7" i="44"/>
  <c r="AK7" i="44"/>
  <c r="BM8" i="44"/>
  <c r="BB9" i="44"/>
  <c r="AN12" i="44"/>
  <c r="L13" i="44"/>
  <c r="AR13" i="44"/>
  <c r="X14" i="44"/>
  <c r="D15" i="44"/>
  <c r="L15" i="44"/>
  <c r="T15" i="44"/>
  <c r="AB15" i="44"/>
  <c r="AJ15" i="44"/>
  <c r="AR15" i="44"/>
  <c r="AZ15" i="44"/>
  <c r="BH15" i="44"/>
  <c r="BP15" i="44"/>
  <c r="BG17" i="44"/>
  <c r="AM18" i="44"/>
  <c r="G20" i="44"/>
  <c r="O20" i="44"/>
  <c r="W20" i="44"/>
  <c r="AE20" i="44"/>
  <c r="AM20" i="44"/>
  <c r="AU20" i="44"/>
  <c r="BC20" i="44"/>
  <c r="BK20" i="44"/>
  <c r="F24" i="44"/>
  <c r="N24" i="44"/>
  <c r="V24" i="44"/>
  <c r="AD24" i="44"/>
  <c r="AL24" i="44"/>
  <c r="AT24" i="44"/>
  <c r="BB24" i="44"/>
  <c r="BJ24" i="44"/>
  <c r="J26" i="44"/>
  <c r="R26" i="44"/>
  <c r="Z26" i="44"/>
  <c r="AH26" i="44"/>
  <c r="AP26" i="44"/>
  <c r="AX26" i="44"/>
  <c r="BF26" i="44"/>
  <c r="D29" i="44"/>
  <c r="L29" i="44"/>
  <c r="T29" i="44"/>
  <c r="AB29" i="44"/>
  <c r="AJ29" i="44"/>
  <c r="AR29" i="44"/>
  <c r="AZ29" i="44"/>
  <c r="BH29" i="44"/>
  <c r="BP29" i="44"/>
  <c r="F36" i="44"/>
  <c r="N36" i="44"/>
  <c r="V36" i="44"/>
  <c r="AD36" i="44"/>
  <c r="AL36" i="44"/>
  <c r="AT36" i="44"/>
  <c r="BB36" i="44"/>
  <c r="BJ36" i="44"/>
  <c r="H43" i="44"/>
  <c r="P43" i="44"/>
  <c r="X43" i="44"/>
  <c r="AF43" i="44"/>
  <c r="AN43" i="44"/>
  <c r="AV43" i="44"/>
  <c r="BD43" i="44"/>
  <c r="BL43" i="44"/>
  <c r="C10" i="46"/>
  <c r="C10" i="44" s="1"/>
  <c r="I8" i="44"/>
  <c r="BJ9" i="44"/>
  <c r="AK11" i="44"/>
  <c r="AV12" i="44"/>
  <c r="AF14" i="44"/>
  <c r="BO17" i="44"/>
  <c r="M40" i="44"/>
  <c r="U40" i="44"/>
  <c r="BA40" i="44"/>
  <c r="BQ7" i="44"/>
  <c r="BE8" i="44"/>
  <c r="AT9" i="44"/>
  <c r="AC11" i="44"/>
  <c r="BI11" i="44"/>
  <c r="AF12" i="44"/>
  <c r="P14" i="44"/>
  <c r="AM16" i="44"/>
  <c r="AU16" i="44"/>
  <c r="BC16" i="44"/>
  <c r="BK16" i="44"/>
  <c r="AY17" i="44"/>
  <c r="AE18" i="44"/>
  <c r="G32" i="44"/>
  <c r="O32" i="44"/>
  <c r="W32" i="44"/>
  <c r="AE32" i="44"/>
  <c r="AM32" i="44"/>
  <c r="AU32" i="44"/>
  <c r="BC32" i="44"/>
  <c r="BK32" i="44"/>
  <c r="I39" i="44"/>
  <c r="Q39" i="44"/>
  <c r="Y39" i="44"/>
  <c r="AG39" i="44"/>
  <c r="AO39" i="44"/>
  <c r="AW39" i="44"/>
  <c r="BE39" i="44"/>
  <c r="BM39" i="44"/>
  <c r="K46" i="44"/>
  <c r="S46" i="44"/>
  <c r="AA46" i="44"/>
  <c r="AI46" i="44"/>
  <c r="AQ46" i="44"/>
  <c r="AY46" i="44"/>
  <c r="BG46" i="44"/>
  <c r="BO46" i="44"/>
  <c r="E49" i="44"/>
  <c r="M49" i="44"/>
  <c r="U49" i="44"/>
  <c r="AC49" i="44"/>
  <c r="AK49" i="44"/>
  <c r="AS49" i="44"/>
  <c r="BA49" i="44"/>
  <c r="BI49" i="44"/>
  <c r="BQ49" i="44"/>
  <c r="K51" i="44"/>
  <c r="S51" i="44"/>
  <c r="AA51" i="44"/>
  <c r="AI51" i="44"/>
  <c r="AQ51" i="44"/>
  <c r="AY51" i="44"/>
  <c r="BG51" i="44"/>
  <c r="BO51" i="44"/>
  <c r="D60" i="44"/>
  <c r="L60" i="44"/>
  <c r="T60" i="44"/>
  <c r="AB60" i="44"/>
  <c r="AJ60" i="44"/>
  <c r="AR60" i="44"/>
  <c r="AZ60" i="44"/>
  <c r="BH60" i="44"/>
  <c r="BP60" i="44"/>
  <c r="F63" i="44"/>
  <c r="N63" i="44"/>
  <c r="V63" i="44"/>
  <c r="AD63" i="44"/>
  <c r="AL63" i="44"/>
  <c r="AT63" i="44"/>
  <c r="BB63" i="44"/>
  <c r="BJ63" i="44"/>
  <c r="D72" i="44"/>
  <c r="L72" i="44"/>
  <c r="T72" i="44"/>
  <c r="AB72" i="44"/>
  <c r="AJ72" i="44"/>
  <c r="AR72" i="44"/>
  <c r="AZ72" i="44"/>
  <c r="BH72" i="44"/>
  <c r="BP72" i="44"/>
  <c r="D76" i="44"/>
  <c r="L76" i="44"/>
  <c r="T76" i="44"/>
  <c r="AB76" i="44"/>
  <c r="AJ76" i="44"/>
  <c r="AR76" i="44"/>
  <c r="AZ76" i="44"/>
  <c r="BH76" i="44"/>
  <c r="BP76" i="44"/>
  <c r="F79" i="44"/>
  <c r="N79" i="44"/>
  <c r="V79" i="44"/>
  <c r="AD79" i="44"/>
  <c r="AL79" i="44"/>
  <c r="AT79" i="44"/>
  <c r="BB79" i="44"/>
  <c r="BJ79" i="44"/>
  <c r="BK50" i="46"/>
  <c r="BK50" i="44"/>
  <c r="L57" i="46"/>
  <c r="L57" i="44"/>
  <c r="AB57" i="46"/>
  <c r="AB57" i="44"/>
  <c r="AR57" i="46"/>
  <c r="AR57" i="44"/>
  <c r="BH57" i="46"/>
  <c r="BH57" i="44"/>
  <c r="J62" i="46"/>
  <c r="J62" i="44"/>
  <c r="Z62" i="46"/>
  <c r="Z62" i="44"/>
  <c r="AP62" i="46"/>
  <c r="AP62" i="44"/>
  <c r="G66" i="46"/>
  <c r="G66" i="44"/>
  <c r="O66" i="46"/>
  <c r="O66" i="44"/>
  <c r="W66" i="46"/>
  <c r="W66" i="44"/>
  <c r="AE66" i="46"/>
  <c r="AE66" i="44"/>
  <c r="AM66" i="46"/>
  <c r="AM66" i="44"/>
  <c r="AU66" i="46"/>
  <c r="AU66" i="44"/>
  <c r="BC66" i="46"/>
  <c r="BC66" i="44"/>
  <c r="BK66" i="46"/>
  <c r="BK66" i="44"/>
  <c r="I69" i="46"/>
  <c r="I69" i="44"/>
  <c r="Q69" i="46"/>
  <c r="Q69" i="44"/>
  <c r="Y69" i="46"/>
  <c r="Y69" i="44"/>
  <c r="AG69" i="46"/>
  <c r="AG69" i="44"/>
  <c r="AO69" i="46"/>
  <c r="AO69" i="44"/>
  <c r="AW69" i="46"/>
  <c r="AW69" i="44"/>
  <c r="BE69" i="46"/>
  <c r="BE69" i="44"/>
  <c r="BM69" i="46"/>
  <c r="BM69" i="44"/>
  <c r="H71" i="46"/>
  <c r="H71" i="44"/>
  <c r="P71" i="46"/>
  <c r="P71" i="44"/>
  <c r="X71" i="46"/>
  <c r="X71" i="44"/>
  <c r="AF71" i="46"/>
  <c r="AF71" i="44"/>
  <c r="AN71" i="46"/>
  <c r="AN71" i="44"/>
  <c r="AV71" i="46"/>
  <c r="AV71" i="44"/>
  <c r="BD71" i="46"/>
  <c r="BD71" i="44"/>
  <c r="BL71" i="46"/>
  <c r="BL71" i="44"/>
  <c r="H73" i="46"/>
  <c r="H73" i="44"/>
  <c r="P73" i="46"/>
  <c r="P73" i="44"/>
  <c r="X73" i="46"/>
  <c r="X73" i="44"/>
  <c r="AF73" i="46"/>
  <c r="AF73" i="44"/>
  <c r="AN73" i="46"/>
  <c r="AN73" i="44"/>
  <c r="AV73" i="46"/>
  <c r="AV73" i="44"/>
  <c r="BD73" i="46"/>
  <c r="BD73" i="44"/>
  <c r="BL73" i="46"/>
  <c r="BL73" i="44"/>
  <c r="L74" i="46"/>
  <c r="L74" i="44"/>
  <c r="T74" i="46"/>
  <c r="T74" i="44"/>
  <c r="AB74" i="46"/>
  <c r="AB74" i="44"/>
  <c r="AJ74" i="46"/>
  <c r="AJ74" i="44"/>
  <c r="AR74" i="46"/>
  <c r="AR74" i="44"/>
  <c r="AZ74" i="46"/>
  <c r="AZ74" i="44"/>
  <c r="BH74" i="46"/>
  <c r="BH74" i="44"/>
  <c r="BP74" i="46"/>
  <c r="BP74" i="44"/>
  <c r="H75" i="46"/>
  <c r="H75" i="44"/>
  <c r="P75" i="46"/>
  <c r="P75" i="44"/>
  <c r="X75" i="46"/>
  <c r="X75" i="44"/>
  <c r="AF75" i="46"/>
  <c r="AF75" i="44"/>
  <c r="AN75" i="46"/>
  <c r="AN75" i="44"/>
  <c r="AV75" i="46"/>
  <c r="AV75" i="44"/>
  <c r="BD75" i="46"/>
  <c r="BD75" i="44"/>
  <c r="BL75" i="46"/>
  <c r="BL75" i="44"/>
  <c r="J80" i="46"/>
  <c r="J80" i="44"/>
  <c r="R80" i="46"/>
  <c r="R80" i="44"/>
  <c r="Z80" i="46"/>
  <c r="Z80" i="44"/>
  <c r="AH80" i="46"/>
  <c r="AH80" i="44"/>
  <c r="AP80" i="46"/>
  <c r="AP80" i="44"/>
  <c r="AX80" i="46"/>
  <c r="AX80" i="44"/>
  <c r="BF80" i="46"/>
  <c r="BF80" i="44"/>
  <c r="BN80" i="46"/>
  <c r="BN80" i="44"/>
  <c r="F81" i="46"/>
  <c r="F81" i="44"/>
  <c r="N81" i="46"/>
  <c r="N81" i="44"/>
  <c r="V81" i="46"/>
  <c r="V81" i="44"/>
  <c r="AD81" i="46"/>
  <c r="AD81" i="44"/>
  <c r="AL81" i="46"/>
  <c r="AL81" i="44"/>
  <c r="AT81" i="46"/>
  <c r="AT81" i="44"/>
  <c r="BB81" i="46"/>
  <c r="BB81" i="44"/>
  <c r="BJ81" i="46"/>
  <c r="BJ81" i="44"/>
  <c r="J82" i="46"/>
  <c r="J82" i="44"/>
  <c r="R82" i="46"/>
  <c r="R82" i="44"/>
  <c r="Z82" i="46"/>
  <c r="Z82" i="44"/>
  <c r="AH82" i="46"/>
  <c r="AH82" i="44"/>
  <c r="AP82" i="46"/>
  <c r="AP82" i="44"/>
  <c r="AX82" i="46"/>
  <c r="AX82" i="44"/>
  <c r="BF82" i="46"/>
  <c r="BF82" i="44"/>
  <c r="BN82" i="46"/>
  <c r="BN82" i="44"/>
  <c r="E83" i="46"/>
  <c r="E83" i="44"/>
  <c r="M83" i="46"/>
  <c r="M83" i="44"/>
  <c r="U83" i="46"/>
  <c r="U83" i="44"/>
  <c r="AC83" i="46"/>
  <c r="AC83" i="44"/>
  <c r="AK83" i="46"/>
  <c r="AK83" i="44"/>
  <c r="AS83" i="46"/>
  <c r="AS83" i="44"/>
  <c r="BA83" i="46"/>
  <c r="BA83" i="44"/>
  <c r="BI83" i="46"/>
  <c r="BI83" i="44"/>
  <c r="BQ83" i="46"/>
  <c r="BQ83" i="44"/>
  <c r="I84" i="46"/>
  <c r="I84" i="44"/>
  <c r="Q84" i="46"/>
  <c r="Q84" i="44"/>
  <c r="Y84" i="46"/>
  <c r="Y84" i="44"/>
  <c r="AG84" i="46"/>
  <c r="AG84" i="44"/>
  <c r="AO84" i="46"/>
  <c r="AO84" i="44"/>
  <c r="AW84" i="46"/>
  <c r="AW84" i="44"/>
  <c r="BE84" i="46"/>
  <c r="BE84" i="44"/>
  <c r="BM84" i="46"/>
  <c r="BM84" i="44"/>
  <c r="D85" i="46"/>
  <c r="D85" i="44"/>
  <c r="L85" i="46"/>
  <c r="L85" i="44"/>
  <c r="T85" i="46"/>
  <c r="T85" i="44"/>
  <c r="AB85" i="46"/>
  <c r="AB85" i="44"/>
  <c r="AJ85" i="46"/>
  <c r="AJ85" i="44"/>
  <c r="AR85" i="46"/>
  <c r="AR85" i="44"/>
  <c r="AZ85" i="46"/>
  <c r="AZ85" i="44"/>
  <c r="BH85" i="46"/>
  <c r="BH85" i="44"/>
  <c r="BP85" i="46"/>
  <c r="BP85"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AR87" i="46"/>
  <c r="AR87" i="44"/>
  <c r="AZ87" i="46"/>
  <c r="AZ87" i="44"/>
  <c r="BH87" i="46"/>
  <c r="BH87" i="44"/>
  <c r="BP87" i="46"/>
  <c r="BP87" i="44"/>
  <c r="F88" i="46"/>
  <c r="F88" i="44"/>
  <c r="N88" i="46"/>
  <c r="N88" i="44"/>
  <c r="V88" i="46"/>
  <c r="V88" i="44"/>
  <c r="AD88" i="46"/>
  <c r="AD88" i="44"/>
  <c r="AL88" i="46"/>
  <c r="AL88" i="44"/>
  <c r="AT88" i="46"/>
  <c r="AT88" i="44"/>
  <c r="BB88" i="46"/>
  <c r="BB88" i="44"/>
  <c r="BJ88" i="46"/>
  <c r="BJ88" i="44"/>
  <c r="D90" i="46"/>
  <c r="D90" i="44"/>
  <c r="L90" i="46"/>
  <c r="L90" i="44"/>
  <c r="T90" i="46"/>
  <c r="T90" i="44"/>
  <c r="AB90" i="46"/>
  <c r="AB90" i="44"/>
  <c r="AJ90" i="46"/>
  <c r="AJ90" i="44"/>
  <c r="AR90" i="46"/>
  <c r="AR90" i="44"/>
  <c r="AZ90" i="46"/>
  <c r="AZ90" i="44"/>
  <c r="BH90" i="46"/>
  <c r="BH90" i="44"/>
  <c r="BP90" i="46"/>
  <c r="BP90" i="44"/>
  <c r="H91" i="46"/>
  <c r="H91" i="44"/>
  <c r="P91" i="46"/>
  <c r="P91" i="44"/>
  <c r="X91" i="46"/>
  <c r="X91" i="44"/>
  <c r="AF91" i="46"/>
  <c r="AF91" i="44"/>
  <c r="AN91" i="46"/>
  <c r="AN91" i="44"/>
  <c r="AV91" i="46"/>
  <c r="AV91" i="44"/>
  <c r="BD91" i="46"/>
  <c r="BD91" i="44"/>
  <c r="BL91" i="46"/>
  <c r="BL91" i="44"/>
  <c r="D92" i="46"/>
  <c r="D92" i="44"/>
  <c r="L92" i="46"/>
  <c r="L92" i="44"/>
  <c r="T92" i="46"/>
  <c r="T92" i="44"/>
  <c r="AB92" i="46"/>
  <c r="AB92" i="44"/>
  <c r="AJ92" i="46"/>
  <c r="AJ92" i="44"/>
  <c r="AR92" i="46"/>
  <c r="AR92" i="44"/>
  <c r="AZ92" i="46"/>
  <c r="AZ92" i="44"/>
  <c r="BH92" i="46"/>
  <c r="BH92" i="44"/>
  <c r="BP92" i="46"/>
  <c r="BP92" i="44"/>
  <c r="H93" i="46"/>
  <c r="H93" i="44"/>
  <c r="P93" i="46"/>
  <c r="P93" i="44"/>
  <c r="X93" i="46"/>
  <c r="X93" i="44"/>
  <c r="AF93" i="46"/>
  <c r="AF93" i="44"/>
  <c r="AN93" i="46"/>
  <c r="AN93" i="44"/>
  <c r="AV93" i="46"/>
  <c r="AV93" i="44"/>
  <c r="BD93" i="46"/>
  <c r="BD93" i="44"/>
  <c r="BL93" i="46"/>
  <c r="BL93" i="44"/>
  <c r="I94" i="46"/>
  <c r="I94" i="44"/>
  <c r="Q94" i="46"/>
  <c r="Q94" i="44"/>
  <c r="Y94" i="46"/>
  <c r="Y94" i="44"/>
  <c r="AG94" i="46"/>
  <c r="AG94" i="44"/>
  <c r="AO94" i="46"/>
  <c r="AO94" i="44"/>
  <c r="AW94" i="46"/>
  <c r="AW94" i="44"/>
  <c r="BE94" i="46"/>
  <c r="BE94" i="44"/>
  <c r="E95" i="46"/>
  <c r="E95" i="44"/>
  <c r="M95" i="46"/>
  <c r="M95" i="44"/>
  <c r="U95" i="46"/>
  <c r="U95" i="44"/>
  <c r="AC95" i="46"/>
  <c r="AC95" i="44"/>
  <c r="AK95" i="46"/>
  <c r="AK95" i="44"/>
  <c r="AS95" i="46"/>
  <c r="AS95" i="44"/>
  <c r="BA95" i="46"/>
  <c r="BA95" i="44"/>
  <c r="BI95" i="46"/>
  <c r="BI95" i="44"/>
  <c r="BQ95" i="46"/>
  <c r="BQ95" i="44"/>
  <c r="I96" i="46"/>
  <c r="I96" i="44"/>
  <c r="Q96" i="46"/>
  <c r="Q96" i="44"/>
  <c r="Y96" i="46"/>
  <c r="Y96" i="44"/>
  <c r="AG96" i="46"/>
  <c r="AG96" i="44"/>
  <c r="AO96" i="46"/>
  <c r="AO96" i="44"/>
  <c r="AW96" i="46"/>
  <c r="AW96" i="44"/>
  <c r="BE96" i="46"/>
  <c r="BE96" i="44"/>
  <c r="BM96" i="46"/>
  <c r="BM96" i="44"/>
  <c r="E97" i="46"/>
  <c r="E97" i="44"/>
  <c r="M97" i="46"/>
  <c r="M97" i="44"/>
  <c r="U97" i="46"/>
  <c r="U97" i="44"/>
  <c r="AC97" i="46"/>
  <c r="AC97" i="44"/>
  <c r="AK97" i="46"/>
  <c r="AK97" i="44"/>
  <c r="AS97" i="46"/>
  <c r="AS97" i="44"/>
  <c r="BA97" i="46"/>
  <c r="BA97" i="44"/>
  <c r="BI97" i="46"/>
  <c r="BI97" i="44"/>
  <c r="BQ97" i="46"/>
  <c r="BQ97" i="44"/>
  <c r="G98" i="46"/>
  <c r="G98" i="44"/>
  <c r="O98" i="46"/>
  <c r="O98" i="44"/>
  <c r="W98" i="46"/>
  <c r="W98" i="44"/>
  <c r="AE98" i="46"/>
  <c r="AE98" i="44"/>
  <c r="AM98" i="46"/>
  <c r="AM98" i="44"/>
  <c r="AU98" i="46"/>
  <c r="AU98" i="44"/>
  <c r="BC98" i="46"/>
  <c r="BC98" i="44"/>
  <c r="BK98" i="46"/>
  <c r="BK98" i="44"/>
  <c r="K99" i="46"/>
  <c r="K99" i="44"/>
  <c r="S99" i="46"/>
  <c r="S99" i="44"/>
  <c r="AA99" i="46"/>
  <c r="AA99" i="44"/>
  <c r="AI99" i="46"/>
  <c r="AI99" i="44"/>
  <c r="AQ99" i="46"/>
  <c r="AQ99" i="44"/>
  <c r="AY99" i="46"/>
  <c r="AY99" i="44"/>
  <c r="BG99" i="46"/>
  <c r="BG99" i="44"/>
  <c r="BO99" i="46"/>
  <c r="BO99" i="44"/>
  <c r="G100" i="46"/>
  <c r="G100" i="44"/>
  <c r="O100" i="46"/>
  <c r="O100" i="44"/>
  <c r="W100" i="46"/>
  <c r="W100" i="44"/>
  <c r="AE100" i="46"/>
  <c r="AE100" i="44"/>
  <c r="AM100" i="46"/>
  <c r="AM100" i="44"/>
  <c r="AU100" i="46"/>
  <c r="AU100" i="44"/>
  <c r="BC100" i="46"/>
  <c r="BC100" i="44"/>
  <c r="BK100" i="46"/>
  <c r="BK100" i="44"/>
  <c r="J101" i="46"/>
  <c r="J101" i="44"/>
  <c r="R101" i="46"/>
  <c r="R101" i="44"/>
  <c r="Z101" i="46"/>
  <c r="Z101" i="44"/>
  <c r="AH101" i="46"/>
  <c r="AH101" i="44"/>
  <c r="AP101" i="46"/>
  <c r="AP101" i="44"/>
  <c r="AX101" i="46"/>
  <c r="AX101" i="44"/>
  <c r="BF101" i="46"/>
  <c r="BF101" i="44"/>
  <c r="BN101" i="46"/>
  <c r="BN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E104" i="46"/>
  <c r="E104" i="44"/>
  <c r="M104" i="46"/>
  <c r="M104" i="44"/>
  <c r="U104" i="46"/>
  <c r="U104" i="44"/>
  <c r="AC104" i="46"/>
  <c r="AC104" i="44"/>
  <c r="AK104" i="46"/>
  <c r="AK104" i="44"/>
  <c r="AS104" i="46"/>
  <c r="AS104" i="44"/>
  <c r="BF54" i="46"/>
  <c r="BF54" i="44"/>
  <c r="D57" i="46"/>
  <c r="D57" i="44"/>
  <c r="T57" i="46"/>
  <c r="T57" i="44"/>
  <c r="AJ57" i="46"/>
  <c r="AJ57" i="44"/>
  <c r="AZ57" i="46"/>
  <c r="AZ57" i="44"/>
  <c r="BP57" i="46"/>
  <c r="BP57" i="44"/>
  <c r="R62" i="46"/>
  <c r="R62" i="44"/>
  <c r="AH62" i="46"/>
  <c r="AH62" i="44"/>
  <c r="AX62" i="46"/>
  <c r="AX62" i="44"/>
  <c r="BF62" i="46"/>
  <c r="BF62" i="44"/>
  <c r="A10" i="44"/>
  <c r="A64" i="44"/>
  <c r="C48" i="46"/>
  <c r="C48" i="44" s="1"/>
  <c r="C64" i="46"/>
  <c r="C64" i="44" s="1"/>
  <c r="AO8" i="44"/>
  <c r="AD9" i="44"/>
  <c r="BA11" i="44"/>
  <c r="P12" i="44"/>
  <c r="BL14" i="44"/>
  <c r="W16" i="44"/>
  <c r="AI17" i="44"/>
  <c r="O18" i="44"/>
  <c r="K31" i="44"/>
  <c r="S31" i="44"/>
  <c r="AA31" i="44"/>
  <c r="AI31" i="44"/>
  <c r="AQ31" i="44"/>
  <c r="AY31" i="44"/>
  <c r="BG31" i="44"/>
  <c r="BO31" i="44"/>
  <c r="E38" i="44"/>
  <c r="M38" i="44"/>
  <c r="U38" i="44"/>
  <c r="AC38" i="44"/>
  <c r="AK38" i="44"/>
  <c r="AS38" i="44"/>
  <c r="BA38" i="44"/>
  <c r="BI38" i="44"/>
  <c r="BQ38" i="44"/>
  <c r="G45" i="44"/>
  <c r="O45" i="44"/>
  <c r="W45" i="44"/>
  <c r="AE45" i="44"/>
  <c r="AM45" i="44"/>
  <c r="AU45" i="44"/>
  <c r="BC45" i="44"/>
  <c r="BK45" i="44"/>
  <c r="I48" i="44"/>
  <c r="Q48" i="44"/>
  <c r="Y48" i="44"/>
  <c r="AG48" i="44"/>
  <c r="AO48" i="44"/>
  <c r="AW48" i="44"/>
  <c r="BE48" i="44"/>
  <c r="BM48" i="44"/>
  <c r="BC50" i="46"/>
  <c r="BC50" i="44"/>
  <c r="A35" i="44"/>
  <c r="A25" i="44"/>
  <c r="C56" i="46"/>
  <c r="C56" i="44" s="1"/>
  <c r="U7" i="44"/>
  <c r="BA7" i="44"/>
  <c r="AG8" i="44"/>
  <c r="V9" i="44"/>
  <c r="M11" i="44"/>
  <c r="H12" i="44"/>
  <c r="AB13" i="44"/>
  <c r="BP13" i="44"/>
  <c r="BD14" i="44"/>
  <c r="O16" i="44"/>
  <c r="AA17" i="44"/>
  <c r="G18" i="44"/>
  <c r="F22" i="44"/>
  <c r="N22" i="44"/>
  <c r="V22" i="44"/>
  <c r="AD22" i="44"/>
  <c r="AL22" i="44"/>
  <c r="AT22" i="44"/>
  <c r="BB22" i="44"/>
  <c r="BJ22" i="44"/>
  <c r="F34" i="44"/>
  <c r="N34" i="44"/>
  <c r="V34" i="44"/>
  <c r="AD34" i="44"/>
  <c r="AL34" i="44"/>
  <c r="AT34" i="44"/>
  <c r="BB34" i="44"/>
  <c r="BJ34" i="44"/>
  <c r="H41" i="44"/>
  <c r="P41" i="44"/>
  <c r="X41" i="44"/>
  <c r="AF41" i="44"/>
  <c r="AN41" i="44"/>
  <c r="AV41" i="44"/>
  <c r="BD41" i="44"/>
  <c r="BL41" i="44"/>
  <c r="I67" i="44"/>
  <c r="Q67" i="44"/>
  <c r="Y67" i="44"/>
  <c r="AG67" i="44"/>
  <c r="AO67" i="44"/>
  <c r="AW67" i="44"/>
  <c r="BE67" i="44"/>
  <c r="BM67" i="44"/>
  <c r="K78" i="44"/>
  <c r="S78" i="44"/>
  <c r="AA78" i="44"/>
  <c r="AI78" i="44"/>
  <c r="AQ78" i="44"/>
  <c r="AY78" i="44"/>
  <c r="BG78" i="44"/>
  <c r="BO78" i="44"/>
  <c r="A23" i="44"/>
  <c r="A48" i="44"/>
  <c r="C35" i="46"/>
  <c r="C35" i="44" s="1"/>
  <c r="Y8" i="44"/>
  <c r="N9" i="44"/>
  <c r="AS11" i="44"/>
  <c r="BL12" i="44"/>
  <c r="AV14" i="44"/>
  <c r="G16" i="44"/>
  <c r="S17" i="44"/>
  <c r="BK18" i="44"/>
  <c r="I25" i="44"/>
  <c r="Q25" i="44"/>
  <c r="Y25" i="44"/>
  <c r="AG25" i="44"/>
  <c r="AO25" i="44"/>
  <c r="AW25" i="44"/>
  <c r="BE25" i="44"/>
  <c r="BM25" i="44"/>
  <c r="G30" i="44"/>
  <c r="O30" i="44"/>
  <c r="W30" i="44"/>
  <c r="AE30" i="44"/>
  <c r="AM30" i="44"/>
  <c r="AU30" i="44"/>
  <c r="BC30" i="44"/>
  <c r="BK30" i="44"/>
  <c r="I37" i="44"/>
  <c r="Q37" i="44"/>
  <c r="Y37" i="44"/>
  <c r="AG37" i="44"/>
  <c r="AO37" i="44"/>
  <c r="AW37" i="44"/>
  <c r="BE37" i="44"/>
  <c r="BM37" i="44"/>
  <c r="G50" i="44"/>
  <c r="O50" i="44"/>
  <c r="W50" i="44"/>
  <c r="AE50" i="44"/>
  <c r="AM50" i="44"/>
  <c r="AU50" i="44"/>
  <c r="E52" i="44"/>
  <c r="M52" i="44"/>
  <c r="U52" i="44"/>
  <c r="AC52" i="44"/>
  <c r="AK52" i="44"/>
  <c r="AS52" i="44"/>
  <c r="BA52" i="44"/>
  <c r="BI52" i="44"/>
  <c r="BQ52" i="44"/>
  <c r="J59" i="44"/>
  <c r="R59" i="44"/>
  <c r="Z59" i="44"/>
  <c r="AH59" i="44"/>
  <c r="AP59" i="44"/>
  <c r="AX59" i="44"/>
  <c r="BF59" i="44"/>
  <c r="BN59" i="44"/>
  <c r="H64" i="44"/>
  <c r="P64" i="44"/>
  <c r="X64" i="44"/>
  <c r="AF64" i="44"/>
  <c r="AN64" i="44"/>
  <c r="AV64" i="44"/>
  <c r="BD64" i="44"/>
  <c r="BL64" i="44"/>
  <c r="D74" i="44"/>
  <c r="M7" i="44"/>
  <c r="AS7" i="44"/>
  <c r="Q8" i="44"/>
  <c r="F9" i="44"/>
  <c r="E11" i="44"/>
  <c r="BD12" i="44"/>
  <c r="T13" i="44"/>
  <c r="BH13" i="44"/>
  <c r="AN14" i="44"/>
  <c r="K17" i="44"/>
  <c r="BC18" i="44"/>
  <c r="BN21" i="44"/>
  <c r="F27" i="44"/>
  <c r="N27" i="44"/>
  <c r="V27" i="44"/>
  <c r="AD27" i="44"/>
  <c r="AL27" i="44"/>
  <c r="AT27" i="44"/>
  <c r="BB27" i="44"/>
  <c r="BJ27" i="44"/>
  <c r="J33" i="44"/>
  <c r="R33" i="44"/>
  <c r="Z33" i="44"/>
  <c r="AH33" i="44"/>
  <c r="AP33" i="44"/>
  <c r="AX33" i="44"/>
  <c r="BF33" i="44"/>
  <c r="BN33" i="44"/>
  <c r="D44" i="44"/>
  <c r="L44" i="44"/>
  <c r="T44" i="44"/>
  <c r="AB44" i="44"/>
  <c r="AJ44" i="44"/>
  <c r="AR44" i="44"/>
  <c r="AZ44" i="44"/>
  <c r="BH44" i="44"/>
  <c r="BP44" i="44"/>
  <c r="F47" i="44"/>
  <c r="N47" i="44"/>
  <c r="V47" i="44"/>
  <c r="AD47" i="44"/>
  <c r="AL47" i="44"/>
  <c r="AT47" i="44"/>
  <c r="BB47" i="44"/>
  <c r="BJ47" i="44"/>
  <c r="J54" i="44"/>
  <c r="R54" i="44"/>
  <c r="Z54" i="44"/>
  <c r="AH54" i="44"/>
  <c r="AP54" i="44"/>
  <c r="AX54" i="44"/>
  <c r="E70" i="44"/>
  <c r="M70" i="44"/>
  <c r="U70" i="44"/>
  <c r="AC70" i="44"/>
  <c r="AK70" i="44"/>
  <c r="AS70" i="44"/>
  <c r="BA70" i="44"/>
  <c r="BI70" i="44"/>
  <c r="BQ70" i="44"/>
  <c r="G77" i="44"/>
  <c r="O77" i="44"/>
  <c r="W77" i="44"/>
  <c r="AE77" i="44"/>
  <c r="AM77" i="44"/>
  <c r="AU77" i="44"/>
  <c r="BC77" i="44"/>
  <c r="BK77" i="44"/>
  <c r="J89" i="44"/>
  <c r="R89" i="44"/>
  <c r="Z89" i="44"/>
  <c r="AH89" i="44"/>
  <c r="AP89" i="44"/>
  <c r="AX89" i="44"/>
  <c r="BF89" i="44"/>
  <c r="BN89" i="44"/>
  <c r="BA104" i="46"/>
  <c r="BA104" i="44"/>
  <c r="BI104" i="46"/>
  <c r="BI104" i="44"/>
  <c r="BQ104" i="46"/>
  <c r="BQ104" i="44"/>
  <c r="E105" i="46"/>
  <c r="E105" i="44"/>
  <c r="M105" i="46"/>
  <c r="M105" i="44"/>
  <c r="U105" i="46"/>
  <c r="U105" i="44"/>
  <c r="AC105" i="46"/>
  <c r="AC105" i="44"/>
  <c r="AK105" i="46"/>
  <c r="AK105" i="44"/>
  <c r="AS105" i="46"/>
  <c r="AS105" i="44"/>
  <c r="BA105" i="46"/>
  <c r="BA105" i="44"/>
  <c r="BI105" i="46"/>
  <c r="BI105" i="44"/>
  <c r="BQ105" i="46"/>
  <c r="BQ105" i="44"/>
  <c r="H106" i="46"/>
  <c r="H106" i="44"/>
  <c r="P106" i="46"/>
  <c r="P106" i="44"/>
  <c r="X106" i="46"/>
  <c r="X106" i="44"/>
  <c r="AF106" i="46"/>
  <c r="AF106" i="44"/>
  <c r="AN106" i="46"/>
  <c r="AN106" i="44"/>
  <c r="AV106" i="46"/>
  <c r="AV106" i="44"/>
  <c r="BD106" i="46"/>
  <c r="BD106" i="44"/>
  <c r="BL106" i="46"/>
  <c r="BL106" i="44"/>
  <c r="J107" i="46"/>
  <c r="J107" i="44"/>
  <c r="R107" i="46"/>
  <c r="R107" i="44"/>
  <c r="Z107" i="46"/>
  <c r="Z107" i="44"/>
  <c r="AH107" i="46"/>
  <c r="AH107" i="44"/>
  <c r="AP107" i="46"/>
  <c r="AP107" i="44"/>
  <c r="AX107" i="46"/>
  <c r="AX107" i="44"/>
  <c r="BF107" i="46"/>
  <c r="BF107" i="44"/>
  <c r="F108" i="46"/>
  <c r="F108" i="44"/>
  <c r="N108" i="46"/>
  <c r="N108" i="44"/>
  <c r="V108" i="46"/>
  <c r="V108" i="44"/>
  <c r="AD108" i="46"/>
  <c r="AD108" i="44"/>
  <c r="AL108" i="46"/>
  <c r="AL108" i="44"/>
  <c r="AT108" i="46"/>
  <c r="AT108" i="44"/>
  <c r="BB108" i="46"/>
  <c r="BB108" i="44"/>
  <c r="BJ108" i="46"/>
  <c r="BJ108" i="44"/>
  <c r="H109" i="46"/>
  <c r="H109" i="44"/>
  <c r="P109" i="46"/>
  <c r="P109" i="44"/>
  <c r="X109" i="46"/>
  <c r="X109" i="44"/>
  <c r="AF109" i="46"/>
  <c r="AF109" i="44"/>
  <c r="AN109" i="46"/>
  <c r="AN109" i="44"/>
  <c r="AV109" i="46"/>
  <c r="AV109" i="44"/>
  <c r="BD109" i="46"/>
  <c r="BD109" i="44"/>
  <c r="BL109" i="46"/>
  <c r="BL109" i="44"/>
  <c r="D110" i="46"/>
  <c r="D110" i="44"/>
  <c r="L110" i="46"/>
  <c r="L110" i="44"/>
  <c r="T110" i="46"/>
  <c r="T110" i="44"/>
  <c r="AB110" i="46"/>
  <c r="AB110" i="44"/>
  <c r="AJ110" i="46"/>
  <c r="AJ110" i="44"/>
  <c r="AR110" i="46"/>
  <c r="AR110" i="44"/>
  <c r="AZ110" i="46"/>
  <c r="AZ110" i="44"/>
  <c r="BH110" i="46"/>
  <c r="BH110" i="44"/>
  <c r="BP110" i="46"/>
  <c r="BP110" i="44"/>
  <c r="H111" i="46"/>
  <c r="H111" i="44"/>
  <c r="P111" i="46"/>
  <c r="P111" i="44"/>
  <c r="X111" i="46"/>
  <c r="X111" i="44"/>
  <c r="AF111" i="46"/>
  <c r="AF111" i="44"/>
  <c r="AN111" i="46"/>
  <c r="AN111" i="44"/>
  <c r="AV111" i="46"/>
  <c r="AV111" i="44"/>
  <c r="BD111" i="46"/>
  <c r="BD111" i="44"/>
  <c r="BL111" i="46"/>
  <c r="BL111" i="44"/>
  <c r="K112" i="46"/>
  <c r="K112" i="44"/>
  <c r="S112" i="46"/>
  <c r="S112" i="44"/>
  <c r="AA112" i="46"/>
  <c r="AA112" i="44"/>
  <c r="AI112" i="46"/>
  <c r="AI112" i="44"/>
  <c r="AQ112" i="46"/>
  <c r="AQ112" i="44"/>
  <c r="AY112" i="46"/>
  <c r="AY112" i="44"/>
  <c r="BG112" i="46"/>
  <c r="BG112" i="44"/>
  <c r="G113" i="46"/>
  <c r="G113" i="44"/>
  <c r="O113" i="46"/>
  <c r="O113" i="44"/>
  <c r="W113" i="46"/>
  <c r="W113" i="44"/>
  <c r="AE113" i="46"/>
  <c r="AE113" i="44"/>
  <c r="AM113" i="46"/>
  <c r="AM113" i="44"/>
  <c r="AU113" i="46"/>
  <c r="AU113" i="44"/>
  <c r="BC113" i="46"/>
  <c r="BC113" i="44"/>
  <c r="BK113" i="46"/>
  <c r="BK113" i="44"/>
  <c r="K114" i="46"/>
  <c r="K114" i="44"/>
  <c r="S114" i="46"/>
  <c r="S114" i="44"/>
  <c r="AA114" i="46"/>
  <c r="AA114" i="44"/>
  <c r="AI114" i="46"/>
  <c r="AI114" i="44"/>
  <c r="AQ114" i="46"/>
  <c r="AQ114" i="44"/>
  <c r="AY114" i="46"/>
  <c r="AY114" i="44"/>
  <c r="BG114" i="46"/>
  <c r="BG114" i="44"/>
  <c r="BO114" i="46"/>
  <c r="BO114" i="44"/>
  <c r="G115" i="46"/>
  <c r="G115" i="44"/>
  <c r="O115" i="46"/>
  <c r="O115" i="44"/>
  <c r="W115" i="46"/>
  <c r="W115" i="44"/>
  <c r="AE115" i="46"/>
  <c r="AE115" i="44"/>
  <c r="AM115" i="46"/>
  <c r="AM115" i="44"/>
  <c r="AU115" i="46"/>
  <c r="AU115" i="44"/>
  <c r="BC115" i="46"/>
  <c r="BC115" i="44"/>
  <c r="BK115" i="46"/>
  <c r="BK115" i="44"/>
  <c r="K116" i="46"/>
  <c r="K116" i="44"/>
  <c r="S116" i="46"/>
  <c r="S116" i="44"/>
  <c r="AA116" i="46"/>
  <c r="AA116" i="44"/>
  <c r="AI116" i="46"/>
  <c r="AI116" i="44"/>
  <c r="AQ116" i="46"/>
  <c r="AQ116" i="44"/>
  <c r="AY116" i="46"/>
  <c r="AY116" i="44"/>
  <c r="BG116" i="46"/>
  <c r="BG116" i="44"/>
  <c r="BO116" i="46"/>
  <c r="BO116" i="44"/>
  <c r="G117" i="46"/>
  <c r="G117" i="44"/>
  <c r="O117" i="46"/>
  <c r="O117" i="44"/>
  <c r="W117" i="46"/>
  <c r="W117" i="44"/>
  <c r="AE117" i="46"/>
  <c r="AE117" i="44"/>
  <c r="AM117" i="46"/>
  <c r="AM117" i="44"/>
  <c r="AU117" i="46"/>
  <c r="AU117" i="44"/>
  <c r="BC117" i="46"/>
  <c r="BC117" i="44"/>
  <c r="BK117" i="46"/>
  <c r="BK117" i="44"/>
  <c r="K118" i="46"/>
  <c r="K118" i="44"/>
  <c r="S118" i="46"/>
  <c r="S118" i="44"/>
  <c r="AA118" i="46"/>
  <c r="AA118" i="44"/>
  <c r="AI118" i="46"/>
  <c r="AI118" i="44"/>
  <c r="AQ118" i="46"/>
  <c r="AQ118" i="44"/>
  <c r="AY118" i="46"/>
  <c r="AY118" i="44"/>
  <c r="BG118" i="46"/>
  <c r="BG118" i="44"/>
  <c r="BO118" i="46"/>
  <c r="BO118" i="44"/>
  <c r="G119" i="46"/>
  <c r="G119" i="44"/>
  <c r="O119" i="46"/>
  <c r="O119" i="44"/>
  <c r="W119" i="46"/>
  <c r="W119" i="44"/>
  <c r="AE119" i="46"/>
  <c r="AE119" i="44"/>
  <c r="AM119" i="46"/>
  <c r="AM119" i="44"/>
  <c r="AU119" i="46"/>
  <c r="AU119" i="44"/>
  <c r="BC119" i="46"/>
  <c r="BC119" i="44"/>
  <c r="BK119" i="46"/>
  <c r="BK119" i="44"/>
  <c r="K120" i="46"/>
  <c r="K120" i="44"/>
  <c r="S120" i="46"/>
  <c r="S120" i="44"/>
  <c r="AA120" i="46"/>
  <c r="AA120" i="44"/>
  <c r="AI120" i="46"/>
  <c r="AI120" i="44"/>
  <c r="AQ120" i="46"/>
  <c r="AQ120" i="44"/>
  <c r="AY120" i="46"/>
  <c r="AY120" i="44"/>
  <c r="BG120" i="46"/>
  <c r="BG120" i="44"/>
  <c r="BO120" i="46"/>
  <c r="BO120" i="44"/>
  <c r="E121" i="46"/>
  <c r="E121" i="44"/>
  <c r="M121" i="46"/>
  <c r="M121" i="44"/>
  <c r="U121" i="46"/>
  <c r="U121" i="44"/>
  <c r="AC121" i="46"/>
  <c r="AC121" i="44"/>
  <c r="AK121" i="46"/>
  <c r="AK121" i="44"/>
  <c r="AS121" i="46"/>
  <c r="AS121" i="44"/>
  <c r="BA121" i="46"/>
  <c r="BA121" i="44"/>
  <c r="BI121" i="46"/>
  <c r="BI121" i="44"/>
  <c r="BQ121" i="46"/>
  <c r="BQ121" i="44"/>
  <c r="I122" i="46"/>
  <c r="I122" i="44"/>
  <c r="Q122" i="46"/>
  <c r="Q122" i="44"/>
  <c r="Y122" i="46"/>
  <c r="Y122" i="44"/>
  <c r="AG122" i="46"/>
  <c r="AG122" i="44"/>
  <c r="AO122" i="46"/>
  <c r="AO122" i="44"/>
  <c r="AW122" i="46"/>
  <c r="AW122" i="44"/>
  <c r="BE122" i="46"/>
  <c r="BE122" i="44"/>
  <c r="BM122" i="46"/>
  <c r="BM122" i="44"/>
  <c r="D123" i="46"/>
  <c r="D123" i="44"/>
  <c r="L123" i="46"/>
  <c r="L123" i="44"/>
  <c r="T123" i="46"/>
  <c r="T123" i="44"/>
  <c r="AB123" i="46"/>
  <c r="AB123" i="44"/>
  <c r="AJ123" i="46"/>
  <c r="AJ123" i="44"/>
  <c r="AR123" i="46"/>
  <c r="AR123" i="44"/>
  <c r="AZ123" i="46"/>
  <c r="AZ123" i="44"/>
  <c r="BH123" i="46"/>
  <c r="BH123" i="44"/>
  <c r="BP123" i="46"/>
  <c r="BP123" i="44"/>
  <c r="H124" i="46"/>
  <c r="H124" i="44"/>
  <c r="P124" i="46"/>
  <c r="P124" i="44"/>
  <c r="X124" i="46"/>
  <c r="X124" i="44"/>
  <c r="AF124" i="46"/>
  <c r="AF124" i="44"/>
  <c r="AN124" i="46"/>
  <c r="AN124" i="44"/>
  <c r="AV124" i="46"/>
  <c r="AV124" i="44"/>
  <c r="BD124" i="46"/>
  <c r="BD124" i="44"/>
  <c r="BL124" i="46"/>
  <c r="BL124" i="44"/>
  <c r="J125" i="46"/>
  <c r="J125" i="44"/>
  <c r="R125" i="46"/>
  <c r="R125" i="44"/>
  <c r="Z125" i="46"/>
  <c r="Z125" i="44"/>
  <c r="AH125" i="46"/>
  <c r="AH125" i="44"/>
  <c r="AP125" i="46"/>
  <c r="AP125" i="44"/>
  <c r="BF125" i="46"/>
  <c r="BF125" i="44"/>
  <c r="BN125" i="46"/>
  <c r="BN125" i="44"/>
  <c r="F126" i="46"/>
  <c r="F126" i="44"/>
  <c r="N126" i="46"/>
  <c r="N126" i="44"/>
  <c r="V126" i="46"/>
  <c r="V126" i="44"/>
  <c r="AD126" i="46"/>
  <c r="AD126" i="44"/>
  <c r="AL126" i="46"/>
  <c r="AL126" i="44"/>
  <c r="AT126" i="46"/>
  <c r="AT126" i="44"/>
  <c r="BB126" i="46"/>
  <c r="BB126" i="44"/>
  <c r="BJ126" i="46"/>
  <c r="BJ126" i="44"/>
  <c r="I127" i="46"/>
  <c r="I127" i="44"/>
  <c r="Q127" i="46"/>
  <c r="Q127" i="44"/>
  <c r="Y127" i="46"/>
  <c r="Y127" i="44"/>
  <c r="AG127" i="46"/>
  <c r="AG127" i="44"/>
  <c r="AO127" i="46"/>
  <c r="AO127" i="44"/>
  <c r="AW127" i="46"/>
  <c r="AW127" i="44"/>
  <c r="BE127" i="46"/>
  <c r="BE127" i="44"/>
  <c r="BM127" i="46"/>
  <c r="BM127" i="44"/>
  <c r="E128" i="46"/>
  <c r="E128" i="44"/>
  <c r="M128" i="46"/>
  <c r="M128" i="44"/>
  <c r="U128" i="46"/>
  <c r="U128" i="44"/>
  <c r="AC128" i="46"/>
  <c r="AC128" i="44"/>
  <c r="AK128" i="46"/>
  <c r="AK128" i="44"/>
  <c r="AS128" i="46"/>
  <c r="AS128" i="44"/>
  <c r="BA128" i="46"/>
  <c r="BA128" i="44"/>
  <c r="BI128" i="46"/>
  <c r="BI128" i="44"/>
  <c r="BQ128" i="46"/>
  <c r="BQ128" i="44"/>
  <c r="I129" i="46"/>
  <c r="I129" i="44"/>
  <c r="Q129" i="46"/>
  <c r="Q129" i="44"/>
  <c r="Y129" i="46"/>
  <c r="Y129" i="44"/>
  <c r="AG129" i="46"/>
  <c r="AG129" i="44"/>
  <c r="AO129" i="46"/>
  <c r="AO129" i="44"/>
  <c r="AW129" i="46"/>
  <c r="AW129" i="44"/>
  <c r="BE129" i="46"/>
  <c r="BE129" i="44"/>
  <c r="BM129" i="46"/>
  <c r="BM129" i="44"/>
  <c r="J130" i="46"/>
  <c r="J130" i="44"/>
  <c r="R130" i="46"/>
  <c r="R130" i="44"/>
  <c r="Z130" i="46"/>
  <c r="Z130" i="44"/>
  <c r="AH130" i="46"/>
  <c r="AH130" i="44"/>
  <c r="AP130" i="46"/>
  <c r="AP130" i="44"/>
  <c r="AX130" i="46"/>
  <c r="AX130" i="44"/>
  <c r="BF130" i="46"/>
  <c r="BF130" i="44"/>
  <c r="F131" i="46"/>
  <c r="F131" i="44"/>
  <c r="N131" i="46"/>
  <c r="N131" i="44"/>
  <c r="V131" i="46"/>
  <c r="V131" i="44"/>
  <c r="AD131" i="46"/>
  <c r="AD131" i="44"/>
  <c r="AL131" i="46"/>
  <c r="AL131" i="44"/>
  <c r="AT131" i="46"/>
  <c r="AT131" i="44"/>
  <c r="BB131" i="46"/>
  <c r="BB131" i="44"/>
  <c r="BJ131" i="46"/>
  <c r="BJ131" i="44"/>
  <c r="H132" i="46"/>
  <c r="H132" i="44"/>
  <c r="P132" i="46"/>
  <c r="P132" i="44"/>
  <c r="X132" i="46"/>
  <c r="X132" i="44"/>
  <c r="AF132" i="46"/>
  <c r="AF132" i="44"/>
  <c r="AN132" i="46"/>
  <c r="AN132" i="44"/>
  <c r="AV132" i="46"/>
  <c r="AV132" i="44"/>
  <c r="BD132" i="46"/>
  <c r="BD132" i="44"/>
  <c r="BL132" i="46"/>
  <c r="BL132" i="44"/>
  <c r="D133" i="46"/>
  <c r="D133" i="44"/>
  <c r="L133" i="46"/>
  <c r="L133" i="44"/>
  <c r="T133" i="46"/>
  <c r="T133" i="44"/>
  <c r="AB133" i="46"/>
  <c r="AB133" i="44"/>
  <c r="AJ133" i="46"/>
  <c r="AJ133" i="44"/>
  <c r="AR133" i="46"/>
  <c r="AR133" i="44"/>
  <c r="AZ133" i="46"/>
  <c r="AZ133" i="44"/>
  <c r="BH133" i="46"/>
  <c r="BH133" i="44"/>
  <c r="BP133" i="46"/>
  <c r="BP133" i="44"/>
  <c r="G134" i="46"/>
  <c r="G134" i="44"/>
  <c r="O134" i="46"/>
  <c r="O134" i="44"/>
  <c r="W134" i="46"/>
  <c r="W134" i="44"/>
  <c r="AE134" i="46"/>
  <c r="AE134" i="44"/>
  <c r="AM134" i="46"/>
  <c r="AM134" i="44"/>
  <c r="AU134" i="46"/>
  <c r="AU134" i="44"/>
  <c r="BC134" i="46"/>
  <c r="BC134" i="44"/>
  <c r="BK134" i="46"/>
  <c r="BK134" i="44"/>
  <c r="K135" i="46"/>
  <c r="K135" i="44"/>
  <c r="S135" i="46"/>
  <c r="S135" i="44"/>
  <c r="AA135" i="46"/>
  <c r="AA135" i="44"/>
  <c r="AI135" i="46"/>
  <c r="AI135" i="44"/>
  <c r="AQ135" i="46"/>
  <c r="AQ135" i="44"/>
  <c r="AY135" i="46"/>
  <c r="AY135" i="44"/>
  <c r="BG135" i="46"/>
  <c r="BG135" i="44"/>
  <c r="BO135" i="46"/>
  <c r="BO135" i="44"/>
  <c r="G136" i="46"/>
  <c r="G136" i="44"/>
  <c r="D157" i="44"/>
  <c r="L157" i="44"/>
  <c r="T157" i="44"/>
  <c r="AB157" i="44"/>
  <c r="AJ157" i="44"/>
  <c r="AR157" i="44"/>
  <c r="AZ157" i="44"/>
  <c r="BH157" i="44"/>
  <c r="BP157" i="44"/>
  <c r="F160" i="44"/>
  <c r="N160" i="44"/>
  <c r="V160" i="44"/>
  <c r="AD160" i="44"/>
  <c r="AL160" i="44"/>
  <c r="AT160" i="44"/>
  <c r="BB160" i="44"/>
  <c r="BJ160" i="44"/>
  <c r="O136" i="46"/>
  <c r="O136" i="44"/>
  <c r="W136" i="46"/>
  <c r="W136" i="44"/>
  <c r="AE136" i="46"/>
  <c r="AE136" i="44"/>
  <c r="AM136" i="46"/>
  <c r="AM136" i="44"/>
  <c r="AU136" i="46"/>
  <c r="AU136" i="44"/>
  <c r="BC136" i="46"/>
  <c r="BC136" i="44"/>
  <c r="BK136" i="46"/>
  <c r="BK136" i="44"/>
  <c r="F138" i="46"/>
  <c r="F138" i="44"/>
  <c r="N138" i="46"/>
  <c r="N138" i="44"/>
  <c r="V138" i="46"/>
  <c r="V138" i="44"/>
  <c r="AD138" i="46"/>
  <c r="AD138" i="44"/>
  <c r="AL138" i="46"/>
  <c r="AL138" i="44"/>
  <c r="AT138" i="46"/>
  <c r="AT138" i="44"/>
  <c r="BB138" i="46"/>
  <c r="BB138" i="44"/>
  <c r="BJ138" i="46"/>
  <c r="BJ138" i="44"/>
  <c r="J139" i="46"/>
  <c r="J139" i="44"/>
  <c r="R139" i="46"/>
  <c r="R139" i="44"/>
  <c r="Z139" i="46"/>
  <c r="Z139" i="44"/>
  <c r="AH139" i="46"/>
  <c r="AH139" i="44"/>
  <c r="AP139" i="46"/>
  <c r="AP139" i="44"/>
  <c r="AX139" i="46"/>
  <c r="AX139" i="44"/>
  <c r="BF139" i="46"/>
  <c r="BF139" i="44"/>
  <c r="BN139" i="46"/>
  <c r="BN139" i="44"/>
  <c r="D140" i="46"/>
  <c r="D140" i="44"/>
  <c r="L140" i="46"/>
  <c r="L140" i="44"/>
  <c r="T140" i="46"/>
  <c r="T140" i="44"/>
  <c r="AB140" i="46"/>
  <c r="AB140" i="44"/>
  <c r="AJ140" i="46"/>
  <c r="AJ140" i="44"/>
  <c r="AR140" i="46"/>
  <c r="AR140" i="44"/>
  <c r="AZ140" i="46"/>
  <c r="AZ140" i="44"/>
  <c r="BH140" i="46"/>
  <c r="BH140" i="44"/>
  <c r="BP140" i="46"/>
  <c r="BP140" i="44"/>
  <c r="H141" i="46"/>
  <c r="H141" i="44"/>
  <c r="P141" i="46"/>
  <c r="P141" i="44"/>
  <c r="X141" i="46"/>
  <c r="X141" i="44"/>
  <c r="AF141" i="46"/>
  <c r="AF141" i="44"/>
  <c r="AN141" i="46"/>
  <c r="AN141" i="44"/>
  <c r="AV141" i="46"/>
  <c r="AV141" i="44"/>
  <c r="BD141" i="46"/>
  <c r="BD141" i="44"/>
  <c r="BL141" i="46"/>
  <c r="BL141" i="44"/>
  <c r="K142" i="46"/>
  <c r="K142" i="44"/>
  <c r="S142" i="46"/>
  <c r="S142" i="44"/>
  <c r="AA142" i="46"/>
  <c r="AA142" i="44"/>
  <c r="AI142" i="46"/>
  <c r="AI142" i="44"/>
  <c r="AQ142" i="46"/>
  <c r="AQ142" i="44"/>
  <c r="AY142" i="46"/>
  <c r="AY142" i="44"/>
  <c r="BG142" i="46"/>
  <c r="BG142" i="44"/>
  <c r="G143" i="46"/>
  <c r="G143" i="44"/>
  <c r="O143" i="46"/>
  <c r="O143" i="44"/>
  <c r="W143" i="46"/>
  <c r="W143" i="44"/>
  <c r="AE143" i="46"/>
  <c r="AE143" i="44"/>
  <c r="AM143" i="46"/>
  <c r="AM143" i="44"/>
  <c r="AU143" i="46"/>
  <c r="AU143" i="44"/>
  <c r="BC143" i="46"/>
  <c r="BC143" i="44"/>
  <c r="BK143" i="46"/>
  <c r="BK143" i="44"/>
  <c r="K144" i="46"/>
  <c r="K144" i="44"/>
  <c r="S144" i="46"/>
  <c r="S144" i="44"/>
  <c r="AA144" i="46"/>
  <c r="AA144" i="44"/>
  <c r="AI144" i="46"/>
  <c r="AI144" i="44"/>
  <c r="AQ144" i="46"/>
  <c r="AQ144" i="44"/>
  <c r="AY144" i="46"/>
  <c r="AY144" i="44"/>
  <c r="BG144" i="46"/>
  <c r="BG144" i="44"/>
  <c r="BO144" i="46"/>
  <c r="BO144" i="44"/>
  <c r="G145" i="46"/>
  <c r="G145" i="44"/>
  <c r="O145" i="46"/>
  <c r="O145" i="44"/>
  <c r="W145" i="46"/>
  <c r="W145" i="44"/>
  <c r="AE145" i="46"/>
  <c r="AE145" i="44"/>
  <c r="AM145" i="46"/>
  <c r="AM145" i="44"/>
  <c r="AU145" i="46"/>
  <c r="AU145" i="44"/>
  <c r="BC145" i="46"/>
  <c r="BC145" i="44"/>
  <c r="BK145" i="46"/>
  <c r="BK145" i="44"/>
  <c r="K146" i="46"/>
  <c r="K146" i="44"/>
  <c r="S146" i="46"/>
  <c r="S146" i="44"/>
  <c r="AA146" i="46"/>
  <c r="AA146" i="44"/>
  <c r="AI146" i="46"/>
  <c r="AI146" i="44"/>
  <c r="AQ146" i="46"/>
  <c r="AQ146" i="44"/>
  <c r="AY146" i="46"/>
  <c r="AY146" i="44"/>
  <c r="BG146" i="46"/>
  <c r="BG146" i="44"/>
  <c r="BO146" i="46"/>
  <c r="BO146" i="44"/>
  <c r="G147" i="46"/>
  <c r="G147" i="44"/>
  <c r="O147" i="46"/>
  <c r="O147" i="44"/>
  <c r="W147" i="46"/>
  <c r="W147" i="44"/>
  <c r="AE147" i="46"/>
  <c r="AE147" i="44"/>
  <c r="AM147" i="46"/>
  <c r="AM147" i="44"/>
  <c r="AU147" i="46"/>
  <c r="AU147" i="44"/>
  <c r="BC147" i="46"/>
  <c r="BC147" i="44"/>
  <c r="BK147" i="46"/>
  <c r="BK147" i="44"/>
  <c r="K148" i="46"/>
  <c r="K148" i="44"/>
  <c r="S148" i="46"/>
  <c r="S148" i="44"/>
  <c r="AA148" i="46"/>
  <c r="AA148" i="44"/>
  <c r="AI148" i="46"/>
  <c r="AI148" i="44"/>
  <c r="AQ148" i="46"/>
  <c r="AQ148" i="44"/>
  <c r="AY148" i="46"/>
  <c r="AY148" i="44"/>
  <c r="BG148" i="46"/>
  <c r="BG148" i="44"/>
  <c r="BO148" i="46"/>
  <c r="BO148" i="44"/>
  <c r="G149" i="46"/>
  <c r="G149" i="44"/>
  <c r="O149" i="46"/>
  <c r="O149" i="44"/>
  <c r="W149" i="46"/>
  <c r="W149" i="44"/>
  <c r="AE149" i="46"/>
  <c r="AE149" i="44"/>
  <c r="AM149" i="46"/>
  <c r="AM149" i="44"/>
  <c r="AU149" i="46"/>
  <c r="AU149" i="44"/>
  <c r="BC149" i="46"/>
  <c r="BC149" i="44"/>
  <c r="BK149" i="46"/>
  <c r="BK149" i="44"/>
  <c r="K150" i="46"/>
  <c r="K150" i="44"/>
  <c r="S150" i="46"/>
  <c r="S150" i="44"/>
  <c r="AA150" i="46"/>
  <c r="AA150" i="44"/>
  <c r="AI150" i="46"/>
  <c r="AI150" i="44"/>
  <c r="AQ150" i="46"/>
  <c r="AQ150" i="44"/>
  <c r="AY150" i="46"/>
  <c r="AY150" i="44"/>
  <c r="BG150" i="46"/>
  <c r="BG150" i="44"/>
  <c r="BO150" i="46"/>
  <c r="BO150" i="44"/>
  <c r="G151" i="46"/>
  <c r="G151" i="44"/>
  <c r="O151" i="46"/>
  <c r="O151" i="44"/>
  <c r="W151" i="46"/>
  <c r="W151" i="44"/>
  <c r="AE151" i="46"/>
  <c r="AE151" i="44"/>
  <c r="AM151" i="46"/>
  <c r="AM151" i="44"/>
  <c r="AU151" i="46"/>
  <c r="AU151" i="44"/>
  <c r="BC151" i="46"/>
  <c r="BC151" i="44"/>
  <c r="BK151" i="46"/>
  <c r="BK151" i="44"/>
  <c r="K152" i="46"/>
  <c r="K152" i="44"/>
  <c r="S152" i="46"/>
  <c r="S152" i="44"/>
  <c r="AA152" i="46"/>
  <c r="AA152" i="44"/>
  <c r="AI152" i="46"/>
  <c r="AI152" i="44"/>
  <c r="AQ152" i="46"/>
  <c r="AQ152" i="44"/>
  <c r="AY152" i="46"/>
  <c r="AY152" i="44"/>
  <c r="BG152" i="46"/>
  <c r="BG152" i="44"/>
  <c r="BO152" i="46"/>
  <c r="BO152" i="44"/>
  <c r="F153" i="46"/>
  <c r="F153" i="44"/>
  <c r="N153" i="46"/>
  <c r="N153" i="44"/>
  <c r="V153" i="46"/>
  <c r="V153" i="44"/>
  <c r="AD153" i="46"/>
  <c r="AD153" i="44"/>
  <c r="AL153" i="46"/>
  <c r="AL153" i="44"/>
  <c r="AT153" i="46"/>
  <c r="AT153" i="44"/>
  <c r="BB153" i="46"/>
  <c r="BB153" i="44"/>
  <c r="BJ153" i="46"/>
  <c r="BJ153" i="44"/>
  <c r="D155" i="46"/>
  <c r="D155" i="44"/>
  <c r="L155" i="46"/>
  <c r="L155" i="44"/>
  <c r="T155" i="46"/>
  <c r="T155" i="44"/>
  <c r="AB155" i="46"/>
  <c r="AB155" i="44"/>
  <c r="AJ155" i="46"/>
  <c r="AJ155" i="44"/>
  <c r="AR155" i="46"/>
  <c r="AR155" i="44"/>
  <c r="AZ155" i="46"/>
  <c r="AZ155" i="44"/>
  <c r="BH155" i="46"/>
  <c r="BH155" i="44"/>
  <c r="BP155" i="46"/>
  <c r="BP155" i="44"/>
  <c r="H156" i="46"/>
  <c r="H156" i="44"/>
  <c r="P156" i="46"/>
  <c r="P156" i="44"/>
  <c r="X156" i="46"/>
  <c r="X156" i="44"/>
  <c r="AF156" i="46"/>
  <c r="AF156" i="44"/>
  <c r="AN156" i="46"/>
  <c r="AN156" i="44"/>
  <c r="AV156" i="46"/>
  <c r="AV156" i="44"/>
  <c r="BD156" i="46"/>
  <c r="BD156" i="44"/>
  <c r="BL156" i="46"/>
  <c r="BL156" i="44"/>
  <c r="H158" i="46"/>
  <c r="H158" i="44"/>
  <c r="P158" i="46"/>
  <c r="P158" i="44"/>
  <c r="X158" i="46"/>
  <c r="X158" i="44"/>
  <c r="AF158" i="46"/>
  <c r="AF158" i="44"/>
  <c r="AN158" i="46"/>
  <c r="AN158" i="44"/>
  <c r="AV158" i="46"/>
  <c r="AV158" i="44"/>
  <c r="BD158" i="46"/>
  <c r="BD158" i="44"/>
  <c r="BL158" i="46"/>
  <c r="BL158" i="44"/>
  <c r="J159" i="46"/>
  <c r="J159" i="44"/>
  <c r="R159" i="46"/>
  <c r="R159" i="44"/>
  <c r="Z159" i="46"/>
  <c r="Z159" i="44"/>
  <c r="AH159" i="46"/>
  <c r="AH159" i="44"/>
  <c r="AP159" i="46"/>
  <c r="AP159" i="44"/>
  <c r="AX159" i="46"/>
  <c r="AX159" i="44"/>
  <c r="BF159" i="46"/>
  <c r="BF159" i="44"/>
  <c r="I161" i="46"/>
  <c r="I161" i="44"/>
  <c r="Q161" i="46"/>
  <c r="Q161" i="44"/>
  <c r="Y161" i="46"/>
  <c r="Y161" i="44"/>
  <c r="AG161" i="46"/>
  <c r="AG161" i="44"/>
  <c r="AO161" i="46"/>
  <c r="AO161" i="44"/>
  <c r="AW161" i="46"/>
  <c r="AW161" i="44"/>
  <c r="BE161" i="46"/>
  <c r="BE161" i="44"/>
  <c r="BM161" i="46"/>
  <c r="BM161" i="44"/>
  <c r="E162" i="46"/>
  <c r="E162" i="44"/>
  <c r="M162" i="46"/>
  <c r="M162" i="44"/>
  <c r="U162" i="46"/>
  <c r="U162" i="44"/>
  <c r="AC162" i="46"/>
  <c r="AC162" i="44"/>
  <c r="AK162" i="46"/>
  <c r="AK162" i="44"/>
  <c r="AS162" i="46"/>
  <c r="AS162" i="44"/>
  <c r="BA162" i="46"/>
  <c r="BA162" i="44"/>
  <c r="BI162" i="46"/>
  <c r="BI162" i="44"/>
  <c r="BQ162" i="46"/>
  <c r="BQ162" i="44"/>
  <c r="G163" i="46"/>
  <c r="G163" i="44"/>
  <c r="O163" i="46"/>
  <c r="O163" i="44"/>
  <c r="W163" i="46"/>
  <c r="W163" i="44"/>
  <c r="AE163" i="46"/>
  <c r="AE163" i="44"/>
  <c r="AM163" i="46"/>
  <c r="AM163" i="44"/>
  <c r="AU163" i="46"/>
  <c r="AU163" i="44"/>
  <c r="BC163" i="46"/>
  <c r="BC163" i="44"/>
  <c r="BK163" i="46"/>
  <c r="BK163" i="44"/>
  <c r="K164" i="46"/>
  <c r="K164" i="44"/>
  <c r="S164" i="46"/>
  <c r="S164" i="44"/>
  <c r="AA164" i="46"/>
  <c r="AA164" i="44"/>
  <c r="AI164" i="46"/>
  <c r="AI164" i="44"/>
  <c r="AQ164" i="46"/>
  <c r="AQ164" i="44"/>
  <c r="AY164" i="46"/>
  <c r="AY164" i="44"/>
  <c r="BG164" i="46"/>
  <c r="BG164" i="44"/>
  <c r="BO164" i="46"/>
  <c r="BO164" i="44"/>
  <c r="F165" i="46"/>
  <c r="F165" i="44"/>
  <c r="N165" i="46"/>
  <c r="N165" i="44"/>
  <c r="V165" i="46"/>
  <c r="V165" i="44"/>
  <c r="AD165" i="46"/>
  <c r="AD165" i="44"/>
  <c r="AL165" i="46"/>
  <c r="AL165" i="44"/>
  <c r="AT165" i="46"/>
  <c r="AT165" i="44"/>
  <c r="BB165" i="46"/>
  <c r="BB165" i="44"/>
  <c r="BJ165" i="46"/>
  <c r="BJ165" i="44"/>
  <c r="D167" i="46"/>
  <c r="D167" i="44"/>
  <c r="L167" i="46"/>
  <c r="L167" i="44"/>
  <c r="T167" i="46"/>
  <c r="T167" i="44"/>
  <c r="AB167" i="46"/>
  <c r="AB167" i="44"/>
  <c r="AJ167" i="46"/>
  <c r="AJ167" i="44"/>
  <c r="AR167" i="46"/>
  <c r="AR167" i="44"/>
  <c r="AZ167" i="46"/>
  <c r="AZ167" i="44"/>
  <c r="BH167" i="46"/>
  <c r="BH167" i="44"/>
  <c r="BP167" i="46"/>
  <c r="BP167" i="44"/>
  <c r="G168" i="46"/>
  <c r="G168" i="44"/>
  <c r="O168" i="46"/>
  <c r="O168" i="44"/>
  <c r="W168" i="46"/>
  <c r="W168" i="44"/>
  <c r="AE168" i="46"/>
  <c r="AE168" i="44"/>
  <c r="AM168" i="46"/>
  <c r="AM168" i="44"/>
  <c r="AU168" i="46"/>
  <c r="AU168" i="44"/>
  <c r="BC168" i="46"/>
  <c r="BC168" i="44"/>
  <c r="BK168" i="46"/>
  <c r="BK168" i="44"/>
  <c r="BH184" i="44"/>
  <c r="K169" i="44"/>
  <c r="S169" i="44"/>
  <c r="AA169" i="44"/>
  <c r="AI169" i="44"/>
  <c r="AQ169" i="44"/>
  <c r="AY169" i="44"/>
  <c r="BG169" i="44"/>
  <c r="BO169" i="44"/>
  <c r="E172" i="44"/>
  <c r="M172" i="44"/>
  <c r="U172" i="44"/>
  <c r="AC172" i="44"/>
  <c r="AK172" i="44"/>
  <c r="AS172" i="44"/>
  <c r="AQ174" i="44"/>
  <c r="BA172" i="46"/>
  <c r="BA172" i="44"/>
  <c r="G173" i="46"/>
  <c r="G173" i="44"/>
  <c r="O173" i="46"/>
  <c r="O173" i="44"/>
  <c r="W173" i="46"/>
  <c r="W173" i="44"/>
  <c r="AE173" i="46"/>
  <c r="AE173" i="44"/>
  <c r="AM173" i="46"/>
  <c r="AM173" i="44"/>
  <c r="AU173" i="46"/>
  <c r="AU173" i="44"/>
  <c r="BC173" i="46"/>
  <c r="BC173" i="44"/>
  <c r="BK173" i="46"/>
  <c r="BK173" i="44"/>
  <c r="K174" i="46"/>
  <c r="K174" i="44"/>
  <c r="AY174" i="46"/>
  <c r="AY174" i="44"/>
  <c r="BG174" i="46"/>
  <c r="BG174" i="44"/>
  <c r="BO174" i="46"/>
  <c r="BO174" i="44"/>
  <c r="H176" i="46"/>
  <c r="H176" i="44"/>
  <c r="P176" i="46"/>
  <c r="P176" i="44"/>
  <c r="X176" i="46"/>
  <c r="X176" i="44"/>
  <c r="AF176" i="46"/>
  <c r="AF176" i="44"/>
  <c r="AN176" i="46"/>
  <c r="AN176" i="44"/>
  <c r="AV176" i="46"/>
  <c r="AV176" i="44"/>
  <c r="BD176" i="46"/>
  <c r="BD176" i="44"/>
  <c r="BL176" i="46"/>
  <c r="BL176" i="44"/>
  <c r="D177" i="46"/>
  <c r="D177" i="44"/>
  <c r="L177" i="46"/>
  <c r="L177" i="44"/>
  <c r="T177" i="46"/>
  <c r="T177" i="44"/>
  <c r="AB177" i="46"/>
  <c r="AB177" i="44"/>
  <c r="AJ177" i="46"/>
  <c r="AJ177" i="44"/>
  <c r="AR177" i="46"/>
  <c r="AR177" i="44"/>
  <c r="AZ177" i="46"/>
  <c r="AZ177" i="44"/>
  <c r="BH177" i="46"/>
  <c r="BH177" i="44"/>
  <c r="BP177" i="46"/>
  <c r="BP177" i="44"/>
  <c r="H178" i="46"/>
  <c r="H178" i="44"/>
  <c r="P178" i="46"/>
  <c r="P178" i="44"/>
  <c r="X178" i="46"/>
  <c r="X178" i="44"/>
  <c r="AF178" i="46"/>
  <c r="AF178" i="44"/>
  <c r="AN178" i="46"/>
  <c r="AN178" i="44"/>
  <c r="AV178" i="46"/>
  <c r="AV178" i="44"/>
  <c r="BD178" i="46"/>
  <c r="BD178" i="44"/>
  <c r="BL178" i="46"/>
  <c r="BL178" i="44"/>
  <c r="J179" i="46"/>
  <c r="J179" i="44"/>
  <c r="R179" i="46"/>
  <c r="R179" i="44"/>
  <c r="Z179" i="46"/>
  <c r="Z179" i="44"/>
  <c r="AP179" i="46"/>
  <c r="AP179" i="44"/>
  <c r="AX179" i="46"/>
  <c r="AX179" i="44"/>
  <c r="BF179" i="46"/>
  <c r="BF179" i="44"/>
  <c r="BN179" i="46"/>
  <c r="BN179" i="44"/>
  <c r="F180" i="46"/>
  <c r="F180" i="44"/>
  <c r="N180" i="46"/>
  <c r="N180" i="44"/>
  <c r="V180" i="46"/>
  <c r="V180" i="44"/>
  <c r="AD180" i="46"/>
  <c r="AD180" i="44"/>
  <c r="AL180" i="46"/>
  <c r="AL180" i="44"/>
  <c r="AT180" i="46"/>
  <c r="AT180" i="44"/>
  <c r="BB180" i="46"/>
  <c r="BB180" i="44"/>
  <c r="BJ180" i="46"/>
  <c r="BJ180" i="44"/>
  <c r="J181" i="46"/>
  <c r="J181" i="44"/>
  <c r="R181" i="46"/>
  <c r="R181" i="44"/>
  <c r="Z181" i="46"/>
  <c r="Z181" i="44"/>
  <c r="AH181" i="46"/>
  <c r="AH181" i="44"/>
  <c r="AP181" i="46"/>
  <c r="AP181" i="44"/>
  <c r="AX181" i="46"/>
  <c r="AX181" i="44"/>
  <c r="BF181" i="46"/>
  <c r="BF181" i="44"/>
  <c r="BN181" i="46"/>
  <c r="BN181" i="44"/>
  <c r="F182" i="46"/>
  <c r="F182" i="44"/>
  <c r="N182" i="46"/>
  <c r="N182" i="44"/>
  <c r="V182" i="46"/>
  <c r="V182" i="44"/>
  <c r="AD182" i="46"/>
  <c r="AD182" i="44"/>
  <c r="AL182" i="46"/>
  <c r="AL182" i="44"/>
  <c r="AT182" i="46"/>
  <c r="AT182" i="44"/>
  <c r="BB182" i="46"/>
  <c r="BB182" i="44"/>
  <c r="BJ182" i="46"/>
  <c r="BJ182" i="44"/>
  <c r="I183" i="46"/>
  <c r="I183" i="44"/>
  <c r="Q183" i="46"/>
  <c r="Q183" i="44"/>
  <c r="Y183" i="46"/>
  <c r="Y183" i="44"/>
  <c r="AG183" i="46"/>
  <c r="AG183" i="44"/>
  <c r="AO183" i="46"/>
  <c r="AO183" i="44"/>
  <c r="AW183" i="46"/>
  <c r="AW183" i="44"/>
  <c r="BE183" i="46"/>
  <c r="BE183" i="44"/>
  <c r="BM183" i="46"/>
  <c r="BM183" i="44"/>
  <c r="D184" i="46"/>
  <c r="D184" i="44"/>
  <c r="L184" i="46"/>
  <c r="L184" i="44"/>
  <c r="T184" i="46"/>
  <c r="T184" i="44"/>
  <c r="AB184" i="46"/>
  <c r="AB184" i="44"/>
  <c r="AJ184" i="46"/>
  <c r="AJ184" i="44"/>
  <c r="AR184" i="46"/>
  <c r="AR184" i="44"/>
  <c r="AZ184" i="46"/>
  <c r="AZ184" i="44"/>
  <c r="BP184" i="46"/>
  <c r="BP184" i="44"/>
  <c r="H185" i="46"/>
  <c r="H185" i="44"/>
  <c r="P185" i="46"/>
  <c r="P185" i="44"/>
  <c r="X185" i="46"/>
  <c r="X185" i="44"/>
  <c r="AF185" i="46"/>
  <c r="AF185" i="44"/>
  <c r="AN185" i="46"/>
  <c r="AN185" i="44"/>
  <c r="AV185" i="46"/>
  <c r="AV185" i="44"/>
  <c r="BD185" i="46"/>
  <c r="BD185" i="44"/>
  <c r="BL185" i="46"/>
  <c r="BL185" i="44"/>
  <c r="D186" i="46"/>
  <c r="D186" i="44"/>
  <c r="L186" i="46"/>
  <c r="L186" i="44"/>
  <c r="T186" i="46"/>
  <c r="T186" i="44"/>
  <c r="AB186" i="46"/>
  <c r="AB186" i="44"/>
  <c r="AJ186" i="46"/>
  <c r="AJ186" i="44"/>
  <c r="AR186" i="46"/>
  <c r="AR186" i="44"/>
  <c r="AZ186" i="46"/>
  <c r="AZ186" i="44"/>
  <c r="BH186" i="46"/>
  <c r="BH186" i="44"/>
  <c r="BP186" i="46"/>
  <c r="BP186" i="44"/>
  <c r="J188" i="46"/>
  <c r="J188" i="44"/>
  <c r="R188" i="46"/>
  <c r="R188" i="44"/>
  <c r="Z188" i="46"/>
  <c r="Z188" i="44"/>
  <c r="AH188" i="46"/>
  <c r="AH188" i="44"/>
  <c r="AP188" i="46"/>
  <c r="AP188" i="44"/>
  <c r="AX188" i="46"/>
  <c r="AX188" i="44"/>
  <c r="BF188" i="46"/>
  <c r="BF188" i="44"/>
  <c r="BN188" i="46"/>
  <c r="BN188" i="44"/>
  <c r="F189" i="46"/>
  <c r="F189" i="44"/>
  <c r="N189" i="46"/>
  <c r="N189" i="44"/>
  <c r="V189" i="46"/>
  <c r="V189" i="44"/>
  <c r="AD189" i="46"/>
  <c r="AD189" i="44"/>
  <c r="AL189" i="46"/>
  <c r="AL189" i="44"/>
  <c r="AT189" i="46"/>
  <c r="AT189" i="44"/>
  <c r="BB189" i="46"/>
  <c r="BB189" i="44"/>
  <c r="BJ189" i="46"/>
  <c r="BJ189" i="44"/>
  <c r="I190" i="46"/>
  <c r="I190" i="44"/>
  <c r="Q190" i="46"/>
  <c r="Q190" i="44"/>
  <c r="Y190" i="46"/>
  <c r="Y190" i="44"/>
  <c r="AG190" i="46"/>
  <c r="AG190" i="44"/>
  <c r="AO190" i="46"/>
  <c r="AO190" i="44"/>
  <c r="AW190" i="46"/>
  <c r="AW190" i="44"/>
  <c r="BE190" i="46"/>
  <c r="BE190" i="44"/>
  <c r="E191" i="46"/>
  <c r="E191" i="44"/>
  <c r="M191" i="46"/>
  <c r="M191" i="44"/>
  <c r="U191" i="46"/>
  <c r="U191" i="44"/>
  <c r="AC191" i="46"/>
  <c r="AC191" i="44"/>
  <c r="AK191" i="46"/>
  <c r="AK191" i="44"/>
  <c r="AS191" i="46"/>
  <c r="AS191" i="44"/>
  <c r="BA191" i="46"/>
  <c r="BA191" i="44"/>
  <c r="BI191" i="46"/>
  <c r="BI191" i="44"/>
  <c r="BQ191" i="46"/>
  <c r="BQ191" i="44"/>
  <c r="I192" i="46"/>
  <c r="I192" i="44"/>
  <c r="Q192" i="46"/>
  <c r="Q192" i="44"/>
  <c r="Y192" i="46"/>
  <c r="Y192" i="44"/>
  <c r="AG192" i="46"/>
  <c r="AG192" i="44"/>
  <c r="AO192" i="46"/>
  <c r="AO192" i="44"/>
  <c r="AW192" i="46"/>
  <c r="AW192" i="44"/>
  <c r="BE192" i="46"/>
  <c r="BE192" i="44"/>
  <c r="BM192" i="46"/>
  <c r="BM192" i="44"/>
  <c r="E193" i="46"/>
  <c r="E193" i="44"/>
  <c r="M193" i="46"/>
  <c r="M193" i="44"/>
  <c r="U193" i="46"/>
  <c r="U193" i="44"/>
  <c r="AC193" i="46"/>
  <c r="AC193" i="44"/>
  <c r="AK193" i="46"/>
  <c r="AK193" i="44"/>
  <c r="AS193" i="46"/>
  <c r="AS193" i="44"/>
  <c r="BA193" i="46"/>
  <c r="BA193" i="44"/>
  <c r="BI193" i="46"/>
  <c r="BI193" i="44"/>
  <c r="BQ193" i="46"/>
  <c r="BQ193" i="44"/>
  <c r="E195" i="46"/>
  <c r="E195" i="44"/>
  <c r="M195" i="46"/>
  <c r="M195" i="44"/>
  <c r="U195" i="46"/>
  <c r="U195" i="44"/>
  <c r="AC195" i="46"/>
  <c r="AC195" i="44"/>
  <c r="AK195" i="46"/>
  <c r="AK195" i="44"/>
  <c r="AS195" i="46"/>
  <c r="AS195" i="44"/>
  <c r="BA195" i="46"/>
  <c r="BA195" i="44"/>
  <c r="BI195" i="46"/>
  <c r="BI195" i="44"/>
  <c r="BQ195" i="46"/>
  <c r="BQ195" i="44"/>
  <c r="I196" i="46"/>
  <c r="I196" i="44"/>
  <c r="Q196" i="46"/>
  <c r="Q196" i="44"/>
  <c r="Y196" i="46"/>
  <c r="Y196" i="44"/>
  <c r="AG196" i="46"/>
  <c r="AG196" i="44"/>
  <c r="AO196" i="46"/>
  <c r="AO196" i="44"/>
  <c r="AW196" i="46"/>
  <c r="AW196" i="44"/>
  <c r="BE196" i="46"/>
  <c r="BE196" i="44"/>
  <c r="BM196" i="46"/>
  <c r="BM196" i="44"/>
  <c r="E197" i="46"/>
  <c r="E197" i="44"/>
  <c r="M197" i="46"/>
  <c r="M197" i="44"/>
  <c r="U197" i="46"/>
  <c r="U197" i="44"/>
  <c r="AC197" i="46"/>
  <c r="AC197" i="44"/>
  <c r="AK197" i="46"/>
  <c r="AK197" i="44"/>
  <c r="AS197" i="46"/>
  <c r="AS197" i="44"/>
  <c r="BA197" i="46"/>
  <c r="BA197" i="44"/>
  <c r="BI197" i="46"/>
  <c r="BI197" i="44"/>
  <c r="BQ197" i="46"/>
  <c r="BQ197" i="44"/>
  <c r="H198" i="46"/>
  <c r="H198" i="44"/>
  <c r="P198" i="46"/>
  <c r="P198" i="44"/>
  <c r="X198" i="46"/>
  <c r="X198" i="44"/>
  <c r="AF198" i="46"/>
  <c r="AF198" i="44"/>
  <c r="AN198" i="46"/>
  <c r="AN198" i="44"/>
  <c r="AV198" i="46"/>
  <c r="AV198" i="44"/>
  <c r="BD198" i="46"/>
  <c r="BD198" i="44"/>
  <c r="BL198" i="46"/>
  <c r="BL198" i="44"/>
  <c r="J199" i="46"/>
  <c r="J199" i="44"/>
  <c r="R199" i="46"/>
  <c r="R199" i="44"/>
  <c r="Z199" i="46"/>
  <c r="Z199" i="44"/>
  <c r="AH199" i="46"/>
  <c r="AH199" i="44"/>
  <c r="AP199" i="46"/>
  <c r="AP199" i="44"/>
  <c r="AX199" i="46"/>
  <c r="AX199" i="44"/>
  <c r="BF199" i="46"/>
  <c r="BF199" i="44"/>
  <c r="F200" i="46"/>
  <c r="F200" i="44"/>
  <c r="V200" i="46"/>
  <c r="V200" i="44"/>
  <c r="AD200" i="46"/>
  <c r="AD200" i="44"/>
  <c r="AL200" i="46"/>
  <c r="AL200" i="44"/>
  <c r="AT200" i="46"/>
  <c r="AT200" i="44"/>
  <c r="BB200" i="46"/>
  <c r="BB200" i="44"/>
  <c r="BJ200" i="46"/>
  <c r="BJ200" i="44"/>
  <c r="I201" i="46"/>
  <c r="I201" i="44"/>
  <c r="Q201" i="46"/>
  <c r="Q201" i="44"/>
  <c r="Y201" i="46"/>
  <c r="Y201" i="44"/>
  <c r="AG201" i="46"/>
  <c r="AG201" i="44"/>
  <c r="AO201" i="46"/>
  <c r="AO201" i="44"/>
  <c r="AW201" i="46"/>
  <c r="AW201" i="44"/>
  <c r="BE201" i="46"/>
  <c r="BE201" i="44"/>
  <c r="BM201" i="46"/>
  <c r="BM201" i="44"/>
  <c r="E202" i="46"/>
  <c r="E202" i="44"/>
  <c r="M202" i="46"/>
  <c r="M202" i="44"/>
  <c r="U202" i="46"/>
  <c r="U202" i="44"/>
  <c r="AC202" i="46"/>
  <c r="AC202" i="44"/>
  <c r="AK202" i="46"/>
  <c r="AK202" i="44"/>
  <c r="AS202" i="46"/>
  <c r="AS202" i="44"/>
  <c r="BA202" i="46"/>
  <c r="BA202" i="44"/>
  <c r="BI202" i="46"/>
  <c r="BI202" i="44"/>
  <c r="BQ202" i="46"/>
  <c r="BQ202" i="44"/>
  <c r="H203" i="46"/>
  <c r="H203" i="44"/>
  <c r="P203" i="46"/>
  <c r="P203" i="44"/>
  <c r="X203" i="46"/>
  <c r="X203" i="44"/>
  <c r="AF203" i="46"/>
  <c r="AF203" i="44"/>
  <c r="AN203" i="46"/>
  <c r="AN203" i="44"/>
  <c r="AV203" i="46"/>
  <c r="AV203" i="44"/>
  <c r="BD203" i="46"/>
  <c r="BD203" i="44"/>
  <c r="BL203" i="46"/>
  <c r="BL203" i="44"/>
  <c r="D204" i="46"/>
  <c r="D204" i="44"/>
  <c r="L204" i="46"/>
  <c r="L204" i="44"/>
  <c r="T204" i="46"/>
  <c r="T204" i="44"/>
  <c r="AB204" i="46"/>
  <c r="AB204" i="44"/>
  <c r="AJ204" i="46"/>
  <c r="AJ204" i="44"/>
  <c r="AR204" i="46"/>
  <c r="AR204" i="44"/>
  <c r="AZ204" i="46"/>
  <c r="AZ204" i="44"/>
  <c r="BH204" i="46"/>
  <c r="BH204" i="44"/>
  <c r="BP204" i="46"/>
  <c r="BP204" i="44"/>
  <c r="K206" i="46"/>
  <c r="K206" i="44"/>
  <c r="S206" i="46"/>
  <c r="S206" i="44"/>
  <c r="AA206" i="46"/>
  <c r="AA206" i="44"/>
  <c r="AI206" i="46"/>
  <c r="AI206" i="44"/>
  <c r="AQ206" i="46"/>
  <c r="AQ206" i="44"/>
  <c r="AY206" i="46"/>
  <c r="AY206" i="44"/>
  <c r="BG206" i="46"/>
  <c r="BG206" i="44"/>
  <c r="BO206" i="46"/>
  <c r="BO206" i="44"/>
  <c r="I171" i="44"/>
  <c r="Q171" i="44"/>
  <c r="Y171" i="44"/>
  <c r="AG171" i="44"/>
  <c r="AO171" i="44"/>
  <c r="AW171" i="44"/>
  <c r="BE171" i="44"/>
  <c r="BM171" i="44"/>
  <c r="AA174" i="44"/>
  <c r="S174" i="44"/>
  <c r="BQ172" i="44"/>
  <c r="I194" i="44"/>
  <c r="Q194" i="44"/>
  <c r="Y194" i="44"/>
  <c r="AG194" i="44"/>
  <c r="AO194" i="44"/>
  <c r="AW194" i="44"/>
  <c r="BE194" i="44"/>
  <c r="BM194" i="44"/>
  <c r="BI172" i="44"/>
  <c r="G187" i="44"/>
  <c r="O187" i="44"/>
  <c r="W187" i="44"/>
  <c r="AE187" i="44"/>
  <c r="AM187" i="44"/>
  <c r="AU187" i="44"/>
  <c r="BC187" i="44"/>
  <c r="BK187" i="44"/>
  <c r="G170" i="44"/>
  <c r="O170" i="44"/>
  <c r="W170" i="44"/>
  <c r="AE170" i="44"/>
  <c r="AM170" i="44"/>
  <c r="AU170" i="44"/>
  <c r="BC170" i="44"/>
  <c r="BK170" i="44"/>
  <c r="BM190" i="44"/>
  <c r="C14" i="46"/>
  <c r="C14" i="44" s="1"/>
  <c r="O7" i="44"/>
  <c r="S10" i="44"/>
  <c r="AM11" i="44"/>
  <c r="BJ13" i="44"/>
  <c r="G7" i="44"/>
  <c r="BG10" i="44"/>
  <c r="AE11" i="44"/>
  <c r="J12" i="44"/>
  <c r="R12" i="44"/>
  <c r="Z12" i="44"/>
  <c r="AH12" i="44"/>
  <c r="AP12" i="44"/>
  <c r="AX12" i="44"/>
  <c r="BF12" i="44"/>
  <c r="BN12" i="44"/>
  <c r="BC7" i="44"/>
  <c r="AQ10" i="44"/>
  <c r="O11" i="44"/>
  <c r="AL13" i="44"/>
  <c r="H18" i="44"/>
  <c r="P18" i="44"/>
  <c r="X18" i="44"/>
  <c r="AF18" i="44"/>
  <c r="AN18" i="44"/>
  <c r="AV18" i="44"/>
  <c r="BD18" i="44"/>
  <c r="BL18" i="44"/>
  <c r="J21" i="44"/>
  <c r="R21" i="44"/>
  <c r="Z21" i="44"/>
  <c r="AH21" i="44"/>
  <c r="AP21" i="44"/>
  <c r="AX21" i="44"/>
  <c r="BF21" i="44"/>
  <c r="AU7" i="44"/>
  <c r="AI10" i="44"/>
  <c r="G11" i="44"/>
  <c r="AD13" i="44"/>
  <c r="I14" i="44"/>
  <c r="Q14" i="44"/>
  <c r="Y14" i="44"/>
  <c r="AG14" i="44"/>
  <c r="AO14" i="44"/>
  <c r="AW14" i="44"/>
  <c r="BE14" i="44"/>
  <c r="BM14" i="44"/>
  <c r="AM7" i="44"/>
  <c r="BK11" i="44"/>
  <c r="V13" i="44"/>
  <c r="D17" i="44"/>
  <c r="L17" i="44"/>
  <c r="T17" i="44"/>
  <c r="AB17" i="44"/>
  <c r="AJ17" i="44"/>
  <c r="AR17" i="44"/>
  <c r="AZ17" i="44"/>
  <c r="BH17" i="44"/>
  <c r="BP17" i="44"/>
  <c r="A14" i="44"/>
  <c r="AE7" i="44"/>
  <c r="H9" i="44"/>
  <c r="P9" i="44"/>
  <c r="X9" i="44"/>
  <c r="AF9" i="44"/>
  <c r="AN9" i="44"/>
  <c r="AV9" i="44"/>
  <c r="BD9" i="44"/>
  <c r="BL9" i="44"/>
  <c r="AA10" i="44"/>
  <c r="BC11" i="44"/>
  <c r="N13" i="44"/>
  <c r="W7" i="44"/>
  <c r="K8" i="44"/>
  <c r="S8" i="44"/>
  <c r="AA8" i="44"/>
  <c r="AI8" i="44"/>
  <c r="AQ8" i="44"/>
  <c r="AY8" i="44"/>
  <c r="BG8" i="44"/>
  <c r="AU11" i="44"/>
  <c r="F13" i="44"/>
  <c r="H16" i="44"/>
  <c r="P16" i="44"/>
  <c r="X16" i="44"/>
  <c r="AF16"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B10" i="44"/>
  <c r="H7" i="44"/>
  <c r="P7" i="44"/>
  <c r="X7" i="44"/>
  <c r="AF7" i="44"/>
  <c r="AN7" i="44"/>
  <c r="AV7" i="44"/>
  <c r="BD7" i="44"/>
  <c r="BL7" i="44"/>
  <c r="T10" i="44"/>
  <c r="L10" i="44"/>
  <c r="BH10"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G190" i="46"/>
  <c r="G190" i="44"/>
  <c r="O190" i="46"/>
  <c r="O190" i="44"/>
  <c r="W190" i="46"/>
  <c r="W190" i="44"/>
  <c r="AE190" i="46"/>
  <c r="AE190" i="44"/>
  <c r="AM190" i="46"/>
  <c r="AM190" i="44"/>
  <c r="AU190" i="46"/>
  <c r="AU190" i="44"/>
  <c r="BC190" i="46"/>
  <c r="BC190" i="44"/>
  <c r="BK190" i="46"/>
  <c r="BK190" i="44"/>
  <c r="K184" i="46"/>
  <c r="K184" i="44"/>
  <c r="S184" i="46"/>
  <c r="S184" i="44"/>
  <c r="AA184" i="46"/>
  <c r="AA184" i="44"/>
  <c r="AQ184" i="46"/>
  <c r="AQ184" i="44"/>
  <c r="AY184" i="46"/>
  <c r="AY184" i="44"/>
  <c r="BG184" i="46"/>
  <c r="BG184" i="44"/>
  <c r="BO184" i="46"/>
  <c r="BO184" i="44"/>
  <c r="E175" i="46"/>
  <c r="E175" i="44"/>
  <c r="M175" i="46"/>
  <c r="M175" i="44"/>
  <c r="U175" i="46"/>
  <c r="U175" i="44"/>
  <c r="AC175" i="46"/>
  <c r="AC175" i="44"/>
  <c r="AK175" i="46"/>
  <c r="AK175" i="44"/>
  <c r="AS175" i="46"/>
  <c r="AS175" i="44"/>
  <c r="BA175" i="46"/>
  <c r="BA175" i="44"/>
  <c r="BI175" i="46"/>
  <c r="BI175" i="44"/>
  <c r="BQ175" i="46"/>
  <c r="BQ175" i="44"/>
  <c r="AY172" i="46"/>
  <c r="AY172" i="44"/>
  <c r="BG172" i="46"/>
  <c r="BG172" i="44"/>
  <c r="BO172" i="46"/>
  <c r="BO172" i="44"/>
  <c r="G174" i="46"/>
  <c r="G174" i="44"/>
  <c r="O174" i="46"/>
  <c r="O174" i="44"/>
  <c r="W174" i="46"/>
  <c r="W174" i="44"/>
  <c r="AE174" i="46"/>
  <c r="AE174" i="44"/>
  <c r="AM174" i="46"/>
  <c r="AM174" i="44"/>
  <c r="AU174" i="46"/>
  <c r="AU174" i="44"/>
  <c r="BC174" i="46"/>
  <c r="BC174" i="44"/>
  <c r="BK174" i="46"/>
  <c r="BK174" i="44"/>
  <c r="K200" i="44"/>
  <c r="S200" i="44"/>
  <c r="AA200" i="44"/>
  <c r="AI200" i="44"/>
  <c r="AQ200" i="44"/>
  <c r="O29" i="42"/>
  <c r="N29" i="42"/>
  <c r="K13" i="44"/>
  <c r="AI13" i="44"/>
  <c r="AY13" i="44"/>
  <c r="BO13" i="44"/>
  <c r="I10" i="44"/>
  <c r="Y10" i="44"/>
  <c r="AO10" i="44"/>
  <c r="BE10" i="44"/>
  <c r="AA13" i="44"/>
  <c r="AQ13" i="44"/>
  <c r="BG13" i="44"/>
  <c r="J6" i="44"/>
  <c r="R6" i="44"/>
  <c r="Z6" i="44"/>
  <c r="AH6" i="44"/>
  <c r="AP6" i="44"/>
  <c r="AX6" i="44"/>
  <c r="BF6" i="44"/>
  <c r="BN6" i="44"/>
  <c r="Q10" i="44"/>
  <c r="AG10" i="44"/>
  <c r="AW10" i="44"/>
  <c r="BM10" i="44"/>
  <c r="S13" i="44"/>
  <c r="D11" i="44"/>
  <c r="L11" i="44"/>
  <c r="T11" i="44"/>
  <c r="AB11" i="44"/>
  <c r="AJ11" i="44"/>
  <c r="AR11" i="44"/>
  <c r="AZ11" i="44"/>
  <c r="BH11" i="44"/>
  <c r="BP11" i="44"/>
  <c r="C66" i="46"/>
  <c r="C66" i="44" s="1"/>
  <c r="A66" i="44"/>
  <c r="C81" i="46"/>
  <c r="C81" i="44" s="1"/>
  <c r="A81" i="44"/>
  <c r="C84" i="46"/>
  <c r="C84" i="44" s="1"/>
  <c r="A84" i="44"/>
  <c r="C86" i="46"/>
  <c r="C86" i="44" s="1"/>
  <c r="A86" i="44"/>
  <c r="A24" i="44"/>
  <c r="C78" i="46"/>
  <c r="C78" i="44" s="1"/>
  <c r="A78" i="44"/>
  <c r="C132" i="46"/>
  <c r="C132" i="44" s="1"/>
  <c r="A132" i="44"/>
  <c r="C197" i="46"/>
  <c r="C197" i="44" s="1"/>
  <c r="A197" i="44"/>
  <c r="C198" i="46"/>
  <c r="C198" i="44" s="1"/>
  <c r="A198" i="44"/>
  <c r="A7" i="44"/>
  <c r="A19" i="44"/>
  <c r="C34" i="46"/>
  <c r="C34" i="44" s="1"/>
  <c r="A34" i="44"/>
  <c r="C11" i="46"/>
  <c r="C11" i="44" s="1"/>
  <c r="A11" i="44"/>
  <c r="C25" i="46"/>
  <c r="C25" i="44" s="1"/>
  <c r="C62" i="46"/>
  <c r="C62" i="44" s="1"/>
  <c r="A62" i="44"/>
  <c r="C178" i="46"/>
  <c r="C178" i="44" s="1"/>
  <c r="A178" i="44"/>
  <c r="A206" i="44"/>
  <c r="V29" i="42"/>
  <c r="U29" i="42"/>
  <c r="G29" i="42"/>
  <c r="H29" i="42"/>
  <c r="A150" i="29"/>
  <c r="A150" i="27"/>
  <c r="A150" i="28"/>
  <c r="A151" i="29"/>
  <c r="A151" i="27"/>
  <c r="A151" i="28"/>
  <c r="A149" i="29"/>
  <c r="A149" i="27"/>
  <c r="A149" i="28"/>
  <c r="A148" i="28"/>
  <c r="A148" i="29"/>
  <c r="A148" i="27"/>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AF3" i="27"/>
  <c r="C28" i="27"/>
  <c r="V3" i="27"/>
  <c r="B26" i="27"/>
  <c r="L3" i="27"/>
  <c r="B12" i="27"/>
  <c r="B3" i="27"/>
  <c r="C10" i="27"/>
  <c r="C8" i="27"/>
  <c r="C6" i="27"/>
  <c r="C4" i="27"/>
  <c r="C7" i="41"/>
  <c r="AH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DK4" i="46"/>
  <c r="CP4" i="46"/>
  <c r="BV4" i="46"/>
  <c r="AX4" i="46"/>
  <c r="AC4" i="46"/>
  <c r="I4" i="46"/>
  <c r="C189" i="45"/>
  <c r="C185" i="45"/>
  <c r="C180" i="45"/>
  <c r="C172" i="45"/>
  <c r="C164" i="45"/>
  <c r="C156" i="45"/>
  <c r="C148" i="45"/>
  <c r="C140" i="45"/>
  <c r="C132" i="45"/>
  <c r="C124" i="45"/>
  <c r="C116" i="45"/>
  <c r="C108" i="45"/>
  <c r="C100" i="45"/>
  <c r="C89" i="45"/>
  <c r="C85" i="45"/>
  <c r="C71" i="45"/>
  <c r="C57" i="45"/>
  <c r="C53" i="45"/>
  <c r="C39" i="45"/>
  <c r="C25" i="45"/>
  <c r="C21" i="45"/>
  <c r="C7" i="45"/>
  <c r="G3" i="45"/>
  <c r="V2" i="44"/>
  <c r="BA4" i="46"/>
  <c r="V2" i="46"/>
  <c r="C4" i="45"/>
  <c r="AZ2" i="44"/>
  <c r="ED4" i="46"/>
  <c r="DJ4" i="46"/>
  <c r="CM4" i="46"/>
  <c r="BQ4" i="46"/>
  <c r="AW4" i="46"/>
  <c r="Z4" i="46"/>
  <c r="E4" i="46"/>
  <c r="C175" i="45"/>
  <c r="C167" i="45"/>
  <c r="C159" i="45"/>
  <c r="C151" i="45"/>
  <c r="C143" i="45"/>
  <c r="C135" i="45"/>
  <c r="C127" i="45"/>
  <c r="C119" i="45"/>
  <c r="C111" i="45"/>
  <c r="C103" i="45"/>
  <c r="C92" i="45"/>
  <c r="C67" i="45"/>
  <c r="C60" i="45"/>
  <c r="C35" i="45"/>
  <c r="C28" i="45"/>
  <c r="S3" i="45"/>
  <c r="F3" i="45"/>
  <c r="D2" i="44"/>
  <c r="J39" i="42"/>
  <c r="C38" i="42"/>
  <c r="Q36" i="42"/>
  <c r="Q27" i="42"/>
  <c r="DN4" i="46"/>
  <c r="J38" i="42"/>
  <c r="EA4" i="46"/>
  <c r="DF4" i="46"/>
  <c r="CL4" i="46"/>
  <c r="BN4" i="46"/>
  <c r="AS4" i="46"/>
  <c r="Y4" i="46"/>
  <c r="B4" i="46"/>
  <c r="C188" i="45"/>
  <c r="C95" i="45"/>
  <c r="C81" i="45"/>
  <c r="C77" i="45"/>
  <c r="C63" i="45"/>
  <c r="C49" i="45"/>
  <c r="C45" i="45"/>
  <c r="C31" i="45"/>
  <c r="C17" i="45"/>
  <c r="C13" i="45"/>
  <c r="Q3" i="45"/>
  <c r="E3" i="45"/>
  <c r="A1" i="44"/>
  <c r="J27" i="42"/>
  <c r="AG4" i="46"/>
  <c r="Q39" i="42"/>
  <c r="DZ4" i="46"/>
  <c r="DC4" i="46"/>
  <c r="CH4" i="46"/>
  <c r="BM4" i="46"/>
  <c r="AP4" i="46"/>
  <c r="U4" i="46"/>
  <c r="A4" i="46"/>
  <c r="C91" i="45"/>
  <c r="C84" i="45"/>
  <c r="C59" i="45"/>
  <c r="C52" i="45"/>
  <c r="C27" i="45"/>
  <c r="C20" i="45"/>
  <c r="O3" i="45"/>
  <c r="C3" i="45"/>
  <c r="A65" i="43"/>
  <c r="C39" i="42"/>
  <c r="Q37" i="42"/>
  <c r="J36" i="42"/>
  <c r="C27" i="42"/>
  <c r="P4" i="42"/>
  <c r="DV4" i="46"/>
  <c r="DB4" i="46"/>
  <c r="CE4" i="46"/>
  <c r="BI4" i="46"/>
  <c r="AO4" i="46"/>
  <c r="R4" i="46"/>
  <c r="C87" i="45"/>
  <c r="C73" i="45"/>
  <c r="C69" i="45"/>
  <c r="C55" i="45"/>
  <c r="C41" i="45"/>
  <c r="C37" i="45"/>
  <c r="C23" i="45"/>
  <c r="C9" i="45"/>
  <c r="C5" i="45"/>
  <c r="N3" i="45"/>
  <c r="A3" i="45"/>
  <c r="B4" i="44"/>
  <c r="A44" i="43"/>
  <c r="I4" i="42"/>
  <c r="A2" i="43"/>
  <c r="CT4" i="46"/>
  <c r="C68" i="45"/>
  <c r="I3" i="45"/>
  <c r="C37" i="42"/>
  <c r="DS4" i="46"/>
  <c r="CX4" i="46"/>
  <c r="CD4" i="46"/>
  <c r="BF4" i="46"/>
  <c r="AK4" i="46"/>
  <c r="Q4" i="46"/>
  <c r="DO2" i="46"/>
  <c r="C173" i="45"/>
  <c r="C165" i="45"/>
  <c r="C157" i="45"/>
  <c r="C149" i="45"/>
  <c r="C141" i="45"/>
  <c r="C133" i="45"/>
  <c r="C125" i="45"/>
  <c r="C117" i="45"/>
  <c r="C109" i="45"/>
  <c r="C101" i="45"/>
  <c r="C83" i="45"/>
  <c r="C76" i="45"/>
  <c r="C51" i="45"/>
  <c r="C44" i="45"/>
  <c r="C19" i="45"/>
  <c r="C12" i="45"/>
  <c r="M3" i="45"/>
  <c r="J1" i="45"/>
  <c r="A23" i="43"/>
  <c r="Q38" i="42"/>
  <c r="J37" i="42"/>
  <c r="C36" i="42"/>
  <c r="B4" i="42"/>
  <c r="J4" i="46"/>
  <c r="C75" i="45"/>
  <c r="C43" i="45"/>
  <c r="C36" i="45"/>
  <c r="C11" i="45"/>
  <c r="A1" i="45"/>
  <c r="B34" i="42"/>
  <c r="DR4" i="46"/>
  <c r="CU4" i="46"/>
  <c r="BZ4" i="46"/>
  <c r="BE4" i="46"/>
  <c r="AH4" i="46"/>
  <c r="M4" i="46"/>
  <c r="AZ2" i="46"/>
  <c r="C181" i="45"/>
  <c r="C177" i="45"/>
  <c r="C169" i="45"/>
  <c r="C161" i="45"/>
  <c r="C153" i="45"/>
  <c r="C145" i="45"/>
  <c r="C137" i="45"/>
  <c r="C129" i="45"/>
  <c r="C121" i="45"/>
  <c r="C113" i="45"/>
  <c r="C105" i="45"/>
  <c r="C97" i="45"/>
  <c r="C93" i="45"/>
  <c r="C79" i="45"/>
  <c r="C65" i="45"/>
  <c r="C61" i="45"/>
  <c r="C47" i="45"/>
  <c r="C33" i="45"/>
  <c r="C29" i="45"/>
  <c r="C15" i="45"/>
  <c r="K3" i="45"/>
  <c r="E1" i="45"/>
  <c r="A1" i="42"/>
  <c r="BW4" i="46"/>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5" i="40" l="1"/>
  <c r="F5" i="40" s="1"/>
  <c r="X1" i="29"/>
  <c r="D1" i="29"/>
  <c r="N1" i="29"/>
  <c r="X1" i="28"/>
  <c r="AH1" i="28"/>
  <c r="D1" i="28"/>
  <c r="N1" i="28"/>
  <c r="X1" i="27"/>
  <c r="AH1" i="27"/>
  <c r="D1" i="27"/>
  <c r="N1" i="27"/>
  <c r="P36" i="42"/>
  <c r="A30" i="42"/>
  <c r="I36" i="42"/>
  <c r="B36" i="42"/>
  <c r="I38" i="42"/>
  <c r="B38" i="42"/>
  <c r="A32" i="42"/>
  <c r="P38" i="42"/>
  <c r="CU3" i="46"/>
  <c r="J3" i="46"/>
  <c r="AF3" i="46"/>
  <c r="BF3" i="46"/>
  <c r="BY3" i="46"/>
  <c r="DU3" i="46"/>
  <c r="E28" i="42"/>
  <c r="L28" i="42"/>
  <c r="S28" i="42"/>
  <c r="P39" i="42"/>
  <c r="I39" i="42"/>
  <c r="A33" i="42"/>
  <c r="B39" i="42"/>
  <c r="CB3" i="46"/>
  <c r="AK3" i="46"/>
  <c r="DX3" i="46"/>
  <c r="CZ3" i="46"/>
  <c r="M3" i="46"/>
  <c r="BI3" i="46"/>
  <c r="M28" i="42"/>
  <c r="F28" i="42"/>
  <c r="T28" i="42"/>
  <c r="B37" i="42"/>
  <c r="A31" i="42"/>
  <c r="P37" i="42"/>
  <c r="I37" i="42"/>
  <c r="BC3" i="46"/>
  <c r="CP3" i="46"/>
  <c r="G3" i="46"/>
  <c r="DR3" i="46"/>
  <c r="AA3" i="46"/>
  <c r="BV3" i="46"/>
  <c r="D28" i="42"/>
  <c r="K28" i="42"/>
  <c r="R28" i="42"/>
  <c r="AP3" i="46"/>
  <c r="EA3" i="46"/>
  <c r="BL3" i="46"/>
  <c r="CE3" i="46"/>
  <c r="P3" i="46"/>
  <c r="N28" i="42"/>
  <c r="DE3" i="46"/>
  <c r="U28" i="42"/>
  <c r="G28" i="42"/>
  <c r="S3" i="46"/>
  <c r="ED3" i="46"/>
  <c r="BO3" i="46"/>
  <c r="CH3" i="46"/>
  <c r="V28" i="42"/>
  <c r="AU3" i="46"/>
  <c r="H28" i="42"/>
  <c r="O28" i="42"/>
  <c r="B9" i="46"/>
  <c r="B7" i="46"/>
  <c r="B6" i="46"/>
  <c r="B8" i="46"/>
  <c r="B2" i="30"/>
  <c r="A189" i="45"/>
  <c r="A181"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182" i="45"/>
  <c r="A174" i="45"/>
  <c r="A166" i="45"/>
  <c r="A158" i="45"/>
  <c r="A150" i="45"/>
  <c r="A142" i="45"/>
  <c r="A134" i="45"/>
  <c r="A126" i="45"/>
  <c r="A118" i="45"/>
  <c r="A110" i="45"/>
  <c r="A102" i="45"/>
  <c r="A94" i="45"/>
  <c r="A86" i="45"/>
  <c r="A78" i="45"/>
  <c r="A70" i="45"/>
  <c r="A62" i="45"/>
  <c r="A54" i="45"/>
  <c r="A46" i="45"/>
  <c r="A38" i="45"/>
  <c r="A30" i="45"/>
  <c r="A22" i="45"/>
  <c r="A14" i="45"/>
  <c r="A6" i="45"/>
  <c r="A184" i="45"/>
  <c r="A176" i="45"/>
  <c r="A168" i="45"/>
  <c r="A160" i="45"/>
  <c r="A152" i="45"/>
  <c r="A144" i="45"/>
  <c r="A136" i="45"/>
  <c r="A128" i="45"/>
  <c r="A120" i="45"/>
  <c r="A112" i="45"/>
  <c r="A104" i="45"/>
  <c r="A96" i="45"/>
  <c r="A88" i="45"/>
  <c r="A80" i="45"/>
  <c r="A72" i="45"/>
  <c r="A64" i="45"/>
  <c r="A56" i="45"/>
  <c r="A48" i="45"/>
  <c r="A40" i="45"/>
  <c r="A32" i="45"/>
  <c r="A24" i="45"/>
  <c r="A16" i="45"/>
  <c r="A8" i="45"/>
  <c r="A97" i="45"/>
  <c r="A93" i="45"/>
  <c r="A79" i="45"/>
  <c r="A65" i="45"/>
  <c r="A61" i="45"/>
  <c r="A47" i="45"/>
  <c r="A33" i="45"/>
  <c r="A29" i="45"/>
  <c r="A15" i="45"/>
  <c r="A82" i="45"/>
  <c r="A75" i="45"/>
  <c r="A50" i="45"/>
  <c r="A43" i="45"/>
  <c r="A18" i="45"/>
  <c r="A11" i="45"/>
  <c r="A173" i="45"/>
  <c r="A90" i="45"/>
  <c r="A26" i="45"/>
  <c r="A19" i="45"/>
  <c r="A89" i="45"/>
  <c r="A85" i="45"/>
  <c r="A71" i="45"/>
  <c r="A57" i="45"/>
  <c r="A53" i="45"/>
  <c r="A39" i="45"/>
  <c r="A25" i="45"/>
  <c r="A21" i="45"/>
  <c r="A7" i="45"/>
  <c r="A149" i="45"/>
  <c r="A133" i="45"/>
  <c r="A101" i="45"/>
  <c r="A179" i="45"/>
  <c r="A175" i="45"/>
  <c r="A171" i="45"/>
  <c r="A167" i="45"/>
  <c r="A163" i="45"/>
  <c r="A159" i="45"/>
  <c r="A155" i="45"/>
  <c r="A151" i="45"/>
  <c r="A147" i="45"/>
  <c r="A143" i="45"/>
  <c r="A139" i="45"/>
  <c r="A135" i="45"/>
  <c r="A131" i="45"/>
  <c r="A127" i="45"/>
  <c r="A123" i="45"/>
  <c r="A119" i="45"/>
  <c r="A115" i="45"/>
  <c r="A111" i="45"/>
  <c r="A107" i="45"/>
  <c r="A103" i="45"/>
  <c r="A99" i="45"/>
  <c r="A74" i="45"/>
  <c r="A67" i="45"/>
  <c r="A42" i="45"/>
  <c r="A35" i="45"/>
  <c r="A10" i="45"/>
  <c r="A58" i="45"/>
  <c r="A183" i="45"/>
  <c r="A95" i="45"/>
  <c r="A81" i="45"/>
  <c r="A77" i="45"/>
  <c r="A63" i="45"/>
  <c r="A49" i="45"/>
  <c r="A45" i="45"/>
  <c r="A31" i="45"/>
  <c r="A17" i="45"/>
  <c r="A13" i="45"/>
  <c r="B27" i="42"/>
  <c r="A117" i="45"/>
  <c r="A187" i="45"/>
  <c r="A178" i="45"/>
  <c r="A170" i="45"/>
  <c r="A162" i="45"/>
  <c r="A154" i="45"/>
  <c r="A146" i="45"/>
  <c r="A138" i="45"/>
  <c r="A130" i="45"/>
  <c r="A122" i="45"/>
  <c r="A114" i="45"/>
  <c r="A106" i="45"/>
  <c r="A98" i="45"/>
  <c r="A91" i="45"/>
  <c r="A66" i="45"/>
  <c r="A59" i="45"/>
  <c r="A34" i="45"/>
  <c r="A27" i="45"/>
  <c r="A157" i="45"/>
  <c r="A141" i="45"/>
  <c r="A83" i="45"/>
  <c r="A51" i="45"/>
  <c r="A87" i="45"/>
  <c r="A73" i="45"/>
  <c r="A69" i="45"/>
  <c r="A55" i="45"/>
  <c r="A41" i="45"/>
  <c r="A37" i="45"/>
  <c r="A23" i="45"/>
  <c r="A9" i="45"/>
  <c r="A5" i="45"/>
  <c r="A186" i="45"/>
  <c r="A165" i="45"/>
  <c r="A125" i="45"/>
  <c r="A109" i="45"/>
  <c r="B5" i="40"/>
  <c r="G3" i="30" l="1"/>
  <c r="F3" i="30"/>
  <c r="E3" i="30"/>
  <c r="D3" i="30"/>
  <c r="C3" i="30"/>
  <c r="C5" i="40"/>
  <c r="D5" i="40"/>
  <c r="E5" i="40"/>
  <c r="Q25" i="42"/>
  <c r="Q26" i="42"/>
  <c r="J25" i="42"/>
  <c r="J26" i="42"/>
  <c r="C25" i="42"/>
  <c r="C26" i="42"/>
  <c r="C15" i="47"/>
  <c r="C2" i="47"/>
  <c r="B2" i="45"/>
  <c r="M27" i="42"/>
  <c r="K2" i="42"/>
  <c r="R2" i="42"/>
  <c r="B2" i="42"/>
  <c r="S27" i="42"/>
  <c r="K27" i="42"/>
  <c r="I2" i="42"/>
  <c r="A2" i="42"/>
  <c r="G1" i="42"/>
  <c r="A2" i="45"/>
  <c r="R27" i="42"/>
  <c r="P2" i="42"/>
  <c r="H2" i="42"/>
  <c r="V1" i="42"/>
  <c r="N1" i="42"/>
  <c r="F1" i="42"/>
  <c r="O2" i="42"/>
  <c r="G2" i="42"/>
  <c r="U1" i="42"/>
  <c r="M1" i="42"/>
  <c r="E1" i="42"/>
  <c r="U27" i="42"/>
  <c r="C2" i="42"/>
  <c r="D1" i="45"/>
  <c r="H27" i="42"/>
  <c r="V2" i="42"/>
  <c r="N2" i="42"/>
  <c r="F2" i="42"/>
  <c r="T1" i="42"/>
  <c r="L1" i="42"/>
  <c r="D1" i="42"/>
  <c r="I1" i="42"/>
  <c r="T27" i="42"/>
  <c r="L27" i="42"/>
  <c r="D27" i="42"/>
  <c r="J2" i="42"/>
  <c r="H1" i="42"/>
  <c r="D2" i="45"/>
  <c r="C1" i="45"/>
  <c r="O27" i="42"/>
  <c r="G27" i="42"/>
  <c r="U2" i="42"/>
  <c r="M2" i="42"/>
  <c r="E2" i="42"/>
  <c r="S1" i="42"/>
  <c r="K1" i="42"/>
  <c r="C1" i="42"/>
  <c r="E27" i="42"/>
  <c r="S2" i="42"/>
  <c r="Q1" i="42"/>
  <c r="C2" i="45"/>
  <c r="B1" i="45"/>
  <c r="V27" i="42"/>
  <c r="N27" i="42"/>
  <c r="F27" i="42"/>
  <c r="T2" i="42"/>
  <c r="L2" i="42"/>
  <c r="D2" i="42"/>
  <c r="R1" i="42"/>
  <c r="J1" i="42"/>
  <c r="B1" i="42"/>
  <c r="P1" i="42"/>
  <c r="Q2" i="42"/>
  <c r="O1" i="42"/>
  <c r="B26" i="44" l="1"/>
  <c r="B27" i="44"/>
  <c r="B19" i="44"/>
  <c r="B23" i="44"/>
  <c r="B21" i="44"/>
  <c r="B17" i="44"/>
  <c r="B13" i="44"/>
  <c r="B20" i="44"/>
  <c r="B8" i="44"/>
  <c r="B7" i="44"/>
  <c r="B11" i="44"/>
  <c r="B12" i="44"/>
  <c r="B9" i="44"/>
  <c r="B6" i="44"/>
  <c r="B10" i="44"/>
  <c r="B22" i="44"/>
  <c r="B25" i="44"/>
  <c r="B18" i="44"/>
  <c r="B28" i="44"/>
  <c r="B16"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<sst xmlns="http://schemas.openxmlformats.org/spreadsheetml/2006/main" count="3678" uniqueCount="2209">
  <si>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</si>
  <si>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</si>
  <si>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</si>
  <si>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</si>
  <si>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</si>
  <si>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</si>
  <si>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</si>
  <si>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</si>
  <si>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</si>
  <si>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</si>
  <si>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</si>
  <si>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</si>
  <si>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</si>
  <si>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</si>
  <si>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</si>
  <si>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</si>
  <si>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</si>
  <si>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</si>
  <si>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</si>
  <si>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</si>
  <si>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</si>
  <si>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</si>
  <si>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</si>
  <si>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</si>
  <si>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</si>
  <si>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</si>
  <si>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</si>
  <si>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</si>
  <si>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</si>
  <si>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</si>
  <si>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</si>
  <si>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</si>
  <si>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</si>
  <si>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</si>
  <si>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</si>
  <si>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</si>
  <si>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</si>
  <si>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</si>
  <si>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</si>
  <si>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</si>
  <si>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</si>
  <si>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</si>
  <si>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</si>
  <si>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</si>
  <si>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</si>
  <si>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</si>
  <si>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</si>
  <si>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</si>
  <si>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</si>
  <si>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</si>
  <si>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</si>
  <si>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</si>
  <si>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</si>
  <si>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</si>
  <si>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</si>
  <si>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</si>
  <si>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</si>
  <si>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</si>
  <si>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</si>
  <si>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</si>
  <si>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</si>
  <si>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</si>
  <si>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</si>
  <si>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</si>
  <si>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</si>
  <si>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</si>
  <si>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</si>
  <si>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</si>
  <si>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</si>
  <si>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</si>
  <si>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</si>
  <si>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</si>
  <si>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</si>
  <si>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</si>
  <si>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</si>
  <si>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</si>
  <si>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</si>
  <si>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</si>
  <si>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</si>
  <si>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</si>
  <si>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</si>
  <si>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</si>
  <si>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</si>
  <si>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</si>
  <si>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</si>
  <si>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</si>
  <si>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</si>
  <si>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</si>
  <si>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</si>
  <si>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</si>
  <si>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</si>
  <si>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</si>
  <si>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</si>
  <si>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</si>
  <si>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</si>
  <si>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</si>
  <si>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</si>
  <si>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</si>
  <si>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</si>
  <si>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</si>
  <si>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</si>
  <si>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</si>
  <si>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</si>
  <si>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</si>
  <si>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</si>
  <si>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</si>
  <si>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</si>
  <si>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</si>
  <si>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</si>
  <si>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</si>
  <si>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</si>
  <si>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</si>
  <si>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</si>
  <si>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</si>
  <si>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</si>
  <si>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</si>
  <si>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</si>
  <si>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</si>
  <si>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</si>
  <si>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</si>
  <si>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</si>
  <si>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</si>
  <si>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</si>
  <si>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</si>
  <si>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</si>
  <si>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</si>
  <si>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</si>
  <si>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</si>
  <si>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</si>
  <si>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</si>
  <si>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</si>
  <si>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</si>
  <si>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</si>
  <si>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</si>
  <si>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</si>
  <si>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</si>
  <si>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</si>
  <si>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</si>
  <si>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</si>
  <si>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</si>
  <si>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</si>
  <si>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</si>
  <si>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</si>
  <si>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</si>
  <si>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</si>
  <si>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</si>
  <si>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</si>
  <si>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</si>
  <si>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</si>
  <si>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</si>
  <si>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</si>
  <si>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</si>
  <si>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</si>
  <si>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</si>
  <si>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</si>
  <si>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</si>
  <si>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</si>
  <si>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</si>
  <si>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</si>
  <si>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</si>
  <si>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</si>
  <si>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</si>
  <si>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</si>
  <si>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</si>
  <si>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</si>
  <si>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</si>
  <si>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</si>
  <si>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</si>
  <si>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</si>
  <si>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</si>
  <si>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</si>
  <si>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</si>
  <si>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</si>
  <si>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</si>
  <si>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</si>
  <si>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</si>
  <si>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</si>
  <si>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</si>
  <si>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Cayman Islands</t>
  </si>
  <si>
    <t>The secondary school estimate is based on coverage in lower and upper secondary schools and the school age population for each level. The national estimate is based on coverage in primary and secondary schools. No facility and improved estimates based on basic service estimates.</t>
  </si>
  <si>
    <t>Basic sanitation</t>
  </si>
  <si>
    <t>The secondary school estimate is based on coverage in lower and upper secondary schools and the school age population for each level. The national estimate is based on coverage in primary and secondary schools. No facility and facility with water and with soap estimates based on basic service estimates.</t>
  </si>
  <si>
    <t>CYM_2018_UIS</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</si>
  <si>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</si>
  <si>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</si>
  <si>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</si>
  <si>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</si>
  <si>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</si>
  <si>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</si>
  <si>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</si>
  <si>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</si>
  <si>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</si>
  <si>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</si>
  <si>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</si>
  <si>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</si>
  <si>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</si>
  <si>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</si>
  <si>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</si>
  <si>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CYM_2020_UIS</t>
  </si>
  <si>
    <t>The JMP releases updated estimates every 2 years following consultations with national authorities: https://washdata.org/how-we-work/jmp-country-consultation</t>
  </si>
  <si>
    <t>Links to sources within this tab</t>
  </si>
  <si>
    <t>Values in grey text are imputed based on linear regression</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</si>
  <si>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</si>
  <si>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</si>
  <si>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</si>
  <si>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</si>
  <si>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</si>
  <si>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</si>
  <si>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</si>
  <si>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</si>
  <si>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</si>
  <si>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</si>
  <si>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</si>
  <si>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</si>
  <si>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CYM_2023_UIS</t>
  </si>
  <si>
    <t>CYM_2024_UIS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</si>
  <si>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</si>
  <si>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</si>
  <si>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</si>
  <si>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</si>
  <si>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</si>
  <si>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</si>
  <si>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</si>
  <si>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</si>
  <si>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</si>
  <si>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</si>
  <si>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</si>
  <si>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</si>
  <si>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</si>
  <si>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</si>
  <si>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</si>
  <si>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</si>
  <si>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</si>
  <si>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</si>
  <si>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</si>
  <si>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</si>
  <si>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</si>
  <si>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</si>
  <si>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</si>
  <si>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</si>
  <si>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</si>
  <si>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</si>
  <si>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</si>
  <si>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</si>
  <si>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</si>
  <si>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</si>
  <si>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</si>
  <si>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</si>
  <si>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</si>
  <si>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</si>
  <si>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</si>
  <si>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</si>
  <si>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</si>
  <si>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</si>
  <si>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</si>
  <si>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</si>
  <si>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</si>
  <si>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</si>
  <si>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</si>
  <si>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</si>
  <si>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</si>
  <si>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</si>
  <si>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</si>
  <si>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</si>
  <si>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</si>
  <si>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</si>
  <si>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</si>
  <si>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</si>
  <si>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</si>
  <si>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</si>
  <si>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</si>
  <si>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</si>
  <si>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</si>
  <si>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</si>
  <si>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</si>
  <si>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</si>
  <si>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</si>
  <si>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</si>
  <si>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</si>
  <si>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</si>
  <si>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</si>
  <si>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</si>
  <si>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</si>
  <si>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</si>
  <si>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</si>
  <si>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</si>
  <si>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</si>
  <si>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</si>
  <si>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</si>
  <si>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</si>
  <si>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</si>
  <si>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</si>
  <si>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</si>
  <si>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</si>
  <si>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</si>
  <si>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</si>
  <si>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</si>
  <si>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</si>
  <si>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</si>
  <si>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</si>
  <si>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</si>
  <si>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</si>
  <si>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</si>
  <si>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</si>
  <si>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</si>
  <si>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</si>
  <si>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</si>
  <si>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</si>
  <si>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</si>
  <si>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</si>
  <si>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</si>
  <si>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</si>
  <si>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</si>
  <si>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</si>
  <si>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</si>
  <si>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</si>
  <si>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</si>
  <si>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</si>
  <si>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</si>
  <si>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</si>
  <si>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</si>
  <si>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</si>
  <si>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</si>
  <si>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</si>
  <si>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</si>
  <si>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</si>
  <si>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</si>
  <si>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</si>
  <si>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</si>
  <si>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</si>
  <si>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</si>
  <si>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</si>
  <si>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</si>
  <si>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</si>
  <si>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</si>
  <si>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</si>
  <si>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</si>
  <si>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</si>
  <si>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</si>
  <si>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</si>
  <si>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</si>
  <si>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</si>
  <si>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</si>
  <si>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</si>
  <si>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</si>
  <si>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</si>
  <si>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</si>
  <si>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</si>
  <si>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</si>
  <si>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</si>
  <si>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</si>
  <si>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</si>
  <si>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</si>
  <si>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</si>
  <si>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</si>
  <si>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</si>
  <si>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</si>
  <si>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</si>
  <si>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</si>
  <si>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</si>
  <si>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</si>
  <si>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</si>
  <si>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</si>
  <si>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</si>
  <si>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</si>
  <si>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</si>
  <si>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</si>
  <si>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</si>
  <si>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</si>
  <si>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</si>
  <si>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</si>
  <si>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</si>
  <si>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</si>
  <si>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</si>
  <si>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</si>
  <si>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</si>
  <si>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</si>
  <si>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</si>
  <si>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</si>
  <si>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</si>
  <si>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</si>
  <si>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</si>
  <si>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</si>
  <si>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</si>
  <si>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</si>
  <si>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</si>
  <si>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</si>
  <si>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</si>
  <si>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</si>
  <si>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</si>
  <si>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</si>
  <si>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</si>
  <si>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</si>
  <si>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</si>
  <si>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</si>
  <si>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</si>
  <si>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</si>
  <si>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</si>
  <si>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</si>
  <si>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</si>
  <si>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</si>
  <si>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</si>
  <si>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</si>
  <si>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</si>
  <si>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</si>
  <si>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</si>
  <si>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</si>
  <si>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</si>
  <si>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</si>
  <si>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</si>
  <si>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</si>
  <si>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</si>
  <si>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</si>
  <si>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</si>
  <si>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</si>
  <si>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</si>
  <si>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</si>
  <si>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</si>
  <si>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</si>
  <si>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</si>
  <si>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</si>
  <si>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</si>
  <si>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</si>
  <si>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</si>
  <si>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</si>
  <si>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</si>
  <si>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</si>
  <si>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</si>
  <si>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</si>
  <si>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</si>
  <si>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</si>
  <si>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</si>
  <si>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</si>
  <si>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</si>
  <si>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</si>
  <si>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</si>
  <si>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</si>
  <si>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</si>
  <si>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</si>
  <si>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</si>
  <si>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</si>
  <si>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</si>
  <si>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</si>
  <si>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</si>
  <si>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</si>
  <si>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</si>
  <si>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</si>
  <si>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</si>
  <si>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</si>
  <si>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</si>
  <si>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</si>
  <si>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</si>
  <si>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</si>
  <si>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</si>
  <si>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</si>
  <si>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</si>
  <si>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</si>
  <si>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</si>
  <si>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</si>
  <si>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</si>
  <si>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</si>
  <si>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</si>
  <si>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</si>
  <si>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</si>
  <si>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</si>
  <si>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</si>
  <si>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</si>
  <si>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</si>
  <si>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</si>
  <si>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</si>
  <si>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</si>
  <si>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</si>
  <si>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</si>
  <si>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</si>
  <si>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</si>
  <si>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</si>
  <si>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</si>
  <si>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</si>
  <si>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</si>
  <si>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</si>
  <si>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</si>
  <si>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</si>
  <si>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</si>
  <si>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</si>
  <si>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</si>
  <si>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</si>
  <si>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</si>
  <si>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</si>
  <si>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</si>
  <si>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</si>
  <si>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</si>
  <si>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</si>
  <si>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</si>
  <si>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</si>
  <si>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</si>
  <si>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</si>
  <si>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</si>
  <si>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</si>
  <si>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</si>
  <si>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</si>
  <si>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</si>
  <si>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</si>
  <si>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</si>
  <si>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</si>
  <si>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</si>
  <si>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</si>
  <si>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</si>
  <si>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</si>
  <si>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</si>
  <si>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</si>
  <si>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</si>
  <si>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</si>
  <si>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</si>
  <si>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</si>
  <si>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</si>
  <si>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</si>
  <si>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</si>
  <si>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</si>
  <si>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</si>
  <si>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</si>
  <si>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</si>
  <si>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</si>
  <si>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</si>
  <si>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</si>
  <si>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</si>
  <si>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</si>
  <si>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</si>
  <si>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</si>
  <si>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</si>
  <si>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</si>
  <si>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</si>
  <si>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</si>
  <si>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</si>
  <si>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</si>
  <si>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</si>
  <si>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</si>
  <si>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</si>
  <si>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</si>
  <si>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</si>
  <si>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</si>
  <si>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</si>
  <si>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</si>
  <si>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</si>
  <si>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</si>
  <si>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</si>
  <si>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</si>
  <si>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</si>
  <si>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</si>
  <si>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</si>
  <si>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</si>
  <si>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</si>
  <si>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</si>
  <si>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</si>
  <si>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</si>
  <si>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</si>
  <si>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</si>
  <si>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</si>
  <si>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</si>
  <si>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</si>
  <si>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</si>
  <si>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</si>
  <si>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</si>
  <si>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</si>
  <si>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</si>
  <si>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</si>
  <si>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</si>
  <si>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</si>
  <si>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</si>
  <si>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</si>
  <si>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</si>
  <si>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</si>
  <si>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</si>
  <si>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</si>
  <si>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</si>
  <si>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</si>
  <si>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</si>
  <si>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</si>
  <si>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</si>
  <si>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</si>
  <si>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</si>
  <si>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</si>
  <si>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</si>
  <si>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</si>
  <si>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</si>
  <si>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</si>
  <si>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</si>
  <si>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</si>
  <si>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</si>
  <si>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</si>
  <si>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</si>
  <si>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</si>
  <si>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</si>
  <si>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</si>
  <si>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</si>
  <si>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</si>
  <si>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</si>
  <si>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</si>
  <si>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</si>
  <si>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</si>
  <si>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</si>
  <si>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</si>
  <si>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</si>
  <si>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</si>
  <si>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</si>
  <si>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</si>
  <si>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</si>
  <si>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</si>
  <si>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</si>
  <si>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</si>
  <si>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</si>
  <si>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</si>
  <si>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</si>
  <si>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</si>
  <si>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</si>
  <si>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</si>
  <si>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</si>
  <si>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</si>
  <si>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</si>
  <si>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</si>
  <si>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</si>
  <si>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</si>
  <si>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</si>
  <si>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</si>
  <si>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</si>
  <si>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</si>
  <si>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</si>
  <si>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</si>
  <si>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</si>
  <si>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</si>
  <si>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</si>
  <si>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</si>
  <si>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</si>
  <si>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</si>
  <si>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</si>
  <si>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</si>
  <si>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</si>
  <si>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</si>
  <si>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</si>
  <si>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</si>
  <si>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</si>
  <si>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</si>
  <si>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</si>
  <si>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</si>
  <si>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</si>
  <si>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</si>
  <si>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</si>
  <si>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</si>
  <si>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</si>
  <si>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</si>
  <si>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</si>
  <si>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</si>
  <si>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</si>
  <si>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</si>
  <si>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</si>
  <si>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</si>
  <si>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</si>
  <si>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</si>
  <si>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</si>
  <si>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</si>
  <si>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</si>
  <si>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</si>
  <si>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</si>
  <si>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</si>
  <si>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</si>
  <si>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</si>
  <si>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</si>
  <si>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</si>
  <si>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</si>
  <si>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</si>
  <si>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</si>
  <si>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</si>
  <si>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</si>
  <si>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</si>
  <si>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</si>
  <si>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</si>
  <si>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</si>
  <si>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</si>
  <si>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</si>
  <si>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</si>
  <si>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</si>
  <si>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</si>
  <si>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</si>
  <si>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</si>
  <si>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</si>
  <si>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</si>
  <si>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</si>
  <si>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</si>
  <si>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</si>
  <si>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</si>
  <si>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</si>
  <si>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</si>
  <si>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</si>
  <si>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</si>
  <si>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</si>
  <si>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</si>
  <si>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</si>
  <si>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</si>
  <si>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</si>
  <si>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</si>
  <si>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</si>
  <si>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</si>
  <si>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</si>
  <si>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</si>
  <si>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</si>
  <si>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</si>
  <si>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</si>
  <si>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</si>
  <si>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</si>
  <si>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</si>
  <si>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</si>
  <si>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</si>
  <si>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</si>
  <si>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</si>
  <si>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</si>
  <si>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</si>
  <si>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</si>
  <si>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</si>
  <si>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</si>
  <si>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</si>
  <si>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</si>
  <si>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</si>
  <si>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</si>
  <si>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</si>
  <si>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</si>
  <si>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</si>
  <si>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</si>
  <si>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</si>
  <si>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</si>
  <si>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</si>
  <si>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</si>
  <si>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</si>
  <si>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</si>
  <si>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</si>
  <si>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</si>
  <si>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</si>
  <si>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</si>
  <si>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</si>
  <si>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</si>
  <si>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</si>
  <si>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</si>
  <si>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</si>
  <si>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</si>
  <si>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</si>
  <si>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</si>
  <si>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</si>
  <si>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</si>
  <si>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</si>
  <si>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</si>
  <si>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</si>
  <si>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</si>
  <si>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</si>
  <si>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</si>
  <si>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</si>
  <si>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</si>
  <si>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</si>
  <si>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</si>
  <si>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</si>
  <si>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</si>
  <si>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</si>
  <si>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</si>
  <si>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</si>
  <si>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</si>
  <si>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</si>
  <si>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</si>
  <si>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</si>
  <si>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</si>
  <si>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</si>
  <si>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</si>
  <si>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</si>
  <si>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</si>
  <si>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</si>
  <si>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</si>
  <si>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</si>
  <si>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</si>
  <si>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</si>
  <si>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</si>
  <si>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</si>
  <si>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</si>
  <si>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</si>
  <si>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</si>
  <si>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</si>
  <si>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</si>
  <si>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</si>
  <si>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</si>
  <si>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</si>
  <si>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</si>
  <si>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</si>
  <si>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</si>
  <si>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</si>
  <si>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</si>
  <si>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</si>
  <si>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</si>
  <si>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</si>
  <si>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</si>
  <si>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</si>
  <si>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</si>
  <si>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</si>
  <si>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</si>
  <si>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</si>
  <si>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</si>
  <si>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</si>
  <si>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</si>
  <si>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</si>
  <si>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</si>
  <si>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</si>
  <si>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</si>
  <si>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</si>
  <si>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</si>
  <si>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</si>
  <si>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</si>
  <si>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</si>
  <si>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</si>
  <si>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</si>
  <si>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</si>
  <si>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</si>
  <si>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</si>
  <si>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</si>
  <si>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</si>
  <si>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</si>
  <si>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</si>
  <si>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</si>
  <si>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</si>
  <si>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</si>
  <si>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</si>
  <si>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</si>
  <si>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</si>
  <si>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</si>
  <si>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</si>
  <si>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</si>
  <si>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</si>
  <si>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</si>
  <si>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</si>
  <si>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</si>
  <si>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</si>
  <si>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</si>
  <si>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</si>
  <si>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</si>
  <si>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</si>
  <si>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</si>
  <si>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</si>
  <si>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</si>
  <si>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</si>
  <si>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</si>
  <si>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</si>
  <si>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</si>
  <si>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</si>
  <si>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</si>
  <si>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</si>
  <si>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</si>
  <si>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</si>
  <si>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</si>
  <si>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</si>
  <si>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</si>
  <si>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</si>
  <si>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</si>
  <si>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</si>
  <si>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</si>
  <si>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</si>
  <si>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</si>
  <si>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</si>
  <si>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</si>
  <si>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</si>
  <si>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</si>
  <si>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</si>
  <si>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</si>
  <si>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</si>
  <si>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</si>
  <si>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</si>
  <si>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</si>
  <si>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</si>
  <si>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</si>
  <si>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</si>
  <si>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</si>
  <si>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</si>
  <si>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</si>
  <si>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</si>
  <si>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</si>
  <si>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</si>
  <si>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</si>
  <si>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</si>
  <si>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</si>
  <si>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</si>
  <si>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</si>
  <si>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</si>
  <si>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</si>
  <si>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</si>
  <si>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</si>
  <si>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</si>
  <si>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</si>
  <si>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</si>
  <si>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</si>
  <si>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</si>
  <si>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</si>
  <si>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</si>
  <si>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</si>
  <si>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</si>
  <si>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</si>
  <si>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</si>
  <si>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</si>
  <si>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</si>
  <si>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</si>
  <si>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</si>
  <si>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</si>
  <si>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</si>
  <si>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</si>
  <si>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</si>
  <si>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</si>
  <si>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</si>
  <si>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</si>
  <si>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</si>
  <si>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</si>
  <si>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</si>
  <si>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</si>
  <si>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</si>
  <si>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</si>
  <si>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</si>
  <si>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</si>
  <si>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</si>
  <si>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</si>
  <si>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</si>
  <si>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</si>
  <si>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</si>
  <si>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</si>
  <si>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</si>
  <si>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</si>
  <si>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</si>
  <si>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</si>
  <si>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</si>
  <si>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</si>
  <si>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</si>
  <si>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</si>
  <si>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</si>
  <si>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</si>
  <si>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</si>
  <si>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</si>
  <si>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</si>
  <si>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</si>
  <si>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</si>
  <si>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</si>
  <si>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</si>
  <si>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</si>
  <si>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</si>
  <si>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</si>
  <si>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</si>
  <si>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</si>
  <si>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</si>
  <si>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</si>
  <si>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</si>
  <si>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</si>
  <si>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</si>
  <si>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</si>
  <si>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</si>
  <si>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</si>
  <si>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</si>
  <si>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</si>
  <si>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</si>
  <si>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</si>
  <si>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</si>
  <si>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</si>
  <si>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</si>
  <si>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</si>
  <si>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</si>
  <si>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</si>
  <si>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</si>
  <si>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</si>
  <si>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</si>
  <si>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</si>
  <si>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</si>
  <si>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</si>
  <si>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</si>
  <si>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</si>
  <si>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</si>
  <si>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</si>
  <si>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</si>
  <si>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</si>
  <si>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</si>
  <si>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</si>
  <si>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</si>
  <si>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</si>
  <si>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</si>
  <si>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</si>
  <si>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</si>
  <si>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</si>
  <si>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</si>
  <si>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</si>
  <si>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</si>
  <si>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</si>
  <si>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</si>
  <si>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</si>
  <si>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</si>
  <si>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</si>
  <si>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</si>
  <si>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</si>
  <si>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</si>
  <si>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</si>
  <si>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</si>
  <si>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</si>
  <si>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</si>
  <si>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</si>
  <si>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</si>
  <si>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</si>
  <si>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</si>
  <si>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</si>
  <si>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</si>
  <si>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</si>
  <si>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</si>
  <si>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</si>
  <si>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</si>
  <si>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</si>
  <si>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</si>
  <si>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</si>
  <si>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</si>
  <si>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</si>
  <si>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</si>
  <si>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</si>
  <si>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</si>
  <si>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</si>
  <si>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</si>
  <si>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</si>
  <si>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</si>
  <si>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</si>
  <si>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</si>
  <si>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</si>
  <si>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</si>
  <si>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</si>
  <si>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</si>
  <si>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</si>
  <si>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</si>
  <si>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</si>
  <si>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</si>
  <si>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</si>
  <si>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</si>
  <si>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</si>
  <si>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</si>
  <si>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</si>
  <si>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</si>
  <si>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</si>
  <si>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</si>
  <si>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</si>
  <si>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</si>
  <si>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</si>
  <si>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</si>
  <si>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</si>
  <si>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</si>
  <si>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</si>
  <si>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</si>
  <si>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</si>
  <si>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</si>
  <si>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</si>
  <si>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</si>
  <si>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</si>
  <si>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</si>
  <si>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</si>
  <si>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</si>
  <si>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</si>
  <si>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</si>
  <si>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</si>
  <si>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</si>
  <si>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</si>
  <si>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</si>
  <si>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</si>
  <si>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</si>
  <si>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</si>
  <si>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</si>
  <si>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</si>
  <si>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</si>
  <si>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</si>
  <si>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</si>
  <si>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</si>
  <si>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</si>
  <si>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</si>
  <si>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</si>
  <si>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</si>
  <si>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</si>
  <si>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</si>
  <si>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</si>
  <si>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</si>
  <si>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</si>
  <si>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</si>
  <si>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</si>
  <si>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</si>
  <si>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</si>
  <si>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</si>
  <si>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</si>
  <si>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</si>
  <si>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</si>
  <si>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</si>
  <si>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</si>
  <si>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</si>
  <si>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</si>
  <si>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</si>
  <si>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</si>
  <si>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</si>
  <si>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</si>
  <si>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</si>
  <si>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</si>
  <si>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</si>
  <si>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</si>
  <si>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</si>
  <si>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</si>
  <si>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</si>
  <si>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</si>
  <si>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</si>
  <si>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</si>
  <si>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</si>
  <si>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</si>
  <si>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</si>
  <si>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</si>
  <si>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</si>
  <si>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</si>
  <si>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</si>
  <si>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</si>
  <si>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</si>
  <si>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</si>
  <si>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</si>
  <si>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</si>
  <si>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</si>
  <si>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</si>
  <si>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</si>
  <si>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</si>
  <si>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</si>
  <si>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</si>
  <si>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</si>
  <si>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</si>
  <si>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</si>
  <si>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</si>
  <si>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</si>
  <si>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</si>
  <si>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</si>
  <si>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</si>
  <si>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</si>
  <si>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</si>
  <si>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</si>
  <si>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</si>
  <si>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</si>
  <si>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</si>
  <si>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</si>
  <si>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</si>
  <si>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</si>
  <si>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</si>
  <si>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</si>
  <si>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</si>
  <si>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</si>
  <si>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</si>
  <si>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</si>
  <si>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</si>
  <si>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</si>
  <si>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</si>
  <si>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</si>
  <si>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</si>
  <si>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</si>
  <si>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</si>
  <si>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</si>
  <si>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</si>
  <si>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</si>
  <si>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</si>
  <si>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</si>
  <si>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</si>
  <si>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</si>
  <si>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</si>
  <si>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</si>
  <si>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</si>
  <si>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</si>
  <si>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</si>
  <si>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</si>
  <si>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</si>
  <si>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</si>
  <si>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</si>
  <si>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</si>
  <si>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</si>
  <si>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</si>
  <si>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</si>
  <si>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</si>
  <si>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</si>
  <si>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</si>
  <si>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</si>
  <si>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</si>
  <si>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</si>
  <si>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</si>
  <si>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</si>
  <si>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</si>
  <si>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</si>
  <si>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</si>
  <si>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</si>
  <si>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</si>
  <si>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</si>
  <si>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</si>
  <si>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</si>
  <si>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</si>
  <si>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</si>
  <si>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</si>
  <si>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</si>
  <si>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</si>
  <si>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</si>
  <si>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</si>
  <si>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</si>
  <si>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</si>
  <si>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</si>
  <si>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</si>
  <si>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</si>
  <si>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</si>
  <si>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</si>
  <si>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</si>
  <si>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</si>
  <si>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</si>
  <si>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</si>
  <si>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</si>
  <si>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</si>
  <si>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</si>
  <si>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</si>
  <si>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</si>
  <si>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</si>
  <si>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</si>
  <si>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</si>
  <si>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</si>
  <si>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</si>
  <si>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</si>
  <si>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</si>
  <si>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</si>
  <si>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</si>
  <si>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</si>
  <si>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</si>
  <si>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</si>
  <si>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</si>
  <si>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</si>
  <si>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</si>
  <si>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</si>
  <si>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</si>
  <si>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</si>
  <si>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</si>
  <si>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</si>
  <si>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</si>
  <si>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</si>
  <si>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</si>
  <si>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</si>
  <si>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</si>
  <si>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</si>
  <si>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</si>
  <si>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</si>
  <si>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</si>
  <si>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</si>
  <si>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</si>
  <si>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</si>
  <si>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</si>
  <si>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</si>
  <si>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</si>
  <si>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</si>
  <si>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</si>
  <si>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</si>
  <si>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</si>
  <si>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</si>
  <si>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</si>
  <si>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</si>
  <si>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</si>
  <si>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</si>
  <si>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</si>
  <si>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</si>
  <si>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</si>
  <si>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</si>
  <si>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</si>
  <si>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</si>
  <si>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</si>
  <si>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</si>
  <si>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</si>
  <si>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</si>
  <si>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</si>
  <si>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</si>
  <si>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</si>
  <si>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</si>
  <si>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</si>
  <si>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</si>
  <si>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</si>
  <si>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</si>
  <si>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</si>
  <si>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</si>
  <si>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</si>
  <si>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</si>
  <si>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</si>
  <si>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</si>
  <si>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</si>
  <si>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</si>
  <si>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</si>
  <si>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</si>
  <si>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</si>
  <si>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</si>
  <si>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</si>
  <si>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</si>
  <si>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</si>
  <si>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</si>
  <si>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</si>
  <si>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</si>
  <si>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</si>
  <si>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</si>
  <si>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</si>
  <si>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</si>
  <si>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</si>
  <si>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</si>
  <si>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</si>
  <si>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</si>
  <si>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</si>
  <si>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</si>
  <si>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</si>
  <si>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</si>
  <si>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</si>
  <si>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</si>
  <si>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</si>
  <si>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</si>
  <si>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</si>
  <si>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</si>
  <si>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</si>
  <si>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</si>
  <si>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</si>
  <si>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</si>
  <si>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</si>
  <si>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</si>
  <si>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</si>
  <si>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</si>
  <si>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</si>
  <si>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</si>
  <si>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</si>
  <si>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</si>
  <si>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</si>
  <si>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</si>
  <si>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</si>
  <si>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</si>
  <si>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</si>
  <si>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</si>
  <si>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</si>
  <si>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</si>
  <si>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</si>
  <si>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</si>
  <si>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</si>
  <si>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</si>
  <si>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</si>
  <si>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</si>
  <si>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</si>
  <si>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</si>
  <si>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</si>
  <si>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</si>
  <si>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</si>
  <si>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</si>
  <si>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</si>
  <si>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</si>
  <si>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</si>
  <si>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</si>
  <si>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</si>
  <si>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</si>
  <si>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</si>
  <si>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</si>
  <si>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</si>
  <si>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</si>
  <si>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</si>
  <si>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</si>
  <si>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</si>
  <si>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</si>
  <si>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</si>
  <si>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</si>
  <si>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</si>
  <si>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</si>
  <si>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</si>
  <si>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</si>
  <si>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</si>
  <si>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</si>
  <si>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</si>
  <si>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</si>
  <si>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</si>
  <si>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</si>
  <si>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</si>
  <si>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</si>
  <si>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</si>
  <si>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</si>
  <si>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</si>
  <si>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</si>
  <si>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</si>
  <si>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</si>
  <si>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</si>
  <si>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</si>
  <si>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</si>
  <si>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</si>
  <si>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</si>
  <si>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</si>
  <si>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</si>
  <si>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</si>
  <si>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</si>
  <si>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</si>
  <si>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</si>
  <si>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</si>
  <si>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</si>
  <si>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</si>
  <si>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</si>
  <si>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</si>
  <si>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</si>
  <si>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</si>
  <si>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</si>
  <si>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</si>
  <si>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</si>
  <si>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</si>
  <si>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</si>
  <si>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</si>
  <si>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</si>
  <si>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</si>
  <si>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</si>
  <si>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</si>
  <si>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</si>
  <si>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</si>
  <si>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</si>
  <si>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</si>
  <si>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</si>
  <si>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</si>
  <si>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</si>
  <si>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</si>
  <si>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</si>
  <si>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</si>
  <si>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</si>
  <si>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</si>
  <si>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</si>
  <si>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</si>
  <si>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</si>
  <si>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</si>
  <si>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</si>
  <si>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</si>
  <si>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</si>
  <si>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</si>
  <si>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</si>
  <si>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</si>
  <si>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</si>
  <si>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</si>
  <si>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</si>
  <si>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</si>
  <si>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</si>
  <si>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</si>
  <si>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</si>
  <si>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</si>
  <si>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</si>
  <si>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</si>
  <si>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</si>
  <si>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</si>
  <si>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</si>
  <si>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</si>
  <si>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</si>
  <si>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</si>
  <si>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</si>
  <si>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</si>
  <si>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</si>
  <si>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</si>
  <si>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</si>
  <si>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</si>
  <si>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</si>
  <si>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</si>
  <si>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</si>
  <si>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</si>
  <si>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</si>
  <si>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</si>
  <si>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</si>
  <si>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</si>
  <si>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</si>
  <si>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</si>
  <si>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</si>
  <si>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</si>
  <si>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</si>
  <si>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</si>
  <si>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</si>
  <si>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</si>
  <si>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</si>
  <si>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</si>
  <si>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</si>
  <si>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</si>
  <si>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</si>
  <si>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</si>
  <si>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</si>
  <si>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</si>
  <si>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</si>
  <si>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</si>
  <si>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</si>
  <si>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</si>
  <si>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</si>
  <si>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</si>
  <si>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</si>
  <si>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</si>
  <si>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</si>
  <si>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</si>
  <si>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</si>
  <si>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</si>
  <si>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</si>
  <si>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</si>
  <si>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</si>
  <si>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</si>
  <si>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</si>
  <si>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</si>
  <si>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</si>
  <si>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</si>
  <si>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</si>
  <si>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</si>
  <si>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</si>
  <si>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</si>
  <si>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</si>
  <si>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</si>
  <si>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</si>
  <si>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</si>
  <si>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</si>
  <si>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</si>
  <si>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</si>
  <si>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</si>
  <si>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</si>
  <si>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</si>
  <si>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</si>
  <si>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</si>
  <si>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</si>
  <si>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</si>
  <si>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</si>
  <si>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</si>
  <si>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</si>
  <si>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</si>
  <si>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</si>
  <si>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</si>
  <si>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</si>
  <si>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</si>
  <si>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</si>
  <si>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</si>
  <si>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</si>
  <si>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</si>
  <si>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</si>
  <si>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</si>
  <si>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</si>
  <si>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</si>
  <si>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</si>
  <si>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</si>
  <si>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</si>
  <si>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</si>
  <si>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</si>
  <si>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</si>
  <si>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</si>
  <si>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</si>
  <si>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</si>
  <si>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</si>
  <si>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</si>
  <si>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</si>
  <si>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</si>
  <si>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</si>
  <si>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</si>
  <si>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</si>
  <si>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</si>
  <si>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</si>
  <si>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</si>
  <si>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</si>
  <si>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</si>
  <si>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</si>
  <si>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</si>
  <si>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</si>
  <si>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</si>
  <si>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</si>
  <si>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</si>
  <si>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</si>
  <si>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</si>
  <si>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</si>
  <si>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</si>
  <si>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</si>
  <si>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</si>
  <si>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</si>
  <si>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</si>
  <si>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</si>
  <si>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</si>
  <si>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</si>
  <si>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</si>
  <si>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</si>
  <si>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</si>
  <si>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</si>
  <si>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</si>
  <si>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</si>
  <si>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</si>
  <si>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</si>
  <si>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</si>
  <si>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</si>
  <si>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</si>
  <si>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</si>
  <si>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</si>
  <si>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</si>
  <si>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</si>
  <si>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</si>
  <si>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</si>
  <si>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</si>
  <si>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</si>
  <si>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</si>
  <si>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</si>
  <si>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</si>
  <si>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</si>
  <si>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</si>
  <si>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</si>
  <si>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</si>
  <si>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</si>
  <si>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</si>
  <si>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</si>
  <si>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</si>
  <si>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</si>
  <si>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</si>
  <si>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</si>
  <si>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</si>
  <si>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</si>
  <si>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</si>
  <si>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</si>
  <si>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</si>
  <si>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</si>
  <si>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</si>
  <si>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</si>
  <si>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</si>
  <si>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</si>
  <si>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</si>
  <si>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</si>
  <si>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</si>
  <si>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</si>
  <si>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</si>
  <si>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</si>
  <si>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</si>
  <si>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</si>
  <si>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</si>
  <si>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</si>
  <si>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</si>
  <si>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</si>
  <si>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</si>
  <si>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</si>
  <si>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</si>
  <si>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</si>
  <si>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</si>
  <si>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</si>
  <si>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</si>
  <si>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</si>
  <si>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</si>
  <si>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</si>
  <si>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</si>
  <si>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</si>
  <si>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</si>
  <si>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</si>
  <si>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</si>
  <si>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</si>
  <si>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</si>
  <si>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</si>
  <si>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</si>
  <si>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</si>
  <si>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</si>
  <si>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</si>
  <si>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</si>
  <si>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</si>
  <si>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</si>
  <si>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</si>
  <si>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</si>
  <si>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</si>
  <si>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</si>
  <si>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</si>
  <si>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</si>
  <si>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</si>
  <si>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</si>
  <si>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</si>
  <si>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</si>
  <si>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</si>
  <si>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</si>
  <si>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</si>
  <si>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</si>
  <si>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</si>
  <si>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</si>
  <si>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</si>
  <si>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</si>
  <si>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</si>
  <si>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</si>
  <si>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</si>
  <si>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</si>
  <si>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</si>
  <si>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</si>
  <si>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</si>
  <si>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</si>
  <si>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</si>
  <si>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</si>
  <si>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</si>
  <si>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</si>
  <si>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</si>
  <si>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</si>
  <si>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</si>
  <si>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</si>
  <si>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</si>
  <si>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</si>
  <si>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</si>
  <si>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</si>
  <si>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</si>
  <si>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</si>
  <si>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</si>
  <si>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</si>
  <si>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</si>
  <si>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</si>
  <si>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</si>
  <si>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</si>
  <si>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</si>
  <si>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</si>
  <si>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</si>
  <si>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</si>
  <si>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</si>
  <si>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</si>
  <si>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</si>
  <si>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</si>
  <si>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</si>
  <si>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</si>
  <si>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</si>
  <si>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</si>
  <si>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</si>
  <si>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</si>
  <si>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</si>
  <si>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</si>
  <si>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</si>
  <si>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</si>
  <si>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</si>
  <si>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</si>
  <si>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</si>
  <si>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</si>
  <si>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</si>
  <si>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</si>
  <si>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</si>
  <si>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</si>
  <si>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</si>
  <si>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</si>
  <si>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</si>
  <si>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</si>
  <si>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</si>
  <si>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</si>
  <si>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</si>
  <si>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</si>
  <si>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</si>
  <si>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</si>
  <si>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</si>
  <si>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</si>
  <si>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</si>
  <si>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</si>
  <si>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</si>
  <si>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</si>
  <si>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</si>
  <si>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</si>
  <si>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</si>
  <si>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</si>
  <si>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</si>
  <si>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</si>
  <si>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</si>
  <si>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</si>
  <si>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</si>
  <si>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</si>
  <si>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</si>
  <si>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</si>
  <si>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</si>
  <si>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</si>
  <si>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</si>
  <si>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</si>
  <si>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</si>
  <si>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</si>
  <si>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</si>
  <si>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</si>
  <si>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</si>
  <si>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</si>
  <si>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</si>
  <si>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</si>
  <si>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</si>
  <si>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</si>
  <si>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</si>
  <si>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</si>
  <si>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</si>
  <si>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</si>
  <si>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</si>
  <si>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</si>
  <si>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</si>
  <si>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</si>
  <si>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</si>
  <si>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</si>
  <si>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</si>
  <si>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</si>
  <si>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</si>
  <si>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</si>
  <si>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</si>
  <si>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</si>
  <si>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</si>
  <si>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</si>
  <si>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</si>
  <si>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</si>
  <si>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</si>
  <si>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</si>
  <si>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</si>
  <si>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</si>
  <si>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</si>
  <si>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</si>
  <si>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</si>
  <si>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</si>
  <si>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</si>
  <si>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</si>
  <si>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</si>
  <si>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</si>
  <si>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</si>
  <si>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</si>
  <si>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</si>
  <si>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</si>
  <si>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</si>
  <si>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</si>
  <si>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</si>
  <si>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</si>
  <si>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</si>
  <si>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</si>
  <si>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</si>
  <si>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</si>
  <si>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</si>
  <si>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</si>
  <si>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</si>
  <si>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</si>
  <si>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</si>
  <si>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</si>
  <si>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</si>
  <si>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</si>
  <si>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</si>
  <si>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</si>
  <si>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</si>
  <si>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</si>
  <si>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</si>
  <si>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</si>
  <si>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</si>
  <si>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</si>
  <si>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</si>
  <si>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</si>
  <si>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</si>
  <si>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</si>
  <si>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</si>
  <si>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</si>
  <si>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</si>
  <si>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</si>
  <si>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</si>
  <si>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</si>
  <si>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</si>
  <si>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</si>
  <si>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</si>
  <si>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</si>
  <si>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</si>
  <si>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</si>
  <si>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</si>
  <si>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</si>
  <si>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</si>
  <si>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</si>
  <si>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</si>
  <si>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</si>
  <si>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</si>
  <si>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</si>
  <si>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</si>
  <si>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</si>
  <si>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</si>
  <si>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</si>
  <si>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</si>
  <si>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</si>
  <si>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</si>
  <si>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</si>
  <si>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</si>
  <si>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</si>
  <si>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</si>
  <si>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</si>
  <si>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</si>
  <si>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</si>
  <si>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</si>
  <si>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</si>
  <si>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</si>
  <si>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</si>
  <si>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</si>
  <si>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</si>
  <si>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</si>
  <si>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</si>
  <si>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</si>
  <si>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</si>
  <si>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</si>
  <si>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</si>
  <si>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</si>
  <si>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</si>
  <si>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</si>
  <si>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</si>
  <si>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</si>
  <si>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</si>
  <si>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</si>
  <si>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</si>
  <si>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</si>
  <si>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</si>
  <si>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</si>
  <si>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</si>
  <si>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</si>
  <si>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</si>
  <si>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</si>
  <si>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</si>
  <si>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</si>
  <si>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</si>
  <si>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</si>
  <si>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</si>
  <si>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</si>
  <si>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</si>
  <si>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</si>
  <si>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</si>
  <si>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</si>
  <si>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</si>
  <si>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</si>
  <si>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</si>
  <si>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</si>
  <si>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</si>
  <si>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</si>
  <si>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</si>
  <si>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</si>
  <si>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</si>
  <si>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</si>
  <si>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</si>
  <si>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</si>
  <si>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</si>
  <si>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</si>
  <si>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</si>
  <si>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</si>
  <si>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</si>
  <si>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</si>
  <si>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</si>
  <si>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</si>
  <si>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</si>
  <si>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</si>
  <si>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</si>
  <si>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</si>
  <si>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</si>
  <si>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</si>
  <si>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</si>
  <si>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</si>
  <si>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</si>
  <si>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</si>
  <si>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</si>
  <si>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</si>
  <si>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</si>
  <si>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</si>
  <si>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</si>
  <si>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</si>
  <si>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</si>
  <si>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</si>
  <si>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</si>
  <si>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</si>
  <si>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</si>
  <si>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</si>
  <si>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</si>
  <si>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</si>
  <si>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</si>
  <si>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</si>
  <si>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</si>
  <si>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</si>
  <si>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</si>
  <si>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</si>
  <si>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</si>
  <si>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</si>
  <si>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</si>
  <si>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</si>
  <si>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</si>
  <si>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</si>
  <si>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</si>
  <si>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</si>
  <si>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</si>
  <si>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</si>
  <si>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</si>
  <si>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</si>
  <si>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</si>
  <si>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</si>
  <si>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</si>
  <si>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</si>
  <si>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</si>
  <si>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</si>
  <si>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</si>
  <si>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</si>
  <si>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</si>
  <si>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</si>
  <si>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</si>
  <si>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</si>
  <si>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</si>
  <si>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</si>
  <si>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</si>
  <si>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</si>
  <si>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</si>
  <si>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</si>
  <si>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</si>
  <si>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</si>
  <si>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</si>
  <si>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</si>
  <si>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</si>
  <si>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</si>
  <si>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</si>
  <si>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</si>
  <si>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</si>
  <si>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</si>
  <si>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</si>
  <si>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</si>
  <si>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</si>
  <si>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</si>
  <si>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</si>
  <si>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</si>
  <si>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</si>
  <si>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</si>
  <si>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</si>
  <si>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</si>
  <si>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</si>
  <si>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</si>
  <si>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</si>
  <si>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</si>
  <si>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</si>
  <si>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</si>
  <si>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</si>
  <si>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</si>
  <si>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</si>
  <si>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</si>
  <si>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</si>
  <si>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</si>
  <si>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</si>
  <si>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</si>
  <si>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</si>
  <si>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</si>
  <si>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</si>
  <si>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</si>
  <si>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</si>
  <si>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</si>
  <si>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</si>
  <si>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</si>
  <si>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</si>
  <si>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</si>
  <si>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</si>
  <si>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</si>
  <si>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</si>
  <si>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</si>
  <si>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</si>
  <si>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</si>
  <si>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</si>
  <si>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</si>
  <si>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</si>
  <si>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</si>
  <si>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</si>
  <si>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</si>
  <si>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</si>
  <si>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</si>
  <si>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</si>
  <si>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</si>
  <si>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</si>
  <si>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</si>
  <si>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</si>
  <si>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</si>
  <si>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</si>
  <si>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</si>
  <si>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</si>
  <si>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</si>
  <si>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</si>
  <si>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</si>
  <si>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</si>
  <si>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</si>
  <si>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</si>
  <si>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</si>
  <si>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</si>
  <si>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</si>
  <si>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</si>
  <si>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</si>
  <si>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</si>
  <si>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</si>
  <si>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</si>
  <si>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</si>
  <si>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</si>
  <si>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</si>
  <si>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</si>
  <si>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</si>
  <si>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</si>
  <si>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</si>
  <si>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</si>
  <si>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</si>
  <si>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</si>
  <si>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</si>
  <si>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</si>
  <si>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</si>
  <si>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</si>
  <si>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</si>
  <si>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</si>
  <si>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</si>
  <si>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</si>
  <si>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</si>
  <si>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</si>
  <si>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</si>
  <si>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</si>
  <si>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</si>
  <si>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</si>
  <si>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</si>
  <si>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</si>
  <si>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</si>
  <si>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</si>
  <si>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</si>
  <si>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</si>
  <si>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</si>
  <si>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</si>
  <si>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</si>
  <si>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</si>
  <si>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</si>
  <si>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</si>
  <si>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</si>
  <si>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</si>
  <si>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</si>
  <si>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</si>
  <si>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</si>
  <si>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</si>
  <si>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</si>
  <si>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</si>
  <si>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</si>
  <si>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</si>
  <si>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</si>
  <si>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</si>
  <si>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</si>
  <si>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</si>
  <si>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</si>
  <si>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</si>
  <si>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</si>
  <si>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</si>
  <si>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</si>
  <si>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</si>
  <si>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</si>
  <si>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</si>
  <si>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</si>
  <si>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</si>
  <si>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</si>
  <si>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</si>
  <si>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</si>
  <si>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</si>
  <si>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</si>
  <si>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</si>
  <si>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</si>
  <si>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</si>
  <si>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</si>
  <si>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</si>
  <si>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</si>
  <si>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</si>
  <si>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</si>
  <si>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</si>
  <si>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</si>
  <si>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</si>
  <si>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</si>
  <si>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</si>
  <si>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</si>
  <si>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</si>
  <si>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</si>
  <si>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</si>
  <si>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</si>
  <si>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</si>
  <si>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</si>
  <si>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</si>
  <si>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</si>
  <si>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</si>
  <si>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</si>
  <si>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</si>
  <si>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</si>
  <si>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</si>
  <si>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</si>
  <si>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</si>
  <si>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</si>
  <si>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</si>
  <si>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</si>
  <si>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</si>
  <si>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</si>
  <si>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</si>
  <si>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</si>
  <si>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</si>
  <si>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</si>
  <si>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</si>
  <si>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</si>
  <si>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</si>
  <si>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</si>
  <si>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</si>
  <si>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</si>
  <si>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</si>
  <si>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</si>
  <si>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</si>
  <si>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</si>
  <si>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</si>
  <si>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</si>
  <si>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</si>
  <si>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</si>
  <si>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</si>
  <si>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</si>
  <si>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</si>
  <si>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</si>
  <si>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</si>
  <si>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</si>
  <si>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</si>
  <si>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</si>
  <si>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</si>
  <si>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</si>
  <si>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</si>
  <si>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</si>
  <si>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</si>
  <si>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</si>
  <si>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</si>
  <si>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</si>
  <si>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</si>
  <si>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</si>
  <si>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</si>
  <si>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</si>
  <si>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</si>
  <si>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</si>
  <si>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</si>
  <si>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</si>
  <si>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</si>
  <si>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</si>
  <si>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</si>
  <si>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</si>
  <si>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</si>
  <si>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</si>
  <si>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</si>
  <si>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</si>
  <si>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</si>
  <si>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</si>
  <si>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</si>
  <si>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</si>
  <si>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</si>
  <si>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</si>
  <si>
    <t>CYM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</si>
</sst>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xf>
    <xf numFmtId="164" fontId="121" fillId="63" borderId="117" xfId="0" applyNumberFormat="1" applyFont="1" applyFill="1" applyBorder="1" applyAlignment="1" applyProtection="1">
      <alignment horizontal="center"/>
    </xf>
    <xf numFmtId="0" fontId="122" fillId="64" borderId="118" xfId="0" applyNumberFormat="1" applyFont="1" applyFill="1" applyBorder="1" applyAlignment="1" applyProtection="1">
      <alignment horizontal="center"/>
    </xf>
    <xf numFmtId="0" fontId="123" fillId="65" borderId="119" xfId="0" applyNumberFormat="1" applyFont="1" applyFill="1" applyBorder="1" applyAlignment="1" applyProtection="1">
      <alignment horizontal="center"/>
    </xf>
    <xf numFmtId="0" fontId="124" fillId="66" borderId="120" xfId="0" applyNumberFormat="1" applyFont="1" applyFill="1" applyBorder="1" applyAlignment="1" applyProtection="1">
      <alignment horizontal="center"/>
    </xf>
    <xf numFmtId="0" fontId="125" fillId="67" borderId="121" xfId="0" applyNumberFormat="1" applyFont="1" applyFill="1" applyBorder="1" applyAlignment="1" applyProtection="1">
      <alignment horizontal="center"/>
    </xf>
    <xf numFmtId="164" fontId="126" fillId="68" borderId="122" xfId="0" applyNumberFormat="1" applyFont="1" applyFill="1" applyBorder="1" applyAlignment="1" applyProtection="1">
      <alignment horizontal="center"/>
    </xf>
    <xf numFmtId="0" fontId="127" fillId="69" borderId="123" xfId="0" applyNumberFormat="1" applyFont="1" applyFill="1" applyBorder="1" applyAlignment="1" applyProtection="1">
      <alignment horizontal="center"/>
    </xf>
    <xf numFmtId="0" fontId="128" fillId="70" borderId="124" xfId="0" applyNumberFormat="1" applyFont="1" applyFill="1" applyBorder="1" applyAlignment="1" applyProtection="1">
      <alignment horizontal="center"/>
    </xf>
    <xf numFmtId="0" fontId="129" fillId="71" borderId="125" xfId="0" applyNumberFormat="1" applyFont="1" applyFill="1" applyBorder="1" applyAlignment="1" applyProtection="1">
      <alignment horizontal="center"/>
    </xf>
    <xf numFmtId="0" fontId="130" fillId="72" borderId="126" xfId="0" applyNumberFormat="1" applyFont="1" applyFill="1" applyBorder="1" applyAlignment="1" applyProtection="1">
      <alignment horizontal="center"/>
    </xf>
    <xf numFmtId="164" fontId="131" fillId="73" borderId="127" xfId="0" applyNumberFormat="1" applyFont="1" applyFill="1" applyBorder="1" applyAlignment="1" applyProtection="1">
      <alignment horizontal="center"/>
    </xf>
    <xf numFmtId="0" fontId="132" fillId="74" borderId="128" xfId="0" applyNumberFormat="1" applyFont="1" applyFill="1" applyBorder="1" applyAlignment="1" applyProtection="1">
      <alignment horizontal="center"/>
    </xf>
    <xf numFmtId="0" fontId="133" fillId="75" borderId="129" xfId="0" applyNumberFormat="1" applyFont="1" applyFill="1" applyBorder="1" applyAlignment="1" applyProtection="1">
      <alignment horizontal="center"/>
    </xf>
    <xf numFmtId="0" fontId="134" fillId="76" borderId="130" xfId="0" applyNumberFormat="1" applyFont="1" applyFill="1" applyBorder="1" applyAlignment="1" applyProtection="1">
      <alignment horizontal="center"/>
    </xf>
    <xf numFmtId="0" fontId="135" fillId="77" borderId="131" xfId="0" applyNumberFormat="1" applyFont="1" applyFill="1" applyBorder="1" applyAlignment="1" applyProtection="1">
      <alignment horizontal="center"/>
    </xf>
    <xf numFmtId="164" fontId="136" fillId="78" borderId="132" xfId="0" applyNumberFormat="1" applyFont="1" applyFill="1" applyBorder="1" applyAlignment="1" applyProtection="1">
      <alignment horizontal="center"/>
    </xf>
    <xf numFmtId="0" fontId="137" fillId="79" borderId="133" xfId="0" applyNumberFormat="1" applyFont="1" applyFill="1" applyBorder="1" applyAlignment="1" applyProtection="1">
      <alignment horizontal="center"/>
    </xf>
    <xf numFmtId="0" fontId="138" fillId="80" borderId="134" xfId="0" applyNumberFormat="1" applyFont="1" applyFill="1" applyBorder="1" applyAlignment="1" applyProtection="1">
      <alignment horizontal="center"/>
    </xf>
    <xf numFmtId="0" fontId="139" fillId="81" borderId="135" xfId="0" applyNumberFormat="1" applyFont="1" applyFill="1" applyBorder="1" applyAlignment="1" applyProtection="1">
      <alignment horizontal="center"/>
    </xf>
    <xf numFmtId="0" fontId="140" fillId="82" borderId="136" xfId="0" applyNumberFormat="1" applyFont="1" applyFill="1" applyBorder="1" applyAlignment="1" applyProtection="1">
      <alignment horizontal="center"/>
    </xf>
    <xf numFmtId="164" fontId="141" fillId="83" borderId="137" xfId="0" applyNumberFormat="1" applyFont="1" applyFill="1" applyBorder="1" applyAlignment="1" applyProtection="1">
      <alignment horizontal="center"/>
    </xf>
    <xf numFmtId="0" fontId="142" fillId="84" borderId="138" xfId="0" applyNumberFormat="1" applyFont="1" applyFill="1" applyBorder="1" applyAlignment="1" applyProtection="1">
      <alignment horizontal="center"/>
    </xf>
    <xf numFmtId="0" fontId="143" fillId="85" borderId="139" xfId="0" applyNumberFormat="1" applyFont="1" applyFill="1" applyBorder="1" applyAlignment="1" applyProtection="1">
      <alignment horizontal="center"/>
    </xf>
    <xf numFmtId="0" fontId="144" fillId="86" borderId="140" xfId="0" applyNumberFormat="1" applyFont="1" applyFill="1" applyBorder="1" applyAlignment="1" applyProtection="1">
      <alignment horizontal="center"/>
    </xf>
    <xf numFmtId="0" fontId="145" fillId="87" borderId="141" xfId="0" applyNumberFormat="1" applyFont="1" applyFill="1" applyBorder="1" applyAlignment="1" applyProtection="1">
      <alignment horizontal="center"/>
    </xf>
    <xf numFmtId="164" fontId="146" fillId="88" borderId="142" xfId="0" applyNumberFormat="1" applyFont="1" applyFill="1" applyBorder="1" applyAlignment="1" applyProtection="1">
      <alignment horizontal="center"/>
    </xf>
    <xf numFmtId="0" fontId="147" fillId="89" borderId="143" xfId="0" applyNumberFormat="1" applyFont="1" applyFill="1" applyBorder="1" applyAlignment="1" applyProtection="1">
      <alignment horizontal="center"/>
    </xf>
    <xf numFmtId="0" fontId="148" fillId="90" borderId="144" xfId="0" applyNumberFormat="1" applyFont="1" applyFill="1" applyBorder="1" applyAlignment="1" applyProtection="1">
      <alignment horizontal="center"/>
    </xf>
    <xf numFmtId="0" fontId="149" fillId="91" borderId="145" xfId="0" applyNumberFormat="1" applyFont="1" applyFill="1" applyBorder="1" applyAlignment="1" applyProtection="1">
      <alignment horizontal="center"/>
    </xf>
    <xf numFmtId="0" fontId="150" fillId="92" borderId="146" xfId="0" applyNumberFormat="1" applyFont="1" applyFill="1" applyBorder="1" applyAlignment="1" applyProtection="1">
      <alignment horizontal="center"/>
    </xf>
    <xf numFmtId="164" fontId="151" fillId="93" borderId="147" xfId="0" applyNumberFormat="1" applyFont="1" applyFill="1" applyBorder="1" applyAlignment="1" applyProtection="1">
      <alignment horizontal="center"/>
    </xf>
    <xf numFmtId="0" fontId="152" fillId="94" borderId="148" xfId="0" applyNumberFormat="1" applyFont="1" applyFill="1" applyBorder="1" applyAlignment="1" applyProtection="1">
      <alignment horizontal="center"/>
    </xf>
    <xf numFmtId="0" fontId="153" fillId="95" borderId="149" xfId="0" applyNumberFormat="1" applyFont="1" applyFill="1" applyBorder="1" applyAlignment="1" applyProtection="1">
      <alignment horizontal="center"/>
    </xf>
    <xf numFmtId="0" fontId="154" fillId="96" borderId="150" xfId="0" applyNumberFormat="1" applyFont="1" applyFill="1" applyBorder="1" applyAlignment="1" applyProtection="1">
      <alignment horizontal="center"/>
    </xf>
    <xf numFmtId="0" fontId="155" fillId="97" borderId="151" xfId="0" applyNumberFormat="1" applyFont="1" applyFill="1" applyBorder="1" applyAlignment="1" applyProtection="1">
      <alignment horizontal="center"/>
    </xf>
    <xf numFmtId="164" fontId="156" fillId="98" borderId="152" xfId="0" applyNumberFormat="1" applyFont="1" applyFill="1" applyBorder="1" applyAlignment="1" applyProtection="1">
      <alignment horizontal="center"/>
    </xf>
    <xf numFmtId="0" fontId="157" fillId="99" borderId="153" xfId="0" applyNumberFormat="1" applyFont="1" applyFill="1" applyBorder="1" applyAlignment="1" applyProtection="1">
      <alignment horizontal="center"/>
    </xf>
    <xf numFmtId="0" fontId="158" fillId="100" borderId="154" xfId="0" applyNumberFormat="1" applyFont="1" applyFill="1" applyBorder="1" applyAlignment="1" applyProtection="1">
      <alignment horizontal="center"/>
    </xf>
    <xf numFmtId="0" fontId="159" fillId="101" borderId="155" xfId="0" applyNumberFormat="1" applyFont="1" applyFill="1" applyBorder="1" applyAlignment="1" applyProtection="1">
      <alignment horizontal="center"/>
    </xf>
    <xf numFmtId="0" fontId="160" fillId="102" borderId="156" xfId="0" applyNumberFormat="1" applyFont="1" applyFill="1" applyBorder="1" applyAlignment="1" applyProtection="1">
      <alignment horizontal="center"/>
    </xf>
    <xf numFmtId="164" fontId="161" fillId="103" borderId="157" xfId="0" applyNumberFormat="1" applyFont="1" applyFill="1" applyBorder="1" applyAlignment="1" applyProtection="1">
      <alignment horizontal="center"/>
    </xf>
    <xf numFmtId="0" fontId="162" fillId="104" borderId="158" xfId="0" applyNumberFormat="1" applyFont="1" applyFill="1" applyBorder="1" applyAlignment="1" applyProtection="1">
      <alignment horizontal="center"/>
    </xf>
    <xf numFmtId="0" fontId="163" fillId="105" borderId="159" xfId="0" applyNumberFormat="1" applyFont="1" applyFill="1" applyBorder="1" applyAlignment="1" applyProtection="1">
      <alignment horizontal="center"/>
    </xf>
    <xf numFmtId="0" fontId="164" fillId="106" borderId="160" xfId="0" applyNumberFormat="1" applyFont="1" applyFill="1" applyBorder="1" applyAlignment="1" applyProtection="1">
      <alignment horizontal="center"/>
    </xf>
    <xf numFmtId="0" fontId="165" fillId="107" borderId="161" xfId="0" applyNumberFormat="1" applyFont="1" applyFill="1" applyBorder="1" applyAlignment="1" applyProtection="1">
      <alignment horizontal="center"/>
    </xf>
    <xf numFmtId="164" fontId="166" fillId="108" borderId="162" xfId="0" applyNumberFormat="1" applyFont="1" applyFill="1" applyBorder="1" applyAlignment="1" applyProtection="1">
      <alignment horizontal="center"/>
    </xf>
    <xf numFmtId="0" fontId="167" fillId="109" borderId="163" xfId="0" applyNumberFormat="1" applyFont="1" applyFill="1" applyBorder="1" applyAlignment="1" applyProtection="1">
      <alignment horizontal="center"/>
    </xf>
    <xf numFmtId="0" fontId="168" fillId="110" borderId="164" xfId="0" applyNumberFormat="1" applyFont="1" applyFill="1" applyBorder="1" applyAlignment="1" applyProtection="1">
      <alignment horizontal="center"/>
    </xf>
    <xf numFmtId="0" fontId="169" fillId="111" borderId="165" xfId="0" applyNumberFormat="1" applyFont="1" applyFill="1" applyBorder="1" applyAlignment="1" applyProtection="1">
      <alignment horizontal="center"/>
    </xf>
    <xf numFmtId="0" fontId="170" fillId="112" borderId="166" xfId="0" applyNumberFormat="1" applyFont="1" applyFill="1" applyBorder="1" applyAlignment="1" applyProtection="1">
      <alignment horizontal="center"/>
    </xf>
    <xf numFmtId="164" fontId="171" fillId="113" borderId="167" xfId="0" applyNumberFormat="1" applyFont="1" applyFill="1" applyBorder="1" applyAlignment="1" applyProtection="1">
      <alignment horizontal="center"/>
    </xf>
    <xf numFmtId="0" fontId="172" fillId="114" borderId="168" xfId="0" applyNumberFormat="1" applyFont="1" applyFill="1" applyBorder="1" applyAlignment="1" applyProtection="1">
      <alignment horizontal="center"/>
    </xf>
    <xf numFmtId="0" fontId="173" fillId="115" borderId="169" xfId="0" applyNumberFormat="1" applyFont="1" applyFill="1" applyBorder="1" applyAlignment="1" applyProtection="1">
      <alignment horizontal="center"/>
    </xf>
    <xf numFmtId="0" fontId="174" fillId="116" borderId="170" xfId="0" applyNumberFormat="1" applyFont="1" applyFill="1" applyBorder="1" applyAlignment="1" applyProtection="1">
      <alignment horizontal="center"/>
    </xf>
    <xf numFmtId="0" fontId="175" fillId="117" borderId="171" xfId="0" applyNumberFormat="1" applyFont="1" applyFill="1" applyBorder="1" applyAlignment="1" applyProtection="1">
      <alignment horizontal="center"/>
    </xf>
    <xf numFmtId="164" fontId="176" fillId="118" borderId="172" xfId="0" applyNumberFormat="1" applyFont="1" applyFill="1" applyBorder="1" applyAlignment="1" applyProtection="1">
      <alignment horizontal="center"/>
    </xf>
    <xf numFmtId="0" fontId="177" fillId="119" borderId="173" xfId="0" applyNumberFormat="1" applyFont="1" applyFill="1" applyBorder="1" applyAlignment="1" applyProtection="1">
      <alignment horizontal="center"/>
    </xf>
    <xf numFmtId="0" fontId="178" fillId="120" borderId="174" xfId="0" applyNumberFormat="1" applyFont="1" applyFill="1" applyBorder="1" applyAlignment="1" applyProtection="1">
      <alignment horizontal="center"/>
    </xf>
    <xf numFmtId="0" fontId="179" fillId="121" borderId="175" xfId="0" applyNumberFormat="1" applyFont="1" applyFill="1" applyBorder="1" applyAlignment="1" applyProtection="1">
      <alignment horizontal="center"/>
    </xf>
    <xf numFmtId="0" fontId="180" fillId="122" borderId="176" xfId="0" applyNumberFormat="1" applyFont="1" applyFill="1" applyBorder="1" applyAlignment="1" applyProtection="1">
      <alignment horizontal="center"/>
    </xf>
    <xf numFmtId="164" fontId="181" fillId="123" borderId="177" xfId="0" applyNumberFormat="1" applyFont="1" applyFill="1" applyBorder="1" applyAlignment="1" applyProtection="1">
      <alignment horizontal="center"/>
    </xf>
    <xf numFmtId="0" fontId="182" fillId="124" borderId="178" xfId="0" applyNumberFormat="1" applyFont="1" applyFill="1" applyBorder="1" applyAlignment="1" applyProtection="1">
      <alignment horizontal="center"/>
    </xf>
    <xf numFmtId="0" fontId="183" fillId="125" borderId="179" xfId="0" applyNumberFormat="1" applyFont="1" applyFill="1" applyBorder="1" applyAlignment="1" applyProtection="1">
      <alignment horizontal="center"/>
    </xf>
    <xf numFmtId="0" fontId="184" fillId="126" borderId="180" xfId="0" applyNumberFormat="1" applyFont="1" applyFill="1" applyBorder="1" applyAlignment="1" applyProtection="1">
      <alignment horizontal="center"/>
    </xf>
    <xf numFmtId="0" fontId="185" fillId="127" borderId="181" xfId="0" applyNumberFormat="1" applyFont="1" applyFill="1" applyBorder="1" applyAlignment="1" applyProtection="1">
      <alignment horizontal="center"/>
    </xf>
    <xf numFmtId="164" fontId="186" fillId="128" borderId="182" xfId="0" applyNumberFormat="1" applyFont="1" applyFill="1" applyBorder="1" applyAlignment="1" applyProtection="1">
      <alignment horizontal="center"/>
    </xf>
    <xf numFmtId="0" fontId="187" fillId="129" borderId="183" xfId="0" applyNumberFormat="1" applyFont="1" applyFill="1" applyBorder="1" applyAlignment="1" applyProtection="1">
      <alignment horizontal="center"/>
    </xf>
    <xf numFmtId="0" fontId="188" fillId="130" borderId="184" xfId="0" applyNumberFormat="1" applyFont="1" applyFill="1" applyBorder="1" applyAlignment="1" applyProtection="1">
      <alignment horizontal="center"/>
    </xf>
    <xf numFmtId="0" fontId="189" fillId="131" borderId="185" xfId="0" applyNumberFormat="1" applyFont="1" applyFill="1" applyBorder="1" applyAlignment="1" applyProtection="1">
      <alignment horizontal="center"/>
    </xf>
    <xf numFmtId="0" fontId="190" fillId="132" borderId="186" xfId="0" applyNumberFormat="1" applyFont="1" applyFill="1" applyBorder="1" applyAlignment="1" applyProtection="1">
      <alignment horizontal="center"/>
    </xf>
    <xf numFmtId="164" fontId="191" fillId="133" borderId="187" xfId="0" applyNumberFormat="1" applyFont="1" applyFill="1" applyBorder="1" applyAlignment="1" applyProtection="1">
      <alignment horizontal="center"/>
    </xf>
    <xf numFmtId="0" fontId="192" fillId="134" borderId="188" xfId="0" applyNumberFormat="1" applyFont="1" applyFill="1" applyBorder="1" applyAlignment="1" applyProtection="1">
      <alignment horizontal="center"/>
    </xf>
    <xf numFmtId="0" fontId="193" fillId="135" borderId="189" xfId="0" applyNumberFormat="1" applyFont="1" applyFill="1" applyBorder="1" applyAlignment="1" applyProtection="1">
      <alignment horizontal="center"/>
    </xf>
    <xf numFmtId="0" fontId="194" fillId="136" borderId="190" xfId="0" applyNumberFormat="1" applyFont="1" applyFill="1" applyBorder="1" applyAlignment="1" applyProtection="1">
      <alignment horizontal="center"/>
    </xf>
    <xf numFmtId="0" fontId="195" fillId="137" borderId="191" xfId="0" applyNumberFormat="1" applyFont="1" applyFill="1" applyBorder="1" applyAlignment="1" applyProtection="1">
      <alignment horizontal="center"/>
    </xf>
    <xf numFmtId="164" fontId="196" fillId="138" borderId="192" xfId="0" applyNumberFormat="1" applyFont="1" applyFill="1" applyBorder="1" applyAlignment="1" applyProtection="1">
      <alignment horizontal="center"/>
    </xf>
    <xf numFmtId="0" fontId="197" fillId="139" borderId="193" xfId="0" applyNumberFormat="1" applyFont="1" applyFill="1" applyBorder="1" applyAlignment="1" applyProtection="1">
      <alignment horizontal="center"/>
    </xf>
    <xf numFmtId="0" fontId="198" fillId="140" borderId="194" xfId="0" applyNumberFormat="1" applyFont="1" applyFill="1" applyBorder="1" applyAlignment="1" applyProtection="1">
      <alignment horizontal="center"/>
    </xf>
    <xf numFmtId="0" fontId="199" fillId="141" borderId="195" xfId="0" applyNumberFormat="1" applyFont="1" applyFill="1" applyBorder="1" applyAlignment="1" applyProtection="1">
      <alignment horizontal="center"/>
    </xf>
    <xf numFmtId="0" fontId="200" fillId="142" borderId="196" xfId="0" applyNumberFormat="1" applyFont="1" applyFill="1" applyBorder="1" applyAlignment="1" applyProtection="1">
      <alignment horizontal="center"/>
    </xf>
    <xf numFmtId="164" fontId="201" fillId="143" borderId="197" xfId="0" applyNumberFormat="1" applyFont="1" applyFill="1" applyBorder="1" applyAlignment="1" applyProtection="1">
      <alignment horizontal="center"/>
    </xf>
    <xf numFmtId="0" fontId="202" fillId="144" borderId="198" xfId="0" applyNumberFormat="1" applyFont="1" applyFill="1" applyBorder="1" applyAlignment="1" applyProtection="1">
      <alignment horizontal="center"/>
    </xf>
    <xf numFmtId="0" fontId="203" fillId="145" borderId="199" xfId="0" applyNumberFormat="1" applyFont="1" applyFill="1" applyBorder="1" applyAlignment="1" applyProtection="1">
      <alignment horizontal="center"/>
    </xf>
    <xf numFmtId="0" fontId="204" fillId="146" borderId="200" xfId="0" applyNumberFormat="1" applyFont="1" applyFill="1" applyBorder="1" applyAlignment="1" applyProtection="1">
      <alignment horizontal="center"/>
    </xf>
    <xf numFmtId="0" fontId="205" fillId="147" borderId="201" xfId="0" applyNumberFormat="1" applyFont="1" applyFill="1" applyBorder="1" applyAlignment="1" applyProtection="1">
      <alignment horizontal="center"/>
    </xf>
    <xf numFmtId="164" fontId="206" fillId="148" borderId="202" xfId="0" applyNumberFormat="1" applyFont="1" applyFill="1" applyBorder="1" applyAlignment="1" applyProtection="1">
      <alignment horizontal="center"/>
    </xf>
    <xf numFmtId="0" fontId="207" fillId="149" borderId="203" xfId="0" applyNumberFormat="1" applyFont="1" applyFill="1" applyBorder="1" applyAlignment="1" applyProtection="1">
      <alignment horizontal="center"/>
    </xf>
    <xf numFmtId="0" fontId="208" fillId="150" borderId="204" xfId="0" applyNumberFormat="1" applyFont="1" applyFill="1" applyBorder="1" applyAlignment="1" applyProtection="1">
      <alignment horizontal="center"/>
    </xf>
    <xf numFmtId="0" fontId="209" fillId="151" borderId="205" xfId="0" applyNumberFormat="1" applyFont="1" applyFill="1" applyBorder="1" applyAlignment="1" applyProtection="1">
      <alignment horizontal="center"/>
    </xf>
    <xf numFmtId="0" fontId="210" fillId="152" borderId="206" xfId="0" applyNumberFormat="1" applyFont="1" applyFill="1" applyBorder="1" applyAlignment="1" applyProtection="1">
      <alignment horizontal="center"/>
    </xf>
    <xf numFmtId="164" fontId="211" fillId="153" borderId="207" xfId="0" applyNumberFormat="1" applyFont="1" applyFill="1" applyBorder="1" applyAlignment="1" applyProtection="1">
      <alignment horizontal="center"/>
    </xf>
    <xf numFmtId="0" fontId="212" fillId="154" borderId="208" xfId="0" applyNumberFormat="1" applyFont="1" applyFill="1" applyBorder="1" applyAlignment="1" applyProtection="1">
      <alignment horizontal="center"/>
    </xf>
    <xf numFmtId="0" fontId="213" fillId="155" borderId="209" xfId="0" applyNumberFormat="1" applyFont="1" applyFill="1" applyBorder="1" applyAlignment="1" applyProtection="1">
      <alignment horizontal="center"/>
    </xf>
    <xf numFmtId="0" fontId="214" fillId="156" borderId="210" xfId="0" applyNumberFormat="1" applyFont="1" applyFill="1" applyBorder="1" applyAlignment="1" applyProtection="1">
      <alignment horizontal="center"/>
    </xf>
    <xf numFmtId="0" fontId="215" fillId="157" borderId="211" xfId="0" applyNumberFormat="1" applyFont="1" applyFill="1" applyBorder="1" applyAlignment="1" applyProtection="1">
      <alignment horizontal="center"/>
    </xf>
    <xf numFmtId="164" fontId="216" fillId="158" borderId="212" xfId="0" applyNumberFormat="1" applyFont="1" applyFill="1" applyBorder="1" applyAlignment="1" applyProtection="1">
      <alignment horizontal="center"/>
    </xf>
    <xf numFmtId="0" fontId="217" fillId="159" borderId="213" xfId="0" applyNumberFormat="1" applyFont="1" applyFill="1" applyBorder="1" applyAlignment="1" applyProtection="1">
      <alignment horizontal="center"/>
    </xf>
    <xf numFmtId="0" fontId="218" fillId="160" borderId="214" xfId="0" applyNumberFormat="1" applyFont="1" applyFill="1" applyBorder="1" applyAlignment="1" applyProtection="1">
      <alignment horizontal="center"/>
    </xf>
    <xf numFmtId="0" fontId="219" fillId="161" borderId="215" xfId="0" applyNumberFormat="1" applyFont="1" applyFill="1" applyBorder="1" applyAlignment="1" applyProtection="1">
      <alignment horizontal="center"/>
    </xf>
    <xf numFmtId="0" fontId="220" fillId="162" borderId="216" xfId="0" applyNumberFormat="1" applyFont="1" applyFill="1" applyBorder="1" applyAlignment="1" applyProtection="1">
      <alignment horizontal="center"/>
    </xf>
    <xf numFmtId="164" fontId="221" fillId="163" borderId="217" xfId="0" applyNumberFormat="1" applyFont="1" applyFill="1" applyBorder="1" applyAlignment="1" applyProtection="1">
      <alignment horizontal="center"/>
    </xf>
    <xf numFmtId="0" fontId="222" fillId="164" borderId="218" xfId="0" applyNumberFormat="1" applyFont="1" applyFill="1" applyBorder="1" applyAlignment="1" applyProtection="1">
      <alignment horizontal="center"/>
    </xf>
    <xf numFmtId="0" fontId="223" fillId="165" borderId="219" xfId="0" applyNumberFormat="1" applyFont="1" applyFill="1" applyBorder="1" applyAlignment="1" applyProtection="1">
      <alignment horizontal="center"/>
    </xf>
    <xf numFmtId="0" fontId="224" fillId="166" borderId="220" xfId="0" applyNumberFormat="1" applyFont="1" applyFill="1" applyBorder="1" applyAlignment="1" applyProtection="1">
      <alignment horizontal="center"/>
    </xf>
    <xf numFmtId="0" fontId="225" fillId="167" borderId="221" xfId="0" applyNumberFormat="1" applyFont="1" applyFill="1" applyBorder="1" applyAlignment="1" applyProtection="1">
      <alignment horizontal="center"/>
    </xf>
    <xf numFmtId="164" fontId="226" fillId="168" borderId="222" xfId="0" applyNumberFormat="1" applyFont="1" applyFill="1" applyBorder="1" applyAlignment="1" applyProtection="1">
      <alignment horizontal="center"/>
    </xf>
    <xf numFmtId="0" fontId="227" fillId="169" borderId="223" xfId="0" applyNumberFormat="1" applyFont="1" applyFill="1" applyBorder="1" applyAlignment="1" applyProtection="1">
      <alignment horizontal="center"/>
    </xf>
    <xf numFmtId="0" fontId="228" fillId="170" borderId="224" xfId="0" applyNumberFormat="1" applyFont="1" applyFill="1" applyBorder="1" applyAlignment="1" applyProtection="1">
      <alignment horizontal="center"/>
    </xf>
    <xf numFmtId="0" fontId="229" fillId="171" borderId="225" xfId="0" applyNumberFormat="1" applyFont="1" applyFill="1" applyBorder="1" applyAlignment="1" applyProtection="1">
      <alignment horizontal="center"/>
    </xf>
    <xf numFmtId="0" fontId="230" fillId="172" borderId="226" xfId="0" applyNumberFormat="1" applyFont="1" applyFill="1" applyBorder="1" applyAlignment="1" applyProtection="1">
      <alignment horizontal="center"/>
    </xf>
    <xf numFmtId="164" fontId="231" fillId="173" borderId="227" xfId="0" applyNumberFormat="1" applyFont="1" applyFill="1" applyBorder="1" applyAlignment="1" applyProtection="1">
      <alignment horizontal="center"/>
    </xf>
    <xf numFmtId="0" fontId="232" fillId="174" borderId="228" xfId="0" applyNumberFormat="1" applyFont="1" applyFill="1" applyBorder="1" applyAlignment="1" applyProtection="1">
      <alignment horizontal="center"/>
    </xf>
    <xf numFmtId="0" fontId="233" fillId="175" borderId="229" xfId="0" applyNumberFormat="1" applyFont="1" applyFill="1" applyBorder="1" applyAlignment="1" applyProtection="1">
      <alignment horizontal="center"/>
    </xf>
    <xf numFmtId="0" fontId="234" fillId="176" borderId="230" xfId="0" applyNumberFormat="1" applyFont="1" applyFill="1" applyBorder="1" applyAlignment="1" applyProtection="1">
      <alignment horizontal="center"/>
    </xf>
    <xf numFmtId="0" fontId="235" fillId="177" borderId="231" xfId="0" applyNumberFormat="1" applyFont="1" applyFill="1" applyBorder="1" applyAlignment="1" applyProtection="1">
      <alignment horizontal="center"/>
    </xf>
    <xf numFmtId="164" fontId="236" fillId="178" borderId="232" xfId="0" applyNumberFormat="1" applyFont="1" applyFill="1" applyBorder="1" applyAlignment="1" applyProtection="1">
      <alignment horizontal="center"/>
    </xf>
    <xf numFmtId="0" fontId="237" fillId="179" borderId="233" xfId="0" applyNumberFormat="1" applyFont="1" applyFill="1" applyBorder="1" applyAlignment="1" applyProtection="1">
      <alignment horizontal="center"/>
    </xf>
    <xf numFmtId="0" fontId="238" fillId="180" borderId="234" xfId="0" applyNumberFormat="1" applyFont="1" applyFill="1" applyBorder="1" applyAlignment="1" applyProtection="1">
      <alignment horizontal="center"/>
    </xf>
    <xf numFmtId="0" fontId="239" fillId="181" borderId="235" xfId="0" applyNumberFormat="1" applyFont="1" applyFill="1" applyBorder="1" applyAlignment="1" applyProtection="1">
      <alignment horizontal="center"/>
    </xf>
    <xf numFmtId="164" fontId="240" fillId="182" borderId="236" xfId="0" applyNumberFormat="1" applyFont="1" applyFill="1" applyBorder="1" applyAlignment="1" applyProtection="1">
      <alignment horizontal="center"/>
    </xf>
    <xf numFmtId="164" fontId="241" fillId="183" borderId="237" xfId="0" applyNumberFormat="1" applyFont="1" applyFill="1" applyBorder="1" applyAlignment="1" applyProtection="1">
      <alignment horizontal="center"/>
    </xf>
    <xf numFmtId="0" fontId="242" fillId="184" borderId="238" xfId="0" applyNumberFormat="1" applyFont="1" applyFill="1" applyBorder="1" applyAlignment="1" applyProtection="1">
      <alignment horizontal="center"/>
    </xf>
    <xf numFmtId="0" fontId="243" fillId="185" borderId="239" xfId="0" applyNumberFormat="1" applyFont="1" applyFill="1" applyBorder="1" applyAlignment="1" applyProtection="1">
      <alignment horizontal="center"/>
    </xf>
    <xf numFmtId="0" fontId="244" fillId="186" borderId="240" xfId="0" applyNumberFormat="1" applyFont="1" applyFill="1" applyBorder="1" applyAlignment="1" applyProtection="1">
      <alignment horizontal="center"/>
    </xf>
    <xf numFmtId="0" fontId="245" fillId="187" borderId="241" xfId="0" applyNumberFormat="1" applyFont="1" applyFill="1" applyBorder="1" applyAlignment="1" applyProtection="1">
      <alignment horizontal="center"/>
    </xf>
    <xf numFmtId="0" fontId="246" fillId="188" borderId="242" xfId="0" applyNumberFormat="1" applyFont="1" applyFill="1" applyBorder="1" applyAlignment="1" applyProtection="1">
      <alignment horizontal="center"/>
    </xf>
    <xf numFmtId="0" fontId="247" fillId="189" borderId="243" xfId="0" applyNumberFormat="1" applyFont="1" applyFill="1" applyBorder="1" applyAlignment="1" applyProtection="1">
      <alignment horizontal="center"/>
    </xf>
    <xf numFmtId="0" fontId="248" fillId="190" borderId="244" xfId="0" applyNumberFormat="1" applyFont="1" applyFill="1" applyBorder="1" applyAlignment="1" applyProtection="1">
      <alignment horizontal="center"/>
    </xf>
    <xf numFmtId="0" fontId="249" fillId="191" borderId="245"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6"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90" fillId="0" borderId="246" xfId="35" applyFont="1" applyAlignment="1">
      <alignment vertical="center"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8" fillId="0" borderId="246" xfId="19" applyFont="1" applyBorder="1" applyAlignment="1">
      <alignment vertical="center"/>
    </xf>
    <xf numFmtId="0" fontId="90" fillId="0" borderId="246" xfId="19" applyFont="1" applyBorder="1" applyAlignment="1">
      <alignment vertical="center"/>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5EEEFC3E-DF11-46A6-9713-9ECE4E52B0BD}"/>
    <cellStyle name="Hyperlink" xfId="19" builtinId="8"/>
    <cellStyle name="Hyperlink 2" xfId="6" xr:uid="{00000000-0005-0000-0000-000003000000}"/>
    <cellStyle name="Hyperlink 2 2" xfId="16" xr:uid="{00000000-0005-0000-0000-000004000000}"/>
    <cellStyle name="Hyperlink 2 2 2" xfId="29" xr:uid="{E1218354-5CBF-468D-A0C3-63A8CBACA2BE}"/>
    <cellStyle name="Hyperlink 3" xfId="17" xr:uid="{00000000-0005-0000-0000-000005000000}"/>
    <cellStyle name="Hyperlink 3 2" xfId="30" xr:uid="{C498227E-5BBF-4D0C-A5AB-7129D14C052F}"/>
    <cellStyle name="Hyperlink 4" xfId="35" xr:uid="{490FF7FF-1AB7-419C-9A8A-B6E18CDB056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91A1DA37-8DDF-4345-9ACE-6D9DFF1490D9}"/>
    <cellStyle name="Normal 2 2 3" xfId="34" xr:uid="{498C20EB-8D77-4F39-B261-6074012DCC13}"/>
    <cellStyle name="Normal 2 3" xfId="9" xr:uid="{00000000-0005-0000-0000-00000B000000}"/>
    <cellStyle name="Normal 2 3 2" xfId="12" xr:uid="{00000000-0005-0000-0000-00000C000000}"/>
    <cellStyle name="Normal 2 3 2 2" xfId="22" xr:uid="{00000000-0005-0000-0000-00000D000000}"/>
    <cellStyle name="Normal 2 3 2 2 2" xfId="33" xr:uid="{9F3BA9BB-5085-4FD2-8742-3317F9EB4D36}"/>
    <cellStyle name="Normal 2 3 3" xfId="20" xr:uid="{00000000-0005-0000-0000-00000E000000}"/>
    <cellStyle name="Normal 2 3 4" xfId="32" xr:uid="{0737B801-31AB-469B-A8E0-A2898813A7BE}"/>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42828A7-A041-4140-A737-AA92A80246B7}"/>
    <cellStyle name="Normal 4 3" xfId="21" xr:uid="{00000000-0005-0000-0000-000013000000}"/>
    <cellStyle name="Normal 5" xfId="23" xr:uid="{D5D8F11C-C3A4-478B-8540-F77431545661}"/>
    <cellStyle name="Normal 6" xfId="1" xr:uid="{00000000-0005-0000-0000-000014000000}"/>
    <cellStyle name="Normal 6 2" xfId="11" xr:uid="{00000000-0005-0000-0000-000015000000}"/>
    <cellStyle name="Normal 6 2 2" xfId="14" xr:uid="{00000000-0005-0000-0000-000016000000}"/>
    <cellStyle name="Normal 6 2 2 2" xfId="25" xr:uid="{07BA437A-B3B6-495A-B463-F1D962471594}"/>
    <cellStyle name="Normal 6 2 3" xfId="24" xr:uid="{04759BB4-AF44-48E9-A035-D5C7960430C1}"/>
    <cellStyle name="Normal 6 3" xfId="27" xr:uid="{8ED23211-C406-4805-B73C-0D37024A53C6}"/>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#N/A</c:v>
                </c:pt>
                <c:pt idx="2">
                  <c:v>#N/A</c:v>
                </c:pt>
                <c:pt idx="3">
                  <c:v>#N/A</c:v>
                </c:pt>
                <c:pt idx="4">
                  <c:v>#N/A</c:v>
                </c:pt>
                <c:pt idx="5">
                  <c:v>#N/A</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7F5-4ECC-8AA5-5D35EA7F0A95}"/>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F5-4ECC-8AA5-5D35EA7F0A95}"/>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F5-4ECC-8AA5-5D35EA7F0A95}"/>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F5-4ECC-8AA5-5D35EA7F0A95}"/>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F5-4ECC-8AA5-5D35EA7F0A95}"/>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7F5-4ECC-8AA5-5D35EA7F0A95}"/>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7F5-4ECC-8AA5-5D35EA7F0A95}"/>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#N/A</c:v>
                </c:pt>
                <c:pt idx="2">
                  <c:v>#N/A</c:v>
                </c:pt>
                <c:pt idx="3">
                  <c:v>#N/A</c:v>
                </c:pt>
                <c:pt idx="4">
                  <c:v>#N/A</c:v>
                </c:pt>
                <c:pt idx="5">
                  <c:v>#N/A</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97F5-4ECC-8AA5-5D35EA7F0A95}"/>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#N/A</c:v>
                </c:pt>
                <c:pt idx="2">
                  <c:v>#N/A</c:v>
                </c:pt>
                <c:pt idx="3">
                  <c:v>#N/A</c:v>
                </c:pt>
                <c:pt idx="4">
                  <c:v>#N/A</c:v>
                </c:pt>
                <c:pt idx="5">
                  <c:v>#N/A</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97F5-4ECC-8AA5-5D35EA7F0A95}"/>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#N/A</c:v>
                </c:pt>
                <c:pt idx="2">
                  <c:v>#N/A</c:v>
                </c:pt>
                <c:pt idx="3">
                  <c:v>#N/A</c:v>
                </c:pt>
                <c:pt idx="4">
                  <c:v>#N/A</c:v>
                </c:pt>
                <c:pt idx="5">
                  <c:v>#N/A</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97F5-4ECC-8AA5-5D35EA7F0A95}"/>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#N/A</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F99-4489-9717-2FB3569F47D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#N/A</c:v>
                </c:pt>
                <c:pt idx="2">
                  <c:v>#N/A</c:v>
                </c:pt>
                <c:pt idx="3">
                  <c:v>#N/A</c:v>
                </c:pt>
                <c:pt idx="4">
                  <c:v>#N/A</c:v>
                </c:pt>
                <c:pt idx="5">
                  <c:v>#N/A</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5F99-4489-9717-2FB3569F47D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#N/A</c:v>
                </c:pt>
                <c:pt idx="2">
                  <c:v>#N/A</c:v>
                </c:pt>
                <c:pt idx="3">
                  <c:v>#N/A</c:v>
                </c:pt>
                <c:pt idx="4">
                  <c:v>#N/A</c:v>
                </c:pt>
                <c:pt idx="5">
                  <c:v>#N/A</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5F99-4489-9717-2FB3569F47D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#N/A</c:v>
                </c:pt>
                <c:pt idx="2">
                  <c:v>#N/A</c:v>
                </c:pt>
                <c:pt idx="3">
                  <c:v>#N/A</c:v>
                </c:pt>
                <c:pt idx="4">
                  <c:v>#N/A</c:v>
                </c:pt>
                <c:pt idx="5">
                  <c:v>#N/A</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5F99-4489-9717-2FB3569F47D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#N/A</c:v>
                </c:pt>
                <c:pt idx="2">
                  <c:v>#N/A</c:v>
                </c:pt>
                <c:pt idx="3">
                  <c:v>#N/A</c:v>
                </c:pt>
                <c:pt idx="4">
                  <c:v>#N/A</c:v>
                </c:pt>
                <c:pt idx="5">
                  <c:v>#N/A</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5F99-4489-9717-2FB3569F47D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#N/A</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#N/A</c:v>
                </c:pt>
                <c:pt idx="2">
                  <c:v>#N/A</c:v>
                </c:pt>
                <c:pt idx="3">
                  <c:v>#N/A</c:v>
                </c:pt>
                <c:pt idx="4">
                  <c:v>#N/A</c:v>
                </c:pt>
                <c:pt idx="5">
                  <c:v>#N/A</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B3B-43D1-BD03-C5A444567502}"/>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#N/A</c:v>
                </c:pt>
                <c:pt idx="2">
                  <c:v>#N/A</c:v>
                </c:pt>
                <c:pt idx="3">
                  <c:v>#N/A</c:v>
                </c:pt>
                <c:pt idx="4">
                  <c:v>#N/A</c:v>
                </c:pt>
                <c:pt idx="5">
                  <c:v>#N/A</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FB3B-43D1-BD03-C5A444567502}"/>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#N/A</c:v>
                </c:pt>
                <c:pt idx="2">
                  <c:v>#N/A</c:v>
                </c:pt>
                <c:pt idx="3">
                  <c:v>#N/A</c:v>
                </c:pt>
                <c:pt idx="4">
                  <c:v>#N/A</c:v>
                </c:pt>
                <c:pt idx="5">
                  <c:v>#N/A</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FB3B-43D1-BD03-C5A444567502}"/>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#N/A</c:v>
                </c:pt>
                <c:pt idx="2">
                  <c:v>#N/A</c:v>
                </c:pt>
                <c:pt idx="3">
                  <c:v>#N/A</c:v>
                </c:pt>
                <c:pt idx="4">
                  <c:v>#N/A</c:v>
                </c:pt>
                <c:pt idx="5">
                  <c:v>#N/A</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FB3B-43D1-BD03-C5A444567502}"/>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#N/A</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#N/A</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811-4B2E-8688-CD8239F7CE27}"/>
            </c:ext>
          </c:extLst>
        </c:ser>
        <c:ser>
          <c:idx val="5"/>
          <c:order val="1"/>
          <c:tx>
            <c:strRef>
              <c:f>Key!$I$57</c:f>
              <c:strCache>
                <c:ptCount val="1"/>
                <c:pt idx="0">
                  <c:v>#N/A</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811-4B2E-8688-CD8239F7CE2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11-4B2E-8688-CD8239F7CE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11-4B2E-8688-CD8239F7CE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11-4B2E-8688-CD8239F7CE2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11-4B2E-8688-CD8239F7CE2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11-4B2E-8688-CD8239F7CE2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11-4B2E-8688-CD8239F7CE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11-4B2E-8688-CD8239F7CE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11-4B2E-8688-CD8239F7CE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11-4B2E-8688-CD8239F7CE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11-4B2E-8688-CD8239F7CE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11-4B2E-8688-CD8239F7CE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11-4B2E-8688-CD8239F7CE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11-4B2E-8688-CD8239F7CE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11-4B2E-8688-CD8239F7CE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11-4B2E-8688-CD8239F7CE2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11-4B2E-8688-CD8239F7CE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11-4B2E-8688-CD8239F7CE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11-4B2E-8688-CD8239F7CE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11-4B2E-8688-CD8239F7CE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11-4B2E-8688-CD8239F7CE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11-4B2E-8688-CD8239F7CE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11-4B2E-8688-CD8239F7CE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811-4B2E-8688-CD8239F7CE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811-4B2E-8688-CD8239F7CE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11-4B2E-8688-CD8239F7CE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11-4B2E-8688-CD8239F7CE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11-4B2E-8688-CD8239F7CE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11-4B2E-8688-CD8239F7CE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11-4B2E-8688-CD8239F7CE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11-4B2E-8688-CD8239F7CE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11-4B2E-8688-CD8239F7CE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11-4B2E-8688-CD8239F7CE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11-4B2E-8688-CD8239F7CE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11-4B2E-8688-CD8239F7CE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11-4B2E-8688-CD8239F7CE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11-4B2E-8688-CD8239F7CE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11-4B2E-8688-CD8239F7CE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11-4B2E-8688-CD8239F7CE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11-4B2E-8688-CD8239F7CE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11-4B2E-8688-CD8239F7CE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11-4B2E-8688-CD8239F7CE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11-4B2E-8688-CD8239F7CE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11-4B2E-8688-CD8239F7CE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11-4B2E-8688-CD8239F7CE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11-4B2E-8688-CD8239F7CE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11-4B2E-8688-CD8239F7CE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11-4B2E-8688-CD8239F7CE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11-4B2E-8688-CD8239F7CE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11-4B2E-8688-CD8239F7CE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11-4B2E-8688-CD8239F7CE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11-4B2E-8688-CD8239F7CE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11-4B2E-8688-CD8239F7CE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11-4B2E-8688-CD8239F7CE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11-4B2E-8688-CD8239F7CE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11-4B2E-8688-CD8239F7CE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11-4B2E-8688-CD8239F7CE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11-4B2E-8688-CD8239F7CE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11-4B2E-8688-CD8239F7CE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11-4B2E-8688-CD8239F7CE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11-4B2E-8688-CD8239F7CE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11-4B2E-8688-CD8239F7CE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11-4B2E-8688-CD8239F7CE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11-4B2E-8688-CD8239F7CE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11-4B2E-8688-CD8239F7CE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11-4B2E-8688-CD8239F7CE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11-4B2E-8688-CD8239F7CE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11-4B2E-8688-CD8239F7CE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11-4B2E-8688-CD8239F7CE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11-4B2E-8688-CD8239F7CE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11-4B2E-8688-CD8239F7CE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11-4B2E-8688-CD8239F7CE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11-4B2E-8688-CD8239F7CE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11-4B2E-8688-CD8239F7CE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11-4B2E-8688-CD8239F7CE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11-4B2E-8688-CD8239F7CE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11-4B2E-8688-CD8239F7CE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11-4B2E-8688-CD8239F7CE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11-4B2E-8688-CD8239F7CE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11-4B2E-8688-CD8239F7CE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11-4B2E-8688-CD8239F7CE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11-4B2E-8688-CD8239F7CE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11-4B2E-8688-CD8239F7CE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11-4B2E-8688-CD8239F7CE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11-4B2E-8688-CD8239F7CE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11-4B2E-8688-CD8239F7CE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11-4B2E-8688-CD8239F7CE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11-4B2E-8688-CD8239F7CE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11-4B2E-8688-CD8239F7CE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11-4B2E-8688-CD8239F7CE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11-4B2E-8688-CD8239F7CE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11-4B2E-8688-CD8239F7CE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11-4B2E-8688-CD8239F7CE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11-4B2E-8688-CD8239F7CE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811-4B2E-8688-CD8239F7CE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811-4B2E-8688-CD8239F7CE27}"/>
            </c:ext>
          </c:extLst>
        </c:ser>
        <c:ser>
          <c:idx val="0"/>
          <c:order val="2"/>
          <c:tx>
            <c:strRef>
              <c:f>Key!$I$58</c:f>
              <c:strCache>
                <c:ptCount val="1"/>
                <c:pt idx="0">
                  <c:v>#N/A</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811-4B2E-8688-CD8239F7CE27}"/>
            </c:ext>
          </c:extLst>
        </c:ser>
        <c:ser>
          <c:idx val="1"/>
          <c:order val="3"/>
          <c:tx>
            <c:strRef>
              <c:f>Key!$I$59</c:f>
              <c:strCache>
                <c:ptCount val="1"/>
                <c:pt idx="0">
                  <c:v>#N/A</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811-4B2E-8688-CD8239F7CE2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811-4B2E-8688-CD8239F7CE2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811-4B2E-8688-CD8239F7CE2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811-4B2E-8688-CD8239F7CE27}"/>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8811-4B2E-8688-CD8239F7CE2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811-4B2E-8688-CD8239F7CE2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811-4B2E-8688-CD8239F7CE2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811-4B2E-8688-CD8239F7CE2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811-4B2E-8688-CD8239F7CE2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811-4B2E-8688-CD8239F7CE2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811-4B2E-8688-CD8239F7CE2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811-4B2E-8688-CD8239F7CE2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811-4B2E-8688-CD8239F7CE2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811-4B2E-8688-CD8239F7CE2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811-4B2E-8688-CD8239F7CE2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811-4B2E-8688-CD8239F7CE2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811-4B2E-8688-CD8239F7CE2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811-4B2E-8688-CD8239F7CE2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811-4B2E-8688-CD8239F7CE2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811-4B2E-8688-CD8239F7CE2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811-4B2E-8688-CD8239F7CE2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811-4B2E-8688-CD8239F7CE2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811-4B2E-8688-CD8239F7CE2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811-4B2E-8688-CD8239F7CE2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811-4B2E-8688-CD8239F7CE27}"/>
            </c:ext>
          </c:extLst>
        </c:ser>
        <c:ser>
          <c:idx val="2"/>
          <c:order val="4"/>
          <c:tx>
            <c:strRef>
              <c:f>Key!$I$60</c:f>
              <c:strCache>
                <c:ptCount val="1"/>
                <c:pt idx="0">
                  <c:v>#N/A</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8811-4B2E-8688-CD8239F7CE27}"/>
            </c:ext>
          </c:extLst>
        </c:ser>
        <c:ser>
          <c:idx val="3"/>
          <c:order val="5"/>
          <c:tx>
            <c:strRef>
              <c:f>Key!$I$61</c:f>
              <c:strCache>
                <c:ptCount val="1"/>
                <c:pt idx="0">
                  <c:v>#N/A</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811-4B2E-8688-CD8239F7CE2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811-4B2E-8688-CD8239F7CE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811-4B2E-8688-CD8239F7CE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811-4B2E-8688-CD8239F7CE2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811-4B2E-8688-CD8239F7CE2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811-4B2E-8688-CD8239F7CE2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811-4B2E-8688-CD8239F7CE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811-4B2E-8688-CD8239F7CE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811-4B2E-8688-CD8239F7CE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811-4B2E-8688-CD8239F7CE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811-4B2E-8688-CD8239F7CE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811-4B2E-8688-CD8239F7CE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811-4B2E-8688-CD8239F7CE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811-4B2E-8688-CD8239F7CE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811-4B2E-8688-CD8239F7CE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811-4B2E-8688-CD8239F7CE2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811-4B2E-8688-CD8239F7CE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811-4B2E-8688-CD8239F7CE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811-4B2E-8688-CD8239F7CE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811-4B2E-8688-CD8239F7CE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811-4B2E-8688-CD8239F7CE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811-4B2E-8688-CD8239F7CE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811-4B2E-8688-CD8239F7CE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811-4B2E-8688-CD8239F7CE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811-4B2E-8688-CD8239F7CE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811-4B2E-8688-CD8239F7CE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811-4B2E-8688-CD8239F7CE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811-4B2E-8688-CD8239F7CE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811-4B2E-8688-CD8239F7CE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811-4B2E-8688-CD8239F7CE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811-4B2E-8688-CD8239F7CE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811-4B2E-8688-CD8239F7CE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811-4B2E-8688-CD8239F7CE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811-4B2E-8688-CD8239F7CE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811-4B2E-8688-CD8239F7CE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811-4B2E-8688-CD8239F7CE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811-4B2E-8688-CD8239F7CE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811-4B2E-8688-CD8239F7CE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811-4B2E-8688-CD8239F7CE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811-4B2E-8688-CD8239F7CE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811-4B2E-8688-CD8239F7CE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811-4B2E-8688-CD8239F7CE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811-4B2E-8688-CD8239F7CE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811-4B2E-8688-CD8239F7CE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811-4B2E-8688-CD8239F7CE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811-4B2E-8688-CD8239F7CE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11-4B2E-8688-CD8239F7CE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11-4B2E-8688-CD8239F7CE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11-4B2E-8688-CD8239F7CE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11-4B2E-8688-CD8239F7CE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11-4B2E-8688-CD8239F7CE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11-4B2E-8688-CD8239F7CE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11-4B2E-8688-CD8239F7CE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11-4B2E-8688-CD8239F7CE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11-4B2E-8688-CD8239F7CE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11-4B2E-8688-CD8239F7CE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11-4B2E-8688-CD8239F7CE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11-4B2E-8688-CD8239F7CE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11-4B2E-8688-CD8239F7CE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11-4B2E-8688-CD8239F7CE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11-4B2E-8688-CD8239F7CE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11-4B2E-8688-CD8239F7CE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11-4B2E-8688-CD8239F7CE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11-4B2E-8688-CD8239F7CE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11-4B2E-8688-CD8239F7CE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11-4B2E-8688-CD8239F7CE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11-4B2E-8688-CD8239F7CE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11-4B2E-8688-CD8239F7CE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11-4B2E-8688-CD8239F7CE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811-4B2E-8688-CD8239F7CE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811-4B2E-8688-CD8239F7CE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811-4B2E-8688-CD8239F7CE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811-4B2E-8688-CD8239F7CE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811-4B2E-8688-CD8239F7CE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811-4B2E-8688-CD8239F7CE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811-4B2E-8688-CD8239F7CE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811-4B2E-8688-CD8239F7CE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811-4B2E-8688-CD8239F7CE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811-4B2E-8688-CD8239F7CE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811-4B2E-8688-CD8239F7CE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811-4B2E-8688-CD8239F7CE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811-4B2E-8688-CD8239F7CE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811-4B2E-8688-CD8239F7CE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811-4B2E-8688-CD8239F7CE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811-4B2E-8688-CD8239F7CE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811-4B2E-8688-CD8239F7CE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811-4B2E-8688-CD8239F7CE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811-4B2E-8688-CD8239F7CE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811-4B2E-8688-CD8239F7CE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811-4B2E-8688-CD8239F7CE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811-4B2E-8688-CD8239F7CE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811-4B2E-8688-CD8239F7CE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811-4B2E-8688-CD8239F7CE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811-4B2E-8688-CD8239F7CE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811-4B2E-8688-CD8239F7CE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811-4B2E-8688-CD8239F7CE2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#N/A</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#N/A</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91D-4FEF-8736-A285E735F919}"/>
            </c:ext>
          </c:extLst>
        </c:ser>
        <c:ser>
          <c:idx val="1"/>
          <c:order val="1"/>
          <c:tx>
            <c:strRef>
              <c:f>Key!$I$59</c:f>
              <c:strCache>
                <c:ptCount val="1"/>
                <c:pt idx="0">
                  <c:v>#N/A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91D-4FEF-8736-A285E735F9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1D-4FEF-8736-A285E735F9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1D-4FEF-8736-A285E735F9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1D-4FEF-8736-A285E735F91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1D-4FEF-8736-A285E735F9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1D-4FEF-8736-A285E735F9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1D-4FEF-8736-A285E735F9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1D-4FEF-8736-A285E735F9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1D-4FEF-8736-A285E735F9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1D-4FEF-8736-A285E735F9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1D-4FEF-8736-A285E735F9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1D-4FEF-8736-A285E735F9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1D-4FEF-8736-A285E735F9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1D-4FEF-8736-A285E735F9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1D-4FEF-8736-A285E735F9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1D-4FEF-8736-A285E735F9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1D-4FEF-8736-A285E735F9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1D-4FEF-8736-A285E735F9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1D-4FEF-8736-A285E735F9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1D-4FEF-8736-A285E735F9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1D-4FEF-8736-A285E735F9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1D-4FEF-8736-A285E735F9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1D-4FEF-8736-A285E735F9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91D-4FEF-8736-A285E735F9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91D-4FEF-8736-A285E735F9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1D-4FEF-8736-A285E735F9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1D-4FEF-8736-A285E735F9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1D-4FEF-8736-A285E735F9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1D-4FEF-8736-A285E735F9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1D-4FEF-8736-A285E735F9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1D-4FEF-8736-A285E735F9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1D-4FEF-8736-A285E735F9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1D-4FEF-8736-A285E735F9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1D-4FEF-8736-A285E735F9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1D-4FEF-8736-A285E735F9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1D-4FEF-8736-A285E735F9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1D-4FEF-8736-A285E735F9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1D-4FEF-8736-A285E735F9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1D-4FEF-8736-A285E735F9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1D-4FEF-8736-A285E735F9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1D-4FEF-8736-A285E735F9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1D-4FEF-8736-A285E735F9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1D-4FEF-8736-A285E735F9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1D-4FEF-8736-A285E735F9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1D-4FEF-8736-A285E735F9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1D-4FEF-8736-A285E735F9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1D-4FEF-8736-A285E735F9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1D-4FEF-8736-A285E735F9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1D-4FEF-8736-A285E735F9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1D-4FEF-8736-A285E735F9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1D-4FEF-8736-A285E735F9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1D-4FEF-8736-A285E735F9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1D-4FEF-8736-A285E735F9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1D-4FEF-8736-A285E735F9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1D-4FEF-8736-A285E735F9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1D-4FEF-8736-A285E735F9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1D-4FEF-8736-A285E735F9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1D-4FEF-8736-A285E735F9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1D-4FEF-8736-A285E735F9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1D-4FEF-8736-A285E735F9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1D-4FEF-8736-A285E735F9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1D-4FEF-8736-A285E735F9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1D-4FEF-8736-A285E735F9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1D-4FEF-8736-A285E735F9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1D-4FEF-8736-A285E735F9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1D-4FEF-8736-A285E735F9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1D-4FEF-8736-A285E735F9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1D-4FEF-8736-A285E735F9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1D-4FEF-8736-A285E735F9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1D-4FEF-8736-A285E735F9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1D-4FEF-8736-A285E735F9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1D-4FEF-8736-A285E735F9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1D-4FEF-8736-A285E735F9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1D-4FEF-8736-A285E735F9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1D-4FEF-8736-A285E735F9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1D-4FEF-8736-A285E735F9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1D-4FEF-8736-A285E735F9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1D-4FEF-8736-A285E735F9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1D-4FEF-8736-A285E735F9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1D-4FEF-8736-A285E735F9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1D-4FEF-8736-A285E735F9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1D-4FEF-8736-A285E735F9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1D-4FEF-8736-A285E735F9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1D-4FEF-8736-A285E735F9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1D-4FEF-8736-A285E735F9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1D-4FEF-8736-A285E735F9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1D-4FEF-8736-A285E735F9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1D-4FEF-8736-A285E735F9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1D-4FEF-8736-A285E735F9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1D-4FEF-8736-A285E735F9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1D-4FEF-8736-A285E735F9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1D-4FEF-8736-A285E735F9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1D-4FEF-8736-A285E735F9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1D-4FEF-8736-A285E735F9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91D-4FEF-8736-A285E735F9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91D-4FEF-8736-A285E735F919}"/>
            </c:ext>
          </c:extLst>
        </c:ser>
        <c:ser>
          <c:idx val="2"/>
          <c:order val="2"/>
          <c:tx>
            <c:strRef>
              <c:f>Key!$I$60</c:f>
              <c:strCache>
                <c:ptCount val="1"/>
                <c:pt idx="0">
                  <c:v>#N/A</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91D-4FEF-8736-A285E735F919}"/>
            </c:ext>
          </c:extLst>
        </c:ser>
        <c:ser>
          <c:idx val="3"/>
          <c:order val="3"/>
          <c:tx>
            <c:strRef>
              <c:f>Key!$I$61</c:f>
              <c:strCache>
                <c:ptCount val="1"/>
                <c:pt idx="0">
                  <c:v>#N/A</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91D-4FEF-8736-A285E735F9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91D-4FEF-8736-A285E735F9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91D-4FEF-8736-A285E735F9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91D-4FEF-8736-A285E735F91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91D-4FEF-8736-A285E735F9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91D-4FEF-8736-A285E735F9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91D-4FEF-8736-A285E735F9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91D-4FEF-8736-A285E735F9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91D-4FEF-8736-A285E735F9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91D-4FEF-8736-A285E735F9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91D-4FEF-8736-A285E735F9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91D-4FEF-8736-A285E735F9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91D-4FEF-8736-A285E735F9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91D-4FEF-8736-A285E735F9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91D-4FEF-8736-A285E735F9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91D-4FEF-8736-A285E735F9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91D-4FEF-8736-A285E735F9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91D-4FEF-8736-A285E735F9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91D-4FEF-8736-A285E735F9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91D-4FEF-8736-A285E735F9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91D-4FEF-8736-A285E735F9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91D-4FEF-8736-A285E735F9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91D-4FEF-8736-A285E735F9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91D-4FEF-8736-A285E735F9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91D-4FEF-8736-A285E735F9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91D-4FEF-8736-A285E735F9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91D-4FEF-8736-A285E735F9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91D-4FEF-8736-A285E735F9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91D-4FEF-8736-A285E735F9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91D-4FEF-8736-A285E735F9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91D-4FEF-8736-A285E735F9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91D-4FEF-8736-A285E735F9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91D-4FEF-8736-A285E735F9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91D-4FEF-8736-A285E735F9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91D-4FEF-8736-A285E735F9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91D-4FEF-8736-A285E735F9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91D-4FEF-8736-A285E735F9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91D-4FEF-8736-A285E735F9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91D-4FEF-8736-A285E735F9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91D-4FEF-8736-A285E735F9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91D-4FEF-8736-A285E735F9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91D-4FEF-8736-A285E735F9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91D-4FEF-8736-A285E735F9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91D-4FEF-8736-A285E735F9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91D-4FEF-8736-A285E735F9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91D-4FEF-8736-A285E735F9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91D-4FEF-8736-A285E735F9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91D-4FEF-8736-A285E735F9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91D-4FEF-8736-A285E735F9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91D-4FEF-8736-A285E735F9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1D-4FEF-8736-A285E735F9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1D-4FEF-8736-A285E735F9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1D-4FEF-8736-A285E735F9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1D-4FEF-8736-A285E735F9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1D-4FEF-8736-A285E735F9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1D-4FEF-8736-A285E735F9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1D-4FEF-8736-A285E735F9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1D-4FEF-8736-A285E735F9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1D-4FEF-8736-A285E735F9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1D-4FEF-8736-A285E735F9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1D-4FEF-8736-A285E735F9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1D-4FEF-8736-A285E735F9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1D-4FEF-8736-A285E735F9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1D-4FEF-8736-A285E735F9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1D-4FEF-8736-A285E735F9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1D-4FEF-8736-A285E735F9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1D-4FEF-8736-A285E735F9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1D-4FEF-8736-A285E735F9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1D-4FEF-8736-A285E735F9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1D-4FEF-8736-A285E735F9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1D-4FEF-8736-A285E735F9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1D-4FEF-8736-A285E735F9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1D-4FEF-8736-A285E735F9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1D-4FEF-8736-A285E735F9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1D-4FEF-8736-A285E735F9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1D-4FEF-8736-A285E735F9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1D-4FEF-8736-A285E735F9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1D-4FEF-8736-A285E735F9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1D-4FEF-8736-A285E735F9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1D-4FEF-8736-A285E735F9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1D-4FEF-8736-A285E735F9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1D-4FEF-8736-A285E735F9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1D-4FEF-8736-A285E735F9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1D-4FEF-8736-A285E735F9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1D-4FEF-8736-A285E735F9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1D-4FEF-8736-A285E735F9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1D-4FEF-8736-A285E735F9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1D-4FEF-8736-A285E735F9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1D-4FEF-8736-A285E735F9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1D-4FEF-8736-A285E735F9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1D-4FEF-8736-A285E735F9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1D-4FEF-8736-A285E735F9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1D-4FEF-8736-A285E735F9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1D-4FEF-8736-A285E735F9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1D-4FEF-8736-A285E735F9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91D-4FEF-8736-A285E735F919}"/>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91D-4FEF-8736-A285E735F919}"/>
            </c:ext>
          </c:extLst>
        </c:ser>
        <c:ser>
          <c:idx val="5"/>
          <c:order val="5"/>
          <c:tx>
            <c:strRef>
              <c:f>Key!$I$57</c:f>
              <c:strCache>
                <c:ptCount val="1"/>
                <c:pt idx="0">
                  <c:v>#N/A</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91D-4FEF-8736-A285E735F9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91D-4FEF-8736-A285E735F9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91D-4FEF-8736-A285E735F9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91D-4FEF-8736-A285E735F91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91D-4FEF-8736-A285E735F9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91D-4FEF-8736-A285E735F9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91D-4FEF-8736-A285E735F9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91D-4FEF-8736-A285E735F9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91D-4FEF-8736-A285E735F9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91D-4FEF-8736-A285E735F9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91D-4FEF-8736-A285E735F9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91D-4FEF-8736-A285E735F9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91D-4FEF-8736-A285E735F9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91D-4FEF-8736-A285E735F9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91D-4FEF-8736-A285E735F9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91D-4FEF-8736-A285E735F9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91D-4FEF-8736-A285E735F9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91D-4FEF-8736-A285E735F9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91D-4FEF-8736-A285E735F9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91D-4FEF-8736-A285E735F9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91D-4FEF-8736-A285E735F9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91D-4FEF-8736-A285E735F9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91D-4FEF-8736-A285E735F9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91D-4FEF-8736-A285E735F9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91D-4FEF-8736-A285E735F9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91D-4FEF-8736-A285E735F9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91D-4FEF-8736-A285E735F9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91D-4FEF-8736-A285E735F9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91D-4FEF-8736-A285E735F9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91D-4FEF-8736-A285E735F9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91D-4FEF-8736-A285E735F9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91D-4FEF-8736-A285E735F9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91D-4FEF-8736-A285E735F9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91D-4FEF-8736-A285E735F9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91D-4FEF-8736-A285E735F9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91D-4FEF-8736-A285E735F9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91D-4FEF-8736-A285E735F9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91D-4FEF-8736-A285E735F9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91D-4FEF-8736-A285E735F9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91D-4FEF-8736-A285E735F9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91D-4FEF-8736-A285E735F9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91D-4FEF-8736-A285E735F9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91D-4FEF-8736-A285E735F9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91D-4FEF-8736-A285E735F9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91D-4FEF-8736-A285E735F9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91D-4FEF-8736-A285E735F9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91D-4FEF-8736-A285E735F9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91D-4FEF-8736-A285E735F9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91D-4FEF-8736-A285E735F9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91D-4FEF-8736-A285E735F9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91D-4FEF-8736-A285E735F9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91D-4FEF-8736-A285E735F9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91D-4FEF-8736-A285E735F9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91D-4FEF-8736-A285E735F9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91D-4FEF-8736-A285E735F9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91D-4FEF-8736-A285E735F9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91D-4FEF-8736-A285E735F9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91D-4FEF-8736-A285E735F9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91D-4FEF-8736-A285E735F9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91D-4FEF-8736-A285E735F9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91D-4FEF-8736-A285E735F9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91D-4FEF-8736-A285E735F9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91D-4FEF-8736-A285E735F9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91D-4FEF-8736-A285E735F9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91D-4FEF-8736-A285E735F9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91D-4FEF-8736-A285E735F9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91D-4FEF-8736-A285E735F9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91D-4FEF-8736-A285E735F9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91D-4FEF-8736-A285E735F9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91D-4FEF-8736-A285E735F9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91D-4FEF-8736-A285E735F9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91D-4FEF-8736-A285E735F9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91D-4FEF-8736-A285E735F9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91D-4FEF-8736-A285E735F9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91D-4FEF-8736-A285E735F9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91D-4FEF-8736-A285E735F9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91D-4FEF-8736-A285E735F9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91D-4FEF-8736-A285E735F9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91D-4FEF-8736-A285E735F9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91D-4FEF-8736-A285E735F9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91D-4FEF-8736-A285E735F9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91D-4FEF-8736-A285E735F9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91D-4FEF-8736-A285E735F9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91D-4FEF-8736-A285E735F9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91D-4FEF-8736-A285E735F9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91D-4FEF-8736-A285E735F9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91D-4FEF-8736-A285E735F9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91D-4FEF-8736-A285E735F9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91D-4FEF-8736-A285E735F9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91D-4FEF-8736-A285E735F9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91D-4FEF-8736-A285E735F9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91D-4FEF-8736-A285E735F9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91D-4FEF-8736-A285E735F9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91D-4FEF-8736-A285E735F9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91D-4FEF-8736-A285E735F9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91D-4FEF-8736-A285E735F919}"/>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#N/A</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#N/A</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E52-4666-B66F-EF0AB3B54BC5}"/>
            </c:ext>
          </c:extLst>
        </c:ser>
        <c:ser>
          <c:idx val="1"/>
          <c:order val="1"/>
          <c:tx>
            <c:strRef>
              <c:f>Key!$I$59</c:f>
              <c:strCache>
                <c:ptCount val="1"/>
                <c:pt idx="0">
                  <c:v>#N/A</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E52-4666-B66F-EF0AB3B54B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52-4666-B66F-EF0AB3B54B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52-4666-B66F-EF0AB3B54B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52-4666-B66F-EF0AB3B54BC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52-4666-B66F-EF0AB3B54BC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52-4666-B66F-EF0AB3B54BC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52-4666-B66F-EF0AB3B54B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52-4666-B66F-EF0AB3B54B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52-4666-B66F-EF0AB3B54B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52-4666-B66F-EF0AB3B54B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52-4666-B66F-EF0AB3B54B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52-4666-B66F-EF0AB3B54B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52-4666-B66F-EF0AB3B54B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52-4666-B66F-EF0AB3B54B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52-4666-B66F-EF0AB3B54B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52-4666-B66F-EF0AB3B54B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52-4666-B66F-EF0AB3B54B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52-4666-B66F-EF0AB3B54B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52-4666-B66F-EF0AB3B54B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52-4666-B66F-EF0AB3B54B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52-4666-B66F-EF0AB3B54B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52-4666-B66F-EF0AB3B54B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52-4666-B66F-EF0AB3B54B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E52-4666-B66F-EF0AB3B54B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E52-4666-B66F-EF0AB3B54B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52-4666-B66F-EF0AB3B54B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52-4666-B66F-EF0AB3B54B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52-4666-B66F-EF0AB3B54B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52-4666-B66F-EF0AB3B54B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52-4666-B66F-EF0AB3B54B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52-4666-B66F-EF0AB3B54B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52-4666-B66F-EF0AB3B54B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52-4666-B66F-EF0AB3B54B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52-4666-B66F-EF0AB3B54B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52-4666-B66F-EF0AB3B54B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52-4666-B66F-EF0AB3B54B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52-4666-B66F-EF0AB3B54B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52-4666-B66F-EF0AB3B54B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52-4666-B66F-EF0AB3B54B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52-4666-B66F-EF0AB3B54B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52-4666-B66F-EF0AB3B54B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52-4666-B66F-EF0AB3B54B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52-4666-B66F-EF0AB3B54B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52-4666-B66F-EF0AB3B54B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52-4666-B66F-EF0AB3B54B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52-4666-B66F-EF0AB3B54B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52-4666-B66F-EF0AB3B54B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52-4666-B66F-EF0AB3B54B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52-4666-B66F-EF0AB3B54B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52-4666-B66F-EF0AB3B54B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52-4666-B66F-EF0AB3B54B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52-4666-B66F-EF0AB3B54B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52-4666-B66F-EF0AB3B54B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52-4666-B66F-EF0AB3B54B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52-4666-B66F-EF0AB3B54B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52-4666-B66F-EF0AB3B54B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52-4666-B66F-EF0AB3B54B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52-4666-B66F-EF0AB3B54B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52-4666-B66F-EF0AB3B54B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52-4666-B66F-EF0AB3B54B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52-4666-B66F-EF0AB3B54B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52-4666-B66F-EF0AB3B54B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52-4666-B66F-EF0AB3B54B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52-4666-B66F-EF0AB3B54B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52-4666-B66F-EF0AB3B54B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52-4666-B66F-EF0AB3B54B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52-4666-B66F-EF0AB3B54B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52-4666-B66F-EF0AB3B54B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52-4666-B66F-EF0AB3B54B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52-4666-B66F-EF0AB3B54B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52-4666-B66F-EF0AB3B54B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52-4666-B66F-EF0AB3B54B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52-4666-B66F-EF0AB3B54B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52-4666-B66F-EF0AB3B54B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52-4666-B66F-EF0AB3B54B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52-4666-B66F-EF0AB3B54B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52-4666-B66F-EF0AB3B54B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52-4666-B66F-EF0AB3B54B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52-4666-B66F-EF0AB3B54B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52-4666-B66F-EF0AB3B54B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52-4666-B66F-EF0AB3B54B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52-4666-B66F-EF0AB3B54B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52-4666-B66F-EF0AB3B54B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52-4666-B66F-EF0AB3B54B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52-4666-B66F-EF0AB3B54B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52-4666-B66F-EF0AB3B54B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52-4666-B66F-EF0AB3B54B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52-4666-B66F-EF0AB3B54B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52-4666-B66F-EF0AB3B54B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52-4666-B66F-EF0AB3B54B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52-4666-B66F-EF0AB3B54B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52-4666-B66F-EF0AB3B54B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52-4666-B66F-EF0AB3B54B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52-4666-B66F-EF0AB3B54B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E52-4666-B66F-EF0AB3B54B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E52-4666-B66F-EF0AB3B54BC5}"/>
            </c:ext>
          </c:extLst>
        </c:ser>
        <c:ser>
          <c:idx val="2"/>
          <c:order val="2"/>
          <c:tx>
            <c:strRef>
              <c:f>Key!$I$60</c:f>
              <c:strCache>
                <c:ptCount val="1"/>
                <c:pt idx="0">
                  <c:v>#N/A</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E52-4666-B66F-EF0AB3B54BC5}"/>
            </c:ext>
          </c:extLst>
        </c:ser>
        <c:ser>
          <c:idx val="3"/>
          <c:order val="3"/>
          <c:tx>
            <c:strRef>
              <c:f>Key!$I$61</c:f>
              <c:strCache>
                <c:ptCount val="1"/>
                <c:pt idx="0">
                  <c:v>#N/A</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52-4666-B66F-EF0AB3B54B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52-4666-B66F-EF0AB3B54B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52-4666-B66F-EF0AB3B54B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52-4666-B66F-EF0AB3B54BC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52-4666-B66F-EF0AB3B54BC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52-4666-B66F-EF0AB3B54BC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52-4666-B66F-EF0AB3B54B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52-4666-B66F-EF0AB3B54B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52-4666-B66F-EF0AB3B54B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52-4666-B66F-EF0AB3B54B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52-4666-B66F-EF0AB3B54B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52-4666-B66F-EF0AB3B54B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52-4666-B66F-EF0AB3B54B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52-4666-B66F-EF0AB3B54B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52-4666-B66F-EF0AB3B54B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52-4666-B66F-EF0AB3B54B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52-4666-B66F-EF0AB3B54B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52-4666-B66F-EF0AB3B54B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52-4666-B66F-EF0AB3B54B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52-4666-B66F-EF0AB3B54B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52-4666-B66F-EF0AB3B54B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52-4666-B66F-EF0AB3B54B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52-4666-B66F-EF0AB3B54B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52-4666-B66F-EF0AB3B54B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52-4666-B66F-EF0AB3B54B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52-4666-B66F-EF0AB3B54B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52-4666-B66F-EF0AB3B54B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52-4666-B66F-EF0AB3B54B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52-4666-B66F-EF0AB3B54B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52-4666-B66F-EF0AB3B54B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52-4666-B66F-EF0AB3B54B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52-4666-B66F-EF0AB3B54B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52-4666-B66F-EF0AB3B54B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52-4666-B66F-EF0AB3B54B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52-4666-B66F-EF0AB3B54B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52-4666-B66F-EF0AB3B54B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52-4666-B66F-EF0AB3B54B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52-4666-B66F-EF0AB3B54B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52-4666-B66F-EF0AB3B54B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52-4666-B66F-EF0AB3B54B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52-4666-B66F-EF0AB3B54B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52-4666-B66F-EF0AB3B54B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52-4666-B66F-EF0AB3B54B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52-4666-B66F-EF0AB3B54B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52-4666-B66F-EF0AB3B54B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52-4666-B66F-EF0AB3B54B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52-4666-B66F-EF0AB3B54B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52-4666-B66F-EF0AB3B54B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52-4666-B66F-EF0AB3B54B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52-4666-B66F-EF0AB3B54B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52-4666-B66F-EF0AB3B54B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52-4666-B66F-EF0AB3B54B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52-4666-B66F-EF0AB3B54B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52-4666-B66F-EF0AB3B54B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52-4666-B66F-EF0AB3B54B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52-4666-B66F-EF0AB3B54B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52-4666-B66F-EF0AB3B54B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52-4666-B66F-EF0AB3B54B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52-4666-B66F-EF0AB3B54B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52-4666-B66F-EF0AB3B54B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52-4666-B66F-EF0AB3B54B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52-4666-B66F-EF0AB3B54B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52-4666-B66F-EF0AB3B54B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52-4666-B66F-EF0AB3B54B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52-4666-B66F-EF0AB3B54B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52-4666-B66F-EF0AB3B54B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52-4666-B66F-EF0AB3B54B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52-4666-B66F-EF0AB3B54B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52-4666-B66F-EF0AB3B54B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52-4666-B66F-EF0AB3B54B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52-4666-B66F-EF0AB3B54B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52-4666-B66F-EF0AB3B54B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52-4666-B66F-EF0AB3B54B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52-4666-B66F-EF0AB3B54B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52-4666-B66F-EF0AB3B54B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52-4666-B66F-EF0AB3B54B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52-4666-B66F-EF0AB3B54B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52-4666-B66F-EF0AB3B54B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52-4666-B66F-EF0AB3B54B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52-4666-B66F-EF0AB3B54B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52-4666-B66F-EF0AB3B54B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52-4666-B66F-EF0AB3B54B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52-4666-B66F-EF0AB3B54B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52-4666-B66F-EF0AB3B54B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52-4666-B66F-EF0AB3B54B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52-4666-B66F-EF0AB3B54B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52-4666-B66F-EF0AB3B54B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52-4666-B66F-EF0AB3B54B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52-4666-B66F-EF0AB3B54B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52-4666-B66F-EF0AB3B54B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52-4666-B66F-EF0AB3B54B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52-4666-B66F-EF0AB3B54B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52-4666-B66F-EF0AB3B54B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52-4666-B66F-EF0AB3B54B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52-4666-B66F-EF0AB3B54B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52-4666-B66F-EF0AB3B54BC5}"/>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E52-4666-B66F-EF0AB3B54BC5}"/>
            </c:ext>
          </c:extLst>
        </c:ser>
        <c:ser>
          <c:idx val="5"/>
          <c:order val="5"/>
          <c:tx>
            <c:strRef>
              <c:f>Key!$I$57</c:f>
              <c:strCache>
                <c:ptCount val="1"/>
                <c:pt idx="0">
                  <c:v>#N/A</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52-4666-B66F-EF0AB3B54B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52-4666-B66F-EF0AB3B54B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52-4666-B66F-EF0AB3B54B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52-4666-B66F-EF0AB3B54BC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52-4666-B66F-EF0AB3B54BC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52-4666-B66F-EF0AB3B54BC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52-4666-B66F-EF0AB3B54B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52-4666-B66F-EF0AB3B54B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52-4666-B66F-EF0AB3B54B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52-4666-B66F-EF0AB3B54B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52-4666-B66F-EF0AB3B54B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52-4666-B66F-EF0AB3B54B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52-4666-B66F-EF0AB3B54B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52-4666-B66F-EF0AB3B54B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52-4666-B66F-EF0AB3B54B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52-4666-B66F-EF0AB3B54B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52-4666-B66F-EF0AB3B54B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52-4666-B66F-EF0AB3B54B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52-4666-B66F-EF0AB3B54B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52-4666-B66F-EF0AB3B54B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52-4666-B66F-EF0AB3B54B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52-4666-B66F-EF0AB3B54B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52-4666-B66F-EF0AB3B54B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52-4666-B66F-EF0AB3B54B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52-4666-B66F-EF0AB3B54B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52-4666-B66F-EF0AB3B54B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52-4666-B66F-EF0AB3B54B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52-4666-B66F-EF0AB3B54B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52-4666-B66F-EF0AB3B54B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52-4666-B66F-EF0AB3B54B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52-4666-B66F-EF0AB3B54B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52-4666-B66F-EF0AB3B54B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52-4666-B66F-EF0AB3B54B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52-4666-B66F-EF0AB3B54B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52-4666-B66F-EF0AB3B54B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52-4666-B66F-EF0AB3B54B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52-4666-B66F-EF0AB3B54B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52-4666-B66F-EF0AB3B54B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52-4666-B66F-EF0AB3B54B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52-4666-B66F-EF0AB3B54B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52-4666-B66F-EF0AB3B54B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52-4666-B66F-EF0AB3B54B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52-4666-B66F-EF0AB3B54B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52-4666-B66F-EF0AB3B54B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52-4666-B66F-EF0AB3B54B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52-4666-B66F-EF0AB3B54B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52-4666-B66F-EF0AB3B54B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52-4666-B66F-EF0AB3B54B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52-4666-B66F-EF0AB3B54B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52-4666-B66F-EF0AB3B54B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52-4666-B66F-EF0AB3B54B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52-4666-B66F-EF0AB3B54B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52-4666-B66F-EF0AB3B54B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52-4666-B66F-EF0AB3B54B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52-4666-B66F-EF0AB3B54B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52-4666-B66F-EF0AB3B54B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52-4666-B66F-EF0AB3B54B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52-4666-B66F-EF0AB3B54B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52-4666-B66F-EF0AB3B54B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52-4666-B66F-EF0AB3B54B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52-4666-B66F-EF0AB3B54B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52-4666-B66F-EF0AB3B54B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52-4666-B66F-EF0AB3B54B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52-4666-B66F-EF0AB3B54B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52-4666-B66F-EF0AB3B54B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52-4666-B66F-EF0AB3B54B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52-4666-B66F-EF0AB3B54B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52-4666-B66F-EF0AB3B54B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52-4666-B66F-EF0AB3B54B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52-4666-B66F-EF0AB3B54B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52-4666-B66F-EF0AB3B54B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52-4666-B66F-EF0AB3B54B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52-4666-B66F-EF0AB3B54B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52-4666-B66F-EF0AB3B54B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52-4666-B66F-EF0AB3B54B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52-4666-B66F-EF0AB3B54B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52-4666-B66F-EF0AB3B54B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52-4666-B66F-EF0AB3B54B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52-4666-B66F-EF0AB3B54B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52-4666-B66F-EF0AB3B54B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52-4666-B66F-EF0AB3B54B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52-4666-B66F-EF0AB3B54B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52-4666-B66F-EF0AB3B54B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52-4666-B66F-EF0AB3B54B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52-4666-B66F-EF0AB3B54B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52-4666-B66F-EF0AB3B54B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52-4666-B66F-EF0AB3B54B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52-4666-B66F-EF0AB3B54B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52-4666-B66F-EF0AB3B54B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52-4666-B66F-EF0AB3B54B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52-4666-B66F-EF0AB3B54B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52-4666-B66F-EF0AB3B54B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52-4666-B66F-EF0AB3B54B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52-4666-B66F-EF0AB3B54B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52-4666-B66F-EF0AB3B54B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52-4666-B66F-EF0AB3B54BC5}"/>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#N/A</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72E-4C62-9908-A9FC26CD2CF1}"/>
            </c:ext>
          </c:extLst>
        </c:ser>
        <c:ser>
          <c:idx val="5"/>
          <c:order val="1"/>
          <c:tx>
            <c:strRef>
              <c:f>Key!$I$57</c:f>
              <c:strCache>
                <c:ptCount val="1"/>
                <c:pt idx="0">
                  <c:v>#N/A</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2E-4C62-9908-A9FC26CD2C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2E-4C62-9908-A9FC26CD2C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2E-4C62-9908-A9FC26CD2C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2E-4C62-9908-A9FC26CD2CF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2E-4C62-9908-A9FC26CD2CF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2E-4C62-9908-A9FC26CD2CF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2E-4C62-9908-A9FC26CD2C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2E-4C62-9908-A9FC26CD2C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2E-4C62-9908-A9FC26CD2C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2E-4C62-9908-A9FC26CD2C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2E-4C62-9908-A9FC26CD2C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2E-4C62-9908-A9FC26CD2C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2E-4C62-9908-A9FC26CD2C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2E-4C62-9908-A9FC26CD2C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2E-4C62-9908-A9FC26CD2C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2E-4C62-9908-A9FC26CD2C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2E-4C62-9908-A9FC26CD2C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2E-4C62-9908-A9FC26CD2C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2E-4C62-9908-A9FC26CD2C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2E-4C62-9908-A9FC26CD2C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2E-4C62-9908-A9FC26CD2C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2E-4C62-9908-A9FC26CD2C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2E-4C62-9908-A9FC26CD2C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72E-4C62-9908-A9FC26CD2C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2E-4C62-9908-A9FC26CD2C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2E-4C62-9908-A9FC26CD2C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2E-4C62-9908-A9FC26CD2C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2E-4C62-9908-A9FC26CD2C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2E-4C62-9908-A9FC26CD2C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2E-4C62-9908-A9FC26CD2C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2E-4C62-9908-A9FC26CD2C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2E-4C62-9908-A9FC26CD2C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2E-4C62-9908-A9FC26CD2C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2E-4C62-9908-A9FC26CD2C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2E-4C62-9908-A9FC26CD2C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2E-4C62-9908-A9FC26CD2C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2E-4C62-9908-A9FC26CD2C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2E-4C62-9908-A9FC26CD2C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2E-4C62-9908-A9FC26CD2C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2E-4C62-9908-A9FC26CD2C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2E-4C62-9908-A9FC26CD2C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2E-4C62-9908-A9FC26CD2C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2E-4C62-9908-A9FC26CD2C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2E-4C62-9908-A9FC26CD2C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2E-4C62-9908-A9FC26CD2C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2E-4C62-9908-A9FC26CD2C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2E-4C62-9908-A9FC26CD2C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2E-4C62-9908-A9FC26CD2C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2E-4C62-9908-A9FC26CD2C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2E-4C62-9908-A9FC26CD2C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2E-4C62-9908-A9FC26CD2C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2E-4C62-9908-A9FC26CD2C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2E-4C62-9908-A9FC26CD2C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2E-4C62-9908-A9FC26CD2C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2E-4C62-9908-A9FC26CD2C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2E-4C62-9908-A9FC26CD2C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2E-4C62-9908-A9FC26CD2C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2E-4C62-9908-A9FC26CD2C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2E-4C62-9908-A9FC26CD2C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2E-4C62-9908-A9FC26CD2C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2E-4C62-9908-A9FC26CD2C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2E-4C62-9908-A9FC26CD2C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2E-4C62-9908-A9FC26CD2C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2E-4C62-9908-A9FC26CD2C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2E-4C62-9908-A9FC26CD2C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2E-4C62-9908-A9FC26CD2C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2E-4C62-9908-A9FC26CD2C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2E-4C62-9908-A9FC26CD2C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2E-4C62-9908-A9FC26CD2C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2E-4C62-9908-A9FC26CD2C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2E-4C62-9908-A9FC26CD2C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2E-4C62-9908-A9FC26CD2C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2E-4C62-9908-A9FC26CD2C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2E-4C62-9908-A9FC26CD2C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2E-4C62-9908-A9FC26CD2C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2E-4C62-9908-A9FC26CD2C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2E-4C62-9908-A9FC26CD2C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2E-4C62-9908-A9FC26CD2C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2E-4C62-9908-A9FC26CD2C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2E-4C62-9908-A9FC26CD2C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2E-4C62-9908-A9FC26CD2C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2E-4C62-9908-A9FC26CD2C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2E-4C62-9908-A9FC26CD2C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2E-4C62-9908-A9FC26CD2C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2E-4C62-9908-A9FC26CD2C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2E-4C62-9908-A9FC26CD2C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2E-4C62-9908-A9FC26CD2C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2E-4C62-9908-A9FC26CD2C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2E-4C62-9908-A9FC26CD2C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2E-4C62-9908-A9FC26CD2C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2E-4C62-9908-A9FC26CD2C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2E-4C62-9908-A9FC26CD2C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2E-4C62-9908-A9FC26CD2C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2E-4C62-9908-A9FC26CD2C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72E-4C62-9908-A9FC26CD2C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72E-4C62-9908-A9FC26CD2CF1}"/>
            </c:ext>
          </c:extLst>
        </c:ser>
        <c:ser>
          <c:idx val="0"/>
          <c:order val="2"/>
          <c:tx>
            <c:strRef>
              <c:f>Key!$I$58</c:f>
              <c:strCache>
                <c:ptCount val="1"/>
                <c:pt idx="0">
                  <c:v>#N/A</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72E-4C62-9908-A9FC26CD2CF1}"/>
            </c:ext>
          </c:extLst>
        </c:ser>
        <c:ser>
          <c:idx val="1"/>
          <c:order val="3"/>
          <c:tx>
            <c:strRef>
              <c:f>Key!$I$59</c:f>
              <c:strCache>
                <c:ptCount val="1"/>
                <c:pt idx="0">
                  <c:v>#N/A</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2E-4C62-9908-A9FC26CD2CF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2E-4C62-9908-A9FC26CD2CF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2E-4C62-9908-A9FC26CD2CF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2E-4C62-9908-A9FC26CD2CF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2E-4C62-9908-A9FC26CD2CF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2E-4C62-9908-A9FC26CD2CF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2E-4C62-9908-A9FC26CD2CF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2E-4C62-9908-A9FC26CD2CF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2E-4C62-9908-A9FC26CD2CF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2E-4C62-9908-A9FC26CD2CF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2E-4C62-9908-A9FC26CD2CF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2E-4C62-9908-A9FC26CD2CF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2E-4C62-9908-A9FC26CD2CF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2E-4C62-9908-A9FC26CD2CF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2E-4C62-9908-A9FC26CD2CF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2E-4C62-9908-A9FC26CD2CF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2E-4C62-9908-A9FC26CD2CF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2E-4C62-9908-A9FC26CD2CF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2E-4C62-9908-A9FC26CD2CF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2E-4C62-9908-A9FC26CD2CF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2E-4C62-9908-A9FC26CD2CF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2E-4C62-9908-A9FC26CD2CF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2E-4C62-9908-A9FC26CD2C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2E-4C62-9908-A9FC26CD2C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2E-4C62-9908-A9FC26CD2C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2E-4C62-9908-A9FC26CD2C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2E-4C62-9908-A9FC26CD2C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2E-4C62-9908-A9FC26CD2C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2E-4C62-9908-A9FC26CD2C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2E-4C62-9908-A9FC26CD2C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2E-4C62-9908-A9FC26CD2C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2E-4C62-9908-A9FC26CD2C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2E-4C62-9908-A9FC26CD2C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2E-4C62-9908-A9FC26CD2C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2E-4C62-9908-A9FC26CD2C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2E-4C62-9908-A9FC26CD2C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2E-4C62-9908-A9FC26CD2C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2E-4C62-9908-A9FC26CD2C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2E-4C62-9908-A9FC26CD2C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2E-4C62-9908-A9FC26CD2C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2E-4C62-9908-A9FC26CD2C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2E-4C62-9908-A9FC26CD2C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2E-4C62-9908-A9FC26CD2C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2E-4C62-9908-A9FC26CD2C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2E-4C62-9908-A9FC26CD2C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2E-4C62-9908-A9FC26CD2C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2E-4C62-9908-A9FC26CD2C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2E-4C62-9908-A9FC26CD2C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2E-4C62-9908-A9FC26CD2C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2E-4C62-9908-A9FC26CD2C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2E-4C62-9908-A9FC26CD2C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2E-4C62-9908-A9FC26CD2C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2E-4C62-9908-A9FC26CD2C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2E-4C62-9908-A9FC26CD2C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2E-4C62-9908-A9FC26CD2C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2E-4C62-9908-A9FC26CD2C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2E-4C62-9908-A9FC26CD2C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2E-4C62-9908-A9FC26CD2C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2E-4C62-9908-A9FC26CD2C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2E-4C62-9908-A9FC26CD2C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2E-4C62-9908-A9FC26CD2C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2E-4C62-9908-A9FC26CD2C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2E-4C62-9908-A9FC26CD2C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2E-4C62-9908-A9FC26CD2C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2E-4C62-9908-A9FC26CD2C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2E-4C62-9908-A9FC26CD2C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2E-4C62-9908-A9FC26CD2C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2E-4C62-9908-A9FC26CD2C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2E-4C62-9908-A9FC26CD2C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2E-4C62-9908-A9FC26CD2C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2E-4C62-9908-A9FC26CD2C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2E-4C62-9908-A9FC26CD2C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2E-4C62-9908-A9FC26CD2C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2E-4C62-9908-A9FC26CD2C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2E-4C62-9908-A9FC26CD2C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2E-4C62-9908-A9FC26CD2C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2E-4C62-9908-A9FC26CD2C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2E-4C62-9908-A9FC26CD2C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2E-4C62-9908-A9FC26CD2C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2E-4C62-9908-A9FC26CD2C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2E-4C62-9908-A9FC26CD2C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2E-4C62-9908-A9FC26CD2C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2E-4C62-9908-A9FC26CD2C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2E-4C62-9908-A9FC26CD2C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2E-4C62-9908-A9FC26CD2C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2E-4C62-9908-A9FC26CD2C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2E-4C62-9908-A9FC26CD2C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2E-4C62-9908-A9FC26CD2C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2E-4C62-9908-A9FC26CD2C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2E-4C62-9908-A9FC26CD2C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2E-4C62-9908-A9FC26CD2C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2E-4C62-9908-A9FC26CD2C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2E-4C62-9908-A9FC26CD2C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2E-4C62-9908-A9FC26CD2C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2E-4C62-9908-A9FC26CD2CF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2E-4C62-9908-A9FC26CD2CF1}"/>
            </c:ext>
          </c:extLst>
        </c:ser>
        <c:ser>
          <c:idx val="2"/>
          <c:order val="4"/>
          <c:tx>
            <c:strRef>
              <c:f>Key!$I$60</c:f>
              <c:strCache>
                <c:ptCount val="1"/>
                <c:pt idx="0">
                  <c:v>#N/A</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72E-4C62-9908-A9FC26CD2CF1}"/>
            </c:ext>
          </c:extLst>
        </c:ser>
        <c:ser>
          <c:idx val="3"/>
          <c:order val="5"/>
          <c:tx>
            <c:strRef>
              <c:f>Key!$I$61</c:f>
              <c:strCache>
                <c:ptCount val="1"/>
                <c:pt idx="0">
                  <c:v>#N/A</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2E-4C62-9908-A9FC26CD2C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2E-4C62-9908-A9FC26CD2C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2E-4C62-9908-A9FC26CD2C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2E-4C62-9908-A9FC26CD2CF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2E-4C62-9908-A9FC26CD2CF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2E-4C62-9908-A9FC26CD2CF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2E-4C62-9908-A9FC26CD2C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2E-4C62-9908-A9FC26CD2C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2E-4C62-9908-A9FC26CD2C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2E-4C62-9908-A9FC26CD2C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2E-4C62-9908-A9FC26CD2C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2E-4C62-9908-A9FC26CD2C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2E-4C62-9908-A9FC26CD2C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2E-4C62-9908-A9FC26CD2C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2E-4C62-9908-A9FC26CD2C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2E-4C62-9908-A9FC26CD2C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2E-4C62-9908-A9FC26CD2C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2E-4C62-9908-A9FC26CD2C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2E-4C62-9908-A9FC26CD2C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2E-4C62-9908-A9FC26CD2C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2E-4C62-9908-A9FC26CD2C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2E-4C62-9908-A9FC26CD2C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2E-4C62-9908-A9FC26CD2C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2E-4C62-9908-A9FC26CD2C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2E-4C62-9908-A9FC26CD2C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2E-4C62-9908-A9FC26CD2C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2E-4C62-9908-A9FC26CD2C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2E-4C62-9908-A9FC26CD2C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2E-4C62-9908-A9FC26CD2C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2E-4C62-9908-A9FC26CD2C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2E-4C62-9908-A9FC26CD2C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2E-4C62-9908-A9FC26CD2C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2E-4C62-9908-A9FC26CD2C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2E-4C62-9908-A9FC26CD2C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2E-4C62-9908-A9FC26CD2C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2E-4C62-9908-A9FC26CD2C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2E-4C62-9908-A9FC26CD2C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2E-4C62-9908-A9FC26CD2C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2E-4C62-9908-A9FC26CD2C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2E-4C62-9908-A9FC26CD2C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2E-4C62-9908-A9FC26CD2C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2E-4C62-9908-A9FC26CD2C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2E-4C62-9908-A9FC26CD2C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2E-4C62-9908-A9FC26CD2C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2E-4C62-9908-A9FC26CD2C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2E-4C62-9908-A9FC26CD2C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2E-4C62-9908-A9FC26CD2C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2E-4C62-9908-A9FC26CD2C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2E-4C62-9908-A9FC26CD2C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2E-4C62-9908-A9FC26CD2C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2E-4C62-9908-A9FC26CD2C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2E-4C62-9908-A9FC26CD2C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2E-4C62-9908-A9FC26CD2C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2E-4C62-9908-A9FC26CD2C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2E-4C62-9908-A9FC26CD2C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2E-4C62-9908-A9FC26CD2C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2E-4C62-9908-A9FC26CD2C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2E-4C62-9908-A9FC26CD2C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2E-4C62-9908-A9FC26CD2C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2E-4C62-9908-A9FC26CD2C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2E-4C62-9908-A9FC26CD2C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2E-4C62-9908-A9FC26CD2C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2E-4C62-9908-A9FC26CD2C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2E-4C62-9908-A9FC26CD2C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2E-4C62-9908-A9FC26CD2C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2E-4C62-9908-A9FC26CD2C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2E-4C62-9908-A9FC26CD2C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2E-4C62-9908-A9FC26CD2C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2E-4C62-9908-A9FC26CD2C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2E-4C62-9908-A9FC26CD2C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2E-4C62-9908-A9FC26CD2C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2E-4C62-9908-A9FC26CD2C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2E-4C62-9908-A9FC26CD2C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2E-4C62-9908-A9FC26CD2C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2E-4C62-9908-A9FC26CD2C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2E-4C62-9908-A9FC26CD2C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2E-4C62-9908-A9FC26CD2C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2E-4C62-9908-A9FC26CD2C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2E-4C62-9908-A9FC26CD2C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2E-4C62-9908-A9FC26CD2C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2E-4C62-9908-A9FC26CD2C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2E-4C62-9908-A9FC26CD2C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2E-4C62-9908-A9FC26CD2C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2E-4C62-9908-A9FC26CD2C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2E-4C62-9908-A9FC26CD2C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2E-4C62-9908-A9FC26CD2C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2E-4C62-9908-A9FC26CD2C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2E-4C62-9908-A9FC26CD2C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2E-4C62-9908-A9FC26CD2C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2E-4C62-9908-A9FC26CD2C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2E-4C62-9908-A9FC26CD2C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2E-4C62-9908-A9FC26CD2C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2E-4C62-9908-A9FC26CD2C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2E-4C62-9908-A9FC26CD2C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2E-4C62-9908-A9FC26CD2C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2E-4C62-9908-A9FC26CD2CF1}"/>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#N/A</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#N/A</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C37-4B6D-A17B-52E6C18901ED}"/>
            </c:ext>
          </c:extLst>
        </c:ser>
        <c:ser>
          <c:idx val="1"/>
          <c:order val="1"/>
          <c:tx>
            <c:strRef>
              <c:f>Key!$I$59</c:f>
              <c:strCache>
                <c:ptCount val="1"/>
                <c:pt idx="0">
                  <c:v>#N/A</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C37-4B6D-A17B-52E6C18901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37-4B6D-A17B-52E6C18901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37-4B6D-A17B-52E6C18901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37-4B6D-A17B-52E6C18901E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37-4B6D-A17B-52E6C18901E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37-4B6D-A17B-52E6C18901E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37-4B6D-A17B-52E6C18901E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37-4B6D-A17B-52E6C18901E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37-4B6D-A17B-52E6C18901E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37-4B6D-A17B-52E6C18901E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37-4B6D-A17B-52E6C18901E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37-4B6D-A17B-52E6C18901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37-4B6D-A17B-52E6C18901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37-4B6D-A17B-52E6C18901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37-4B6D-A17B-52E6C18901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37-4B6D-A17B-52E6C18901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37-4B6D-A17B-52E6C18901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37-4B6D-A17B-52E6C18901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37-4B6D-A17B-52E6C18901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37-4B6D-A17B-52E6C18901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37-4B6D-A17B-52E6C18901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37-4B6D-A17B-52E6C18901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37-4B6D-A17B-52E6C18901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C37-4B6D-A17B-52E6C18901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C37-4B6D-A17B-52E6C18901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37-4B6D-A17B-52E6C18901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37-4B6D-A17B-52E6C18901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37-4B6D-A17B-52E6C18901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37-4B6D-A17B-52E6C18901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37-4B6D-A17B-52E6C18901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37-4B6D-A17B-52E6C18901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37-4B6D-A17B-52E6C18901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37-4B6D-A17B-52E6C18901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37-4B6D-A17B-52E6C18901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37-4B6D-A17B-52E6C18901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37-4B6D-A17B-52E6C18901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37-4B6D-A17B-52E6C18901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37-4B6D-A17B-52E6C18901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37-4B6D-A17B-52E6C18901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37-4B6D-A17B-52E6C18901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37-4B6D-A17B-52E6C18901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37-4B6D-A17B-52E6C18901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37-4B6D-A17B-52E6C18901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37-4B6D-A17B-52E6C18901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37-4B6D-A17B-52E6C18901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37-4B6D-A17B-52E6C18901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37-4B6D-A17B-52E6C18901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37-4B6D-A17B-52E6C18901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37-4B6D-A17B-52E6C18901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37-4B6D-A17B-52E6C18901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37-4B6D-A17B-52E6C18901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37-4B6D-A17B-52E6C18901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37-4B6D-A17B-52E6C18901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37-4B6D-A17B-52E6C18901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37-4B6D-A17B-52E6C18901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37-4B6D-A17B-52E6C18901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37-4B6D-A17B-52E6C18901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37-4B6D-A17B-52E6C18901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37-4B6D-A17B-52E6C18901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37-4B6D-A17B-52E6C18901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37-4B6D-A17B-52E6C18901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37-4B6D-A17B-52E6C18901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37-4B6D-A17B-52E6C18901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37-4B6D-A17B-52E6C18901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37-4B6D-A17B-52E6C18901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37-4B6D-A17B-52E6C18901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37-4B6D-A17B-52E6C18901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37-4B6D-A17B-52E6C18901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37-4B6D-A17B-52E6C18901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37-4B6D-A17B-52E6C18901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37-4B6D-A17B-52E6C18901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37-4B6D-A17B-52E6C18901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37-4B6D-A17B-52E6C18901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37-4B6D-A17B-52E6C18901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37-4B6D-A17B-52E6C18901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37-4B6D-A17B-52E6C18901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37-4B6D-A17B-52E6C18901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37-4B6D-A17B-52E6C18901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37-4B6D-A17B-52E6C18901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37-4B6D-A17B-52E6C18901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37-4B6D-A17B-52E6C18901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37-4B6D-A17B-52E6C18901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37-4B6D-A17B-52E6C18901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37-4B6D-A17B-52E6C18901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37-4B6D-A17B-52E6C18901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37-4B6D-A17B-52E6C18901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37-4B6D-A17B-52E6C18901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37-4B6D-A17B-52E6C18901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37-4B6D-A17B-52E6C18901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37-4B6D-A17B-52E6C18901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37-4B6D-A17B-52E6C18901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37-4B6D-A17B-52E6C18901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37-4B6D-A17B-52E6C18901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37-4B6D-A17B-52E6C18901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C37-4B6D-A17B-52E6C18901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C37-4B6D-A17B-52E6C18901ED}"/>
            </c:ext>
          </c:extLst>
        </c:ser>
        <c:ser>
          <c:idx val="2"/>
          <c:order val="2"/>
          <c:tx>
            <c:strRef>
              <c:f>Key!$I$60</c:f>
              <c:strCache>
                <c:ptCount val="1"/>
                <c:pt idx="0">
                  <c:v>#N/A</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C37-4B6D-A17B-52E6C18901ED}"/>
            </c:ext>
          </c:extLst>
        </c:ser>
        <c:ser>
          <c:idx val="3"/>
          <c:order val="3"/>
          <c:tx>
            <c:strRef>
              <c:f>Key!$I$61</c:f>
              <c:strCache>
                <c:ptCount val="1"/>
                <c:pt idx="0">
                  <c:v>#N/A</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C37-4B6D-A17B-52E6C18901ED}"/>
              </c:ext>
            </c:extLst>
          </c:dPt>
          <c:dPt>
            <c:idx val="2"/>
            <c:bubble3D val="0"/>
            <c:extLst>
              <c:ext xmlns:c16="http://schemas.microsoft.com/office/drawing/2014/chart" uri="{C3380CC4-5D6E-409C-BE32-E72D297353CC}">
                <c16:uniqueId val="{00000063-AC37-4B6D-A17B-52E6C18901ED}"/>
              </c:ext>
            </c:extLst>
          </c:dPt>
          <c:dPt>
            <c:idx val="3"/>
            <c:bubble3D val="0"/>
            <c:extLst>
              <c:ext xmlns:c16="http://schemas.microsoft.com/office/drawing/2014/chart" uri="{C3380CC4-5D6E-409C-BE32-E72D297353CC}">
                <c16:uniqueId val="{00000064-AC37-4B6D-A17B-52E6C18901E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37-4B6D-A17B-52E6C18901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C37-4B6D-A17B-52E6C18901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37-4B6D-A17B-52E6C18901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37-4B6D-A17B-52E6C18901E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37-4B6D-A17B-52E6C18901E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37-4B6D-A17B-52E6C18901E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37-4B6D-A17B-52E6C18901E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37-4B6D-A17B-52E6C18901E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37-4B6D-A17B-52E6C18901E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37-4B6D-A17B-52E6C18901E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37-4B6D-A17B-52E6C18901E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37-4B6D-A17B-52E6C18901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37-4B6D-A17B-52E6C18901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37-4B6D-A17B-52E6C18901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37-4B6D-A17B-52E6C18901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37-4B6D-A17B-52E6C18901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37-4B6D-A17B-52E6C18901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37-4B6D-A17B-52E6C18901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37-4B6D-A17B-52E6C18901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37-4B6D-A17B-52E6C18901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37-4B6D-A17B-52E6C18901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37-4B6D-A17B-52E6C18901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37-4B6D-A17B-52E6C18901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37-4B6D-A17B-52E6C18901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C37-4B6D-A17B-52E6C18901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37-4B6D-A17B-52E6C18901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37-4B6D-A17B-52E6C18901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37-4B6D-A17B-52E6C18901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37-4B6D-A17B-52E6C18901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37-4B6D-A17B-52E6C18901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37-4B6D-A17B-52E6C18901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37-4B6D-A17B-52E6C18901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37-4B6D-A17B-52E6C18901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37-4B6D-A17B-52E6C18901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37-4B6D-A17B-52E6C18901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37-4B6D-A17B-52E6C18901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37-4B6D-A17B-52E6C18901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37-4B6D-A17B-52E6C18901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37-4B6D-A17B-52E6C18901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37-4B6D-A17B-52E6C18901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37-4B6D-A17B-52E6C18901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37-4B6D-A17B-52E6C18901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37-4B6D-A17B-52E6C18901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37-4B6D-A17B-52E6C18901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37-4B6D-A17B-52E6C18901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37-4B6D-A17B-52E6C18901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37-4B6D-A17B-52E6C18901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37-4B6D-A17B-52E6C18901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37-4B6D-A17B-52E6C18901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37-4B6D-A17B-52E6C18901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37-4B6D-A17B-52E6C18901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37-4B6D-A17B-52E6C18901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37-4B6D-A17B-52E6C18901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37-4B6D-A17B-52E6C18901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37-4B6D-A17B-52E6C18901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37-4B6D-A17B-52E6C18901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37-4B6D-A17B-52E6C18901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37-4B6D-A17B-52E6C18901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37-4B6D-A17B-52E6C18901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37-4B6D-A17B-52E6C18901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37-4B6D-A17B-52E6C18901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37-4B6D-A17B-52E6C18901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37-4B6D-A17B-52E6C18901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37-4B6D-A17B-52E6C18901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37-4B6D-A17B-52E6C18901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37-4B6D-A17B-52E6C18901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37-4B6D-A17B-52E6C18901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37-4B6D-A17B-52E6C18901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37-4B6D-A17B-52E6C18901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37-4B6D-A17B-52E6C18901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37-4B6D-A17B-52E6C18901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37-4B6D-A17B-52E6C18901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37-4B6D-A17B-52E6C18901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37-4B6D-A17B-52E6C18901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37-4B6D-A17B-52E6C18901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37-4B6D-A17B-52E6C18901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37-4B6D-A17B-52E6C18901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37-4B6D-A17B-52E6C18901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37-4B6D-A17B-52E6C18901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37-4B6D-A17B-52E6C18901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37-4B6D-A17B-52E6C18901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37-4B6D-A17B-52E6C18901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37-4B6D-A17B-52E6C18901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37-4B6D-A17B-52E6C18901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37-4B6D-A17B-52E6C18901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37-4B6D-A17B-52E6C18901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37-4B6D-A17B-52E6C18901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37-4B6D-A17B-52E6C18901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37-4B6D-A17B-52E6C18901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37-4B6D-A17B-52E6C18901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37-4B6D-A17B-52E6C18901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37-4B6D-A17B-52E6C18901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37-4B6D-A17B-52E6C18901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37-4B6D-A17B-52E6C18901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37-4B6D-A17B-52E6C18901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C37-4B6D-A17B-52E6C18901ED}"/>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C37-4B6D-A17B-52E6C18901ED}"/>
            </c:ext>
          </c:extLst>
        </c:ser>
        <c:ser>
          <c:idx val="5"/>
          <c:order val="5"/>
          <c:tx>
            <c:strRef>
              <c:f>Key!$I$57</c:f>
              <c:strCache>
                <c:ptCount val="1"/>
                <c:pt idx="0">
                  <c:v>#N/A</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C37-4B6D-A17B-52E6C18901E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37-4B6D-A17B-52E6C18901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37-4B6D-A17B-52E6C18901E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37-4B6D-A17B-52E6C18901E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37-4B6D-A17B-52E6C18901E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37-4B6D-A17B-52E6C18901E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37-4B6D-A17B-52E6C18901E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37-4B6D-A17B-52E6C18901E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37-4B6D-A17B-52E6C18901E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37-4B6D-A17B-52E6C18901E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37-4B6D-A17B-52E6C18901E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37-4B6D-A17B-52E6C18901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37-4B6D-A17B-52E6C18901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37-4B6D-A17B-52E6C18901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37-4B6D-A17B-52E6C18901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37-4B6D-A17B-52E6C18901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37-4B6D-A17B-52E6C18901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37-4B6D-A17B-52E6C18901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37-4B6D-A17B-52E6C18901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37-4B6D-A17B-52E6C18901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37-4B6D-A17B-52E6C18901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37-4B6D-A17B-52E6C18901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37-4B6D-A17B-52E6C18901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37-4B6D-A17B-52E6C18901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37-4B6D-A17B-52E6C18901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37-4B6D-A17B-52E6C18901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37-4B6D-A17B-52E6C18901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37-4B6D-A17B-52E6C18901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37-4B6D-A17B-52E6C18901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37-4B6D-A17B-52E6C18901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37-4B6D-A17B-52E6C18901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37-4B6D-A17B-52E6C18901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37-4B6D-A17B-52E6C18901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37-4B6D-A17B-52E6C18901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37-4B6D-A17B-52E6C18901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37-4B6D-A17B-52E6C18901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37-4B6D-A17B-52E6C18901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37-4B6D-A17B-52E6C18901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37-4B6D-A17B-52E6C18901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37-4B6D-A17B-52E6C18901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37-4B6D-A17B-52E6C18901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37-4B6D-A17B-52E6C18901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37-4B6D-A17B-52E6C18901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37-4B6D-A17B-52E6C18901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37-4B6D-A17B-52E6C18901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37-4B6D-A17B-52E6C18901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37-4B6D-A17B-52E6C18901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37-4B6D-A17B-52E6C18901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37-4B6D-A17B-52E6C18901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37-4B6D-A17B-52E6C18901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37-4B6D-A17B-52E6C18901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37-4B6D-A17B-52E6C18901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37-4B6D-A17B-52E6C18901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37-4B6D-A17B-52E6C18901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37-4B6D-A17B-52E6C18901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37-4B6D-A17B-52E6C18901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37-4B6D-A17B-52E6C18901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37-4B6D-A17B-52E6C18901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37-4B6D-A17B-52E6C18901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37-4B6D-A17B-52E6C18901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37-4B6D-A17B-52E6C18901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37-4B6D-A17B-52E6C18901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37-4B6D-A17B-52E6C18901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37-4B6D-A17B-52E6C18901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37-4B6D-A17B-52E6C18901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37-4B6D-A17B-52E6C18901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37-4B6D-A17B-52E6C18901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37-4B6D-A17B-52E6C18901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37-4B6D-A17B-52E6C18901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37-4B6D-A17B-52E6C18901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37-4B6D-A17B-52E6C18901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37-4B6D-A17B-52E6C18901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37-4B6D-A17B-52E6C18901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37-4B6D-A17B-52E6C18901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37-4B6D-A17B-52E6C18901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37-4B6D-A17B-52E6C18901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37-4B6D-A17B-52E6C18901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37-4B6D-A17B-52E6C18901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37-4B6D-A17B-52E6C18901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37-4B6D-A17B-52E6C18901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37-4B6D-A17B-52E6C18901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37-4B6D-A17B-52E6C18901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37-4B6D-A17B-52E6C18901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37-4B6D-A17B-52E6C18901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37-4B6D-A17B-52E6C18901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37-4B6D-A17B-52E6C18901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37-4B6D-A17B-52E6C18901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37-4B6D-A17B-52E6C18901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37-4B6D-A17B-52E6C18901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37-4B6D-A17B-52E6C18901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37-4B6D-A17B-52E6C18901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37-4B6D-A17B-52E6C18901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37-4B6D-A17B-52E6C18901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37-4B6D-A17B-52E6C18901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37-4B6D-A17B-52E6C18901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C37-4B6D-A17B-52E6C18901E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#N/A</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#N/A</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6E6-4AD9-AEB1-6F863F2C5139}"/>
            </c:ext>
          </c:extLst>
        </c:ser>
        <c:ser>
          <c:idx val="1"/>
          <c:order val="1"/>
          <c:tx>
            <c:strRef>
              <c:f>Key!$I$59</c:f>
              <c:strCache>
                <c:ptCount val="1"/>
                <c:pt idx="0">
                  <c:v>#N/A</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6E6-4AD9-AEB1-6F863F2C51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E6-4AD9-AEB1-6F863F2C51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E6-4AD9-AEB1-6F863F2C51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E6-4AD9-AEB1-6F863F2C513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E6-4AD9-AEB1-6F863F2C513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E6-4AD9-AEB1-6F863F2C513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E6-4AD9-AEB1-6F863F2C513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E6-4AD9-AEB1-6F863F2C513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E6-4AD9-AEB1-6F863F2C51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E6-4AD9-AEB1-6F863F2C51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E6-4AD9-AEB1-6F863F2C51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E6-4AD9-AEB1-6F863F2C51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E6-4AD9-AEB1-6F863F2C51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E6-4AD9-AEB1-6F863F2C51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E6-4AD9-AEB1-6F863F2C51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E6-4AD9-AEB1-6F863F2C51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E6-4AD9-AEB1-6F863F2C51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E6-4AD9-AEB1-6F863F2C51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E6-4AD9-AEB1-6F863F2C51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E6-4AD9-AEB1-6F863F2C51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E6-4AD9-AEB1-6F863F2C51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E6-4AD9-AEB1-6F863F2C51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E6-4AD9-AEB1-6F863F2C51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6E6-4AD9-AEB1-6F863F2C51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6E6-4AD9-AEB1-6F863F2C51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E6-4AD9-AEB1-6F863F2C51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E6-4AD9-AEB1-6F863F2C51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E6-4AD9-AEB1-6F863F2C51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E6-4AD9-AEB1-6F863F2C51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E6-4AD9-AEB1-6F863F2C51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E6-4AD9-AEB1-6F863F2C51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E6-4AD9-AEB1-6F863F2C51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E6-4AD9-AEB1-6F863F2C51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E6-4AD9-AEB1-6F863F2C51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E6-4AD9-AEB1-6F863F2C51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E6-4AD9-AEB1-6F863F2C51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E6-4AD9-AEB1-6F863F2C51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E6-4AD9-AEB1-6F863F2C51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E6-4AD9-AEB1-6F863F2C51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E6-4AD9-AEB1-6F863F2C51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E6-4AD9-AEB1-6F863F2C51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E6-4AD9-AEB1-6F863F2C51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E6-4AD9-AEB1-6F863F2C51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E6-4AD9-AEB1-6F863F2C51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E6-4AD9-AEB1-6F863F2C51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E6-4AD9-AEB1-6F863F2C51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E6-4AD9-AEB1-6F863F2C51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E6-4AD9-AEB1-6F863F2C51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E6-4AD9-AEB1-6F863F2C51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E6-4AD9-AEB1-6F863F2C51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E6-4AD9-AEB1-6F863F2C51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E6-4AD9-AEB1-6F863F2C51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E6-4AD9-AEB1-6F863F2C51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E6-4AD9-AEB1-6F863F2C51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E6-4AD9-AEB1-6F863F2C51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E6-4AD9-AEB1-6F863F2C51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E6-4AD9-AEB1-6F863F2C51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E6-4AD9-AEB1-6F863F2C51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E6-4AD9-AEB1-6F863F2C51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E6-4AD9-AEB1-6F863F2C51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E6-4AD9-AEB1-6F863F2C51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E6-4AD9-AEB1-6F863F2C51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E6-4AD9-AEB1-6F863F2C51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E6-4AD9-AEB1-6F863F2C51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E6-4AD9-AEB1-6F863F2C51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E6-4AD9-AEB1-6F863F2C51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E6-4AD9-AEB1-6F863F2C51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E6-4AD9-AEB1-6F863F2C51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E6-4AD9-AEB1-6F863F2C51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E6-4AD9-AEB1-6F863F2C51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E6-4AD9-AEB1-6F863F2C51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E6-4AD9-AEB1-6F863F2C51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E6-4AD9-AEB1-6F863F2C51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E6-4AD9-AEB1-6F863F2C51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E6-4AD9-AEB1-6F863F2C51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E6-4AD9-AEB1-6F863F2C51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E6-4AD9-AEB1-6F863F2C51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E6-4AD9-AEB1-6F863F2C51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E6-4AD9-AEB1-6F863F2C51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E6-4AD9-AEB1-6F863F2C51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E6-4AD9-AEB1-6F863F2C51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E6-4AD9-AEB1-6F863F2C51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E6-4AD9-AEB1-6F863F2C51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E6-4AD9-AEB1-6F863F2C51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E6-4AD9-AEB1-6F863F2C51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E6-4AD9-AEB1-6F863F2C51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E6-4AD9-AEB1-6F863F2C51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E6-4AD9-AEB1-6F863F2C51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E6-4AD9-AEB1-6F863F2C51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E6-4AD9-AEB1-6F863F2C51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E6-4AD9-AEB1-6F863F2C51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E6-4AD9-AEB1-6F863F2C51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E6-4AD9-AEB1-6F863F2C51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E6-4AD9-AEB1-6F863F2C51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6E6-4AD9-AEB1-6F863F2C51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6E6-4AD9-AEB1-6F863F2C5139}"/>
            </c:ext>
          </c:extLst>
        </c:ser>
        <c:ser>
          <c:idx val="2"/>
          <c:order val="2"/>
          <c:tx>
            <c:strRef>
              <c:f>Key!$I$60</c:f>
              <c:strCache>
                <c:ptCount val="1"/>
                <c:pt idx="0">
                  <c:v>#N/A</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6E6-4AD9-AEB1-6F863F2C5139}"/>
            </c:ext>
          </c:extLst>
        </c:ser>
        <c:ser>
          <c:idx val="3"/>
          <c:order val="3"/>
          <c:tx>
            <c:strRef>
              <c:f>Key!$I$61</c:f>
              <c:strCache>
                <c:ptCount val="1"/>
                <c:pt idx="0">
                  <c:v>#N/A</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6E6-4AD9-AEB1-6F863F2C5139}"/>
              </c:ext>
            </c:extLst>
          </c:dPt>
          <c:dPt>
            <c:idx val="2"/>
            <c:bubble3D val="0"/>
            <c:extLst>
              <c:ext xmlns:c16="http://schemas.microsoft.com/office/drawing/2014/chart" uri="{C3380CC4-5D6E-409C-BE32-E72D297353CC}">
                <c16:uniqueId val="{00000063-C6E6-4AD9-AEB1-6F863F2C5139}"/>
              </c:ext>
            </c:extLst>
          </c:dPt>
          <c:dPt>
            <c:idx val="3"/>
            <c:bubble3D val="0"/>
            <c:extLst>
              <c:ext xmlns:c16="http://schemas.microsoft.com/office/drawing/2014/chart" uri="{C3380CC4-5D6E-409C-BE32-E72D297353CC}">
                <c16:uniqueId val="{00000064-C6E6-4AD9-AEB1-6F863F2C513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6E6-4AD9-AEB1-6F863F2C51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6E6-4AD9-AEB1-6F863F2C51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6E6-4AD9-AEB1-6F863F2C51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6E6-4AD9-AEB1-6F863F2C513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6E6-4AD9-AEB1-6F863F2C513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6E6-4AD9-AEB1-6F863F2C513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6E6-4AD9-AEB1-6F863F2C513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6E6-4AD9-AEB1-6F863F2C513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6E6-4AD9-AEB1-6F863F2C51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6E6-4AD9-AEB1-6F863F2C51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6E6-4AD9-AEB1-6F863F2C51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6E6-4AD9-AEB1-6F863F2C51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6E6-4AD9-AEB1-6F863F2C51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6E6-4AD9-AEB1-6F863F2C51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6E6-4AD9-AEB1-6F863F2C51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6E6-4AD9-AEB1-6F863F2C51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6E6-4AD9-AEB1-6F863F2C51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6E6-4AD9-AEB1-6F863F2C51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6E6-4AD9-AEB1-6F863F2C51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6E6-4AD9-AEB1-6F863F2C51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6E6-4AD9-AEB1-6F863F2C51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6E6-4AD9-AEB1-6F863F2C51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6E6-4AD9-AEB1-6F863F2C51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6E6-4AD9-AEB1-6F863F2C51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6E6-4AD9-AEB1-6F863F2C51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6E6-4AD9-AEB1-6F863F2C51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6E6-4AD9-AEB1-6F863F2C51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6E6-4AD9-AEB1-6F863F2C51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6E6-4AD9-AEB1-6F863F2C51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6E6-4AD9-AEB1-6F863F2C51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6E6-4AD9-AEB1-6F863F2C51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6E6-4AD9-AEB1-6F863F2C51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6E6-4AD9-AEB1-6F863F2C51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6E6-4AD9-AEB1-6F863F2C51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6E6-4AD9-AEB1-6F863F2C51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6E6-4AD9-AEB1-6F863F2C51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6E6-4AD9-AEB1-6F863F2C51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6E6-4AD9-AEB1-6F863F2C51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6E6-4AD9-AEB1-6F863F2C51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6E6-4AD9-AEB1-6F863F2C51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6E6-4AD9-AEB1-6F863F2C51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6E6-4AD9-AEB1-6F863F2C51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6E6-4AD9-AEB1-6F863F2C51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6E6-4AD9-AEB1-6F863F2C51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6E6-4AD9-AEB1-6F863F2C51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6E6-4AD9-AEB1-6F863F2C51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6E6-4AD9-AEB1-6F863F2C51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6E6-4AD9-AEB1-6F863F2C51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6E6-4AD9-AEB1-6F863F2C51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6E6-4AD9-AEB1-6F863F2C51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6E6-4AD9-AEB1-6F863F2C51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6E6-4AD9-AEB1-6F863F2C51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6E6-4AD9-AEB1-6F863F2C51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6E6-4AD9-AEB1-6F863F2C51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6E6-4AD9-AEB1-6F863F2C51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6E6-4AD9-AEB1-6F863F2C51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6E6-4AD9-AEB1-6F863F2C51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6E6-4AD9-AEB1-6F863F2C51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6E6-4AD9-AEB1-6F863F2C51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6E6-4AD9-AEB1-6F863F2C51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6E6-4AD9-AEB1-6F863F2C51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6E6-4AD9-AEB1-6F863F2C51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6E6-4AD9-AEB1-6F863F2C51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6E6-4AD9-AEB1-6F863F2C51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6E6-4AD9-AEB1-6F863F2C51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6E6-4AD9-AEB1-6F863F2C51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6E6-4AD9-AEB1-6F863F2C51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6E6-4AD9-AEB1-6F863F2C51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6E6-4AD9-AEB1-6F863F2C51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6E6-4AD9-AEB1-6F863F2C51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6E6-4AD9-AEB1-6F863F2C51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6E6-4AD9-AEB1-6F863F2C51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E6-4AD9-AEB1-6F863F2C51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E6-4AD9-AEB1-6F863F2C51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E6-4AD9-AEB1-6F863F2C51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E6-4AD9-AEB1-6F863F2C51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E6-4AD9-AEB1-6F863F2C51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E6-4AD9-AEB1-6F863F2C51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E6-4AD9-AEB1-6F863F2C51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E6-4AD9-AEB1-6F863F2C51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E6-4AD9-AEB1-6F863F2C51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E6-4AD9-AEB1-6F863F2C51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E6-4AD9-AEB1-6F863F2C51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E6-4AD9-AEB1-6F863F2C51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E6-4AD9-AEB1-6F863F2C51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E6-4AD9-AEB1-6F863F2C51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E6-4AD9-AEB1-6F863F2C51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E6-4AD9-AEB1-6F863F2C51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E6-4AD9-AEB1-6F863F2C51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E6-4AD9-AEB1-6F863F2C51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E6-4AD9-AEB1-6F863F2C51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E6-4AD9-AEB1-6F863F2C51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E6-4AD9-AEB1-6F863F2C51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E6-4AD9-AEB1-6F863F2C51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E6-4AD9-AEB1-6F863F2C51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6E6-4AD9-AEB1-6F863F2C5139}"/>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6E6-4AD9-AEB1-6F863F2C5139}"/>
            </c:ext>
          </c:extLst>
        </c:ser>
        <c:ser>
          <c:idx val="5"/>
          <c:order val="5"/>
          <c:tx>
            <c:strRef>
              <c:f>Key!$I$57</c:f>
              <c:strCache>
                <c:ptCount val="1"/>
                <c:pt idx="0">
                  <c:v>#N/A</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6E6-4AD9-AEB1-6F863F2C513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6E6-4AD9-AEB1-6F863F2C513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6E6-4AD9-AEB1-6F863F2C513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6E6-4AD9-AEB1-6F863F2C513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6E6-4AD9-AEB1-6F863F2C513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6E6-4AD9-AEB1-6F863F2C513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6E6-4AD9-AEB1-6F863F2C513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6E6-4AD9-AEB1-6F863F2C513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6E6-4AD9-AEB1-6F863F2C513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6E6-4AD9-AEB1-6F863F2C513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6E6-4AD9-AEB1-6F863F2C513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6E6-4AD9-AEB1-6F863F2C513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6E6-4AD9-AEB1-6F863F2C513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6E6-4AD9-AEB1-6F863F2C513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6E6-4AD9-AEB1-6F863F2C513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6E6-4AD9-AEB1-6F863F2C513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6E6-4AD9-AEB1-6F863F2C513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6E6-4AD9-AEB1-6F863F2C513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6E6-4AD9-AEB1-6F863F2C513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6E6-4AD9-AEB1-6F863F2C513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6E6-4AD9-AEB1-6F863F2C513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6E6-4AD9-AEB1-6F863F2C513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6E6-4AD9-AEB1-6F863F2C513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6E6-4AD9-AEB1-6F863F2C513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6E6-4AD9-AEB1-6F863F2C513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E6-4AD9-AEB1-6F863F2C513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E6-4AD9-AEB1-6F863F2C513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E6-4AD9-AEB1-6F863F2C513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E6-4AD9-AEB1-6F863F2C513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E6-4AD9-AEB1-6F863F2C513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E6-4AD9-AEB1-6F863F2C513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E6-4AD9-AEB1-6F863F2C513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E6-4AD9-AEB1-6F863F2C513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E6-4AD9-AEB1-6F863F2C513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E6-4AD9-AEB1-6F863F2C513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E6-4AD9-AEB1-6F863F2C513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E6-4AD9-AEB1-6F863F2C513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E6-4AD9-AEB1-6F863F2C513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E6-4AD9-AEB1-6F863F2C513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E6-4AD9-AEB1-6F863F2C513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E6-4AD9-AEB1-6F863F2C513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E6-4AD9-AEB1-6F863F2C513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E6-4AD9-AEB1-6F863F2C513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E6-4AD9-AEB1-6F863F2C513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E6-4AD9-AEB1-6F863F2C513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E6-4AD9-AEB1-6F863F2C513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6E6-4AD9-AEB1-6F863F2C513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6E6-4AD9-AEB1-6F863F2C513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6E6-4AD9-AEB1-6F863F2C513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6E6-4AD9-AEB1-6F863F2C513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6E6-4AD9-AEB1-6F863F2C513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6E6-4AD9-AEB1-6F863F2C513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6E6-4AD9-AEB1-6F863F2C513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6E6-4AD9-AEB1-6F863F2C513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6E6-4AD9-AEB1-6F863F2C513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6E6-4AD9-AEB1-6F863F2C513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6E6-4AD9-AEB1-6F863F2C513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6E6-4AD9-AEB1-6F863F2C513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6E6-4AD9-AEB1-6F863F2C513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6E6-4AD9-AEB1-6F863F2C513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6E6-4AD9-AEB1-6F863F2C513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6E6-4AD9-AEB1-6F863F2C513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6E6-4AD9-AEB1-6F863F2C513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6E6-4AD9-AEB1-6F863F2C513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6E6-4AD9-AEB1-6F863F2C513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6E6-4AD9-AEB1-6F863F2C513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6E6-4AD9-AEB1-6F863F2C513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6E6-4AD9-AEB1-6F863F2C513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6E6-4AD9-AEB1-6F863F2C513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6E6-4AD9-AEB1-6F863F2C513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6E6-4AD9-AEB1-6F863F2C513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6E6-4AD9-AEB1-6F863F2C513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E6-4AD9-AEB1-6F863F2C513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E6-4AD9-AEB1-6F863F2C513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E6-4AD9-AEB1-6F863F2C513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E6-4AD9-AEB1-6F863F2C513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E6-4AD9-AEB1-6F863F2C513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E6-4AD9-AEB1-6F863F2C513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E6-4AD9-AEB1-6F863F2C513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E6-4AD9-AEB1-6F863F2C513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E6-4AD9-AEB1-6F863F2C513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E6-4AD9-AEB1-6F863F2C513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E6-4AD9-AEB1-6F863F2C513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E6-4AD9-AEB1-6F863F2C513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E6-4AD9-AEB1-6F863F2C513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E6-4AD9-AEB1-6F863F2C513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E6-4AD9-AEB1-6F863F2C513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E6-4AD9-AEB1-6F863F2C513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E6-4AD9-AEB1-6F863F2C513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E6-4AD9-AEB1-6F863F2C513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E6-4AD9-AEB1-6F863F2C513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E6-4AD9-AEB1-6F863F2C513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E6-4AD9-AEB1-6F863F2C513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E6-4AD9-AEB1-6F863F2C513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E6-4AD9-AEB1-6F863F2C513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6E6-4AD9-AEB1-6F863F2C513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#N/A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#N/A</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C01-442F-A743-9C707C8467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C01-442F-A743-9C707C8467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C01-442F-A743-9C707C8467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C01-442F-A743-9C707C8467B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C01-442F-A743-9C707C8467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C01-442F-A743-9C707C8467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C01-442F-A743-9C707C8467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C01-442F-A743-9C707C8467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C01-442F-A743-9C707C8467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C01-442F-A743-9C707C8467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C01-442F-A743-9C707C8467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C01-442F-A743-9C707C8467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C01-442F-A743-9C707C8467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C01-442F-A743-9C707C8467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C01-442F-A743-9C707C8467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C01-442F-A743-9C707C8467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C01-442F-A743-9C707C8467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C01-442F-A743-9C707C8467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C01-442F-A743-9C707C8467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C01-442F-A743-9C707C8467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C01-442F-A743-9C707C8467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C01-442F-A743-9C707C8467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C01-442F-A743-9C707C8467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C01-442F-A743-9C707C8467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C01-442F-A743-9C707C8467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C01-442F-A743-9C707C8467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01-442F-A743-9C707C8467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C01-442F-A743-9C707C8467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C01-442F-A743-9C707C8467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C01-442F-A743-9C707C8467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C01-442F-A743-9C707C8467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C01-442F-A743-9C707C8467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C01-442F-A743-9C707C8467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C01-442F-A743-9C707C8467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C01-442F-A743-9C707C8467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C01-442F-A743-9C707C8467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C01-442F-A743-9C707C8467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C01-442F-A743-9C707C8467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C01-442F-A743-9C707C8467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C01-442F-A743-9C707C8467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C01-442F-A743-9C707C8467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C01-442F-A743-9C707C8467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C01-442F-A743-9C707C8467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C01-442F-A743-9C707C8467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C01-442F-A743-9C707C8467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C01-442F-A743-9C707C8467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C01-442F-A743-9C707C8467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C01-442F-A743-9C707C8467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C01-442F-A743-9C707C8467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C01-442F-A743-9C707C8467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C01-442F-A743-9C707C8467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C01-442F-A743-9C707C8467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C01-442F-A743-9C707C8467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C01-442F-A743-9C707C8467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C01-442F-A743-9C707C8467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C01-442F-A743-9C707C8467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C01-442F-A743-9C707C8467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C01-442F-A743-9C707C8467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C01-442F-A743-9C707C8467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C01-442F-A743-9C707C8467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C01-442F-A743-9C707C8467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C01-442F-A743-9C707C8467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C01-442F-A743-9C707C8467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C01-442F-A743-9C707C8467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C01-442F-A743-9C707C8467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C01-442F-A743-9C707C8467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C01-442F-A743-9C707C8467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C01-442F-A743-9C707C8467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C01-442F-A743-9C707C8467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C01-442F-A743-9C707C8467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C01-442F-A743-9C707C8467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C01-442F-A743-9C707C8467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C01-442F-A743-9C707C8467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C01-442F-A743-9C707C8467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C01-442F-A743-9C707C8467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C01-442F-A743-9C707C8467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C01-442F-A743-9C707C8467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C01-442F-A743-9C707C8467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C01-442F-A743-9C707C8467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C01-442F-A743-9C707C8467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C01-442F-A743-9C707C8467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C01-442F-A743-9C707C8467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C01-442F-A743-9C707C8467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C01-442F-A743-9C707C8467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C01-442F-A743-9C707C8467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C01-442F-A743-9C707C8467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C01-442F-A743-9C707C8467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C01-442F-A743-9C707C8467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C01-442F-A743-9C707C8467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C01-442F-A743-9C707C8467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C01-442F-A743-9C707C8467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C01-442F-A743-9C707C8467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C01-442F-A743-9C707C8467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C01-442F-A743-9C707C8467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C01-442F-A743-9C707C8467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C01-442F-A743-9C707C8467B3}"/>
            </c:ext>
          </c:extLst>
        </c:ser>
        <c:ser>
          <c:idx val="0"/>
          <c:order val="1"/>
          <c:tx>
            <c:strRef>
              <c:f>Key!$I$58</c:f>
              <c:strCache>
                <c:ptCount val="1"/>
                <c:pt idx="0">
                  <c:v>#N/A</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C01-442F-A743-9C707C8467B3}"/>
            </c:ext>
          </c:extLst>
        </c:ser>
        <c:ser>
          <c:idx val="2"/>
          <c:order val="2"/>
          <c:tx>
            <c:strRef>
              <c:f>Key!$I$60</c:f>
              <c:strCache>
                <c:ptCount val="1"/>
                <c:pt idx="0">
                  <c:v>#N/A</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C01-442F-A743-9C707C8467B3}"/>
            </c:ext>
          </c:extLst>
        </c:ser>
        <c:ser>
          <c:idx val="3"/>
          <c:order val="3"/>
          <c:tx>
            <c:strRef>
              <c:f>Key!$I$61</c:f>
              <c:strCache>
                <c:ptCount val="1"/>
                <c:pt idx="0">
                  <c:v>#N/A</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CC01-442F-A743-9C707C8467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C01-442F-A743-9C707C8467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C01-442F-A743-9C707C8467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C01-442F-A743-9C707C8467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C01-442F-A743-9C707C8467B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C01-442F-A743-9C707C8467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C01-442F-A743-9C707C8467B3}"/>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C01-442F-A743-9C707C8467B3}"/>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C01-442F-A743-9C707C8467B3}"/>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C01-442F-A743-9C707C8467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C01-442F-A743-9C707C8467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C01-442F-A743-9C707C8467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C01-442F-A743-9C707C8467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C01-442F-A743-9C707C8467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C01-442F-A743-9C707C8467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C01-442F-A743-9C707C8467B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C01-442F-A743-9C707C8467B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C01-442F-A743-9C707C8467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C01-442F-A743-9C707C8467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C01-442F-A743-9C707C8467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C01-442F-A743-9C707C8467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C01-442F-A743-9C707C8467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C01-442F-A743-9C707C8467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C01-442F-A743-9C707C8467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C01-442F-A743-9C707C8467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C01-442F-A743-9C707C8467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C01-442F-A743-9C707C8467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C01-442F-A743-9C707C8467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C01-442F-A743-9C707C8467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C01-442F-A743-9C707C8467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C01-442F-A743-9C707C8467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C01-442F-A743-9C707C8467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C01-442F-A743-9C707C8467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C01-442F-A743-9C707C8467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C01-442F-A743-9C707C8467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C01-442F-A743-9C707C8467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C01-442F-A743-9C707C8467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C01-442F-A743-9C707C8467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C01-442F-A743-9C707C8467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C01-442F-A743-9C707C8467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C01-442F-A743-9C707C8467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C01-442F-A743-9C707C8467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C01-442F-A743-9C707C8467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C01-442F-A743-9C707C8467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C01-442F-A743-9C707C8467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C01-442F-A743-9C707C8467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C01-442F-A743-9C707C8467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C01-442F-A743-9C707C8467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C01-442F-A743-9C707C8467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C01-442F-A743-9C707C8467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C01-442F-A743-9C707C8467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C01-442F-A743-9C707C8467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C01-442F-A743-9C707C8467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C01-442F-A743-9C707C8467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C01-442F-A743-9C707C8467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C01-442F-A743-9C707C8467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C01-442F-A743-9C707C8467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C01-442F-A743-9C707C8467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C01-442F-A743-9C707C8467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C01-442F-A743-9C707C8467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C01-442F-A743-9C707C8467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C01-442F-A743-9C707C8467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C01-442F-A743-9C707C8467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C01-442F-A743-9C707C8467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C01-442F-A743-9C707C8467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C01-442F-A743-9C707C8467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C01-442F-A743-9C707C8467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C01-442F-A743-9C707C8467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C01-442F-A743-9C707C8467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C01-442F-A743-9C707C8467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C01-442F-A743-9C707C8467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C01-442F-A743-9C707C8467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C01-442F-A743-9C707C8467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C01-442F-A743-9C707C8467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C01-442F-A743-9C707C8467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C01-442F-A743-9C707C8467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C01-442F-A743-9C707C8467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C01-442F-A743-9C707C8467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C01-442F-A743-9C707C8467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C01-442F-A743-9C707C8467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C01-442F-A743-9C707C8467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C01-442F-A743-9C707C8467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C01-442F-A743-9C707C8467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C01-442F-A743-9C707C8467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C01-442F-A743-9C707C8467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C01-442F-A743-9C707C8467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C01-442F-A743-9C707C8467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C01-442F-A743-9C707C8467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C01-442F-A743-9C707C8467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C01-442F-A743-9C707C8467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C01-442F-A743-9C707C8467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C01-442F-A743-9C707C8467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C01-442F-A743-9C707C8467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C01-442F-A743-9C707C8467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C01-442F-A743-9C707C8467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C01-442F-A743-9C707C8467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C01-442F-A743-9C707C8467B3}"/>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C01-442F-A743-9C707C8467B3}"/>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C01-442F-A743-9C707C8467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C01-442F-A743-9C707C8467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C01-442F-A743-9C707C8467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C01-442F-A743-9C707C8467B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C01-442F-A743-9C707C8467B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C01-442F-A743-9C707C8467B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C01-442F-A743-9C707C8467B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C01-442F-A743-9C707C8467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C01-442F-A743-9C707C8467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C01-442F-A743-9C707C8467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C01-442F-A743-9C707C8467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C01-442F-A743-9C707C8467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C01-442F-A743-9C707C8467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C01-442F-A743-9C707C8467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C01-442F-A743-9C707C8467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C01-442F-A743-9C707C8467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C01-442F-A743-9C707C8467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C01-442F-A743-9C707C8467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C01-442F-A743-9C707C8467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C01-442F-A743-9C707C8467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C01-442F-A743-9C707C8467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C01-442F-A743-9C707C8467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C01-442F-A743-9C707C8467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C01-442F-A743-9C707C8467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C01-442F-A743-9C707C8467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C01-442F-A743-9C707C8467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C01-442F-A743-9C707C8467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C01-442F-A743-9C707C8467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C01-442F-A743-9C707C8467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C01-442F-A743-9C707C8467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C01-442F-A743-9C707C8467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C01-442F-A743-9C707C8467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C01-442F-A743-9C707C8467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C01-442F-A743-9C707C8467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C01-442F-A743-9C707C8467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C01-442F-A743-9C707C8467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C01-442F-A743-9C707C8467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C01-442F-A743-9C707C8467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C01-442F-A743-9C707C8467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C01-442F-A743-9C707C8467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C01-442F-A743-9C707C8467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C01-442F-A743-9C707C8467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C01-442F-A743-9C707C8467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C01-442F-A743-9C707C8467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C01-442F-A743-9C707C8467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C01-442F-A743-9C707C8467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C01-442F-A743-9C707C8467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C01-442F-A743-9C707C8467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C01-442F-A743-9C707C8467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C01-442F-A743-9C707C8467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C01-442F-A743-9C707C8467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C01-442F-A743-9C707C8467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C01-442F-A743-9C707C8467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C01-442F-A743-9C707C8467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C01-442F-A743-9C707C8467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C01-442F-A743-9C707C8467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C01-442F-A743-9C707C8467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C01-442F-A743-9C707C8467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C01-442F-A743-9C707C8467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C01-442F-A743-9C707C8467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C01-442F-A743-9C707C8467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C01-442F-A743-9C707C8467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C01-442F-A743-9C707C8467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C01-442F-A743-9C707C8467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C01-442F-A743-9C707C8467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C01-442F-A743-9C707C8467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C01-442F-A743-9C707C8467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C01-442F-A743-9C707C8467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C01-442F-A743-9C707C8467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C01-442F-A743-9C707C8467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C01-442F-A743-9C707C8467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C01-442F-A743-9C707C8467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C01-442F-A743-9C707C8467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C01-442F-A743-9C707C8467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C01-442F-A743-9C707C8467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C01-442F-A743-9C707C8467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C01-442F-A743-9C707C8467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C01-442F-A743-9C707C8467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C01-442F-A743-9C707C8467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C01-442F-A743-9C707C8467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C01-442F-A743-9C707C8467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C01-442F-A743-9C707C8467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C01-442F-A743-9C707C8467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C01-442F-A743-9C707C8467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C01-442F-A743-9C707C8467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C01-442F-A743-9C707C8467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C01-442F-A743-9C707C8467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C01-442F-A743-9C707C8467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C01-442F-A743-9C707C8467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C01-442F-A743-9C707C8467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C01-442F-A743-9C707C8467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C01-442F-A743-9C707C8467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C01-442F-A743-9C707C8467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C01-442F-A743-9C707C8467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C01-442F-A743-9C707C8467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C01-442F-A743-9C707C8467B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#N/A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#N/A</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D68-4925-BD1D-5192F92FD7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68-4925-BD1D-5192F92FD7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68-4925-BD1D-5192F92FD7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68-4925-BD1D-5192F92FD72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68-4925-BD1D-5192F92FD72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68-4925-BD1D-5192F92FD72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68-4925-BD1D-5192F92FD7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68-4925-BD1D-5192F92FD7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68-4925-BD1D-5192F92FD7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68-4925-BD1D-5192F92FD7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68-4925-BD1D-5192F92FD7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68-4925-BD1D-5192F92FD7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68-4925-BD1D-5192F92FD7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68-4925-BD1D-5192F92FD7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68-4925-BD1D-5192F92FD7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68-4925-BD1D-5192F92FD7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68-4925-BD1D-5192F92FD7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68-4925-BD1D-5192F92FD7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68-4925-BD1D-5192F92FD7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68-4925-BD1D-5192F92FD7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68-4925-BD1D-5192F92FD7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68-4925-BD1D-5192F92FD7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68-4925-BD1D-5192F92FD7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68-4925-BD1D-5192F92FD7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D68-4925-BD1D-5192F92FD7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68-4925-BD1D-5192F92FD7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68-4925-BD1D-5192F92FD7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68-4925-BD1D-5192F92FD7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68-4925-BD1D-5192F92FD7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68-4925-BD1D-5192F92FD7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68-4925-BD1D-5192F92FD7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68-4925-BD1D-5192F92FD7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68-4925-BD1D-5192F92FD7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68-4925-BD1D-5192F92FD7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68-4925-BD1D-5192F92FD7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68-4925-BD1D-5192F92FD7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68-4925-BD1D-5192F92FD7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68-4925-BD1D-5192F92FD7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68-4925-BD1D-5192F92FD7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68-4925-BD1D-5192F92FD7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68-4925-BD1D-5192F92FD7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68-4925-BD1D-5192F92FD7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68-4925-BD1D-5192F92FD7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68-4925-BD1D-5192F92FD7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68-4925-BD1D-5192F92FD7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68-4925-BD1D-5192F92FD7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68-4925-BD1D-5192F92FD7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68-4925-BD1D-5192F92FD7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68-4925-BD1D-5192F92FD7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68-4925-BD1D-5192F92FD7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68-4925-BD1D-5192F92FD7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68-4925-BD1D-5192F92FD7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68-4925-BD1D-5192F92FD7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68-4925-BD1D-5192F92FD7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68-4925-BD1D-5192F92FD7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68-4925-BD1D-5192F92FD7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68-4925-BD1D-5192F92FD7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68-4925-BD1D-5192F92FD7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68-4925-BD1D-5192F92FD7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68-4925-BD1D-5192F92FD7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68-4925-BD1D-5192F92FD7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68-4925-BD1D-5192F92FD7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68-4925-BD1D-5192F92FD7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68-4925-BD1D-5192F92FD7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68-4925-BD1D-5192F92FD7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68-4925-BD1D-5192F92FD7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68-4925-BD1D-5192F92FD7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68-4925-BD1D-5192F92FD7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68-4925-BD1D-5192F92FD7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68-4925-BD1D-5192F92FD7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68-4925-BD1D-5192F92FD7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68-4925-BD1D-5192F92FD7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68-4925-BD1D-5192F92FD7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68-4925-BD1D-5192F92FD7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68-4925-BD1D-5192F92FD7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68-4925-BD1D-5192F92FD7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68-4925-BD1D-5192F92FD7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68-4925-BD1D-5192F92FD7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68-4925-BD1D-5192F92FD7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68-4925-BD1D-5192F92FD7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68-4925-BD1D-5192F92FD7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68-4925-BD1D-5192F92FD7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68-4925-BD1D-5192F92FD7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68-4925-BD1D-5192F92FD7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68-4925-BD1D-5192F92FD7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68-4925-BD1D-5192F92FD7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68-4925-BD1D-5192F92FD7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68-4925-BD1D-5192F92FD7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68-4925-BD1D-5192F92FD7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68-4925-BD1D-5192F92FD7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68-4925-BD1D-5192F92FD7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68-4925-BD1D-5192F92FD7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68-4925-BD1D-5192F92FD7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68-4925-BD1D-5192F92FD7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68-4925-BD1D-5192F92FD7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D68-4925-BD1D-5192F92FD720}"/>
            </c:ext>
          </c:extLst>
        </c:ser>
        <c:ser>
          <c:idx val="0"/>
          <c:order val="1"/>
          <c:tx>
            <c:strRef>
              <c:f>Key!$I$58</c:f>
              <c:strCache>
                <c:ptCount val="1"/>
                <c:pt idx="0">
                  <c:v>#N/A</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D68-4925-BD1D-5192F92FD720}"/>
            </c:ext>
          </c:extLst>
        </c:ser>
        <c:ser>
          <c:idx val="2"/>
          <c:order val="2"/>
          <c:tx>
            <c:strRef>
              <c:f>Key!$I$60</c:f>
              <c:strCache>
                <c:ptCount val="1"/>
                <c:pt idx="0">
                  <c:v>#N/A</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D68-4925-BD1D-5192F92FD720}"/>
            </c:ext>
          </c:extLst>
        </c:ser>
        <c:ser>
          <c:idx val="3"/>
          <c:order val="3"/>
          <c:tx>
            <c:strRef>
              <c:f>Key!$I$61</c:f>
              <c:strCache>
                <c:ptCount val="1"/>
                <c:pt idx="0">
                  <c:v>#N/A</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D68-4925-BD1D-5192F92FD720}"/>
              </c:ext>
            </c:extLst>
          </c:dPt>
          <c:dPt>
            <c:idx val="3"/>
            <c:bubble3D val="0"/>
            <c:extLst>
              <c:ext xmlns:c16="http://schemas.microsoft.com/office/drawing/2014/chart" uri="{C3380CC4-5D6E-409C-BE32-E72D297353CC}">
                <c16:uniqueId val="{00000063-AD68-4925-BD1D-5192F92FD72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68-4925-BD1D-5192F92FD7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68-4925-BD1D-5192F92FD7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68-4925-BD1D-5192F92FD7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68-4925-BD1D-5192F92FD72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68-4925-BD1D-5192F92FD72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68-4925-BD1D-5192F92FD72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68-4925-BD1D-5192F92FD7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68-4925-BD1D-5192F92FD7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68-4925-BD1D-5192F92FD7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68-4925-BD1D-5192F92FD7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68-4925-BD1D-5192F92FD7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68-4925-BD1D-5192F92FD7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68-4925-BD1D-5192F92FD7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68-4925-BD1D-5192F92FD7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68-4925-BD1D-5192F92FD7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68-4925-BD1D-5192F92FD7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68-4925-BD1D-5192F92FD7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68-4925-BD1D-5192F92FD7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68-4925-BD1D-5192F92FD7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68-4925-BD1D-5192F92FD7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68-4925-BD1D-5192F92FD7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68-4925-BD1D-5192F92FD7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68-4925-BD1D-5192F92FD7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68-4925-BD1D-5192F92FD7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68-4925-BD1D-5192F92FD7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68-4925-BD1D-5192F92FD7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68-4925-BD1D-5192F92FD7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68-4925-BD1D-5192F92FD7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68-4925-BD1D-5192F92FD7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68-4925-BD1D-5192F92FD7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68-4925-BD1D-5192F92FD7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68-4925-BD1D-5192F92FD7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68-4925-BD1D-5192F92FD7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68-4925-BD1D-5192F92FD7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68-4925-BD1D-5192F92FD7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68-4925-BD1D-5192F92FD7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68-4925-BD1D-5192F92FD7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68-4925-BD1D-5192F92FD7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68-4925-BD1D-5192F92FD7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68-4925-BD1D-5192F92FD7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68-4925-BD1D-5192F92FD7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68-4925-BD1D-5192F92FD7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68-4925-BD1D-5192F92FD7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68-4925-BD1D-5192F92FD7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68-4925-BD1D-5192F92FD7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68-4925-BD1D-5192F92FD7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68-4925-BD1D-5192F92FD7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68-4925-BD1D-5192F92FD7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68-4925-BD1D-5192F92FD7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68-4925-BD1D-5192F92FD7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68-4925-BD1D-5192F92FD7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68-4925-BD1D-5192F92FD7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68-4925-BD1D-5192F92FD7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68-4925-BD1D-5192F92FD7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68-4925-BD1D-5192F92FD7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68-4925-BD1D-5192F92FD7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68-4925-BD1D-5192F92FD7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68-4925-BD1D-5192F92FD7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68-4925-BD1D-5192F92FD7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68-4925-BD1D-5192F92FD7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68-4925-BD1D-5192F92FD7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68-4925-BD1D-5192F92FD7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68-4925-BD1D-5192F92FD7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68-4925-BD1D-5192F92FD7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68-4925-BD1D-5192F92FD7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68-4925-BD1D-5192F92FD7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68-4925-BD1D-5192F92FD7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68-4925-BD1D-5192F92FD7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68-4925-BD1D-5192F92FD7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68-4925-BD1D-5192F92FD7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68-4925-BD1D-5192F92FD7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68-4925-BD1D-5192F92FD7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68-4925-BD1D-5192F92FD7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68-4925-BD1D-5192F92FD7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68-4925-BD1D-5192F92FD7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68-4925-BD1D-5192F92FD7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68-4925-BD1D-5192F92FD7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68-4925-BD1D-5192F92FD7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68-4925-BD1D-5192F92FD7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68-4925-BD1D-5192F92FD7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68-4925-BD1D-5192F92FD7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68-4925-BD1D-5192F92FD7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68-4925-BD1D-5192F92FD7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68-4925-BD1D-5192F92FD7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68-4925-BD1D-5192F92FD7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68-4925-BD1D-5192F92FD7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68-4925-BD1D-5192F92FD7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68-4925-BD1D-5192F92FD7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68-4925-BD1D-5192F92FD7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68-4925-BD1D-5192F92FD7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68-4925-BD1D-5192F92FD7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68-4925-BD1D-5192F92FD7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68-4925-BD1D-5192F92FD7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68-4925-BD1D-5192F92FD7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68-4925-BD1D-5192F92FD7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68-4925-BD1D-5192F92FD720}"/>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68-4925-BD1D-5192F92FD720}"/>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68-4925-BD1D-5192F92FD7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68-4925-BD1D-5192F92FD7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68-4925-BD1D-5192F92FD72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68-4925-BD1D-5192F92FD72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68-4925-BD1D-5192F92FD72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68-4925-BD1D-5192F92FD72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68-4925-BD1D-5192F92FD72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68-4925-BD1D-5192F92FD72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68-4925-BD1D-5192F92FD7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68-4925-BD1D-5192F92FD7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68-4925-BD1D-5192F92FD7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68-4925-BD1D-5192F92FD7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68-4925-BD1D-5192F92FD7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68-4925-BD1D-5192F92FD7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68-4925-BD1D-5192F92FD7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68-4925-BD1D-5192F92FD7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68-4925-BD1D-5192F92FD7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68-4925-BD1D-5192F92FD7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68-4925-BD1D-5192F92FD7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68-4925-BD1D-5192F92FD7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68-4925-BD1D-5192F92FD7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68-4925-BD1D-5192F92FD7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68-4925-BD1D-5192F92FD7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68-4925-BD1D-5192F92FD7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68-4925-BD1D-5192F92FD7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68-4925-BD1D-5192F92FD7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68-4925-BD1D-5192F92FD7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68-4925-BD1D-5192F92FD7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68-4925-BD1D-5192F92FD7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68-4925-BD1D-5192F92FD7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68-4925-BD1D-5192F92FD7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68-4925-BD1D-5192F92FD7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68-4925-BD1D-5192F92FD7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68-4925-BD1D-5192F92FD7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68-4925-BD1D-5192F92FD7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68-4925-BD1D-5192F92FD7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68-4925-BD1D-5192F92FD7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68-4925-BD1D-5192F92FD7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68-4925-BD1D-5192F92FD7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68-4925-BD1D-5192F92FD7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68-4925-BD1D-5192F92FD7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68-4925-BD1D-5192F92FD7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68-4925-BD1D-5192F92FD7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68-4925-BD1D-5192F92FD7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68-4925-BD1D-5192F92FD7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68-4925-BD1D-5192F92FD7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68-4925-BD1D-5192F92FD7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68-4925-BD1D-5192F92FD7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68-4925-BD1D-5192F92FD7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68-4925-BD1D-5192F92FD7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68-4925-BD1D-5192F92FD7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68-4925-BD1D-5192F92FD7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68-4925-BD1D-5192F92FD7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68-4925-BD1D-5192F92FD7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68-4925-BD1D-5192F92FD7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68-4925-BD1D-5192F92FD7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68-4925-BD1D-5192F92FD7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68-4925-BD1D-5192F92FD7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68-4925-BD1D-5192F92FD7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68-4925-BD1D-5192F92FD7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68-4925-BD1D-5192F92FD7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68-4925-BD1D-5192F92FD7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68-4925-BD1D-5192F92FD7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68-4925-BD1D-5192F92FD7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68-4925-BD1D-5192F92FD7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68-4925-BD1D-5192F92FD7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68-4925-BD1D-5192F92FD7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68-4925-BD1D-5192F92FD7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68-4925-BD1D-5192F92FD7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68-4925-BD1D-5192F92FD7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68-4925-BD1D-5192F92FD7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68-4925-BD1D-5192F92FD7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68-4925-BD1D-5192F92FD7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68-4925-BD1D-5192F92FD7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68-4925-BD1D-5192F92FD7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68-4925-BD1D-5192F92FD7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68-4925-BD1D-5192F92FD7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68-4925-BD1D-5192F92FD7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68-4925-BD1D-5192F92FD7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68-4925-BD1D-5192F92FD7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68-4925-BD1D-5192F92FD7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68-4925-BD1D-5192F92FD7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68-4925-BD1D-5192F92FD7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68-4925-BD1D-5192F92FD7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68-4925-BD1D-5192F92FD7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68-4925-BD1D-5192F92FD7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68-4925-BD1D-5192F92FD7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68-4925-BD1D-5192F92FD7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68-4925-BD1D-5192F92FD7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68-4925-BD1D-5192F92FD7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68-4925-BD1D-5192F92FD7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68-4925-BD1D-5192F92FD7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68-4925-BD1D-5192F92FD7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68-4925-BD1D-5192F92FD7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68-4925-BD1D-5192F92FD7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68-4925-BD1D-5192F92FD72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#N/A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#N/A</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7D4-4CAD-BBE0-D03E5C76E4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7D4-4CAD-BBE0-D03E5C76E4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D4-4CAD-BBE0-D03E5C76E4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D4-4CAD-BBE0-D03E5C76E49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D4-4CAD-BBE0-D03E5C76E49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D4-4CAD-BBE0-D03E5C76E49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D4-4CAD-BBE0-D03E5C76E4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D4-4CAD-BBE0-D03E5C76E4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D4-4CAD-BBE0-D03E5C76E4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D4-4CAD-BBE0-D03E5C76E4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D4-4CAD-BBE0-D03E5C76E4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D4-4CAD-BBE0-D03E5C76E4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D4-4CAD-BBE0-D03E5C76E4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D4-4CAD-BBE0-D03E5C76E4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D4-4CAD-BBE0-D03E5C76E4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D4-4CAD-BBE0-D03E5C76E4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D4-4CAD-BBE0-D03E5C76E4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D4-4CAD-BBE0-D03E5C76E4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D4-4CAD-BBE0-D03E5C76E4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D4-4CAD-BBE0-D03E5C76E4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D4-4CAD-BBE0-D03E5C76E4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D4-4CAD-BBE0-D03E5C76E4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D4-4CAD-BBE0-D03E5C76E4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D4-4CAD-BBE0-D03E5C76E4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7D4-4CAD-BBE0-D03E5C76E4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7D4-4CAD-BBE0-D03E5C76E4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D4-4CAD-BBE0-D03E5C76E4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D4-4CAD-BBE0-D03E5C76E4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D4-4CAD-BBE0-D03E5C76E4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D4-4CAD-BBE0-D03E5C76E4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D4-4CAD-BBE0-D03E5C76E4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D4-4CAD-BBE0-D03E5C76E4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D4-4CAD-BBE0-D03E5C76E4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D4-4CAD-BBE0-D03E5C76E4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D4-4CAD-BBE0-D03E5C76E4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D4-4CAD-BBE0-D03E5C76E4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D4-4CAD-BBE0-D03E5C76E4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D4-4CAD-BBE0-D03E5C76E4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D4-4CAD-BBE0-D03E5C76E4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D4-4CAD-BBE0-D03E5C76E4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D4-4CAD-BBE0-D03E5C76E4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D4-4CAD-BBE0-D03E5C76E4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D4-4CAD-BBE0-D03E5C76E4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D4-4CAD-BBE0-D03E5C76E4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D4-4CAD-BBE0-D03E5C76E4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D4-4CAD-BBE0-D03E5C76E4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D4-4CAD-BBE0-D03E5C76E4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D4-4CAD-BBE0-D03E5C76E4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D4-4CAD-BBE0-D03E5C76E4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D4-4CAD-BBE0-D03E5C76E4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D4-4CAD-BBE0-D03E5C76E4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D4-4CAD-BBE0-D03E5C76E4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D4-4CAD-BBE0-D03E5C76E4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D4-4CAD-BBE0-D03E5C76E4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D4-4CAD-BBE0-D03E5C76E4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D4-4CAD-BBE0-D03E5C76E4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D4-4CAD-BBE0-D03E5C76E4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D4-4CAD-BBE0-D03E5C76E4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D4-4CAD-BBE0-D03E5C76E4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D4-4CAD-BBE0-D03E5C76E4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D4-4CAD-BBE0-D03E5C76E4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D4-4CAD-BBE0-D03E5C76E4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D4-4CAD-BBE0-D03E5C76E4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D4-4CAD-BBE0-D03E5C76E4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D4-4CAD-BBE0-D03E5C76E4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D4-4CAD-BBE0-D03E5C76E4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D4-4CAD-BBE0-D03E5C76E4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D4-4CAD-BBE0-D03E5C76E4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D4-4CAD-BBE0-D03E5C76E4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D4-4CAD-BBE0-D03E5C76E4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D4-4CAD-BBE0-D03E5C76E4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D4-4CAD-BBE0-D03E5C76E4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D4-4CAD-BBE0-D03E5C76E4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D4-4CAD-BBE0-D03E5C76E4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D4-4CAD-BBE0-D03E5C76E4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D4-4CAD-BBE0-D03E5C76E4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D4-4CAD-BBE0-D03E5C76E4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D4-4CAD-BBE0-D03E5C76E4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D4-4CAD-BBE0-D03E5C76E4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D4-4CAD-BBE0-D03E5C76E4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D4-4CAD-BBE0-D03E5C76E4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D4-4CAD-BBE0-D03E5C76E4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D4-4CAD-BBE0-D03E5C76E4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D4-4CAD-BBE0-D03E5C76E4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D4-4CAD-BBE0-D03E5C76E4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D4-4CAD-BBE0-D03E5C76E4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D4-4CAD-BBE0-D03E5C76E4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D4-4CAD-BBE0-D03E5C76E4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D4-4CAD-BBE0-D03E5C76E4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D4-4CAD-BBE0-D03E5C76E4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D4-4CAD-BBE0-D03E5C76E4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D4-4CAD-BBE0-D03E5C76E4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D4-4CAD-BBE0-D03E5C76E4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D4-4CAD-BBE0-D03E5C76E4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D4-4CAD-BBE0-D03E5C76E4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7D4-4CAD-BBE0-D03E5C76E497}"/>
            </c:ext>
          </c:extLst>
        </c:ser>
        <c:ser>
          <c:idx val="0"/>
          <c:order val="1"/>
          <c:tx>
            <c:strRef>
              <c:f>Key!$I$59</c:f>
              <c:strCache>
                <c:ptCount val="1"/>
                <c:pt idx="0">
                  <c:v>#N/A</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07D4-4CAD-BBE0-D03E5C76E49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7D4-4CAD-BBE0-D03E5C76E497}"/>
            </c:ext>
          </c:extLst>
        </c:ser>
        <c:ser>
          <c:idx val="2"/>
          <c:order val="2"/>
          <c:tx>
            <c:strRef>
              <c:f>Key!$I$60</c:f>
              <c:strCache>
                <c:ptCount val="1"/>
                <c:pt idx="0">
                  <c:v>#N/A</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07D4-4CAD-BBE0-D03E5C76E497}"/>
            </c:ext>
          </c:extLst>
        </c:ser>
        <c:ser>
          <c:idx val="3"/>
          <c:order val="3"/>
          <c:tx>
            <c:strRef>
              <c:f>Key!$I$61</c:f>
              <c:strCache>
                <c:ptCount val="1"/>
                <c:pt idx="0">
                  <c:v>#N/A</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07D4-4CAD-BBE0-D03E5C76E497}"/>
              </c:ext>
            </c:extLst>
          </c:dPt>
          <c:dPt>
            <c:idx val="3"/>
            <c:bubble3D val="0"/>
            <c:extLst>
              <c:ext xmlns:c16="http://schemas.microsoft.com/office/drawing/2014/chart" uri="{C3380CC4-5D6E-409C-BE32-E72D297353CC}">
                <c16:uniqueId val="{00000064-07D4-4CAD-BBE0-D03E5C76E49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7D4-4CAD-BBE0-D03E5C76E4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7D4-4CAD-BBE0-D03E5C76E4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7D4-4CAD-BBE0-D03E5C76E4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7D4-4CAD-BBE0-D03E5C76E49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7D4-4CAD-BBE0-D03E5C76E49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7D4-4CAD-BBE0-D03E5C76E49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7D4-4CAD-BBE0-D03E5C76E4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7D4-4CAD-BBE0-D03E5C76E4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7D4-4CAD-BBE0-D03E5C76E4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7D4-4CAD-BBE0-D03E5C76E4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7D4-4CAD-BBE0-D03E5C76E4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7D4-4CAD-BBE0-D03E5C76E4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7D4-4CAD-BBE0-D03E5C76E4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7D4-4CAD-BBE0-D03E5C76E4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7D4-4CAD-BBE0-D03E5C76E4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7D4-4CAD-BBE0-D03E5C76E4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7D4-4CAD-BBE0-D03E5C76E4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7D4-4CAD-BBE0-D03E5C76E4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7D4-4CAD-BBE0-D03E5C76E4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7D4-4CAD-BBE0-D03E5C76E4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7D4-4CAD-BBE0-D03E5C76E4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7D4-4CAD-BBE0-D03E5C76E4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7D4-4CAD-BBE0-D03E5C76E4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07D4-4CAD-BBE0-D03E5C76E4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7D4-4CAD-BBE0-D03E5C76E4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7D4-4CAD-BBE0-D03E5C76E4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7D4-4CAD-BBE0-D03E5C76E4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7D4-4CAD-BBE0-D03E5C76E4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7D4-4CAD-BBE0-D03E5C76E4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7D4-4CAD-BBE0-D03E5C76E4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7D4-4CAD-BBE0-D03E5C76E4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7D4-4CAD-BBE0-D03E5C76E4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7D4-4CAD-BBE0-D03E5C76E4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7D4-4CAD-BBE0-D03E5C76E4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7D4-4CAD-BBE0-D03E5C76E4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7D4-4CAD-BBE0-D03E5C76E4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7D4-4CAD-BBE0-D03E5C76E4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7D4-4CAD-BBE0-D03E5C76E4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7D4-4CAD-BBE0-D03E5C76E4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7D4-4CAD-BBE0-D03E5C76E4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7D4-4CAD-BBE0-D03E5C76E4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7D4-4CAD-BBE0-D03E5C76E4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7D4-4CAD-BBE0-D03E5C76E4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7D4-4CAD-BBE0-D03E5C76E4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7D4-4CAD-BBE0-D03E5C76E4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7D4-4CAD-BBE0-D03E5C76E4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7D4-4CAD-BBE0-D03E5C76E4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7D4-4CAD-BBE0-D03E5C76E4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7D4-4CAD-BBE0-D03E5C76E4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7D4-4CAD-BBE0-D03E5C76E4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7D4-4CAD-BBE0-D03E5C76E4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7D4-4CAD-BBE0-D03E5C76E4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7D4-4CAD-BBE0-D03E5C76E4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7D4-4CAD-BBE0-D03E5C76E4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7D4-4CAD-BBE0-D03E5C76E4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7D4-4CAD-BBE0-D03E5C76E4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7D4-4CAD-BBE0-D03E5C76E4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7D4-4CAD-BBE0-D03E5C76E4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7D4-4CAD-BBE0-D03E5C76E4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7D4-4CAD-BBE0-D03E5C76E4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7D4-4CAD-BBE0-D03E5C76E4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7D4-4CAD-BBE0-D03E5C76E4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7D4-4CAD-BBE0-D03E5C76E4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7D4-4CAD-BBE0-D03E5C76E4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7D4-4CAD-BBE0-D03E5C76E4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7D4-4CAD-BBE0-D03E5C76E4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7D4-4CAD-BBE0-D03E5C76E4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7D4-4CAD-BBE0-D03E5C76E4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7D4-4CAD-BBE0-D03E5C76E4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7D4-4CAD-BBE0-D03E5C76E4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7D4-4CAD-BBE0-D03E5C76E4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D4-4CAD-BBE0-D03E5C76E4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D4-4CAD-BBE0-D03E5C76E4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D4-4CAD-BBE0-D03E5C76E4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D4-4CAD-BBE0-D03E5C76E4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D4-4CAD-BBE0-D03E5C76E4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D4-4CAD-BBE0-D03E5C76E4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D4-4CAD-BBE0-D03E5C76E4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D4-4CAD-BBE0-D03E5C76E4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D4-4CAD-BBE0-D03E5C76E4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D4-4CAD-BBE0-D03E5C76E4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D4-4CAD-BBE0-D03E5C76E4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D4-4CAD-BBE0-D03E5C76E4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D4-4CAD-BBE0-D03E5C76E4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D4-4CAD-BBE0-D03E5C76E4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D4-4CAD-BBE0-D03E5C76E4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D4-4CAD-BBE0-D03E5C76E4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D4-4CAD-BBE0-D03E5C76E4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D4-4CAD-BBE0-D03E5C76E4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D4-4CAD-BBE0-D03E5C76E4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D4-4CAD-BBE0-D03E5C76E4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D4-4CAD-BBE0-D03E5C76E4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D4-4CAD-BBE0-D03E5C76E4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D4-4CAD-BBE0-D03E5C76E4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7D4-4CAD-BBE0-D03E5C76E4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07D4-4CAD-BBE0-D03E5C76E497}"/>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07D4-4CAD-BBE0-D03E5C76E497}"/>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7D4-4CAD-BBE0-D03E5C76E4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7D4-4CAD-BBE0-D03E5C76E4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7D4-4CAD-BBE0-D03E5C76E4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7D4-4CAD-BBE0-D03E5C76E49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7D4-4CAD-BBE0-D03E5C76E49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7D4-4CAD-BBE0-D03E5C76E49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7D4-4CAD-BBE0-D03E5C76E4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7D4-4CAD-BBE0-D03E5C76E4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7D4-4CAD-BBE0-D03E5C76E4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7D4-4CAD-BBE0-D03E5C76E4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7D4-4CAD-BBE0-D03E5C76E4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7D4-4CAD-BBE0-D03E5C76E4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7D4-4CAD-BBE0-D03E5C76E4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7D4-4CAD-BBE0-D03E5C76E4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7D4-4CAD-BBE0-D03E5C76E4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7D4-4CAD-BBE0-D03E5C76E4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7D4-4CAD-BBE0-D03E5C76E4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7D4-4CAD-BBE0-D03E5C76E4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7D4-4CAD-BBE0-D03E5C76E4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7D4-4CAD-BBE0-D03E5C76E4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7D4-4CAD-BBE0-D03E5C76E4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7D4-4CAD-BBE0-D03E5C76E4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7D4-4CAD-BBE0-D03E5C76E4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7D4-4CAD-BBE0-D03E5C76E4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D4-4CAD-BBE0-D03E5C76E4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D4-4CAD-BBE0-D03E5C76E4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D4-4CAD-BBE0-D03E5C76E4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D4-4CAD-BBE0-D03E5C76E4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D4-4CAD-BBE0-D03E5C76E4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D4-4CAD-BBE0-D03E5C76E4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D4-4CAD-BBE0-D03E5C76E4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D4-4CAD-BBE0-D03E5C76E4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D4-4CAD-BBE0-D03E5C76E4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D4-4CAD-BBE0-D03E5C76E4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D4-4CAD-BBE0-D03E5C76E4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D4-4CAD-BBE0-D03E5C76E4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D4-4CAD-BBE0-D03E5C76E4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D4-4CAD-BBE0-D03E5C76E4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D4-4CAD-BBE0-D03E5C76E4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D4-4CAD-BBE0-D03E5C76E4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D4-4CAD-BBE0-D03E5C76E4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D4-4CAD-BBE0-D03E5C76E4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D4-4CAD-BBE0-D03E5C76E4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D4-4CAD-BBE0-D03E5C76E4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D4-4CAD-BBE0-D03E5C76E4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7D4-4CAD-BBE0-D03E5C76E4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7D4-4CAD-BBE0-D03E5C76E4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7D4-4CAD-BBE0-D03E5C76E4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7D4-4CAD-BBE0-D03E5C76E4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7D4-4CAD-BBE0-D03E5C76E4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7D4-4CAD-BBE0-D03E5C76E4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7D4-4CAD-BBE0-D03E5C76E4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7D4-4CAD-BBE0-D03E5C76E4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7D4-4CAD-BBE0-D03E5C76E4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7D4-4CAD-BBE0-D03E5C76E4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7D4-4CAD-BBE0-D03E5C76E4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7D4-4CAD-BBE0-D03E5C76E4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7D4-4CAD-BBE0-D03E5C76E4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7D4-4CAD-BBE0-D03E5C76E4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7D4-4CAD-BBE0-D03E5C76E4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7D4-4CAD-BBE0-D03E5C76E4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7D4-4CAD-BBE0-D03E5C76E4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7D4-4CAD-BBE0-D03E5C76E4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7D4-4CAD-BBE0-D03E5C76E4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7D4-4CAD-BBE0-D03E5C76E4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7D4-4CAD-BBE0-D03E5C76E4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7D4-4CAD-BBE0-D03E5C76E4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7D4-4CAD-BBE0-D03E5C76E4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7D4-4CAD-BBE0-D03E5C76E4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7D4-4CAD-BBE0-D03E5C76E4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7D4-4CAD-BBE0-D03E5C76E4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D4-4CAD-BBE0-D03E5C76E4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D4-4CAD-BBE0-D03E5C76E4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D4-4CAD-BBE0-D03E5C76E4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D4-4CAD-BBE0-D03E5C76E4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D4-4CAD-BBE0-D03E5C76E4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D4-4CAD-BBE0-D03E5C76E4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D4-4CAD-BBE0-D03E5C76E4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D4-4CAD-BBE0-D03E5C76E4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D4-4CAD-BBE0-D03E5C76E4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D4-4CAD-BBE0-D03E5C76E4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D4-4CAD-BBE0-D03E5C76E4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D4-4CAD-BBE0-D03E5C76E4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D4-4CAD-BBE0-D03E5C76E4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D4-4CAD-BBE0-D03E5C76E4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D4-4CAD-BBE0-D03E5C76E4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D4-4CAD-BBE0-D03E5C76E4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D4-4CAD-BBE0-D03E5C76E4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D4-4CAD-BBE0-D03E5C76E4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D4-4CAD-BBE0-D03E5C76E4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D4-4CAD-BBE0-D03E5C76E4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D4-4CAD-BBE0-D03E5C76E4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D4-4CAD-BBE0-D03E5C76E4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D4-4CAD-BBE0-D03E5C76E4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7D4-4CAD-BBE0-D03E5C76E4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7D4-4CAD-BBE0-D03E5C76E49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#N/A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#N/A</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A06-4901-981B-617D77FB78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06-4901-981B-617D77FB78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06-4901-981B-617D77FB78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06-4901-981B-617D77FB788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06-4901-981B-617D77FB788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06-4901-981B-617D77FB788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06-4901-981B-617D77FB78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06-4901-981B-617D77FB78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06-4901-981B-617D77FB78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06-4901-981B-617D77FB78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06-4901-981B-617D77FB78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06-4901-981B-617D77FB78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06-4901-981B-617D77FB78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06-4901-981B-617D77FB78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06-4901-981B-617D77FB78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06-4901-981B-617D77FB78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06-4901-981B-617D77FB78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06-4901-981B-617D77FB78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06-4901-981B-617D77FB78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06-4901-981B-617D77FB78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06-4901-981B-617D77FB78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06-4901-981B-617D77FB78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06-4901-981B-617D77FB78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06-4901-981B-617D77FB78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A06-4901-981B-617D77FB78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06-4901-981B-617D77FB78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06-4901-981B-617D77FB78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06-4901-981B-617D77FB78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06-4901-981B-617D77FB78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06-4901-981B-617D77FB78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06-4901-981B-617D77FB78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06-4901-981B-617D77FB78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06-4901-981B-617D77FB78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06-4901-981B-617D77FB78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06-4901-981B-617D77FB78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06-4901-981B-617D77FB78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06-4901-981B-617D77FB78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06-4901-981B-617D77FB78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06-4901-981B-617D77FB78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06-4901-981B-617D77FB78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06-4901-981B-617D77FB78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06-4901-981B-617D77FB78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06-4901-981B-617D77FB78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06-4901-981B-617D77FB78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06-4901-981B-617D77FB78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06-4901-981B-617D77FB78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06-4901-981B-617D77FB78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06-4901-981B-617D77FB78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06-4901-981B-617D77FB78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06-4901-981B-617D77FB78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06-4901-981B-617D77FB78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06-4901-981B-617D77FB78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06-4901-981B-617D77FB78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06-4901-981B-617D77FB78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06-4901-981B-617D77FB78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06-4901-981B-617D77FB78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06-4901-981B-617D77FB78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06-4901-981B-617D77FB78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06-4901-981B-617D77FB78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06-4901-981B-617D77FB78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06-4901-981B-617D77FB78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06-4901-981B-617D77FB78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06-4901-981B-617D77FB78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06-4901-981B-617D77FB78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06-4901-981B-617D77FB78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06-4901-981B-617D77FB78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06-4901-981B-617D77FB78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06-4901-981B-617D77FB78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06-4901-981B-617D77FB78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06-4901-981B-617D77FB78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06-4901-981B-617D77FB78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06-4901-981B-617D77FB78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06-4901-981B-617D77FB78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06-4901-981B-617D77FB78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06-4901-981B-617D77FB78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06-4901-981B-617D77FB78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06-4901-981B-617D77FB78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06-4901-981B-617D77FB78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06-4901-981B-617D77FB78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06-4901-981B-617D77FB78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06-4901-981B-617D77FB78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06-4901-981B-617D77FB78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06-4901-981B-617D77FB78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06-4901-981B-617D77FB78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06-4901-981B-617D77FB78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06-4901-981B-617D77FB78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06-4901-981B-617D77FB78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06-4901-981B-617D77FB78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06-4901-981B-617D77FB78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06-4901-981B-617D77FB78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06-4901-981B-617D77FB78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06-4901-981B-617D77FB78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06-4901-981B-617D77FB78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06-4901-981B-617D77FB78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06-4901-981B-617D77FB78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A06-4901-981B-617D77FB7881}"/>
            </c:ext>
          </c:extLst>
        </c:ser>
        <c:ser>
          <c:idx val="0"/>
          <c:order val="1"/>
          <c:tx>
            <c:strRef>
              <c:f>Key!$I$58</c:f>
              <c:strCache>
                <c:ptCount val="1"/>
                <c:pt idx="0">
                  <c:v>#N/A</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4A06-4901-981B-617D77FB7881}"/>
            </c:ext>
          </c:extLst>
        </c:ser>
        <c:ser>
          <c:idx val="2"/>
          <c:order val="2"/>
          <c:tx>
            <c:strRef>
              <c:f>Key!$I$60</c:f>
              <c:strCache>
                <c:ptCount val="1"/>
                <c:pt idx="0">
                  <c:v>#N/A</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A06-4901-981B-617D77FB7881}"/>
            </c:ext>
          </c:extLst>
        </c:ser>
        <c:ser>
          <c:idx val="3"/>
          <c:order val="3"/>
          <c:tx>
            <c:strRef>
              <c:f>Key!$I$61</c:f>
              <c:strCache>
                <c:ptCount val="1"/>
                <c:pt idx="0">
                  <c:v>#N/A</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A06-4901-981B-617D77FB788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A06-4901-981B-617D77FB78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A06-4901-981B-617D77FB78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A06-4901-981B-617D77FB78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A06-4901-981B-617D77FB7881}"/>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4A06-4901-981B-617D77FB788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A06-4901-981B-617D77FB788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A06-4901-981B-617D77FB78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A06-4901-981B-617D77FB78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A06-4901-981B-617D77FB78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A06-4901-981B-617D77FB78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A06-4901-981B-617D77FB78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A06-4901-981B-617D77FB78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A06-4901-981B-617D77FB78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A06-4901-981B-617D77FB78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A06-4901-981B-617D77FB78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A06-4901-981B-617D77FB78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A06-4901-981B-617D77FB78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A06-4901-981B-617D77FB78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A06-4901-981B-617D77FB78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A06-4901-981B-617D77FB78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A06-4901-981B-617D77FB78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A06-4901-981B-617D77FB78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A06-4901-981B-617D77FB788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A06-4901-981B-617D77FB7881}"/>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A06-4901-981B-617D77FB7881}"/>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4A06-4901-981B-617D77FB7881}"/>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A06-4901-981B-617D77FB78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A06-4901-981B-617D77FB78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A06-4901-981B-617D77FB78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A06-4901-981B-617D77FB788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A06-4901-981B-617D77FB788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A06-4901-981B-617D77FB788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A06-4901-981B-617D77FB78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A06-4901-981B-617D77FB78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A06-4901-981B-617D77FB78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A06-4901-981B-617D77FB78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A06-4901-981B-617D77FB78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A06-4901-981B-617D77FB78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A06-4901-981B-617D77FB78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A06-4901-981B-617D77FB78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A06-4901-981B-617D77FB78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A06-4901-981B-617D77FB78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A06-4901-981B-617D77FB78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A06-4901-981B-617D77FB78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A06-4901-981B-617D77FB78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A06-4901-981B-617D77FB78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A06-4901-981B-617D77FB78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A06-4901-981B-617D77FB78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A06-4901-981B-617D77FB78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A06-4901-981B-617D77FB78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06-4901-981B-617D77FB78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06-4901-981B-617D77FB78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06-4901-981B-617D77FB78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06-4901-981B-617D77FB78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06-4901-981B-617D77FB78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06-4901-981B-617D77FB78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06-4901-981B-617D77FB78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06-4901-981B-617D77FB78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06-4901-981B-617D77FB78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06-4901-981B-617D77FB78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06-4901-981B-617D77FB78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06-4901-981B-617D77FB78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06-4901-981B-617D77FB78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06-4901-981B-617D77FB78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06-4901-981B-617D77FB78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06-4901-981B-617D77FB78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06-4901-981B-617D77FB78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06-4901-981B-617D77FB78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06-4901-981B-617D77FB78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06-4901-981B-617D77FB78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06-4901-981B-617D77FB78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06-4901-981B-617D77FB78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06-4901-981B-617D77FB78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06-4901-981B-617D77FB78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06-4901-981B-617D77FB78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06-4901-981B-617D77FB78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06-4901-981B-617D77FB78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06-4901-981B-617D77FB78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06-4901-981B-617D77FB78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06-4901-981B-617D77FB78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06-4901-981B-617D77FB78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06-4901-981B-617D77FB78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06-4901-981B-617D77FB78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06-4901-981B-617D77FB78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06-4901-981B-617D77FB78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06-4901-981B-617D77FB78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06-4901-981B-617D77FB78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06-4901-981B-617D77FB78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06-4901-981B-617D77FB78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06-4901-981B-617D77FB78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06-4901-981B-617D77FB78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06-4901-981B-617D77FB78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06-4901-981B-617D77FB78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06-4901-981B-617D77FB78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06-4901-981B-617D77FB78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A06-4901-981B-617D77FB78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A06-4901-981B-617D77FB78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A06-4901-981B-617D77FB78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A06-4901-981B-617D77FB78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A06-4901-981B-617D77FB78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A06-4901-981B-617D77FB78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A06-4901-981B-617D77FB78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A06-4901-981B-617D77FB78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A06-4901-981B-617D77FB78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A06-4901-981B-617D77FB78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A06-4901-981B-617D77FB78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A06-4901-981B-617D77FB78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A06-4901-981B-617D77FB78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A06-4901-981B-617D77FB78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A06-4901-981B-617D77FB78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A06-4901-981B-617D77FB78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A06-4901-981B-617D77FB78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A06-4901-981B-617D77FB78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A06-4901-981B-617D77FB78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A06-4901-981B-617D77FB78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A06-4901-981B-617D77FB78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A06-4901-981B-617D77FB78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A06-4901-981B-617D77FB78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A06-4901-981B-617D77FB78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A06-4901-981B-617D77FB78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A06-4901-981B-617D77FB78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A06-4901-981B-617D77FB7881}"/>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#N/A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#N/A</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B42-4876-8C10-B36300DB8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B42-4876-8C10-B36300DB8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42-4876-8C10-B36300DB89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42-4876-8C10-B36300DB896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42-4876-8C10-B36300DB896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42-4876-8C10-B36300DB89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42-4876-8C10-B36300DB89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42-4876-8C10-B36300DB89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42-4876-8C10-B36300DB89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42-4876-8C10-B36300DB89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42-4876-8C10-B36300DB89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42-4876-8C10-B36300DB89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42-4876-8C10-B36300DB8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42-4876-8C10-B36300DB89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42-4876-8C10-B36300DB89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42-4876-8C10-B36300DB89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42-4876-8C10-B36300DB8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42-4876-8C10-B36300DB8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42-4876-8C10-B36300DB8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42-4876-8C10-B36300DB8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42-4876-8C10-B36300DB8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42-4876-8C10-B36300DB8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42-4876-8C10-B36300DB8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42-4876-8C10-B36300DB8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B42-4876-8C10-B36300DB8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B42-4876-8C10-B36300DB8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42-4876-8C10-B36300DB8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42-4876-8C10-B36300DB8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42-4876-8C10-B36300DB8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42-4876-8C10-B36300DB8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42-4876-8C10-B36300DB8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42-4876-8C10-B36300DB8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42-4876-8C10-B36300DB8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42-4876-8C10-B36300DB8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42-4876-8C10-B36300DB8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42-4876-8C10-B36300DB8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42-4876-8C10-B36300DB8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42-4876-8C10-B36300DB8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42-4876-8C10-B36300DB8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42-4876-8C10-B36300DB8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42-4876-8C10-B36300DB8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42-4876-8C10-B36300DB8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42-4876-8C10-B36300DB8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42-4876-8C10-B36300DB8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42-4876-8C10-B36300DB8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42-4876-8C10-B36300DB8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42-4876-8C10-B36300DB8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42-4876-8C10-B36300DB8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42-4876-8C10-B36300DB8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42-4876-8C10-B36300DB8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42-4876-8C10-B36300DB8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42-4876-8C10-B36300DB8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42-4876-8C10-B36300DB8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42-4876-8C10-B36300DB8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42-4876-8C10-B36300DB8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42-4876-8C10-B36300DB8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42-4876-8C10-B36300DB8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42-4876-8C10-B36300DB8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42-4876-8C10-B36300DB8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42-4876-8C10-B36300DB8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42-4876-8C10-B36300DB8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42-4876-8C10-B36300DB8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42-4876-8C10-B36300DB8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42-4876-8C10-B36300DB8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42-4876-8C10-B36300DB8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42-4876-8C10-B36300DB8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42-4876-8C10-B36300DB8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42-4876-8C10-B36300DB8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42-4876-8C10-B36300DB8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42-4876-8C10-B36300DB8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42-4876-8C10-B36300DB8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42-4876-8C10-B36300DB8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42-4876-8C10-B36300DB8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42-4876-8C10-B36300DB8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42-4876-8C10-B36300DB8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42-4876-8C10-B36300DB8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42-4876-8C10-B36300DB8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42-4876-8C10-B36300DB8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42-4876-8C10-B36300DB8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42-4876-8C10-B36300DB8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42-4876-8C10-B36300DB8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42-4876-8C10-B36300DB8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42-4876-8C10-B36300DB8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42-4876-8C10-B36300DB8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42-4876-8C10-B36300DB8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42-4876-8C10-B36300DB8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42-4876-8C10-B36300DB8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42-4876-8C10-B36300DB8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42-4876-8C10-B36300DB8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42-4876-8C10-B36300DB8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42-4876-8C10-B36300DB8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42-4876-8C10-B36300DB8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42-4876-8C10-B36300DB8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42-4876-8C10-B36300DB8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42-4876-8C10-B36300DB8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B42-4876-8C10-B36300DB8967}"/>
            </c:ext>
          </c:extLst>
        </c:ser>
        <c:ser>
          <c:idx val="0"/>
          <c:order val="1"/>
          <c:tx>
            <c:strRef>
              <c:f>Key!$I$58</c:f>
              <c:strCache>
                <c:ptCount val="1"/>
                <c:pt idx="0">
                  <c:v>#N/A</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B42-4876-8C10-B36300DB8967}"/>
            </c:ext>
          </c:extLst>
        </c:ser>
        <c:ser>
          <c:idx val="2"/>
          <c:order val="2"/>
          <c:tx>
            <c:strRef>
              <c:f>Key!$I$60</c:f>
              <c:strCache>
                <c:ptCount val="1"/>
                <c:pt idx="0">
                  <c:v>#N/A</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B42-4876-8C10-B36300DB8967}"/>
            </c:ext>
          </c:extLst>
        </c:ser>
        <c:ser>
          <c:idx val="3"/>
          <c:order val="3"/>
          <c:tx>
            <c:strRef>
              <c:f>Key!$I$61</c:f>
              <c:strCache>
                <c:ptCount val="1"/>
                <c:pt idx="0">
                  <c:v>#N/A</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B42-4876-8C10-B36300DB8967}"/>
              </c:ext>
            </c:extLst>
          </c:dPt>
          <c:dPt>
            <c:idx val="3"/>
            <c:bubble3D val="0"/>
            <c:extLst>
              <c:ext xmlns:c16="http://schemas.microsoft.com/office/drawing/2014/chart" uri="{C3380CC4-5D6E-409C-BE32-E72D297353CC}">
                <c16:uniqueId val="{00000063-1B42-4876-8C10-B36300DB896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B42-4876-8C10-B36300DB8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B42-4876-8C10-B36300DB8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B42-4876-8C10-B36300DB89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B42-4876-8C10-B36300DB896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B42-4876-8C10-B36300DB896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B42-4876-8C10-B36300DB89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B42-4876-8C10-B36300DB89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B42-4876-8C10-B36300DB89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B42-4876-8C10-B36300DB89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B42-4876-8C10-B36300DB89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B42-4876-8C10-B36300DB89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B42-4876-8C10-B36300DB89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B42-4876-8C10-B36300DB8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B42-4876-8C10-B36300DB89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B42-4876-8C10-B36300DB89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B42-4876-8C10-B36300DB89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B42-4876-8C10-B36300DB8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B42-4876-8C10-B36300DB8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B42-4876-8C10-B36300DB8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B42-4876-8C10-B36300DB8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B42-4876-8C10-B36300DB8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B42-4876-8C10-B36300DB8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B42-4876-8C10-B36300DB8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B42-4876-8C10-B36300DB8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B42-4876-8C10-B36300DB8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B42-4876-8C10-B36300DB8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B42-4876-8C10-B36300DB8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B42-4876-8C10-B36300DB8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B42-4876-8C10-B36300DB8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B42-4876-8C10-B36300DB8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B42-4876-8C10-B36300DB8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B42-4876-8C10-B36300DB8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B42-4876-8C10-B36300DB8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B42-4876-8C10-B36300DB8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B42-4876-8C10-B36300DB8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B42-4876-8C10-B36300DB8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B42-4876-8C10-B36300DB8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B42-4876-8C10-B36300DB8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B42-4876-8C10-B36300DB8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B42-4876-8C10-B36300DB8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B42-4876-8C10-B36300DB8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B42-4876-8C10-B36300DB8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B42-4876-8C10-B36300DB8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B42-4876-8C10-B36300DB8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B42-4876-8C10-B36300DB8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B42-4876-8C10-B36300DB8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B42-4876-8C10-B36300DB8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B42-4876-8C10-B36300DB8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B42-4876-8C10-B36300DB8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B42-4876-8C10-B36300DB8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42-4876-8C10-B36300DB8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42-4876-8C10-B36300DB8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42-4876-8C10-B36300DB8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42-4876-8C10-B36300DB8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42-4876-8C10-B36300DB8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42-4876-8C10-B36300DB8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42-4876-8C10-B36300DB8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42-4876-8C10-B36300DB8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42-4876-8C10-B36300DB8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42-4876-8C10-B36300DB8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42-4876-8C10-B36300DB8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42-4876-8C10-B36300DB8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42-4876-8C10-B36300DB8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42-4876-8C10-B36300DB8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42-4876-8C10-B36300DB8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42-4876-8C10-B36300DB8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42-4876-8C10-B36300DB8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42-4876-8C10-B36300DB8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42-4876-8C10-B36300DB8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42-4876-8C10-B36300DB8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42-4876-8C10-B36300DB8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42-4876-8C10-B36300DB8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42-4876-8C10-B36300DB8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42-4876-8C10-B36300DB8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42-4876-8C10-B36300DB8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42-4876-8C10-B36300DB8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42-4876-8C10-B36300DB8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42-4876-8C10-B36300DB8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42-4876-8C10-B36300DB8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42-4876-8C10-B36300DB8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42-4876-8C10-B36300DB8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42-4876-8C10-B36300DB8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42-4876-8C10-B36300DB8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42-4876-8C10-B36300DB8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42-4876-8C10-B36300DB8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42-4876-8C10-B36300DB8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42-4876-8C10-B36300DB8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42-4876-8C10-B36300DB8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42-4876-8C10-B36300DB8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42-4876-8C10-B36300DB8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42-4876-8C10-B36300DB8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42-4876-8C10-B36300DB8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42-4876-8C10-B36300DB8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42-4876-8C10-B36300DB8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42-4876-8C10-B36300DB8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B42-4876-8C10-B36300DB8967}"/>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B42-4876-8C10-B36300DB8967}"/>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B42-4876-8C10-B36300DB8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B42-4876-8C10-B36300DB8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B42-4876-8C10-B36300DB89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B42-4876-8C10-B36300DB896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B42-4876-8C10-B36300DB896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B42-4876-8C10-B36300DB89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B42-4876-8C10-B36300DB89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B42-4876-8C10-B36300DB89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B42-4876-8C10-B36300DB89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B42-4876-8C10-B36300DB89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B42-4876-8C10-B36300DB89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B42-4876-8C10-B36300DB89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B42-4876-8C10-B36300DB8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B42-4876-8C10-B36300DB89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B42-4876-8C10-B36300DB89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B42-4876-8C10-B36300DB89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B42-4876-8C10-B36300DB8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B42-4876-8C10-B36300DB8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B42-4876-8C10-B36300DB8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B42-4876-8C10-B36300DB8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B42-4876-8C10-B36300DB8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B42-4876-8C10-B36300DB8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B42-4876-8C10-B36300DB8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B42-4876-8C10-B36300DB8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B42-4876-8C10-B36300DB8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B42-4876-8C10-B36300DB8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B42-4876-8C10-B36300DB8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B42-4876-8C10-B36300DB8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B42-4876-8C10-B36300DB8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B42-4876-8C10-B36300DB8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B42-4876-8C10-B36300DB8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B42-4876-8C10-B36300DB8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B42-4876-8C10-B36300DB8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B42-4876-8C10-B36300DB8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B42-4876-8C10-B36300DB8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B42-4876-8C10-B36300DB8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B42-4876-8C10-B36300DB8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B42-4876-8C10-B36300DB8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B42-4876-8C10-B36300DB8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B42-4876-8C10-B36300DB8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B42-4876-8C10-B36300DB8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B42-4876-8C10-B36300DB8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B42-4876-8C10-B36300DB8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B42-4876-8C10-B36300DB8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B42-4876-8C10-B36300DB8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B42-4876-8C10-B36300DB8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B42-4876-8C10-B36300DB8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B42-4876-8C10-B36300DB8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B42-4876-8C10-B36300DB8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B42-4876-8C10-B36300DB8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B42-4876-8C10-B36300DB8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B42-4876-8C10-B36300DB8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B42-4876-8C10-B36300DB8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B42-4876-8C10-B36300DB8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B42-4876-8C10-B36300DB8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B42-4876-8C10-B36300DB8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B42-4876-8C10-B36300DB8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B42-4876-8C10-B36300DB8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B42-4876-8C10-B36300DB8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B42-4876-8C10-B36300DB8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B42-4876-8C10-B36300DB8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B42-4876-8C10-B36300DB8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B42-4876-8C10-B36300DB8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B42-4876-8C10-B36300DB8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B42-4876-8C10-B36300DB8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B42-4876-8C10-B36300DB8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B42-4876-8C10-B36300DB8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B42-4876-8C10-B36300DB8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B42-4876-8C10-B36300DB8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B42-4876-8C10-B36300DB8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B42-4876-8C10-B36300DB8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B42-4876-8C10-B36300DB8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B42-4876-8C10-B36300DB8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B42-4876-8C10-B36300DB8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B42-4876-8C10-B36300DB8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B42-4876-8C10-B36300DB8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B42-4876-8C10-B36300DB8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B42-4876-8C10-B36300DB8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B42-4876-8C10-B36300DB8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B42-4876-8C10-B36300DB8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B42-4876-8C10-B36300DB8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B42-4876-8C10-B36300DB8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B42-4876-8C10-B36300DB8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B42-4876-8C10-B36300DB8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B42-4876-8C10-B36300DB8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B42-4876-8C10-B36300DB8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B42-4876-8C10-B36300DB8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B42-4876-8C10-B36300DB8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B42-4876-8C10-B36300DB8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B42-4876-8C10-B36300DB8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B42-4876-8C10-B36300DB8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B42-4876-8C10-B36300DB8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B42-4876-8C10-B36300DB8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B42-4876-8C10-B36300DB8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B42-4876-8C10-B36300DB8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B42-4876-8C10-B36300DB896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#N/A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#N/A</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87A-482D-9215-4C75B142F5F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7A-482D-9215-4C75B142F5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7A-482D-9215-4C75B142F5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7A-482D-9215-4C75B142F5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7A-482D-9215-4C75B142F5F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87A-482D-9215-4C75B142F5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7A-482D-9215-4C75B142F5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7A-482D-9215-4C75B142F5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7A-482D-9215-4C75B142F5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7A-482D-9215-4C75B142F5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7A-482D-9215-4C75B142F5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7A-482D-9215-4C75B142F5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7A-482D-9215-4C75B142F5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7A-482D-9215-4C75B142F5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7A-482D-9215-4C75B142F5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7A-482D-9215-4C75B142F5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7A-482D-9215-4C75B142F5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7A-482D-9215-4C75B142F5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7A-482D-9215-4C75B142F5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7A-482D-9215-4C75B142F5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7A-482D-9215-4C75B142F5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7A-482D-9215-4C75B142F5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7A-482D-9215-4C75B142F5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7A-482D-9215-4C75B142F5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7A-482D-9215-4C75B142F5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87A-482D-9215-4C75B142F5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7A-482D-9215-4C75B142F5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7A-482D-9215-4C75B142F5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7A-482D-9215-4C75B142F5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7A-482D-9215-4C75B142F5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7A-482D-9215-4C75B142F5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7A-482D-9215-4C75B142F5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7A-482D-9215-4C75B142F5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7A-482D-9215-4C75B142F5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7A-482D-9215-4C75B142F5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7A-482D-9215-4C75B142F5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7A-482D-9215-4C75B142F5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7A-482D-9215-4C75B142F5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7A-482D-9215-4C75B142F5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7A-482D-9215-4C75B142F5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7A-482D-9215-4C75B142F5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7A-482D-9215-4C75B142F5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7A-482D-9215-4C75B142F5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7A-482D-9215-4C75B142F5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7A-482D-9215-4C75B142F5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7A-482D-9215-4C75B142F5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7A-482D-9215-4C75B142F5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7A-482D-9215-4C75B142F5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7A-482D-9215-4C75B142F5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7A-482D-9215-4C75B142F5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7A-482D-9215-4C75B142F5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7A-482D-9215-4C75B142F5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7A-482D-9215-4C75B142F5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7A-482D-9215-4C75B142F5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7A-482D-9215-4C75B142F5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7A-482D-9215-4C75B142F5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7A-482D-9215-4C75B142F5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7A-482D-9215-4C75B142F5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7A-482D-9215-4C75B142F5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7A-482D-9215-4C75B142F5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7A-482D-9215-4C75B142F5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7A-482D-9215-4C75B142F5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7A-482D-9215-4C75B142F5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7A-482D-9215-4C75B142F5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7A-482D-9215-4C75B142F5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7A-482D-9215-4C75B142F5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7A-482D-9215-4C75B142F5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7A-482D-9215-4C75B142F5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7A-482D-9215-4C75B142F5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7A-482D-9215-4C75B142F5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7A-482D-9215-4C75B142F5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7A-482D-9215-4C75B142F5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7A-482D-9215-4C75B142F5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7A-482D-9215-4C75B142F5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7A-482D-9215-4C75B142F5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7A-482D-9215-4C75B142F5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7A-482D-9215-4C75B142F5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7A-482D-9215-4C75B142F5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7A-482D-9215-4C75B142F5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7A-482D-9215-4C75B142F5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7A-482D-9215-4C75B142F5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7A-482D-9215-4C75B142F5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7A-482D-9215-4C75B142F5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7A-482D-9215-4C75B142F5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7A-482D-9215-4C75B142F5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7A-482D-9215-4C75B142F5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7A-482D-9215-4C75B142F5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7A-482D-9215-4C75B142F5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7A-482D-9215-4C75B142F5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7A-482D-9215-4C75B142F5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7A-482D-9215-4C75B142F5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7A-482D-9215-4C75B142F5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7A-482D-9215-4C75B142F5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7A-482D-9215-4C75B142F5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7A-482D-9215-4C75B142F5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7A-482D-9215-4C75B142F5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87A-482D-9215-4C75B142F5FF}"/>
            </c:ext>
          </c:extLst>
        </c:ser>
        <c:ser>
          <c:idx val="0"/>
          <c:order val="1"/>
          <c:tx>
            <c:strRef>
              <c:f>Key!$I$58</c:f>
              <c:strCache>
                <c:ptCount val="1"/>
                <c:pt idx="0">
                  <c:v>#N/A</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87A-482D-9215-4C75B142F5FF}"/>
            </c:ext>
          </c:extLst>
        </c:ser>
        <c:ser>
          <c:idx val="2"/>
          <c:order val="2"/>
          <c:tx>
            <c:strRef>
              <c:f>Key!$I$60</c:f>
              <c:strCache>
                <c:ptCount val="1"/>
                <c:pt idx="0">
                  <c:v>#N/A</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87A-482D-9215-4C75B142F5FF}"/>
            </c:ext>
          </c:extLst>
        </c:ser>
        <c:ser>
          <c:idx val="3"/>
          <c:order val="3"/>
          <c:tx>
            <c:strRef>
              <c:f>Key!$I$61</c:f>
              <c:strCache>
                <c:ptCount val="1"/>
                <c:pt idx="0">
                  <c:v>#N/A</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87A-482D-9215-4C75B142F5FF}"/>
              </c:ext>
            </c:extLst>
          </c:dPt>
          <c:dPt>
            <c:idx val="3"/>
            <c:bubble3D val="0"/>
            <c:extLst>
              <c:ext xmlns:c16="http://schemas.microsoft.com/office/drawing/2014/chart" uri="{C3380CC4-5D6E-409C-BE32-E72D297353CC}">
                <c16:uniqueId val="{00000063-F87A-482D-9215-4C75B142F5F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7A-482D-9215-4C75B142F5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7A-482D-9215-4C75B142F5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7A-482D-9215-4C75B142F5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7A-482D-9215-4C75B142F5F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7A-482D-9215-4C75B142F5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7A-482D-9215-4C75B142F5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7A-482D-9215-4C75B142F5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7A-482D-9215-4C75B142F5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7A-482D-9215-4C75B142F5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7A-482D-9215-4C75B142F5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7A-482D-9215-4C75B142F5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7A-482D-9215-4C75B142F5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7A-482D-9215-4C75B142F5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7A-482D-9215-4C75B142F5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7A-482D-9215-4C75B142F5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7A-482D-9215-4C75B142F5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7A-482D-9215-4C75B142F5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7A-482D-9215-4C75B142F5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7A-482D-9215-4C75B142F5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7A-482D-9215-4C75B142F5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7A-482D-9215-4C75B142F5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7A-482D-9215-4C75B142F5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7A-482D-9215-4C75B142F5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7A-482D-9215-4C75B142F5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7A-482D-9215-4C75B142F5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7A-482D-9215-4C75B142F5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7A-482D-9215-4C75B142F5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7A-482D-9215-4C75B142F5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7A-482D-9215-4C75B142F5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7A-482D-9215-4C75B142F5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7A-482D-9215-4C75B142F5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7A-482D-9215-4C75B142F5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7A-482D-9215-4C75B142F5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7A-482D-9215-4C75B142F5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7A-482D-9215-4C75B142F5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7A-482D-9215-4C75B142F5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7A-482D-9215-4C75B142F5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7A-482D-9215-4C75B142F5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7A-482D-9215-4C75B142F5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7A-482D-9215-4C75B142F5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7A-482D-9215-4C75B142F5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7A-482D-9215-4C75B142F5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7A-482D-9215-4C75B142F5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7A-482D-9215-4C75B142F5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7A-482D-9215-4C75B142F5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7A-482D-9215-4C75B142F5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7A-482D-9215-4C75B142F5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7A-482D-9215-4C75B142F5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7A-482D-9215-4C75B142F5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7A-482D-9215-4C75B142F5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7A-482D-9215-4C75B142F5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7A-482D-9215-4C75B142F5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7A-482D-9215-4C75B142F5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7A-482D-9215-4C75B142F5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7A-482D-9215-4C75B142F5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7A-482D-9215-4C75B142F5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7A-482D-9215-4C75B142F5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7A-482D-9215-4C75B142F5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7A-482D-9215-4C75B142F5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7A-482D-9215-4C75B142F5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7A-482D-9215-4C75B142F5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7A-482D-9215-4C75B142F5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7A-482D-9215-4C75B142F5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7A-482D-9215-4C75B142F5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7A-482D-9215-4C75B142F5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7A-482D-9215-4C75B142F5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7A-482D-9215-4C75B142F5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7A-482D-9215-4C75B142F5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7A-482D-9215-4C75B142F5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7A-482D-9215-4C75B142F5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7A-482D-9215-4C75B142F5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7A-482D-9215-4C75B142F5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7A-482D-9215-4C75B142F5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7A-482D-9215-4C75B142F5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7A-482D-9215-4C75B142F5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7A-482D-9215-4C75B142F5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7A-482D-9215-4C75B142F5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7A-482D-9215-4C75B142F5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7A-482D-9215-4C75B142F5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7A-482D-9215-4C75B142F5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7A-482D-9215-4C75B142F5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7A-482D-9215-4C75B142F5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7A-482D-9215-4C75B142F5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7A-482D-9215-4C75B142F5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7A-482D-9215-4C75B142F5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7A-482D-9215-4C75B142F5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7A-482D-9215-4C75B142F5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7A-482D-9215-4C75B142F5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7A-482D-9215-4C75B142F5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7A-482D-9215-4C75B142F5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7A-482D-9215-4C75B142F5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7A-482D-9215-4C75B142F5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7A-482D-9215-4C75B142F5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7A-482D-9215-4C75B142F5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7A-482D-9215-4C75B142F5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7A-482D-9215-4C75B142F5FF}"/>
            </c:ext>
          </c:extLst>
        </c:ser>
        <c:ser>
          <c:idx val="4"/>
          <c:order val="4"/>
          <c:tx>
            <c:strRef>
              <c:f>Key!$I$56</c:f>
              <c:strCache>
                <c:ptCount val="1"/>
                <c:pt idx="0">
                  <c:v>#N/A</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87A-482D-9215-4C75B142F5FF}"/>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7A-482D-9215-4C75B142F5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7A-482D-9215-4C75B142F5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7A-482D-9215-4C75B142F5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7A-482D-9215-4C75B142F5F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7A-482D-9215-4C75B142F5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7A-482D-9215-4C75B142F5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7A-482D-9215-4C75B142F5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7A-482D-9215-4C75B142F5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7A-482D-9215-4C75B142F5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7A-482D-9215-4C75B142F5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7A-482D-9215-4C75B142F5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7A-482D-9215-4C75B142F5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7A-482D-9215-4C75B142F5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7A-482D-9215-4C75B142F5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7A-482D-9215-4C75B142F5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7A-482D-9215-4C75B142F5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7A-482D-9215-4C75B142F5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7A-482D-9215-4C75B142F5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7A-482D-9215-4C75B142F5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7A-482D-9215-4C75B142F5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7A-482D-9215-4C75B142F5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7A-482D-9215-4C75B142F5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7A-482D-9215-4C75B142F5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7A-482D-9215-4C75B142F5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7A-482D-9215-4C75B142F5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7A-482D-9215-4C75B142F5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7A-482D-9215-4C75B142F5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7A-482D-9215-4C75B142F5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7A-482D-9215-4C75B142F5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7A-482D-9215-4C75B142F5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7A-482D-9215-4C75B142F5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7A-482D-9215-4C75B142F5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7A-482D-9215-4C75B142F5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7A-482D-9215-4C75B142F5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7A-482D-9215-4C75B142F5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7A-482D-9215-4C75B142F5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7A-482D-9215-4C75B142F5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7A-482D-9215-4C75B142F5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7A-482D-9215-4C75B142F5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7A-482D-9215-4C75B142F5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7A-482D-9215-4C75B142F5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7A-482D-9215-4C75B142F5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7A-482D-9215-4C75B142F5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7A-482D-9215-4C75B142F5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7A-482D-9215-4C75B142F5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7A-482D-9215-4C75B142F5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7A-482D-9215-4C75B142F5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7A-482D-9215-4C75B142F5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7A-482D-9215-4C75B142F5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7A-482D-9215-4C75B142F5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7A-482D-9215-4C75B142F5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7A-482D-9215-4C75B142F5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7A-482D-9215-4C75B142F5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7A-482D-9215-4C75B142F5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7A-482D-9215-4C75B142F5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7A-482D-9215-4C75B142F5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7A-482D-9215-4C75B142F5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7A-482D-9215-4C75B142F5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7A-482D-9215-4C75B142F5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7A-482D-9215-4C75B142F5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7A-482D-9215-4C75B142F5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7A-482D-9215-4C75B142F5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7A-482D-9215-4C75B142F5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7A-482D-9215-4C75B142F5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7A-482D-9215-4C75B142F5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7A-482D-9215-4C75B142F5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7A-482D-9215-4C75B142F5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7A-482D-9215-4C75B142F5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7A-482D-9215-4C75B142F5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7A-482D-9215-4C75B142F5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7A-482D-9215-4C75B142F5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7A-482D-9215-4C75B142F5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7A-482D-9215-4C75B142F5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7A-482D-9215-4C75B142F5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7A-482D-9215-4C75B142F5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7A-482D-9215-4C75B142F5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7A-482D-9215-4C75B142F5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7A-482D-9215-4C75B142F5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7A-482D-9215-4C75B142F5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7A-482D-9215-4C75B142F5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7A-482D-9215-4C75B142F5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7A-482D-9215-4C75B142F5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7A-482D-9215-4C75B142F5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7A-482D-9215-4C75B142F5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7A-482D-9215-4C75B142F5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7A-482D-9215-4C75B142F5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7A-482D-9215-4C75B142F5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7A-482D-9215-4C75B142F5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7A-482D-9215-4C75B142F5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7A-482D-9215-4C75B142F5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7A-482D-9215-4C75B142F5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7A-482D-9215-4C75B142F5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7A-482D-9215-4C75B142F5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7A-482D-9215-4C75B142F5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7A-482D-9215-4C75B142F5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7A-482D-9215-4C75B142F5FF}"/>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#N/A</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#N/A</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7A0-4EF1-BA1D-EC9EB32A070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7A0-4EF1-BA1D-EC9EB32A0703}"/>
            </c:ext>
          </c:extLst>
        </c:ser>
        <c:ser>
          <c:idx val="3"/>
          <c:order val="1"/>
          <c:tx>
            <c:strRef>
              <c:f>Key!$I$57</c:f>
              <c:strCache>
                <c:ptCount val="1"/>
                <c:pt idx="0">
                  <c:v>#N/A</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A0-4EF1-BA1D-EC9EB32A07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A0-4EF1-BA1D-EC9EB32A07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A0-4EF1-BA1D-EC9EB32A07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A0-4EF1-BA1D-EC9EB32A070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A0-4EF1-BA1D-EC9EB32A07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A0-4EF1-BA1D-EC9EB32A07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A0-4EF1-BA1D-EC9EB32A07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A0-4EF1-BA1D-EC9EB32A07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A0-4EF1-BA1D-EC9EB32A07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A0-4EF1-BA1D-EC9EB32A07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A0-4EF1-BA1D-EC9EB32A07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A0-4EF1-BA1D-EC9EB32A07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A0-4EF1-BA1D-EC9EB32A07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A0-4EF1-BA1D-EC9EB32A07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A0-4EF1-BA1D-EC9EB32A07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A0-4EF1-BA1D-EC9EB32A07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A0-4EF1-BA1D-EC9EB32A07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A0-4EF1-BA1D-EC9EB32A07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A0-4EF1-BA1D-EC9EB32A07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A0-4EF1-BA1D-EC9EB32A07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A0-4EF1-BA1D-EC9EB32A07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A0-4EF1-BA1D-EC9EB32A07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7A0-4EF1-BA1D-EC9EB32A07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7A0-4EF1-BA1D-EC9EB32A07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A0-4EF1-BA1D-EC9EB32A07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A0-4EF1-BA1D-EC9EB32A07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A0-4EF1-BA1D-EC9EB32A07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A0-4EF1-BA1D-EC9EB32A07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A0-4EF1-BA1D-EC9EB32A07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A0-4EF1-BA1D-EC9EB32A07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A0-4EF1-BA1D-EC9EB32A07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A0-4EF1-BA1D-EC9EB32A07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A0-4EF1-BA1D-EC9EB32A07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A0-4EF1-BA1D-EC9EB32A07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A0-4EF1-BA1D-EC9EB32A07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A0-4EF1-BA1D-EC9EB32A07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A0-4EF1-BA1D-EC9EB32A07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A0-4EF1-BA1D-EC9EB32A07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A0-4EF1-BA1D-EC9EB32A07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A0-4EF1-BA1D-EC9EB32A07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A0-4EF1-BA1D-EC9EB32A07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A0-4EF1-BA1D-EC9EB32A07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A0-4EF1-BA1D-EC9EB32A07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A0-4EF1-BA1D-EC9EB32A07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A0-4EF1-BA1D-EC9EB32A07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A0-4EF1-BA1D-EC9EB32A07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A0-4EF1-BA1D-EC9EB32A07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A0-4EF1-BA1D-EC9EB32A07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A0-4EF1-BA1D-EC9EB32A07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A0-4EF1-BA1D-EC9EB32A07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A0-4EF1-BA1D-EC9EB32A07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A0-4EF1-BA1D-EC9EB32A07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A0-4EF1-BA1D-EC9EB32A07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A0-4EF1-BA1D-EC9EB32A07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A0-4EF1-BA1D-EC9EB32A07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A0-4EF1-BA1D-EC9EB32A07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A0-4EF1-BA1D-EC9EB32A07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A0-4EF1-BA1D-EC9EB32A07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A0-4EF1-BA1D-EC9EB32A07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A0-4EF1-BA1D-EC9EB32A07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A0-4EF1-BA1D-EC9EB32A07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A0-4EF1-BA1D-EC9EB32A07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A0-4EF1-BA1D-EC9EB32A07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A0-4EF1-BA1D-EC9EB32A07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A0-4EF1-BA1D-EC9EB32A07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A0-4EF1-BA1D-EC9EB32A07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A0-4EF1-BA1D-EC9EB32A07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A0-4EF1-BA1D-EC9EB32A07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A0-4EF1-BA1D-EC9EB32A07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A0-4EF1-BA1D-EC9EB32A07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A0-4EF1-BA1D-EC9EB32A07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A0-4EF1-BA1D-EC9EB32A07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A0-4EF1-BA1D-EC9EB32A07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A0-4EF1-BA1D-EC9EB32A07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A0-4EF1-BA1D-EC9EB32A07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A0-4EF1-BA1D-EC9EB32A07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A0-4EF1-BA1D-EC9EB32A07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A0-4EF1-BA1D-EC9EB32A07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A0-4EF1-BA1D-EC9EB32A07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A0-4EF1-BA1D-EC9EB32A07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A0-4EF1-BA1D-EC9EB32A07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A0-4EF1-BA1D-EC9EB32A07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A0-4EF1-BA1D-EC9EB32A07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A0-4EF1-BA1D-EC9EB32A07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A0-4EF1-BA1D-EC9EB32A07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A0-4EF1-BA1D-EC9EB32A07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A0-4EF1-BA1D-EC9EB32A07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A0-4EF1-BA1D-EC9EB32A07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A0-4EF1-BA1D-EC9EB32A07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A0-4EF1-BA1D-EC9EB32A07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A0-4EF1-BA1D-EC9EB32A07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A0-4EF1-BA1D-EC9EB32A07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A0-4EF1-BA1D-EC9EB32A07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7A0-4EF1-BA1D-EC9EB32A07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7A0-4EF1-BA1D-EC9EB32A07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7A0-4EF1-BA1D-EC9EB32A0703}"/>
            </c:ext>
          </c:extLst>
        </c:ser>
        <c:ser>
          <c:idx val="1"/>
          <c:order val="2"/>
          <c:tx>
            <c:strRef>
              <c:f>Key!$I$54</c:f>
              <c:strCache>
                <c:ptCount val="1"/>
                <c:pt idx="0">
                  <c:v>#N/A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7A0-4EF1-BA1D-EC9EB32A070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7A0-4EF1-BA1D-EC9EB32A070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7A0-4EF1-BA1D-EC9EB32A070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7A0-4EF1-BA1D-EC9EB32A070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7A0-4EF1-BA1D-EC9EB32A070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7A0-4EF1-BA1D-EC9EB32A070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7A0-4EF1-BA1D-EC9EB32A070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7A0-4EF1-BA1D-EC9EB32A070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7A0-4EF1-BA1D-EC9EB32A070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7A0-4EF1-BA1D-EC9EB32A070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7A0-4EF1-BA1D-EC9EB32A070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7A0-4EF1-BA1D-EC9EB32A070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7A0-4EF1-BA1D-EC9EB32A070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7A0-4EF1-BA1D-EC9EB32A070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7A0-4EF1-BA1D-EC9EB32A070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7A0-4EF1-BA1D-EC9EB32A070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7A0-4EF1-BA1D-EC9EB32A070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7A0-4EF1-BA1D-EC9EB32A070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7A0-4EF1-BA1D-EC9EB32A070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7A0-4EF1-BA1D-EC9EB32A070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7A0-4EF1-BA1D-EC9EB32A070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7A0-4EF1-BA1D-EC9EB32A070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7A0-4EF1-BA1D-EC9EB32A070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7A0-4EF1-BA1D-EC9EB32A070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7A0-4EF1-BA1D-EC9EB32A070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7A0-4EF1-BA1D-EC9EB32A070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7A0-4EF1-BA1D-EC9EB32A070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7A0-4EF1-BA1D-EC9EB32A070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7A0-4EF1-BA1D-EC9EB32A070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7A0-4EF1-BA1D-EC9EB32A070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7A0-4EF1-BA1D-EC9EB32A070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7A0-4EF1-BA1D-EC9EB32A070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7A0-4EF1-BA1D-EC9EB32A070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7A0-4EF1-BA1D-EC9EB32A070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7A0-4EF1-BA1D-EC9EB32A070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7A0-4EF1-BA1D-EC9EB32A070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7A0-4EF1-BA1D-EC9EB32A070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7A0-4EF1-BA1D-EC9EB32A070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7A0-4EF1-BA1D-EC9EB32A070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7A0-4EF1-BA1D-EC9EB32A070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7A0-4EF1-BA1D-EC9EB32A070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7A0-4EF1-BA1D-EC9EB32A070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7A0-4EF1-BA1D-EC9EB32A070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7A0-4EF1-BA1D-EC9EB32A070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7A0-4EF1-BA1D-EC9EB32A070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7A0-4EF1-BA1D-EC9EB32A070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7A0-4EF1-BA1D-EC9EB32A070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87A0-4EF1-BA1D-EC9EB32A0703}"/>
            </c:ext>
          </c:extLst>
        </c:ser>
        <c:ser>
          <c:idx val="4"/>
          <c:order val="3"/>
          <c:tx>
            <c:strRef>
              <c:f>Key!$I$55</c:f>
              <c:strCache>
                <c:ptCount val="1"/>
                <c:pt idx="0">
                  <c:v>#N/A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7A0-4EF1-BA1D-EC9EB32A07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7A0-4EF1-BA1D-EC9EB32A07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7A0-4EF1-BA1D-EC9EB32A07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7A0-4EF1-BA1D-EC9EB32A070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7A0-4EF1-BA1D-EC9EB32A07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7A0-4EF1-BA1D-EC9EB32A07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7A0-4EF1-BA1D-EC9EB32A07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7A0-4EF1-BA1D-EC9EB32A07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7A0-4EF1-BA1D-EC9EB32A07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7A0-4EF1-BA1D-EC9EB32A07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7A0-4EF1-BA1D-EC9EB32A07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7A0-4EF1-BA1D-EC9EB32A07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7A0-4EF1-BA1D-EC9EB32A07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7A0-4EF1-BA1D-EC9EB32A07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7A0-4EF1-BA1D-EC9EB32A07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7A0-4EF1-BA1D-EC9EB32A07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7A0-4EF1-BA1D-EC9EB32A07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7A0-4EF1-BA1D-EC9EB32A07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7A0-4EF1-BA1D-EC9EB32A07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7A0-4EF1-BA1D-EC9EB32A07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7A0-4EF1-BA1D-EC9EB32A07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7A0-4EF1-BA1D-EC9EB32A07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7A0-4EF1-BA1D-EC9EB32A07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7A0-4EF1-BA1D-EC9EB32A07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A0-4EF1-BA1D-EC9EB32A07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A0-4EF1-BA1D-EC9EB32A07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A0-4EF1-BA1D-EC9EB32A07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A0-4EF1-BA1D-EC9EB32A07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A0-4EF1-BA1D-EC9EB32A07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A0-4EF1-BA1D-EC9EB32A07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A0-4EF1-BA1D-EC9EB32A07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A0-4EF1-BA1D-EC9EB32A07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A0-4EF1-BA1D-EC9EB32A07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A0-4EF1-BA1D-EC9EB32A07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A0-4EF1-BA1D-EC9EB32A07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A0-4EF1-BA1D-EC9EB32A07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A0-4EF1-BA1D-EC9EB32A07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A0-4EF1-BA1D-EC9EB32A07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A0-4EF1-BA1D-EC9EB32A07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A0-4EF1-BA1D-EC9EB32A07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A0-4EF1-BA1D-EC9EB32A07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A0-4EF1-BA1D-EC9EB32A07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A0-4EF1-BA1D-EC9EB32A07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A0-4EF1-BA1D-EC9EB32A07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A0-4EF1-BA1D-EC9EB32A07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A0-4EF1-BA1D-EC9EB32A07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A0-4EF1-BA1D-EC9EB32A07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7A0-4EF1-BA1D-EC9EB32A07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7A0-4EF1-BA1D-EC9EB32A07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7A0-4EF1-BA1D-EC9EB32A07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7A0-4EF1-BA1D-EC9EB32A07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7A0-4EF1-BA1D-EC9EB32A07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7A0-4EF1-BA1D-EC9EB32A07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7A0-4EF1-BA1D-EC9EB32A07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7A0-4EF1-BA1D-EC9EB32A07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7A0-4EF1-BA1D-EC9EB32A07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7A0-4EF1-BA1D-EC9EB32A07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7A0-4EF1-BA1D-EC9EB32A07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7A0-4EF1-BA1D-EC9EB32A07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7A0-4EF1-BA1D-EC9EB32A07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7A0-4EF1-BA1D-EC9EB32A07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7A0-4EF1-BA1D-EC9EB32A07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7A0-4EF1-BA1D-EC9EB32A07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7A0-4EF1-BA1D-EC9EB32A07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7A0-4EF1-BA1D-EC9EB32A07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7A0-4EF1-BA1D-EC9EB32A07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7A0-4EF1-BA1D-EC9EB32A07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7A0-4EF1-BA1D-EC9EB32A07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7A0-4EF1-BA1D-EC9EB32A07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7A0-4EF1-BA1D-EC9EB32A07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7A0-4EF1-BA1D-EC9EB32A07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7A0-4EF1-BA1D-EC9EB32A07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7A0-4EF1-BA1D-EC9EB32A07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7A0-4EF1-BA1D-EC9EB32A07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A0-4EF1-BA1D-EC9EB32A07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A0-4EF1-BA1D-EC9EB32A07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A0-4EF1-BA1D-EC9EB32A07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A0-4EF1-BA1D-EC9EB32A07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A0-4EF1-BA1D-EC9EB32A07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A0-4EF1-BA1D-EC9EB32A07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A0-4EF1-BA1D-EC9EB32A07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A0-4EF1-BA1D-EC9EB32A07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A0-4EF1-BA1D-EC9EB32A07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A0-4EF1-BA1D-EC9EB32A07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A0-4EF1-BA1D-EC9EB32A07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A0-4EF1-BA1D-EC9EB32A07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A0-4EF1-BA1D-EC9EB32A07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A0-4EF1-BA1D-EC9EB32A07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A0-4EF1-BA1D-EC9EB32A07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A0-4EF1-BA1D-EC9EB32A07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A0-4EF1-BA1D-EC9EB32A07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A0-4EF1-BA1D-EC9EB32A07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A0-4EF1-BA1D-EC9EB32A07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A0-4EF1-BA1D-EC9EB32A07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A0-4EF1-BA1D-EC9EB32A07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7A0-4EF1-BA1D-EC9EB32A0703}"/>
            </c:ext>
          </c:extLst>
        </c:ser>
        <c:ser>
          <c:idx val="2"/>
          <c:order val="4"/>
          <c:tx>
            <c:strRef>
              <c:f>Key!$I$60</c:f>
              <c:strCache>
                <c:ptCount val="1"/>
                <c:pt idx="0">
                  <c:v>#N/A</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87A0-4EF1-BA1D-EC9EB32A0703}"/>
            </c:ext>
          </c:extLst>
        </c:ser>
        <c:ser>
          <c:idx val="5"/>
          <c:order val="5"/>
          <c:tx>
            <c:strRef>
              <c:f>Key!$I$61</c:f>
              <c:strCache>
                <c:ptCount val="1"/>
                <c:pt idx="0">
                  <c:v>#N/A</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7A0-4EF1-BA1D-EC9EB32A07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7A0-4EF1-BA1D-EC9EB32A07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7A0-4EF1-BA1D-EC9EB32A07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7A0-4EF1-BA1D-EC9EB32A070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7A0-4EF1-BA1D-EC9EB32A07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7A0-4EF1-BA1D-EC9EB32A07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7A0-4EF1-BA1D-EC9EB32A07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7A0-4EF1-BA1D-EC9EB32A07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7A0-4EF1-BA1D-EC9EB32A07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7A0-4EF1-BA1D-EC9EB32A07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7A0-4EF1-BA1D-EC9EB32A07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7A0-4EF1-BA1D-EC9EB32A07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7A0-4EF1-BA1D-EC9EB32A07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7A0-4EF1-BA1D-EC9EB32A07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7A0-4EF1-BA1D-EC9EB32A07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7A0-4EF1-BA1D-EC9EB32A07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7A0-4EF1-BA1D-EC9EB32A07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7A0-4EF1-BA1D-EC9EB32A07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7A0-4EF1-BA1D-EC9EB32A07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7A0-4EF1-BA1D-EC9EB32A07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7A0-4EF1-BA1D-EC9EB32A07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7A0-4EF1-BA1D-EC9EB32A07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7A0-4EF1-BA1D-EC9EB32A07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7A0-4EF1-BA1D-EC9EB32A07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A0-4EF1-BA1D-EC9EB32A07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A0-4EF1-BA1D-EC9EB32A07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A0-4EF1-BA1D-EC9EB32A07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A0-4EF1-BA1D-EC9EB32A07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A0-4EF1-BA1D-EC9EB32A07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A0-4EF1-BA1D-EC9EB32A07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A0-4EF1-BA1D-EC9EB32A07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A0-4EF1-BA1D-EC9EB32A07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A0-4EF1-BA1D-EC9EB32A07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A0-4EF1-BA1D-EC9EB32A07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A0-4EF1-BA1D-EC9EB32A07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A0-4EF1-BA1D-EC9EB32A07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A0-4EF1-BA1D-EC9EB32A07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A0-4EF1-BA1D-EC9EB32A07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A0-4EF1-BA1D-EC9EB32A07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A0-4EF1-BA1D-EC9EB32A07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A0-4EF1-BA1D-EC9EB32A07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A0-4EF1-BA1D-EC9EB32A07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A0-4EF1-BA1D-EC9EB32A07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A0-4EF1-BA1D-EC9EB32A07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A0-4EF1-BA1D-EC9EB32A07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A0-4EF1-BA1D-EC9EB32A07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A0-4EF1-BA1D-EC9EB32A07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7A0-4EF1-BA1D-EC9EB32A07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7A0-4EF1-BA1D-EC9EB32A07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7A0-4EF1-BA1D-EC9EB32A07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7A0-4EF1-BA1D-EC9EB32A07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7A0-4EF1-BA1D-EC9EB32A07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7A0-4EF1-BA1D-EC9EB32A07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7A0-4EF1-BA1D-EC9EB32A07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7A0-4EF1-BA1D-EC9EB32A07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7A0-4EF1-BA1D-EC9EB32A07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7A0-4EF1-BA1D-EC9EB32A07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7A0-4EF1-BA1D-EC9EB32A07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7A0-4EF1-BA1D-EC9EB32A07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7A0-4EF1-BA1D-EC9EB32A07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7A0-4EF1-BA1D-EC9EB32A07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7A0-4EF1-BA1D-EC9EB32A07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7A0-4EF1-BA1D-EC9EB32A07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7A0-4EF1-BA1D-EC9EB32A07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7A0-4EF1-BA1D-EC9EB32A07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7A0-4EF1-BA1D-EC9EB32A07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7A0-4EF1-BA1D-EC9EB32A07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7A0-4EF1-BA1D-EC9EB32A07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7A0-4EF1-BA1D-EC9EB32A07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7A0-4EF1-BA1D-EC9EB32A07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7A0-4EF1-BA1D-EC9EB32A07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7A0-4EF1-BA1D-EC9EB32A07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7A0-4EF1-BA1D-EC9EB32A07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7A0-4EF1-BA1D-EC9EB32A07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7A0-4EF1-BA1D-EC9EB32A07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7A0-4EF1-BA1D-EC9EB32A07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7A0-4EF1-BA1D-EC9EB32A07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7A0-4EF1-BA1D-EC9EB32A07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7A0-4EF1-BA1D-EC9EB32A07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7A0-4EF1-BA1D-EC9EB32A07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7A0-4EF1-BA1D-EC9EB32A07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7A0-4EF1-BA1D-EC9EB32A07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7A0-4EF1-BA1D-EC9EB32A07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7A0-4EF1-BA1D-EC9EB32A07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7A0-4EF1-BA1D-EC9EB32A07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7A0-4EF1-BA1D-EC9EB32A07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7A0-4EF1-BA1D-EC9EB32A07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7A0-4EF1-BA1D-EC9EB32A07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7A0-4EF1-BA1D-EC9EB32A07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7A0-4EF1-BA1D-EC9EB32A07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7A0-4EF1-BA1D-EC9EB32A07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7A0-4EF1-BA1D-EC9EB32A07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7A0-4EF1-BA1D-EC9EB32A07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7A0-4EF1-BA1D-EC9EB32A07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7A0-4EF1-BA1D-EC9EB32A07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7A0-4EF1-BA1D-EC9EB32A070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#N/A</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#N/A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2A2-4514-B2BA-B6F8E8EF024E}"/>
            </c:ext>
          </c:extLst>
        </c:ser>
        <c:ser>
          <c:idx val="2"/>
          <c:order val="1"/>
          <c:tx>
            <c:strRef>
              <c:f>Key!$I$55</c:f>
              <c:strCache>
                <c:ptCount val="1"/>
                <c:pt idx="0">
                  <c:v>#N/A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2A2-4514-B2BA-B6F8E8EF024E}"/>
              </c:ext>
            </c:extLst>
          </c:dPt>
          <c:dPt>
            <c:idx val="3"/>
            <c:bubble3D val="0"/>
            <c:extLst>
              <c:ext xmlns:c16="http://schemas.microsoft.com/office/drawing/2014/chart" uri="{C3380CC4-5D6E-409C-BE32-E72D297353CC}">
                <c16:uniqueId val="{00000002-72A2-4514-B2BA-B6F8E8EF024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2A2-4514-B2BA-B6F8E8EF02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2A2-4514-B2BA-B6F8E8EF02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2A2-4514-B2BA-B6F8E8EF02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2A2-4514-B2BA-B6F8E8EF024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2A2-4514-B2BA-B6F8E8EF02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2A2-4514-B2BA-B6F8E8EF02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2A2-4514-B2BA-B6F8E8EF02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2A2-4514-B2BA-B6F8E8EF02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2A2-4514-B2BA-B6F8E8EF02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2A2-4514-B2BA-B6F8E8EF02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2A2-4514-B2BA-B6F8E8EF02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2A2-4514-B2BA-B6F8E8EF02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2A2-4514-B2BA-B6F8E8EF02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2A2-4514-B2BA-B6F8E8EF02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2A2-4514-B2BA-B6F8E8EF02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2A2-4514-B2BA-B6F8E8EF02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2A2-4514-B2BA-B6F8E8EF02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2A2-4514-B2BA-B6F8E8EF02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2A2-4514-B2BA-B6F8E8EF02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2A2-4514-B2BA-B6F8E8EF02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2A2-4514-B2BA-B6F8E8EF02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2A2-4514-B2BA-B6F8E8EF02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2A2-4514-B2BA-B6F8E8EF02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2A2-4514-B2BA-B6F8E8EF02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2A2-4514-B2BA-B6F8E8EF02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2A2-4514-B2BA-B6F8E8EF02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2A2-4514-B2BA-B6F8E8EF02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2A2-4514-B2BA-B6F8E8EF02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2A2-4514-B2BA-B6F8E8EF02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2A2-4514-B2BA-B6F8E8EF02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2A2-4514-B2BA-B6F8E8EF02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2A2-4514-B2BA-B6F8E8EF02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2A2-4514-B2BA-B6F8E8EF02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2A2-4514-B2BA-B6F8E8EF02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2A2-4514-B2BA-B6F8E8EF02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2A2-4514-B2BA-B6F8E8EF02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2A2-4514-B2BA-B6F8E8EF02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2A2-4514-B2BA-B6F8E8EF02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2A2-4514-B2BA-B6F8E8EF02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2A2-4514-B2BA-B6F8E8EF02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2A2-4514-B2BA-B6F8E8EF02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2A2-4514-B2BA-B6F8E8EF02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2A2-4514-B2BA-B6F8E8EF02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2A2-4514-B2BA-B6F8E8EF02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2A2-4514-B2BA-B6F8E8EF02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2A2-4514-B2BA-B6F8E8EF02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2A2-4514-B2BA-B6F8E8EF02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2A2-4514-B2BA-B6F8E8EF02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2A2-4514-B2BA-B6F8E8EF02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2A2-4514-B2BA-B6F8E8EF02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2A2-4514-B2BA-B6F8E8EF02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2A2-4514-B2BA-B6F8E8EF02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2A2-4514-B2BA-B6F8E8EF02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2A2-4514-B2BA-B6F8E8EF02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2A2-4514-B2BA-B6F8E8EF02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2A2-4514-B2BA-B6F8E8EF02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2A2-4514-B2BA-B6F8E8EF02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2A2-4514-B2BA-B6F8E8EF02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2A2-4514-B2BA-B6F8E8EF02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2A2-4514-B2BA-B6F8E8EF02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2A2-4514-B2BA-B6F8E8EF02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2A2-4514-B2BA-B6F8E8EF02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2A2-4514-B2BA-B6F8E8EF02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2A2-4514-B2BA-B6F8E8EF02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2A2-4514-B2BA-B6F8E8EF02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2A2-4514-B2BA-B6F8E8EF02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2A2-4514-B2BA-B6F8E8EF02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2A2-4514-B2BA-B6F8E8EF02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2A2-4514-B2BA-B6F8E8EF02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2A2-4514-B2BA-B6F8E8EF02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2A2-4514-B2BA-B6F8E8EF02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2A2-4514-B2BA-B6F8E8EF02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2A2-4514-B2BA-B6F8E8EF02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2A2-4514-B2BA-B6F8E8EF02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2A2-4514-B2BA-B6F8E8EF02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2A2-4514-B2BA-B6F8E8EF02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2A2-4514-B2BA-B6F8E8EF02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2A2-4514-B2BA-B6F8E8EF02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2A2-4514-B2BA-B6F8E8EF02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2A2-4514-B2BA-B6F8E8EF02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2A2-4514-B2BA-B6F8E8EF02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2A2-4514-B2BA-B6F8E8EF02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2A2-4514-B2BA-B6F8E8EF02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2A2-4514-B2BA-B6F8E8EF02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2A2-4514-B2BA-B6F8E8EF02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2A2-4514-B2BA-B6F8E8EF02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2A2-4514-B2BA-B6F8E8EF02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2A2-4514-B2BA-B6F8E8EF02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2A2-4514-B2BA-B6F8E8EF02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2A2-4514-B2BA-B6F8E8EF02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2A2-4514-B2BA-B6F8E8EF02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2A2-4514-B2BA-B6F8E8EF02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2A2-4514-B2BA-B6F8E8EF02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2A2-4514-B2BA-B6F8E8EF02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2A2-4514-B2BA-B6F8E8EF02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2A2-4514-B2BA-B6F8E8EF024E}"/>
            </c:ext>
          </c:extLst>
        </c:ser>
        <c:ser>
          <c:idx val="0"/>
          <c:order val="2"/>
          <c:tx>
            <c:strRef>
              <c:f>Key!$I$60</c:f>
              <c:strCache>
                <c:ptCount val="1"/>
                <c:pt idx="0">
                  <c:v>#N/A</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2A2-4514-B2BA-B6F8E8EF024E}"/>
            </c:ext>
          </c:extLst>
        </c:ser>
        <c:ser>
          <c:idx val="3"/>
          <c:order val="3"/>
          <c:tx>
            <c:strRef>
              <c:f>Key!$I$61</c:f>
              <c:strCache>
                <c:ptCount val="1"/>
                <c:pt idx="0">
                  <c:v>#N/A</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2A2-4514-B2BA-B6F8E8EF02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2A2-4514-B2BA-B6F8E8EF02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2A2-4514-B2BA-B6F8E8EF02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2A2-4514-B2BA-B6F8E8EF024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2A2-4514-B2BA-B6F8E8EF02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2A2-4514-B2BA-B6F8E8EF02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2A2-4514-B2BA-B6F8E8EF02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2A2-4514-B2BA-B6F8E8EF02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2A2-4514-B2BA-B6F8E8EF02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2A2-4514-B2BA-B6F8E8EF02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2A2-4514-B2BA-B6F8E8EF02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2A2-4514-B2BA-B6F8E8EF02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2A2-4514-B2BA-B6F8E8EF02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2A2-4514-B2BA-B6F8E8EF02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2A2-4514-B2BA-B6F8E8EF02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2A2-4514-B2BA-B6F8E8EF02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2A2-4514-B2BA-B6F8E8EF02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2A2-4514-B2BA-B6F8E8EF02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2A2-4514-B2BA-B6F8E8EF02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2A2-4514-B2BA-B6F8E8EF02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2A2-4514-B2BA-B6F8E8EF02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2A2-4514-B2BA-B6F8E8EF02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2A2-4514-B2BA-B6F8E8EF02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2A2-4514-B2BA-B6F8E8EF02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2A2-4514-B2BA-B6F8E8EF02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2A2-4514-B2BA-B6F8E8EF02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2A2-4514-B2BA-B6F8E8EF02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2A2-4514-B2BA-B6F8E8EF02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2A2-4514-B2BA-B6F8E8EF02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2A2-4514-B2BA-B6F8E8EF02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2A2-4514-B2BA-B6F8E8EF02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2A2-4514-B2BA-B6F8E8EF02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2A2-4514-B2BA-B6F8E8EF02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2A2-4514-B2BA-B6F8E8EF02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2A2-4514-B2BA-B6F8E8EF02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2A2-4514-B2BA-B6F8E8EF02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2A2-4514-B2BA-B6F8E8EF02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2A2-4514-B2BA-B6F8E8EF02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2A2-4514-B2BA-B6F8E8EF02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2A2-4514-B2BA-B6F8E8EF02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2A2-4514-B2BA-B6F8E8EF02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2A2-4514-B2BA-B6F8E8EF02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2A2-4514-B2BA-B6F8E8EF02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2A2-4514-B2BA-B6F8E8EF02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2A2-4514-B2BA-B6F8E8EF02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2A2-4514-B2BA-B6F8E8EF02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2A2-4514-B2BA-B6F8E8EF02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2A2-4514-B2BA-B6F8E8EF02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2A2-4514-B2BA-B6F8E8EF02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2A2-4514-B2BA-B6F8E8EF02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2A2-4514-B2BA-B6F8E8EF02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2A2-4514-B2BA-B6F8E8EF02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2A2-4514-B2BA-B6F8E8EF02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2A2-4514-B2BA-B6F8E8EF02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2A2-4514-B2BA-B6F8E8EF02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2A2-4514-B2BA-B6F8E8EF02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2A2-4514-B2BA-B6F8E8EF02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2A2-4514-B2BA-B6F8E8EF02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2A2-4514-B2BA-B6F8E8EF02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2A2-4514-B2BA-B6F8E8EF02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2A2-4514-B2BA-B6F8E8EF02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2A2-4514-B2BA-B6F8E8EF02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2A2-4514-B2BA-B6F8E8EF02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2A2-4514-B2BA-B6F8E8EF02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2A2-4514-B2BA-B6F8E8EF02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2A2-4514-B2BA-B6F8E8EF02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2A2-4514-B2BA-B6F8E8EF02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2A2-4514-B2BA-B6F8E8EF02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2A2-4514-B2BA-B6F8E8EF02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2A2-4514-B2BA-B6F8E8EF02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2A2-4514-B2BA-B6F8E8EF02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2A2-4514-B2BA-B6F8E8EF02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2A2-4514-B2BA-B6F8E8EF02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2A2-4514-B2BA-B6F8E8EF02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2A2-4514-B2BA-B6F8E8EF02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2A2-4514-B2BA-B6F8E8EF02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2A2-4514-B2BA-B6F8E8EF02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2A2-4514-B2BA-B6F8E8EF02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2A2-4514-B2BA-B6F8E8EF02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2A2-4514-B2BA-B6F8E8EF02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2A2-4514-B2BA-B6F8E8EF02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2A2-4514-B2BA-B6F8E8EF02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2A2-4514-B2BA-B6F8E8EF02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2A2-4514-B2BA-B6F8E8EF02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2A2-4514-B2BA-B6F8E8EF02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2A2-4514-B2BA-B6F8E8EF02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2A2-4514-B2BA-B6F8E8EF02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2A2-4514-B2BA-B6F8E8EF02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2A2-4514-B2BA-B6F8E8EF02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2A2-4514-B2BA-B6F8E8EF02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2A2-4514-B2BA-B6F8E8EF02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2A2-4514-B2BA-B6F8E8EF02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2A2-4514-B2BA-B6F8E8EF02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2A2-4514-B2BA-B6F8E8EF02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2A2-4514-B2BA-B6F8E8EF02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2A2-4514-B2BA-B6F8E8EF024E}"/>
            </c:ext>
          </c:extLst>
        </c:ser>
        <c:ser>
          <c:idx val="4"/>
          <c:order val="4"/>
          <c:tx>
            <c:strRef>
              <c:f>Key!$I$56</c:f>
              <c:strCache>
                <c:ptCount val="1"/>
                <c:pt idx="0">
                  <c:v>#N/A</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2A2-4514-B2BA-B6F8E8EF024E}"/>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2A2-4514-B2BA-B6F8E8EF024E}"/>
              </c:ext>
            </c:extLst>
          </c:dPt>
          <c:dPt>
            <c:idx val="3"/>
            <c:bubble3D val="0"/>
            <c:extLst>
              <c:ext xmlns:c16="http://schemas.microsoft.com/office/drawing/2014/chart" uri="{C3380CC4-5D6E-409C-BE32-E72D297353CC}">
                <c16:uniqueId val="{000000C4-72A2-4514-B2BA-B6F8E8EF024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2A2-4514-B2BA-B6F8E8EF02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2A2-4514-B2BA-B6F8E8EF02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2A2-4514-B2BA-B6F8E8EF02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2A2-4514-B2BA-B6F8E8EF024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2A2-4514-B2BA-B6F8E8EF02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2A2-4514-B2BA-B6F8E8EF02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2A2-4514-B2BA-B6F8E8EF02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2A2-4514-B2BA-B6F8E8EF02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2A2-4514-B2BA-B6F8E8EF02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2A2-4514-B2BA-B6F8E8EF02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2A2-4514-B2BA-B6F8E8EF02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2A2-4514-B2BA-B6F8E8EF02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2A2-4514-B2BA-B6F8E8EF02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2A2-4514-B2BA-B6F8E8EF02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2A2-4514-B2BA-B6F8E8EF02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2A2-4514-B2BA-B6F8E8EF02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2A2-4514-B2BA-B6F8E8EF02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2A2-4514-B2BA-B6F8E8EF02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2A2-4514-B2BA-B6F8E8EF02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2A2-4514-B2BA-B6F8E8EF02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2A2-4514-B2BA-B6F8E8EF02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2A2-4514-B2BA-B6F8E8EF02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2A2-4514-B2BA-B6F8E8EF02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2A2-4514-B2BA-B6F8E8EF02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2A2-4514-B2BA-B6F8E8EF02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2A2-4514-B2BA-B6F8E8EF02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2A2-4514-B2BA-B6F8E8EF02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2A2-4514-B2BA-B6F8E8EF02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2A2-4514-B2BA-B6F8E8EF02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2A2-4514-B2BA-B6F8E8EF02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2A2-4514-B2BA-B6F8E8EF02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2A2-4514-B2BA-B6F8E8EF02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2A2-4514-B2BA-B6F8E8EF02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2A2-4514-B2BA-B6F8E8EF02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2A2-4514-B2BA-B6F8E8EF02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2A2-4514-B2BA-B6F8E8EF02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2A2-4514-B2BA-B6F8E8EF02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2A2-4514-B2BA-B6F8E8EF02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2A2-4514-B2BA-B6F8E8EF02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2A2-4514-B2BA-B6F8E8EF02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2A2-4514-B2BA-B6F8E8EF02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2A2-4514-B2BA-B6F8E8EF02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2A2-4514-B2BA-B6F8E8EF02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2A2-4514-B2BA-B6F8E8EF02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2A2-4514-B2BA-B6F8E8EF02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2A2-4514-B2BA-B6F8E8EF02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2A2-4514-B2BA-B6F8E8EF02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2A2-4514-B2BA-B6F8E8EF02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2A2-4514-B2BA-B6F8E8EF02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2A2-4514-B2BA-B6F8E8EF02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2A2-4514-B2BA-B6F8E8EF02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2A2-4514-B2BA-B6F8E8EF02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2A2-4514-B2BA-B6F8E8EF02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2A2-4514-B2BA-B6F8E8EF02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2A2-4514-B2BA-B6F8E8EF02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2A2-4514-B2BA-B6F8E8EF02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2A2-4514-B2BA-B6F8E8EF02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2A2-4514-B2BA-B6F8E8EF02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2A2-4514-B2BA-B6F8E8EF02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2A2-4514-B2BA-B6F8E8EF02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2A2-4514-B2BA-B6F8E8EF02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2A2-4514-B2BA-B6F8E8EF02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2A2-4514-B2BA-B6F8E8EF02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2A2-4514-B2BA-B6F8E8EF02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2A2-4514-B2BA-B6F8E8EF02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2A2-4514-B2BA-B6F8E8EF02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2A2-4514-B2BA-B6F8E8EF02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2A2-4514-B2BA-B6F8E8EF02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2A2-4514-B2BA-B6F8E8EF02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2A2-4514-B2BA-B6F8E8EF02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2A2-4514-B2BA-B6F8E8EF02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2A2-4514-B2BA-B6F8E8EF02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2A2-4514-B2BA-B6F8E8EF02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2A2-4514-B2BA-B6F8E8EF02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2A2-4514-B2BA-B6F8E8EF02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2A2-4514-B2BA-B6F8E8EF02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2A2-4514-B2BA-B6F8E8EF02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2A2-4514-B2BA-B6F8E8EF02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2A2-4514-B2BA-B6F8E8EF02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2A2-4514-B2BA-B6F8E8EF02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2A2-4514-B2BA-B6F8E8EF02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2A2-4514-B2BA-B6F8E8EF02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2A2-4514-B2BA-B6F8E8EF02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2A2-4514-B2BA-B6F8E8EF02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2A2-4514-B2BA-B6F8E8EF02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2A2-4514-B2BA-B6F8E8EF02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2A2-4514-B2BA-B6F8E8EF02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2A2-4514-B2BA-B6F8E8EF02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2A2-4514-B2BA-B6F8E8EF02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2A2-4514-B2BA-B6F8E8EF02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2A2-4514-B2BA-B6F8E8EF02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2A2-4514-B2BA-B6F8E8EF02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2A2-4514-B2BA-B6F8E8EF02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2A2-4514-B2BA-B6F8E8EF02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2A2-4514-B2BA-B6F8E8EF02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2A2-4514-B2BA-B6F8E8EF024E}"/>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#N/A</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#N/A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FCF-4095-872C-708EB81431A8}"/>
            </c:ext>
          </c:extLst>
        </c:ser>
        <c:ser>
          <c:idx val="1"/>
          <c:order val="1"/>
          <c:tx>
            <c:strRef>
              <c:f>Key!$I$60</c:f>
              <c:strCache>
                <c:ptCount val="1"/>
                <c:pt idx="0">
                  <c:v>#N/A</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FCF-4095-872C-708EB81431A8}"/>
            </c:ext>
          </c:extLst>
        </c:ser>
        <c:ser>
          <c:idx val="2"/>
          <c:order val="2"/>
          <c:tx>
            <c:strRef>
              <c:f>Key!$I$55</c:f>
              <c:strCache>
                <c:ptCount val="1"/>
                <c:pt idx="0">
                  <c:v>#N/A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FCF-4095-872C-708EB81431A8}"/>
              </c:ext>
            </c:extLst>
          </c:dPt>
          <c:dPt>
            <c:idx val="3"/>
            <c:bubble3D val="0"/>
            <c:extLst>
              <c:ext xmlns:c16="http://schemas.microsoft.com/office/drawing/2014/chart" uri="{C3380CC4-5D6E-409C-BE32-E72D297353CC}">
                <c16:uniqueId val="{00000003-9FCF-4095-872C-708EB81431A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FCF-4095-872C-708EB81431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FCF-4095-872C-708EB81431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FCF-4095-872C-708EB81431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FCF-4095-872C-708EB81431A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FCF-4095-872C-708EB81431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FCF-4095-872C-708EB81431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FCF-4095-872C-708EB81431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FCF-4095-872C-708EB81431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FCF-4095-872C-708EB81431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FCF-4095-872C-708EB81431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FCF-4095-872C-708EB81431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FCF-4095-872C-708EB81431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FCF-4095-872C-708EB81431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FCF-4095-872C-708EB81431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FCF-4095-872C-708EB81431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FCF-4095-872C-708EB81431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FCF-4095-872C-708EB81431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FCF-4095-872C-708EB81431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FCF-4095-872C-708EB81431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FCF-4095-872C-708EB81431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FCF-4095-872C-708EB81431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FCF-4095-872C-708EB81431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FCF-4095-872C-708EB81431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FCF-4095-872C-708EB81431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FCF-4095-872C-708EB81431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FCF-4095-872C-708EB81431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FCF-4095-872C-708EB81431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FCF-4095-872C-708EB81431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FCF-4095-872C-708EB81431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FCF-4095-872C-708EB81431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FCF-4095-872C-708EB81431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FCF-4095-872C-708EB81431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FCF-4095-872C-708EB81431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FCF-4095-872C-708EB81431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FCF-4095-872C-708EB81431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FCF-4095-872C-708EB81431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FCF-4095-872C-708EB81431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FCF-4095-872C-708EB81431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FCF-4095-872C-708EB81431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FCF-4095-872C-708EB81431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FCF-4095-872C-708EB81431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FCF-4095-872C-708EB81431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FCF-4095-872C-708EB81431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FCF-4095-872C-708EB81431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FCF-4095-872C-708EB81431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FCF-4095-872C-708EB81431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FCF-4095-872C-708EB81431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FCF-4095-872C-708EB81431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FCF-4095-872C-708EB81431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FCF-4095-872C-708EB81431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FCF-4095-872C-708EB81431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FCF-4095-872C-708EB81431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FCF-4095-872C-708EB81431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FCF-4095-872C-708EB81431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FCF-4095-872C-708EB81431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FCF-4095-872C-708EB81431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FCF-4095-872C-708EB81431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FCF-4095-872C-708EB81431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FCF-4095-872C-708EB81431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FCF-4095-872C-708EB81431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FCF-4095-872C-708EB81431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FCF-4095-872C-708EB81431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FCF-4095-872C-708EB81431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FCF-4095-872C-708EB81431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FCF-4095-872C-708EB81431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FCF-4095-872C-708EB81431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FCF-4095-872C-708EB81431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FCF-4095-872C-708EB81431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FCF-4095-872C-708EB81431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FCF-4095-872C-708EB81431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FCF-4095-872C-708EB81431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FCF-4095-872C-708EB81431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FCF-4095-872C-708EB81431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FCF-4095-872C-708EB81431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FCF-4095-872C-708EB81431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FCF-4095-872C-708EB81431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FCF-4095-872C-708EB81431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FCF-4095-872C-708EB81431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FCF-4095-872C-708EB81431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FCF-4095-872C-708EB81431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FCF-4095-872C-708EB81431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FCF-4095-872C-708EB81431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FCF-4095-872C-708EB81431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FCF-4095-872C-708EB81431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FCF-4095-872C-708EB81431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FCF-4095-872C-708EB81431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FCF-4095-872C-708EB81431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FCF-4095-872C-708EB81431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FCF-4095-872C-708EB81431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FCF-4095-872C-708EB81431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FCF-4095-872C-708EB81431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FCF-4095-872C-708EB81431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FCF-4095-872C-708EB81431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FCF-4095-872C-708EB81431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FCF-4095-872C-708EB81431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FCF-4095-872C-708EB81431A8}"/>
            </c:ext>
          </c:extLst>
        </c:ser>
        <c:ser>
          <c:idx val="3"/>
          <c:order val="3"/>
          <c:tx>
            <c:strRef>
              <c:f>Key!$I$61</c:f>
              <c:strCache>
                <c:ptCount val="1"/>
                <c:pt idx="0">
                  <c:v>#N/A</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FCF-4095-872C-708EB81431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FCF-4095-872C-708EB81431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FCF-4095-872C-708EB81431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FCF-4095-872C-708EB81431A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FCF-4095-872C-708EB81431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FCF-4095-872C-708EB81431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FCF-4095-872C-708EB81431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FCF-4095-872C-708EB81431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FCF-4095-872C-708EB81431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FCF-4095-872C-708EB81431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FCF-4095-872C-708EB81431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FCF-4095-872C-708EB81431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FCF-4095-872C-708EB81431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FCF-4095-872C-708EB81431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FCF-4095-872C-708EB81431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FCF-4095-872C-708EB81431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FCF-4095-872C-708EB81431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FCF-4095-872C-708EB81431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FCF-4095-872C-708EB81431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FCF-4095-872C-708EB81431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FCF-4095-872C-708EB81431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FCF-4095-872C-708EB81431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FCF-4095-872C-708EB81431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FCF-4095-872C-708EB81431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FCF-4095-872C-708EB81431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FCF-4095-872C-708EB81431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FCF-4095-872C-708EB81431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FCF-4095-872C-708EB81431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FCF-4095-872C-708EB81431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FCF-4095-872C-708EB81431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FCF-4095-872C-708EB81431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FCF-4095-872C-708EB81431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FCF-4095-872C-708EB81431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FCF-4095-872C-708EB81431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FCF-4095-872C-708EB81431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FCF-4095-872C-708EB81431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FCF-4095-872C-708EB81431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FCF-4095-872C-708EB81431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FCF-4095-872C-708EB81431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FCF-4095-872C-708EB81431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FCF-4095-872C-708EB81431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FCF-4095-872C-708EB81431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FCF-4095-872C-708EB81431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FCF-4095-872C-708EB81431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FCF-4095-872C-708EB81431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FCF-4095-872C-708EB81431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FCF-4095-872C-708EB81431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FCF-4095-872C-708EB81431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FCF-4095-872C-708EB81431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FCF-4095-872C-708EB81431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FCF-4095-872C-708EB81431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FCF-4095-872C-708EB81431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FCF-4095-872C-708EB81431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FCF-4095-872C-708EB81431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FCF-4095-872C-708EB81431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FCF-4095-872C-708EB81431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FCF-4095-872C-708EB81431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FCF-4095-872C-708EB81431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FCF-4095-872C-708EB81431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FCF-4095-872C-708EB81431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FCF-4095-872C-708EB81431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FCF-4095-872C-708EB81431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FCF-4095-872C-708EB81431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FCF-4095-872C-708EB81431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FCF-4095-872C-708EB81431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FCF-4095-872C-708EB81431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FCF-4095-872C-708EB81431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FCF-4095-872C-708EB81431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FCF-4095-872C-708EB81431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FCF-4095-872C-708EB81431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FCF-4095-872C-708EB81431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FCF-4095-872C-708EB81431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FCF-4095-872C-708EB81431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FCF-4095-872C-708EB81431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FCF-4095-872C-708EB81431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FCF-4095-872C-708EB81431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FCF-4095-872C-708EB81431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FCF-4095-872C-708EB81431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FCF-4095-872C-708EB81431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FCF-4095-872C-708EB81431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FCF-4095-872C-708EB81431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FCF-4095-872C-708EB81431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FCF-4095-872C-708EB81431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FCF-4095-872C-708EB81431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FCF-4095-872C-708EB81431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FCF-4095-872C-708EB81431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FCF-4095-872C-708EB81431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FCF-4095-872C-708EB81431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FCF-4095-872C-708EB81431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FCF-4095-872C-708EB81431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FCF-4095-872C-708EB81431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FCF-4095-872C-708EB81431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FCF-4095-872C-708EB81431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FCF-4095-872C-708EB81431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FCF-4095-872C-708EB81431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FCF-4095-872C-708EB81431A8}"/>
            </c:ext>
          </c:extLst>
        </c:ser>
        <c:ser>
          <c:idx val="4"/>
          <c:order val="4"/>
          <c:tx>
            <c:strRef>
              <c:f>Key!$I$56</c:f>
              <c:strCache>
                <c:ptCount val="1"/>
                <c:pt idx="0">
                  <c:v>#N/A</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FCF-4095-872C-708EB81431A8}"/>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FCF-4095-872C-708EB81431A8}"/>
              </c:ext>
            </c:extLst>
          </c:dPt>
          <c:dPt>
            <c:idx val="3"/>
            <c:bubble3D val="0"/>
            <c:extLst>
              <c:ext xmlns:c16="http://schemas.microsoft.com/office/drawing/2014/chart" uri="{C3380CC4-5D6E-409C-BE32-E72D297353CC}">
                <c16:uniqueId val="{000000C4-9FCF-4095-872C-708EB81431A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FCF-4095-872C-708EB81431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FCF-4095-872C-708EB81431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FCF-4095-872C-708EB81431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FCF-4095-872C-708EB81431A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FCF-4095-872C-708EB81431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FCF-4095-872C-708EB81431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FCF-4095-872C-708EB81431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FCF-4095-872C-708EB81431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FCF-4095-872C-708EB81431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FCF-4095-872C-708EB81431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FCF-4095-872C-708EB81431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FCF-4095-872C-708EB81431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FCF-4095-872C-708EB81431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FCF-4095-872C-708EB81431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FCF-4095-872C-708EB81431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FCF-4095-872C-708EB81431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FCF-4095-872C-708EB81431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FCF-4095-872C-708EB81431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FCF-4095-872C-708EB81431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FCF-4095-872C-708EB81431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FCF-4095-872C-708EB81431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FCF-4095-872C-708EB81431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FCF-4095-872C-708EB81431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FCF-4095-872C-708EB81431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FCF-4095-872C-708EB81431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FCF-4095-872C-708EB81431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FCF-4095-872C-708EB81431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FCF-4095-872C-708EB81431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FCF-4095-872C-708EB81431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FCF-4095-872C-708EB81431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FCF-4095-872C-708EB81431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FCF-4095-872C-708EB81431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FCF-4095-872C-708EB81431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FCF-4095-872C-708EB81431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FCF-4095-872C-708EB81431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FCF-4095-872C-708EB81431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FCF-4095-872C-708EB81431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FCF-4095-872C-708EB81431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FCF-4095-872C-708EB81431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FCF-4095-872C-708EB81431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FCF-4095-872C-708EB81431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FCF-4095-872C-708EB81431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FCF-4095-872C-708EB81431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FCF-4095-872C-708EB81431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FCF-4095-872C-708EB81431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FCF-4095-872C-708EB81431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FCF-4095-872C-708EB81431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FCF-4095-872C-708EB81431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FCF-4095-872C-708EB81431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FCF-4095-872C-708EB81431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FCF-4095-872C-708EB81431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FCF-4095-872C-708EB81431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FCF-4095-872C-708EB81431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FCF-4095-872C-708EB81431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FCF-4095-872C-708EB81431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FCF-4095-872C-708EB81431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FCF-4095-872C-708EB81431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FCF-4095-872C-708EB81431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FCF-4095-872C-708EB81431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FCF-4095-872C-708EB81431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FCF-4095-872C-708EB81431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FCF-4095-872C-708EB81431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FCF-4095-872C-708EB81431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FCF-4095-872C-708EB81431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FCF-4095-872C-708EB81431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FCF-4095-872C-708EB81431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FCF-4095-872C-708EB81431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FCF-4095-872C-708EB81431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FCF-4095-872C-708EB81431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FCF-4095-872C-708EB81431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FCF-4095-872C-708EB81431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FCF-4095-872C-708EB81431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FCF-4095-872C-708EB81431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FCF-4095-872C-708EB81431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FCF-4095-872C-708EB81431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FCF-4095-872C-708EB81431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FCF-4095-872C-708EB81431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FCF-4095-872C-708EB81431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FCF-4095-872C-708EB81431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FCF-4095-872C-708EB81431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FCF-4095-872C-708EB81431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FCF-4095-872C-708EB81431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FCF-4095-872C-708EB81431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FCF-4095-872C-708EB81431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FCF-4095-872C-708EB81431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FCF-4095-872C-708EB81431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FCF-4095-872C-708EB81431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FCF-4095-872C-708EB81431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FCF-4095-872C-708EB81431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FCF-4095-872C-708EB81431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FCF-4095-872C-708EB81431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FCF-4095-872C-708EB81431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FCF-4095-872C-708EB81431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FCF-4095-872C-708EB81431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FCF-4095-872C-708EB81431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FCF-4095-872C-708EB81431A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#N/A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#N/A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4EA-4FC8-B1FC-ECB3EEE2A47E}"/>
            </c:ext>
          </c:extLst>
        </c:ser>
        <c:ser>
          <c:idx val="1"/>
          <c:order val="1"/>
          <c:tx>
            <c:strRef>
              <c:f>Key!$I$60</c:f>
              <c:strCache>
                <c:ptCount val="1"/>
                <c:pt idx="0">
                  <c:v>#N/A</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4EA-4FC8-B1FC-ECB3EEE2A47E}"/>
            </c:ext>
          </c:extLst>
        </c:ser>
        <c:ser>
          <c:idx val="2"/>
          <c:order val="2"/>
          <c:tx>
            <c:strRef>
              <c:f>Key!$I$55</c:f>
              <c:strCache>
                <c:ptCount val="1"/>
                <c:pt idx="0">
                  <c:v>#N/A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4EA-4FC8-B1FC-ECB3EEE2A47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4EA-4FC8-B1FC-ECB3EEE2A4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4EA-4FC8-B1FC-ECB3EEE2A4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4EA-4FC8-B1FC-ECB3EEE2A4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4EA-4FC8-B1FC-ECB3EEE2A47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4EA-4FC8-B1FC-ECB3EEE2A4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4EA-4FC8-B1FC-ECB3EEE2A4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4EA-4FC8-B1FC-ECB3EEE2A4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4EA-4FC8-B1FC-ECB3EEE2A4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4EA-4FC8-B1FC-ECB3EEE2A4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4EA-4FC8-B1FC-ECB3EEE2A4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4EA-4FC8-B1FC-ECB3EEE2A4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4EA-4FC8-B1FC-ECB3EEE2A4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4EA-4FC8-B1FC-ECB3EEE2A4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4EA-4FC8-B1FC-ECB3EEE2A4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4EA-4FC8-B1FC-ECB3EEE2A4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4EA-4FC8-B1FC-ECB3EEE2A4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4EA-4FC8-B1FC-ECB3EEE2A4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4EA-4FC8-B1FC-ECB3EEE2A4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4EA-4FC8-B1FC-ECB3EEE2A4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4EA-4FC8-B1FC-ECB3EEE2A4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4EA-4FC8-B1FC-ECB3EEE2A4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4EA-4FC8-B1FC-ECB3EEE2A4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4EA-4FC8-B1FC-ECB3EEE2A4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4EA-4FC8-B1FC-ECB3EEE2A4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4EA-4FC8-B1FC-ECB3EEE2A4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4EA-4FC8-B1FC-ECB3EEE2A4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4EA-4FC8-B1FC-ECB3EEE2A4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4EA-4FC8-B1FC-ECB3EEE2A4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4EA-4FC8-B1FC-ECB3EEE2A4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4EA-4FC8-B1FC-ECB3EEE2A4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4EA-4FC8-B1FC-ECB3EEE2A4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4EA-4FC8-B1FC-ECB3EEE2A4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4EA-4FC8-B1FC-ECB3EEE2A4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4EA-4FC8-B1FC-ECB3EEE2A4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4EA-4FC8-B1FC-ECB3EEE2A4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4EA-4FC8-B1FC-ECB3EEE2A4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4EA-4FC8-B1FC-ECB3EEE2A4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4EA-4FC8-B1FC-ECB3EEE2A4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4EA-4FC8-B1FC-ECB3EEE2A4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4EA-4FC8-B1FC-ECB3EEE2A4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4EA-4FC8-B1FC-ECB3EEE2A4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4EA-4FC8-B1FC-ECB3EEE2A4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4EA-4FC8-B1FC-ECB3EEE2A4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4EA-4FC8-B1FC-ECB3EEE2A4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4EA-4FC8-B1FC-ECB3EEE2A4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4EA-4FC8-B1FC-ECB3EEE2A4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4EA-4FC8-B1FC-ECB3EEE2A4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4EA-4FC8-B1FC-ECB3EEE2A4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4EA-4FC8-B1FC-ECB3EEE2A4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4EA-4FC8-B1FC-ECB3EEE2A4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4EA-4FC8-B1FC-ECB3EEE2A4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4EA-4FC8-B1FC-ECB3EEE2A4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4EA-4FC8-B1FC-ECB3EEE2A4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4EA-4FC8-B1FC-ECB3EEE2A4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4EA-4FC8-B1FC-ECB3EEE2A4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4EA-4FC8-B1FC-ECB3EEE2A4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4EA-4FC8-B1FC-ECB3EEE2A4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4EA-4FC8-B1FC-ECB3EEE2A4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4EA-4FC8-B1FC-ECB3EEE2A4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4EA-4FC8-B1FC-ECB3EEE2A4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4EA-4FC8-B1FC-ECB3EEE2A4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4EA-4FC8-B1FC-ECB3EEE2A4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4EA-4FC8-B1FC-ECB3EEE2A4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4EA-4FC8-B1FC-ECB3EEE2A4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4EA-4FC8-B1FC-ECB3EEE2A4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4EA-4FC8-B1FC-ECB3EEE2A4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4EA-4FC8-B1FC-ECB3EEE2A4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4EA-4FC8-B1FC-ECB3EEE2A4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4EA-4FC8-B1FC-ECB3EEE2A4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4EA-4FC8-B1FC-ECB3EEE2A4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4EA-4FC8-B1FC-ECB3EEE2A4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4EA-4FC8-B1FC-ECB3EEE2A4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4EA-4FC8-B1FC-ECB3EEE2A4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4EA-4FC8-B1FC-ECB3EEE2A4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4EA-4FC8-B1FC-ECB3EEE2A4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4EA-4FC8-B1FC-ECB3EEE2A4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4EA-4FC8-B1FC-ECB3EEE2A4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4EA-4FC8-B1FC-ECB3EEE2A4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4EA-4FC8-B1FC-ECB3EEE2A4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4EA-4FC8-B1FC-ECB3EEE2A4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4EA-4FC8-B1FC-ECB3EEE2A4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4EA-4FC8-B1FC-ECB3EEE2A4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4EA-4FC8-B1FC-ECB3EEE2A4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4EA-4FC8-B1FC-ECB3EEE2A4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4EA-4FC8-B1FC-ECB3EEE2A4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4EA-4FC8-B1FC-ECB3EEE2A4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4EA-4FC8-B1FC-ECB3EEE2A4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4EA-4FC8-B1FC-ECB3EEE2A4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4EA-4FC8-B1FC-ECB3EEE2A4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4EA-4FC8-B1FC-ECB3EEE2A4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4EA-4FC8-B1FC-ECB3EEE2A4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4EA-4FC8-B1FC-ECB3EEE2A4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4EA-4FC8-B1FC-ECB3EEE2A4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4EA-4FC8-B1FC-ECB3EEE2A4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4EA-4FC8-B1FC-ECB3EEE2A4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4EA-4FC8-B1FC-ECB3EEE2A47E}"/>
            </c:ext>
          </c:extLst>
        </c:ser>
        <c:ser>
          <c:idx val="3"/>
          <c:order val="3"/>
          <c:tx>
            <c:strRef>
              <c:f>Key!$I$61</c:f>
              <c:strCache>
                <c:ptCount val="1"/>
                <c:pt idx="0">
                  <c:v>#N/A</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4EA-4FC8-B1FC-ECB3EEE2A4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4EA-4FC8-B1FC-ECB3EEE2A4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4EA-4FC8-B1FC-ECB3EEE2A4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4EA-4FC8-B1FC-ECB3EEE2A47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4EA-4FC8-B1FC-ECB3EEE2A4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4EA-4FC8-B1FC-ECB3EEE2A4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4EA-4FC8-B1FC-ECB3EEE2A4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4EA-4FC8-B1FC-ECB3EEE2A4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4EA-4FC8-B1FC-ECB3EEE2A4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4EA-4FC8-B1FC-ECB3EEE2A4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4EA-4FC8-B1FC-ECB3EEE2A4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4EA-4FC8-B1FC-ECB3EEE2A4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4EA-4FC8-B1FC-ECB3EEE2A4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4EA-4FC8-B1FC-ECB3EEE2A4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4EA-4FC8-B1FC-ECB3EEE2A4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4EA-4FC8-B1FC-ECB3EEE2A47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4EA-4FC8-B1FC-ECB3EEE2A4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4EA-4FC8-B1FC-ECB3EEE2A4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4EA-4FC8-B1FC-ECB3EEE2A4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4EA-4FC8-B1FC-ECB3EEE2A4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4EA-4FC8-B1FC-ECB3EEE2A4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4EA-4FC8-B1FC-ECB3EEE2A4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4EA-4FC8-B1FC-ECB3EEE2A4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4EA-4FC8-B1FC-ECB3EEE2A4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4EA-4FC8-B1FC-ECB3EEE2A4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4EA-4FC8-B1FC-ECB3EEE2A4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4EA-4FC8-B1FC-ECB3EEE2A4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4EA-4FC8-B1FC-ECB3EEE2A4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4EA-4FC8-B1FC-ECB3EEE2A4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4EA-4FC8-B1FC-ECB3EEE2A4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4EA-4FC8-B1FC-ECB3EEE2A4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4EA-4FC8-B1FC-ECB3EEE2A4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4EA-4FC8-B1FC-ECB3EEE2A4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4EA-4FC8-B1FC-ECB3EEE2A4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4EA-4FC8-B1FC-ECB3EEE2A4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4EA-4FC8-B1FC-ECB3EEE2A4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4EA-4FC8-B1FC-ECB3EEE2A4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4EA-4FC8-B1FC-ECB3EEE2A4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4EA-4FC8-B1FC-ECB3EEE2A4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4EA-4FC8-B1FC-ECB3EEE2A4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4EA-4FC8-B1FC-ECB3EEE2A4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4EA-4FC8-B1FC-ECB3EEE2A4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4EA-4FC8-B1FC-ECB3EEE2A4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4EA-4FC8-B1FC-ECB3EEE2A4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4EA-4FC8-B1FC-ECB3EEE2A4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4EA-4FC8-B1FC-ECB3EEE2A4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4EA-4FC8-B1FC-ECB3EEE2A4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4EA-4FC8-B1FC-ECB3EEE2A4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4EA-4FC8-B1FC-ECB3EEE2A4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4EA-4FC8-B1FC-ECB3EEE2A4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4EA-4FC8-B1FC-ECB3EEE2A4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4EA-4FC8-B1FC-ECB3EEE2A4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4EA-4FC8-B1FC-ECB3EEE2A4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4EA-4FC8-B1FC-ECB3EEE2A4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4EA-4FC8-B1FC-ECB3EEE2A4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4EA-4FC8-B1FC-ECB3EEE2A4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4EA-4FC8-B1FC-ECB3EEE2A4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4EA-4FC8-B1FC-ECB3EEE2A4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4EA-4FC8-B1FC-ECB3EEE2A4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4EA-4FC8-B1FC-ECB3EEE2A4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4EA-4FC8-B1FC-ECB3EEE2A4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4EA-4FC8-B1FC-ECB3EEE2A4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4EA-4FC8-B1FC-ECB3EEE2A4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4EA-4FC8-B1FC-ECB3EEE2A4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4EA-4FC8-B1FC-ECB3EEE2A4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4EA-4FC8-B1FC-ECB3EEE2A4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4EA-4FC8-B1FC-ECB3EEE2A4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4EA-4FC8-B1FC-ECB3EEE2A4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4EA-4FC8-B1FC-ECB3EEE2A4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4EA-4FC8-B1FC-ECB3EEE2A4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4EA-4FC8-B1FC-ECB3EEE2A4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4EA-4FC8-B1FC-ECB3EEE2A4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4EA-4FC8-B1FC-ECB3EEE2A4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4EA-4FC8-B1FC-ECB3EEE2A4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4EA-4FC8-B1FC-ECB3EEE2A4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4EA-4FC8-B1FC-ECB3EEE2A4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4EA-4FC8-B1FC-ECB3EEE2A4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4EA-4FC8-B1FC-ECB3EEE2A4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4EA-4FC8-B1FC-ECB3EEE2A4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4EA-4FC8-B1FC-ECB3EEE2A4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4EA-4FC8-B1FC-ECB3EEE2A4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4EA-4FC8-B1FC-ECB3EEE2A4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4EA-4FC8-B1FC-ECB3EEE2A4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4EA-4FC8-B1FC-ECB3EEE2A4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4EA-4FC8-B1FC-ECB3EEE2A4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4EA-4FC8-B1FC-ECB3EEE2A4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4EA-4FC8-B1FC-ECB3EEE2A4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4EA-4FC8-B1FC-ECB3EEE2A4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4EA-4FC8-B1FC-ECB3EEE2A4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4EA-4FC8-B1FC-ECB3EEE2A4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4EA-4FC8-B1FC-ECB3EEE2A4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4EA-4FC8-B1FC-ECB3EEE2A4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4EA-4FC8-B1FC-ECB3EEE2A4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4EA-4FC8-B1FC-ECB3EEE2A4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4EA-4FC8-B1FC-ECB3EEE2A4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4EA-4FC8-B1FC-ECB3EEE2A47E}"/>
            </c:ext>
          </c:extLst>
        </c:ser>
        <c:ser>
          <c:idx val="4"/>
          <c:order val="4"/>
          <c:tx>
            <c:strRef>
              <c:f>Key!$I$56</c:f>
              <c:strCache>
                <c:ptCount val="1"/>
                <c:pt idx="0">
                  <c:v>#N/A</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4EA-4FC8-B1FC-ECB3EEE2A47E}"/>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4EA-4FC8-B1FC-ECB3EEE2A47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4EA-4FC8-B1FC-ECB3EEE2A4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4EA-4FC8-B1FC-ECB3EEE2A4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4EA-4FC8-B1FC-ECB3EEE2A4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4EA-4FC8-B1FC-ECB3EEE2A47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4EA-4FC8-B1FC-ECB3EEE2A4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4EA-4FC8-B1FC-ECB3EEE2A4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4EA-4FC8-B1FC-ECB3EEE2A4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4EA-4FC8-B1FC-ECB3EEE2A4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4EA-4FC8-B1FC-ECB3EEE2A4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4EA-4FC8-B1FC-ECB3EEE2A4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4EA-4FC8-B1FC-ECB3EEE2A4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4EA-4FC8-B1FC-ECB3EEE2A4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4EA-4FC8-B1FC-ECB3EEE2A4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4EA-4FC8-B1FC-ECB3EEE2A4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4EA-4FC8-B1FC-ECB3EEE2A4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4EA-4FC8-B1FC-ECB3EEE2A4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4EA-4FC8-B1FC-ECB3EEE2A4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4EA-4FC8-B1FC-ECB3EEE2A4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4EA-4FC8-B1FC-ECB3EEE2A4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4EA-4FC8-B1FC-ECB3EEE2A4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4EA-4FC8-B1FC-ECB3EEE2A4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4EA-4FC8-B1FC-ECB3EEE2A4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4EA-4FC8-B1FC-ECB3EEE2A4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4EA-4FC8-B1FC-ECB3EEE2A4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4EA-4FC8-B1FC-ECB3EEE2A4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4EA-4FC8-B1FC-ECB3EEE2A4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4EA-4FC8-B1FC-ECB3EEE2A4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4EA-4FC8-B1FC-ECB3EEE2A4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4EA-4FC8-B1FC-ECB3EEE2A4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4EA-4FC8-B1FC-ECB3EEE2A4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4EA-4FC8-B1FC-ECB3EEE2A4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4EA-4FC8-B1FC-ECB3EEE2A4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4EA-4FC8-B1FC-ECB3EEE2A4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4EA-4FC8-B1FC-ECB3EEE2A4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4EA-4FC8-B1FC-ECB3EEE2A4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4EA-4FC8-B1FC-ECB3EEE2A4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4EA-4FC8-B1FC-ECB3EEE2A4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4EA-4FC8-B1FC-ECB3EEE2A4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4EA-4FC8-B1FC-ECB3EEE2A4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4EA-4FC8-B1FC-ECB3EEE2A4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4EA-4FC8-B1FC-ECB3EEE2A4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4EA-4FC8-B1FC-ECB3EEE2A4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4EA-4FC8-B1FC-ECB3EEE2A4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4EA-4FC8-B1FC-ECB3EEE2A4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4EA-4FC8-B1FC-ECB3EEE2A4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4EA-4FC8-B1FC-ECB3EEE2A4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4EA-4FC8-B1FC-ECB3EEE2A4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4EA-4FC8-B1FC-ECB3EEE2A4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4EA-4FC8-B1FC-ECB3EEE2A4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4EA-4FC8-B1FC-ECB3EEE2A4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4EA-4FC8-B1FC-ECB3EEE2A4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4EA-4FC8-B1FC-ECB3EEE2A4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4EA-4FC8-B1FC-ECB3EEE2A4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4EA-4FC8-B1FC-ECB3EEE2A4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4EA-4FC8-B1FC-ECB3EEE2A4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4EA-4FC8-B1FC-ECB3EEE2A4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4EA-4FC8-B1FC-ECB3EEE2A4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4EA-4FC8-B1FC-ECB3EEE2A4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4EA-4FC8-B1FC-ECB3EEE2A4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4EA-4FC8-B1FC-ECB3EEE2A4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4EA-4FC8-B1FC-ECB3EEE2A4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4EA-4FC8-B1FC-ECB3EEE2A4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4EA-4FC8-B1FC-ECB3EEE2A4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4EA-4FC8-B1FC-ECB3EEE2A4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4EA-4FC8-B1FC-ECB3EEE2A4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4EA-4FC8-B1FC-ECB3EEE2A4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4EA-4FC8-B1FC-ECB3EEE2A4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4EA-4FC8-B1FC-ECB3EEE2A4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4EA-4FC8-B1FC-ECB3EEE2A4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4EA-4FC8-B1FC-ECB3EEE2A4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4EA-4FC8-B1FC-ECB3EEE2A4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4EA-4FC8-B1FC-ECB3EEE2A4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4EA-4FC8-B1FC-ECB3EEE2A4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4EA-4FC8-B1FC-ECB3EEE2A4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4EA-4FC8-B1FC-ECB3EEE2A4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4EA-4FC8-B1FC-ECB3EEE2A4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4EA-4FC8-B1FC-ECB3EEE2A4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4EA-4FC8-B1FC-ECB3EEE2A4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4EA-4FC8-B1FC-ECB3EEE2A4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4EA-4FC8-B1FC-ECB3EEE2A4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4EA-4FC8-B1FC-ECB3EEE2A4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4EA-4FC8-B1FC-ECB3EEE2A4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4EA-4FC8-B1FC-ECB3EEE2A4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4EA-4FC8-B1FC-ECB3EEE2A4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4EA-4FC8-B1FC-ECB3EEE2A4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4EA-4FC8-B1FC-ECB3EEE2A4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4EA-4FC8-B1FC-ECB3EEE2A4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4EA-4FC8-B1FC-ECB3EEE2A4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4EA-4FC8-B1FC-ECB3EEE2A4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4EA-4FC8-B1FC-ECB3EEE2A4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4EA-4FC8-B1FC-ECB3EEE2A4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4EA-4FC8-B1FC-ECB3EEE2A4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4EA-4FC8-B1FC-ECB3EEE2A4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4EA-4FC8-B1FC-ECB3EEE2A4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4EA-4FC8-B1FC-ECB3EEE2A4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4EA-4FC8-B1FC-ECB3EEE2A47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#N/A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#N/A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F41-4FC1-BC44-263CFC370F30}"/>
            </c:ext>
          </c:extLst>
        </c:ser>
        <c:ser>
          <c:idx val="1"/>
          <c:order val="1"/>
          <c:tx>
            <c:strRef>
              <c:f>Key!$I$60</c:f>
              <c:strCache>
                <c:ptCount val="1"/>
                <c:pt idx="0">
                  <c:v>#N/A</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F41-4FC1-BC44-263CFC370F30}"/>
            </c:ext>
          </c:extLst>
        </c:ser>
        <c:ser>
          <c:idx val="2"/>
          <c:order val="2"/>
          <c:tx>
            <c:strRef>
              <c:f>Key!$I$55</c:f>
              <c:strCache>
                <c:ptCount val="1"/>
                <c:pt idx="0">
                  <c:v>#N/A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F41-4FC1-BC44-263CFC370F30}"/>
              </c:ext>
            </c:extLst>
          </c:dPt>
          <c:dPt>
            <c:idx val="3"/>
            <c:bubble3D val="0"/>
            <c:extLst>
              <c:ext xmlns:c16="http://schemas.microsoft.com/office/drawing/2014/chart" uri="{C3380CC4-5D6E-409C-BE32-E72D297353CC}">
                <c16:uniqueId val="{00000003-FF41-4FC1-BC44-263CFC370F3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41-4FC1-BC44-263CFC370F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41-4FC1-BC44-263CFC370F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41-4FC1-BC44-263CFC370F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41-4FC1-BC44-263CFC370F3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41-4FC1-BC44-263CFC370F3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41-4FC1-BC44-263CFC370F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41-4FC1-BC44-263CFC370F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41-4FC1-BC44-263CFC370F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41-4FC1-BC44-263CFC370F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41-4FC1-BC44-263CFC370F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41-4FC1-BC44-263CFC370F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41-4FC1-BC44-263CFC370F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41-4FC1-BC44-263CFC370F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41-4FC1-BC44-263CFC370F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41-4FC1-BC44-263CFC370F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41-4FC1-BC44-263CFC370F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41-4FC1-BC44-263CFC370F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41-4FC1-BC44-263CFC370F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41-4FC1-BC44-263CFC370F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41-4FC1-BC44-263CFC370F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41-4FC1-BC44-263CFC370F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41-4FC1-BC44-263CFC370F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F41-4FC1-BC44-263CFC370F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F41-4FC1-BC44-263CFC370F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41-4FC1-BC44-263CFC370F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41-4FC1-BC44-263CFC370F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41-4FC1-BC44-263CFC370F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41-4FC1-BC44-263CFC370F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41-4FC1-BC44-263CFC370F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41-4FC1-BC44-263CFC370F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41-4FC1-BC44-263CFC370F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41-4FC1-BC44-263CFC370F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41-4FC1-BC44-263CFC370F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41-4FC1-BC44-263CFC370F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41-4FC1-BC44-263CFC370F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41-4FC1-BC44-263CFC370F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41-4FC1-BC44-263CFC370F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41-4FC1-BC44-263CFC370F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41-4FC1-BC44-263CFC370F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41-4FC1-BC44-263CFC370F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41-4FC1-BC44-263CFC370F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41-4FC1-BC44-263CFC370F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41-4FC1-BC44-263CFC370F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41-4FC1-BC44-263CFC370F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41-4FC1-BC44-263CFC370F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41-4FC1-BC44-263CFC370F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41-4FC1-BC44-263CFC370F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41-4FC1-BC44-263CFC370F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41-4FC1-BC44-263CFC370F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41-4FC1-BC44-263CFC370F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41-4FC1-BC44-263CFC370F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41-4FC1-BC44-263CFC370F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41-4FC1-BC44-263CFC370F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41-4FC1-BC44-263CFC370F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41-4FC1-BC44-263CFC370F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41-4FC1-BC44-263CFC370F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41-4FC1-BC44-263CFC370F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41-4FC1-BC44-263CFC370F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41-4FC1-BC44-263CFC370F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41-4FC1-BC44-263CFC370F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41-4FC1-BC44-263CFC370F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41-4FC1-BC44-263CFC370F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41-4FC1-BC44-263CFC370F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41-4FC1-BC44-263CFC370F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41-4FC1-BC44-263CFC370F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41-4FC1-BC44-263CFC370F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41-4FC1-BC44-263CFC370F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41-4FC1-BC44-263CFC370F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41-4FC1-BC44-263CFC370F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41-4FC1-BC44-263CFC370F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41-4FC1-BC44-263CFC370F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41-4FC1-BC44-263CFC370F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41-4FC1-BC44-263CFC370F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41-4FC1-BC44-263CFC370F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41-4FC1-BC44-263CFC370F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41-4FC1-BC44-263CFC370F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41-4FC1-BC44-263CFC370F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41-4FC1-BC44-263CFC370F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41-4FC1-BC44-263CFC370F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41-4FC1-BC44-263CFC370F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41-4FC1-BC44-263CFC370F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41-4FC1-BC44-263CFC370F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41-4FC1-BC44-263CFC370F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41-4FC1-BC44-263CFC370F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41-4FC1-BC44-263CFC370F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41-4FC1-BC44-263CFC370F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41-4FC1-BC44-263CFC370F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41-4FC1-BC44-263CFC370F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41-4FC1-BC44-263CFC370F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41-4FC1-BC44-263CFC370F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41-4FC1-BC44-263CFC370F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41-4FC1-BC44-263CFC370F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41-4FC1-BC44-263CFC370F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F41-4FC1-BC44-263CFC370F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F41-4FC1-BC44-263CFC370F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F41-4FC1-BC44-263CFC370F30}"/>
            </c:ext>
          </c:extLst>
        </c:ser>
        <c:ser>
          <c:idx val="3"/>
          <c:order val="3"/>
          <c:tx>
            <c:strRef>
              <c:f>Key!$I$61</c:f>
              <c:strCache>
                <c:ptCount val="1"/>
                <c:pt idx="0">
                  <c:v>#N/A</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F41-4FC1-BC44-263CFC370F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F41-4FC1-BC44-263CFC370F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F41-4FC1-BC44-263CFC370F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F41-4FC1-BC44-263CFC370F3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F41-4FC1-BC44-263CFC370F3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F41-4FC1-BC44-263CFC370F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F41-4FC1-BC44-263CFC370F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F41-4FC1-BC44-263CFC370F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F41-4FC1-BC44-263CFC370F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F41-4FC1-BC44-263CFC370F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F41-4FC1-BC44-263CFC370F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F41-4FC1-BC44-263CFC370F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F41-4FC1-BC44-263CFC370F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F41-4FC1-BC44-263CFC370F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F41-4FC1-BC44-263CFC370F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F41-4FC1-BC44-263CFC370F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F41-4FC1-BC44-263CFC370F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F41-4FC1-BC44-263CFC370F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F41-4FC1-BC44-263CFC370F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F41-4FC1-BC44-263CFC370F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F41-4FC1-BC44-263CFC370F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F41-4FC1-BC44-263CFC370F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F41-4FC1-BC44-263CFC370F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F41-4FC1-BC44-263CFC370F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F41-4FC1-BC44-263CFC370F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F41-4FC1-BC44-263CFC370F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F41-4FC1-BC44-263CFC370F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F41-4FC1-BC44-263CFC370F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F41-4FC1-BC44-263CFC370F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F41-4FC1-BC44-263CFC370F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F41-4FC1-BC44-263CFC370F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F41-4FC1-BC44-263CFC370F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F41-4FC1-BC44-263CFC370F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F41-4FC1-BC44-263CFC370F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F41-4FC1-BC44-263CFC370F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F41-4FC1-BC44-263CFC370F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F41-4FC1-BC44-263CFC370F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F41-4FC1-BC44-263CFC370F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F41-4FC1-BC44-263CFC370F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F41-4FC1-BC44-263CFC370F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F41-4FC1-BC44-263CFC370F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F41-4FC1-BC44-263CFC370F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F41-4FC1-BC44-263CFC370F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F41-4FC1-BC44-263CFC370F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F41-4FC1-BC44-263CFC370F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F41-4FC1-BC44-263CFC370F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F41-4FC1-BC44-263CFC370F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F41-4FC1-BC44-263CFC370F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F41-4FC1-BC44-263CFC370F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F41-4FC1-BC44-263CFC370F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41-4FC1-BC44-263CFC370F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41-4FC1-BC44-263CFC370F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41-4FC1-BC44-263CFC370F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41-4FC1-BC44-263CFC370F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41-4FC1-BC44-263CFC370F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41-4FC1-BC44-263CFC370F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41-4FC1-BC44-263CFC370F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41-4FC1-BC44-263CFC370F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41-4FC1-BC44-263CFC370F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41-4FC1-BC44-263CFC370F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41-4FC1-BC44-263CFC370F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41-4FC1-BC44-263CFC370F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41-4FC1-BC44-263CFC370F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41-4FC1-BC44-263CFC370F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41-4FC1-BC44-263CFC370F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41-4FC1-BC44-263CFC370F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41-4FC1-BC44-263CFC370F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41-4FC1-BC44-263CFC370F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41-4FC1-BC44-263CFC370F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41-4FC1-BC44-263CFC370F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41-4FC1-BC44-263CFC370F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41-4FC1-BC44-263CFC370F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41-4FC1-BC44-263CFC370F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41-4FC1-BC44-263CFC370F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41-4FC1-BC44-263CFC370F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41-4FC1-BC44-263CFC370F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41-4FC1-BC44-263CFC370F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41-4FC1-BC44-263CFC370F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41-4FC1-BC44-263CFC370F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41-4FC1-BC44-263CFC370F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41-4FC1-BC44-263CFC370F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41-4FC1-BC44-263CFC370F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41-4FC1-BC44-263CFC370F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41-4FC1-BC44-263CFC370F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41-4FC1-BC44-263CFC370F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41-4FC1-BC44-263CFC370F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41-4FC1-BC44-263CFC370F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41-4FC1-BC44-263CFC370F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41-4FC1-BC44-263CFC370F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41-4FC1-BC44-263CFC370F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41-4FC1-BC44-263CFC370F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41-4FC1-BC44-263CFC370F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41-4FC1-BC44-263CFC370F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41-4FC1-BC44-263CFC370F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41-4FC1-BC44-263CFC370F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F41-4FC1-BC44-263CFC370F30}"/>
            </c:ext>
          </c:extLst>
        </c:ser>
        <c:ser>
          <c:idx val="4"/>
          <c:order val="4"/>
          <c:tx>
            <c:strRef>
              <c:f>Key!$I$56</c:f>
              <c:strCache>
                <c:ptCount val="1"/>
                <c:pt idx="0">
                  <c:v>#N/A</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F41-4FC1-BC44-263CFC370F30}"/>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F41-4FC1-BC44-263CFC370F30}"/>
              </c:ext>
            </c:extLst>
          </c:dPt>
          <c:dPt>
            <c:idx val="3"/>
            <c:bubble3D val="0"/>
            <c:extLst>
              <c:ext xmlns:c16="http://schemas.microsoft.com/office/drawing/2014/chart" uri="{C3380CC4-5D6E-409C-BE32-E72D297353CC}">
                <c16:uniqueId val="{000000C4-FF41-4FC1-BC44-263CFC370F3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F41-4FC1-BC44-263CFC370F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F41-4FC1-BC44-263CFC370F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F41-4FC1-BC44-263CFC370F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F41-4FC1-BC44-263CFC370F3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F41-4FC1-BC44-263CFC370F3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F41-4FC1-BC44-263CFC370F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F41-4FC1-BC44-263CFC370F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F41-4FC1-BC44-263CFC370F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F41-4FC1-BC44-263CFC370F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F41-4FC1-BC44-263CFC370F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F41-4FC1-BC44-263CFC370F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F41-4FC1-BC44-263CFC370F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F41-4FC1-BC44-263CFC370F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F41-4FC1-BC44-263CFC370F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F41-4FC1-BC44-263CFC370F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F41-4FC1-BC44-263CFC370F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F41-4FC1-BC44-263CFC370F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F41-4FC1-BC44-263CFC370F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F41-4FC1-BC44-263CFC370F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F41-4FC1-BC44-263CFC370F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F41-4FC1-BC44-263CFC370F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F41-4FC1-BC44-263CFC370F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F41-4FC1-BC44-263CFC370F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F41-4FC1-BC44-263CFC370F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41-4FC1-BC44-263CFC370F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41-4FC1-BC44-263CFC370F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41-4FC1-BC44-263CFC370F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41-4FC1-BC44-263CFC370F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41-4FC1-BC44-263CFC370F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41-4FC1-BC44-263CFC370F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41-4FC1-BC44-263CFC370F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41-4FC1-BC44-263CFC370F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41-4FC1-BC44-263CFC370F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41-4FC1-BC44-263CFC370F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41-4FC1-BC44-263CFC370F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41-4FC1-BC44-263CFC370F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41-4FC1-BC44-263CFC370F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41-4FC1-BC44-263CFC370F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41-4FC1-BC44-263CFC370F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41-4FC1-BC44-263CFC370F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41-4FC1-BC44-263CFC370F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41-4FC1-BC44-263CFC370F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41-4FC1-BC44-263CFC370F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41-4FC1-BC44-263CFC370F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41-4FC1-BC44-263CFC370F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41-4FC1-BC44-263CFC370F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F41-4FC1-BC44-263CFC370F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F41-4FC1-BC44-263CFC370F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F41-4FC1-BC44-263CFC370F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F41-4FC1-BC44-263CFC370F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F41-4FC1-BC44-263CFC370F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F41-4FC1-BC44-263CFC370F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F41-4FC1-BC44-263CFC370F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F41-4FC1-BC44-263CFC370F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F41-4FC1-BC44-263CFC370F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F41-4FC1-BC44-263CFC370F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F41-4FC1-BC44-263CFC370F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F41-4FC1-BC44-263CFC370F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F41-4FC1-BC44-263CFC370F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F41-4FC1-BC44-263CFC370F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F41-4FC1-BC44-263CFC370F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F41-4FC1-BC44-263CFC370F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F41-4FC1-BC44-263CFC370F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F41-4FC1-BC44-263CFC370F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F41-4FC1-BC44-263CFC370F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F41-4FC1-BC44-263CFC370F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F41-4FC1-BC44-263CFC370F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F41-4FC1-BC44-263CFC370F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F41-4FC1-BC44-263CFC370F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F41-4FC1-BC44-263CFC370F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F41-4FC1-BC44-263CFC370F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F41-4FC1-BC44-263CFC370F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41-4FC1-BC44-263CFC370F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41-4FC1-BC44-263CFC370F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41-4FC1-BC44-263CFC370F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41-4FC1-BC44-263CFC370F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41-4FC1-BC44-263CFC370F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41-4FC1-BC44-263CFC370F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41-4FC1-BC44-263CFC370F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41-4FC1-BC44-263CFC370F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41-4FC1-BC44-263CFC370F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41-4FC1-BC44-263CFC370F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41-4FC1-BC44-263CFC370F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41-4FC1-BC44-263CFC370F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41-4FC1-BC44-263CFC370F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41-4FC1-BC44-263CFC370F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41-4FC1-BC44-263CFC370F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41-4FC1-BC44-263CFC370F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41-4FC1-BC44-263CFC370F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41-4FC1-BC44-263CFC370F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41-4FC1-BC44-263CFC370F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41-4FC1-BC44-263CFC370F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41-4FC1-BC44-263CFC370F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41-4FC1-BC44-263CFC370F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41-4FC1-BC44-263CFC370F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F41-4FC1-BC44-263CFC370F30}"/>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#N/A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#N/A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F29-4DFB-B371-A7DBC8C48356}"/>
            </c:ext>
          </c:extLst>
        </c:ser>
        <c:ser>
          <c:idx val="1"/>
          <c:order val="1"/>
          <c:tx>
            <c:strRef>
              <c:f>Key!$I$60</c:f>
              <c:strCache>
                <c:ptCount val="1"/>
                <c:pt idx="0">
                  <c:v>#N/A</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F29-4DFB-B371-A7DBC8C48356}"/>
            </c:ext>
          </c:extLst>
        </c:ser>
        <c:ser>
          <c:idx val="2"/>
          <c:order val="2"/>
          <c:tx>
            <c:strRef>
              <c:f>Key!$I$55</c:f>
              <c:strCache>
                <c:ptCount val="1"/>
                <c:pt idx="0">
                  <c:v>#N/A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F29-4DFB-B371-A7DBC8C48356}"/>
              </c:ext>
            </c:extLst>
          </c:dPt>
          <c:dPt>
            <c:idx val="3"/>
            <c:bubble3D val="0"/>
            <c:extLst>
              <c:ext xmlns:c16="http://schemas.microsoft.com/office/drawing/2014/chart" uri="{C3380CC4-5D6E-409C-BE32-E72D297353CC}">
                <c16:uniqueId val="{00000003-4F29-4DFB-B371-A7DBC8C483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F29-4DFB-B371-A7DBC8C483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F29-4DFB-B371-A7DBC8C483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F29-4DFB-B371-A7DBC8C483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F29-4DFB-B371-A7DBC8C4835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F29-4DFB-B371-A7DBC8C483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F29-4DFB-B371-A7DBC8C483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F29-4DFB-B371-A7DBC8C483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F29-4DFB-B371-A7DBC8C483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F29-4DFB-B371-A7DBC8C483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F29-4DFB-B371-A7DBC8C483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F29-4DFB-B371-A7DBC8C483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F29-4DFB-B371-A7DBC8C483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F29-4DFB-B371-A7DBC8C483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F29-4DFB-B371-A7DBC8C483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F29-4DFB-B371-A7DBC8C483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F29-4DFB-B371-A7DBC8C483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F29-4DFB-B371-A7DBC8C483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F29-4DFB-B371-A7DBC8C483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F29-4DFB-B371-A7DBC8C483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F29-4DFB-B371-A7DBC8C483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F29-4DFB-B371-A7DBC8C483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F29-4DFB-B371-A7DBC8C483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F29-4DFB-B371-A7DBC8C483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F29-4DFB-B371-A7DBC8C483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F29-4DFB-B371-A7DBC8C483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F29-4DFB-B371-A7DBC8C483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F29-4DFB-B371-A7DBC8C483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F29-4DFB-B371-A7DBC8C483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F29-4DFB-B371-A7DBC8C483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F29-4DFB-B371-A7DBC8C483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F29-4DFB-B371-A7DBC8C483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F29-4DFB-B371-A7DBC8C483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F29-4DFB-B371-A7DBC8C483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F29-4DFB-B371-A7DBC8C483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F29-4DFB-B371-A7DBC8C483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F29-4DFB-B371-A7DBC8C483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F29-4DFB-B371-A7DBC8C483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F29-4DFB-B371-A7DBC8C483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F29-4DFB-B371-A7DBC8C483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F29-4DFB-B371-A7DBC8C483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F29-4DFB-B371-A7DBC8C483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F29-4DFB-B371-A7DBC8C483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F29-4DFB-B371-A7DBC8C483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F29-4DFB-B371-A7DBC8C483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F29-4DFB-B371-A7DBC8C483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F29-4DFB-B371-A7DBC8C483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F29-4DFB-B371-A7DBC8C483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F29-4DFB-B371-A7DBC8C483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F29-4DFB-B371-A7DBC8C483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F29-4DFB-B371-A7DBC8C483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F29-4DFB-B371-A7DBC8C483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F29-4DFB-B371-A7DBC8C483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F29-4DFB-B371-A7DBC8C483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F29-4DFB-B371-A7DBC8C483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F29-4DFB-B371-A7DBC8C483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F29-4DFB-B371-A7DBC8C483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F29-4DFB-B371-A7DBC8C483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F29-4DFB-B371-A7DBC8C483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F29-4DFB-B371-A7DBC8C483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F29-4DFB-B371-A7DBC8C483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F29-4DFB-B371-A7DBC8C483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F29-4DFB-B371-A7DBC8C483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F29-4DFB-B371-A7DBC8C483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F29-4DFB-B371-A7DBC8C483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F29-4DFB-B371-A7DBC8C483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F29-4DFB-B371-A7DBC8C483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F29-4DFB-B371-A7DBC8C483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F29-4DFB-B371-A7DBC8C483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F29-4DFB-B371-A7DBC8C483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F29-4DFB-B371-A7DBC8C483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F29-4DFB-B371-A7DBC8C483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F29-4DFB-B371-A7DBC8C483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F29-4DFB-B371-A7DBC8C483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F29-4DFB-B371-A7DBC8C483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F29-4DFB-B371-A7DBC8C483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F29-4DFB-B371-A7DBC8C483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F29-4DFB-B371-A7DBC8C483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F29-4DFB-B371-A7DBC8C483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F29-4DFB-B371-A7DBC8C483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F29-4DFB-B371-A7DBC8C483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F29-4DFB-B371-A7DBC8C483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F29-4DFB-B371-A7DBC8C483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F29-4DFB-B371-A7DBC8C483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F29-4DFB-B371-A7DBC8C483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F29-4DFB-B371-A7DBC8C483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F29-4DFB-B371-A7DBC8C483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F29-4DFB-B371-A7DBC8C483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F29-4DFB-B371-A7DBC8C483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F29-4DFB-B371-A7DBC8C483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F29-4DFB-B371-A7DBC8C483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F29-4DFB-B371-A7DBC8C483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F29-4DFB-B371-A7DBC8C483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F29-4DFB-B371-A7DBC8C483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F29-4DFB-B371-A7DBC8C483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F29-4DFB-B371-A7DBC8C483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F29-4DFB-B371-A7DBC8C48356}"/>
            </c:ext>
          </c:extLst>
        </c:ser>
        <c:ser>
          <c:idx val="3"/>
          <c:order val="3"/>
          <c:tx>
            <c:strRef>
              <c:f>Key!$I$61</c:f>
              <c:strCache>
                <c:ptCount val="1"/>
                <c:pt idx="0">
                  <c:v>#N/A</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F29-4DFB-B371-A7DBC8C483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F29-4DFB-B371-A7DBC8C483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F29-4DFB-B371-A7DBC8C483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F29-4DFB-B371-A7DBC8C4835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F29-4DFB-B371-A7DBC8C483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F29-4DFB-B371-A7DBC8C483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F29-4DFB-B371-A7DBC8C483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F29-4DFB-B371-A7DBC8C483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F29-4DFB-B371-A7DBC8C483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F29-4DFB-B371-A7DBC8C483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F29-4DFB-B371-A7DBC8C483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F29-4DFB-B371-A7DBC8C483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F29-4DFB-B371-A7DBC8C483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F29-4DFB-B371-A7DBC8C483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F29-4DFB-B371-A7DBC8C483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F29-4DFB-B371-A7DBC8C483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F29-4DFB-B371-A7DBC8C483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F29-4DFB-B371-A7DBC8C483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F29-4DFB-B371-A7DBC8C483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F29-4DFB-B371-A7DBC8C483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F29-4DFB-B371-A7DBC8C483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F29-4DFB-B371-A7DBC8C483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F29-4DFB-B371-A7DBC8C483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F29-4DFB-B371-A7DBC8C483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F29-4DFB-B371-A7DBC8C483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F29-4DFB-B371-A7DBC8C483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F29-4DFB-B371-A7DBC8C483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F29-4DFB-B371-A7DBC8C483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F29-4DFB-B371-A7DBC8C483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F29-4DFB-B371-A7DBC8C483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F29-4DFB-B371-A7DBC8C483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F29-4DFB-B371-A7DBC8C483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F29-4DFB-B371-A7DBC8C483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F29-4DFB-B371-A7DBC8C483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F29-4DFB-B371-A7DBC8C483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F29-4DFB-B371-A7DBC8C483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F29-4DFB-B371-A7DBC8C483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F29-4DFB-B371-A7DBC8C483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F29-4DFB-B371-A7DBC8C483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F29-4DFB-B371-A7DBC8C483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F29-4DFB-B371-A7DBC8C483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F29-4DFB-B371-A7DBC8C483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F29-4DFB-B371-A7DBC8C483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F29-4DFB-B371-A7DBC8C483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F29-4DFB-B371-A7DBC8C483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F29-4DFB-B371-A7DBC8C483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F29-4DFB-B371-A7DBC8C483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F29-4DFB-B371-A7DBC8C483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F29-4DFB-B371-A7DBC8C483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F29-4DFB-B371-A7DBC8C483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F29-4DFB-B371-A7DBC8C483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F29-4DFB-B371-A7DBC8C483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F29-4DFB-B371-A7DBC8C483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F29-4DFB-B371-A7DBC8C483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F29-4DFB-B371-A7DBC8C483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F29-4DFB-B371-A7DBC8C483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F29-4DFB-B371-A7DBC8C483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F29-4DFB-B371-A7DBC8C483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F29-4DFB-B371-A7DBC8C483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F29-4DFB-B371-A7DBC8C483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F29-4DFB-B371-A7DBC8C483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F29-4DFB-B371-A7DBC8C483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F29-4DFB-B371-A7DBC8C483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F29-4DFB-B371-A7DBC8C483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F29-4DFB-B371-A7DBC8C483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F29-4DFB-B371-A7DBC8C483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F29-4DFB-B371-A7DBC8C483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F29-4DFB-B371-A7DBC8C483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F29-4DFB-B371-A7DBC8C483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F29-4DFB-B371-A7DBC8C483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F29-4DFB-B371-A7DBC8C483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F29-4DFB-B371-A7DBC8C483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F29-4DFB-B371-A7DBC8C483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F29-4DFB-B371-A7DBC8C483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F29-4DFB-B371-A7DBC8C483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F29-4DFB-B371-A7DBC8C483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F29-4DFB-B371-A7DBC8C483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F29-4DFB-B371-A7DBC8C483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F29-4DFB-B371-A7DBC8C483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F29-4DFB-B371-A7DBC8C483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F29-4DFB-B371-A7DBC8C483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F29-4DFB-B371-A7DBC8C483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F29-4DFB-B371-A7DBC8C483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F29-4DFB-B371-A7DBC8C483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F29-4DFB-B371-A7DBC8C483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F29-4DFB-B371-A7DBC8C483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F29-4DFB-B371-A7DBC8C483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F29-4DFB-B371-A7DBC8C483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F29-4DFB-B371-A7DBC8C483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F29-4DFB-B371-A7DBC8C483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F29-4DFB-B371-A7DBC8C483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F29-4DFB-B371-A7DBC8C483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F29-4DFB-B371-A7DBC8C483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F29-4DFB-B371-A7DBC8C483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F29-4DFB-B371-A7DBC8C483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F29-4DFB-B371-A7DBC8C48356}"/>
            </c:ext>
          </c:extLst>
        </c:ser>
        <c:ser>
          <c:idx val="4"/>
          <c:order val="4"/>
          <c:tx>
            <c:strRef>
              <c:f>Key!$I$56</c:f>
              <c:strCache>
                <c:ptCount val="1"/>
                <c:pt idx="0">
                  <c:v>#N/A</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F29-4DFB-B371-A7DBC8C4835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4F29-4DFB-B371-A7DBC8C48356}"/>
            </c:ext>
          </c:extLst>
        </c:ser>
        <c:ser>
          <c:idx val="5"/>
          <c:order val="5"/>
          <c:tx>
            <c:strRef>
              <c:f>Key!$I$57</c:f>
              <c:strCache>
                <c:ptCount val="1"/>
                <c:pt idx="0">
                  <c:v>#N/A</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F29-4DFB-B371-A7DBC8C483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F29-4DFB-B371-A7DBC8C483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F29-4DFB-B371-A7DBC8C483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F29-4DFB-B371-A7DBC8C483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F29-4DFB-B371-A7DBC8C4835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F29-4DFB-B371-A7DBC8C483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F29-4DFB-B371-A7DBC8C483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F29-4DFB-B371-A7DBC8C483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F29-4DFB-B371-A7DBC8C483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F29-4DFB-B371-A7DBC8C483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F29-4DFB-B371-A7DBC8C483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F29-4DFB-B371-A7DBC8C483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F29-4DFB-B371-A7DBC8C483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F29-4DFB-B371-A7DBC8C483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F29-4DFB-B371-A7DBC8C483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F29-4DFB-B371-A7DBC8C483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F29-4DFB-B371-A7DBC8C483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F29-4DFB-B371-A7DBC8C483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F29-4DFB-B371-A7DBC8C483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F29-4DFB-B371-A7DBC8C483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F29-4DFB-B371-A7DBC8C483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F29-4DFB-B371-A7DBC8C483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F29-4DFB-B371-A7DBC8C483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F29-4DFB-B371-A7DBC8C483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F29-4DFB-B371-A7DBC8C483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F29-4DFB-B371-A7DBC8C483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F29-4DFB-B371-A7DBC8C483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F29-4DFB-B371-A7DBC8C483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F29-4DFB-B371-A7DBC8C483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F29-4DFB-B371-A7DBC8C483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F29-4DFB-B371-A7DBC8C483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F29-4DFB-B371-A7DBC8C483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F29-4DFB-B371-A7DBC8C483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F29-4DFB-B371-A7DBC8C483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F29-4DFB-B371-A7DBC8C483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F29-4DFB-B371-A7DBC8C483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F29-4DFB-B371-A7DBC8C483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F29-4DFB-B371-A7DBC8C483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F29-4DFB-B371-A7DBC8C483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F29-4DFB-B371-A7DBC8C483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F29-4DFB-B371-A7DBC8C483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F29-4DFB-B371-A7DBC8C483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F29-4DFB-B371-A7DBC8C483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F29-4DFB-B371-A7DBC8C483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F29-4DFB-B371-A7DBC8C483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F29-4DFB-B371-A7DBC8C483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F29-4DFB-B371-A7DBC8C483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F29-4DFB-B371-A7DBC8C483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F29-4DFB-B371-A7DBC8C483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F29-4DFB-B371-A7DBC8C483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F29-4DFB-B371-A7DBC8C483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F29-4DFB-B371-A7DBC8C483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F29-4DFB-B371-A7DBC8C483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F29-4DFB-B371-A7DBC8C483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F29-4DFB-B371-A7DBC8C483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F29-4DFB-B371-A7DBC8C483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F29-4DFB-B371-A7DBC8C483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F29-4DFB-B371-A7DBC8C483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F29-4DFB-B371-A7DBC8C483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F29-4DFB-B371-A7DBC8C483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F29-4DFB-B371-A7DBC8C483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F29-4DFB-B371-A7DBC8C483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F29-4DFB-B371-A7DBC8C483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F29-4DFB-B371-A7DBC8C483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F29-4DFB-B371-A7DBC8C483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F29-4DFB-B371-A7DBC8C483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F29-4DFB-B371-A7DBC8C483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F29-4DFB-B371-A7DBC8C483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F29-4DFB-B371-A7DBC8C483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F29-4DFB-B371-A7DBC8C483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F29-4DFB-B371-A7DBC8C483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F29-4DFB-B371-A7DBC8C483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F29-4DFB-B371-A7DBC8C483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F29-4DFB-B371-A7DBC8C483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F29-4DFB-B371-A7DBC8C483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F29-4DFB-B371-A7DBC8C483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F29-4DFB-B371-A7DBC8C483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F29-4DFB-B371-A7DBC8C483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F29-4DFB-B371-A7DBC8C483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F29-4DFB-B371-A7DBC8C483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F29-4DFB-B371-A7DBC8C483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F29-4DFB-B371-A7DBC8C483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F29-4DFB-B371-A7DBC8C483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F29-4DFB-B371-A7DBC8C483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F29-4DFB-B371-A7DBC8C483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F29-4DFB-B371-A7DBC8C483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F29-4DFB-B371-A7DBC8C483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F29-4DFB-B371-A7DBC8C483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F29-4DFB-B371-A7DBC8C483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F29-4DFB-B371-A7DBC8C483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F29-4DFB-B371-A7DBC8C483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F29-4DFB-B371-A7DBC8C483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F29-4DFB-B371-A7DBC8C483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F29-4DFB-B371-A7DBC8C483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F29-4DFB-B371-A7DBC8C483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F29-4DFB-B371-A7DBC8C483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2020</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F29-4DFB-B371-A7DBC8C4835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0AFB715C-7AE8-40D7-BA67-EC44066D1B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39E18B0-D1AC-42AA-9932-0638AF0852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B0EB6BD2-660E-4C55-9D65-E0760D15B0F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15382F21-7423-4922-92F9-19EC2B84E1C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69B2CCE-3A2E-443D-B0A1-0F7687C65683}"/>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A0A3416-4D7F-4547-9AAD-F6CC58ADB88B}" type="TxLink">
            <a:rPr lang="en-US" sz="1000" b="0" i="0" u="none" strike="noStrike">
              <a:solidFill>
                <a:srgbClr val="000000"/>
              </a:solidFill>
              <a:latin typeface="Arial"/>
              <a:ea typeface="+mn-ea"/>
              <a:cs typeface="Arial"/>
            </a:rPr>
            <a:t>#N/A</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7E43CCE6-57B6-4152-9B16-97B776FD6E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FDB5C09-7F56-4F64-BB3C-19FA28F51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698CE20-FFB1-494C-BC38-4204476FEC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1C67328-D720-4A3A-84F4-D0E9DF878FE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B92748F-D1D8-4B58-BFB9-0D4302A833A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A1A911F-AC3D-4DB9-8E9E-46808D850C4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A130677-182C-42E4-AA59-3B315E76EF2B}"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CC3C32D-1094-4CAC-B4F2-B81D3E449A28}"/>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8815F32-0A6F-40CD-997E-209EB467B4CC}"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814A53C-46B8-48B7-BB29-2E1E7ECF999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43A41DB-53BB-4DA7-8A92-806BB925474B}"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CAA14BF-62F2-44B0-9FDD-5F58E35D270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E8F7D94-9EF7-4BC7-BF80-3F47A34FC0CF}"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A667F283-0E41-422E-96B2-C0365A3BD88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82B5994-8941-4C62-ACE5-723905F79560}"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A83A991-C7D4-4DC3-B7AC-4AC3ED04B18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3136866-BBAE-41E0-813B-805D8764C2C2}"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6B52ED6-CFB3-471A-B1FB-4BB999F98D9D}"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AF44A6A-E598-4F10-BBE5-2513FFF3A360}"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D679F1C-354B-47DA-92E5-EBDCF3DC7EEC}"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13A4507-C658-428C-9031-FBF2BFB81CCE}"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38DE48A-3885-41E5-B0B0-D3A65880AAB2}"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D1F8647-8560-4A83-85A7-EA085ED05820}"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4343831-3EA5-4EEC-959C-6BCF5BED8F9A}"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F24868-4893-42BB-9EAF-53EBE576222C}"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2A13C20-1DFD-444C-B20F-A88E20084AF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826CCC-7D3B-4C5D-9648-A5B2097FD22F}"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31D96E-5D23-41A6-BF94-7E9242DA3A8A}"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0BF9016-EC0A-4C2F-AD93-BE804028C39E}"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62D23F4-EAB8-46A6-B315-9DE2BE1A1E38}"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69BFEB-B552-45F8-AAF9-B92B91341F12}"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D4BB12C-0BBE-485F-911F-7355A191DC8D}"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166620B-DB37-49FD-82A9-2B8D1D9F4E90}"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80A6A3E-780F-4148-9DAD-AE8068E5316E}"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046C83D-1988-4217-981C-9C860E3208D9}" type="TxLink">
            <a:rPr lang="en-US" sz="900" b="0" i="0" u="none" strike="noStrike">
              <a:solidFill>
                <a:srgbClr val="000000"/>
              </a:solidFill>
              <a:latin typeface="+mn-lt"/>
              <a:ea typeface="+mn-ea"/>
              <a:cs typeface="Arial"/>
            </a:rPr>
            <a:t>#N/A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6A4452E-4C38-45AB-9088-5B2D9A69F95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99A11E8-DE1F-4C34-A7F3-93CBFC73EC29}"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1697453-55B0-4C7A-982F-3042E5D3F83A}"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359F8BB-8084-405E-856C-F9ED78F36EC7}"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57CC473-726D-4AA0-94AF-4E0723A6DC24}" type="TxLink">
            <a:rPr lang="en-US" sz="800" b="0" i="0" u="none" strike="noStrike">
              <a:solidFill>
                <a:srgbClr val="000000"/>
              </a:solidFill>
              <a:latin typeface="+mn-lt"/>
              <a:ea typeface="+mn-ea"/>
              <a:cs typeface="Arial"/>
            </a:rPr>
            <a:t>#N/A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898A400-B6CD-453F-BE34-A4855B4096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9E0B283-CBF4-43D6-A837-00A62B9E5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F07DBEF6-8CCB-454C-B536-A22729C690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75EDB0E-55B3-4E52-B774-582C01B1EB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E58F41C-1885-4E4F-BB0A-D5E6E6225C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E09DC85-2DCF-4515-BC7E-FF269780EC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30E8F0E1-4AC9-4EC9-AD7D-455B5F3F10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EDC5539-CBFC-442A-AB62-5683CFE555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BCB44A4-8CBD-4163-9875-14F35EC9DA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BA4C0165-48F7-4FA8-9CEC-B8593385A1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7E02DA8-3FCE-4F46-95FA-A1CD2BE5B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E566448-D471-49FA-90D6-366D097B8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1B70868-B655-4CAF-AE2F-411769970B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375EB2E-C58F-4D4D-9150-D78574B39A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19BCA5F-6F18-4084-979A-BA6E20A501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B211B362-F80A-4517-8EBB-3874ADCFFC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52C83256-5C00-4195-87F6-712A7F994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161FCE6-4EE8-4C28-A6F2-9A1907FD68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2BC43FA4-82BD-454B-B178-94DFE00D019E}"/>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CCDD2BA-7335-4916-B77E-F2117010580A}" type="TxLink">
            <a:rPr lang="en-US" sz="1000" b="0" i="0" u="none" strike="noStrike">
              <a:solidFill>
                <a:srgbClr val="000000"/>
              </a:solidFill>
              <a:latin typeface="Arial"/>
              <a:ea typeface="+mn-ea"/>
              <a:cs typeface="Arial"/>
            </a:rPr>
            <a:t>#N/A</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5659678-497C-4A6B-A08C-DB71228D81A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E3065EE-8017-4EC5-9CEA-75ADCFDBA822}" type="TxLink">
            <a:rPr lang="en-US" sz="1000" b="0" i="0" u="none" strike="noStrike">
              <a:solidFill>
                <a:srgbClr val="000000"/>
              </a:solidFill>
              <a:latin typeface="Arial"/>
              <a:ea typeface="+mn-ea"/>
              <a:cs typeface="Arial"/>
            </a:rPr>
            <a:t>#N/A</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3356CA0-E9C8-4BFA-A310-DBF1C0AC77D6}"/>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6937748-4D2E-4BC5-ABDD-2B5D798E9FB7}" type="TxLink">
            <a:rPr lang="en-US" sz="1000" b="0" i="0" u="none" strike="noStrike">
              <a:solidFill>
                <a:srgbClr val="000000"/>
              </a:solidFill>
              <a:latin typeface="Arial"/>
              <a:ea typeface="+mn-ea"/>
              <a:cs typeface="Arial"/>
            </a:rPr>
            <a:t>#N/A</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A0B34F9-6EC0-41B5-BC0B-EA080BF43847}"/>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C437049-7828-4876-90E7-818D83A77142}" type="TxLink">
            <a:rPr lang="en-US" sz="1000" b="0" i="0" u="none" strike="noStrike">
              <a:solidFill>
                <a:srgbClr val="000000"/>
              </a:solidFill>
              <a:latin typeface="Arial"/>
              <a:ea typeface="+mn-ea"/>
              <a:cs typeface="Arial"/>
            </a:rPr>
            <a:t>#N/A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9FFAAC48-8271-42CE-9770-DB7431FECF0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E6A188B-A0DC-4791-8197-D3BD0FBFA2D5}" type="TxLink">
            <a:rPr lang="en-US" sz="1000" b="0" i="0" u="none" strike="noStrike">
              <a:solidFill>
                <a:srgbClr val="000000"/>
              </a:solidFill>
              <a:latin typeface="Arial"/>
              <a:ea typeface="+mn-ea"/>
              <a:cs typeface="Arial"/>
            </a:rPr>
            <a:t>#N/A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25AAEE70-2E93-491F-873E-675ABB6AC17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F05ED77-E325-44B0-B0CA-3129F1C231F1}" type="TxLink">
            <a:rPr lang="en-US" sz="1000" b="0" i="0" u="none" strike="noStrike">
              <a:solidFill>
                <a:srgbClr val="000000"/>
              </a:solidFill>
              <a:latin typeface="Arial"/>
              <a:ea typeface="+mn-ea"/>
              <a:cs typeface="Arial"/>
            </a:rPr>
            <a:t>#N/A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B8D79AF-E02E-4E04-9F7E-C2DFCD29A2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e">
            <v>#N/A</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e">
            <v>#N/A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e">
            <v>#N/A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e">
            <v>#N/A</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e">
            <v>#N/A</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e">
            <v>#N/A</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e">
            <v>#N/A</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e">
            <v>#N/A</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e">
            <v>#N/A</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e">
            <v>#N/A</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e">
            <v>#N/A</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e">
            <v>#N/A</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e">
            <v>#N/A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e">
            <v>#N/A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e">
            <v>#N/A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e">
            <v>#N/A</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e">
            <v>#N/A</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e">
            <v>#N/A</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e">
            <v>#N/A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e">
            <v>#N/A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e">
            <v>#N/A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e">
            <v>#N/A</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e">
            <v>#N/A</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e">
            <v>#N/A</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e">
            <v>#N/A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e">
            <v>#N/A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e">
            <v>#N/A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e">
            <v>#N/A</v>
          </cell>
        </row>
      </sheetData>
      <sheetData sheetId="2">
        <row r="28">
          <cell r="C28" t="str">
            <v>Total</v>
          </cell>
          <cell r="D28" t="e">
            <v>#N/A</v>
          </cell>
          <cell r="E28" t="e">
            <v>#N/A</v>
          </cell>
          <cell r="F28" t="e">
            <v>#N/A</v>
          </cell>
          <cell r="G28" t="e">
            <v>#N/A</v>
          </cell>
          <cell r="H28" t="e">
            <v>#N/A</v>
          </cell>
          <cell r="J28" t="str">
            <v>Total</v>
          </cell>
          <cell r="K28" t="e">
            <v>#N/A</v>
          </cell>
          <cell r="L28" t="e">
            <v>#N/A</v>
          </cell>
          <cell r="M28" t="e">
            <v>#N/A</v>
          </cell>
          <cell r="N28" t="e">
            <v>#N/A</v>
          </cell>
          <cell r="O28" t="e">
            <v>#N/A</v>
          </cell>
          <cell r="Q28" t="str">
            <v>Total</v>
          </cell>
          <cell r="R28" t="e">
            <v>#N/A</v>
          </cell>
          <cell r="S28" t="e">
            <v>#N/A</v>
          </cell>
          <cell r="T28" t="e">
            <v>#N/A</v>
          </cell>
          <cell r="U28" t="e">
            <v>#N/A</v>
          </cell>
          <cell r="V28" t="e">
            <v>#N/A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88AA0-74E4-4811-A483-13735F97495F}">
  <sheetPr codeName="Sheet2"/>
  <dimension ref="A1:AH251"/>
  <sheetViews>
    <sheetView workbookViewId="0">
      <selection sqref="A1:U400"/>
    </sheetView>
  </sheetViews>
  <sheetFormatPr defaultColWidth="9" defaultRowHeight="13.2" x14ac:dyDescent="0.25"/>
  <cols>
    <col min="1" max="1" width="52.69921875" style="336" bestFit="1" customWidth="1"/>
    <col min="2" max="2" width="18.3984375" style="336" customWidth="1"/>
    <col min="3" max="3" width="22.3984375" style="336" customWidth="1"/>
    <col min="4" max="4" width="23.5" style="336" customWidth="1"/>
    <col min="5" max="5" width="23.69921875" style="336" customWidth="1"/>
    <col min="6" max="6" width="23.5" style="336" customWidth="1"/>
    <col min="7" max="12" width="9" style="336"/>
    <col min="13" max="13" width="39.69921875" style="336" bestFit="1" customWidth="1"/>
    <col min="14" max="22" width="9" style="336"/>
    <col min="23" max="23" width="13.09765625" style="336" bestFit="1" customWidth="1"/>
    <col min="24" max="16384" width="9" style="336"/>
  </cols>
  <sheetData>
    <row r="1" spans="1:34" x14ac:dyDescent="0.25">
      <c r="A1" s="335" t="s">
        <v>216</v>
      </c>
      <c r="B1" s="335" t="s">
        <v>217</v>
      </c>
      <c r="C1" s="335" t="s">
        <v>218</v>
      </c>
      <c r="D1" s="335" t="s">
        <v>219</v>
      </c>
      <c r="E1" s="335" t="s">
        <v>220</v>
      </c>
      <c r="F1" s="335" t="s">
        <v>149</v>
      </c>
      <c r="G1" s="335"/>
      <c r="I1" s="337" t="s">
        <v>221</v>
      </c>
      <c r="L1" s="337" t="s">
        <v>222</v>
      </c>
      <c r="M1" s="337" t="s">
        <v>223</v>
      </c>
      <c r="N1" s="337" t="s">
        <v>224</v>
      </c>
      <c r="O1" s="337" t="s">
        <v>225</v>
      </c>
      <c r="P1" s="337" t="s">
        <v>226</v>
      </c>
      <c r="Q1" s="337" t="s">
        <v>227</v>
      </c>
      <c r="R1" s="337" t="s">
        <v>228</v>
      </c>
      <c r="S1" s="337" t="s">
        <v>229</v>
      </c>
      <c r="T1" s="337" t="s">
        <v>222</v>
      </c>
      <c r="U1" s="337" t="s">
        <v>221</v>
      </c>
    </row>
    <row r="2" spans="1:34" x14ac:dyDescent="0.25">
      <c r="A2" s="338" t="s">
        <v>230</v>
      </c>
      <c r="I2" s="339" t="s">
        <v>216</v>
      </c>
      <c r="L2" s="339" t="s">
        <v>231</v>
      </c>
      <c r="M2" s="339" t="s">
        <v>232</v>
      </c>
      <c r="N2" s="339" t="s">
        <v>232</v>
      </c>
      <c r="O2" s="339" t="s">
        <v>232</v>
      </c>
      <c r="P2" s="339" t="s">
        <v>233</v>
      </c>
      <c r="Q2" s="339" t="s">
        <v>234</v>
      </c>
      <c r="R2" s="339"/>
      <c r="S2" s="339"/>
      <c r="T2" s="339" t="s">
        <v>231</v>
      </c>
      <c r="U2" s="340" t="s">
        <v>216</v>
      </c>
    </row>
    <row r="3" spans="1:34" x14ac:dyDescent="0.25">
      <c r="A3" s="341" t="s">
        <v>129</v>
      </c>
      <c r="B3" s="341" t="s">
        <v>235</v>
      </c>
      <c r="C3" s="341" t="s">
        <v>236</v>
      </c>
      <c r="D3" s="342" t="s">
        <v>237</v>
      </c>
      <c r="E3" s="336" t="s">
        <v>238</v>
      </c>
      <c r="I3" s="339" t="s">
        <v>217</v>
      </c>
      <c r="L3" s="339" t="s">
        <v>239</v>
      </c>
      <c r="M3" s="339" t="s">
        <v>240</v>
      </c>
      <c r="N3" s="339" t="s">
        <v>240</v>
      </c>
      <c r="O3" s="339" t="s">
        <v>241</v>
      </c>
      <c r="P3" s="339" t="s">
        <v>242</v>
      </c>
      <c r="Q3" s="339" t="s">
        <v>243</v>
      </c>
      <c r="R3" s="339"/>
      <c r="S3" s="339"/>
      <c r="T3" s="339" t="s">
        <v>239</v>
      </c>
      <c r="U3" s="339" t="s">
        <v>216</v>
      </c>
      <c r="W3" s="336" t="s">
        <v>244</v>
      </c>
      <c r="X3" s="336" t="s">
        <v>245</v>
      </c>
    </row>
    <row r="4" spans="1:34" x14ac:dyDescent="0.25">
      <c r="A4" s="336" t="s">
        <v>246</v>
      </c>
      <c r="B4" s="336" t="s">
        <v>247</v>
      </c>
      <c r="C4" s="336" t="s">
        <v>248</v>
      </c>
      <c r="D4" s="342" t="s">
        <v>249</v>
      </c>
      <c r="E4" s="336" t="s">
        <v>250</v>
      </c>
      <c r="I4" s="339" t="s">
        <v>218</v>
      </c>
      <c r="L4" s="339" t="s">
        <v>251</v>
      </c>
      <c r="M4" s="339" t="s">
        <v>252</v>
      </c>
      <c r="N4" s="339" t="s">
        <v>252</v>
      </c>
      <c r="O4" s="339" t="s">
        <v>252</v>
      </c>
      <c r="P4" s="339" t="s">
        <v>253</v>
      </c>
      <c r="Q4" s="339" t="s">
        <v>254</v>
      </c>
      <c r="R4" s="339"/>
      <c r="S4" s="339"/>
      <c r="T4" s="339" t="s">
        <v>251</v>
      </c>
      <c r="U4" s="339" t="s">
        <v>218</v>
      </c>
    </row>
    <row r="5" spans="1:34" x14ac:dyDescent="0.25">
      <c r="A5" s="341" t="e">
        <f>+Introduction!C7</f>
        <v>#N/A</v>
      </c>
      <c r="B5" s="343" t="e">
        <f t="shared" ref="B5" si="0">VLOOKUP($A$5,translationcountries,3,FALSE)</f>
        <v>#N/A</v>
      </c>
      <c r="C5" s="343" t="e">
        <f>VLOOKUP($A$5,translationcountries,2,FALSE)</f>
        <v>#N/A</v>
      </c>
      <c r="D5" s="343" t="e">
        <f>VLOOKUP($A$5,translationcountries,4,FALSE)</f>
        <v>#N/A</v>
      </c>
      <c r="E5" s="343" t="e">
        <f>VLOOKUP($A$5,translationcountries,5,FALSE)</f>
        <v>#N/A</v>
      </c>
      <c r="F5" s="343" t="e">
        <f>VLOOKUP($A$5,translationcountries,6,FALSE)</f>
        <v>#N/A</v>
      </c>
      <c r="G5" s="343"/>
      <c r="I5" s="339" t="s">
        <v>219</v>
      </c>
      <c r="L5" s="339" t="s">
        <v>256</v>
      </c>
      <c r="M5" s="339" t="s">
        <v>257</v>
      </c>
      <c r="N5" s="339" t="s">
        <v>257</v>
      </c>
      <c r="O5" s="339" t="s">
        <v>258</v>
      </c>
      <c r="P5" s="339" t="s">
        <v>259</v>
      </c>
      <c r="Q5" s="339" t="s">
        <v>260</v>
      </c>
      <c r="R5" s="339"/>
      <c r="S5" s="339"/>
      <c r="T5" s="339" t="s">
        <v>256</v>
      </c>
      <c r="U5" s="340" t="s">
        <v>216</v>
      </c>
    </row>
    <row r="6" spans="1:34" x14ac:dyDescent="0.25">
      <c r="A6" s="341" t="s">
        <v>261</v>
      </c>
      <c r="B6" s="336" t="s">
        <v>262</v>
      </c>
      <c r="C6" s="336" t="s">
        <v>263</v>
      </c>
      <c r="D6" s="342" t="s">
        <v>264</v>
      </c>
      <c r="E6" s="336" t="s">
        <v>265</v>
      </c>
      <c r="I6" s="339" t="s">
        <v>220</v>
      </c>
      <c r="L6" s="339" t="s">
        <v>266</v>
      </c>
      <c r="M6" s="339" t="s">
        <v>267</v>
      </c>
      <c r="N6" s="339" t="s">
        <v>268</v>
      </c>
      <c r="O6" s="339" t="s">
        <v>269</v>
      </c>
      <c r="P6" s="339" t="s">
        <v>270</v>
      </c>
      <c r="Q6" s="339" t="s">
        <v>271</v>
      </c>
      <c r="R6" s="339"/>
      <c r="S6" s="339"/>
      <c r="T6" s="339" t="s">
        <v>266</v>
      </c>
      <c r="U6" s="340" t="s">
        <v>216</v>
      </c>
    </row>
    <row r="7" spans="1:34" x14ac:dyDescent="0.25">
      <c r="A7" s="341" t="s">
        <v>31</v>
      </c>
      <c r="B7" s="336" t="s">
        <v>272</v>
      </c>
      <c r="C7" s="336" t="s">
        <v>273</v>
      </c>
      <c r="D7" s="342" t="s">
        <v>274</v>
      </c>
      <c r="E7" s="336" t="s">
        <v>275</v>
      </c>
      <c r="I7" s="339" t="s">
        <v>149</v>
      </c>
      <c r="L7" s="339" t="s">
        <v>276</v>
      </c>
      <c r="M7" s="339" t="s">
        <v>277</v>
      </c>
      <c r="N7" s="339" t="s">
        <v>278</v>
      </c>
      <c r="O7" s="339" t="s">
        <v>277</v>
      </c>
      <c r="P7" s="339" t="s">
        <v>279</v>
      </c>
      <c r="Q7" s="339" t="s">
        <v>280</v>
      </c>
      <c r="R7" s="339"/>
      <c r="S7" s="339"/>
      <c r="T7" s="339" t="s">
        <v>276</v>
      </c>
      <c r="U7" s="340" t="s">
        <v>216</v>
      </c>
      <c r="X7" s="339" t="str" cm="1">
        <f t="array" aca="1" ref="X7" ca="1">CELL("filename")</f>
        <v>C:\Users\johnstonr\WHOUNICEF Dropbox\WHOUNICEF Team Folder\Schools\2026 Report\Country files\Country files multilingual\Country files v09\[JMP_2026_WinS_CYM_Cayman_Islands.xlsx]Introduction</v>
      </c>
    </row>
    <row r="8" spans="1:34" x14ac:dyDescent="0.25">
      <c r="A8" s="336" t="s">
        <v>130</v>
      </c>
      <c r="B8" s="336" t="s">
        <v>281</v>
      </c>
      <c r="C8" s="336" t="s">
        <v>282</v>
      </c>
      <c r="D8" s="342" t="s">
        <v>283</v>
      </c>
      <c r="E8" s="336" t="s">
        <v>284</v>
      </c>
      <c r="I8" s="339"/>
      <c r="L8" s="339" t="s">
        <v>285</v>
      </c>
      <c r="M8" s="339" t="s">
        <v>286</v>
      </c>
      <c r="N8" s="339" t="s">
        <v>287</v>
      </c>
      <c r="O8" s="339" t="s">
        <v>286</v>
      </c>
      <c r="P8" s="339" t="s">
        <v>288</v>
      </c>
      <c r="Q8" s="339" t="s">
        <v>289</v>
      </c>
      <c r="R8" s="339"/>
      <c r="S8" s="339"/>
      <c r="T8" s="339" t="s">
        <v>285</v>
      </c>
      <c r="U8" s="340" t="s">
        <v>218</v>
      </c>
      <c r="X8" s="339" t="str">
        <f ca="1">IFERROR(MID(X7,FIND(CHAR(1),SUBSTITUTE(X7,"\",CHAR(1),LEN(X7)-LEN(SUBSTITUTE(X7,"\",""))))+1,FIND(CHAR(1),SUBSTITUTE(X7,".",CHAR(1),LEN(X7)-LEN(SUBSTITUTE(X7,".",""))))-FIND(CHAR(1),SUBSTITUTE(X7,"\",CHAR(1),LEN(X7)-LEN(SUBSTITUTE(X7,"\",""))))-1),"")</f>
        <v>[JMP_2026_WinS_CYM_Cayman_Islands</v>
      </c>
    </row>
    <row r="9" spans="1:34" x14ac:dyDescent="0.25">
      <c r="A9" s="341" t="s">
        <v>290</v>
      </c>
      <c r="B9" s="336" t="s">
        <v>291</v>
      </c>
      <c r="C9" s="336" t="s">
        <v>292</v>
      </c>
      <c r="D9" s="342" t="s">
        <v>293</v>
      </c>
      <c r="E9" s="336" t="s">
        <v>294</v>
      </c>
      <c r="L9" s="339" t="s">
        <v>295</v>
      </c>
      <c r="M9" s="339" t="s">
        <v>296</v>
      </c>
      <c r="N9" s="339" t="s">
        <v>297</v>
      </c>
      <c r="O9" s="339" t="s">
        <v>298</v>
      </c>
      <c r="P9" s="339" t="s">
        <v>299</v>
      </c>
      <c r="Q9" s="339" t="s">
        <v>300</v>
      </c>
      <c r="R9" s="339"/>
      <c r="S9" s="339"/>
      <c r="T9" s="339" t="s">
        <v>295</v>
      </c>
      <c r="U9" s="340" t="s">
        <v>220</v>
      </c>
      <c r="X9" s="339" t="s">
        <v>255</v>
      </c>
    </row>
    <row r="10" spans="1:34" x14ac:dyDescent="0.25">
      <c r="A10" s="341" t="s">
        <v>301</v>
      </c>
      <c r="B10" s="336" t="s">
        <v>302</v>
      </c>
      <c r="C10" s="336" t="s">
        <v>303</v>
      </c>
      <c r="D10" s="342" t="s">
        <v>304</v>
      </c>
      <c r="E10" s="336" t="s">
        <v>305</v>
      </c>
      <c r="I10" s="344" t="s">
        <v>306</v>
      </c>
      <c r="L10" s="339" t="s">
        <v>307</v>
      </c>
      <c r="M10" s="339" t="s">
        <v>308</v>
      </c>
      <c r="N10" s="339" t="s">
        <v>309</v>
      </c>
      <c r="O10" s="339" t="s">
        <v>308</v>
      </c>
      <c r="P10" s="339" t="s">
        <v>310</v>
      </c>
      <c r="Q10" s="339" t="s">
        <v>311</v>
      </c>
      <c r="R10" s="339"/>
      <c r="S10" s="339"/>
      <c r="T10" s="339" t="s">
        <v>307</v>
      </c>
      <c r="U10" s="340" t="s">
        <v>217</v>
      </c>
      <c r="W10" s="341" t="s">
        <v>312</v>
      </c>
      <c r="X10" s="341" t="s">
        <v>313</v>
      </c>
    </row>
    <row r="11" spans="1:34" x14ac:dyDescent="0.25">
      <c r="A11" s="341" t="s">
        <v>212</v>
      </c>
      <c r="B11" s="336" t="s">
        <v>314</v>
      </c>
      <c r="C11" s="336" t="s">
        <v>315</v>
      </c>
      <c r="D11" s="342" t="s">
        <v>316</v>
      </c>
      <c r="E11" s="336" t="s">
        <v>317</v>
      </c>
      <c r="I11" s="339" t="e">
        <f>HLOOKUP(Introduction!$G$4,nametranslations,18,FALSE)</f>
        <v>#N/A</v>
      </c>
      <c r="L11" s="339" t="s">
        <v>318</v>
      </c>
      <c r="M11" s="339" t="s">
        <v>319</v>
      </c>
      <c r="N11" s="339" t="s">
        <v>320</v>
      </c>
      <c r="O11" s="339" t="s">
        <v>319</v>
      </c>
      <c r="P11" s="339" t="s">
        <v>321</v>
      </c>
      <c r="Q11" s="339" t="s">
        <v>322</v>
      </c>
      <c r="R11" s="339"/>
      <c r="S11" s="339"/>
      <c r="T11" s="339" t="s">
        <v>318</v>
      </c>
      <c r="U11" s="340" t="s">
        <v>216</v>
      </c>
    </row>
    <row r="12" spans="1:34" x14ac:dyDescent="0.25">
      <c r="A12" s="341" t="s">
        <v>32</v>
      </c>
      <c r="B12" s="341" t="s">
        <v>323</v>
      </c>
      <c r="C12" s="341" t="s">
        <v>324</v>
      </c>
      <c r="D12" s="342" t="s">
        <v>325</v>
      </c>
      <c r="E12" s="341" t="s">
        <v>326</v>
      </c>
      <c r="I12" s="339" t="e">
        <f>HLOOKUP(Introduction!$G$4,nametranslations,24,FALSE)</f>
        <v>#N/A</v>
      </c>
      <c r="L12" s="339" t="s">
        <v>327</v>
      </c>
      <c r="M12" s="339" t="s">
        <v>328</v>
      </c>
      <c r="N12" s="339" t="s">
        <v>329</v>
      </c>
      <c r="O12" s="339" t="s">
        <v>330</v>
      </c>
      <c r="P12" s="339" t="s">
        <v>331</v>
      </c>
      <c r="Q12" s="339" t="s">
        <v>332</v>
      </c>
      <c r="R12" s="339"/>
      <c r="S12" s="339"/>
      <c r="T12" s="339" t="s">
        <v>327</v>
      </c>
      <c r="U12" s="340" t="s">
        <v>216</v>
      </c>
      <c r="W12" s="336" t="s">
        <v>333</v>
      </c>
      <c r="X12" s="336" t="s">
        <v>334</v>
      </c>
      <c r="Z12" s="336" t="s">
        <v>335</v>
      </c>
      <c r="AC12" s="336" t="s">
        <v>336</v>
      </c>
      <c r="AH12" s="345" t="str" cm="1">
        <f t="array" aca="1" ref="AH12" ca="1">MID(CELL("filename"),FIND("~",SUBSTITUTE(CELL("filename"),"_","~",3))+1,3)</f>
        <v>CYM</v>
      </c>
    </row>
    <row r="13" spans="1:34" x14ac:dyDescent="0.25">
      <c r="A13" s="341" t="s">
        <v>337</v>
      </c>
      <c r="B13" s="341" t="s">
        <v>338</v>
      </c>
      <c r="C13" s="341" t="s">
        <v>339</v>
      </c>
      <c r="D13" s="342" t="s">
        <v>340</v>
      </c>
      <c r="E13" s="341" t="s">
        <v>341</v>
      </c>
      <c r="I13" s="339" t="e">
        <f>HLOOKUP(Introduction!$G$4,nametranslations,25,FALSE)</f>
        <v>#N/A</v>
      </c>
      <c r="L13" s="339" t="s">
        <v>342</v>
      </c>
      <c r="M13" s="339" t="s">
        <v>343</v>
      </c>
      <c r="N13" s="339" t="s">
        <v>344</v>
      </c>
      <c r="O13" s="339" t="s">
        <v>345</v>
      </c>
      <c r="P13" s="339" t="s">
        <v>346</v>
      </c>
      <c r="Q13" s="339" t="s">
        <v>347</v>
      </c>
      <c r="R13" s="339"/>
      <c r="S13" s="339"/>
      <c r="T13" s="339" t="s">
        <v>342</v>
      </c>
      <c r="U13" s="340" t="s">
        <v>218</v>
      </c>
    </row>
    <row r="14" spans="1:34" x14ac:dyDescent="0.25">
      <c r="A14" s="336" t="s">
        <v>132</v>
      </c>
      <c r="B14" s="336" t="s">
        <v>348</v>
      </c>
      <c r="C14" s="336" t="s">
        <v>349</v>
      </c>
      <c r="D14" s="342" t="s">
        <v>350</v>
      </c>
      <c r="E14" s="336" t="s">
        <v>351</v>
      </c>
      <c r="I14" s="339" t="e">
        <f>HLOOKUP(Introduction!$G$4,nametranslations,26,FALSE)</f>
        <v>#N/A</v>
      </c>
      <c r="L14" s="339" t="s">
        <v>352</v>
      </c>
      <c r="M14" s="339" t="s">
        <v>353</v>
      </c>
      <c r="N14" s="339" t="s">
        <v>354</v>
      </c>
      <c r="O14" s="339" t="s">
        <v>355</v>
      </c>
      <c r="P14" s="339" t="s">
        <v>356</v>
      </c>
      <c r="Q14" s="339" t="s">
        <v>357</v>
      </c>
      <c r="R14" s="339"/>
      <c r="S14" s="339"/>
      <c r="T14" s="339" t="s">
        <v>352</v>
      </c>
      <c r="U14" s="340" t="s">
        <v>216</v>
      </c>
    </row>
    <row r="15" spans="1:34" x14ac:dyDescent="0.25">
      <c r="A15" s="336" t="s">
        <v>133</v>
      </c>
      <c r="B15" s="336" t="s">
        <v>358</v>
      </c>
      <c r="C15" s="341" t="s">
        <v>359</v>
      </c>
      <c r="D15" s="342" t="s">
        <v>360</v>
      </c>
      <c r="E15" s="341" t="s">
        <v>361</v>
      </c>
      <c r="I15" s="339" t="e">
        <f>HLOOKUP(Introduction!$G$4,nametranslations,27,FALSE)</f>
        <v>#N/A</v>
      </c>
      <c r="L15" s="339" t="s">
        <v>362</v>
      </c>
      <c r="M15" s="339" t="s">
        <v>363</v>
      </c>
      <c r="N15" s="339" t="s">
        <v>364</v>
      </c>
      <c r="O15" s="339" t="s">
        <v>363</v>
      </c>
      <c r="P15" s="339" t="s">
        <v>365</v>
      </c>
      <c r="Q15" s="339" t="s">
        <v>366</v>
      </c>
      <c r="R15" s="339"/>
      <c r="S15" s="339"/>
      <c r="T15" s="339" t="s">
        <v>362</v>
      </c>
      <c r="U15" s="340" t="s">
        <v>216</v>
      </c>
    </row>
    <row r="16" spans="1:34" x14ac:dyDescent="0.25">
      <c r="A16" s="336" t="s">
        <v>134</v>
      </c>
      <c r="B16" s="341" t="s">
        <v>367</v>
      </c>
      <c r="C16" s="341" t="s">
        <v>368</v>
      </c>
      <c r="D16" s="342" t="s">
        <v>369</v>
      </c>
      <c r="E16" s="341" t="s">
        <v>370</v>
      </c>
      <c r="I16" s="339" t="e">
        <f>HLOOKUP(Introduction!$G$4,nametranslations,28,FALSE)</f>
        <v>#N/A</v>
      </c>
      <c r="L16" s="339" t="s">
        <v>371</v>
      </c>
      <c r="M16" s="339" t="s">
        <v>372</v>
      </c>
      <c r="N16" s="339" t="s">
        <v>373</v>
      </c>
      <c r="O16" s="339" t="s">
        <v>372</v>
      </c>
      <c r="P16" s="339" t="s">
        <v>374</v>
      </c>
      <c r="Q16" s="339" t="s">
        <v>375</v>
      </c>
      <c r="R16" s="339"/>
      <c r="S16" s="339"/>
      <c r="T16" s="339" t="s">
        <v>371</v>
      </c>
      <c r="U16" s="340" t="s">
        <v>216</v>
      </c>
    </row>
    <row r="17" spans="1:21" x14ac:dyDescent="0.25">
      <c r="A17" s="336" t="s">
        <v>376</v>
      </c>
      <c r="B17" s="341" t="s">
        <v>377</v>
      </c>
      <c r="C17" s="341" t="s">
        <v>378</v>
      </c>
      <c r="D17" s="342" t="s">
        <v>379</v>
      </c>
      <c r="E17" s="341" t="s">
        <v>380</v>
      </c>
      <c r="I17" s="339" t="e">
        <f>HLOOKUP(Introduction!$G$4,nametranslations,29,FALSE)</f>
        <v>#N/A</v>
      </c>
      <c r="L17" s="339" t="s">
        <v>381</v>
      </c>
      <c r="M17" s="339" t="s">
        <v>382</v>
      </c>
      <c r="N17" s="339" t="s">
        <v>383</v>
      </c>
      <c r="O17" s="339" t="s">
        <v>384</v>
      </c>
      <c r="P17" s="339" t="s">
        <v>385</v>
      </c>
      <c r="Q17" s="339" t="s">
        <v>386</v>
      </c>
      <c r="R17" s="339"/>
      <c r="S17" s="339"/>
      <c r="T17" s="339" t="s">
        <v>381</v>
      </c>
      <c r="U17" s="340" t="s">
        <v>216</v>
      </c>
    </row>
    <row r="18" spans="1:21" x14ac:dyDescent="0.25">
      <c r="A18" s="336" t="s">
        <v>387</v>
      </c>
      <c r="B18" s="341" t="s">
        <v>388</v>
      </c>
      <c r="C18" s="341" t="s">
        <v>389</v>
      </c>
      <c r="D18" s="342" t="s">
        <v>390</v>
      </c>
      <c r="E18" s="341" t="s">
        <v>391</v>
      </c>
      <c r="I18" s="339"/>
      <c r="L18" s="339" t="s">
        <v>392</v>
      </c>
      <c r="M18" s="339" t="s">
        <v>393</v>
      </c>
      <c r="N18" s="339" t="s">
        <v>393</v>
      </c>
      <c r="O18" s="339" t="s">
        <v>393</v>
      </c>
      <c r="P18" s="339" t="s">
        <v>394</v>
      </c>
      <c r="Q18" s="339" t="s">
        <v>395</v>
      </c>
      <c r="R18" s="339"/>
      <c r="S18" s="339"/>
      <c r="T18" s="339" t="s">
        <v>392</v>
      </c>
      <c r="U18" s="340" t="s">
        <v>218</v>
      </c>
    </row>
    <row r="19" spans="1:21" x14ac:dyDescent="0.25">
      <c r="A19" s="338" t="s">
        <v>396</v>
      </c>
      <c r="I19" s="339"/>
      <c r="L19" s="339" t="s">
        <v>397</v>
      </c>
      <c r="M19" s="339" t="s">
        <v>398</v>
      </c>
      <c r="N19" s="339" t="s">
        <v>399</v>
      </c>
      <c r="O19" s="339" t="s">
        <v>400</v>
      </c>
      <c r="P19" s="339" t="s">
        <v>401</v>
      </c>
      <c r="Q19" s="339" t="s">
        <v>402</v>
      </c>
      <c r="R19" s="339"/>
      <c r="S19" s="339"/>
      <c r="T19" s="339" t="s">
        <v>397</v>
      </c>
      <c r="U19" s="340" t="s">
        <v>218</v>
      </c>
    </row>
    <row r="20" spans="1:21" x14ac:dyDescent="0.25">
      <c r="A20" s="336" t="s">
        <v>136</v>
      </c>
      <c r="B20" s="341" t="s">
        <v>403</v>
      </c>
      <c r="C20" s="341" t="s">
        <v>404</v>
      </c>
      <c r="D20" s="342" t="s">
        <v>405</v>
      </c>
      <c r="E20" s="341" t="s">
        <v>406</v>
      </c>
      <c r="I20" s="339"/>
      <c r="L20" s="339" t="s">
        <v>407</v>
      </c>
      <c r="M20" s="339" t="s">
        <v>408</v>
      </c>
      <c r="N20" s="339" t="s">
        <v>409</v>
      </c>
      <c r="O20" s="339" t="s">
        <v>408</v>
      </c>
      <c r="P20" s="339" t="s">
        <v>410</v>
      </c>
      <c r="Q20" s="339" t="s">
        <v>411</v>
      </c>
      <c r="R20" s="339"/>
      <c r="S20" s="339"/>
      <c r="T20" s="339" t="s">
        <v>407</v>
      </c>
      <c r="U20" s="340" t="s">
        <v>218</v>
      </c>
    </row>
    <row r="21" spans="1:21" x14ac:dyDescent="0.25">
      <c r="A21" s="336" t="s">
        <v>172</v>
      </c>
      <c r="B21" s="341" t="s">
        <v>412</v>
      </c>
      <c r="C21" s="341" t="s">
        <v>413</v>
      </c>
      <c r="D21" s="342" t="s">
        <v>414</v>
      </c>
      <c r="E21" s="341" t="s">
        <v>415</v>
      </c>
      <c r="I21" s="339"/>
      <c r="L21" s="339" t="s">
        <v>416</v>
      </c>
      <c r="M21" s="339" t="s">
        <v>417</v>
      </c>
      <c r="N21" s="339" t="s">
        <v>418</v>
      </c>
      <c r="O21" s="339" t="s">
        <v>419</v>
      </c>
      <c r="P21" s="339" t="s">
        <v>420</v>
      </c>
      <c r="Q21" s="339" t="s">
        <v>421</v>
      </c>
      <c r="R21" s="339"/>
      <c r="S21" s="339"/>
      <c r="T21" s="339" t="s">
        <v>416</v>
      </c>
      <c r="U21" s="340" t="s">
        <v>216</v>
      </c>
    </row>
    <row r="22" spans="1:21" x14ac:dyDescent="0.25">
      <c r="A22" s="336" t="s">
        <v>14</v>
      </c>
      <c r="B22" s="341" t="s">
        <v>422</v>
      </c>
      <c r="C22" s="341" t="s">
        <v>423</v>
      </c>
      <c r="D22" s="342" t="s">
        <v>424</v>
      </c>
      <c r="E22" s="341" t="s">
        <v>425</v>
      </c>
      <c r="I22" s="339"/>
      <c r="L22" s="339" t="s">
        <v>426</v>
      </c>
      <c r="M22" s="339" t="s">
        <v>427</v>
      </c>
      <c r="N22" s="339" t="s">
        <v>427</v>
      </c>
      <c r="O22" s="339" t="s">
        <v>427</v>
      </c>
      <c r="P22" s="339" t="s">
        <v>428</v>
      </c>
      <c r="Q22" s="339" t="s">
        <v>429</v>
      </c>
      <c r="R22" s="339"/>
      <c r="S22" s="339"/>
      <c r="T22" s="339" t="s">
        <v>426</v>
      </c>
      <c r="U22" s="340" t="s">
        <v>218</v>
      </c>
    </row>
    <row r="23" spans="1:21" x14ac:dyDescent="0.25">
      <c r="A23" s="336" t="s">
        <v>15</v>
      </c>
      <c r="B23" s="341" t="s">
        <v>430</v>
      </c>
      <c r="C23" s="341" t="s">
        <v>431</v>
      </c>
      <c r="D23" s="342" t="s">
        <v>432</v>
      </c>
      <c r="E23" s="341" t="s">
        <v>433</v>
      </c>
      <c r="I23" s="339"/>
      <c r="L23" s="339" t="s">
        <v>434</v>
      </c>
      <c r="M23" s="339" t="s">
        <v>435</v>
      </c>
      <c r="N23" s="339" t="s">
        <v>435</v>
      </c>
      <c r="O23" s="339" t="s">
        <v>435</v>
      </c>
      <c r="P23" s="339" t="s">
        <v>436</v>
      </c>
      <c r="Q23" s="339" t="s">
        <v>437</v>
      </c>
      <c r="R23" s="339"/>
      <c r="S23" s="339"/>
      <c r="T23" s="339" t="s">
        <v>434</v>
      </c>
      <c r="U23" s="340" t="s">
        <v>216</v>
      </c>
    </row>
    <row r="24" spans="1:21" x14ac:dyDescent="0.25">
      <c r="A24" s="336" t="s">
        <v>438</v>
      </c>
      <c r="B24" s="341" t="s">
        <v>438</v>
      </c>
      <c r="C24" s="336" t="s">
        <v>438</v>
      </c>
      <c r="D24" s="342" t="s">
        <v>439</v>
      </c>
      <c r="E24" s="336" t="s">
        <v>440</v>
      </c>
      <c r="I24" s="344" t="s">
        <v>441</v>
      </c>
      <c r="L24" s="339" t="s">
        <v>442</v>
      </c>
      <c r="M24" s="339" t="s">
        <v>443</v>
      </c>
      <c r="N24" s="339" t="s">
        <v>444</v>
      </c>
      <c r="O24" s="339" t="s">
        <v>443</v>
      </c>
      <c r="P24" s="339" t="s">
        <v>445</v>
      </c>
      <c r="Q24" s="339" t="s">
        <v>446</v>
      </c>
      <c r="R24" s="339"/>
      <c r="S24" s="339"/>
      <c r="T24" s="339" t="s">
        <v>442</v>
      </c>
      <c r="U24" s="340" t="s">
        <v>216</v>
      </c>
    </row>
    <row r="25" spans="1:21" x14ac:dyDescent="0.25">
      <c r="A25" s="336" t="s">
        <v>2</v>
      </c>
      <c r="B25" s="341" t="s">
        <v>2</v>
      </c>
      <c r="C25" s="336" t="s">
        <v>2</v>
      </c>
      <c r="D25" s="342" t="s">
        <v>447</v>
      </c>
      <c r="E25" s="336" t="s">
        <v>448</v>
      </c>
      <c r="I25" s="339" t="e">
        <f>HLOOKUP(Introduction!$G$4,nametranslations,36,FALSE)</f>
        <v>#N/A</v>
      </c>
      <c r="L25" s="339" t="s">
        <v>449</v>
      </c>
      <c r="M25" s="339" t="s">
        <v>450</v>
      </c>
      <c r="N25" s="339" t="s">
        <v>451</v>
      </c>
      <c r="O25" s="339" t="s">
        <v>452</v>
      </c>
      <c r="P25" s="339" t="s">
        <v>453</v>
      </c>
      <c r="Q25" s="339" t="s">
        <v>454</v>
      </c>
      <c r="R25" s="339"/>
      <c r="S25" s="339"/>
      <c r="T25" s="339" t="s">
        <v>449</v>
      </c>
      <c r="U25" s="340" t="s">
        <v>220</v>
      </c>
    </row>
    <row r="26" spans="1:21" x14ac:dyDescent="0.25">
      <c r="A26" s="336" t="s">
        <v>1</v>
      </c>
      <c r="B26" s="341" t="s">
        <v>455</v>
      </c>
      <c r="C26" s="336" t="s">
        <v>456</v>
      </c>
      <c r="D26" s="342" t="s">
        <v>457</v>
      </c>
      <c r="E26" s="336" t="s">
        <v>458</v>
      </c>
      <c r="I26" s="339" t="s">
        <v>438</v>
      </c>
      <c r="L26" s="339" t="s">
        <v>459</v>
      </c>
      <c r="M26" s="339" t="s">
        <v>460</v>
      </c>
      <c r="N26" s="339" t="s">
        <v>460</v>
      </c>
      <c r="O26" s="339" t="s">
        <v>460</v>
      </c>
      <c r="P26" s="339" t="s">
        <v>461</v>
      </c>
      <c r="Q26" s="339" t="s">
        <v>462</v>
      </c>
      <c r="R26" s="339"/>
      <c r="S26" s="339"/>
      <c r="T26" s="339" t="s">
        <v>459</v>
      </c>
      <c r="U26" s="340" t="s">
        <v>216</v>
      </c>
    </row>
    <row r="27" spans="1:21" x14ac:dyDescent="0.25">
      <c r="A27" s="336" t="s">
        <v>16</v>
      </c>
      <c r="B27" s="341" t="s">
        <v>463</v>
      </c>
      <c r="C27" s="336" t="s">
        <v>464</v>
      </c>
      <c r="D27" s="342" t="s">
        <v>465</v>
      </c>
      <c r="E27" s="336" t="s">
        <v>466</v>
      </c>
      <c r="I27" s="339" t="e">
        <f>HLOOKUP(Introduction!$G$4,nametranslations,25,FALSE)</f>
        <v>#N/A</v>
      </c>
      <c r="L27" s="339" t="s">
        <v>467</v>
      </c>
      <c r="M27" s="339" t="s">
        <v>468</v>
      </c>
      <c r="N27" s="339" t="s">
        <v>469</v>
      </c>
      <c r="O27" s="339" t="s">
        <v>470</v>
      </c>
      <c r="P27" s="339" t="s">
        <v>471</v>
      </c>
      <c r="Q27" s="339" t="s">
        <v>472</v>
      </c>
      <c r="R27" s="339"/>
      <c r="S27" s="339"/>
      <c r="T27" s="339" t="s">
        <v>467</v>
      </c>
      <c r="U27" s="340" t="s">
        <v>216</v>
      </c>
    </row>
    <row r="28" spans="1:21" x14ac:dyDescent="0.25">
      <c r="A28" s="336" t="s">
        <v>17</v>
      </c>
      <c r="B28" s="346" t="s">
        <v>473</v>
      </c>
      <c r="C28" s="336" t="s">
        <v>474</v>
      </c>
      <c r="D28" s="342" t="s">
        <v>475</v>
      </c>
      <c r="E28" s="336" t="s">
        <v>476</v>
      </c>
      <c r="I28" s="339" t="e">
        <f>HLOOKUP(Introduction!$G$4,nametranslations,26,FALSE)</f>
        <v>#N/A</v>
      </c>
      <c r="L28" s="339" t="s">
        <v>477</v>
      </c>
      <c r="M28" s="339" t="s">
        <v>478</v>
      </c>
      <c r="N28" s="339" t="s">
        <v>479</v>
      </c>
      <c r="O28" s="339" t="s">
        <v>480</v>
      </c>
      <c r="P28" s="339" t="s">
        <v>481</v>
      </c>
      <c r="Q28" s="339" t="s">
        <v>482</v>
      </c>
      <c r="R28" s="339"/>
      <c r="S28" s="339"/>
      <c r="T28" s="339" t="s">
        <v>477</v>
      </c>
      <c r="U28" s="340" t="s">
        <v>218</v>
      </c>
    </row>
    <row r="29" spans="1:21" x14ac:dyDescent="0.25">
      <c r="A29" s="336" t="s">
        <v>18</v>
      </c>
      <c r="B29" s="346" t="s">
        <v>483</v>
      </c>
      <c r="C29" s="336" t="s">
        <v>484</v>
      </c>
      <c r="D29" s="342" t="s">
        <v>485</v>
      </c>
      <c r="E29" s="336" t="s">
        <v>486</v>
      </c>
      <c r="I29" s="339" t="e">
        <f>HLOOKUP(Introduction!$G$4,nametranslations,27,FALSE)</f>
        <v>#N/A</v>
      </c>
      <c r="L29" s="339" t="s">
        <v>487</v>
      </c>
      <c r="M29" s="339" t="s">
        <v>488</v>
      </c>
      <c r="N29" s="339" t="s">
        <v>489</v>
      </c>
      <c r="O29" s="339" t="s">
        <v>490</v>
      </c>
      <c r="P29" s="339" t="s">
        <v>491</v>
      </c>
      <c r="Q29" s="339" t="s">
        <v>492</v>
      </c>
      <c r="R29" s="339"/>
      <c r="S29" s="339"/>
      <c r="T29" s="339" t="s">
        <v>487</v>
      </c>
      <c r="U29" s="340" t="s">
        <v>216</v>
      </c>
    </row>
    <row r="30" spans="1:21" x14ac:dyDescent="0.25">
      <c r="A30" s="336" t="s">
        <v>33</v>
      </c>
      <c r="B30" s="341" t="s">
        <v>493</v>
      </c>
      <c r="C30" s="341" t="s">
        <v>494</v>
      </c>
      <c r="D30" s="342" t="s">
        <v>495</v>
      </c>
      <c r="E30" s="341" t="s">
        <v>496</v>
      </c>
      <c r="I30" s="339" t="e">
        <f>HLOOKUP(Introduction!$G$4,nametranslations,28,FALSE)</f>
        <v>#N/A</v>
      </c>
      <c r="L30" s="339" t="s">
        <v>497</v>
      </c>
      <c r="M30" s="339" t="s">
        <v>498</v>
      </c>
      <c r="N30" s="339" t="s">
        <v>498</v>
      </c>
      <c r="O30" s="339" t="s">
        <v>499</v>
      </c>
      <c r="P30" s="339" t="s">
        <v>500</v>
      </c>
      <c r="Q30" s="339" t="s">
        <v>501</v>
      </c>
      <c r="R30" s="339"/>
      <c r="S30" s="339"/>
      <c r="T30" s="339" t="s">
        <v>497</v>
      </c>
      <c r="U30" s="340" t="s">
        <v>216</v>
      </c>
    </row>
    <row r="31" spans="1:21" x14ac:dyDescent="0.25">
      <c r="A31" s="336" t="s">
        <v>34</v>
      </c>
      <c r="B31" s="341" t="s">
        <v>502</v>
      </c>
      <c r="C31" s="336" t="s">
        <v>503</v>
      </c>
      <c r="D31" s="342" t="s">
        <v>504</v>
      </c>
      <c r="E31" s="336" t="s">
        <v>505</v>
      </c>
      <c r="I31" s="339" t="e">
        <f>HLOOKUP(Introduction!$G$4,nametranslations,29,FALSE)</f>
        <v>#N/A</v>
      </c>
      <c r="L31" s="339" t="s">
        <v>506</v>
      </c>
      <c r="M31" s="339" t="s">
        <v>507</v>
      </c>
      <c r="N31" s="339" t="s">
        <v>508</v>
      </c>
      <c r="O31" s="339" t="s">
        <v>507</v>
      </c>
      <c r="P31" s="339" t="s">
        <v>509</v>
      </c>
      <c r="Q31" s="339" t="s">
        <v>510</v>
      </c>
      <c r="R31" s="339"/>
      <c r="S31" s="339"/>
      <c r="T31" s="339" t="s">
        <v>506</v>
      </c>
      <c r="U31" s="340" t="s">
        <v>216</v>
      </c>
    </row>
    <row r="32" spans="1:21" x14ac:dyDescent="0.25">
      <c r="A32" s="336" t="s">
        <v>35</v>
      </c>
      <c r="B32" s="341" t="s">
        <v>511</v>
      </c>
      <c r="C32" s="336" t="s">
        <v>512</v>
      </c>
      <c r="D32" s="342" t="s">
        <v>513</v>
      </c>
      <c r="E32" s="336" t="s">
        <v>514</v>
      </c>
      <c r="I32" s="339"/>
      <c r="L32" s="339" t="s">
        <v>515</v>
      </c>
      <c r="M32" s="339" t="s">
        <v>516</v>
      </c>
      <c r="N32" s="339" t="s">
        <v>517</v>
      </c>
      <c r="O32" s="339" t="s">
        <v>518</v>
      </c>
      <c r="P32" s="339" t="s">
        <v>519</v>
      </c>
      <c r="Q32" s="339" t="s">
        <v>520</v>
      </c>
      <c r="R32" s="339"/>
      <c r="S32" s="339"/>
      <c r="T32" s="339" t="s">
        <v>515</v>
      </c>
      <c r="U32" s="340" t="s">
        <v>217</v>
      </c>
    </row>
    <row r="33" spans="1:21" x14ac:dyDescent="0.25">
      <c r="A33" s="336" t="s">
        <v>177</v>
      </c>
      <c r="B33" s="341" t="s">
        <v>521</v>
      </c>
      <c r="C33" s="336" t="s">
        <v>522</v>
      </c>
      <c r="D33" s="342" t="s">
        <v>523</v>
      </c>
      <c r="E33" s="336" t="s">
        <v>524</v>
      </c>
      <c r="L33" s="339" t="s">
        <v>525</v>
      </c>
      <c r="M33" s="339" t="s">
        <v>526</v>
      </c>
      <c r="N33" s="339" t="s">
        <v>527</v>
      </c>
      <c r="O33" s="339" t="s">
        <v>528</v>
      </c>
      <c r="P33" s="339" t="s">
        <v>529</v>
      </c>
      <c r="Q33" s="339" t="s">
        <v>530</v>
      </c>
      <c r="R33" s="339"/>
      <c r="S33" s="339"/>
      <c r="T33" s="339" t="s">
        <v>525</v>
      </c>
      <c r="U33" s="340" t="s">
        <v>216</v>
      </c>
    </row>
    <row r="34" spans="1:21" x14ac:dyDescent="0.25">
      <c r="A34" s="336" t="s">
        <v>213</v>
      </c>
      <c r="B34" s="341" t="s">
        <v>531</v>
      </c>
      <c r="C34" s="336" t="s">
        <v>532</v>
      </c>
      <c r="D34" s="342" t="s">
        <v>533</v>
      </c>
      <c r="E34" s="341" t="s">
        <v>534</v>
      </c>
      <c r="L34" s="339" t="s">
        <v>535</v>
      </c>
      <c r="M34" s="339" t="s">
        <v>536</v>
      </c>
      <c r="N34" s="339" t="s">
        <v>537</v>
      </c>
      <c r="O34" s="339" t="s">
        <v>536</v>
      </c>
      <c r="P34" s="339" t="s">
        <v>538</v>
      </c>
      <c r="Q34" s="339" t="s">
        <v>539</v>
      </c>
      <c r="R34" s="339"/>
      <c r="S34" s="339"/>
      <c r="T34" s="339" t="s">
        <v>535</v>
      </c>
      <c r="U34" s="340" t="s">
        <v>216</v>
      </c>
    </row>
    <row r="35" spans="1:21" x14ac:dyDescent="0.25">
      <c r="A35" s="336" t="s">
        <v>540</v>
      </c>
      <c r="B35" s="341" t="s">
        <v>541</v>
      </c>
      <c r="C35" s="336" t="s">
        <v>542</v>
      </c>
      <c r="D35" s="342" t="s">
        <v>543</v>
      </c>
      <c r="E35" s="336" t="s">
        <v>544</v>
      </c>
      <c r="L35" s="339" t="s">
        <v>545</v>
      </c>
      <c r="M35" s="339" t="s">
        <v>546</v>
      </c>
      <c r="N35" s="339" t="s">
        <v>547</v>
      </c>
      <c r="O35" s="339" t="s">
        <v>546</v>
      </c>
      <c r="P35" s="339" t="s">
        <v>548</v>
      </c>
      <c r="Q35" s="339" t="s">
        <v>549</v>
      </c>
      <c r="R35" s="339"/>
      <c r="S35" s="339"/>
      <c r="T35" s="339" t="s">
        <v>545</v>
      </c>
      <c r="U35" s="340" t="s">
        <v>216</v>
      </c>
    </row>
    <row r="36" spans="1:21" x14ac:dyDescent="0.25">
      <c r="A36" s="336" t="s">
        <v>550</v>
      </c>
      <c r="B36" s="341" t="s">
        <v>551</v>
      </c>
      <c r="C36" s="336" t="s">
        <v>552</v>
      </c>
      <c r="D36" s="342" t="s">
        <v>553</v>
      </c>
      <c r="E36" s="336" t="s">
        <v>554</v>
      </c>
      <c r="L36" s="339" t="s">
        <v>555</v>
      </c>
      <c r="M36" s="339" t="s">
        <v>556</v>
      </c>
      <c r="N36" s="339" t="s">
        <v>557</v>
      </c>
      <c r="O36" s="339" t="s">
        <v>558</v>
      </c>
      <c r="P36" s="339" t="s">
        <v>559</v>
      </c>
      <c r="Q36" s="339" t="s">
        <v>560</v>
      </c>
      <c r="R36" s="339"/>
      <c r="S36" s="339"/>
      <c r="T36" s="339" t="s">
        <v>555</v>
      </c>
      <c r="U36" s="340" t="s">
        <v>216</v>
      </c>
    </row>
    <row r="37" spans="1:21" x14ac:dyDescent="0.25">
      <c r="A37" s="338" t="s">
        <v>561</v>
      </c>
      <c r="L37" s="339" t="s">
        <v>562</v>
      </c>
      <c r="M37" s="339" t="s">
        <v>563</v>
      </c>
      <c r="N37" s="339" t="s">
        <v>563</v>
      </c>
      <c r="O37" s="339" t="s">
        <v>563</v>
      </c>
      <c r="P37" s="339" t="s">
        <v>564</v>
      </c>
      <c r="Q37" s="339" t="s">
        <v>565</v>
      </c>
      <c r="R37" s="339"/>
      <c r="S37" s="339"/>
      <c r="T37" s="339" t="s">
        <v>562</v>
      </c>
      <c r="U37" s="340" t="s">
        <v>216</v>
      </c>
    </row>
    <row r="38" spans="1:21" x14ac:dyDescent="0.25">
      <c r="A38" s="336" t="s">
        <v>140</v>
      </c>
      <c r="B38" s="341" t="s">
        <v>566</v>
      </c>
      <c r="C38" s="336" t="s">
        <v>567</v>
      </c>
      <c r="D38" s="342" t="s">
        <v>568</v>
      </c>
      <c r="E38" s="336" t="s">
        <v>569</v>
      </c>
      <c r="L38" s="339" t="s">
        <v>570</v>
      </c>
      <c r="M38" s="339" t="s">
        <v>571</v>
      </c>
      <c r="N38" s="339" t="s">
        <v>572</v>
      </c>
      <c r="O38" s="339" t="s">
        <v>573</v>
      </c>
      <c r="P38" s="339" t="s">
        <v>574</v>
      </c>
      <c r="Q38" s="339" t="s">
        <v>575</v>
      </c>
      <c r="R38" s="339"/>
      <c r="S38" s="339"/>
      <c r="T38" s="339" t="s">
        <v>570</v>
      </c>
      <c r="U38" s="340" t="s">
        <v>218</v>
      </c>
    </row>
    <row r="39" spans="1:21" x14ac:dyDescent="0.25">
      <c r="A39" s="336" t="s">
        <v>576</v>
      </c>
      <c r="B39" s="341" t="s">
        <v>577</v>
      </c>
      <c r="C39" s="336" t="s">
        <v>578</v>
      </c>
      <c r="D39" s="342" t="s">
        <v>579</v>
      </c>
      <c r="E39" s="336" t="s">
        <v>580</v>
      </c>
      <c r="L39" s="339" t="s">
        <v>581</v>
      </c>
      <c r="M39" s="339" t="s">
        <v>582</v>
      </c>
      <c r="N39" s="339" t="s">
        <v>582</v>
      </c>
      <c r="O39" s="339" t="s">
        <v>583</v>
      </c>
      <c r="P39" s="339" t="s">
        <v>584</v>
      </c>
      <c r="Q39" s="339" t="s">
        <v>585</v>
      </c>
      <c r="R39" s="339"/>
      <c r="S39" s="339"/>
      <c r="T39" s="339" t="s">
        <v>581</v>
      </c>
      <c r="U39" s="340" t="s">
        <v>216</v>
      </c>
    </row>
    <row r="40" spans="1:21" x14ac:dyDescent="0.25">
      <c r="A40" s="336" t="s">
        <v>586</v>
      </c>
      <c r="B40" s="341" t="s">
        <v>587</v>
      </c>
      <c r="C40" s="336" t="s">
        <v>588</v>
      </c>
      <c r="D40" s="342" t="s">
        <v>589</v>
      </c>
      <c r="E40" s="336" t="s">
        <v>590</v>
      </c>
      <c r="L40" s="339" t="s">
        <v>591</v>
      </c>
      <c r="M40" s="339" t="s">
        <v>592</v>
      </c>
      <c r="N40" s="339" t="s">
        <v>593</v>
      </c>
      <c r="O40" s="339" t="s">
        <v>594</v>
      </c>
      <c r="P40" s="339" t="s">
        <v>595</v>
      </c>
      <c r="Q40" s="339" t="s">
        <v>596</v>
      </c>
      <c r="R40" s="339"/>
      <c r="S40" s="339"/>
      <c r="T40" s="339" t="s">
        <v>591</v>
      </c>
      <c r="U40" s="340" t="s">
        <v>216</v>
      </c>
    </row>
    <row r="41" spans="1:21" x14ac:dyDescent="0.25">
      <c r="A41" s="336" t="s">
        <v>597</v>
      </c>
      <c r="B41" s="341" t="s">
        <v>598</v>
      </c>
      <c r="C41" s="336" t="s">
        <v>599</v>
      </c>
      <c r="D41" s="342" t="s">
        <v>600</v>
      </c>
      <c r="E41" s="336" t="s">
        <v>601</v>
      </c>
      <c r="L41" s="339" t="s">
        <v>602</v>
      </c>
      <c r="M41" s="339" t="s">
        <v>603</v>
      </c>
      <c r="N41" s="339" t="s">
        <v>604</v>
      </c>
      <c r="O41" s="339" t="s">
        <v>605</v>
      </c>
      <c r="P41" s="339" t="s">
        <v>606</v>
      </c>
      <c r="Q41" s="339" t="s">
        <v>607</v>
      </c>
      <c r="R41" s="339"/>
      <c r="S41" s="339"/>
      <c r="T41" s="339" t="s">
        <v>602</v>
      </c>
      <c r="U41" s="340" t="s">
        <v>218</v>
      </c>
    </row>
    <row r="42" spans="1:21" x14ac:dyDescent="0.25">
      <c r="A42" s="336" t="s">
        <v>608</v>
      </c>
      <c r="B42" s="341" t="s">
        <v>609</v>
      </c>
      <c r="C42" s="336" t="s">
        <v>610</v>
      </c>
      <c r="D42" s="342" t="s">
        <v>611</v>
      </c>
      <c r="E42" s="336" t="s">
        <v>612</v>
      </c>
      <c r="L42" s="339" t="s">
        <v>613</v>
      </c>
      <c r="M42" s="339" t="s">
        <v>614</v>
      </c>
      <c r="N42" s="340" t="s">
        <v>615</v>
      </c>
      <c r="O42" s="340" t="s">
        <v>616</v>
      </c>
      <c r="P42" s="340" t="s">
        <v>617</v>
      </c>
      <c r="Q42" s="340" t="s">
        <v>618</v>
      </c>
      <c r="R42" s="340"/>
      <c r="S42" s="340"/>
      <c r="T42" s="339" t="s">
        <v>613</v>
      </c>
      <c r="U42" s="340" t="s">
        <v>216</v>
      </c>
    </row>
    <row r="43" spans="1:21" x14ac:dyDescent="0.25">
      <c r="A43" s="336" t="s">
        <v>619</v>
      </c>
      <c r="B43" s="341" t="s">
        <v>620</v>
      </c>
      <c r="C43" s="336" t="s">
        <v>621</v>
      </c>
      <c r="D43" s="342" t="s">
        <v>622</v>
      </c>
      <c r="E43" s="336" t="s">
        <v>623</v>
      </c>
      <c r="L43" s="339" t="s">
        <v>624</v>
      </c>
      <c r="M43" s="339" t="s">
        <v>625</v>
      </c>
      <c r="N43" s="339" t="s">
        <v>626</v>
      </c>
      <c r="O43" s="339" t="s">
        <v>625</v>
      </c>
      <c r="P43" s="339" t="s">
        <v>627</v>
      </c>
      <c r="Q43" s="339" t="s">
        <v>628</v>
      </c>
      <c r="R43" s="339"/>
      <c r="S43" s="339"/>
      <c r="T43" s="339" t="s">
        <v>624</v>
      </c>
      <c r="U43" s="340" t="s">
        <v>217</v>
      </c>
    </row>
    <row r="44" spans="1:21" x14ac:dyDescent="0.25">
      <c r="A44" s="336" t="s">
        <v>629</v>
      </c>
      <c r="B44" s="341" t="s">
        <v>630</v>
      </c>
      <c r="C44" s="336" t="s">
        <v>631</v>
      </c>
      <c r="D44" s="342" t="s">
        <v>632</v>
      </c>
      <c r="E44" s="336" t="s">
        <v>633</v>
      </c>
      <c r="L44" s="339" t="s">
        <v>634</v>
      </c>
      <c r="M44" s="339" t="s">
        <v>635</v>
      </c>
      <c r="N44" s="339" t="s">
        <v>636</v>
      </c>
      <c r="O44" s="339" t="s">
        <v>635</v>
      </c>
      <c r="P44" s="339" t="s">
        <v>637</v>
      </c>
      <c r="Q44" s="339" t="s">
        <v>638</v>
      </c>
      <c r="R44" s="339"/>
      <c r="S44" s="339"/>
      <c r="T44" s="339" t="s">
        <v>634</v>
      </c>
      <c r="U44" s="340" t="s">
        <v>216</v>
      </c>
    </row>
    <row r="45" spans="1:21" x14ac:dyDescent="0.25">
      <c r="A45" s="336" t="s">
        <v>639</v>
      </c>
      <c r="B45" s="341" t="s">
        <v>640</v>
      </c>
      <c r="C45" s="336" t="s">
        <v>641</v>
      </c>
      <c r="D45" s="342" t="s">
        <v>642</v>
      </c>
      <c r="E45" s="336" t="s">
        <v>643</v>
      </c>
      <c r="I45" s="344" t="s">
        <v>644</v>
      </c>
      <c r="L45" s="339" t="s">
        <v>645</v>
      </c>
      <c r="M45" s="339" t="s">
        <v>646</v>
      </c>
      <c r="N45" s="339" t="s">
        <v>646</v>
      </c>
      <c r="O45" s="339" t="s">
        <v>646</v>
      </c>
      <c r="P45" s="339" t="s">
        <v>647</v>
      </c>
      <c r="Q45" s="339" t="s">
        <v>648</v>
      </c>
      <c r="R45" s="339"/>
      <c r="S45" s="339"/>
      <c r="T45" s="339" t="s">
        <v>645</v>
      </c>
      <c r="U45" s="340" t="s">
        <v>218</v>
      </c>
    </row>
    <row r="46" spans="1:21" x14ac:dyDescent="0.25">
      <c r="A46" s="336" t="s">
        <v>649</v>
      </c>
      <c r="B46" s="341" t="s">
        <v>650</v>
      </c>
      <c r="C46" s="336" t="s">
        <v>651</v>
      </c>
      <c r="D46" s="342" t="s">
        <v>652</v>
      </c>
      <c r="E46" s="336" t="s">
        <v>653</v>
      </c>
      <c r="I46" s="339" t="e">
        <f>HLOOKUP(Introduction!$G$4,nametranslations,30,FALSE)</f>
        <v>#N/A</v>
      </c>
      <c r="L46" s="339" t="s">
        <v>654</v>
      </c>
      <c r="M46" s="339" t="s">
        <v>655</v>
      </c>
      <c r="N46" s="339" t="s">
        <v>656</v>
      </c>
      <c r="O46" s="339" t="s">
        <v>657</v>
      </c>
      <c r="P46" s="339" t="s">
        <v>658</v>
      </c>
      <c r="Q46" s="339" t="s">
        <v>659</v>
      </c>
      <c r="R46" s="339"/>
      <c r="S46" s="339"/>
      <c r="T46" s="339" t="s">
        <v>654</v>
      </c>
      <c r="U46" s="340" t="s">
        <v>218</v>
      </c>
    </row>
    <row r="47" spans="1:21" x14ac:dyDescent="0.25">
      <c r="A47" s="336" t="s">
        <v>660</v>
      </c>
      <c r="B47" s="341" t="s">
        <v>661</v>
      </c>
      <c r="C47" s="336" t="s">
        <v>662</v>
      </c>
      <c r="D47" s="342" t="s">
        <v>663</v>
      </c>
      <c r="E47" s="336" t="s">
        <v>664</v>
      </c>
      <c r="I47" s="339" t="e">
        <f>HLOOKUP(Introduction!$G$4,nametranslations,31,FALSE)</f>
        <v>#N/A</v>
      </c>
      <c r="L47" s="339" t="s">
        <v>665</v>
      </c>
      <c r="M47" s="339" t="s">
        <v>666</v>
      </c>
      <c r="N47" s="339" t="s">
        <v>667</v>
      </c>
      <c r="O47" s="339" t="s">
        <v>668</v>
      </c>
      <c r="P47" s="339" t="s">
        <v>669</v>
      </c>
      <c r="Q47" s="339" t="s">
        <v>670</v>
      </c>
      <c r="R47" s="339"/>
      <c r="S47" s="339"/>
      <c r="T47" s="339" t="s">
        <v>665</v>
      </c>
      <c r="U47" s="340" t="s">
        <v>218</v>
      </c>
    </row>
    <row r="48" spans="1:21" x14ac:dyDescent="0.25">
      <c r="A48" s="336" t="s">
        <v>671</v>
      </c>
      <c r="B48" s="341" t="s">
        <v>672</v>
      </c>
      <c r="C48" s="336" t="s">
        <v>673</v>
      </c>
      <c r="D48" s="342" t="s">
        <v>674</v>
      </c>
      <c r="E48" s="336" t="s">
        <v>675</v>
      </c>
      <c r="I48" s="339" t="e">
        <f>HLOOKUP(Introduction!$G$4,nametranslations,32,FALSE)</f>
        <v>#N/A</v>
      </c>
      <c r="L48" s="339" t="s">
        <v>676</v>
      </c>
      <c r="M48" s="339" t="s">
        <v>677</v>
      </c>
      <c r="N48" s="339" t="s">
        <v>677</v>
      </c>
      <c r="O48" s="339" t="s">
        <v>677</v>
      </c>
      <c r="P48" s="339" t="s">
        <v>678</v>
      </c>
      <c r="Q48" s="339" t="s">
        <v>679</v>
      </c>
      <c r="R48" s="339"/>
      <c r="S48" s="339"/>
      <c r="T48" s="339" t="s">
        <v>676</v>
      </c>
      <c r="U48" s="340" t="s">
        <v>218</v>
      </c>
    </row>
    <row r="49" spans="1:21" x14ac:dyDescent="0.25">
      <c r="A49" s="336" t="s">
        <v>680</v>
      </c>
      <c r="B49" s="341" t="s">
        <v>681</v>
      </c>
      <c r="C49" s="336" t="s">
        <v>682</v>
      </c>
      <c r="D49" s="342" t="s">
        <v>683</v>
      </c>
      <c r="E49" s="336" t="s">
        <v>684</v>
      </c>
      <c r="I49" s="339" t="e">
        <f>HLOOKUP(Introduction!$G$4,nametranslations,33,FALSE)</f>
        <v>#N/A</v>
      </c>
      <c r="L49" s="339" t="s">
        <v>685</v>
      </c>
      <c r="M49" s="339" t="s">
        <v>686</v>
      </c>
      <c r="N49" s="339" t="s">
        <v>687</v>
      </c>
      <c r="O49" s="339" t="s">
        <v>688</v>
      </c>
      <c r="P49" s="339" t="s">
        <v>689</v>
      </c>
      <c r="Q49" s="339" t="s">
        <v>690</v>
      </c>
      <c r="R49" s="339"/>
      <c r="S49" s="339"/>
      <c r="T49" s="339" t="s">
        <v>685</v>
      </c>
      <c r="U49" s="339" t="s">
        <v>216</v>
      </c>
    </row>
    <row r="50" spans="1:21" x14ac:dyDescent="0.25">
      <c r="A50" s="336" t="s">
        <v>691</v>
      </c>
      <c r="B50" s="341" t="s">
        <v>692</v>
      </c>
      <c r="C50" s="336" t="s">
        <v>693</v>
      </c>
      <c r="D50" s="342" t="s">
        <v>694</v>
      </c>
      <c r="E50" s="336" t="s">
        <v>695</v>
      </c>
      <c r="I50" s="339" t="e">
        <f>HLOOKUP(Introduction!$G$4,nametranslations,59,FALSE)</f>
        <v>#N/A</v>
      </c>
      <c r="L50" s="339" t="s">
        <v>696</v>
      </c>
      <c r="M50" s="339" t="s">
        <v>697</v>
      </c>
      <c r="N50" s="339" t="s">
        <v>698</v>
      </c>
      <c r="O50" s="339" t="s">
        <v>697</v>
      </c>
      <c r="P50" s="339" t="s">
        <v>699</v>
      </c>
      <c r="Q50" s="339" t="s">
        <v>700</v>
      </c>
      <c r="R50" s="339"/>
      <c r="S50" s="339"/>
      <c r="T50" s="339" t="s">
        <v>696</v>
      </c>
      <c r="U50" s="340" t="s">
        <v>217</v>
      </c>
    </row>
    <row r="51" spans="1:21" x14ac:dyDescent="0.25">
      <c r="A51" s="336" t="s">
        <v>701</v>
      </c>
      <c r="B51" s="341" t="s">
        <v>702</v>
      </c>
      <c r="C51" s="336" t="s">
        <v>703</v>
      </c>
      <c r="D51" s="342" t="s">
        <v>704</v>
      </c>
      <c r="E51" s="336" t="s">
        <v>705</v>
      </c>
      <c r="I51" s="339" t="e">
        <f>HLOOKUP(Introduction!$G$4,nametranslations,60,FALSE)</f>
        <v>#N/A</v>
      </c>
      <c r="L51" s="339" t="s">
        <v>706</v>
      </c>
      <c r="M51" s="339" t="s">
        <v>707</v>
      </c>
      <c r="N51" s="339" t="s">
        <v>708</v>
      </c>
      <c r="O51" s="339" t="s">
        <v>709</v>
      </c>
      <c r="P51" s="339" t="s">
        <v>710</v>
      </c>
      <c r="Q51" s="339" t="s">
        <v>711</v>
      </c>
      <c r="R51" s="339"/>
      <c r="S51" s="339"/>
      <c r="T51" s="339" t="s">
        <v>706</v>
      </c>
      <c r="U51" s="340" t="s">
        <v>218</v>
      </c>
    </row>
    <row r="52" spans="1:21" x14ac:dyDescent="0.25">
      <c r="A52" s="336" t="s">
        <v>712</v>
      </c>
      <c r="B52" s="341" t="s">
        <v>713</v>
      </c>
      <c r="C52" s="336" t="s">
        <v>714</v>
      </c>
      <c r="D52" s="342" t="s">
        <v>715</v>
      </c>
      <c r="E52" s="336" t="s">
        <v>716</v>
      </c>
      <c r="I52" s="339" t="e">
        <f>HLOOKUP(Introduction!$G$4,nametranslations,61,FALSE)</f>
        <v>#N/A</v>
      </c>
      <c r="L52" s="339" t="s">
        <v>717</v>
      </c>
      <c r="M52" s="339" t="s">
        <v>718</v>
      </c>
      <c r="N52" s="339" t="s">
        <v>718</v>
      </c>
      <c r="O52" s="339" t="s">
        <v>718</v>
      </c>
      <c r="P52" s="339" t="s">
        <v>719</v>
      </c>
      <c r="Q52" s="339" t="s">
        <v>720</v>
      </c>
      <c r="R52" s="339"/>
      <c r="S52" s="339"/>
      <c r="T52" s="339" t="s">
        <v>717</v>
      </c>
      <c r="U52" s="339" t="s">
        <v>218</v>
      </c>
    </row>
    <row r="53" spans="1:21" x14ac:dyDescent="0.25">
      <c r="A53" s="336" t="s">
        <v>721</v>
      </c>
      <c r="B53" s="341" t="s">
        <v>722</v>
      </c>
      <c r="C53" s="336" t="s">
        <v>723</v>
      </c>
      <c r="D53" s="342" t="s">
        <v>724</v>
      </c>
      <c r="E53" s="336" t="s">
        <v>725</v>
      </c>
      <c r="I53" s="339" t="e">
        <f>HLOOKUP(Introduction!$G$4,nametranslations,62,FALSE)</f>
        <v>#N/A</v>
      </c>
      <c r="L53" s="339" t="s">
        <v>726</v>
      </c>
      <c r="M53" s="339" t="s">
        <v>727</v>
      </c>
      <c r="N53" s="339" t="s">
        <v>727</v>
      </c>
      <c r="O53" s="339" t="s">
        <v>727</v>
      </c>
      <c r="P53" s="339" t="s">
        <v>728</v>
      </c>
      <c r="Q53" s="339" t="s">
        <v>729</v>
      </c>
      <c r="R53" s="339"/>
      <c r="S53" s="339"/>
      <c r="T53" s="339" t="s">
        <v>726</v>
      </c>
      <c r="U53" s="340" t="s">
        <v>217</v>
      </c>
    </row>
    <row r="54" spans="1:21" x14ac:dyDescent="0.25">
      <c r="A54" s="336" t="s">
        <v>730</v>
      </c>
      <c r="B54" s="341" t="s">
        <v>731</v>
      </c>
      <c r="C54" s="336" t="s">
        <v>732</v>
      </c>
      <c r="D54" s="342" t="s">
        <v>733</v>
      </c>
      <c r="E54" s="336" t="s">
        <v>734</v>
      </c>
      <c r="I54" s="339" t="e">
        <f>HLOOKUP(Introduction!$G$4,nametranslations,63,FALSE)</f>
        <v>#N/A</v>
      </c>
      <c r="L54" s="339" t="s">
        <v>735</v>
      </c>
      <c r="M54" s="339" t="s">
        <v>736</v>
      </c>
      <c r="N54" s="339" t="s">
        <v>736</v>
      </c>
      <c r="O54" s="339" t="s">
        <v>736</v>
      </c>
      <c r="P54" s="339" t="s">
        <v>737</v>
      </c>
      <c r="Q54" s="339" t="s">
        <v>738</v>
      </c>
      <c r="R54" s="339"/>
      <c r="S54" s="339"/>
      <c r="T54" s="339" t="s">
        <v>735</v>
      </c>
      <c r="U54" s="340" t="s">
        <v>217</v>
      </c>
    </row>
    <row r="55" spans="1:21" x14ac:dyDescent="0.25">
      <c r="A55" s="336" t="s">
        <v>739</v>
      </c>
      <c r="B55" s="341" t="s">
        <v>740</v>
      </c>
      <c r="C55" s="336" t="s">
        <v>741</v>
      </c>
      <c r="D55" s="342" t="s">
        <v>742</v>
      </c>
      <c r="E55" s="336" t="s">
        <v>743</v>
      </c>
      <c r="I55" s="339" t="e">
        <f>HLOOKUP(Introduction!$G$4,nametranslations,64,FALSE)</f>
        <v>#N/A</v>
      </c>
      <c r="L55" s="339" t="s">
        <v>744</v>
      </c>
      <c r="M55" s="339" t="s">
        <v>745</v>
      </c>
      <c r="N55" s="339" t="s">
        <v>745</v>
      </c>
      <c r="O55" s="339" t="s">
        <v>746</v>
      </c>
      <c r="P55" s="339" t="s">
        <v>747</v>
      </c>
      <c r="Q55" s="339" t="s">
        <v>748</v>
      </c>
      <c r="R55" s="339"/>
      <c r="S55" s="339"/>
      <c r="T55" s="339" t="s">
        <v>744</v>
      </c>
      <c r="U55" s="339" t="s">
        <v>216</v>
      </c>
    </row>
    <row r="56" spans="1:21" x14ac:dyDescent="0.25">
      <c r="A56" s="336" t="s">
        <v>749</v>
      </c>
      <c r="B56" s="341" t="s">
        <v>750</v>
      </c>
      <c r="C56" s="336" t="s">
        <v>751</v>
      </c>
      <c r="D56" s="342" t="s">
        <v>752</v>
      </c>
      <c r="E56" s="336" t="s">
        <v>753</v>
      </c>
      <c r="I56" s="339" t="e">
        <f>HLOOKUP(Introduction!$G$4,nametranslations,57,FALSE)</f>
        <v>#N/A</v>
      </c>
      <c r="L56" s="339" t="s">
        <v>754</v>
      </c>
      <c r="M56" s="339" t="s">
        <v>755</v>
      </c>
      <c r="N56" s="339" t="s">
        <v>756</v>
      </c>
      <c r="O56" s="339" t="s">
        <v>757</v>
      </c>
      <c r="P56" s="339" t="s">
        <v>758</v>
      </c>
      <c r="Q56" s="339" t="s">
        <v>759</v>
      </c>
      <c r="R56" s="339"/>
      <c r="S56" s="339"/>
      <c r="T56" s="339" t="s">
        <v>754</v>
      </c>
      <c r="U56" s="339" t="s">
        <v>216</v>
      </c>
    </row>
    <row r="57" spans="1:21" x14ac:dyDescent="0.25">
      <c r="A57" s="336" t="s">
        <v>760</v>
      </c>
      <c r="B57" s="341" t="s">
        <v>761</v>
      </c>
      <c r="C57" s="336" t="s">
        <v>762</v>
      </c>
      <c r="D57" s="342" t="s">
        <v>763</v>
      </c>
      <c r="E57" s="336" t="s">
        <v>764</v>
      </c>
      <c r="I57" s="339" t="e">
        <f>HLOOKUP(Introduction!$G$4,nametranslations,58,FALSE)</f>
        <v>#N/A</v>
      </c>
      <c r="L57" s="339" t="s">
        <v>765</v>
      </c>
      <c r="M57" s="339" t="s">
        <v>766</v>
      </c>
      <c r="N57" s="339" t="s">
        <v>767</v>
      </c>
      <c r="O57" s="339" t="s">
        <v>768</v>
      </c>
      <c r="P57" s="339" t="s">
        <v>769</v>
      </c>
      <c r="Q57" s="339" t="s">
        <v>770</v>
      </c>
      <c r="R57" s="339"/>
      <c r="S57" s="339"/>
      <c r="T57" s="339" t="s">
        <v>765</v>
      </c>
      <c r="U57" s="339" t="s">
        <v>216</v>
      </c>
    </row>
    <row r="58" spans="1:21" x14ac:dyDescent="0.25">
      <c r="A58" s="336" t="s">
        <v>771</v>
      </c>
      <c r="B58" s="341" t="s">
        <v>772</v>
      </c>
      <c r="C58" s="336" t="s">
        <v>773</v>
      </c>
      <c r="D58" s="342" t="s">
        <v>774</v>
      </c>
      <c r="E58" s="336" t="s">
        <v>775</v>
      </c>
      <c r="I58" s="339" t="e">
        <f>HLOOKUP(Introduction!$G$4,nametranslations,59,FALSE)</f>
        <v>#N/A</v>
      </c>
      <c r="L58" s="339" t="s">
        <v>776</v>
      </c>
      <c r="M58" s="339" t="s">
        <v>777</v>
      </c>
      <c r="N58" s="339" t="s">
        <v>778</v>
      </c>
      <c r="O58" s="339" t="s">
        <v>779</v>
      </c>
      <c r="P58" s="339" t="s">
        <v>780</v>
      </c>
      <c r="Q58" s="339" t="s">
        <v>781</v>
      </c>
      <c r="R58" s="339"/>
      <c r="S58" s="339"/>
      <c r="T58" s="339" t="s">
        <v>776</v>
      </c>
      <c r="U58" s="339" t="s">
        <v>216</v>
      </c>
    </row>
    <row r="59" spans="1:21" x14ac:dyDescent="0.25">
      <c r="A59" s="341" t="s">
        <v>782</v>
      </c>
      <c r="B59" s="336" t="s">
        <v>783</v>
      </c>
      <c r="C59" s="336" t="s">
        <v>784</v>
      </c>
      <c r="D59" s="342" t="s">
        <v>785</v>
      </c>
      <c r="E59" s="336" t="s">
        <v>786</v>
      </c>
      <c r="I59" s="339" t="e">
        <f>HLOOKUP(Introduction!$G$4,nametranslations,60,FALSE)</f>
        <v>#N/A</v>
      </c>
      <c r="L59" s="339" t="s">
        <v>787</v>
      </c>
      <c r="M59" s="339" t="s">
        <v>788</v>
      </c>
      <c r="N59" s="339" t="s">
        <v>788</v>
      </c>
      <c r="O59" s="339" t="s">
        <v>788</v>
      </c>
      <c r="P59" s="339" t="s">
        <v>789</v>
      </c>
      <c r="Q59" s="339" t="s">
        <v>790</v>
      </c>
      <c r="R59" s="339"/>
      <c r="S59" s="339"/>
      <c r="T59" s="339" t="s">
        <v>787</v>
      </c>
      <c r="U59" s="339" t="s">
        <v>220</v>
      </c>
    </row>
    <row r="60" spans="1:21" x14ac:dyDescent="0.25">
      <c r="A60" s="341" t="s">
        <v>791</v>
      </c>
      <c r="B60" s="336" t="s">
        <v>792</v>
      </c>
      <c r="C60" s="336" t="s">
        <v>793</v>
      </c>
      <c r="D60" s="342" t="s">
        <v>794</v>
      </c>
      <c r="E60" s="336" t="s">
        <v>795</v>
      </c>
      <c r="I60" s="339" t="e">
        <f>HLOOKUP(Introduction!$G$4,nametranslations,61,FALSE)</f>
        <v>#N/A</v>
      </c>
      <c r="L60" s="339" t="s">
        <v>796</v>
      </c>
      <c r="M60" s="339" t="s">
        <v>797</v>
      </c>
      <c r="N60" s="339" t="s">
        <v>798</v>
      </c>
      <c r="O60" s="339" t="s">
        <v>797</v>
      </c>
      <c r="P60" s="339" t="s">
        <v>799</v>
      </c>
      <c r="Q60" s="339" t="s">
        <v>800</v>
      </c>
      <c r="R60" s="339"/>
      <c r="S60" s="339"/>
      <c r="T60" s="339" t="s">
        <v>796</v>
      </c>
      <c r="U60" s="339" t="s">
        <v>216</v>
      </c>
    </row>
    <row r="61" spans="1:21" x14ac:dyDescent="0.25">
      <c r="A61" s="341" t="s">
        <v>801</v>
      </c>
      <c r="B61" s="336" t="s">
        <v>802</v>
      </c>
      <c r="C61" s="336" t="s">
        <v>803</v>
      </c>
      <c r="D61" s="342" t="s">
        <v>804</v>
      </c>
      <c r="E61" s="336" t="s">
        <v>805</v>
      </c>
      <c r="I61" s="339" t="e">
        <f>HLOOKUP(Introduction!$G$4,nametranslations,62,FALSE)</f>
        <v>#N/A</v>
      </c>
      <c r="L61" s="339" t="s">
        <v>806</v>
      </c>
      <c r="M61" s="339" t="s">
        <v>807</v>
      </c>
      <c r="N61" s="339" t="s">
        <v>808</v>
      </c>
      <c r="O61" s="339" t="s">
        <v>809</v>
      </c>
      <c r="P61" s="339" t="s">
        <v>810</v>
      </c>
      <c r="Q61" s="339" t="s">
        <v>811</v>
      </c>
      <c r="R61" s="339"/>
      <c r="S61" s="339"/>
      <c r="T61" s="339" t="s">
        <v>806</v>
      </c>
      <c r="U61" s="339" t="s">
        <v>216</v>
      </c>
    </row>
    <row r="62" spans="1:21" x14ac:dyDescent="0.25">
      <c r="A62" s="341" t="s">
        <v>812</v>
      </c>
      <c r="B62" s="336" t="s">
        <v>813</v>
      </c>
      <c r="C62" s="336" t="s">
        <v>814</v>
      </c>
      <c r="D62" s="342" t="s">
        <v>815</v>
      </c>
      <c r="E62" s="336" t="s">
        <v>816</v>
      </c>
      <c r="I62" s="339"/>
      <c r="L62" s="339" t="s">
        <v>817</v>
      </c>
      <c r="M62" s="339" t="s">
        <v>818</v>
      </c>
      <c r="N62" s="339" t="s">
        <v>819</v>
      </c>
      <c r="O62" s="339" t="s">
        <v>820</v>
      </c>
      <c r="P62" s="339" t="s">
        <v>821</v>
      </c>
      <c r="Q62" s="339" t="s">
        <v>822</v>
      </c>
      <c r="R62" s="339"/>
      <c r="S62" s="339"/>
      <c r="T62" s="339" t="s">
        <v>817</v>
      </c>
      <c r="U62" s="340" t="s">
        <v>217</v>
      </c>
    </row>
    <row r="63" spans="1:21" x14ac:dyDescent="0.25">
      <c r="A63" s="341" t="s">
        <v>823</v>
      </c>
      <c r="B63" s="336" t="s">
        <v>824</v>
      </c>
      <c r="C63" s="336" t="s">
        <v>825</v>
      </c>
      <c r="D63" s="342" t="s">
        <v>826</v>
      </c>
      <c r="E63" s="336" t="s">
        <v>827</v>
      </c>
      <c r="I63" s="339"/>
      <c r="L63" s="339" t="s">
        <v>828</v>
      </c>
      <c r="M63" s="339" t="s">
        <v>829</v>
      </c>
      <c r="N63" s="339" t="s">
        <v>830</v>
      </c>
      <c r="O63" s="339" t="s">
        <v>831</v>
      </c>
      <c r="P63" s="339" t="s">
        <v>832</v>
      </c>
      <c r="Q63" s="339" t="s">
        <v>833</v>
      </c>
      <c r="R63" s="339"/>
      <c r="S63" s="339"/>
      <c r="T63" s="339" t="s">
        <v>828</v>
      </c>
      <c r="U63" s="340" t="s">
        <v>220</v>
      </c>
    </row>
    <row r="64" spans="1:21" x14ac:dyDescent="0.25">
      <c r="A64" s="341" t="s">
        <v>834</v>
      </c>
      <c r="B64" s="336" t="s">
        <v>835</v>
      </c>
      <c r="C64" s="336" t="s">
        <v>836</v>
      </c>
      <c r="D64" s="342" t="s">
        <v>837</v>
      </c>
      <c r="E64" s="336" t="s">
        <v>838</v>
      </c>
      <c r="I64" s="339"/>
      <c r="L64" s="339" t="s">
        <v>839</v>
      </c>
      <c r="M64" s="339" t="s">
        <v>840</v>
      </c>
      <c r="N64" s="339" t="s">
        <v>841</v>
      </c>
      <c r="O64" s="339" t="s">
        <v>840</v>
      </c>
      <c r="P64" s="339" t="s">
        <v>842</v>
      </c>
      <c r="Q64" s="339" t="s">
        <v>843</v>
      </c>
      <c r="R64" s="339"/>
      <c r="S64" s="339"/>
      <c r="T64" s="339" t="s">
        <v>839</v>
      </c>
      <c r="U64" s="340" t="s">
        <v>217</v>
      </c>
    </row>
    <row r="65" spans="1:21" x14ac:dyDescent="0.25">
      <c r="A65" s="338" t="s">
        <v>844</v>
      </c>
      <c r="I65" s="339"/>
      <c r="L65" s="339" t="s">
        <v>845</v>
      </c>
      <c r="M65" s="339" t="s">
        <v>846</v>
      </c>
      <c r="N65" s="339" t="s">
        <v>847</v>
      </c>
      <c r="O65" s="339" t="s">
        <v>848</v>
      </c>
      <c r="P65" s="339" t="s">
        <v>849</v>
      </c>
      <c r="Q65" s="339" t="s">
        <v>850</v>
      </c>
      <c r="R65" s="339"/>
      <c r="S65" s="339"/>
      <c r="T65" s="339" t="s">
        <v>845</v>
      </c>
      <c r="U65" s="340" t="s">
        <v>220</v>
      </c>
    </row>
    <row r="66" spans="1:21" x14ac:dyDescent="0.25">
      <c r="A66" s="341" t="s">
        <v>190</v>
      </c>
      <c r="B66" s="336" t="s">
        <v>851</v>
      </c>
      <c r="C66" s="336" t="s">
        <v>852</v>
      </c>
      <c r="D66" s="342" t="s">
        <v>853</v>
      </c>
      <c r="E66" s="336" t="s">
        <v>854</v>
      </c>
      <c r="I66" s="339"/>
      <c r="L66" s="339" t="s">
        <v>855</v>
      </c>
      <c r="M66" s="339" t="s">
        <v>856</v>
      </c>
      <c r="N66" s="339" t="s">
        <v>857</v>
      </c>
      <c r="O66" s="339" t="s">
        <v>856</v>
      </c>
      <c r="P66" s="339" t="s">
        <v>858</v>
      </c>
      <c r="Q66" s="339" t="s">
        <v>859</v>
      </c>
      <c r="R66" s="339"/>
      <c r="S66" s="339"/>
      <c r="T66" s="339" t="s">
        <v>855</v>
      </c>
      <c r="U66" s="339" t="s">
        <v>216</v>
      </c>
    </row>
    <row r="67" spans="1:21" ht="15.75" customHeight="1" x14ac:dyDescent="0.25">
      <c r="A67" s="346" t="s">
        <v>860</v>
      </c>
      <c r="B67" s="346" t="s">
        <v>861</v>
      </c>
      <c r="C67" s="346" t="s">
        <v>862</v>
      </c>
      <c r="D67" s="347" t="s">
        <v>863</v>
      </c>
      <c r="E67" s="346" t="s">
        <v>864</v>
      </c>
      <c r="I67" s="339"/>
      <c r="L67" s="339" t="s">
        <v>865</v>
      </c>
      <c r="M67" s="339" t="s">
        <v>866</v>
      </c>
      <c r="N67" s="339" t="s">
        <v>867</v>
      </c>
      <c r="O67" s="339" t="s">
        <v>868</v>
      </c>
      <c r="P67" s="339" t="s">
        <v>869</v>
      </c>
      <c r="Q67" s="339" t="s">
        <v>870</v>
      </c>
      <c r="R67" s="339"/>
      <c r="S67" s="339"/>
      <c r="T67" s="339" t="s">
        <v>865</v>
      </c>
      <c r="U67" s="340" t="s">
        <v>216</v>
      </c>
    </row>
    <row r="68" spans="1:21" x14ac:dyDescent="0.25">
      <c r="A68" s="341" t="s">
        <v>51</v>
      </c>
      <c r="B68" s="336" t="s">
        <v>871</v>
      </c>
      <c r="C68" s="336" t="s">
        <v>872</v>
      </c>
      <c r="D68" s="342" t="s">
        <v>873</v>
      </c>
      <c r="E68" s="336" t="s">
        <v>874</v>
      </c>
      <c r="I68" s="339"/>
      <c r="L68" s="339" t="s">
        <v>875</v>
      </c>
      <c r="M68" s="339" t="s">
        <v>876</v>
      </c>
      <c r="N68" s="339" t="s">
        <v>877</v>
      </c>
      <c r="O68" s="339" t="s">
        <v>878</v>
      </c>
      <c r="P68" s="339" t="s">
        <v>879</v>
      </c>
      <c r="Q68" s="339" t="s">
        <v>880</v>
      </c>
      <c r="R68" s="339"/>
      <c r="S68" s="339"/>
      <c r="T68" s="339" t="s">
        <v>875</v>
      </c>
      <c r="U68" s="340" t="s">
        <v>217</v>
      </c>
    </row>
    <row r="69" spans="1:21" x14ac:dyDescent="0.25">
      <c r="A69" s="341" t="s">
        <v>10</v>
      </c>
      <c r="B69" s="336" t="s">
        <v>881</v>
      </c>
      <c r="C69" s="336" t="s">
        <v>882</v>
      </c>
      <c r="D69" s="342" t="s">
        <v>883</v>
      </c>
      <c r="E69" s="336" t="s">
        <v>884</v>
      </c>
      <c r="I69" s="339"/>
      <c r="L69" s="339" t="s">
        <v>885</v>
      </c>
      <c r="M69" s="339" t="s">
        <v>886</v>
      </c>
      <c r="N69" s="339" t="s">
        <v>887</v>
      </c>
      <c r="O69" s="339" t="s">
        <v>886</v>
      </c>
      <c r="P69" s="339" t="s">
        <v>888</v>
      </c>
      <c r="Q69" s="339" t="s">
        <v>889</v>
      </c>
      <c r="R69" s="339"/>
      <c r="S69" s="339"/>
      <c r="T69" s="339" t="s">
        <v>885</v>
      </c>
      <c r="U69" s="339" t="s">
        <v>216</v>
      </c>
    </row>
    <row r="70" spans="1:21" x14ac:dyDescent="0.25">
      <c r="A70" s="341" t="s">
        <v>11</v>
      </c>
      <c r="B70" s="336" t="s">
        <v>890</v>
      </c>
      <c r="C70" s="336" t="s">
        <v>891</v>
      </c>
      <c r="D70" s="342" t="s">
        <v>892</v>
      </c>
      <c r="E70" s="336" t="s">
        <v>893</v>
      </c>
      <c r="L70" s="339" t="s">
        <v>894</v>
      </c>
      <c r="M70" s="339" t="s">
        <v>895</v>
      </c>
      <c r="N70" s="339" t="s">
        <v>896</v>
      </c>
      <c r="O70" s="339" t="s">
        <v>897</v>
      </c>
      <c r="P70" s="339" t="s">
        <v>898</v>
      </c>
      <c r="Q70" s="339" t="s">
        <v>899</v>
      </c>
      <c r="R70" s="339"/>
      <c r="S70" s="339"/>
      <c r="T70" s="339" t="s">
        <v>894</v>
      </c>
      <c r="U70" s="339" t="s">
        <v>216</v>
      </c>
    </row>
    <row r="71" spans="1:21" x14ac:dyDescent="0.25">
      <c r="A71" s="336" t="s">
        <v>9</v>
      </c>
      <c r="B71" s="336" t="s">
        <v>900</v>
      </c>
      <c r="C71" s="336" t="s">
        <v>901</v>
      </c>
      <c r="D71" s="342" t="s">
        <v>902</v>
      </c>
      <c r="E71" s="336" t="s">
        <v>903</v>
      </c>
      <c r="I71" s="344" t="s">
        <v>441</v>
      </c>
      <c r="L71" s="339" t="s">
        <v>904</v>
      </c>
      <c r="M71" s="339" t="s">
        <v>905</v>
      </c>
      <c r="N71" s="339" t="s">
        <v>906</v>
      </c>
      <c r="O71" s="339" t="s">
        <v>907</v>
      </c>
      <c r="P71" s="339" t="s">
        <v>908</v>
      </c>
      <c r="Q71" s="339" t="s">
        <v>909</v>
      </c>
      <c r="R71" s="339"/>
      <c r="S71" s="339"/>
      <c r="T71" s="339" t="s">
        <v>904</v>
      </c>
      <c r="U71" s="339" t="s">
        <v>216</v>
      </c>
    </row>
    <row r="72" spans="1:21" x14ac:dyDescent="0.25">
      <c r="A72" s="336" t="s">
        <v>4</v>
      </c>
      <c r="B72" s="336" t="s">
        <v>910</v>
      </c>
      <c r="C72" s="336" t="s">
        <v>911</v>
      </c>
      <c r="D72" s="342" t="s">
        <v>912</v>
      </c>
      <c r="E72" s="336" t="s">
        <v>913</v>
      </c>
      <c r="H72" s="339">
        <v>39</v>
      </c>
      <c r="I72" s="339" t="e">
        <f>HLOOKUP(Introduction!$G$4,nametranslations,H72,FALSE)</f>
        <v>#N/A</v>
      </c>
      <c r="L72" s="339" t="s">
        <v>914</v>
      </c>
      <c r="M72" s="339" t="s">
        <v>915</v>
      </c>
      <c r="N72" s="339" t="s">
        <v>916</v>
      </c>
      <c r="O72" s="339" t="s">
        <v>915</v>
      </c>
      <c r="P72" s="339" t="s">
        <v>917</v>
      </c>
      <c r="Q72" s="339" t="s">
        <v>918</v>
      </c>
      <c r="R72" s="339"/>
      <c r="S72" s="339"/>
      <c r="T72" s="339" t="s">
        <v>914</v>
      </c>
      <c r="U72" s="339" t="s">
        <v>216</v>
      </c>
    </row>
    <row r="73" spans="1:21" x14ac:dyDescent="0.25">
      <c r="A73" s="336" t="s">
        <v>8</v>
      </c>
      <c r="B73" s="336" t="s">
        <v>919</v>
      </c>
      <c r="C73" s="336" t="s">
        <v>920</v>
      </c>
      <c r="D73" s="342" t="s">
        <v>921</v>
      </c>
      <c r="E73" s="336" t="s">
        <v>922</v>
      </c>
      <c r="H73" s="339">
        <v>40</v>
      </c>
      <c r="I73" s="339" t="e">
        <f>HLOOKUP(Introduction!$G$4,nametranslations,H73,FALSE)</f>
        <v>#N/A</v>
      </c>
      <c r="L73" s="339" t="s">
        <v>923</v>
      </c>
      <c r="M73" s="339" t="s">
        <v>924</v>
      </c>
      <c r="N73" s="339" t="s">
        <v>925</v>
      </c>
      <c r="O73" s="339" t="s">
        <v>926</v>
      </c>
      <c r="P73" s="339" t="s">
        <v>927</v>
      </c>
      <c r="Q73" s="339" t="s">
        <v>928</v>
      </c>
      <c r="R73" s="339"/>
      <c r="S73" s="339"/>
      <c r="T73" s="339" t="s">
        <v>923</v>
      </c>
      <c r="U73" s="339" t="s">
        <v>216</v>
      </c>
    </row>
    <row r="74" spans="1:21" x14ac:dyDescent="0.25">
      <c r="A74" s="341" t="s">
        <v>25</v>
      </c>
      <c r="B74" s="341" t="s">
        <v>929</v>
      </c>
      <c r="C74" s="341" t="s">
        <v>930</v>
      </c>
      <c r="D74" s="342" t="s">
        <v>931</v>
      </c>
      <c r="E74" s="341" t="s">
        <v>932</v>
      </c>
      <c r="H74" s="339">
        <v>41</v>
      </c>
      <c r="I74" s="339" t="e">
        <f>HLOOKUP(Introduction!$G$4,nametranslations,H74,FALSE)</f>
        <v>#N/A</v>
      </c>
      <c r="L74" s="339" t="s">
        <v>933</v>
      </c>
      <c r="M74" s="339" t="s">
        <v>934</v>
      </c>
      <c r="N74" s="339" t="s">
        <v>934</v>
      </c>
      <c r="O74" s="339" t="s">
        <v>935</v>
      </c>
      <c r="P74" s="339" t="s">
        <v>936</v>
      </c>
      <c r="Q74" s="339" t="s">
        <v>937</v>
      </c>
      <c r="R74" s="339"/>
      <c r="S74" s="339"/>
      <c r="T74" s="339" t="s">
        <v>933</v>
      </c>
      <c r="U74" s="340" t="s">
        <v>218</v>
      </c>
    </row>
    <row r="75" spans="1:21" x14ac:dyDescent="0.25">
      <c r="A75" s="336" t="s">
        <v>19</v>
      </c>
      <c r="B75" s="336" t="s">
        <v>938</v>
      </c>
      <c r="C75" s="336" t="s">
        <v>939</v>
      </c>
      <c r="D75" s="342" t="s">
        <v>940</v>
      </c>
      <c r="E75" s="336" t="s">
        <v>941</v>
      </c>
      <c r="H75" s="339">
        <v>42</v>
      </c>
      <c r="I75" s="339" t="e">
        <f>HLOOKUP(Introduction!$G$4,nametranslations,H75,FALSE)</f>
        <v>#N/A</v>
      </c>
      <c r="L75" s="339" t="s">
        <v>942</v>
      </c>
      <c r="M75" s="339" t="s">
        <v>943</v>
      </c>
      <c r="N75" s="339" t="s">
        <v>944</v>
      </c>
      <c r="O75" s="339" t="s">
        <v>945</v>
      </c>
      <c r="P75" s="339" t="s">
        <v>946</v>
      </c>
      <c r="Q75" s="339" t="s">
        <v>947</v>
      </c>
      <c r="R75" s="339"/>
      <c r="S75" s="339"/>
      <c r="T75" s="339" t="s">
        <v>942</v>
      </c>
      <c r="U75" s="339" t="s">
        <v>216</v>
      </c>
    </row>
    <row r="76" spans="1:21" x14ac:dyDescent="0.25">
      <c r="A76" s="336" t="s">
        <v>146</v>
      </c>
      <c r="B76" s="336" t="s">
        <v>948</v>
      </c>
      <c r="C76" s="336" t="s">
        <v>949</v>
      </c>
      <c r="D76" s="342" t="s">
        <v>950</v>
      </c>
      <c r="E76" s="336" t="s">
        <v>951</v>
      </c>
      <c r="H76" s="339">
        <v>43</v>
      </c>
      <c r="I76" s="339" t="e">
        <f>HLOOKUP(Introduction!$G$4,nametranslations,H76,FALSE)</f>
        <v>#N/A</v>
      </c>
      <c r="L76" s="339" t="s">
        <v>952</v>
      </c>
      <c r="M76" s="339" t="s">
        <v>953</v>
      </c>
      <c r="N76" s="339" t="s">
        <v>954</v>
      </c>
      <c r="O76" s="339" t="s">
        <v>955</v>
      </c>
      <c r="P76" s="339" t="s">
        <v>956</v>
      </c>
      <c r="Q76" s="339" t="s">
        <v>957</v>
      </c>
      <c r="R76" s="339"/>
      <c r="S76" s="339"/>
      <c r="T76" s="339" t="s">
        <v>952</v>
      </c>
      <c r="U76" s="339" t="s">
        <v>216</v>
      </c>
    </row>
    <row r="77" spans="1:21" x14ac:dyDescent="0.25">
      <c r="A77" s="336" t="s">
        <v>147</v>
      </c>
      <c r="B77" s="346" t="s">
        <v>958</v>
      </c>
      <c r="C77" s="336" t="s">
        <v>959</v>
      </c>
      <c r="D77" s="342" t="s">
        <v>504</v>
      </c>
      <c r="E77" s="336" t="s">
        <v>960</v>
      </c>
      <c r="H77" s="339">
        <v>44</v>
      </c>
      <c r="I77" s="339" t="e">
        <f>HLOOKUP(Introduction!$G$4,nametranslations,H77,FALSE)</f>
        <v>#N/A</v>
      </c>
      <c r="L77" s="339" t="s">
        <v>961</v>
      </c>
      <c r="M77" s="339" t="s">
        <v>962</v>
      </c>
      <c r="N77" s="339" t="s">
        <v>962</v>
      </c>
      <c r="O77" s="339" t="s">
        <v>963</v>
      </c>
      <c r="P77" s="339" t="s">
        <v>964</v>
      </c>
      <c r="Q77" s="339" t="s">
        <v>965</v>
      </c>
      <c r="R77" s="339"/>
      <c r="S77" s="339"/>
      <c r="T77" s="339" t="s">
        <v>961</v>
      </c>
      <c r="U77" s="340" t="s">
        <v>218</v>
      </c>
    </row>
    <row r="78" spans="1:21" x14ac:dyDescent="0.25">
      <c r="A78" s="336" t="s">
        <v>35</v>
      </c>
      <c r="B78" s="341" t="s">
        <v>511</v>
      </c>
      <c r="C78" s="336" t="s">
        <v>512</v>
      </c>
      <c r="D78" s="342" t="s">
        <v>513</v>
      </c>
      <c r="E78" s="336" t="s">
        <v>514</v>
      </c>
      <c r="H78" s="339">
        <v>45</v>
      </c>
      <c r="I78" s="339" t="e">
        <f>HLOOKUP(Introduction!$G$4,nametranslations,H78,FALSE)</f>
        <v>#N/A</v>
      </c>
      <c r="L78" s="339" t="s">
        <v>966</v>
      </c>
      <c r="M78" s="339" t="s">
        <v>967</v>
      </c>
      <c r="N78" s="339" t="s">
        <v>968</v>
      </c>
      <c r="O78" s="339" t="s">
        <v>969</v>
      </c>
      <c r="P78" s="339" t="s">
        <v>970</v>
      </c>
      <c r="Q78" s="339" t="s">
        <v>971</v>
      </c>
      <c r="R78" s="339"/>
      <c r="S78" s="339"/>
      <c r="T78" s="339" t="s">
        <v>966</v>
      </c>
      <c r="U78" s="339" t="s">
        <v>216</v>
      </c>
    </row>
    <row r="79" spans="1:21" ht="39.6" x14ac:dyDescent="0.25">
      <c r="A79" s="346" t="s">
        <v>972</v>
      </c>
      <c r="B79" s="346" t="s">
        <v>973</v>
      </c>
      <c r="C79" s="346" t="s">
        <v>974</v>
      </c>
      <c r="D79" s="342" t="s">
        <v>975</v>
      </c>
      <c r="E79" s="346" t="s">
        <v>976</v>
      </c>
      <c r="H79" s="339">
        <v>46</v>
      </c>
      <c r="I79" s="339" t="e">
        <f>HLOOKUP(Introduction!$G$4,nametranslations,H79,FALSE)</f>
        <v>#N/A</v>
      </c>
      <c r="L79" s="339" t="s">
        <v>977</v>
      </c>
      <c r="M79" s="339" t="s">
        <v>978</v>
      </c>
      <c r="N79" s="339" t="s">
        <v>979</v>
      </c>
      <c r="O79" s="339" t="s">
        <v>978</v>
      </c>
      <c r="P79" s="339" t="s">
        <v>980</v>
      </c>
      <c r="Q79" s="339" t="s">
        <v>981</v>
      </c>
      <c r="R79" s="339"/>
      <c r="S79" s="339"/>
      <c r="T79" s="339" t="s">
        <v>977</v>
      </c>
      <c r="U79" s="339" t="s">
        <v>216</v>
      </c>
    </row>
    <row r="80" spans="1:21" x14ac:dyDescent="0.25">
      <c r="A80" s="336" t="s">
        <v>127</v>
      </c>
      <c r="B80" s="341" t="s">
        <v>982</v>
      </c>
      <c r="C80" s="336" t="s">
        <v>983</v>
      </c>
      <c r="D80" s="342" t="s">
        <v>984</v>
      </c>
      <c r="E80" s="336" t="s">
        <v>985</v>
      </c>
      <c r="H80" s="339">
        <v>47</v>
      </c>
      <c r="I80" s="339" t="e">
        <f>HLOOKUP(Introduction!$G$4,nametranslations,H80,FALSE)</f>
        <v>#N/A</v>
      </c>
      <c r="L80" s="339" t="s">
        <v>986</v>
      </c>
      <c r="M80" s="339" t="s">
        <v>987</v>
      </c>
      <c r="N80" s="339" t="s">
        <v>988</v>
      </c>
      <c r="O80" s="339" t="s">
        <v>987</v>
      </c>
      <c r="P80" s="339" t="s">
        <v>989</v>
      </c>
      <c r="Q80" s="339" t="s">
        <v>990</v>
      </c>
      <c r="R80" s="339"/>
      <c r="S80" s="339"/>
      <c r="T80" s="339" t="s">
        <v>986</v>
      </c>
      <c r="U80" s="339" t="s">
        <v>216</v>
      </c>
    </row>
    <row r="81" spans="1:21" ht="39.6" x14ac:dyDescent="0.25">
      <c r="A81" s="336" t="s">
        <v>991</v>
      </c>
      <c r="B81" s="346" t="s">
        <v>992</v>
      </c>
      <c r="C81" s="346" t="s">
        <v>993</v>
      </c>
      <c r="D81" s="342" t="s">
        <v>994</v>
      </c>
      <c r="E81" s="346" t="s">
        <v>995</v>
      </c>
      <c r="H81" s="339">
        <v>48</v>
      </c>
      <c r="I81" s="339" t="e">
        <f>HLOOKUP(Introduction!$G$4,nametranslations,H81,FALSE)</f>
        <v>#N/A</v>
      </c>
      <c r="L81" s="339" t="s">
        <v>996</v>
      </c>
      <c r="M81" s="339" t="s">
        <v>997</v>
      </c>
      <c r="N81" s="339" t="s">
        <v>997</v>
      </c>
      <c r="O81" s="339" t="s">
        <v>997</v>
      </c>
      <c r="P81" s="339" t="s">
        <v>998</v>
      </c>
      <c r="Q81" s="339" t="s">
        <v>999</v>
      </c>
      <c r="R81" s="339"/>
      <c r="S81" s="339"/>
      <c r="T81" s="339" t="s">
        <v>996</v>
      </c>
      <c r="U81" s="339" t="s">
        <v>216</v>
      </c>
    </row>
    <row r="82" spans="1:21" x14ac:dyDescent="0.25">
      <c r="A82" s="338" t="s">
        <v>1000</v>
      </c>
      <c r="H82" s="339">
        <v>49</v>
      </c>
      <c r="I82" s="339" t="e">
        <f>HLOOKUP(Introduction!$G$4,nametranslations,H82,FALSE)</f>
        <v>#N/A</v>
      </c>
      <c r="L82" s="339" t="s">
        <v>1001</v>
      </c>
      <c r="M82" s="339" t="s">
        <v>1002</v>
      </c>
      <c r="N82" s="339" t="s">
        <v>1002</v>
      </c>
      <c r="O82" s="339" t="s">
        <v>1002</v>
      </c>
      <c r="P82" s="339" t="s">
        <v>1003</v>
      </c>
      <c r="Q82" s="339" t="s">
        <v>1004</v>
      </c>
      <c r="R82" s="339"/>
      <c r="S82" s="339"/>
      <c r="T82" s="339" t="s">
        <v>1001</v>
      </c>
      <c r="U82" s="339" t="s">
        <v>216</v>
      </c>
    </row>
    <row r="83" spans="1:21" x14ac:dyDescent="0.25">
      <c r="A83" s="336" t="s">
        <v>1005</v>
      </c>
      <c r="B83" s="341" t="s">
        <v>1006</v>
      </c>
      <c r="C83" s="341" t="s">
        <v>1007</v>
      </c>
      <c r="D83" s="341" t="s">
        <v>1008</v>
      </c>
      <c r="E83" s="341" t="s">
        <v>1009</v>
      </c>
      <c r="H83" s="339">
        <v>50</v>
      </c>
      <c r="I83" s="339" t="e">
        <f>HLOOKUP(Introduction!$G$4,nametranslations,H83,FALSE)</f>
        <v>#N/A</v>
      </c>
      <c r="L83" s="339" t="s">
        <v>1010</v>
      </c>
      <c r="M83" s="339" t="s">
        <v>1011</v>
      </c>
      <c r="N83" s="339" t="s">
        <v>1012</v>
      </c>
      <c r="O83" s="339" t="s">
        <v>1011</v>
      </c>
      <c r="P83" s="339" t="s">
        <v>1013</v>
      </c>
      <c r="Q83" s="339" t="s">
        <v>1014</v>
      </c>
      <c r="R83" s="339"/>
      <c r="S83" s="339"/>
      <c r="T83" s="339" t="s">
        <v>1010</v>
      </c>
      <c r="U83" s="340" t="s">
        <v>218</v>
      </c>
    </row>
    <row r="84" spans="1:21" x14ac:dyDescent="0.25">
      <c r="A84" s="336" t="s">
        <v>36</v>
      </c>
      <c r="B84" s="341" t="s">
        <v>1015</v>
      </c>
      <c r="C84" s="341" t="s">
        <v>1016</v>
      </c>
      <c r="D84" s="341" t="s">
        <v>1017</v>
      </c>
      <c r="E84" s="341" t="s">
        <v>1018</v>
      </c>
      <c r="H84" s="339">
        <v>51</v>
      </c>
      <c r="I84" s="339" t="e">
        <f>HLOOKUP(Introduction!$G$4,nametranslations,H84,FALSE)</f>
        <v>#N/A</v>
      </c>
      <c r="L84" s="339" t="s">
        <v>1019</v>
      </c>
      <c r="M84" s="339" t="s">
        <v>1020</v>
      </c>
      <c r="N84" s="339" t="s">
        <v>1020</v>
      </c>
      <c r="O84" s="339" t="s">
        <v>1021</v>
      </c>
      <c r="P84" s="339" t="s">
        <v>1022</v>
      </c>
      <c r="Q84" s="339" t="s">
        <v>1023</v>
      </c>
      <c r="R84" s="339"/>
      <c r="S84" s="339"/>
      <c r="T84" s="339" t="s">
        <v>1019</v>
      </c>
      <c r="U84" s="340" t="s">
        <v>218</v>
      </c>
    </row>
    <row r="85" spans="1:21" x14ac:dyDescent="0.25">
      <c r="A85" s="336" t="s">
        <v>1024</v>
      </c>
      <c r="B85" s="336" t="s">
        <v>1025</v>
      </c>
      <c r="C85" s="336" t="s">
        <v>1026</v>
      </c>
      <c r="D85" s="336" t="s">
        <v>1027</v>
      </c>
      <c r="E85" s="336" t="s">
        <v>874</v>
      </c>
      <c r="H85" s="339">
        <v>52</v>
      </c>
      <c r="I85" s="339" t="e">
        <f>HLOOKUP(Introduction!$G$4,nametranslations,H85,FALSE)</f>
        <v>#N/A</v>
      </c>
      <c r="L85" s="339" t="s">
        <v>1028</v>
      </c>
      <c r="M85" s="339" t="s">
        <v>1029</v>
      </c>
      <c r="N85" s="339" t="s">
        <v>1030</v>
      </c>
      <c r="O85" s="339" t="s">
        <v>1029</v>
      </c>
      <c r="P85" s="339" t="s">
        <v>1031</v>
      </c>
      <c r="Q85" s="339" t="s">
        <v>1032</v>
      </c>
      <c r="R85" s="339"/>
      <c r="S85" s="339"/>
      <c r="T85" s="339" t="s">
        <v>1028</v>
      </c>
      <c r="U85" s="339" t="s">
        <v>216</v>
      </c>
    </row>
    <row r="86" spans="1:21" x14ac:dyDescent="0.25">
      <c r="A86" s="336" t="s">
        <v>14</v>
      </c>
      <c r="B86" s="336" t="s">
        <v>422</v>
      </c>
      <c r="C86" s="336" t="s">
        <v>423</v>
      </c>
      <c r="D86" s="336" t="s">
        <v>424</v>
      </c>
      <c r="E86" s="336" t="s">
        <v>425</v>
      </c>
      <c r="H86" s="339">
        <v>53</v>
      </c>
      <c r="I86" s="339" t="e">
        <f>HLOOKUP(Introduction!$G$4,nametranslations,H86,FALSE)</f>
        <v>#N/A</v>
      </c>
      <c r="L86" s="339" t="s">
        <v>1033</v>
      </c>
      <c r="M86" s="339" t="s">
        <v>1034</v>
      </c>
      <c r="N86" s="339" t="s">
        <v>1035</v>
      </c>
      <c r="O86" s="339" t="s">
        <v>1034</v>
      </c>
      <c r="P86" s="339" t="s">
        <v>1036</v>
      </c>
      <c r="Q86" s="339" t="s">
        <v>1037</v>
      </c>
      <c r="R86" s="339"/>
      <c r="S86" s="339"/>
      <c r="T86" s="339" t="s">
        <v>1033</v>
      </c>
      <c r="U86" s="339" t="s">
        <v>218</v>
      </c>
    </row>
    <row r="87" spans="1:21" x14ac:dyDescent="0.25">
      <c r="A87" s="336" t="s">
        <v>15</v>
      </c>
      <c r="B87" s="336" t="s">
        <v>430</v>
      </c>
      <c r="C87" s="336" t="s">
        <v>431</v>
      </c>
      <c r="D87" s="336" t="s">
        <v>432</v>
      </c>
      <c r="E87" s="336" t="s">
        <v>1038</v>
      </c>
      <c r="H87" s="339">
        <v>54</v>
      </c>
      <c r="I87" s="339" t="e">
        <f>HLOOKUP(Introduction!$G$4,nametranslations,H87,FALSE)</f>
        <v>#N/A</v>
      </c>
      <c r="L87" s="339" t="s">
        <v>1039</v>
      </c>
      <c r="M87" s="339" t="s">
        <v>1040</v>
      </c>
      <c r="N87" s="339" t="s">
        <v>1041</v>
      </c>
      <c r="O87" s="339" t="s">
        <v>1042</v>
      </c>
      <c r="P87" s="339" t="s">
        <v>1043</v>
      </c>
      <c r="Q87" s="339" t="s">
        <v>1044</v>
      </c>
      <c r="R87" s="339"/>
      <c r="S87" s="339"/>
      <c r="T87" s="339" t="s">
        <v>1039</v>
      </c>
      <c r="U87" s="340" t="s">
        <v>218</v>
      </c>
    </row>
    <row r="88" spans="1:21" x14ac:dyDescent="0.25">
      <c r="A88" s="336" t="s">
        <v>6</v>
      </c>
      <c r="B88" s="341" t="s">
        <v>1045</v>
      </c>
      <c r="C88" s="341" t="s">
        <v>1046</v>
      </c>
      <c r="D88" s="341" t="s">
        <v>1047</v>
      </c>
      <c r="E88" s="341" t="s">
        <v>1048</v>
      </c>
      <c r="H88" s="339">
        <v>55</v>
      </c>
      <c r="I88" s="339" t="e">
        <f>HLOOKUP(Introduction!$G$4,nametranslations,H88,FALSE)</f>
        <v>#N/A</v>
      </c>
      <c r="L88" s="339" t="s">
        <v>1049</v>
      </c>
      <c r="M88" s="339" t="s">
        <v>1050</v>
      </c>
      <c r="N88" s="339" t="s">
        <v>1051</v>
      </c>
      <c r="O88" s="339" t="s">
        <v>1052</v>
      </c>
      <c r="P88" s="339" t="s">
        <v>1053</v>
      </c>
      <c r="Q88" s="339" t="s">
        <v>1054</v>
      </c>
      <c r="R88" s="339"/>
      <c r="S88" s="339"/>
      <c r="T88" s="339" t="s">
        <v>1049</v>
      </c>
      <c r="U88" s="339" t="s">
        <v>218</v>
      </c>
    </row>
    <row r="89" spans="1:21" x14ac:dyDescent="0.25">
      <c r="A89" s="336" t="s">
        <v>5</v>
      </c>
      <c r="B89" s="341" t="s">
        <v>1055</v>
      </c>
      <c r="C89" s="341" t="s">
        <v>1056</v>
      </c>
      <c r="D89" s="341" t="s">
        <v>1057</v>
      </c>
      <c r="E89" s="341" t="s">
        <v>1058</v>
      </c>
      <c r="H89" s="339">
        <v>56</v>
      </c>
      <c r="I89" s="339" t="e">
        <f>HLOOKUP(Introduction!$G$4,nametranslations,H89,FALSE)</f>
        <v>#N/A</v>
      </c>
      <c r="L89" s="339" t="s">
        <v>1059</v>
      </c>
      <c r="M89" s="339" t="s">
        <v>1060</v>
      </c>
      <c r="N89" s="339" t="s">
        <v>1061</v>
      </c>
      <c r="O89" s="339" t="s">
        <v>1062</v>
      </c>
      <c r="P89" s="339" t="s">
        <v>1063</v>
      </c>
      <c r="Q89" s="339" t="s">
        <v>1064</v>
      </c>
      <c r="R89" s="339"/>
      <c r="S89" s="339"/>
      <c r="T89" s="339" t="s">
        <v>1059</v>
      </c>
      <c r="U89" s="339" t="s">
        <v>216</v>
      </c>
    </row>
    <row r="90" spans="1:21" x14ac:dyDescent="0.25">
      <c r="A90" s="336" t="s">
        <v>21</v>
      </c>
      <c r="B90" s="336" t="s">
        <v>1065</v>
      </c>
      <c r="C90" s="336" t="s">
        <v>1066</v>
      </c>
      <c r="D90" s="336" t="s">
        <v>1067</v>
      </c>
      <c r="E90" s="336" t="s">
        <v>1068</v>
      </c>
      <c r="H90" s="339"/>
      <c r="I90" s="339"/>
      <c r="L90" s="339" t="s">
        <v>1069</v>
      </c>
      <c r="M90" s="339" t="s">
        <v>1070</v>
      </c>
      <c r="N90" s="339" t="s">
        <v>1071</v>
      </c>
      <c r="O90" s="339" t="s">
        <v>1072</v>
      </c>
      <c r="P90" s="339" t="s">
        <v>1073</v>
      </c>
      <c r="Q90" s="339" t="s">
        <v>1074</v>
      </c>
      <c r="R90" s="339"/>
      <c r="S90" s="339"/>
      <c r="T90" s="339" t="s">
        <v>1069</v>
      </c>
      <c r="U90" s="339" t="s">
        <v>216</v>
      </c>
    </row>
    <row r="91" spans="1:21" x14ac:dyDescent="0.25">
      <c r="A91" s="336" t="s">
        <v>28</v>
      </c>
      <c r="B91" s="336" t="s">
        <v>1075</v>
      </c>
      <c r="C91" s="336" t="s">
        <v>1076</v>
      </c>
      <c r="D91" s="336" t="s">
        <v>1077</v>
      </c>
      <c r="E91" s="336" t="s">
        <v>1078</v>
      </c>
      <c r="I91" s="339"/>
      <c r="L91" s="339" t="s">
        <v>1079</v>
      </c>
      <c r="M91" s="339" t="s">
        <v>1080</v>
      </c>
      <c r="N91" s="339" t="s">
        <v>1080</v>
      </c>
      <c r="O91" s="339" t="s">
        <v>1080</v>
      </c>
      <c r="P91" s="339" t="s">
        <v>1081</v>
      </c>
      <c r="Q91" s="339" t="s">
        <v>1082</v>
      </c>
      <c r="R91" s="339"/>
      <c r="S91" s="339"/>
      <c r="T91" s="339" t="s">
        <v>1079</v>
      </c>
      <c r="U91" s="340" t="s">
        <v>217</v>
      </c>
    </row>
    <row r="92" spans="1:21" x14ac:dyDescent="0.25">
      <c r="A92" s="336" t="s">
        <v>111</v>
      </c>
      <c r="B92" s="341" t="s">
        <v>1083</v>
      </c>
      <c r="C92" s="341" t="s">
        <v>1084</v>
      </c>
      <c r="D92" s="341" t="s">
        <v>1085</v>
      </c>
      <c r="E92" s="341" t="s">
        <v>1086</v>
      </c>
      <c r="I92" s="339"/>
      <c r="L92" s="339" t="s">
        <v>1087</v>
      </c>
      <c r="M92" s="339" t="s">
        <v>1088</v>
      </c>
      <c r="N92" s="339" t="s">
        <v>1089</v>
      </c>
      <c r="O92" s="339" t="s">
        <v>1090</v>
      </c>
      <c r="P92" s="339" t="s">
        <v>1091</v>
      </c>
      <c r="Q92" s="339" t="s">
        <v>1092</v>
      </c>
      <c r="R92" s="339"/>
      <c r="S92" s="339"/>
      <c r="T92" s="339" t="s">
        <v>1087</v>
      </c>
      <c r="U92" s="340" t="s">
        <v>218</v>
      </c>
    </row>
    <row r="93" spans="1:21" x14ac:dyDescent="0.25">
      <c r="A93" s="336" t="s">
        <v>110</v>
      </c>
      <c r="B93" s="341" t="s">
        <v>1093</v>
      </c>
      <c r="C93" s="341" t="s">
        <v>1094</v>
      </c>
      <c r="D93" s="341" t="s">
        <v>1095</v>
      </c>
      <c r="E93" s="341" t="s">
        <v>1096</v>
      </c>
      <c r="I93" s="339"/>
      <c r="L93" s="339" t="s">
        <v>1097</v>
      </c>
      <c r="M93" s="339" t="s">
        <v>1098</v>
      </c>
      <c r="N93" s="339" t="s">
        <v>1098</v>
      </c>
      <c r="O93" s="339" t="s">
        <v>1098</v>
      </c>
      <c r="P93" s="339" t="s">
        <v>1099</v>
      </c>
      <c r="Q93" s="339" t="s">
        <v>1100</v>
      </c>
      <c r="R93" s="339"/>
      <c r="S93" s="339"/>
      <c r="T93" s="339" t="s">
        <v>1097</v>
      </c>
      <c r="U93" s="339" t="s">
        <v>216</v>
      </c>
    </row>
    <row r="94" spans="1:21" x14ac:dyDescent="0.25">
      <c r="A94" s="336" t="s">
        <v>1101</v>
      </c>
      <c r="B94" s="341" t="s">
        <v>1101</v>
      </c>
      <c r="C94" s="341" t="s">
        <v>1101</v>
      </c>
      <c r="D94" s="341" t="s">
        <v>1102</v>
      </c>
      <c r="E94" s="341" t="s">
        <v>1101</v>
      </c>
      <c r="I94" s="339"/>
      <c r="L94" s="339" t="s">
        <v>1103</v>
      </c>
      <c r="M94" s="339" t="s">
        <v>1104</v>
      </c>
      <c r="N94" s="339" t="s">
        <v>1104</v>
      </c>
      <c r="O94" s="339" t="s">
        <v>1104</v>
      </c>
      <c r="P94" s="339" t="s">
        <v>1105</v>
      </c>
      <c r="Q94" s="339" t="s">
        <v>1106</v>
      </c>
      <c r="R94" s="339"/>
      <c r="S94" s="339"/>
      <c r="T94" s="339" t="s">
        <v>1103</v>
      </c>
      <c r="U94" s="339" t="s">
        <v>216</v>
      </c>
    </row>
    <row r="95" spans="1:21" x14ac:dyDescent="0.25">
      <c r="A95" s="341" t="s">
        <v>1107</v>
      </c>
      <c r="B95" s="341" t="s">
        <v>1108</v>
      </c>
      <c r="C95" s="341" t="s">
        <v>1109</v>
      </c>
      <c r="D95" s="341" t="s">
        <v>1110</v>
      </c>
      <c r="E95" s="341" t="s">
        <v>1111</v>
      </c>
      <c r="I95" s="339"/>
      <c r="L95" s="339" t="s">
        <v>1112</v>
      </c>
      <c r="M95" s="339" t="s">
        <v>1113</v>
      </c>
      <c r="N95" s="339" t="s">
        <v>1114</v>
      </c>
      <c r="O95" s="339" t="s">
        <v>1115</v>
      </c>
      <c r="P95" s="339" t="s">
        <v>1116</v>
      </c>
      <c r="Q95" s="339" t="s">
        <v>1117</v>
      </c>
      <c r="R95" s="339"/>
      <c r="S95" s="339"/>
      <c r="T95" s="339" t="s">
        <v>1112</v>
      </c>
      <c r="U95" s="339" t="s">
        <v>216</v>
      </c>
    </row>
    <row r="96" spans="1:21" x14ac:dyDescent="0.25">
      <c r="A96" s="336" t="s">
        <v>1118</v>
      </c>
      <c r="B96" s="341" t="s">
        <v>1119</v>
      </c>
      <c r="C96" s="341" t="s">
        <v>1120</v>
      </c>
      <c r="D96" s="341" t="s">
        <v>1121</v>
      </c>
      <c r="E96" s="341" t="s">
        <v>1122</v>
      </c>
      <c r="I96" s="339"/>
      <c r="L96" s="339" t="s">
        <v>1123</v>
      </c>
      <c r="M96" s="339" t="s">
        <v>1124</v>
      </c>
      <c r="N96" s="339" t="s">
        <v>1125</v>
      </c>
      <c r="O96" s="339" t="s">
        <v>1126</v>
      </c>
      <c r="P96" s="339" t="s">
        <v>1127</v>
      </c>
      <c r="Q96" s="339" t="s">
        <v>1128</v>
      </c>
      <c r="R96" s="339"/>
      <c r="S96" s="339"/>
      <c r="T96" s="339" t="s">
        <v>1123</v>
      </c>
      <c r="U96" s="339" t="s">
        <v>216</v>
      </c>
    </row>
    <row r="97" spans="1:21" x14ac:dyDescent="0.25">
      <c r="A97" s="341" t="s">
        <v>149</v>
      </c>
      <c r="B97" s="341" t="s">
        <v>1129</v>
      </c>
      <c r="C97" s="341" t="s">
        <v>1130</v>
      </c>
      <c r="D97" s="341" t="s">
        <v>1131</v>
      </c>
      <c r="E97" s="341" t="s">
        <v>1132</v>
      </c>
      <c r="I97" s="339"/>
      <c r="L97" s="339" t="s">
        <v>1133</v>
      </c>
      <c r="M97" s="339" t="s">
        <v>1134</v>
      </c>
      <c r="N97" s="339" t="s">
        <v>1134</v>
      </c>
      <c r="O97" s="339" t="s">
        <v>1134</v>
      </c>
      <c r="P97" s="339" t="s">
        <v>1135</v>
      </c>
      <c r="Q97" s="339" t="s">
        <v>1136</v>
      </c>
      <c r="R97" s="339"/>
      <c r="S97" s="339"/>
      <c r="T97" s="339" t="s">
        <v>1133</v>
      </c>
      <c r="U97" s="340" t="s">
        <v>217</v>
      </c>
    </row>
    <row r="98" spans="1:21" x14ac:dyDescent="0.25">
      <c r="A98" s="336" t="s">
        <v>1137</v>
      </c>
      <c r="B98" s="341" t="s">
        <v>1138</v>
      </c>
      <c r="C98" s="341" t="s">
        <v>1139</v>
      </c>
      <c r="D98" s="341" t="s">
        <v>1140</v>
      </c>
      <c r="E98" s="341" t="s">
        <v>1141</v>
      </c>
      <c r="I98" s="339"/>
      <c r="L98" s="339" t="s">
        <v>1142</v>
      </c>
      <c r="M98" s="339" t="s">
        <v>1143</v>
      </c>
      <c r="N98" s="339" t="s">
        <v>1144</v>
      </c>
      <c r="O98" s="339" t="s">
        <v>1145</v>
      </c>
      <c r="P98" s="339" t="s">
        <v>1146</v>
      </c>
      <c r="Q98" s="339" t="s">
        <v>1147</v>
      </c>
      <c r="R98" s="339"/>
      <c r="S98" s="339"/>
      <c r="T98" s="339" t="s">
        <v>1142</v>
      </c>
      <c r="U98" s="339" t="s">
        <v>216</v>
      </c>
    </row>
    <row r="99" spans="1:21" x14ac:dyDescent="0.25">
      <c r="A99" s="341" t="s">
        <v>1148</v>
      </c>
      <c r="B99" s="341" t="s">
        <v>1148</v>
      </c>
      <c r="C99" s="341" t="s">
        <v>1148</v>
      </c>
      <c r="D99" s="341" t="s">
        <v>1149</v>
      </c>
      <c r="E99" s="341" t="s">
        <v>1150</v>
      </c>
      <c r="I99" s="339"/>
      <c r="L99" s="339" t="s">
        <v>1151</v>
      </c>
      <c r="M99" s="339" t="s">
        <v>1152</v>
      </c>
      <c r="N99" s="339" t="s">
        <v>1153</v>
      </c>
      <c r="O99" s="339" t="s">
        <v>1154</v>
      </c>
      <c r="P99" s="339" t="s">
        <v>1155</v>
      </c>
      <c r="Q99" s="339" t="s">
        <v>1156</v>
      </c>
      <c r="R99" s="339"/>
      <c r="S99" s="339"/>
      <c r="T99" s="339" t="s">
        <v>1151</v>
      </c>
      <c r="U99" s="339" t="s">
        <v>218</v>
      </c>
    </row>
    <row r="100" spans="1:21" x14ac:dyDescent="0.25">
      <c r="A100" s="338" t="s">
        <v>1157</v>
      </c>
      <c r="I100" s="339"/>
      <c r="L100" s="339" t="s">
        <v>1158</v>
      </c>
      <c r="M100" s="339" t="s">
        <v>1159</v>
      </c>
      <c r="N100" s="339" t="s">
        <v>1160</v>
      </c>
      <c r="O100" s="339" t="s">
        <v>1161</v>
      </c>
      <c r="P100" s="339" t="s">
        <v>1162</v>
      </c>
      <c r="Q100" s="339" t="s">
        <v>1163</v>
      </c>
      <c r="R100" s="339"/>
      <c r="S100" s="339"/>
      <c r="T100" s="339" t="s">
        <v>1158</v>
      </c>
      <c r="U100" s="339" t="s">
        <v>216</v>
      </c>
    </row>
    <row r="101" spans="1:21" x14ac:dyDescent="0.25">
      <c r="A101" s="336" t="s">
        <v>27</v>
      </c>
      <c r="B101" s="341" t="s">
        <v>1164</v>
      </c>
      <c r="C101" s="341" t="s">
        <v>1165</v>
      </c>
      <c r="D101" s="341" t="s">
        <v>1166</v>
      </c>
      <c r="E101" s="341" t="s">
        <v>1167</v>
      </c>
      <c r="I101" s="339"/>
      <c r="L101" s="339" t="s">
        <v>1168</v>
      </c>
      <c r="M101" s="339" t="s">
        <v>1169</v>
      </c>
      <c r="N101" s="339" t="s">
        <v>1170</v>
      </c>
      <c r="O101" s="339" t="s">
        <v>1169</v>
      </c>
      <c r="P101" s="339" t="s">
        <v>1171</v>
      </c>
      <c r="Q101" s="339" t="s">
        <v>1172</v>
      </c>
      <c r="R101" s="339"/>
      <c r="S101" s="339"/>
      <c r="T101" s="339" t="s">
        <v>1168</v>
      </c>
      <c r="U101" s="339" t="s">
        <v>216</v>
      </c>
    </row>
    <row r="102" spans="1:21" x14ac:dyDescent="0.25">
      <c r="A102" s="336" t="s">
        <v>55</v>
      </c>
      <c r="B102" s="341" t="s">
        <v>1173</v>
      </c>
      <c r="C102" s="341" t="s">
        <v>1174</v>
      </c>
      <c r="D102" s="341" t="s">
        <v>1175</v>
      </c>
      <c r="E102" s="341" t="s">
        <v>1176</v>
      </c>
      <c r="I102" s="339"/>
      <c r="L102" s="339" t="s">
        <v>1177</v>
      </c>
      <c r="M102" s="339" t="s">
        <v>1178</v>
      </c>
      <c r="N102" s="339" t="s">
        <v>1179</v>
      </c>
      <c r="O102" s="339" t="s">
        <v>1180</v>
      </c>
      <c r="P102" s="339" t="s">
        <v>1181</v>
      </c>
      <c r="Q102" s="339" t="s">
        <v>1182</v>
      </c>
      <c r="R102" s="339"/>
      <c r="S102" s="339"/>
      <c r="T102" s="339" t="s">
        <v>1177</v>
      </c>
      <c r="U102" s="339" t="s">
        <v>216</v>
      </c>
    </row>
    <row r="103" spans="1:21" x14ac:dyDescent="0.25">
      <c r="A103" s="336" t="s">
        <v>24</v>
      </c>
      <c r="B103" s="341" t="s">
        <v>1183</v>
      </c>
      <c r="C103" s="341" t="s">
        <v>1184</v>
      </c>
      <c r="D103" s="341" t="s">
        <v>1185</v>
      </c>
      <c r="E103" s="341" t="s">
        <v>1186</v>
      </c>
      <c r="I103" s="339"/>
      <c r="L103" s="339" t="s">
        <v>1187</v>
      </c>
      <c r="M103" s="339" t="s">
        <v>1188</v>
      </c>
      <c r="N103" s="339" t="s">
        <v>1189</v>
      </c>
      <c r="O103" s="339" t="s">
        <v>1188</v>
      </c>
      <c r="P103" s="339" t="s">
        <v>1190</v>
      </c>
      <c r="Q103" s="339" t="s">
        <v>1191</v>
      </c>
      <c r="R103" s="339"/>
      <c r="S103" s="339"/>
      <c r="T103" s="339" t="s">
        <v>1187</v>
      </c>
      <c r="U103" s="339" t="s">
        <v>216</v>
      </c>
    </row>
    <row r="104" spans="1:21" x14ac:dyDescent="0.25">
      <c r="A104" s="336" t="s">
        <v>0</v>
      </c>
      <c r="B104" s="341" t="s">
        <v>1192</v>
      </c>
      <c r="C104" s="341" t="s">
        <v>1193</v>
      </c>
      <c r="D104" s="341" t="s">
        <v>1194</v>
      </c>
      <c r="E104" s="341" t="s">
        <v>1195</v>
      </c>
      <c r="I104" s="339"/>
      <c r="L104" s="339" t="s">
        <v>1196</v>
      </c>
      <c r="M104" s="339" t="s">
        <v>1197</v>
      </c>
      <c r="N104" s="339" t="s">
        <v>1198</v>
      </c>
      <c r="O104" s="339" t="s">
        <v>1199</v>
      </c>
      <c r="P104" s="339" t="s">
        <v>1200</v>
      </c>
      <c r="Q104" s="339" t="s">
        <v>1201</v>
      </c>
      <c r="R104" s="339"/>
      <c r="S104" s="339"/>
      <c r="T104" s="339" t="s">
        <v>1196</v>
      </c>
      <c r="U104" s="339" t="s">
        <v>216</v>
      </c>
    </row>
    <row r="105" spans="1:21" x14ac:dyDescent="0.25">
      <c r="A105" s="336" t="s">
        <v>37</v>
      </c>
      <c r="B105" s="341" t="s">
        <v>1202</v>
      </c>
      <c r="C105" s="341" t="s">
        <v>1202</v>
      </c>
      <c r="D105" s="341" t="s">
        <v>1203</v>
      </c>
      <c r="E105" s="341" t="s">
        <v>1204</v>
      </c>
      <c r="I105" s="339"/>
      <c r="L105" s="339" t="s">
        <v>1205</v>
      </c>
      <c r="M105" s="339" t="s">
        <v>1206</v>
      </c>
      <c r="N105" s="339" t="s">
        <v>1207</v>
      </c>
      <c r="O105" s="339" t="s">
        <v>1208</v>
      </c>
      <c r="P105" s="339" t="s">
        <v>1209</v>
      </c>
      <c r="Q105" s="339" t="s">
        <v>1210</v>
      </c>
      <c r="R105" s="339"/>
      <c r="S105" s="339"/>
      <c r="T105" s="339" t="s">
        <v>1205</v>
      </c>
      <c r="U105" s="339" t="s">
        <v>216</v>
      </c>
    </row>
    <row r="106" spans="1:21" x14ac:dyDescent="0.25">
      <c r="A106" s="336" t="s">
        <v>1211</v>
      </c>
      <c r="B106" s="341" t="s">
        <v>1212</v>
      </c>
      <c r="C106" s="341" t="s">
        <v>1213</v>
      </c>
      <c r="D106" s="341" t="s">
        <v>1214</v>
      </c>
      <c r="E106" s="341" t="s">
        <v>1215</v>
      </c>
      <c r="I106" s="339"/>
      <c r="L106" s="339" t="s">
        <v>1216</v>
      </c>
      <c r="M106" s="339" t="s">
        <v>1217</v>
      </c>
      <c r="N106" s="339" t="s">
        <v>1218</v>
      </c>
      <c r="O106" s="339" t="s">
        <v>1219</v>
      </c>
      <c r="P106" s="339" t="s">
        <v>1220</v>
      </c>
      <c r="Q106" s="339" t="s">
        <v>1221</v>
      </c>
      <c r="R106" s="339"/>
      <c r="S106" s="339"/>
      <c r="T106" s="339" t="s">
        <v>1216</v>
      </c>
      <c r="U106" s="339" t="s">
        <v>216</v>
      </c>
    </row>
    <row r="107" spans="1:21" x14ac:dyDescent="0.25">
      <c r="A107" s="336" t="s">
        <v>97</v>
      </c>
      <c r="B107" s="341" t="s">
        <v>1222</v>
      </c>
      <c r="C107" s="341" t="s">
        <v>1223</v>
      </c>
      <c r="D107" s="341" t="s">
        <v>1224</v>
      </c>
      <c r="E107" s="341" t="s">
        <v>1225</v>
      </c>
      <c r="L107" s="339" t="s">
        <v>1226</v>
      </c>
      <c r="M107" s="339" t="s">
        <v>1227</v>
      </c>
      <c r="N107" s="339" t="s">
        <v>1227</v>
      </c>
      <c r="O107" s="339" t="s">
        <v>1227</v>
      </c>
      <c r="P107" s="339" t="s">
        <v>1228</v>
      </c>
      <c r="Q107" s="339" t="s">
        <v>1229</v>
      </c>
      <c r="R107" s="339"/>
      <c r="S107" s="339"/>
      <c r="T107" s="339" t="s">
        <v>1226</v>
      </c>
      <c r="U107" s="340" t="s">
        <v>220</v>
      </c>
    </row>
    <row r="108" spans="1:21" x14ac:dyDescent="0.25">
      <c r="A108" s="336" t="s">
        <v>98</v>
      </c>
      <c r="B108" s="341" t="s">
        <v>1230</v>
      </c>
      <c r="C108" s="341" t="s">
        <v>1231</v>
      </c>
      <c r="D108" s="341" t="s">
        <v>1232</v>
      </c>
      <c r="E108" s="341" t="s">
        <v>1233</v>
      </c>
      <c r="I108" s="344" t="s">
        <v>1234</v>
      </c>
      <c r="L108" s="339" t="s">
        <v>1235</v>
      </c>
      <c r="M108" s="339" t="s">
        <v>1236</v>
      </c>
      <c r="N108" s="339" t="s">
        <v>1237</v>
      </c>
      <c r="O108" s="339" t="s">
        <v>1238</v>
      </c>
      <c r="P108" s="339" t="s">
        <v>1239</v>
      </c>
      <c r="Q108" s="339" t="s">
        <v>1240</v>
      </c>
      <c r="R108" s="339"/>
      <c r="S108" s="339"/>
      <c r="T108" s="339" t="s">
        <v>1235</v>
      </c>
      <c r="U108" s="339" t="s">
        <v>216</v>
      </c>
    </row>
    <row r="109" spans="1:21" x14ac:dyDescent="0.25">
      <c r="A109" s="336" t="s">
        <v>56</v>
      </c>
      <c r="B109" s="341" t="s">
        <v>1241</v>
      </c>
      <c r="C109" s="341" t="s">
        <v>1242</v>
      </c>
      <c r="D109" s="341" t="s">
        <v>1243</v>
      </c>
      <c r="E109" s="341" t="s">
        <v>1244</v>
      </c>
      <c r="I109" s="339" t="e">
        <f>HLOOKUP(Introduction!$G$4,nametranslations,94,FALSE)</f>
        <v>#N/A</v>
      </c>
      <c r="L109" s="339" t="s">
        <v>1245</v>
      </c>
      <c r="M109" s="339" t="s">
        <v>1246</v>
      </c>
      <c r="N109" s="339" t="s">
        <v>1247</v>
      </c>
      <c r="O109" s="339" t="s">
        <v>1246</v>
      </c>
      <c r="P109" s="339" t="s">
        <v>1248</v>
      </c>
      <c r="Q109" s="339" t="s">
        <v>1249</v>
      </c>
      <c r="R109" s="339"/>
      <c r="S109" s="339"/>
      <c r="T109" s="339" t="s">
        <v>1245</v>
      </c>
      <c r="U109" s="339" t="s">
        <v>216</v>
      </c>
    </row>
    <row r="110" spans="1:21" x14ac:dyDescent="0.25">
      <c r="A110" s="336" t="s">
        <v>1250</v>
      </c>
      <c r="B110" s="341" t="s">
        <v>1251</v>
      </c>
      <c r="C110" s="341" t="s">
        <v>1252</v>
      </c>
      <c r="D110" s="341" t="s">
        <v>1253</v>
      </c>
      <c r="E110" s="341" t="s">
        <v>1254</v>
      </c>
      <c r="I110" s="339" t="e">
        <f>HLOOKUP(Introduction!$G$4,nametranslations,95,FALSE)</f>
        <v>#N/A</v>
      </c>
      <c r="L110" s="339" t="s">
        <v>1255</v>
      </c>
      <c r="M110" s="339" t="s">
        <v>1256</v>
      </c>
      <c r="N110" s="339" t="s">
        <v>1257</v>
      </c>
      <c r="O110" s="339" t="s">
        <v>1258</v>
      </c>
      <c r="P110" s="339" t="s">
        <v>1259</v>
      </c>
      <c r="Q110" s="339" t="s">
        <v>1260</v>
      </c>
      <c r="R110" s="339"/>
      <c r="S110" s="339"/>
      <c r="T110" s="339" t="s">
        <v>1255</v>
      </c>
      <c r="U110" s="339" t="s">
        <v>218</v>
      </c>
    </row>
    <row r="111" spans="1:21" x14ac:dyDescent="0.25">
      <c r="A111" s="336" t="s">
        <v>12</v>
      </c>
      <c r="B111" s="336" t="s">
        <v>1261</v>
      </c>
      <c r="C111" s="341" t="s">
        <v>1262</v>
      </c>
      <c r="D111" s="341" t="s">
        <v>1263</v>
      </c>
      <c r="E111" s="341" t="s">
        <v>1264</v>
      </c>
      <c r="I111" s="339" t="e">
        <f>HLOOKUP(Introduction!$G$4,nametranslations,96,FALSE)</f>
        <v>#N/A</v>
      </c>
      <c r="L111" s="339" t="s">
        <v>1265</v>
      </c>
      <c r="M111" s="339" t="s">
        <v>1266</v>
      </c>
      <c r="N111" s="339" t="s">
        <v>1267</v>
      </c>
      <c r="O111" s="339" t="s">
        <v>1266</v>
      </c>
      <c r="P111" s="339" t="s">
        <v>1268</v>
      </c>
      <c r="Q111" s="339" t="s">
        <v>1269</v>
      </c>
      <c r="R111" s="339"/>
      <c r="S111" s="339"/>
      <c r="T111" s="339" t="s">
        <v>1265</v>
      </c>
      <c r="U111" s="339" t="s">
        <v>216</v>
      </c>
    </row>
    <row r="112" spans="1:21" x14ac:dyDescent="0.25">
      <c r="A112" s="336" t="s">
        <v>106</v>
      </c>
      <c r="B112" s="341" t="s">
        <v>1270</v>
      </c>
      <c r="C112" s="341" t="s">
        <v>1271</v>
      </c>
      <c r="D112" s="341" t="s">
        <v>1272</v>
      </c>
      <c r="E112" s="341" t="s">
        <v>1273</v>
      </c>
      <c r="I112" s="339" t="e">
        <f>HLOOKUP(Introduction!$G$4,nametranslations,97,FALSE)</f>
        <v>#N/A</v>
      </c>
      <c r="L112" s="339" t="s">
        <v>1274</v>
      </c>
      <c r="M112" s="339" t="s">
        <v>1275</v>
      </c>
      <c r="N112" s="339" t="s">
        <v>1275</v>
      </c>
      <c r="O112" s="339" t="s">
        <v>1275</v>
      </c>
      <c r="P112" s="339" t="s">
        <v>1276</v>
      </c>
      <c r="Q112" s="339" t="s">
        <v>1277</v>
      </c>
      <c r="R112" s="339"/>
      <c r="S112" s="339"/>
      <c r="T112" s="339" t="s">
        <v>1274</v>
      </c>
      <c r="U112" s="339" t="s">
        <v>216</v>
      </c>
    </row>
    <row r="113" spans="1:21" x14ac:dyDescent="0.25">
      <c r="A113" s="336" t="s">
        <v>94</v>
      </c>
      <c r="B113" s="341" t="s">
        <v>1278</v>
      </c>
      <c r="C113" s="341" t="s">
        <v>1279</v>
      </c>
      <c r="D113" s="341" t="s">
        <v>1280</v>
      </c>
      <c r="E113" s="341" t="s">
        <v>1281</v>
      </c>
      <c r="I113" s="339" t="e">
        <f>HLOOKUP(Introduction!$G$4,nametranslations,98,FALSE)</f>
        <v>#N/A</v>
      </c>
      <c r="L113" s="339" t="s">
        <v>1282</v>
      </c>
      <c r="M113" s="339" t="s">
        <v>1283</v>
      </c>
      <c r="N113" s="339" t="s">
        <v>1284</v>
      </c>
      <c r="O113" s="339" t="s">
        <v>1285</v>
      </c>
      <c r="P113" s="339" t="s">
        <v>1286</v>
      </c>
      <c r="Q113" s="339" t="s">
        <v>1287</v>
      </c>
      <c r="R113" s="339"/>
      <c r="S113" s="339"/>
      <c r="T113" s="339" t="s">
        <v>1282</v>
      </c>
      <c r="U113" s="340" t="s">
        <v>220</v>
      </c>
    </row>
    <row r="114" spans="1:21" x14ac:dyDescent="0.25">
      <c r="A114" s="336" t="s">
        <v>95</v>
      </c>
      <c r="B114" s="341" t="s">
        <v>1288</v>
      </c>
      <c r="C114" s="341" t="s">
        <v>1289</v>
      </c>
      <c r="D114" s="341" t="s">
        <v>1290</v>
      </c>
      <c r="E114" s="341" t="s">
        <v>1291</v>
      </c>
      <c r="I114" s="339" t="e">
        <f>HLOOKUP(Introduction!$G$4,nametranslations,99,FALSE)</f>
        <v>#N/A</v>
      </c>
      <c r="L114" s="339" t="s">
        <v>1292</v>
      </c>
      <c r="M114" s="339" t="s">
        <v>1293</v>
      </c>
      <c r="N114" s="339" t="s">
        <v>1294</v>
      </c>
      <c r="O114" s="339" t="s">
        <v>1295</v>
      </c>
      <c r="P114" s="339" t="s">
        <v>1296</v>
      </c>
      <c r="Q114" s="339" t="s">
        <v>1297</v>
      </c>
      <c r="R114" s="339"/>
      <c r="S114" s="339"/>
      <c r="T114" s="339" t="s">
        <v>1292</v>
      </c>
      <c r="U114" s="339" t="s">
        <v>216</v>
      </c>
    </row>
    <row r="115" spans="1:21" x14ac:dyDescent="0.25">
      <c r="A115" s="336" t="s">
        <v>23</v>
      </c>
      <c r="B115" s="341" t="s">
        <v>1298</v>
      </c>
      <c r="C115" s="341" t="s">
        <v>1299</v>
      </c>
      <c r="D115" s="341" t="s">
        <v>1300</v>
      </c>
      <c r="E115" s="341" t="s">
        <v>1301</v>
      </c>
      <c r="L115" s="339" t="s">
        <v>1302</v>
      </c>
      <c r="M115" s="339" t="s">
        <v>1303</v>
      </c>
      <c r="N115" s="339" t="s">
        <v>1303</v>
      </c>
      <c r="O115" s="339" t="s">
        <v>1304</v>
      </c>
      <c r="P115" s="339" t="s">
        <v>1305</v>
      </c>
      <c r="Q115" s="339" t="s">
        <v>1306</v>
      </c>
      <c r="R115" s="339"/>
      <c r="S115" s="339"/>
      <c r="T115" s="339" t="s">
        <v>1302</v>
      </c>
      <c r="U115" s="340" t="s">
        <v>216</v>
      </c>
    </row>
    <row r="116" spans="1:21" x14ac:dyDescent="0.25">
      <c r="A116" s="336" t="s">
        <v>20</v>
      </c>
      <c r="B116" s="341" t="s">
        <v>1307</v>
      </c>
      <c r="C116" s="341" t="s">
        <v>1308</v>
      </c>
      <c r="D116" s="341" t="s">
        <v>1309</v>
      </c>
      <c r="E116" s="341" t="s">
        <v>1310</v>
      </c>
      <c r="L116" s="339" t="s">
        <v>1311</v>
      </c>
      <c r="M116" s="339" t="s">
        <v>1312</v>
      </c>
      <c r="N116" s="339" t="s">
        <v>1312</v>
      </c>
      <c r="O116" s="339" t="s">
        <v>1312</v>
      </c>
      <c r="P116" s="339" t="s">
        <v>1313</v>
      </c>
      <c r="Q116" s="339" t="s">
        <v>1314</v>
      </c>
      <c r="R116" s="339"/>
      <c r="S116" s="339"/>
      <c r="T116" s="339" t="s">
        <v>1311</v>
      </c>
      <c r="U116" s="339" t="s">
        <v>216</v>
      </c>
    </row>
    <row r="117" spans="1:21" x14ac:dyDescent="0.25">
      <c r="A117" s="336" t="s">
        <v>22</v>
      </c>
      <c r="B117" s="341" t="s">
        <v>1315</v>
      </c>
      <c r="C117" s="341" t="s">
        <v>1316</v>
      </c>
      <c r="D117" s="341" t="s">
        <v>1317</v>
      </c>
      <c r="E117" s="341" t="s">
        <v>1318</v>
      </c>
      <c r="L117" s="339" t="s">
        <v>1319</v>
      </c>
      <c r="M117" s="339" t="s">
        <v>1320</v>
      </c>
      <c r="N117" s="339" t="s">
        <v>1321</v>
      </c>
      <c r="O117" s="339" t="s">
        <v>1322</v>
      </c>
      <c r="P117" s="339" t="s">
        <v>1323</v>
      </c>
      <c r="Q117" s="339" t="s">
        <v>1324</v>
      </c>
      <c r="R117" s="339"/>
      <c r="S117" s="339"/>
      <c r="T117" s="339" t="s">
        <v>1319</v>
      </c>
      <c r="U117" s="340" t="s">
        <v>216</v>
      </c>
    </row>
    <row r="118" spans="1:21" x14ac:dyDescent="0.25">
      <c r="A118" s="336" t="s">
        <v>3</v>
      </c>
      <c r="B118" s="341" t="s">
        <v>1325</v>
      </c>
      <c r="C118" s="341" t="s">
        <v>1326</v>
      </c>
      <c r="D118" s="341" t="s">
        <v>1327</v>
      </c>
      <c r="E118" s="341" t="s">
        <v>1328</v>
      </c>
      <c r="L118" s="339" t="s">
        <v>1329</v>
      </c>
      <c r="M118" s="339" t="s">
        <v>1330</v>
      </c>
      <c r="N118" s="339" t="s">
        <v>1331</v>
      </c>
      <c r="O118" s="339" t="s">
        <v>1332</v>
      </c>
      <c r="P118" s="339" t="s">
        <v>1333</v>
      </c>
      <c r="Q118" s="339" t="s">
        <v>1334</v>
      </c>
      <c r="R118" s="339"/>
      <c r="S118" s="339"/>
      <c r="T118" s="339" t="s">
        <v>1329</v>
      </c>
      <c r="U118" s="339" t="s">
        <v>216</v>
      </c>
    </row>
    <row r="119" spans="1:21" x14ac:dyDescent="0.25">
      <c r="A119" s="336" t="s">
        <v>52</v>
      </c>
      <c r="B119" s="341" t="s">
        <v>1335</v>
      </c>
      <c r="C119" s="341" t="s">
        <v>1336</v>
      </c>
      <c r="D119" s="341" t="s">
        <v>1337</v>
      </c>
      <c r="E119" s="341" t="s">
        <v>1338</v>
      </c>
      <c r="L119" s="339" t="s">
        <v>1339</v>
      </c>
      <c r="M119" s="339" t="s">
        <v>1340</v>
      </c>
      <c r="N119" s="339" t="s">
        <v>1340</v>
      </c>
      <c r="O119" s="339" t="s">
        <v>1340</v>
      </c>
      <c r="P119" s="339" t="s">
        <v>1341</v>
      </c>
      <c r="Q119" s="339" t="s">
        <v>1342</v>
      </c>
      <c r="R119" s="339"/>
      <c r="S119" s="339"/>
      <c r="T119" s="339" t="s">
        <v>1339</v>
      </c>
      <c r="U119" s="339" t="s">
        <v>216</v>
      </c>
    </row>
    <row r="120" spans="1:21" x14ac:dyDescent="0.25">
      <c r="A120" s="336" t="s">
        <v>57</v>
      </c>
      <c r="B120" s="341" t="s">
        <v>1343</v>
      </c>
      <c r="C120" s="341" t="s">
        <v>1344</v>
      </c>
      <c r="D120" s="341" t="s">
        <v>1345</v>
      </c>
      <c r="E120" s="341" t="s">
        <v>1346</v>
      </c>
      <c r="L120" s="339" t="s">
        <v>1347</v>
      </c>
      <c r="M120" s="339" t="s">
        <v>1348</v>
      </c>
      <c r="N120" s="339" t="s">
        <v>1349</v>
      </c>
      <c r="O120" s="339" t="s">
        <v>1350</v>
      </c>
      <c r="P120" s="339" t="s">
        <v>1351</v>
      </c>
      <c r="Q120" s="339" t="s">
        <v>1352</v>
      </c>
      <c r="R120" s="339"/>
      <c r="S120" s="339"/>
      <c r="T120" s="339" t="s">
        <v>1347</v>
      </c>
      <c r="U120" s="339" t="s">
        <v>216</v>
      </c>
    </row>
    <row r="121" spans="1:21" x14ac:dyDescent="0.25">
      <c r="A121" s="336" t="s">
        <v>99</v>
      </c>
      <c r="B121" s="341" t="s">
        <v>1353</v>
      </c>
      <c r="C121" s="341" t="s">
        <v>1354</v>
      </c>
      <c r="D121" s="341" t="s">
        <v>1355</v>
      </c>
      <c r="E121" s="341" t="s">
        <v>1356</v>
      </c>
      <c r="L121" s="339" t="s">
        <v>1357</v>
      </c>
      <c r="M121" s="339" t="s">
        <v>1358</v>
      </c>
      <c r="N121" s="339" t="s">
        <v>1359</v>
      </c>
      <c r="O121" s="339" t="s">
        <v>1360</v>
      </c>
      <c r="P121" s="339" t="s">
        <v>1361</v>
      </c>
      <c r="Q121" s="339" t="s">
        <v>1362</v>
      </c>
      <c r="R121" s="339"/>
      <c r="S121" s="339"/>
      <c r="T121" s="339" t="s">
        <v>1357</v>
      </c>
      <c r="U121" s="339" t="s">
        <v>216</v>
      </c>
    </row>
    <row r="122" spans="1:21" x14ac:dyDescent="0.25">
      <c r="A122" s="336" t="s">
        <v>113</v>
      </c>
      <c r="B122" s="341" t="s">
        <v>1363</v>
      </c>
      <c r="C122" s="341" t="s">
        <v>1364</v>
      </c>
      <c r="D122" s="341" t="s">
        <v>1365</v>
      </c>
      <c r="E122" s="341" t="s">
        <v>1366</v>
      </c>
      <c r="L122" s="339" t="s">
        <v>1367</v>
      </c>
      <c r="M122" s="339" t="s">
        <v>1368</v>
      </c>
      <c r="N122" s="339" t="s">
        <v>1369</v>
      </c>
      <c r="O122" s="339" t="s">
        <v>1368</v>
      </c>
      <c r="P122" s="339" t="s">
        <v>1370</v>
      </c>
      <c r="Q122" s="339" t="s">
        <v>1371</v>
      </c>
      <c r="R122" s="339"/>
      <c r="S122" s="339"/>
      <c r="T122" s="339" t="s">
        <v>1367</v>
      </c>
      <c r="U122" s="340" t="s">
        <v>220</v>
      </c>
    </row>
    <row r="123" spans="1:21" x14ac:dyDescent="0.25">
      <c r="A123" s="336" t="s">
        <v>114</v>
      </c>
      <c r="B123" s="341" t="s">
        <v>1372</v>
      </c>
      <c r="C123" s="341" t="s">
        <v>1373</v>
      </c>
      <c r="D123" s="341" t="s">
        <v>1374</v>
      </c>
      <c r="E123" s="341" t="s">
        <v>1375</v>
      </c>
      <c r="L123" s="339" t="s">
        <v>1376</v>
      </c>
      <c r="M123" s="339" t="s">
        <v>1377</v>
      </c>
      <c r="N123" s="339" t="s">
        <v>1378</v>
      </c>
      <c r="O123" s="339" t="s">
        <v>1379</v>
      </c>
      <c r="P123" s="339" t="s">
        <v>1380</v>
      </c>
      <c r="Q123" s="339" t="s">
        <v>1381</v>
      </c>
      <c r="R123" s="339"/>
      <c r="S123" s="339"/>
      <c r="T123" s="339" t="s">
        <v>1376</v>
      </c>
      <c r="U123" s="339" t="s">
        <v>218</v>
      </c>
    </row>
    <row r="124" spans="1:21" x14ac:dyDescent="0.25">
      <c r="A124" s="336" t="s">
        <v>30</v>
      </c>
      <c r="B124" s="341" t="s">
        <v>1382</v>
      </c>
      <c r="C124" s="341" t="s">
        <v>1383</v>
      </c>
      <c r="D124" s="341" t="s">
        <v>1384</v>
      </c>
      <c r="E124" s="341" t="s">
        <v>1385</v>
      </c>
      <c r="L124" s="339" t="s">
        <v>1386</v>
      </c>
      <c r="M124" s="339" t="s">
        <v>1387</v>
      </c>
      <c r="N124" s="339" t="s">
        <v>1388</v>
      </c>
      <c r="O124" s="339" t="s">
        <v>1389</v>
      </c>
      <c r="P124" s="339" t="s">
        <v>1390</v>
      </c>
      <c r="Q124" s="339" t="s">
        <v>1391</v>
      </c>
      <c r="R124" s="339"/>
      <c r="S124" s="339"/>
      <c r="T124" s="339" t="s">
        <v>1386</v>
      </c>
      <c r="U124" s="339" t="s">
        <v>220</v>
      </c>
    </row>
    <row r="125" spans="1:21" x14ac:dyDescent="0.25">
      <c r="A125" s="336" t="s">
        <v>26</v>
      </c>
      <c r="B125" s="341" t="s">
        <v>1392</v>
      </c>
      <c r="C125" s="341" t="s">
        <v>1393</v>
      </c>
      <c r="D125" s="341" t="s">
        <v>1394</v>
      </c>
      <c r="E125" s="341" t="s">
        <v>1395</v>
      </c>
      <c r="L125" s="339" t="s">
        <v>1396</v>
      </c>
      <c r="M125" s="339" t="s">
        <v>1397</v>
      </c>
      <c r="N125" s="339" t="s">
        <v>1398</v>
      </c>
      <c r="O125" s="339" t="s">
        <v>1397</v>
      </c>
      <c r="P125" s="339" t="s">
        <v>1399</v>
      </c>
      <c r="Q125" s="339" t="s">
        <v>1400</v>
      </c>
      <c r="R125" s="339"/>
      <c r="S125" s="339"/>
      <c r="T125" s="339" t="s">
        <v>1396</v>
      </c>
      <c r="U125" s="339" t="s">
        <v>216</v>
      </c>
    </row>
    <row r="126" spans="1:21" x14ac:dyDescent="0.25">
      <c r="A126" s="336" t="s">
        <v>127</v>
      </c>
      <c r="B126" s="341" t="s">
        <v>1401</v>
      </c>
      <c r="C126" s="341" t="s">
        <v>983</v>
      </c>
      <c r="D126" s="341" t="s">
        <v>984</v>
      </c>
      <c r="E126" s="341" t="s">
        <v>985</v>
      </c>
      <c r="L126" s="339" t="s">
        <v>1402</v>
      </c>
      <c r="M126" s="339" t="s">
        <v>1403</v>
      </c>
      <c r="N126" s="339" t="s">
        <v>1404</v>
      </c>
      <c r="O126" s="339" t="s">
        <v>1405</v>
      </c>
      <c r="P126" s="339" t="s">
        <v>1406</v>
      </c>
      <c r="Q126" s="339" t="s">
        <v>1407</v>
      </c>
      <c r="R126" s="339"/>
      <c r="S126" s="339"/>
      <c r="T126" s="339" t="s">
        <v>1402</v>
      </c>
      <c r="U126" s="340" t="s">
        <v>220</v>
      </c>
    </row>
    <row r="127" spans="1:21" x14ac:dyDescent="0.25">
      <c r="A127" s="336" t="s">
        <v>1408</v>
      </c>
      <c r="B127" s="341" t="s">
        <v>1409</v>
      </c>
      <c r="C127" s="341" t="s">
        <v>1410</v>
      </c>
      <c r="D127" s="341" t="s">
        <v>1411</v>
      </c>
      <c r="E127" s="341" t="s">
        <v>1412</v>
      </c>
      <c r="L127" s="339" t="s">
        <v>1413</v>
      </c>
      <c r="M127" s="339" t="s">
        <v>1414</v>
      </c>
      <c r="N127" s="339" t="s">
        <v>1415</v>
      </c>
      <c r="O127" s="339" t="s">
        <v>1416</v>
      </c>
      <c r="P127" s="339" t="s">
        <v>1417</v>
      </c>
      <c r="Q127" s="339" t="s">
        <v>1418</v>
      </c>
      <c r="R127" s="339"/>
      <c r="S127" s="339"/>
      <c r="T127" s="339" t="s">
        <v>1413</v>
      </c>
      <c r="U127" s="339" t="s">
        <v>216</v>
      </c>
    </row>
    <row r="128" spans="1:21" x14ac:dyDescent="0.25">
      <c r="A128" s="336" t="s">
        <v>112</v>
      </c>
      <c r="B128" s="341" t="s">
        <v>1419</v>
      </c>
      <c r="C128" s="341" t="s">
        <v>1420</v>
      </c>
      <c r="D128" s="341" t="s">
        <v>1421</v>
      </c>
      <c r="E128" s="341" t="s">
        <v>1422</v>
      </c>
      <c r="L128" s="339" t="s">
        <v>1423</v>
      </c>
      <c r="M128" s="339" t="s">
        <v>1424</v>
      </c>
      <c r="N128" s="339" t="s">
        <v>1424</v>
      </c>
      <c r="O128" s="339" t="s">
        <v>1424</v>
      </c>
      <c r="P128" s="339" t="s">
        <v>1425</v>
      </c>
      <c r="Q128" s="339" t="s">
        <v>1426</v>
      </c>
      <c r="R128" s="339"/>
      <c r="S128" s="339"/>
      <c r="T128" s="339" t="s">
        <v>1423</v>
      </c>
      <c r="U128" s="339" t="s">
        <v>216</v>
      </c>
    </row>
    <row r="129" spans="1:21" x14ac:dyDescent="0.25">
      <c r="A129" s="336" t="s">
        <v>153</v>
      </c>
      <c r="B129" s="341" t="s">
        <v>1427</v>
      </c>
      <c r="C129" s="341" t="s">
        <v>1428</v>
      </c>
      <c r="D129" s="341" t="s">
        <v>1429</v>
      </c>
      <c r="E129" s="341" t="s">
        <v>1430</v>
      </c>
      <c r="L129" s="339" t="s">
        <v>1431</v>
      </c>
      <c r="M129" s="339" t="s">
        <v>1432</v>
      </c>
      <c r="N129" s="339" t="s">
        <v>1432</v>
      </c>
      <c r="O129" s="339" t="s">
        <v>1432</v>
      </c>
      <c r="P129" s="339" t="s">
        <v>1433</v>
      </c>
      <c r="Q129" s="339" t="s">
        <v>1434</v>
      </c>
      <c r="R129" s="339"/>
      <c r="S129" s="339"/>
      <c r="T129" s="339" t="s">
        <v>1431</v>
      </c>
      <c r="U129" s="339" t="s">
        <v>216</v>
      </c>
    </row>
    <row r="130" spans="1:21" x14ac:dyDescent="0.25">
      <c r="A130" s="336" t="s">
        <v>1435</v>
      </c>
      <c r="B130" s="341" t="s">
        <v>1435</v>
      </c>
      <c r="C130" s="341" t="s">
        <v>1436</v>
      </c>
      <c r="D130" s="341" t="s">
        <v>1437</v>
      </c>
      <c r="E130" s="341" t="s">
        <v>1438</v>
      </c>
      <c r="L130" s="339" t="s">
        <v>1439</v>
      </c>
      <c r="M130" s="339" t="s">
        <v>1440</v>
      </c>
      <c r="N130" s="339" t="s">
        <v>1440</v>
      </c>
      <c r="O130" s="339" t="s">
        <v>1440</v>
      </c>
      <c r="P130" s="339" t="s">
        <v>1441</v>
      </c>
      <c r="Q130" s="339" t="s">
        <v>1442</v>
      </c>
      <c r="R130" s="339"/>
      <c r="S130" s="339"/>
      <c r="T130" s="339" t="s">
        <v>1439</v>
      </c>
      <c r="U130" s="339" t="s">
        <v>216</v>
      </c>
    </row>
    <row r="131" spans="1:21" x14ac:dyDescent="0.25">
      <c r="A131" s="336" t="s">
        <v>1443</v>
      </c>
      <c r="B131" s="341" t="s">
        <v>1444</v>
      </c>
      <c r="C131" s="341" t="s">
        <v>1445</v>
      </c>
      <c r="D131" s="341" t="s">
        <v>1446</v>
      </c>
      <c r="E131" s="341" t="s">
        <v>1447</v>
      </c>
      <c r="L131" s="339" t="s">
        <v>1448</v>
      </c>
      <c r="M131" s="339" t="s">
        <v>1449</v>
      </c>
      <c r="N131" s="339" t="s">
        <v>1450</v>
      </c>
      <c r="O131" s="339" t="s">
        <v>1451</v>
      </c>
      <c r="P131" s="339" t="s">
        <v>1452</v>
      </c>
      <c r="Q131" s="339" t="s">
        <v>1453</v>
      </c>
      <c r="R131" s="339"/>
      <c r="S131" s="339"/>
      <c r="T131" s="339" t="s">
        <v>1448</v>
      </c>
      <c r="U131" s="339" t="s">
        <v>216</v>
      </c>
    </row>
    <row r="132" spans="1:21" x14ac:dyDescent="0.25">
      <c r="A132" s="336" t="s">
        <v>1454</v>
      </c>
      <c r="B132" s="341" t="s">
        <v>1455</v>
      </c>
      <c r="C132" s="341" t="s">
        <v>1456</v>
      </c>
      <c r="D132" s="341" t="s">
        <v>1457</v>
      </c>
      <c r="E132" s="341" t="s">
        <v>1458</v>
      </c>
      <c r="L132" s="339" t="s">
        <v>1459</v>
      </c>
      <c r="M132" s="339" t="s">
        <v>1460</v>
      </c>
      <c r="N132" s="339" t="s">
        <v>1460</v>
      </c>
      <c r="O132" s="339" t="s">
        <v>1461</v>
      </c>
      <c r="P132" s="339" t="s">
        <v>1462</v>
      </c>
      <c r="Q132" s="339" t="s">
        <v>1463</v>
      </c>
      <c r="R132" s="339"/>
      <c r="S132" s="339"/>
      <c r="T132" s="339" t="s">
        <v>1459</v>
      </c>
      <c r="U132" s="339" t="s">
        <v>218</v>
      </c>
    </row>
    <row r="133" spans="1:21" x14ac:dyDescent="0.25">
      <c r="A133" s="336" t="s">
        <v>1464</v>
      </c>
      <c r="B133" s="341" t="s">
        <v>1465</v>
      </c>
      <c r="C133" s="341" t="s">
        <v>1466</v>
      </c>
      <c r="D133" s="341" t="s">
        <v>1467</v>
      </c>
      <c r="E133" s="341" t="s">
        <v>1468</v>
      </c>
      <c r="L133" s="339" t="s">
        <v>1469</v>
      </c>
      <c r="M133" s="339" t="s">
        <v>1470</v>
      </c>
      <c r="N133" s="339" t="s">
        <v>1471</v>
      </c>
      <c r="O133" s="339" t="s">
        <v>1472</v>
      </c>
      <c r="P133" s="339" t="s">
        <v>1473</v>
      </c>
      <c r="Q133" s="339" t="s">
        <v>1474</v>
      </c>
      <c r="R133" s="339"/>
      <c r="S133" s="339"/>
      <c r="T133" s="339" t="s">
        <v>1469</v>
      </c>
      <c r="U133" s="339" t="s">
        <v>216</v>
      </c>
    </row>
    <row r="134" spans="1:21" x14ac:dyDescent="0.25">
      <c r="A134" s="336" t="s">
        <v>1475</v>
      </c>
      <c r="B134" s="341" t="s">
        <v>1476</v>
      </c>
      <c r="C134" s="341" t="s">
        <v>1477</v>
      </c>
      <c r="D134" s="341" t="s">
        <v>1478</v>
      </c>
      <c r="E134" s="341" t="s">
        <v>1479</v>
      </c>
      <c r="L134" s="339" t="s">
        <v>1480</v>
      </c>
      <c r="M134" s="339" t="s">
        <v>1481</v>
      </c>
      <c r="N134" s="339" t="s">
        <v>1482</v>
      </c>
      <c r="O134" s="339" t="s">
        <v>1483</v>
      </c>
      <c r="P134" s="339" t="s">
        <v>1484</v>
      </c>
      <c r="Q134" s="339" t="s">
        <v>1485</v>
      </c>
      <c r="R134" s="339"/>
      <c r="S134" s="339"/>
      <c r="T134" s="339" t="s">
        <v>1480</v>
      </c>
      <c r="U134" s="339" t="s">
        <v>216</v>
      </c>
    </row>
    <row r="135" spans="1:21" x14ac:dyDescent="0.25">
      <c r="A135" s="336" t="s">
        <v>1486</v>
      </c>
      <c r="B135" s="341" t="s">
        <v>1487</v>
      </c>
      <c r="C135" s="341" t="s">
        <v>1488</v>
      </c>
      <c r="D135" s="341" t="s">
        <v>1489</v>
      </c>
      <c r="E135" s="341" t="s">
        <v>1490</v>
      </c>
      <c r="L135" s="339" t="s">
        <v>1491</v>
      </c>
      <c r="M135" s="339" t="s">
        <v>1492</v>
      </c>
      <c r="N135" s="339" t="s">
        <v>1493</v>
      </c>
      <c r="O135" s="339" t="s">
        <v>1494</v>
      </c>
      <c r="P135" s="339" t="s">
        <v>1495</v>
      </c>
      <c r="Q135" s="339" t="s">
        <v>1496</v>
      </c>
      <c r="R135" s="339"/>
      <c r="S135" s="339"/>
      <c r="T135" s="339" t="s">
        <v>1491</v>
      </c>
      <c r="U135" s="339" t="s">
        <v>218</v>
      </c>
    </row>
    <row r="136" spans="1:21" x14ac:dyDescent="0.25">
      <c r="A136" s="336" t="s">
        <v>1497</v>
      </c>
      <c r="B136" s="341" t="s">
        <v>1498</v>
      </c>
      <c r="C136" s="341" t="s">
        <v>1499</v>
      </c>
      <c r="D136" s="341" t="s">
        <v>1500</v>
      </c>
      <c r="E136" s="341" t="s">
        <v>1501</v>
      </c>
      <c r="L136" s="339" t="s">
        <v>1502</v>
      </c>
      <c r="M136" s="339" t="s">
        <v>1503</v>
      </c>
      <c r="N136" s="339" t="s">
        <v>1504</v>
      </c>
      <c r="O136" s="339" t="s">
        <v>1505</v>
      </c>
      <c r="P136" s="339" t="s">
        <v>1506</v>
      </c>
      <c r="Q136" s="339" t="s">
        <v>1507</v>
      </c>
      <c r="R136" s="339"/>
      <c r="S136" s="339"/>
      <c r="T136" s="339" t="s">
        <v>1502</v>
      </c>
      <c r="U136" s="339" t="s">
        <v>220</v>
      </c>
    </row>
    <row r="137" spans="1:21" x14ac:dyDescent="0.25">
      <c r="A137" s="336" t="s">
        <v>1508</v>
      </c>
      <c r="B137" s="341" t="s">
        <v>1509</v>
      </c>
      <c r="C137" s="341" t="s">
        <v>1510</v>
      </c>
      <c r="D137" s="341" t="s">
        <v>1511</v>
      </c>
      <c r="E137" s="341" t="s">
        <v>1512</v>
      </c>
      <c r="L137" s="339" t="s">
        <v>1513</v>
      </c>
      <c r="M137" s="339" t="s">
        <v>1514</v>
      </c>
      <c r="N137" s="339" t="s">
        <v>1514</v>
      </c>
      <c r="O137" s="339" t="s">
        <v>1515</v>
      </c>
      <c r="P137" s="339" t="s">
        <v>1516</v>
      </c>
      <c r="Q137" s="339" t="s">
        <v>1517</v>
      </c>
      <c r="R137" s="339"/>
      <c r="S137" s="339"/>
      <c r="T137" s="339" t="s">
        <v>1513</v>
      </c>
      <c r="U137" s="339" t="s">
        <v>218</v>
      </c>
    </row>
    <row r="138" spans="1:21" x14ac:dyDescent="0.25">
      <c r="A138" s="336" t="s">
        <v>201</v>
      </c>
      <c r="B138" s="341" t="s">
        <v>1518</v>
      </c>
      <c r="C138" s="341" t="s">
        <v>1519</v>
      </c>
      <c r="D138" s="341" t="s">
        <v>1520</v>
      </c>
      <c r="E138" s="341" t="s">
        <v>1521</v>
      </c>
      <c r="L138" s="339" t="s">
        <v>1522</v>
      </c>
      <c r="M138" s="339" t="s">
        <v>1523</v>
      </c>
      <c r="N138" s="339" t="s">
        <v>1524</v>
      </c>
      <c r="O138" s="339" t="s">
        <v>1525</v>
      </c>
      <c r="P138" s="339" t="s">
        <v>1526</v>
      </c>
      <c r="Q138" s="339" t="s">
        <v>1527</v>
      </c>
      <c r="R138" s="339"/>
      <c r="S138" s="339"/>
      <c r="T138" s="339" t="s">
        <v>1522</v>
      </c>
      <c r="U138" s="340" t="s">
        <v>216</v>
      </c>
    </row>
    <row r="139" spans="1:21" x14ac:dyDescent="0.25">
      <c r="A139" s="338" t="s">
        <v>1528</v>
      </c>
      <c r="L139" s="339" t="s">
        <v>1529</v>
      </c>
      <c r="M139" s="339" t="s">
        <v>1530</v>
      </c>
      <c r="N139" s="339" t="s">
        <v>1530</v>
      </c>
      <c r="O139" s="339" t="s">
        <v>1530</v>
      </c>
      <c r="P139" s="339" t="s">
        <v>1531</v>
      </c>
      <c r="Q139" s="339" t="s">
        <v>1532</v>
      </c>
      <c r="R139" s="339"/>
      <c r="S139" s="339"/>
      <c r="T139" s="339" t="s">
        <v>1529</v>
      </c>
      <c r="U139" s="339" t="s">
        <v>218</v>
      </c>
    </row>
    <row r="140" spans="1:21" x14ac:dyDescent="0.25">
      <c r="A140" s="336" t="s">
        <v>185</v>
      </c>
      <c r="B140" s="341" t="s">
        <v>1533</v>
      </c>
      <c r="C140" s="341" t="s">
        <v>1534</v>
      </c>
      <c r="D140" s="341" t="s">
        <v>1535</v>
      </c>
      <c r="E140" s="341" t="s">
        <v>1536</v>
      </c>
      <c r="L140" s="339" t="s">
        <v>1537</v>
      </c>
      <c r="M140" s="339" t="s">
        <v>1538</v>
      </c>
      <c r="N140" s="339" t="s">
        <v>1538</v>
      </c>
      <c r="O140" s="339" t="s">
        <v>1539</v>
      </c>
      <c r="P140" s="339" t="s">
        <v>1540</v>
      </c>
      <c r="Q140" s="339" t="s">
        <v>1541</v>
      </c>
      <c r="R140" s="339"/>
      <c r="S140" s="339"/>
      <c r="T140" s="339" t="s">
        <v>1537</v>
      </c>
      <c r="U140" s="339" t="s">
        <v>216</v>
      </c>
    </row>
    <row r="141" spans="1:21" x14ac:dyDescent="0.25">
      <c r="A141" s="336" t="s">
        <v>187</v>
      </c>
      <c r="B141" s="341" t="s">
        <v>1542</v>
      </c>
      <c r="C141" s="341" t="s">
        <v>1543</v>
      </c>
      <c r="D141" s="341" t="s">
        <v>1544</v>
      </c>
      <c r="E141" s="341" t="s">
        <v>1545</v>
      </c>
      <c r="L141" s="339" t="s">
        <v>1546</v>
      </c>
      <c r="M141" s="339" t="s">
        <v>1547</v>
      </c>
      <c r="N141" s="339" t="s">
        <v>1548</v>
      </c>
      <c r="O141" s="339" t="s">
        <v>1549</v>
      </c>
      <c r="P141" s="339" t="s">
        <v>1550</v>
      </c>
      <c r="Q141" s="339" t="s">
        <v>1551</v>
      </c>
      <c r="R141" s="339"/>
      <c r="S141" s="339"/>
      <c r="T141" s="339" t="s">
        <v>1546</v>
      </c>
      <c r="U141" s="340" t="s">
        <v>217</v>
      </c>
    </row>
    <row r="142" spans="1:21" x14ac:dyDescent="0.25">
      <c r="A142" s="336" t="s">
        <v>1552</v>
      </c>
      <c r="B142" s="341" t="s">
        <v>1553</v>
      </c>
      <c r="C142" s="341" t="s">
        <v>1554</v>
      </c>
      <c r="D142" s="341" t="s">
        <v>1555</v>
      </c>
      <c r="E142" s="341" t="s">
        <v>1556</v>
      </c>
      <c r="L142" s="339" t="s">
        <v>1557</v>
      </c>
      <c r="M142" s="339" t="s">
        <v>1558</v>
      </c>
      <c r="N142" s="339" t="s">
        <v>1559</v>
      </c>
      <c r="O142" s="339" t="s">
        <v>1560</v>
      </c>
      <c r="P142" s="339" t="s">
        <v>1561</v>
      </c>
      <c r="Q142" s="339" t="s">
        <v>1562</v>
      </c>
      <c r="R142" s="339"/>
      <c r="S142" s="339"/>
      <c r="T142" s="339" t="s">
        <v>1557</v>
      </c>
      <c r="U142" s="339" t="s">
        <v>216</v>
      </c>
    </row>
    <row r="143" spans="1:21" x14ac:dyDescent="0.25">
      <c r="A143" s="336" t="s">
        <v>189</v>
      </c>
      <c r="B143" s="341" t="s">
        <v>1563</v>
      </c>
      <c r="C143" s="341" t="s">
        <v>1564</v>
      </c>
      <c r="D143" s="341" t="s">
        <v>1565</v>
      </c>
      <c r="E143" s="341" t="s">
        <v>1566</v>
      </c>
      <c r="L143" s="339" t="s">
        <v>1567</v>
      </c>
      <c r="M143" s="339" t="s">
        <v>1568</v>
      </c>
      <c r="N143" s="339" t="s">
        <v>1569</v>
      </c>
      <c r="O143" s="339" t="s">
        <v>1570</v>
      </c>
      <c r="P143" s="339" t="s">
        <v>1571</v>
      </c>
      <c r="Q143" s="339" t="s">
        <v>1572</v>
      </c>
      <c r="R143" s="339"/>
      <c r="S143" s="339"/>
      <c r="T143" s="339" t="s">
        <v>1567</v>
      </c>
      <c r="U143" s="339" t="s">
        <v>216</v>
      </c>
    </row>
    <row r="144" spans="1:21" x14ac:dyDescent="0.25">
      <c r="A144" s="336" t="s">
        <v>1573</v>
      </c>
      <c r="B144" s="341" t="s">
        <v>1574</v>
      </c>
      <c r="C144" s="341" t="s">
        <v>1575</v>
      </c>
      <c r="D144" s="341" t="s">
        <v>1576</v>
      </c>
      <c r="E144" s="341" t="s">
        <v>1577</v>
      </c>
      <c r="L144" s="339" t="s">
        <v>1578</v>
      </c>
      <c r="M144" s="339" t="s">
        <v>1579</v>
      </c>
      <c r="N144" s="339" t="s">
        <v>1579</v>
      </c>
      <c r="O144" s="339" t="s">
        <v>1580</v>
      </c>
      <c r="P144" s="339" t="s">
        <v>1581</v>
      </c>
      <c r="Q144" s="339" t="s">
        <v>1582</v>
      </c>
      <c r="R144" s="339"/>
      <c r="S144" s="339"/>
      <c r="T144" s="339" t="s">
        <v>1578</v>
      </c>
      <c r="U144" s="339" t="s">
        <v>218</v>
      </c>
    </row>
    <row r="145" spans="1:21" x14ac:dyDescent="0.25">
      <c r="A145" s="336" t="s">
        <v>191</v>
      </c>
      <c r="B145" s="341" t="s">
        <v>1583</v>
      </c>
      <c r="C145" s="341" t="s">
        <v>1584</v>
      </c>
      <c r="D145" s="341" t="s">
        <v>1585</v>
      </c>
      <c r="E145" s="341" t="s">
        <v>1586</v>
      </c>
      <c r="L145" s="339" t="s">
        <v>1587</v>
      </c>
      <c r="M145" s="339" t="s">
        <v>1588</v>
      </c>
      <c r="N145" s="339" t="s">
        <v>1589</v>
      </c>
      <c r="O145" s="339" t="s">
        <v>1588</v>
      </c>
      <c r="P145" s="339" t="s">
        <v>1590</v>
      </c>
      <c r="Q145" s="339" t="s">
        <v>1591</v>
      </c>
      <c r="R145" s="339"/>
      <c r="S145" s="339"/>
      <c r="T145" s="339" t="s">
        <v>1587</v>
      </c>
      <c r="U145" s="339" t="s">
        <v>216</v>
      </c>
    </row>
    <row r="146" spans="1:21" x14ac:dyDescent="0.25">
      <c r="A146" s="336" t="s">
        <v>193</v>
      </c>
      <c r="B146" s="341" t="s">
        <v>1592</v>
      </c>
      <c r="C146" s="341" t="s">
        <v>1593</v>
      </c>
      <c r="D146" s="341" t="s">
        <v>1594</v>
      </c>
      <c r="E146" s="341" t="s">
        <v>1595</v>
      </c>
      <c r="L146" s="339" t="s">
        <v>1596</v>
      </c>
      <c r="M146" s="339" t="s">
        <v>1597</v>
      </c>
      <c r="N146" s="339" t="s">
        <v>1597</v>
      </c>
      <c r="O146" s="339" t="s">
        <v>1597</v>
      </c>
      <c r="P146" s="339" t="s">
        <v>1598</v>
      </c>
      <c r="Q146" s="339" t="s">
        <v>1599</v>
      </c>
      <c r="R146" s="339"/>
      <c r="S146" s="339"/>
      <c r="T146" s="339" t="s">
        <v>1596</v>
      </c>
      <c r="U146" s="339" t="s">
        <v>216</v>
      </c>
    </row>
    <row r="147" spans="1:21" x14ac:dyDescent="0.25">
      <c r="A147" s="336" t="s">
        <v>194</v>
      </c>
      <c r="B147" s="341" t="s">
        <v>1600</v>
      </c>
      <c r="C147" s="341" t="s">
        <v>1601</v>
      </c>
      <c r="D147" s="341" t="s">
        <v>1602</v>
      </c>
      <c r="E147" s="341" t="s">
        <v>1603</v>
      </c>
      <c r="L147" s="339" t="s">
        <v>1604</v>
      </c>
      <c r="M147" s="339" t="s">
        <v>1605</v>
      </c>
      <c r="N147" s="339" t="s">
        <v>1606</v>
      </c>
      <c r="O147" s="339" t="s">
        <v>1605</v>
      </c>
      <c r="P147" s="339" t="s">
        <v>1607</v>
      </c>
      <c r="Q147" s="339" t="s">
        <v>1608</v>
      </c>
      <c r="R147" s="339"/>
      <c r="S147" s="339"/>
      <c r="T147" s="339" t="s">
        <v>1604</v>
      </c>
      <c r="U147" s="339" t="s">
        <v>216</v>
      </c>
    </row>
    <row r="148" spans="1:21" x14ac:dyDescent="0.25">
      <c r="A148" s="336" t="s">
        <v>195</v>
      </c>
      <c r="B148" s="341" t="s">
        <v>1609</v>
      </c>
      <c r="C148" s="341" t="s">
        <v>1610</v>
      </c>
      <c r="D148" s="341" t="s">
        <v>1611</v>
      </c>
      <c r="E148" s="341" t="s">
        <v>1612</v>
      </c>
      <c r="L148" s="339" t="s">
        <v>1613</v>
      </c>
      <c r="M148" s="339" t="s">
        <v>1614</v>
      </c>
      <c r="N148" s="339" t="s">
        <v>1615</v>
      </c>
      <c r="O148" s="339" t="s">
        <v>1614</v>
      </c>
      <c r="P148" s="339" t="s">
        <v>1616</v>
      </c>
      <c r="Q148" s="339" t="s">
        <v>1617</v>
      </c>
      <c r="R148" s="339"/>
      <c r="S148" s="339"/>
      <c r="T148" s="339" t="s">
        <v>1613</v>
      </c>
      <c r="U148" s="339" t="s">
        <v>216</v>
      </c>
    </row>
    <row r="149" spans="1:21" x14ac:dyDescent="0.25">
      <c r="A149" s="336" t="s">
        <v>199</v>
      </c>
      <c r="B149" s="341" t="s">
        <v>1618</v>
      </c>
      <c r="C149" s="341" t="s">
        <v>1619</v>
      </c>
      <c r="D149" s="341" t="s">
        <v>1620</v>
      </c>
      <c r="E149" s="341" t="s">
        <v>1621</v>
      </c>
      <c r="L149" s="339" t="s">
        <v>1622</v>
      </c>
      <c r="M149" s="339" t="s">
        <v>1623</v>
      </c>
      <c r="N149" s="339" t="s">
        <v>1624</v>
      </c>
      <c r="O149" s="339" t="s">
        <v>1625</v>
      </c>
      <c r="P149" s="339" t="s">
        <v>1626</v>
      </c>
      <c r="Q149" s="339" t="s">
        <v>1627</v>
      </c>
      <c r="R149" s="339"/>
      <c r="S149" s="339"/>
      <c r="T149" s="339" t="s">
        <v>1622</v>
      </c>
      <c r="U149" s="339" t="s">
        <v>216</v>
      </c>
    </row>
    <row r="150" spans="1:21" x14ac:dyDescent="0.25">
      <c r="A150" s="336" t="s">
        <v>196</v>
      </c>
      <c r="B150" s="341" t="s">
        <v>1628</v>
      </c>
      <c r="C150" s="341" t="s">
        <v>1629</v>
      </c>
      <c r="D150" s="341" t="s">
        <v>1630</v>
      </c>
      <c r="E150" s="341" t="s">
        <v>1631</v>
      </c>
      <c r="L150" s="339" t="s">
        <v>1632</v>
      </c>
      <c r="M150" s="339" t="s">
        <v>1633</v>
      </c>
      <c r="N150" s="339" t="s">
        <v>1633</v>
      </c>
      <c r="O150" s="339" t="s">
        <v>1633</v>
      </c>
      <c r="P150" s="339" t="s">
        <v>1634</v>
      </c>
      <c r="Q150" s="339" t="s">
        <v>1635</v>
      </c>
      <c r="R150" s="339"/>
      <c r="S150" s="339"/>
      <c r="T150" s="339" t="s">
        <v>1632</v>
      </c>
      <c r="U150" s="339" t="s">
        <v>216</v>
      </c>
    </row>
    <row r="151" spans="1:21" ht="409.6" x14ac:dyDescent="0.25">
      <c r="A151" s="346" t="s">
        <v>197</v>
      </c>
      <c r="B151" s="346" t="s">
        <v>1636</v>
      </c>
      <c r="C151" s="346" t="s">
        <v>1637</v>
      </c>
      <c r="D151" s="348" t="s">
        <v>1638</v>
      </c>
      <c r="E151" s="346" t="s">
        <v>1639</v>
      </c>
      <c r="L151" s="339" t="s">
        <v>1640</v>
      </c>
      <c r="M151" s="339" t="s">
        <v>1641</v>
      </c>
      <c r="N151" s="339" t="s">
        <v>1642</v>
      </c>
      <c r="O151" s="339" t="s">
        <v>1641</v>
      </c>
      <c r="P151" s="339" t="s">
        <v>1643</v>
      </c>
      <c r="Q151" s="339" t="s">
        <v>1644</v>
      </c>
      <c r="R151" s="339"/>
      <c r="S151" s="339"/>
      <c r="T151" s="339" t="s">
        <v>1640</v>
      </c>
      <c r="U151" s="340" t="s">
        <v>220</v>
      </c>
    </row>
    <row r="152" spans="1:21" x14ac:dyDescent="0.25">
      <c r="A152" s="336" t="s">
        <v>145</v>
      </c>
      <c r="B152" s="341" t="s">
        <v>1645</v>
      </c>
      <c r="C152" s="341" t="s">
        <v>1646</v>
      </c>
      <c r="D152" s="341" t="s">
        <v>1647</v>
      </c>
      <c r="E152" s="341" t="s">
        <v>1648</v>
      </c>
      <c r="L152" s="339" t="s">
        <v>1649</v>
      </c>
      <c r="M152" s="339" t="s">
        <v>1650</v>
      </c>
      <c r="N152" s="339" t="s">
        <v>1650</v>
      </c>
      <c r="O152" s="339" t="s">
        <v>1650</v>
      </c>
      <c r="P152" s="339" t="s">
        <v>1651</v>
      </c>
      <c r="Q152" s="339" t="s">
        <v>1652</v>
      </c>
      <c r="R152" s="339"/>
      <c r="S152" s="339"/>
      <c r="T152" s="339" t="s">
        <v>1649</v>
      </c>
      <c r="U152" s="339" t="s">
        <v>216</v>
      </c>
    </row>
    <row r="153" spans="1:21" x14ac:dyDescent="0.25">
      <c r="A153" s="336" t="s">
        <v>21</v>
      </c>
      <c r="B153" s="341" t="s">
        <v>1653</v>
      </c>
      <c r="C153" s="341" t="s">
        <v>1066</v>
      </c>
      <c r="D153" s="341" t="s">
        <v>1067</v>
      </c>
      <c r="E153" s="341" t="s">
        <v>1068</v>
      </c>
      <c r="L153" s="339" t="s">
        <v>1654</v>
      </c>
      <c r="M153" s="339" t="s">
        <v>1655</v>
      </c>
      <c r="N153" s="339" t="s">
        <v>1655</v>
      </c>
      <c r="O153" s="339" t="s">
        <v>1656</v>
      </c>
      <c r="P153" s="339" t="s">
        <v>1657</v>
      </c>
      <c r="Q153" s="339" t="s">
        <v>1658</v>
      </c>
      <c r="R153" s="339"/>
      <c r="S153" s="339"/>
      <c r="T153" s="339" t="s">
        <v>1654</v>
      </c>
      <c r="U153" s="339" t="s">
        <v>218</v>
      </c>
    </row>
    <row r="154" spans="1:21" ht="26.4" x14ac:dyDescent="0.25">
      <c r="A154" s="336" t="s">
        <v>28</v>
      </c>
      <c r="B154" s="346" t="s">
        <v>1075</v>
      </c>
      <c r="C154" s="341" t="s">
        <v>1076</v>
      </c>
      <c r="D154" s="341" t="s">
        <v>1077</v>
      </c>
      <c r="E154" s="341" t="s">
        <v>1078</v>
      </c>
      <c r="L154" s="339" t="s">
        <v>1659</v>
      </c>
      <c r="M154" s="339" t="s">
        <v>1660</v>
      </c>
      <c r="N154" s="339" t="s">
        <v>1661</v>
      </c>
      <c r="O154" s="339" t="s">
        <v>1662</v>
      </c>
      <c r="P154" s="339" t="s">
        <v>1663</v>
      </c>
      <c r="Q154" s="339" t="s">
        <v>1664</v>
      </c>
      <c r="R154" s="339"/>
      <c r="S154" s="339"/>
      <c r="T154" s="339" t="s">
        <v>1659</v>
      </c>
      <c r="U154" s="339" t="s">
        <v>216</v>
      </c>
    </row>
    <row r="155" spans="1:21" x14ac:dyDescent="0.25">
      <c r="A155" s="336" t="s">
        <v>1665</v>
      </c>
      <c r="B155" s="341" t="s">
        <v>1666</v>
      </c>
      <c r="C155" s="341" t="s">
        <v>1667</v>
      </c>
      <c r="D155" s="341" t="s">
        <v>1668</v>
      </c>
      <c r="E155" s="341" t="s">
        <v>1669</v>
      </c>
      <c r="L155" s="339" t="s">
        <v>1670</v>
      </c>
      <c r="M155" s="339" t="s">
        <v>1671</v>
      </c>
      <c r="N155" s="339" t="s">
        <v>1671</v>
      </c>
      <c r="O155" s="339" t="s">
        <v>1671</v>
      </c>
      <c r="P155" s="339" t="s">
        <v>1672</v>
      </c>
      <c r="Q155" s="339" t="s">
        <v>1673</v>
      </c>
      <c r="R155" s="339"/>
      <c r="S155" s="339"/>
      <c r="T155" s="339" t="s">
        <v>1670</v>
      </c>
      <c r="U155" s="339" t="s">
        <v>218</v>
      </c>
    </row>
    <row r="156" spans="1:21" x14ac:dyDescent="0.25">
      <c r="A156" s="336" t="s">
        <v>1674</v>
      </c>
      <c r="B156" s="341" t="s">
        <v>1675</v>
      </c>
      <c r="C156" s="341" t="s">
        <v>1676</v>
      </c>
      <c r="D156" s="341" t="s">
        <v>1677</v>
      </c>
      <c r="E156" s="341" t="s">
        <v>1678</v>
      </c>
      <c r="L156" s="339" t="s">
        <v>1679</v>
      </c>
      <c r="M156" s="339" t="s">
        <v>1680</v>
      </c>
      <c r="N156" s="339" t="s">
        <v>1681</v>
      </c>
      <c r="O156" s="339" t="s">
        <v>1682</v>
      </c>
      <c r="P156" s="339" t="s">
        <v>1683</v>
      </c>
      <c r="Q156" s="339" t="s">
        <v>1684</v>
      </c>
      <c r="R156" s="339"/>
      <c r="S156" s="339"/>
      <c r="T156" s="339" t="s">
        <v>1679</v>
      </c>
      <c r="U156" s="339" t="s">
        <v>216</v>
      </c>
    </row>
    <row r="157" spans="1:21" ht="15.75" customHeight="1" x14ac:dyDescent="0.25">
      <c r="A157" s="346" t="s">
        <v>1685</v>
      </c>
      <c r="B157" s="346" t="s">
        <v>1686</v>
      </c>
      <c r="C157" s="346" t="s">
        <v>1687</v>
      </c>
      <c r="D157" s="346" t="s">
        <v>1688</v>
      </c>
      <c r="E157" s="346" t="s">
        <v>1689</v>
      </c>
      <c r="L157" s="339" t="s">
        <v>1690</v>
      </c>
      <c r="M157" s="339" t="s">
        <v>1691</v>
      </c>
      <c r="N157" s="339" t="s">
        <v>1691</v>
      </c>
      <c r="O157" s="339" t="s">
        <v>1691</v>
      </c>
      <c r="P157" s="339" t="s">
        <v>1692</v>
      </c>
      <c r="Q157" s="339" t="s">
        <v>1693</v>
      </c>
      <c r="R157" s="339"/>
      <c r="S157" s="339"/>
      <c r="T157" s="339" t="s">
        <v>1690</v>
      </c>
      <c r="U157" s="339" t="s">
        <v>218</v>
      </c>
    </row>
    <row r="158" spans="1:21" ht="15.75" customHeight="1" x14ac:dyDescent="0.25">
      <c r="A158" s="349" t="s">
        <v>202</v>
      </c>
      <c r="B158" s="349" t="s">
        <v>1694</v>
      </c>
      <c r="C158" s="349" t="s">
        <v>1695</v>
      </c>
      <c r="D158" s="349" t="s">
        <v>1696</v>
      </c>
      <c r="E158" s="336" t="s">
        <v>1697</v>
      </c>
      <c r="L158" s="339" t="s">
        <v>1698</v>
      </c>
      <c r="M158" s="339" t="s">
        <v>1699</v>
      </c>
      <c r="N158" s="339" t="s">
        <v>1700</v>
      </c>
      <c r="O158" s="339" t="s">
        <v>1699</v>
      </c>
      <c r="P158" s="339" t="s">
        <v>1701</v>
      </c>
      <c r="Q158" s="339" t="s">
        <v>1702</v>
      </c>
      <c r="R158" s="339"/>
      <c r="S158" s="339"/>
      <c r="T158" s="339" t="s">
        <v>1698</v>
      </c>
      <c r="U158" s="339" t="s">
        <v>216</v>
      </c>
    </row>
    <row r="159" spans="1:21" x14ac:dyDescent="0.25">
      <c r="A159" s="336" t="s">
        <v>205</v>
      </c>
      <c r="B159" s="336" t="s">
        <v>1703</v>
      </c>
      <c r="C159" s="336" t="s">
        <v>1704</v>
      </c>
      <c r="D159" s="336" t="s">
        <v>1705</v>
      </c>
      <c r="E159" s="336" t="s">
        <v>1706</v>
      </c>
      <c r="L159" s="339" t="s">
        <v>1707</v>
      </c>
      <c r="M159" s="339" t="s">
        <v>1708</v>
      </c>
      <c r="N159" s="339" t="s">
        <v>1709</v>
      </c>
      <c r="O159" s="339" t="s">
        <v>1710</v>
      </c>
      <c r="P159" s="339" t="s">
        <v>1711</v>
      </c>
      <c r="Q159" s="339" t="s">
        <v>1712</v>
      </c>
      <c r="R159" s="339"/>
      <c r="S159" s="339"/>
      <c r="T159" s="339" t="s">
        <v>1707</v>
      </c>
      <c r="U159" s="339" t="s">
        <v>218</v>
      </c>
    </row>
    <row r="160" spans="1:21" ht="13.5" customHeight="1" x14ac:dyDescent="0.25">
      <c r="A160" s="336" t="s">
        <v>208</v>
      </c>
      <c r="B160" s="346" t="s">
        <v>1713</v>
      </c>
      <c r="C160" s="336" t="s">
        <v>1714</v>
      </c>
      <c r="D160" s="336" t="s">
        <v>1715</v>
      </c>
      <c r="E160" s="336" t="s">
        <v>1716</v>
      </c>
      <c r="L160" s="339" t="s">
        <v>1717</v>
      </c>
      <c r="M160" s="339" t="s">
        <v>1718</v>
      </c>
      <c r="N160" s="339" t="s">
        <v>1718</v>
      </c>
      <c r="O160" s="339" t="s">
        <v>1719</v>
      </c>
      <c r="P160" s="339" t="s">
        <v>1720</v>
      </c>
      <c r="Q160" s="339" t="s">
        <v>1721</v>
      </c>
      <c r="R160" s="339"/>
      <c r="S160" s="339"/>
      <c r="T160" s="339" t="s">
        <v>1717</v>
      </c>
      <c r="U160" s="340" t="s">
        <v>218</v>
      </c>
    </row>
    <row r="161" spans="1:21" x14ac:dyDescent="0.25">
      <c r="A161" s="336" t="s">
        <v>211</v>
      </c>
      <c r="B161" s="336" t="s">
        <v>1722</v>
      </c>
      <c r="C161" s="336" t="s">
        <v>1723</v>
      </c>
      <c r="D161" s="336" t="s">
        <v>1724</v>
      </c>
      <c r="E161" s="336" t="s">
        <v>1725</v>
      </c>
      <c r="L161" s="339" t="s">
        <v>1726</v>
      </c>
      <c r="M161" s="339" t="s">
        <v>1727</v>
      </c>
      <c r="N161" s="339" t="s">
        <v>1728</v>
      </c>
      <c r="O161" s="339" t="s">
        <v>1729</v>
      </c>
      <c r="P161" s="339" t="s">
        <v>1730</v>
      </c>
      <c r="Q161" s="339" t="s">
        <v>1731</v>
      </c>
      <c r="R161" s="339"/>
      <c r="S161" s="339"/>
      <c r="T161" s="339" t="s">
        <v>1726</v>
      </c>
      <c r="U161" s="339" t="s">
        <v>216</v>
      </c>
    </row>
    <row r="162" spans="1:21" x14ac:dyDescent="0.25">
      <c r="A162" s="336" t="s">
        <v>203</v>
      </c>
      <c r="B162" s="336" t="s">
        <v>1732</v>
      </c>
      <c r="C162" s="336" t="s">
        <v>1733</v>
      </c>
      <c r="D162" s="336" t="s">
        <v>1734</v>
      </c>
      <c r="E162" s="336" t="s">
        <v>1735</v>
      </c>
      <c r="L162" s="339" t="s">
        <v>1736</v>
      </c>
      <c r="M162" s="339" t="s">
        <v>1737</v>
      </c>
      <c r="N162" s="339" t="s">
        <v>1738</v>
      </c>
      <c r="O162" s="339" t="s">
        <v>1737</v>
      </c>
      <c r="P162" s="339" t="s">
        <v>1739</v>
      </c>
      <c r="Q162" s="339" t="s">
        <v>1740</v>
      </c>
      <c r="R162" s="339"/>
      <c r="S162" s="339"/>
      <c r="T162" s="339" t="s">
        <v>1736</v>
      </c>
      <c r="U162" s="339" t="s">
        <v>216</v>
      </c>
    </row>
    <row r="163" spans="1:21" ht="14.25" customHeight="1" x14ac:dyDescent="0.25">
      <c r="A163" s="336" t="s">
        <v>206</v>
      </c>
      <c r="B163" s="336" t="s">
        <v>1741</v>
      </c>
      <c r="C163" s="336" t="s">
        <v>1742</v>
      </c>
      <c r="D163" s="336" t="s">
        <v>1743</v>
      </c>
      <c r="E163" s="336" t="s">
        <v>1744</v>
      </c>
      <c r="L163" s="339" t="s">
        <v>1745</v>
      </c>
      <c r="M163" s="339" t="s">
        <v>1746</v>
      </c>
      <c r="N163" s="339" t="s">
        <v>1746</v>
      </c>
      <c r="O163" s="339" t="s">
        <v>1746</v>
      </c>
      <c r="P163" s="339" t="s">
        <v>1747</v>
      </c>
      <c r="Q163" s="339" t="s">
        <v>1748</v>
      </c>
      <c r="R163" s="339"/>
      <c r="S163" s="339"/>
      <c r="T163" s="339" t="s">
        <v>1745</v>
      </c>
      <c r="U163" s="340" t="s">
        <v>217</v>
      </c>
    </row>
    <row r="164" spans="1:21" x14ac:dyDescent="0.25">
      <c r="A164" s="336" t="s">
        <v>209</v>
      </c>
      <c r="B164" s="336" t="s">
        <v>1749</v>
      </c>
      <c r="C164" s="336" t="s">
        <v>1750</v>
      </c>
      <c r="D164" s="336" t="s">
        <v>1751</v>
      </c>
      <c r="E164" s="336" t="s">
        <v>1752</v>
      </c>
      <c r="L164" s="339" t="s">
        <v>1753</v>
      </c>
      <c r="M164" s="339" t="s">
        <v>1754</v>
      </c>
      <c r="N164" s="339" t="s">
        <v>1755</v>
      </c>
      <c r="O164" s="339" t="s">
        <v>1754</v>
      </c>
      <c r="P164" s="339" t="s">
        <v>1756</v>
      </c>
      <c r="Q164" s="339" t="s">
        <v>1757</v>
      </c>
      <c r="R164" s="339"/>
      <c r="S164" s="339"/>
      <c r="T164" s="339" t="s">
        <v>1753</v>
      </c>
      <c r="U164" s="339" t="s">
        <v>216</v>
      </c>
    </row>
    <row r="165" spans="1:21" ht="12.75" customHeight="1" x14ac:dyDescent="0.25">
      <c r="A165" s="336" t="s">
        <v>204</v>
      </c>
      <c r="B165" s="336" t="s">
        <v>1758</v>
      </c>
      <c r="C165" s="336" t="s">
        <v>1759</v>
      </c>
      <c r="D165" s="336" t="s">
        <v>1760</v>
      </c>
      <c r="E165" s="336" t="s">
        <v>1761</v>
      </c>
      <c r="L165" s="339" t="s">
        <v>1762</v>
      </c>
      <c r="M165" s="339" t="s">
        <v>1763</v>
      </c>
      <c r="N165" s="339" t="s">
        <v>1764</v>
      </c>
      <c r="O165" s="339" t="s">
        <v>1765</v>
      </c>
      <c r="P165" s="339" t="s">
        <v>1766</v>
      </c>
      <c r="Q165" s="339" t="s">
        <v>1767</v>
      </c>
      <c r="R165" s="339"/>
      <c r="S165" s="339"/>
      <c r="T165" s="339" t="s">
        <v>1762</v>
      </c>
      <c r="U165" s="339" t="s">
        <v>216</v>
      </c>
    </row>
    <row r="166" spans="1:21" ht="12.75" customHeight="1" x14ac:dyDescent="0.25">
      <c r="A166" s="336" t="s">
        <v>207</v>
      </c>
      <c r="B166" s="336" t="s">
        <v>1768</v>
      </c>
      <c r="C166" s="336" t="s">
        <v>1769</v>
      </c>
      <c r="D166" s="336" t="s">
        <v>1770</v>
      </c>
      <c r="E166" s="336" t="s">
        <v>1771</v>
      </c>
      <c r="L166" s="339" t="s">
        <v>1772</v>
      </c>
      <c r="M166" s="339" t="s">
        <v>1773</v>
      </c>
      <c r="N166" s="339" t="s">
        <v>1774</v>
      </c>
      <c r="O166" s="339" t="s">
        <v>1775</v>
      </c>
      <c r="P166" s="339" t="s">
        <v>1776</v>
      </c>
      <c r="Q166" s="339" t="s">
        <v>1777</v>
      </c>
      <c r="R166" s="339"/>
      <c r="S166" s="339"/>
      <c r="T166" s="339" t="s">
        <v>1772</v>
      </c>
      <c r="U166" s="339" t="s">
        <v>216</v>
      </c>
    </row>
    <row r="167" spans="1:21" x14ac:dyDescent="0.25">
      <c r="A167" s="336" t="s">
        <v>210</v>
      </c>
      <c r="B167" s="336" t="s">
        <v>1778</v>
      </c>
      <c r="C167" s="336" t="s">
        <v>1779</v>
      </c>
      <c r="D167" s="336" t="s">
        <v>1780</v>
      </c>
      <c r="E167" s="336" t="s">
        <v>1781</v>
      </c>
      <c r="L167" s="339" t="s">
        <v>1782</v>
      </c>
      <c r="M167" s="339" t="s">
        <v>1783</v>
      </c>
      <c r="N167" s="339" t="s">
        <v>1784</v>
      </c>
      <c r="O167" s="339" t="s">
        <v>1783</v>
      </c>
      <c r="P167" s="339" t="s">
        <v>1785</v>
      </c>
      <c r="Q167" s="339" t="s">
        <v>1786</v>
      </c>
      <c r="R167" s="339"/>
      <c r="S167" s="339"/>
      <c r="T167" s="339" t="s">
        <v>1782</v>
      </c>
      <c r="U167" s="339" t="s">
        <v>216</v>
      </c>
    </row>
    <row r="168" spans="1:21" x14ac:dyDescent="0.25">
      <c r="L168" s="339" t="s">
        <v>1787</v>
      </c>
      <c r="M168" s="339" t="s">
        <v>1788</v>
      </c>
      <c r="N168" s="339" t="s">
        <v>1788</v>
      </c>
      <c r="O168" s="339" t="s">
        <v>1788</v>
      </c>
      <c r="P168" s="339" t="s">
        <v>1789</v>
      </c>
      <c r="Q168" s="339" t="s">
        <v>1790</v>
      </c>
      <c r="R168" s="339"/>
      <c r="S168" s="339"/>
      <c r="T168" s="339" t="s">
        <v>1787</v>
      </c>
      <c r="U168" s="339" t="s">
        <v>216</v>
      </c>
    </row>
    <row r="169" spans="1:21" x14ac:dyDescent="0.25">
      <c r="L169" s="339" t="s">
        <v>1791</v>
      </c>
      <c r="M169" s="339" t="s">
        <v>1792</v>
      </c>
      <c r="N169" s="339" t="s">
        <v>1793</v>
      </c>
      <c r="O169" s="339" t="s">
        <v>1794</v>
      </c>
      <c r="P169" s="339" t="s">
        <v>1795</v>
      </c>
      <c r="Q169" s="339" t="s">
        <v>1796</v>
      </c>
      <c r="R169" s="339"/>
      <c r="S169" s="339"/>
      <c r="T169" s="339" t="s">
        <v>1791</v>
      </c>
      <c r="U169" s="339" t="s">
        <v>216</v>
      </c>
    </row>
    <row r="170" spans="1:21" x14ac:dyDescent="0.25">
      <c r="L170" s="339" t="s">
        <v>1797</v>
      </c>
      <c r="M170" s="339" t="s">
        <v>1798</v>
      </c>
      <c r="N170" s="339" t="s">
        <v>1798</v>
      </c>
      <c r="O170" s="339" t="s">
        <v>1799</v>
      </c>
      <c r="P170" s="339" t="s">
        <v>1800</v>
      </c>
      <c r="Q170" s="339" t="s">
        <v>1801</v>
      </c>
      <c r="R170" s="339"/>
      <c r="S170" s="339"/>
      <c r="T170" s="339" t="s">
        <v>1797</v>
      </c>
      <c r="U170" s="340" t="s">
        <v>220</v>
      </c>
    </row>
    <row r="171" spans="1:21" x14ac:dyDescent="0.25">
      <c r="L171" s="339" t="s">
        <v>1802</v>
      </c>
      <c r="M171" s="339" t="s">
        <v>1803</v>
      </c>
      <c r="N171" s="339" t="s">
        <v>1803</v>
      </c>
      <c r="O171" s="339" t="s">
        <v>1804</v>
      </c>
      <c r="P171" s="339" t="s">
        <v>1805</v>
      </c>
      <c r="Q171" s="339" t="s">
        <v>1806</v>
      </c>
      <c r="R171" s="339"/>
      <c r="S171" s="339"/>
      <c r="T171" s="339" t="s">
        <v>1802</v>
      </c>
      <c r="U171" s="339" t="s">
        <v>216</v>
      </c>
    </row>
    <row r="172" spans="1:21" x14ac:dyDescent="0.25">
      <c r="L172" s="339" t="s">
        <v>1807</v>
      </c>
      <c r="M172" s="339" t="s">
        <v>1808</v>
      </c>
      <c r="N172" s="339" t="s">
        <v>1808</v>
      </c>
      <c r="O172" s="339" t="s">
        <v>1809</v>
      </c>
      <c r="P172" s="339" t="s">
        <v>1810</v>
      </c>
      <c r="Q172" s="339" t="s">
        <v>1811</v>
      </c>
      <c r="R172" s="339"/>
      <c r="S172" s="339"/>
      <c r="T172" s="339" t="s">
        <v>1807</v>
      </c>
      <c r="U172" s="340" t="s">
        <v>217</v>
      </c>
    </row>
    <row r="173" spans="1:21" x14ac:dyDescent="0.25">
      <c r="L173" s="339" t="s">
        <v>1812</v>
      </c>
      <c r="M173" s="339" t="s">
        <v>1813</v>
      </c>
      <c r="N173" s="339" t="s">
        <v>1813</v>
      </c>
      <c r="O173" s="339" t="s">
        <v>1813</v>
      </c>
      <c r="P173" s="339" t="s">
        <v>1814</v>
      </c>
      <c r="Q173" s="339" t="s">
        <v>1815</v>
      </c>
      <c r="R173" s="339"/>
      <c r="S173" s="339"/>
      <c r="T173" s="339" t="s">
        <v>1812</v>
      </c>
      <c r="U173" s="339" t="s">
        <v>216</v>
      </c>
    </row>
    <row r="174" spans="1:21" x14ac:dyDescent="0.25">
      <c r="L174" s="339" t="s">
        <v>1816</v>
      </c>
      <c r="M174" s="339" t="s">
        <v>1817</v>
      </c>
      <c r="N174" s="339" t="s">
        <v>1818</v>
      </c>
      <c r="O174" s="339" t="s">
        <v>1819</v>
      </c>
      <c r="P174" s="339" t="s">
        <v>1820</v>
      </c>
      <c r="Q174" s="339" t="s">
        <v>1821</v>
      </c>
      <c r="R174" s="339"/>
      <c r="S174" s="339"/>
      <c r="T174" s="339" t="s">
        <v>1816</v>
      </c>
      <c r="U174" s="340" t="s">
        <v>217</v>
      </c>
    </row>
    <row r="175" spans="1:21" x14ac:dyDescent="0.25">
      <c r="L175" s="339" t="s">
        <v>1822</v>
      </c>
      <c r="M175" s="339" t="s">
        <v>1823</v>
      </c>
      <c r="N175" s="339" t="s">
        <v>1823</v>
      </c>
      <c r="O175" s="339" t="s">
        <v>1824</v>
      </c>
      <c r="P175" s="339" t="s">
        <v>1825</v>
      </c>
      <c r="Q175" s="339" t="s">
        <v>1826</v>
      </c>
      <c r="R175" s="339"/>
      <c r="S175" s="339"/>
      <c r="T175" s="339" t="s">
        <v>1822</v>
      </c>
      <c r="U175" s="339" t="s">
        <v>216</v>
      </c>
    </row>
    <row r="176" spans="1:21" x14ac:dyDescent="0.25">
      <c r="L176" s="339" t="s">
        <v>1827</v>
      </c>
      <c r="M176" s="339" t="s">
        <v>1828</v>
      </c>
      <c r="N176" s="339" t="s">
        <v>1829</v>
      </c>
      <c r="O176" s="339" t="s">
        <v>1828</v>
      </c>
      <c r="P176" s="339" t="s">
        <v>1830</v>
      </c>
      <c r="Q176" s="339" t="s">
        <v>1831</v>
      </c>
      <c r="R176" s="339"/>
      <c r="S176" s="339"/>
      <c r="T176" s="339" t="s">
        <v>1827</v>
      </c>
      <c r="U176" s="339" t="s">
        <v>216</v>
      </c>
    </row>
    <row r="177" spans="12:21" x14ac:dyDescent="0.25">
      <c r="L177" s="339" t="s">
        <v>1832</v>
      </c>
      <c r="M177" s="339" t="s">
        <v>1833</v>
      </c>
      <c r="N177" s="339" t="s">
        <v>1834</v>
      </c>
      <c r="O177" s="339" t="s">
        <v>1835</v>
      </c>
      <c r="P177" s="339" t="s">
        <v>1836</v>
      </c>
      <c r="Q177" s="339" t="s">
        <v>1837</v>
      </c>
      <c r="R177" s="339"/>
      <c r="S177" s="339"/>
      <c r="T177" s="339" t="s">
        <v>1832</v>
      </c>
      <c r="U177" s="339" t="s">
        <v>216</v>
      </c>
    </row>
    <row r="178" spans="12:21" x14ac:dyDescent="0.25">
      <c r="L178" s="339" t="s">
        <v>1838</v>
      </c>
      <c r="M178" s="339" t="s">
        <v>1839</v>
      </c>
      <c r="N178" s="339" t="s">
        <v>1840</v>
      </c>
      <c r="O178" s="339" t="s">
        <v>1841</v>
      </c>
      <c r="P178" s="339" t="s">
        <v>1842</v>
      </c>
      <c r="Q178" s="339" t="s">
        <v>1843</v>
      </c>
      <c r="R178" s="339"/>
      <c r="S178" s="339"/>
      <c r="T178" s="339" t="s">
        <v>1838</v>
      </c>
      <c r="U178" s="339" t="s">
        <v>216</v>
      </c>
    </row>
    <row r="179" spans="12:21" x14ac:dyDescent="0.25">
      <c r="L179" s="339" t="s">
        <v>1844</v>
      </c>
      <c r="M179" s="339" t="s">
        <v>1845</v>
      </c>
      <c r="N179" s="339" t="s">
        <v>1846</v>
      </c>
      <c r="O179" s="339" t="s">
        <v>1845</v>
      </c>
      <c r="P179" s="339" t="s">
        <v>1847</v>
      </c>
      <c r="Q179" s="339" t="s">
        <v>1848</v>
      </c>
      <c r="R179" s="339"/>
      <c r="S179" s="339"/>
      <c r="T179" s="339" t="s">
        <v>1844</v>
      </c>
      <c r="U179" s="339" t="s">
        <v>217</v>
      </c>
    </row>
    <row r="180" spans="12:21" x14ac:dyDescent="0.25">
      <c r="L180" s="339" t="s">
        <v>1849</v>
      </c>
      <c r="M180" s="339" t="s">
        <v>1850</v>
      </c>
      <c r="N180" s="339" t="s">
        <v>1851</v>
      </c>
      <c r="O180" s="339" t="s">
        <v>1852</v>
      </c>
      <c r="P180" s="339" t="s">
        <v>1853</v>
      </c>
      <c r="Q180" s="339" t="s">
        <v>1854</v>
      </c>
      <c r="R180" s="339"/>
      <c r="S180" s="339"/>
      <c r="T180" s="339" t="s">
        <v>1849</v>
      </c>
      <c r="U180" s="339" t="s">
        <v>216</v>
      </c>
    </row>
    <row r="181" spans="12:21" x14ac:dyDescent="0.25">
      <c r="L181" s="339" t="s">
        <v>1855</v>
      </c>
      <c r="M181" s="339" t="s">
        <v>1856</v>
      </c>
      <c r="N181" s="339" t="s">
        <v>1856</v>
      </c>
      <c r="O181" s="339" t="s">
        <v>1856</v>
      </c>
      <c r="P181" s="339" t="s">
        <v>1857</v>
      </c>
      <c r="Q181" s="339" t="s">
        <v>1858</v>
      </c>
      <c r="R181" s="339"/>
      <c r="S181" s="339"/>
      <c r="T181" s="339" t="s">
        <v>1855</v>
      </c>
      <c r="U181" s="339" t="s">
        <v>218</v>
      </c>
    </row>
    <row r="182" spans="12:21" x14ac:dyDescent="0.25">
      <c r="L182" s="339" t="s">
        <v>1859</v>
      </c>
      <c r="M182" s="339" t="s">
        <v>1860</v>
      </c>
      <c r="N182" s="339" t="s">
        <v>1860</v>
      </c>
      <c r="O182" s="339" t="s">
        <v>1860</v>
      </c>
      <c r="P182" s="339" t="s">
        <v>1861</v>
      </c>
      <c r="Q182" s="339" t="s">
        <v>1862</v>
      </c>
      <c r="R182" s="339"/>
      <c r="S182" s="339"/>
      <c r="T182" s="339" t="s">
        <v>1859</v>
      </c>
      <c r="U182" s="339" t="s">
        <v>217</v>
      </c>
    </row>
    <row r="183" spans="12:21" x14ac:dyDescent="0.25">
      <c r="L183" s="340" t="s">
        <v>1863</v>
      </c>
      <c r="M183" s="339" t="s">
        <v>1864</v>
      </c>
      <c r="N183" s="339" t="s">
        <v>1865</v>
      </c>
      <c r="O183" s="339" t="s">
        <v>1866</v>
      </c>
      <c r="P183" s="339" t="s">
        <v>1867</v>
      </c>
      <c r="Q183" s="339" t="s">
        <v>1868</v>
      </c>
      <c r="R183" s="339"/>
      <c r="S183" s="339"/>
      <c r="T183" s="340" t="s">
        <v>1863</v>
      </c>
      <c r="U183" s="340" t="s">
        <v>220</v>
      </c>
    </row>
    <row r="184" spans="12:21" x14ac:dyDescent="0.25">
      <c r="L184" s="339" t="s">
        <v>1869</v>
      </c>
      <c r="M184" s="339" t="s">
        <v>1870</v>
      </c>
      <c r="N184" s="339" t="s">
        <v>1871</v>
      </c>
      <c r="O184" s="339" t="s">
        <v>1872</v>
      </c>
      <c r="P184" s="339" t="s">
        <v>1873</v>
      </c>
      <c r="Q184" s="339" t="s">
        <v>1874</v>
      </c>
      <c r="R184" s="339"/>
      <c r="S184" s="339"/>
      <c r="T184" s="339" t="s">
        <v>1869</v>
      </c>
      <c r="U184" s="340" t="s">
        <v>218</v>
      </c>
    </row>
    <row r="185" spans="12:21" x14ac:dyDescent="0.25">
      <c r="L185" s="339" t="s">
        <v>1875</v>
      </c>
      <c r="M185" s="339" t="s">
        <v>1876</v>
      </c>
      <c r="N185" s="339" t="s">
        <v>1876</v>
      </c>
      <c r="O185" s="339" t="s">
        <v>1876</v>
      </c>
      <c r="P185" s="339" t="s">
        <v>1877</v>
      </c>
      <c r="Q185" s="339" t="s">
        <v>1878</v>
      </c>
      <c r="R185" s="339"/>
      <c r="S185" s="339"/>
      <c r="T185" s="339" t="s">
        <v>1875</v>
      </c>
      <c r="U185" s="340" t="s">
        <v>220</v>
      </c>
    </row>
    <row r="186" spans="12:21" x14ac:dyDescent="0.25">
      <c r="L186" s="339" t="s">
        <v>1879</v>
      </c>
      <c r="M186" s="339" t="s">
        <v>1880</v>
      </c>
      <c r="N186" s="339" t="s">
        <v>1880</v>
      </c>
      <c r="O186" s="339" t="s">
        <v>1881</v>
      </c>
      <c r="P186" s="339" t="s">
        <v>1882</v>
      </c>
      <c r="Q186" s="339" t="s">
        <v>1883</v>
      </c>
      <c r="R186" s="339"/>
      <c r="S186" s="339"/>
      <c r="T186" s="339" t="s">
        <v>1879</v>
      </c>
      <c r="U186" s="340" t="s">
        <v>218</v>
      </c>
    </row>
    <row r="187" spans="12:21" x14ac:dyDescent="0.25">
      <c r="L187" s="339" t="s">
        <v>1884</v>
      </c>
      <c r="M187" s="339" t="s">
        <v>1885</v>
      </c>
      <c r="N187" s="339" t="s">
        <v>1886</v>
      </c>
      <c r="O187" s="339" t="s">
        <v>1887</v>
      </c>
      <c r="P187" s="339" t="s">
        <v>1888</v>
      </c>
      <c r="Q187" s="339" t="s">
        <v>1889</v>
      </c>
      <c r="R187" s="339"/>
      <c r="S187" s="339"/>
      <c r="T187" s="339" t="s">
        <v>1884</v>
      </c>
      <c r="U187" s="340" t="s">
        <v>218</v>
      </c>
    </row>
    <row r="188" spans="12:21" x14ac:dyDescent="0.25">
      <c r="L188" s="339" t="s">
        <v>1890</v>
      </c>
      <c r="M188" s="339" t="s">
        <v>1891</v>
      </c>
      <c r="N188" s="339" t="s">
        <v>1892</v>
      </c>
      <c r="O188" s="339" t="s">
        <v>1893</v>
      </c>
      <c r="P188" s="339" t="s">
        <v>1894</v>
      </c>
      <c r="Q188" s="339" t="s">
        <v>1895</v>
      </c>
      <c r="R188" s="339"/>
      <c r="S188" s="339"/>
      <c r="T188" s="339" t="s">
        <v>1890</v>
      </c>
      <c r="U188" s="340" t="s">
        <v>219</v>
      </c>
    </row>
    <row r="189" spans="12:21" x14ac:dyDescent="0.25">
      <c r="L189" s="339" t="s">
        <v>1896</v>
      </c>
      <c r="M189" s="339" t="s">
        <v>1897</v>
      </c>
      <c r="N189" s="339" t="s">
        <v>1897</v>
      </c>
      <c r="O189" s="339" t="s">
        <v>1897</v>
      </c>
      <c r="P189" s="339" t="s">
        <v>1898</v>
      </c>
      <c r="Q189" s="339" t="s">
        <v>1899</v>
      </c>
      <c r="R189" s="339"/>
      <c r="S189" s="339"/>
      <c r="T189" s="339" t="s">
        <v>1896</v>
      </c>
      <c r="U189" s="339" t="s">
        <v>216</v>
      </c>
    </row>
    <row r="190" spans="12:21" x14ac:dyDescent="0.25">
      <c r="L190" s="339" t="s">
        <v>1900</v>
      </c>
      <c r="M190" s="339" t="s">
        <v>1901</v>
      </c>
      <c r="N190" s="339" t="s">
        <v>1902</v>
      </c>
      <c r="O190" s="339" t="s">
        <v>1903</v>
      </c>
      <c r="P190" s="339" t="s">
        <v>1904</v>
      </c>
      <c r="Q190" s="339" t="s">
        <v>1905</v>
      </c>
      <c r="R190" s="339"/>
      <c r="S190" s="339"/>
      <c r="T190" s="339" t="s">
        <v>1900</v>
      </c>
      <c r="U190" s="340" t="s">
        <v>220</v>
      </c>
    </row>
    <row r="191" spans="12:21" x14ac:dyDescent="0.25">
      <c r="L191" s="339" t="s">
        <v>1906</v>
      </c>
      <c r="M191" s="339" t="s">
        <v>1907</v>
      </c>
      <c r="N191" s="339" t="s">
        <v>1908</v>
      </c>
      <c r="O191" s="339" t="s">
        <v>1909</v>
      </c>
      <c r="P191" s="339" t="s">
        <v>1910</v>
      </c>
      <c r="Q191" s="339" t="s">
        <v>1911</v>
      </c>
      <c r="R191" s="339"/>
      <c r="S191" s="339"/>
      <c r="T191" s="339" t="s">
        <v>1906</v>
      </c>
      <c r="U191" s="340" t="s">
        <v>220</v>
      </c>
    </row>
    <row r="192" spans="12:21" x14ac:dyDescent="0.25">
      <c r="L192" s="339" t="s">
        <v>1912</v>
      </c>
      <c r="M192" s="339" t="s">
        <v>1913</v>
      </c>
      <c r="N192" s="339" t="s">
        <v>1914</v>
      </c>
      <c r="O192" s="339" t="s">
        <v>1913</v>
      </c>
      <c r="P192" s="339" t="s">
        <v>1915</v>
      </c>
      <c r="Q192" s="339" t="s">
        <v>1916</v>
      </c>
      <c r="R192" s="339"/>
      <c r="S192" s="339"/>
      <c r="T192" s="339" t="s">
        <v>1912</v>
      </c>
      <c r="U192" s="340" t="s">
        <v>218</v>
      </c>
    </row>
    <row r="193" spans="12:21" x14ac:dyDescent="0.25">
      <c r="L193" s="339" t="s">
        <v>1917</v>
      </c>
      <c r="M193" s="339" t="s">
        <v>1918</v>
      </c>
      <c r="N193" s="339" t="s">
        <v>1919</v>
      </c>
      <c r="O193" s="339" t="s">
        <v>1920</v>
      </c>
      <c r="P193" s="339" t="s">
        <v>1921</v>
      </c>
      <c r="Q193" s="339" t="s">
        <v>1922</v>
      </c>
      <c r="R193" s="339"/>
      <c r="S193" s="339"/>
      <c r="T193" s="339" t="s">
        <v>1917</v>
      </c>
      <c r="U193" s="340" t="s">
        <v>216</v>
      </c>
    </row>
    <row r="194" spans="12:21" x14ac:dyDescent="0.25">
      <c r="L194" s="339" t="s">
        <v>1923</v>
      </c>
      <c r="M194" s="339" t="s">
        <v>1924</v>
      </c>
      <c r="N194" s="339" t="s">
        <v>1925</v>
      </c>
      <c r="O194" s="339" t="s">
        <v>1926</v>
      </c>
      <c r="P194" s="339" t="s">
        <v>1927</v>
      </c>
      <c r="Q194" s="339" t="s">
        <v>1928</v>
      </c>
      <c r="R194" s="339"/>
      <c r="S194" s="339"/>
      <c r="T194" s="339" t="s">
        <v>1923</v>
      </c>
      <c r="U194" s="340" t="s">
        <v>216</v>
      </c>
    </row>
    <row r="195" spans="12:21" x14ac:dyDescent="0.25">
      <c r="L195" s="339" t="s">
        <v>1929</v>
      </c>
      <c r="M195" s="339" t="s">
        <v>1930</v>
      </c>
      <c r="N195" s="339" t="s">
        <v>1931</v>
      </c>
      <c r="O195" s="339" t="s">
        <v>1932</v>
      </c>
      <c r="P195" s="339" t="s">
        <v>1933</v>
      </c>
      <c r="Q195" s="339" t="s">
        <v>1934</v>
      </c>
      <c r="R195" s="339"/>
      <c r="S195" s="339"/>
      <c r="T195" s="339" t="s">
        <v>1929</v>
      </c>
      <c r="U195" s="340" t="s">
        <v>216</v>
      </c>
    </row>
    <row r="196" spans="12:21" x14ac:dyDescent="0.25">
      <c r="L196" s="339" t="s">
        <v>1935</v>
      </c>
      <c r="M196" s="339" t="s">
        <v>1936</v>
      </c>
      <c r="N196" s="339" t="s">
        <v>1937</v>
      </c>
      <c r="O196" s="339" t="s">
        <v>1938</v>
      </c>
      <c r="P196" s="339" t="s">
        <v>1939</v>
      </c>
      <c r="Q196" s="339" t="s">
        <v>1940</v>
      </c>
      <c r="R196" s="339"/>
      <c r="S196" s="339"/>
      <c r="T196" s="339" t="s">
        <v>1935</v>
      </c>
      <c r="U196" s="340" t="s">
        <v>216</v>
      </c>
    </row>
    <row r="197" spans="12:21" x14ac:dyDescent="0.25">
      <c r="L197" s="339" t="s">
        <v>1941</v>
      </c>
      <c r="M197" s="339" t="s">
        <v>1942</v>
      </c>
      <c r="N197" s="339" t="s">
        <v>1943</v>
      </c>
      <c r="O197" s="339" t="s">
        <v>1944</v>
      </c>
      <c r="P197" s="339" t="s">
        <v>1945</v>
      </c>
      <c r="Q197" s="339" t="s">
        <v>1946</v>
      </c>
      <c r="R197" s="339"/>
      <c r="S197" s="339"/>
      <c r="T197" s="339" t="s">
        <v>1941</v>
      </c>
      <c r="U197" s="339" t="s">
        <v>216</v>
      </c>
    </row>
    <row r="198" spans="12:21" x14ac:dyDescent="0.25">
      <c r="L198" s="339" t="s">
        <v>1947</v>
      </c>
      <c r="M198" s="339" t="s">
        <v>1948</v>
      </c>
      <c r="N198" s="339" t="s">
        <v>1948</v>
      </c>
      <c r="O198" s="339" t="s">
        <v>1949</v>
      </c>
      <c r="P198" s="339" t="s">
        <v>1950</v>
      </c>
      <c r="Q198" s="339" t="s">
        <v>1951</v>
      </c>
      <c r="R198" s="339"/>
      <c r="S198" s="339"/>
      <c r="T198" s="339" t="s">
        <v>1947</v>
      </c>
      <c r="U198" s="339" t="s">
        <v>216</v>
      </c>
    </row>
    <row r="199" spans="12:21" x14ac:dyDescent="0.25">
      <c r="L199" s="339" t="s">
        <v>1952</v>
      </c>
      <c r="M199" s="339" t="s">
        <v>1953</v>
      </c>
      <c r="N199" s="339" t="s">
        <v>1953</v>
      </c>
      <c r="O199" s="339" t="s">
        <v>1953</v>
      </c>
      <c r="P199" s="339" t="s">
        <v>1954</v>
      </c>
      <c r="Q199" s="339" t="s">
        <v>1955</v>
      </c>
      <c r="R199" s="339"/>
      <c r="S199" s="339"/>
      <c r="T199" s="339" t="s">
        <v>1952</v>
      </c>
      <c r="U199" s="339" t="s">
        <v>217</v>
      </c>
    </row>
    <row r="200" spans="12:21" x14ac:dyDescent="0.25">
      <c r="L200" s="339" t="s">
        <v>1956</v>
      </c>
      <c r="M200" s="339" t="s">
        <v>1957</v>
      </c>
      <c r="N200" s="339" t="s">
        <v>1958</v>
      </c>
      <c r="O200" s="339" t="s">
        <v>1957</v>
      </c>
      <c r="P200" s="339" t="s">
        <v>1959</v>
      </c>
      <c r="Q200" s="339" t="s">
        <v>1960</v>
      </c>
      <c r="R200" s="339"/>
      <c r="S200" s="339"/>
      <c r="T200" s="339" t="s">
        <v>1956</v>
      </c>
      <c r="U200" s="339" t="s">
        <v>216</v>
      </c>
    </row>
    <row r="201" spans="12:21" x14ac:dyDescent="0.25">
      <c r="L201" s="339" t="s">
        <v>1961</v>
      </c>
      <c r="M201" s="339" t="s">
        <v>1962</v>
      </c>
      <c r="N201" s="339" t="s">
        <v>1963</v>
      </c>
      <c r="O201" s="339" t="s">
        <v>1962</v>
      </c>
      <c r="P201" s="339" t="s">
        <v>1964</v>
      </c>
      <c r="Q201" s="339" t="s">
        <v>1965</v>
      </c>
      <c r="R201" s="339"/>
      <c r="S201" s="339"/>
      <c r="T201" s="339" t="s">
        <v>1961</v>
      </c>
      <c r="U201" s="339" t="s">
        <v>220</v>
      </c>
    </row>
    <row r="202" spans="12:21" x14ac:dyDescent="0.25">
      <c r="L202" s="339" t="s">
        <v>1966</v>
      </c>
      <c r="M202" s="339" t="s">
        <v>1967</v>
      </c>
      <c r="N202" s="339" t="s">
        <v>1968</v>
      </c>
      <c r="O202" s="339" t="s">
        <v>1969</v>
      </c>
      <c r="P202" s="339" t="s">
        <v>1970</v>
      </c>
      <c r="Q202" s="339" t="s">
        <v>1971</v>
      </c>
      <c r="R202" s="339"/>
      <c r="S202" s="339"/>
      <c r="T202" s="339" t="s">
        <v>1966</v>
      </c>
      <c r="U202" s="339" t="s">
        <v>218</v>
      </c>
    </row>
    <row r="203" spans="12:21" x14ac:dyDescent="0.25">
      <c r="L203" s="339" t="s">
        <v>1972</v>
      </c>
      <c r="M203" s="339" t="s">
        <v>1973</v>
      </c>
      <c r="N203" s="339" t="s">
        <v>1974</v>
      </c>
      <c r="O203" s="339" t="s">
        <v>1973</v>
      </c>
      <c r="P203" s="339" t="s">
        <v>1975</v>
      </c>
      <c r="Q203" s="339" t="s">
        <v>1976</v>
      </c>
      <c r="R203" s="339"/>
      <c r="S203" s="339"/>
      <c r="T203" s="339" t="s">
        <v>1972</v>
      </c>
      <c r="U203" s="339" t="s">
        <v>216</v>
      </c>
    </row>
    <row r="204" spans="12:21" x14ac:dyDescent="0.25">
      <c r="L204" s="339" t="s">
        <v>1977</v>
      </c>
      <c r="M204" s="339" t="s">
        <v>1978</v>
      </c>
      <c r="N204" s="339" t="s">
        <v>1979</v>
      </c>
      <c r="O204" s="339" t="s">
        <v>1980</v>
      </c>
      <c r="P204" s="339" t="s">
        <v>1981</v>
      </c>
      <c r="Q204" s="339" t="s">
        <v>1982</v>
      </c>
      <c r="R204" s="339"/>
      <c r="S204" s="339"/>
      <c r="T204" s="339" t="s">
        <v>1977</v>
      </c>
      <c r="U204" s="339" t="s">
        <v>216</v>
      </c>
    </row>
    <row r="205" spans="12:21" x14ac:dyDescent="0.25">
      <c r="L205" s="339" t="s">
        <v>1983</v>
      </c>
      <c r="M205" s="339" t="s">
        <v>1984</v>
      </c>
      <c r="N205" s="339" t="s">
        <v>1985</v>
      </c>
      <c r="O205" s="339" t="s">
        <v>1986</v>
      </c>
      <c r="P205" s="339" t="s">
        <v>1987</v>
      </c>
      <c r="Q205" s="339" t="s">
        <v>1988</v>
      </c>
      <c r="R205" s="339"/>
      <c r="S205" s="339"/>
      <c r="T205" s="339" t="s">
        <v>1983</v>
      </c>
      <c r="U205" s="340" t="s">
        <v>218</v>
      </c>
    </row>
    <row r="206" spans="12:21" x14ac:dyDescent="0.25">
      <c r="L206" s="339" t="s">
        <v>1989</v>
      </c>
      <c r="M206" s="339" t="s">
        <v>1990</v>
      </c>
      <c r="N206" s="339" t="s">
        <v>1990</v>
      </c>
      <c r="O206" s="339" t="s">
        <v>1990</v>
      </c>
      <c r="P206" s="339" t="s">
        <v>1991</v>
      </c>
      <c r="Q206" s="339" t="s">
        <v>1992</v>
      </c>
      <c r="R206" s="339"/>
      <c r="S206" s="339"/>
      <c r="T206" s="339" t="s">
        <v>1989</v>
      </c>
      <c r="U206" s="339" t="s">
        <v>216</v>
      </c>
    </row>
    <row r="207" spans="12:21" x14ac:dyDescent="0.25">
      <c r="L207" s="339" t="s">
        <v>1993</v>
      </c>
      <c r="M207" s="339" t="s">
        <v>1994</v>
      </c>
      <c r="N207" s="339" t="s">
        <v>1995</v>
      </c>
      <c r="O207" s="339" t="s">
        <v>1996</v>
      </c>
      <c r="P207" s="339" t="s">
        <v>1997</v>
      </c>
      <c r="Q207" s="339" t="s">
        <v>1998</v>
      </c>
      <c r="R207" s="339"/>
      <c r="S207" s="339"/>
      <c r="T207" s="339" t="s">
        <v>1993</v>
      </c>
      <c r="U207" s="339" t="s">
        <v>216</v>
      </c>
    </row>
    <row r="208" spans="12:21" x14ac:dyDescent="0.25">
      <c r="L208" s="339" t="s">
        <v>1999</v>
      </c>
      <c r="M208" s="339" t="s">
        <v>2000</v>
      </c>
      <c r="N208" s="339" t="s">
        <v>2001</v>
      </c>
      <c r="O208" s="339" t="s">
        <v>2002</v>
      </c>
      <c r="P208" s="339" t="s">
        <v>2003</v>
      </c>
      <c r="Q208" s="339" t="s">
        <v>2004</v>
      </c>
      <c r="R208" s="339"/>
      <c r="S208" s="339"/>
      <c r="T208" s="339" t="s">
        <v>1999</v>
      </c>
      <c r="U208" s="339" t="s">
        <v>216</v>
      </c>
    </row>
    <row r="209" spans="12:21" x14ac:dyDescent="0.25">
      <c r="L209" s="339" t="s">
        <v>2005</v>
      </c>
      <c r="M209" s="339" t="s">
        <v>2006</v>
      </c>
      <c r="N209" s="339" t="s">
        <v>2007</v>
      </c>
      <c r="O209" s="339" t="s">
        <v>2008</v>
      </c>
      <c r="P209" s="339" t="s">
        <v>2009</v>
      </c>
      <c r="Q209" s="339" t="s">
        <v>2010</v>
      </c>
      <c r="R209" s="339"/>
      <c r="S209" s="339"/>
      <c r="T209" s="339" t="s">
        <v>2005</v>
      </c>
      <c r="U209" s="339" t="s">
        <v>216</v>
      </c>
    </row>
    <row r="210" spans="12:21" x14ac:dyDescent="0.25">
      <c r="L210" s="339" t="s">
        <v>2011</v>
      </c>
      <c r="M210" s="339" t="s">
        <v>2012</v>
      </c>
      <c r="N210" s="339" t="s">
        <v>2012</v>
      </c>
      <c r="O210" s="339" t="s">
        <v>2012</v>
      </c>
      <c r="P210" s="339" t="s">
        <v>2013</v>
      </c>
      <c r="Q210" s="339" t="s">
        <v>2014</v>
      </c>
      <c r="R210" s="339"/>
      <c r="S210" s="339"/>
      <c r="T210" s="339" t="s">
        <v>2011</v>
      </c>
      <c r="U210" s="339" t="s">
        <v>216</v>
      </c>
    </row>
    <row r="211" spans="12:21" x14ac:dyDescent="0.25">
      <c r="L211" s="339" t="s">
        <v>2015</v>
      </c>
      <c r="M211" s="339" t="s">
        <v>2016</v>
      </c>
      <c r="N211" s="339" t="s">
        <v>2017</v>
      </c>
      <c r="O211" s="339" t="s">
        <v>2018</v>
      </c>
      <c r="P211" s="339" t="s">
        <v>2019</v>
      </c>
      <c r="Q211" s="339" t="s">
        <v>2020</v>
      </c>
      <c r="R211" s="339"/>
      <c r="S211" s="339"/>
      <c r="T211" s="339" t="s">
        <v>2015</v>
      </c>
      <c r="U211" s="339" t="s">
        <v>216</v>
      </c>
    </row>
    <row r="212" spans="12:21" x14ac:dyDescent="0.25">
      <c r="L212" s="339" t="s">
        <v>2021</v>
      </c>
      <c r="M212" s="339" t="s">
        <v>2022</v>
      </c>
      <c r="N212" s="339" t="s">
        <v>2022</v>
      </c>
      <c r="O212" s="339" t="s">
        <v>2022</v>
      </c>
      <c r="P212" s="339" t="s">
        <v>2023</v>
      </c>
      <c r="Q212" s="339" t="s">
        <v>2024</v>
      </c>
      <c r="R212" s="339"/>
      <c r="S212" s="339"/>
      <c r="T212" s="339" t="s">
        <v>2021</v>
      </c>
      <c r="U212" s="339" t="s">
        <v>216</v>
      </c>
    </row>
    <row r="213" spans="12:21" x14ac:dyDescent="0.25">
      <c r="L213" s="339" t="s">
        <v>2025</v>
      </c>
      <c r="M213" s="339" t="s">
        <v>2026</v>
      </c>
      <c r="N213" s="339" t="s">
        <v>2027</v>
      </c>
      <c r="O213" s="339" t="s">
        <v>2028</v>
      </c>
      <c r="P213" s="339" t="s">
        <v>2029</v>
      </c>
      <c r="Q213" s="339" t="s">
        <v>2030</v>
      </c>
      <c r="R213" s="339"/>
      <c r="S213" s="339"/>
      <c r="T213" s="339" t="s">
        <v>2025</v>
      </c>
      <c r="U213" s="339" t="s">
        <v>220</v>
      </c>
    </row>
    <row r="214" spans="12:21" x14ac:dyDescent="0.25">
      <c r="L214" s="339" t="s">
        <v>2031</v>
      </c>
      <c r="M214" s="339" t="s">
        <v>2032</v>
      </c>
      <c r="N214" s="339" t="s">
        <v>2033</v>
      </c>
      <c r="O214" s="339" t="s">
        <v>2034</v>
      </c>
      <c r="P214" s="339" t="s">
        <v>2035</v>
      </c>
      <c r="Q214" s="339" t="s">
        <v>2036</v>
      </c>
      <c r="R214" s="339"/>
      <c r="S214" s="339"/>
      <c r="T214" s="339" t="s">
        <v>2031</v>
      </c>
      <c r="U214" s="339" t="s">
        <v>216</v>
      </c>
    </row>
    <row r="215" spans="12:21" x14ac:dyDescent="0.25">
      <c r="L215" s="339" t="s">
        <v>2037</v>
      </c>
      <c r="M215" s="339" t="s">
        <v>2038</v>
      </c>
      <c r="N215" s="339" t="s">
        <v>2039</v>
      </c>
      <c r="O215" s="339" t="s">
        <v>2038</v>
      </c>
      <c r="P215" s="339" t="s">
        <v>2040</v>
      </c>
      <c r="Q215" s="339" t="s">
        <v>2041</v>
      </c>
      <c r="R215" s="339"/>
      <c r="S215" s="339"/>
      <c r="T215" s="339" t="s">
        <v>2037</v>
      </c>
      <c r="U215" s="339" t="s">
        <v>218</v>
      </c>
    </row>
    <row r="216" spans="12:21" x14ac:dyDescent="0.25">
      <c r="L216" s="339" t="s">
        <v>2042</v>
      </c>
      <c r="M216" s="339" t="s">
        <v>2043</v>
      </c>
      <c r="N216" s="339" t="s">
        <v>2043</v>
      </c>
      <c r="O216" s="339" t="s">
        <v>2043</v>
      </c>
      <c r="P216" s="339" t="s">
        <v>2044</v>
      </c>
      <c r="Q216" s="339" t="s">
        <v>2045</v>
      </c>
      <c r="R216" s="339"/>
      <c r="S216" s="339"/>
      <c r="T216" s="339" t="s">
        <v>2042</v>
      </c>
      <c r="U216" s="339" t="s">
        <v>218</v>
      </c>
    </row>
    <row r="217" spans="12:21" x14ac:dyDescent="0.25">
      <c r="L217" s="339" t="s">
        <v>2046</v>
      </c>
      <c r="M217" s="339" t="s">
        <v>2047</v>
      </c>
      <c r="N217" s="339" t="s">
        <v>2048</v>
      </c>
      <c r="O217" s="339" t="s">
        <v>2049</v>
      </c>
      <c r="P217" s="339" t="s">
        <v>2050</v>
      </c>
      <c r="Q217" s="339" t="s">
        <v>2051</v>
      </c>
      <c r="R217" s="339"/>
      <c r="S217" s="339"/>
      <c r="T217" s="339" t="s">
        <v>2046</v>
      </c>
      <c r="U217" s="340" t="s">
        <v>216</v>
      </c>
    </row>
    <row r="218" spans="12:21" x14ac:dyDescent="0.25">
      <c r="L218" s="339" t="s">
        <v>2052</v>
      </c>
      <c r="M218" s="339" t="s">
        <v>2053</v>
      </c>
      <c r="N218" s="339" t="s">
        <v>2054</v>
      </c>
      <c r="O218" s="339" t="s">
        <v>2055</v>
      </c>
      <c r="P218" s="339" t="s">
        <v>2056</v>
      </c>
      <c r="Q218" s="339" t="s">
        <v>2057</v>
      </c>
      <c r="R218" s="339"/>
      <c r="S218" s="339"/>
      <c r="T218" s="339" t="s">
        <v>2052</v>
      </c>
      <c r="U218" s="339" t="s">
        <v>219</v>
      </c>
    </row>
    <row r="219" spans="12:21" x14ac:dyDescent="0.25">
      <c r="L219" s="339" t="s">
        <v>2058</v>
      </c>
      <c r="M219" s="339" t="s">
        <v>2059</v>
      </c>
      <c r="N219" s="339" t="s">
        <v>2060</v>
      </c>
      <c r="O219" s="339" t="s">
        <v>2059</v>
      </c>
      <c r="P219" s="339" t="s">
        <v>2061</v>
      </c>
      <c r="Q219" s="339" t="s">
        <v>2062</v>
      </c>
      <c r="R219" s="339"/>
      <c r="S219" s="339"/>
      <c r="T219" s="339" t="s">
        <v>2058</v>
      </c>
      <c r="U219" s="340" t="s">
        <v>216</v>
      </c>
    </row>
    <row r="220" spans="12:21" x14ac:dyDescent="0.25">
      <c r="L220" s="339" t="s">
        <v>2063</v>
      </c>
      <c r="M220" s="339" t="s">
        <v>2064</v>
      </c>
      <c r="N220" s="339" t="s">
        <v>2065</v>
      </c>
      <c r="O220" s="339" t="s">
        <v>2066</v>
      </c>
      <c r="P220" s="339" t="s">
        <v>2067</v>
      </c>
      <c r="Q220" s="339" t="s">
        <v>2068</v>
      </c>
      <c r="R220" s="339"/>
      <c r="S220" s="339"/>
      <c r="T220" s="339" t="s">
        <v>2063</v>
      </c>
      <c r="U220" s="340" t="s">
        <v>216</v>
      </c>
    </row>
    <row r="221" spans="12:21" x14ac:dyDescent="0.25">
      <c r="L221" s="339" t="s">
        <v>2069</v>
      </c>
      <c r="M221" s="339" t="s">
        <v>2070</v>
      </c>
      <c r="N221" s="339" t="s">
        <v>2070</v>
      </c>
      <c r="O221" s="339" t="s">
        <v>2070</v>
      </c>
      <c r="P221" s="339" t="s">
        <v>2071</v>
      </c>
      <c r="Q221" s="339" t="s">
        <v>2072</v>
      </c>
      <c r="R221" s="339"/>
      <c r="S221" s="339"/>
      <c r="T221" s="339" t="s">
        <v>2069</v>
      </c>
      <c r="U221" s="339" t="s">
        <v>216</v>
      </c>
    </row>
    <row r="222" spans="12:21" x14ac:dyDescent="0.25">
      <c r="L222" s="339" t="s">
        <v>2073</v>
      </c>
      <c r="M222" s="339" t="s">
        <v>2074</v>
      </c>
      <c r="N222" s="339" t="s">
        <v>2074</v>
      </c>
      <c r="O222" s="339" t="s">
        <v>2074</v>
      </c>
      <c r="P222" s="339" t="s">
        <v>2075</v>
      </c>
      <c r="Q222" s="339" t="s">
        <v>2076</v>
      </c>
      <c r="R222" s="339"/>
      <c r="S222" s="339"/>
      <c r="T222" s="339" t="s">
        <v>2073</v>
      </c>
      <c r="U222" s="339" t="s">
        <v>216</v>
      </c>
    </row>
    <row r="223" spans="12:21" x14ac:dyDescent="0.25">
      <c r="L223" s="339" t="s">
        <v>2077</v>
      </c>
      <c r="M223" s="339" t="s">
        <v>2078</v>
      </c>
      <c r="N223" s="339" t="s">
        <v>2079</v>
      </c>
      <c r="O223" s="339" t="s">
        <v>2080</v>
      </c>
      <c r="P223" s="339" t="s">
        <v>2081</v>
      </c>
      <c r="Q223" s="339" t="s">
        <v>2082</v>
      </c>
      <c r="R223" s="339"/>
      <c r="S223" s="339"/>
      <c r="T223" s="339" t="s">
        <v>2077</v>
      </c>
      <c r="U223" s="339" t="s">
        <v>216</v>
      </c>
    </row>
    <row r="224" spans="12:21" x14ac:dyDescent="0.25">
      <c r="L224" s="339" t="s">
        <v>2083</v>
      </c>
      <c r="M224" s="339" t="s">
        <v>2084</v>
      </c>
      <c r="N224" s="339" t="s">
        <v>2085</v>
      </c>
      <c r="O224" s="339" t="s">
        <v>2086</v>
      </c>
      <c r="P224" s="339" t="s">
        <v>2087</v>
      </c>
      <c r="Q224" s="339" t="s">
        <v>2088</v>
      </c>
      <c r="R224" s="339"/>
      <c r="S224" s="339"/>
      <c r="T224" s="339" t="s">
        <v>2083</v>
      </c>
      <c r="U224" s="340" t="s">
        <v>220</v>
      </c>
    </row>
    <row r="225" spans="12:21" x14ac:dyDescent="0.25">
      <c r="L225" s="339" t="s">
        <v>2089</v>
      </c>
      <c r="M225" s="339" t="s">
        <v>2090</v>
      </c>
      <c r="N225" s="339" t="s">
        <v>2091</v>
      </c>
      <c r="O225" s="339" t="s">
        <v>2092</v>
      </c>
      <c r="P225" s="339" t="s">
        <v>2093</v>
      </c>
      <c r="Q225" s="339" t="s">
        <v>2094</v>
      </c>
      <c r="R225" s="339"/>
      <c r="S225" s="339"/>
      <c r="T225" s="339" t="s">
        <v>2089</v>
      </c>
      <c r="U225" s="339" t="s">
        <v>216</v>
      </c>
    </row>
    <row r="226" spans="12:21" x14ac:dyDescent="0.25">
      <c r="L226" s="339" t="s">
        <v>2095</v>
      </c>
      <c r="M226" s="339" t="s">
        <v>2096</v>
      </c>
      <c r="N226" s="339" t="s">
        <v>2096</v>
      </c>
      <c r="O226" s="339" t="s">
        <v>2096</v>
      </c>
      <c r="P226" s="339" t="s">
        <v>2097</v>
      </c>
      <c r="Q226" s="339" t="s">
        <v>2098</v>
      </c>
      <c r="R226" s="339"/>
      <c r="S226" s="339"/>
      <c r="T226" s="339" t="s">
        <v>2095</v>
      </c>
      <c r="U226" s="339" t="s">
        <v>216</v>
      </c>
    </row>
    <row r="227" spans="12:21" x14ac:dyDescent="0.25">
      <c r="L227" s="339" t="s">
        <v>2099</v>
      </c>
      <c r="M227" s="339" t="s">
        <v>2100</v>
      </c>
      <c r="N227" s="339" t="s">
        <v>2101</v>
      </c>
      <c r="O227" s="339" t="s">
        <v>2102</v>
      </c>
      <c r="P227" s="339" t="s">
        <v>2103</v>
      </c>
      <c r="Q227" s="339" t="s">
        <v>2104</v>
      </c>
      <c r="R227" s="339"/>
      <c r="S227" s="339"/>
      <c r="T227" s="339" t="s">
        <v>2099</v>
      </c>
      <c r="U227" s="339" t="s">
        <v>216</v>
      </c>
    </row>
    <row r="228" spans="12:21" x14ac:dyDescent="0.25">
      <c r="L228" s="339" t="s">
        <v>2105</v>
      </c>
      <c r="M228" s="339" t="s">
        <v>2106</v>
      </c>
      <c r="N228" s="339" t="s">
        <v>2107</v>
      </c>
      <c r="O228" s="339" t="s">
        <v>2106</v>
      </c>
      <c r="P228" s="339" t="s">
        <v>2108</v>
      </c>
      <c r="Q228" s="339" t="s">
        <v>2109</v>
      </c>
      <c r="R228" s="339"/>
      <c r="S228" s="339"/>
      <c r="T228" s="339" t="s">
        <v>2105</v>
      </c>
      <c r="U228" s="340" t="s">
        <v>216</v>
      </c>
    </row>
    <row r="229" spans="12:21" x14ac:dyDescent="0.25">
      <c r="L229" s="339" t="s">
        <v>2110</v>
      </c>
      <c r="M229" s="339" t="s">
        <v>2111</v>
      </c>
      <c r="N229" s="339" t="s">
        <v>2111</v>
      </c>
      <c r="O229" s="339" t="s">
        <v>2112</v>
      </c>
      <c r="P229" s="339" t="s">
        <v>2113</v>
      </c>
      <c r="Q229" s="339" t="s">
        <v>2114</v>
      </c>
      <c r="R229" s="339"/>
      <c r="S229" s="339"/>
      <c r="T229" s="339" t="s">
        <v>2110</v>
      </c>
      <c r="U229" s="339" t="s">
        <v>216</v>
      </c>
    </row>
    <row r="230" spans="12:21" x14ac:dyDescent="0.25">
      <c r="L230" s="339" t="s">
        <v>2115</v>
      </c>
      <c r="M230" s="339" t="s">
        <v>2116</v>
      </c>
      <c r="N230" s="339" t="s">
        <v>2117</v>
      </c>
      <c r="O230" s="339" t="s">
        <v>2118</v>
      </c>
      <c r="P230" s="339" t="s">
        <v>2119</v>
      </c>
      <c r="Q230" s="339" t="s">
        <v>2120</v>
      </c>
      <c r="R230" s="339"/>
      <c r="S230" s="339"/>
      <c r="T230" s="339" t="s">
        <v>2115</v>
      </c>
      <c r="U230" s="339" t="s">
        <v>216</v>
      </c>
    </row>
    <row r="231" spans="12:21" x14ac:dyDescent="0.25">
      <c r="L231" s="339" t="s">
        <v>2121</v>
      </c>
      <c r="M231" s="339" t="s">
        <v>2122</v>
      </c>
      <c r="N231" s="339" t="s">
        <v>2122</v>
      </c>
      <c r="O231" s="339" t="s">
        <v>2122</v>
      </c>
      <c r="P231" s="339" t="s">
        <v>2123</v>
      </c>
      <c r="Q231" s="339" t="s">
        <v>2124</v>
      </c>
      <c r="R231" s="339"/>
      <c r="S231" s="339"/>
      <c r="T231" s="339" t="s">
        <v>2121</v>
      </c>
      <c r="U231" s="339" t="s">
        <v>217</v>
      </c>
    </row>
    <row r="232" spans="12:21" x14ac:dyDescent="0.25">
      <c r="L232" s="339" t="s">
        <v>2125</v>
      </c>
      <c r="M232" s="339" t="s">
        <v>2126</v>
      </c>
      <c r="N232" s="339" t="s">
        <v>2127</v>
      </c>
      <c r="O232" s="339" t="s">
        <v>2128</v>
      </c>
      <c r="P232" s="339" t="s">
        <v>2129</v>
      </c>
      <c r="Q232" s="339" t="s">
        <v>2130</v>
      </c>
      <c r="R232" s="339"/>
      <c r="S232" s="339"/>
      <c r="T232" s="339" t="s">
        <v>2125</v>
      </c>
      <c r="U232" s="339" t="s">
        <v>216</v>
      </c>
    </row>
    <row r="233" spans="12:21" x14ac:dyDescent="0.25">
      <c r="L233" s="339" t="s">
        <v>2131</v>
      </c>
      <c r="M233" s="339" t="s">
        <v>2132</v>
      </c>
      <c r="N233" s="339" t="s">
        <v>2133</v>
      </c>
      <c r="O233" s="339" t="s">
        <v>2134</v>
      </c>
      <c r="P233" s="339" t="s">
        <v>2135</v>
      </c>
      <c r="Q233" s="339" t="s">
        <v>2136</v>
      </c>
      <c r="R233" s="339"/>
      <c r="S233" s="339"/>
      <c r="T233" s="339" t="s">
        <v>2131</v>
      </c>
      <c r="U233" s="340" t="s">
        <v>219</v>
      </c>
    </row>
    <row r="234" spans="12:21" x14ac:dyDescent="0.25">
      <c r="L234" s="339" t="s">
        <v>2137</v>
      </c>
      <c r="M234" s="339" t="s">
        <v>2138</v>
      </c>
      <c r="N234" s="339" t="s">
        <v>2139</v>
      </c>
      <c r="O234" s="339" t="s">
        <v>2140</v>
      </c>
      <c r="P234" s="339" t="s">
        <v>2141</v>
      </c>
      <c r="Q234" s="339" t="s">
        <v>2142</v>
      </c>
      <c r="R234" s="339"/>
      <c r="S234" s="339"/>
      <c r="T234" s="339" t="s">
        <v>2137</v>
      </c>
      <c r="U234" s="339" t="s">
        <v>216</v>
      </c>
    </row>
    <row r="235" spans="12:21" x14ac:dyDescent="0.25">
      <c r="L235" s="339" t="s">
        <v>2143</v>
      </c>
      <c r="M235" s="339" t="s">
        <v>2144</v>
      </c>
      <c r="N235" s="339" t="s">
        <v>2145</v>
      </c>
      <c r="O235" s="339" t="s">
        <v>2146</v>
      </c>
      <c r="P235" s="339" t="s">
        <v>2147</v>
      </c>
      <c r="Q235" s="339" t="s">
        <v>2148</v>
      </c>
      <c r="R235" s="339"/>
      <c r="S235" s="339"/>
      <c r="T235" s="339" t="s">
        <v>2143</v>
      </c>
      <c r="U235" s="339" t="s">
        <v>216</v>
      </c>
    </row>
    <row r="236" spans="12:21" x14ac:dyDescent="0.25">
      <c r="L236" s="339" t="s">
        <v>2149</v>
      </c>
      <c r="M236" s="339" t="s">
        <v>2150</v>
      </c>
      <c r="N236" s="339" t="s">
        <v>2151</v>
      </c>
      <c r="O236" s="339" t="s">
        <v>2152</v>
      </c>
      <c r="P236" s="339" t="s">
        <v>2153</v>
      </c>
      <c r="Q236" s="339" t="s">
        <v>2154</v>
      </c>
      <c r="R236" s="339"/>
      <c r="S236" s="339"/>
      <c r="T236" s="339" t="s">
        <v>2149</v>
      </c>
      <c r="U236" s="339" t="s">
        <v>217</v>
      </c>
    </row>
    <row r="237" spans="12:21" x14ac:dyDescent="0.25">
      <c r="L237" s="339" t="s">
        <v>2155</v>
      </c>
      <c r="M237" s="339" t="s">
        <v>2156</v>
      </c>
      <c r="N237" s="339" t="s">
        <v>2157</v>
      </c>
      <c r="O237" s="339" t="s">
        <v>2158</v>
      </c>
      <c r="P237" s="339" t="s">
        <v>2159</v>
      </c>
      <c r="Q237" s="339" t="s">
        <v>2160</v>
      </c>
      <c r="R237" s="339"/>
      <c r="S237" s="339"/>
      <c r="T237" s="339" t="s">
        <v>2155</v>
      </c>
      <c r="U237" s="340" t="s">
        <v>216</v>
      </c>
    </row>
    <row r="238" spans="12:21" x14ac:dyDescent="0.25">
      <c r="L238" s="339" t="s">
        <v>2161</v>
      </c>
      <c r="M238" s="339" t="s">
        <v>2162</v>
      </c>
      <c r="N238" s="339" t="s">
        <v>2163</v>
      </c>
      <c r="O238" s="339" t="s">
        <v>2164</v>
      </c>
      <c r="P238" s="339" t="s">
        <v>2165</v>
      </c>
      <c r="Q238" s="339" t="s">
        <v>2166</v>
      </c>
      <c r="R238" s="339"/>
      <c r="S238" s="339"/>
      <c r="T238" s="339" t="s">
        <v>2161</v>
      </c>
      <c r="U238" s="339" t="s">
        <v>217</v>
      </c>
    </row>
    <row r="239" spans="12:21" x14ac:dyDescent="0.25">
      <c r="L239" s="339" t="s">
        <v>2167</v>
      </c>
      <c r="M239" s="339" t="s">
        <v>2168</v>
      </c>
      <c r="N239" s="339" t="s">
        <v>2168</v>
      </c>
      <c r="O239" s="339" t="s">
        <v>2168</v>
      </c>
      <c r="P239" s="339" t="s">
        <v>2169</v>
      </c>
      <c r="Q239" s="339" t="s">
        <v>2170</v>
      </c>
      <c r="R239" s="339"/>
      <c r="S239" s="339"/>
      <c r="T239" s="339" t="s">
        <v>2167</v>
      </c>
      <c r="U239" s="339" t="s">
        <v>216</v>
      </c>
    </row>
    <row r="240" spans="12:21" x14ac:dyDescent="0.25">
      <c r="L240" s="339" t="s">
        <v>2171</v>
      </c>
      <c r="M240" s="339" t="s">
        <v>2172</v>
      </c>
      <c r="N240" s="339" t="s">
        <v>2172</v>
      </c>
      <c r="O240" s="339" t="s">
        <v>2172</v>
      </c>
      <c r="P240" s="339" t="s">
        <v>2173</v>
      </c>
      <c r="Q240" s="339" t="s">
        <v>2174</v>
      </c>
      <c r="R240" s="339"/>
      <c r="S240" s="339"/>
      <c r="T240" s="339" t="s">
        <v>2171</v>
      </c>
      <c r="U240" s="339" t="s">
        <v>216</v>
      </c>
    </row>
    <row r="241" spans="12:21" x14ac:dyDescent="0.25">
      <c r="L241" s="339" t="s">
        <v>2175</v>
      </c>
      <c r="M241" s="339" t="s">
        <v>2176</v>
      </c>
      <c r="N241" s="339" t="s">
        <v>2177</v>
      </c>
      <c r="O241" s="339" t="s">
        <v>2178</v>
      </c>
      <c r="P241" s="339" t="s">
        <v>2179</v>
      </c>
      <c r="Q241" s="339" t="s">
        <v>2180</v>
      </c>
      <c r="R241" s="339"/>
      <c r="S241" s="339"/>
      <c r="T241" s="339" t="s">
        <v>2175</v>
      </c>
      <c r="U241" s="339" t="s">
        <v>218</v>
      </c>
    </row>
    <row r="242" spans="12:21" x14ac:dyDescent="0.25">
      <c r="L242" s="339" t="s">
        <v>2181</v>
      </c>
      <c r="M242" s="339" t="s">
        <v>2182</v>
      </c>
      <c r="N242" s="339" t="s">
        <v>2182</v>
      </c>
      <c r="O242" s="339" t="s">
        <v>2182</v>
      </c>
      <c r="P242" s="339" t="s">
        <v>2183</v>
      </c>
      <c r="Q242" s="339" t="s">
        <v>2184</v>
      </c>
      <c r="R242" s="339"/>
      <c r="S242" s="339"/>
      <c r="T242" s="339" t="s">
        <v>2181</v>
      </c>
      <c r="U242" s="339" t="s">
        <v>216</v>
      </c>
    </row>
    <row r="243" spans="12:21" x14ac:dyDescent="0.25">
      <c r="L243" s="339" t="s">
        <v>2185</v>
      </c>
      <c r="M243" s="339" t="s">
        <v>2186</v>
      </c>
      <c r="N243" s="339" t="s">
        <v>2187</v>
      </c>
      <c r="O243" s="339" t="s">
        <v>2186</v>
      </c>
      <c r="P243" s="339" t="s">
        <v>2188</v>
      </c>
      <c r="Q243" s="339" t="s">
        <v>2189</v>
      </c>
      <c r="R243" s="339"/>
      <c r="S243" s="339"/>
      <c r="T243" s="339" t="s">
        <v>2185</v>
      </c>
      <c r="U243" s="339" t="s">
        <v>220</v>
      </c>
    </row>
    <row r="244" spans="12:21" x14ac:dyDescent="0.25">
      <c r="L244" s="339" t="s">
        <v>2190</v>
      </c>
      <c r="M244" s="339" t="s">
        <v>2191</v>
      </c>
      <c r="N244" s="339" t="s">
        <v>2192</v>
      </c>
      <c r="O244" s="339" t="s">
        <v>2193</v>
      </c>
      <c r="P244" s="339" t="s">
        <v>2194</v>
      </c>
      <c r="Q244" s="339" t="s">
        <v>2195</v>
      </c>
      <c r="R244" s="339"/>
      <c r="S244" s="339"/>
      <c r="T244" s="339" t="s">
        <v>2190</v>
      </c>
      <c r="U244" s="339" t="s">
        <v>216</v>
      </c>
    </row>
    <row r="245" spans="12:21" x14ac:dyDescent="0.25">
      <c r="L245" s="339" t="s">
        <v>2196</v>
      </c>
      <c r="M245" s="339" t="s">
        <v>2197</v>
      </c>
      <c r="N245" s="339" t="s">
        <v>2198</v>
      </c>
      <c r="O245" s="339" t="s">
        <v>2197</v>
      </c>
      <c r="P245" s="339" t="s">
        <v>2199</v>
      </c>
      <c r="Q245" s="339" t="s">
        <v>2200</v>
      </c>
      <c r="R245" s="339"/>
      <c r="S245" s="339"/>
      <c r="T245" s="339" t="s">
        <v>2196</v>
      </c>
      <c r="U245" s="339" t="s">
        <v>216</v>
      </c>
    </row>
    <row r="246" spans="12:21" x14ac:dyDescent="0.25">
      <c r="L246" s="339" t="s">
        <v>2201</v>
      </c>
      <c r="M246" s="339" t="s">
        <v>2202</v>
      </c>
      <c r="N246" s="339" t="s">
        <v>2202</v>
      </c>
      <c r="O246" s="339" t="s">
        <v>2202</v>
      </c>
      <c r="P246" s="339" t="s">
        <v>2203</v>
      </c>
      <c r="Q246" s="339" t="s">
        <v>2204</v>
      </c>
      <c r="R246" s="339"/>
      <c r="S246" s="339"/>
      <c r="T246" s="339" t="s">
        <v>2201</v>
      </c>
      <c r="U246" s="339" t="s">
        <v>216</v>
      </c>
    </row>
    <row r="247" spans="12:21" x14ac:dyDescent="0.25">
      <c r="L247" s="339" t="s">
        <v>2205</v>
      </c>
      <c r="M247" s="339" t="s">
        <v>255</v>
      </c>
      <c r="N247" s="339" t="s">
        <v>255</v>
      </c>
      <c r="O247" s="339" t="s">
        <v>255</v>
      </c>
      <c r="P247" s="339" t="s">
        <v>255</v>
      </c>
      <c r="Q247" s="339" t="s">
        <v>255</v>
      </c>
      <c r="R247" s="339" t="s">
        <v>255</v>
      </c>
      <c r="S247" s="339" t="s">
        <v>255</v>
      </c>
      <c r="T247" s="339" t="s">
        <v>2205</v>
      </c>
      <c r="U247" s="340" t="s">
        <v>216</v>
      </c>
    </row>
    <row r="248" spans="12:21" x14ac:dyDescent="0.25">
      <c r="L248" s="339"/>
      <c r="R248" s="339"/>
      <c r="S248" s="339"/>
      <c r="T248" s="339"/>
      <c r="U248" s="339"/>
    </row>
    <row r="249" spans="12:21" x14ac:dyDescent="0.25">
      <c r="L249" s="339"/>
      <c r="R249" s="339"/>
      <c r="S249" s="339"/>
      <c r="T249" s="339"/>
      <c r="U249" s="339"/>
    </row>
    <row r="250" spans="12:21" x14ac:dyDescent="0.25">
      <c r="L250" s="339"/>
      <c r="R250" s="339"/>
      <c r="S250" s="339"/>
      <c r="T250" s="339"/>
      <c r="U250" s="339"/>
    </row>
    <row r="251" spans="12:21" x14ac:dyDescent="0.25">
      <c r="L251" s="339"/>
      <c r="R251" s="339"/>
      <c r="S251" s="339"/>
      <c r="T251" s="339"/>
      <c r="U251" s="33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FCA7F-12BD-41EC-89EC-4817193E985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3" customWidth="1"/>
    <col min="2" max="2" width="2.3984375" style="353" customWidth="1"/>
    <col min="3" max="3" width="58" style="353" customWidth="1"/>
    <col min="4" max="4" width="7.69921875" style="353" customWidth="1"/>
    <col min="5" max="6" width="7.69921875" style="353"/>
    <col min="7" max="7" width="9.59765625" style="353" customWidth="1"/>
    <col min="8" max="8" width="3.69921875" style="353" customWidth="1"/>
    <col min="9" max="9" width="5.69921875" style="353" customWidth="1"/>
    <col min="10" max="16384" width="7.69921875" style="353"/>
  </cols>
  <sheetData>
    <row r="1" spans="1:18" ht="29.25" customHeight="1" x14ac:dyDescent="0.3">
      <c r="A1" s="350"/>
      <c r="B1" s="351"/>
      <c r="C1" s="351"/>
      <c r="D1" s="351"/>
      <c r="E1" s="352"/>
      <c r="F1" s="352"/>
      <c r="G1" s="352"/>
      <c r="H1" s="352"/>
      <c r="I1" s="352"/>
      <c r="J1" s="352"/>
      <c r="K1" s="352"/>
      <c r="L1" s="352"/>
      <c r="M1" s="352"/>
      <c r="N1" s="352"/>
      <c r="O1" s="352"/>
      <c r="P1" s="352"/>
      <c r="Q1" s="352"/>
      <c r="R1" s="352"/>
    </row>
    <row r="2" spans="1:18" ht="23.4" thickBot="1" x14ac:dyDescent="0.45">
      <c r="A2" s="351"/>
      <c r="B2" s="351"/>
      <c r="C2" s="354"/>
      <c r="D2" s="351"/>
      <c r="E2" s="352"/>
      <c r="F2" s="352"/>
      <c r="G2" s="351"/>
      <c r="H2" s="352"/>
      <c r="I2" s="352"/>
      <c r="J2" s="352"/>
      <c r="K2" s="352"/>
      <c r="L2" s="352"/>
      <c r="M2" s="352"/>
      <c r="N2" s="352"/>
      <c r="O2" s="352"/>
      <c r="P2" s="352"/>
      <c r="Q2" s="352"/>
      <c r="R2" s="352"/>
    </row>
    <row r="3" spans="1:18" ht="15.6" x14ac:dyDescent="0.3">
      <c r="A3" s="351"/>
      <c r="B3" s="351"/>
      <c r="C3" s="351"/>
      <c r="D3" s="351"/>
      <c r="F3" s="351"/>
      <c r="G3" s="355" t="s">
        <v>2206</v>
      </c>
      <c r="H3" s="356"/>
      <c r="I3" s="357"/>
      <c r="J3" s="352"/>
      <c r="K3" s="352"/>
      <c r="L3" s="352"/>
      <c r="M3" s="352"/>
      <c r="N3" s="352"/>
      <c r="O3" s="352"/>
      <c r="P3" s="352"/>
      <c r="Q3" s="352"/>
      <c r="R3" s="352"/>
    </row>
    <row r="4" spans="1:18" ht="63" customHeight="1" thickBot="1" x14ac:dyDescent="0.3">
      <c r="A4" s="351"/>
      <c r="B4" s="351"/>
      <c r="C4" s="358" t="e">
        <f>HLOOKUP(Introduction!$G$4,Key!A:G,3,FALSE)</f>
        <v>#N/A</v>
      </c>
      <c r="D4" s="351"/>
      <c r="E4" s="359"/>
      <c r="F4" s="352"/>
      <c r="G4" s="360" t="e">
        <f>+VLOOKUP(Introduction!$G$8,ISO3language,2,FALSE)</f>
        <v>#N/A</v>
      </c>
      <c r="H4" s="361"/>
      <c r="I4" s="362"/>
      <c r="J4" s="352"/>
      <c r="K4" s="352"/>
      <c r="L4" s="352"/>
      <c r="M4" s="352"/>
      <c r="N4" s="352"/>
      <c r="O4" s="352"/>
      <c r="P4" s="352"/>
      <c r="Q4" s="352"/>
      <c r="R4" s="352"/>
    </row>
    <row r="5" spans="1:18" ht="10.5" customHeight="1" x14ac:dyDescent="0.25">
      <c r="A5" s="351"/>
      <c r="B5" s="351"/>
      <c r="C5" s="363"/>
      <c r="D5" s="351"/>
      <c r="E5" s="359"/>
      <c r="F5" s="352"/>
      <c r="G5" s="351"/>
      <c r="H5" s="352"/>
      <c r="I5" s="352"/>
      <c r="J5" s="352"/>
      <c r="K5" s="352"/>
      <c r="L5" s="352"/>
      <c r="M5" s="352"/>
      <c r="N5" s="352"/>
      <c r="O5" s="352"/>
      <c r="P5" s="352"/>
      <c r="Q5" s="352"/>
      <c r="R5" s="352"/>
    </row>
    <row r="6" spans="1:18" ht="44.25" customHeight="1" x14ac:dyDescent="0.25">
      <c r="A6" s="351"/>
      <c r="B6" s="351"/>
      <c r="C6" s="364" t="e">
        <f>HLOOKUP(Introduction!$G$4,Key!A:G,4,FALSE)</f>
        <v>#N/A</v>
      </c>
      <c r="D6" s="352"/>
      <c r="E6" s="352"/>
      <c r="F6" s="352"/>
      <c r="G6" s="352"/>
      <c r="H6" s="352"/>
      <c r="I6" s="352"/>
      <c r="J6" s="352"/>
      <c r="K6" s="352"/>
      <c r="L6" s="352"/>
      <c r="M6" s="352"/>
      <c r="N6" s="352"/>
      <c r="O6" s="352"/>
      <c r="P6" s="352"/>
      <c r="Q6" s="352"/>
      <c r="R6" s="352"/>
    </row>
    <row r="7" spans="1:18" ht="52.5" customHeight="1" x14ac:dyDescent="0.4">
      <c r="A7" s="351"/>
      <c r="B7" s="351"/>
      <c r="C7" s="394" t="e">
        <f>IF($G$4="English",VLOOKUP($G$8,Key!$L$2:$S$247,2,FALSE),IF($G$4="Spanish",VLOOKUP($G$8,Key!$L$2:$S$247,4,FALSE),IF($G$4="French",VLOOKUP($G$8,Key!$L$2:$S$247,3,FALSE),IF($G$4="Russian",VLOOKUP($G$8,Key!$L$2:$S$247,5,FALSE),IF($G$4="Arabic",VLOOKUP($G$8,Key!$L$2:$S$247,6,FALSE),IF($G$4="Other",VLOOKUP($G$8,Key!$L$2:$S$247,7,FALSE)))))))</f>
        <v>#N/A</v>
      </c>
      <c r="D7" s="352"/>
      <c r="E7" s="352"/>
      <c r="F7" s="352"/>
      <c r="G7" s="365" t="s">
        <v>2207</v>
      </c>
      <c r="H7" s="365"/>
      <c r="I7" s="365"/>
      <c r="J7" s="352"/>
      <c r="K7" s="352"/>
      <c r="L7" s="352"/>
      <c r="M7" s="352"/>
      <c r="N7" s="352"/>
      <c r="O7" s="352"/>
      <c r="P7" s="352"/>
      <c r="Q7" s="352"/>
      <c r="R7" s="352"/>
    </row>
    <row r="8" spans="1:18" ht="15" x14ac:dyDescent="0.25">
      <c r="A8" s="351"/>
      <c r="B8" s="351"/>
      <c r="C8" s="395"/>
      <c r="D8" s="352"/>
      <c r="E8" s="352"/>
      <c r="F8" s="352"/>
      <c r="G8" s="366" t="s">
        <v>2208</v>
      </c>
      <c r="H8" s="366"/>
      <c r="I8" s="366"/>
      <c r="J8" s="352"/>
      <c r="K8" s="352"/>
      <c r="L8" s="352"/>
      <c r="M8" s="352"/>
      <c r="N8" s="352"/>
      <c r="O8" s="352"/>
      <c r="P8" s="352"/>
      <c r="Q8" s="352"/>
      <c r="R8" s="352"/>
    </row>
    <row r="9" spans="1:18" ht="15.6" x14ac:dyDescent="0.3">
      <c r="A9" s="351"/>
      <c r="B9" s="351"/>
      <c r="C9" s="367" t="e">
        <f>HLOOKUP(Introduction!$G$4,Key!A:G,6,FALSE)</f>
        <v>#N/A</v>
      </c>
      <c r="D9" s="352"/>
      <c r="E9" s="352"/>
      <c r="F9" s="352"/>
      <c r="G9" s="352"/>
      <c r="H9" s="352"/>
      <c r="I9" s="352"/>
      <c r="J9" s="352"/>
      <c r="K9" s="352"/>
      <c r="L9" s="352"/>
      <c r="M9" s="352"/>
      <c r="N9" s="352"/>
      <c r="O9" s="352"/>
      <c r="P9" s="352"/>
      <c r="Q9" s="352"/>
      <c r="R9" s="352"/>
    </row>
    <row r="10" spans="1:18" ht="15" x14ac:dyDescent="0.25">
      <c r="A10" s="351"/>
      <c r="B10" s="351"/>
      <c r="C10" s="368"/>
      <c r="D10" s="352"/>
      <c r="E10" s="352"/>
      <c r="F10" s="352"/>
      <c r="G10" s="352"/>
      <c r="H10" s="352"/>
      <c r="I10" s="352"/>
      <c r="J10" s="352"/>
      <c r="K10" s="352"/>
      <c r="L10" s="352"/>
      <c r="M10" s="352"/>
      <c r="N10" s="352"/>
      <c r="O10" s="352"/>
      <c r="P10" s="352"/>
      <c r="Q10" s="352"/>
      <c r="R10" s="352"/>
    </row>
    <row r="11" spans="1:18" ht="15.9" customHeight="1" x14ac:dyDescent="0.25">
      <c r="A11" s="351"/>
      <c r="C11" s="369" t="e">
        <f>HLOOKUP(Introduction!$G$4,Key!A:G,7,FALSE)</f>
        <v>#N/A</v>
      </c>
      <c r="D11" s="352"/>
      <c r="E11" s="351"/>
      <c r="F11" s="352"/>
      <c r="G11" s="352"/>
      <c r="H11" s="352"/>
      <c r="I11" s="352"/>
      <c r="J11" s="352"/>
      <c r="K11" s="352"/>
      <c r="L11" s="352"/>
      <c r="M11" s="352"/>
      <c r="N11" s="352"/>
      <c r="O11" s="352"/>
      <c r="P11" s="352"/>
      <c r="Q11" s="352"/>
      <c r="R11" s="352"/>
    </row>
    <row r="12" spans="1:18" ht="9" customHeight="1" x14ac:dyDescent="0.25">
      <c r="A12" s="351"/>
      <c r="B12" s="352"/>
      <c r="C12" s="370"/>
      <c r="D12" s="352"/>
      <c r="E12" s="351"/>
      <c r="F12" s="352"/>
      <c r="G12" s="352"/>
      <c r="H12" s="352"/>
      <c r="I12" s="352"/>
      <c r="J12" s="352"/>
      <c r="K12" s="352"/>
      <c r="L12" s="352"/>
      <c r="M12" s="352"/>
      <c r="N12" s="352"/>
      <c r="O12" s="352"/>
      <c r="P12" s="352"/>
      <c r="Q12" s="352"/>
      <c r="R12" s="352"/>
    </row>
    <row r="13" spans="1:18" ht="24.9" customHeight="1" x14ac:dyDescent="0.3">
      <c r="A13" s="351"/>
      <c r="B13" s="352"/>
      <c r="C13" s="371" t="e">
        <f>HLOOKUP(Introduction!$G$4,Key!A:G,8,FALSE)</f>
        <v>#N/A</v>
      </c>
      <c r="D13" s="352"/>
      <c r="E13" s="351"/>
      <c r="F13" s="352"/>
      <c r="G13" s="352"/>
      <c r="H13" s="352"/>
      <c r="I13" s="352"/>
      <c r="J13" s="352"/>
      <c r="K13" s="352"/>
      <c r="L13" s="352"/>
      <c r="M13" s="352"/>
      <c r="N13" s="352"/>
      <c r="O13" s="352"/>
      <c r="P13" s="352"/>
      <c r="Q13" s="352"/>
      <c r="R13" s="352"/>
    </row>
    <row r="14" spans="1:18" ht="21.9" customHeight="1" x14ac:dyDescent="0.25">
      <c r="A14" s="351"/>
      <c r="B14" s="372"/>
      <c r="C14" s="373" t="e">
        <f>HLOOKUP(Introduction!$G$4,Key!A:G,9,FALSE)</f>
        <v>#N/A</v>
      </c>
      <c r="D14" s="352"/>
      <c r="E14" s="351"/>
      <c r="F14" s="352"/>
      <c r="G14" s="352"/>
      <c r="H14" s="352"/>
      <c r="I14" s="352"/>
      <c r="J14" s="352"/>
      <c r="K14" s="352"/>
      <c r="L14" s="352"/>
      <c r="M14" s="352"/>
      <c r="N14" s="352"/>
      <c r="O14" s="352"/>
      <c r="P14" s="352"/>
      <c r="Q14" s="352"/>
      <c r="R14" s="352"/>
    </row>
    <row r="15" spans="1:18" ht="15" x14ac:dyDescent="0.25">
      <c r="A15" s="351"/>
      <c r="B15" s="372"/>
      <c r="C15" s="374" t="e">
        <f>HLOOKUP(Introduction!$G$4,Key!A:G,10,FALSE)</f>
        <v>#N/A</v>
      </c>
      <c r="D15" s="352"/>
      <c r="E15" s="351"/>
      <c r="F15" s="352"/>
      <c r="G15" s="352"/>
      <c r="H15" s="352"/>
      <c r="I15" s="352"/>
      <c r="J15" s="352"/>
      <c r="K15" s="352"/>
      <c r="L15" s="352"/>
      <c r="M15" s="352"/>
      <c r="N15" s="352"/>
      <c r="O15" s="352"/>
      <c r="P15" s="352"/>
      <c r="Q15" s="352"/>
      <c r="R15" s="352"/>
    </row>
    <row r="16" spans="1:18" ht="15" x14ac:dyDescent="0.25">
      <c r="A16" s="351"/>
      <c r="B16" s="372"/>
      <c r="C16" s="373" t="e">
        <f>HLOOKUP(Introduction!$G$4,Key!A:G,11,FALSE)</f>
        <v>#N/A</v>
      </c>
      <c r="D16" s="352"/>
      <c r="E16" s="351"/>
      <c r="F16" s="352"/>
      <c r="G16" s="352"/>
      <c r="H16" s="352"/>
      <c r="I16" s="352"/>
      <c r="J16" s="352"/>
      <c r="K16" s="352"/>
      <c r="L16" s="352"/>
      <c r="M16" s="352"/>
      <c r="N16" s="352"/>
      <c r="O16" s="352"/>
      <c r="P16" s="352"/>
      <c r="Q16" s="352"/>
      <c r="R16" s="352"/>
    </row>
    <row r="17" spans="1:18" ht="26.1" customHeight="1" x14ac:dyDescent="0.25">
      <c r="A17" s="351"/>
      <c r="B17" s="351"/>
      <c r="C17" s="375"/>
      <c r="D17" s="352"/>
      <c r="E17" s="372"/>
      <c r="F17" s="352"/>
      <c r="G17" s="352"/>
      <c r="H17" s="352"/>
      <c r="I17" s="352"/>
      <c r="J17" s="352"/>
      <c r="K17" s="352"/>
      <c r="L17" s="352"/>
      <c r="M17" s="352"/>
      <c r="N17" s="352"/>
      <c r="O17" s="352"/>
      <c r="P17" s="352"/>
      <c r="Q17" s="352"/>
      <c r="R17" s="352"/>
    </row>
    <row r="18" spans="1:18" ht="15.6" x14ac:dyDescent="0.3">
      <c r="A18" s="351"/>
      <c r="B18" s="351"/>
      <c r="C18" s="376" t="e">
        <f>HLOOKUP(Introduction!$G$4,Key!A:G,12,FALSE)</f>
        <v>#N/A</v>
      </c>
      <c r="D18" s="352"/>
      <c r="E18" s="377"/>
      <c r="F18" s="352"/>
      <c r="G18" s="352"/>
      <c r="H18" s="352"/>
      <c r="I18" s="352"/>
      <c r="J18" s="352"/>
      <c r="K18" s="352"/>
      <c r="L18" s="352"/>
      <c r="M18" s="352"/>
      <c r="N18" s="352"/>
      <c r="O18" s="352"/>
      <c r="P18" s="352"/>
      <c r="Q18" s="352"/>
      <c r="R18" s="352"/>
    </row>
    <row r="19" spans="1:18" ht="15" x14ac:dyDescent="0.25">
      <c r="A19" s="351"/>
      <c r="B19" s="351"/>
      <c r="C19" s="378" t="e">
        <f>HLOOKUP(Introduction!$G$4,Key!A:G,13,FALSE)</f>
        <v>#N/A</v>
      </c>
      <c r="D19" s="352"/>
      <c r="E19" s="379"/>
      <c r="F19" s="352"/>
      <c r="G19" s="352"/>
      <c r="H19" s="352"/>
      <c r="I19" s="352"/>
      <c r="J19" s="352"/>
      <c r="K19" s="352"/>
      <c r="L19" s="352"/>
      <c r="M19" s="352"/>
      <c r="N19" s="352"/>
      <c r="O19" s="352"/>
      <c r="P19" s="352"/>
      <c r="Q19" s="352"/>
      <c r="R19" s="352"/>
    </row>
    <row r="20" spans="1:18" ht="15" x14ac:dyDescent="0.25">
      <c r="A20" s="351"/>
      <c r="B20" s="351"/>
      <c r="C20" s="380" t="e">
        <f>HLOOKUP(Introduction!$G$4,Key!A:G,14,FALSE)</f>
        <v>#N/A</v>
      </c>
      <c r="D20" s="352"/>
      <c r="E20" s="381"/>
      <c r="F20" s="352"/>
      <c r="G20" s="352"/>
      <c r="H20" s="352"/>
      <c r="I20" s="352"/>
      <c r="J20" s="352"/>
      <c r="K20" s="352"/>
      <c r="L20" s="352"/>
      <c r="M20" s="352"/>
      <c r="N20" s="352"/>
      <c r="O20" s="352"/>
      <c r="P20" s="352"/>
      <c r="Q20" s="352"/>
      <c r="R20" s="352"/>
    </row>
    <row r="21" spans="1:18" ht="15" x14ac:dyDescent="0.25">
      <c r="A21" s="351"/>
      <c r="B21" s="351"/>
      <c r="C21" s="382" t="e">
        <f>HLOOKUP(Introduction!$G$4,Key!A:G,15,FALSE)</f>
        <v>#N/A</v>
      </c>
      <c r="D21" s="352"/>
      <c r="E21" s="383"/>
      <c r="F21" s="352"/>
      <c r="G21" s="352"/>
      <c r="H21" s="352"/>
      <c r="I21" s="352"/>
      <c r="J21" s="352"/>
      <c r="K21" s="352"/>
      <c r="L21" s="352"/>
      <c r="M21" s="352"/>
      <c r="N21" s="352"/>
      <c r="O21" s="352"/>
      <c r="P21" s="352"/>
      <c r="Q21" s="352"/>
      <c r="R21" s="352"/>
    </row>
    <row r="22" spans="1:18" ht="15" x14ac:dyDescent="0.25">
      <c r="A22" s="351"/>
      <c r="B22" s="351"/>
      <c r="C22" s="384" t="e">
        <f>HLOOKUP(Introduction!$G$4,Key!A:G,16,FALSE)</f>
        <v>#N/A</v>
      </c>
      <c r="D22" s="352"/>
      <c r="E22" s="352"/>
      <c r="F22" s="352"/>
      <c r="G22" s="352"/>
      <c r="H22" s="352"/>
      <c r="I22" s="352"/>
      <c r="J22" s="352"/>
      <c r="K22" s="352"/>
      <c r="L22" s="352"/>
      <c r="M22" s="352"/>
      <c r="N22" s="352"/>
      <c r="O22" s="352"/>
      <c r="P22" s="352"/>
      <c r="Q22" s="352"/>
      <c r="R22" s="352"/>
    </row>
    <row r="23" spans="1:18" ht="15" x14ac:dyDescent="0.25">
      <c r="A23" s="351"/>
      <c r="B23" s="351"/>
      <c r="C23" s="378" t="e">
        <f>HLOOKUP(Introduction!$G$4,Key!A:G,17,FALSE)</f>
        <v>#N/A</v>
      </c>
      <c r="D23" s="352"/>
      <c r="E23" s="352"/>
      <c r="F23" s="352"/>
      <c r="G23" s="352"/>
      <c r="H23" s="352"/>
      <c r="I23" s="352"/>
      <c r="J23" s="352"/>
      <c r="K23" s="352"/>
      <c r="L23" s="352"/>
      <c r="M23" s="352"/>
      <c r="N23" s="352"/>
      <c r="O23" s="352"/>
      <c r="P23" s="352"/>
      <c r="Q23" s="352"/>
      <c r="R23" s="352"/>
    </row>
    <row r="24" spans="1:18" ht="15" x14ac:dyDescent="0.25">
      <c r="A24" s="351"/>
      <c r="B24" s="351"/>
      <c r="C24" s="385"/>
      <c r="D24" s="352"/>
      <c r="E24" s="352"/>
      <c r="F24" s="352"/>
      <c r="G24" s="352"/>
      <c r="H24" s="352"/>
      <c r="I24" s="352"/>
      <c r="J24" s="352"/>
      <c r="K24" s="352"/>
      <c r="L24" s="352"/>
      <c r="M24" s="352"/>
      <c r="N24" s="352"/>
      <c r="O24" s="352"/>
      <c r="P24" s="352"/>
      <c r="Q24" s="352"/>
      <c r="R24" s="352"/>
    </row>
    <row r="25" spans="1:18" ht="15.9" customHeight="1" x14ac:dyDescent="0.25">
      <c r="A25" s="386"/>
      <c r="B25" s="386"/>
      <c r="C25" s="387"/>
      <c r="D25" s="351"/>
      <c r="E25" s="352"/>
      <c r="F25" s="352"/>
      <c r="G25" s="352"/>
      <c r="H25" s="352"/>
      <c r="I25" s="352"/>
      <c r="J25" s="352"/>
      <c r="K25" s="352"/>
      <c r="L25" s="352"/>
      <c r="M25" s="352"/>
      <c r="N25" s="352"/>
      <c r="O25" s="352"/>
      <c r="P25" s="352"/>
      <c r="Q25" s="352"/>
      <c r="R25" s="352"/>
    </row>
    <row r="26" spans="1:18" ht="22.8" x14ac:dyDescent="0.25">
      <c r="A26" s="386"/>
      <c r="B26" s="386"/>
      <c r="C26" s="386"/>
      <c r="D26" s="351"/>
      <c r="E26" s="352"/>
      <c r="F26" s="352"/>
      <c r="G26" s="352"/>
      <c r="H26" s="352"/>
      <c r="I26" s="352"/>
      <c r="J26" s="352"/>
      <c r="K26" s="352"/>
      <c r="L26" s="352"/>
      <c r="M26" s="352"/>
      <c r="N26" s="352"/>
      <c r="O26" s="352"/>
      <c r="P26" s="352"/>
      <c r="Q26" s="352"/>
      <c r="R26" s="352"/>
    </row>
    <row r="27" spans="1:18" ht="15" x14ac:dyDescent="0.25">
      <c r="A27" s="388"/>
      <c r="B27" s="389"/>
      <c r="C27" s="390"/>
      <c r="D27" s="351"/>
      <c r="E27" s="352"/>
      <c r="F27" s="352"/>
      <c r="G27" s="352"/>
      <c r="H27" s="352"/>
      <c r="I27" s="352"/>
      <c r="J27" s="352"/>
      <c r="K27" s="352"/>
      <c r="L27" s="352"/>
      <c r="M27" s="352"/>
      <c r="N27" s="352"/>
      <c r="O27" s="352"/>
      <c r="P27" s="352"/>
      <c r="Q27" s="352"/>
      <c r="R27" s="352"/>
    </row>
    <row r="28" spans="1:18" ht="15" x14ac:dyDescent="0.25">
      <c r="A28" s="388"/>
      <c r="B28" s="389"/>
      <c r="C28" s="391"/>
      <c r="D28" s="351"/>
      <c r="E28" s="352"/>
      <c r="F28" s="352"/>
      <c r="G28" s="352"/>
      <c r="H28" s="352"/>
      <c r="I28" s="352"/>
      <c r="J28" s="352"/>
      <c r="K28" s="352"/>
      <c r="L28" s="352"/>
      <c r="M28" s="352"/>
      <c r="N28" s="352"/>
      <c r="O28" s="352"/>
      <c r="P28" s="352"/>
      <c r="Q28" s="352"/>
      <c r="R28" s="352"/>
    </row>
    <row r="29" spans="1:18" ht="15" x14ac:dyDescent="0.25">
      <c r="A29" s="388"/>
      <c r="B29" s="389"/>
      <c r="C29" s="392"/>
      <c r="D29" s="351"/>
      <c r="E29" s="352"/>
      <c r="F29" s="352"/>
      <c r="G29" s="352"/>
      <c r="H29" s="352"/>
      <c r="I29" s="352"/>
      <c r="J29" s="352"/>
      <c r="K29" s="352"/>
      <c r="L29" s="352"/>
      <c r="M29" s="352"/>
      <c r="N29" s="352"/>
      <c r="O29" s="352"/>
      <c r="P29" s="352"/>
      <c r="Q29" s="352"/>
      <c r="R29" s="352"/>
    </row>
    <row r="30" spans="1:18" ht="15" x14ac:dyDescent="0.25">
      <c r="A30" s="388"/>
      <c r="B30" s="389"/>
      <c r="C30" s="392"/>
      <c r="D30" s="351"/>
      <c r="E30" s="352"/>
      <c r="F30" s="352"/>
      <c r="G30" s="352"/>
      <c r="H30" s="352"/>
      <c r="I30" s="352"/>
      <c r="J30" s="352"/>
      <c r="K30" s="352"/>
      <c r="L30" s="352"/>
      <c r="M30" s="352"/>
      <c r="N30" s="352"/>
      <c r="O30" s="352"/>
      <c r="P30" s="352"/>
      <c r="Q30" s="352"/>
      <c r="R30" s="352"/>
    </row>
    <row r="31" spans="1:18" ht="15" x14ac:dyDescent="0.25">
      <c r="A31" s="388"/>
      <c r="B31" s="389"/>
      <c r="C31" s="392"/>
      <c r="D31" s="351"/>
      <c r="E31" s="352"/>
      <c r="F31" s="352"/>
      <c r="G31" s="352"/>
      <c r="H31" s="352"/>
      <c r="I31" s="352"/>
      <c r="J31" s="352"/>
      <c r="K31" s="352"/>
      <c r="L31" s="352"/>
      <c r="M31" s="352"/>
      <c r="N31" s="352"/>
      <c r="O31" s="352"/>
      <c r="P31" s="352"/>
      <c r="Q31" s="352"/>
      <c r="R31" s="352"/>
    </row>
    <row r="32" spans="1:18" ht="15" x14ac:dyDescent="0.25">
      <c r="A32" s="388"/>
      <c r="B32" s="389"/>
      <c r="C32" s="392"/>
      <c r="D32" s="351"/>
      <c r="E32" s="352"/>
      <c r="F32" s="352"/>
      <c r="G32" s="352"/>
      <c r="H32" s="352"/>
      <c r="I32" s="352"/>
      <c r="J32" s="352"/>
      <c r="K32" s="352"/>
      <c r="L32" s="352"/>
      <c r="M32" s="352"/>
      <c r="N32" s="352"/>
      <c r="O32" s="352"/>
      <c r="P32" s="352"/>
      <c r="Q32" s="352"/>
      <c r="R32" s="352"/>
    </row>
    <row r="33" spans="1:18" ht="15" x14ac:dyDescent="0.25">
      <c r="A33" s="388"/>
      <c r="B33" s="389"/>
      <c r="C33" s="392"/>
      <c r="D33" s="351"/>
      <c r="E33" s="352"/>
      <c r="F33" s="352"/>
      <c r="G33" s="352"/>
      <c r="H33" s="352"/>
      <c r="I33" s="352"/>
      <c r="J33" s="352"/>
      <c r="K33" s="352"/>
      <c r="L33" s="352"/>
      <c r="M33" s="352"/>
      <c r="N33" s="352"/>
      <c r="O33" s="352"/>
      <c r="P33" s="352"/>
      <c r="Q33" s="352"/>
      <c r="R33" s="352"/>
    </row>
    <row r="34" spans="1:18" ht="15" x14ac:dyDescent="0.25">
      <c r="A34" s="388"/>
      <c r="B34" s="389"/>
      <c r="D34" s="351"/>
      <c r="E34" s="352"/>
      <c r="F34" s="352"/>
      <c r="G34" s="352"/>
      <c r="H34" s="352"/>
      <c r="I34" s="352"/>
      <c r="J34" s="352"/>
      <c r="K34" s="352"/>
      <c r="L34" s="352"/>
      <c r="M34" s="352"/>
      <c r="N34" s="352"/>
      <c r="O34" s="352"/>
      <c r="P34" s="352"/>
      <c r="Q34" s="352"/>
      <c r="R34" s="352"/>
    </row>
    <row r="35" spans="1:18" ht="15" x14ac:dyDescent="0.25">
      <c r="A35" s="351"/>
      <c r="B35" s="351"/>
      <c r="C35" s="351"/>
      <c r="D35" s="351"/>
      <c r="E35" s="352"/>
      <c r="F35" s="352"/>
      <c r="G35" s="352"/>
      <c r="H35" s="352"/>
      <c r="I35" s="352"/>
      <c r="J35" s="352"/>
      <c r="K35" s="352"/>
      <c r="L35" s="352"/>
      <c r="M35" s="352"/>
      <c r="N35" s="352"/>
      <c r="O35" s="352"/>
      <c r="P35" s="352"/>
      <c r="Q35" s="352"/>
      <c r="R35" s="352"/>
    </row>
    <row r="36" spans="1:18" ht="15" x14ac:dyDescent="0.25">
      <c r="A36" s="351"/>
      <c r="B36" s="351"/>
      <c r="C36" s="351"/>
      <c r="D36" s="351"/>
      <c r="E36" s="352"/>
      <c r="F36" s="352"/>
      <c r="G36" s="352"/>
      <c r="H36" s="352"/>
      <c r="I36" s="352"/>
      <c r="J36" s="352"/>
      <c r="K36" s="352"/>
      <c r="L36" s="352"/>
      <c r="M36" s="352"/>
      <c r="N36" s="352"/>
      <c r="O36" s="352"/>
      <c r="P36" s="352"/>
      <c r="Q36" s="352"/>
      <c r="R36" s="352"/>
    </row>
    <row r="37" spans="1:18" ht="15" x14ac:dyDescent="0.25">
      <c r="A37" s="351"/>
      <c r="B37" s="351"/>
      <c r="C37" s="351"/>
      <c r="D37" s="351"/>
    </row>
    <row r="38" spans="1:18" ht="15" x14ac:dyDescent="0.25">
      <c r="A38" s="351"/>
      <c r="B38" s="351"/>
      <c r="C38" s="351"/>
      <c r="D38" s="351"/>
    </row>
    <row r="39" spans="1:18" ht="15" x14ac:dyDescent="0.25">
      <c r="A39" s="351"/>
      <c r="B39" s="351"/>
      <c r="C39" s="351"/>
      <c r="D39" s="351"/>
    </row>
    <row r="40" spans="1:18" ht="15" x14ac:dyDescent="0.25">
      <c r="A40" s="351"/>
      <c r="B40" s="351"/>
      <c r="C40" s="351"/>
      <c r="D40" s="351"/>
    </row>
    <row r="46" spans="1:18" x14ac:dyDescent="0.25">
      <c r="L46" s="39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8FC576BD-7BA6-418A-9DB8-3E3A122A812A}"/>
    <hyperlink ref="C19" location="'Data Summary'!A1" display="&quot;Data Summary&quot;" xr:uid="{14413EC5-3C4E-4332-BA33-F56308CED355}"/>
    <hyperlink ref="C20" location="'Water Data'!A1" display="&quot;Water Data&quot;" xr:uid="{B2082F4F-CC36-480B-9977-C2B215C9C3F2}"/>
    <hyperlink ref="C21" location="'Sanitation Data'!A1" display="&quot;Sanitation Data&quot;" xr:uid="{09205AB3-97A7-48B8-860F-9CCCC1D66D20}"/>
    <hyperlink ref="C22" location="'Hygiene Data'!A1" display="&quot;Hygiene Data&quot;" xr:uid="{659F3603-8DD4-41A4-AC8C-11892A71432D}"/>
    <hyperlink ref="C14" location="Ladders!A1" display="Ladders for the most recent estimates (&quot;Ladders&quot;)" xr:uid="{C1F2376B-E580-47D6-AC41-7EAEFDF7D1E1}"/>
    <hyperlink ref="C15" location="Charts!A1" display="Trends in basic water, sanitation and hygiene in schools" xr:uid="{5833CC54-8DA0-4F67-8335-24FE17BDE4AB}"/>
    <hyperlink ref="C23" location="Population!A1" display="&quot;Population&quot;" xr:uid="{0089E7C0-6104-40BD-AA1A-59C25E1D934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D7C44FF-C406-4F55-BDCE-7E46A96DB0FE}">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0"/>
      <c r="I1" s="330"/>
      <c r="J1" s="330"/>
      <c r="K1" s="330"/>
      <c r="L1" s="330"/>
      <c r="M1" s="330"/>
      <c r="N1" s="330"/>
      <c r="O1" s="330"/>
      <c r="P1" s="330"/>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177</v>
      </c>
      <c r="B7" s="7">
        <v>2025</v>
      </c>
      <c r="C7" s="7">
        <v>0</v>
      </c>
      <c r="D7" s="7">
        <v>100</v>
      </c>
      <c r="E7" s="7">
        <v>100</v>
      </c>
      <c r="F7" s="7">
        <v>100</v>
      </c>
      <c r="G7" s="7">
        <v>0</v>
      </c>
      <c r="H7" s="7">
        <v>0</v>
      </c>
      <c r="I7" s="81"/>
      <c r="J7" s="84" t="s">
        <v>177</v>
      </c>
      <c r="K7" s="7">
        <v>2025</v>
      </c>
      <c r="L7" s="7">
        <v>0</v>
      </c>
      <c r="M7" s="7">
        <v>100</v>
      </c>
      <c r="N7" s="7">
        <v>100</v>
      </c>
      <c r="O7" s="7">
        <v>100</v>
      </c>
      <c r="P7" s="7">
        <v>0</v>
      </c>
      <c r="Q7" s="7">
        <v>0</v>
      </c>
      <c r="R7" s="81"/>
      <c r="S7" s="84" t="s">
        <v>177</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174</v>
      </c>
      <c r="K13" s="91" t="s">
        <v>144</v>
      </c>
      <c r="L13" s="91" t="s">
        <v>87</v>
      </c>
      <c r="M13" s="91" t="s">
        <v>88</v>
      </c>
      <c r="N13" s="91" t="s">
        <v>89</v>
      </c>
      <c r="O13" s="93" t="s">
        <v>90</v>
      </c>
      <c r="P13" s="93" t="s">
        <v>175</v>
      </c>
      <c r="Q13" s="91" t="s">
        <v>109</v>
      </c>
      <c r="R13" s="91" t="s">
        <v>141</v>
      </c>
      <c r="S13" s="94" t="s">
        <v>91</v>
      </c>
      <c r="T13" s="95" t="s">
        <v>92</v>
      </c>
      <c r="U13" s="95" t="s">
        <v>93</v>
      </c>
      <c r="V13" s="95" t="s">
        <v>176</v>
      </c>
    </row>
    <row r="14" spans="1:35" s="96" customFormat="1" ht="11.4" x14ac:dyDescent="0.2">
      <c r="A14" s="96" t="s">
        <v>178</v>
      </c>
      <c r="B14" s="7">
        <v>2000</v>
      </c>
      <c r="C14" s="97" t="s">
        <v>7</v>
      </c>
      <c r="D14" s="7">
        <v>6789</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178</v>
      </c>
      <c r="B15" s="7">
        <v>2001</v>
      </c>
      <c r="C15" s="97" t="s">
        <v>7</v>
      </c>
      <c r="D15" s="7">
        <v>7101</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178</v>
      </c>
      <c r="B16" s="7">
        <v>2002</v>
      </c>
      <c r="C16" s="97" t="s">
        <v>7</v>
      </c>
      <c r="D16" s="7">
        <v>7306</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178</v>
      </c>
      <c r="B17" s="7">
        <v>2003</v>
      </c>
      <c r="C17" s="97" t="s">
        <v>7</v>
      </c>
      <c r="D17" s="7">
        <v>7466</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178</v>
      </c>
      <c r="B18" s="7">
        <v>2004</v>
      </c>
      <c r="C18" s="97" t="s">
        <v>7</v>
      </c>
      <c r="D18" s="7">
        <v>7666</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178</v>
      </c>
      <c r="B19" s="7">
        <v>2005</v>
      </c>
      <c r="C19" s="97" t="s">
        <v>7</v>
      </c>
      <c r="D19" s="7">
        <v>7866</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178</v>
      </c>
      <c r="B20" s="7">
        <v>2006</v>
      </c>
      <c r="C20" s="97" t="s">
        <v>7</v>
      </c>
      <c r="D20" s="7">
        <v>8051</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178</v>
      </c>
      <c r="B21" s="7">
        <v>2007</v>
      </c>
      <c r="C21" s="97" t="s">
        <v>7</v>
      </c>
      <c r="D21" s="7">
        <v>8194</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178</v>
      </c>
      <c r="B22" s="7">
        <v>2008</v>
      </c>
      <c r="C22" s="97" t="s">
        <v>7</v>
      </c>
      <c r="D22" s="7">
        <v>8326</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178</v>
      </c>
      <c r="B23" s="7">
        <v>2009</v>
      </c>
      <c r="C23" s="97" t="s">
        <v>7</v>
      </c>
      <c r="D23" s="7">
        <v>8464</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178</v>
      </c>
      <c r="B24" s="7">
        <v>2010</v>
      </c>
      <c r="C24" s="97" t="s">
        <v>7</v>
      </c>
      <c r="D24" s="7">
        <v>8603</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178</v>
      </c>
      <c r="B25" s="7">
        <v>2011</v>
      </c>
      <c r="C25" s="97" t="s">
        <v>7</v>
      </c>
      <c r="D25" s="7">
        <v>8790</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178</v>
      </c>
      <c r="B26" s="7">
        <v>2012</v>
      </c>
      <c r="C26" s="97" t="s">
        <v>7</v>
      </c>
      <c r="D26" s="7">
        <v>9098</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178</v>
      </c>
      <c r="B27" s="7">
        <v>2013</v>
      </c>
      <c r="C27" s="97" t="s">
        <v>7</v>
      </c>
      <c r="D27" s="7">
        <v>9350</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178</v>
      </c>
      <c r="B28" s="7">
        <v>2014</v>
      </c>
      <c r="C28" s="97" t="s">
        <v>7</v>
      </c>
      <c r="D28" s="7">
        <v>9547</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178</v>
      </c>
      <c r="B29" s="7">
        <v>2015</v>
      </c>
      <c r="C29" s="97" t="s">
        <v>7</v>
      </c>
      <c r="D29" s="7">
        <v>9722</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178</v>
      </c>
      <c r="B30" s="7">
        <v>2016</v>
      </c>
      <c r="C30" s="97" t="s">
        <v>7</v>
      </c>
      <c r="D30" s="7">
        <v>9878</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178</v>
      </c>
      <c r="B31" s="7">
        <v>2017</v>
      </c>
      <c r="C31" s="97" t="s">
        <v>7</v>
      </c>
      <c r="D31" s="7">
        <v>10009</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178</v>
      </c>
      <c r="B32" s="7">
        <v>2018</v>
      </c>
      <c r="C32" s="97" t="s">
        <v>7</v>
      </c>
      <c r="D32" s="7">
        <v>10116</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178</v>
      </c>
      <c r="B33" s="7">
        <v>2019</v>
      </c>
      <c r="C33" s="97" t="s">
        <v>7</v>
      </c>
      <c r="D33" s="7">
        <v>10214</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178</v>
      </c>
      <c r="B34" s="7">
        <v>2020</v>
      </c>
      <c r="C34" s="97" t="s">
        <v>7</v>
      </c>
      <c r="D34" s="7">
        <v>10312</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178</v>
      </c>
      <c r="B35" s="7">
        <v>2021</v>
      </c>
      <c r="C35" s="97" t="s">
        <v>7</v>
      </c>
      <c r="D35" s="7">
        <v>10380</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178</v>
      </c>
      <c r="B36" s="7">
        <v>2022</v>
      </c>
      <c r="C36" s="97" t="s">
        <v>7</v>
      </c>
      <c r="D36" s="7">
        <v>10569</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178</v>
      </c>
      <c r="B37" s="7">
        <v>2023</v>
      </c>
      <c r="C37" s="97" t="s">
        <v>7</v>
      </c>
      <c r="D37" s="7">
        <v>10737</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178</v>
      </c>
      <c r="B38" s="7">
        <v>2024</v>
      </c>
      <c r="C38" s="97" t="s">
        <v>7</v>
      </c>
      <c r="D38" s="7">
        <v>11072</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178</v>
      </c>
      <c r="B39" s="7">
        <v>2025</v>
      </c>
      <c r="C39" s="97" t="s">
        <v>7</v>
      </c>
      <c r="D39" s="7">
        <v>11242</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178</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178</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178</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178</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178</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178</v>
      </c>
      <c r="B45" s="7">
        <v>2000</v>
      </c>
      <c r="C45" s="97" t="s">
        <v>1</v>
      </c>
      <c r="D45" s="7">
        <v>6789</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178</v>
      </c>
      <c r="B46" s="7">
        <v>2001</v>
      </c>
      <c r="C46" s="97" t="s">
        <v>1</v>
      </c>
      <c r="D46" s="7">
        <v>7101</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178</v>
      </c>
      <c r="B47" s="7">
        <v>2002</v>
      </c>
      <c r="C47" s="97" t="s">
        <v>1</v>
      </c>
      <c r="D47" s="7">
        <v>7306</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178</v>
      </c>
      <c r="B48" s="7">
        <v>2003</v>
      </c>
      <c r="C48" s="97" t="s">
        <v>1</v>
      </c>
      <c r="D48" s="7">
        <v>7466</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178</v>
      </c>
      <c r="B49" s="7">
        <v>2004</v>
      </c>
      <c r="C49" s="97" t="s">
        <v>1</v>
      </c>
      <c r="D49" s="7">
        <v>7666</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178</v>
      </c>
      <c r="B50" s="7">
        <v>2005</v>
      </c>
      <c r="C50" s="97" t="s">
        <v>1</v>
      </c>
      <c r="D50" s="7">
        <v>7866</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178</v>
      </c>
      <c r="B51" s="7">
        <v>2006</v>
      </c>
      <c r="C51" s="97" t="s">
        <v>1</v>
      </c>
      <c r="D51" s="7">
        <v>8051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178</v>
      </c>
      <c r="B52" s="7">
        <v>2007</v>
      </c>
      <c r="C52" s="97" t="s">
        <v>1</v>
      </c>
      <c r="D52" s="7">
        <v>8194</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178</v>
      </c>
      <c r="B53" s="7">
        <v>2008</v>
      </c>
      <c r="C53" s="97" t="s">
        <v>1</v>
      </c>
      <c r="D53" s="7">
        <v>8326</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178</v>
      </c>
      <c r="B54" s="7">
        <v>2009</v>
      </c>
      <c r="C54" s="97" t="s">
        <v>1</v>
      </c>
      <c r="D54" s="7">
        <v>8464</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178</v>
      </c>
      <c r="B55" s="7">
        <v>2010</v>
      </c>
      <c r="C55" s="97" t="s">
        <v>1</v>
      </c>
      <c r="D55" s="7">
        <v>8603</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178</v>
      </c>
      <c r="B56" s="7">
        <v>2011</v>
      </c>
      <c r="C56" s="97" t="s">
        <v>1</v>
      </c>
      <c r="D56" s="7">
        <v>8790</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178</v>
      </c>
      <c r="B57" s="7">
        <v>2012</v>
      </c>
      <c r="C57" s="97" t="s">
        <v>1</v>
      </c>
      <c r="D57" s="7">
        <v>9098</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178</v>
      </c>
      <c r="B58" s="7">
        <v>2013</v>
      </c>
      <c r="C58" s="97" t="s">
        <v>1</v>
      </c>
      <c r="D58" s="7">
        <v>9350</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178</v>
      </c>
      <c r="B59" s="7">
        <v>2014</v>
      </c>
      <c r="C59" s="97" t="s">
        <v>1</v>
      </c>
      <c r="D59" s="7">
        <v>9547</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178</v>
      </c>
      <c r="B60" s="7">
        <v>2015</v>
      </c>
      <c r="C60" s="97" t="s">
        <v>1</v>
      </c>
      <c r="D60" s="7">
        <v>9722</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178</v>
      </c>
      <c r="B61" s="7">
        <v>2016</v>
      </c>
      <c r="C61" s="97" t="s">
        <v>1</v>
      </c>
      <c r="D61" s="7">
        <v>9878</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178</v>
      </c>
      <c r="B62" s="7">
        <v>2017</v>
      </c>
      <c r="C62" s="97" t="s">
        <v>1</v>
      </c>
      <c r="D62" s="7">
        <v>10009</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178</v>
      </c>
      <c r="B63" s="7">
        <v>2018</v>
      </c>
      <c r="C63" s="97" t="s">
        <v>1</v>
      </c>
      <c r="D63" s="7">
        <v>10116</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178</v>
      </c>
      <c r="B64" s="7">
        <v>2019</v>
      </c>
      <c r="C64" s="97" t="s">
        <v>1</v>
      </c>
      <c r="D64" s="7">
        <v>10214</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178</v>
      </c>
      <c r="B65" s="7">
        <v>2020</v>
      </c>
      <c r="C65" s="97" t="s">
        <v>1</v>
      </c>
      <c r="D65" s="7">
        <v>10312</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178</v>
      </c>
      <c r="B66" s="7">
        <v>2021</v>
      </c>
      <c r="C66" s="97" t="s">
        <v>1</v>
      </c>
      <c r="D66" s="7">
        <v>10380</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178</v>
      </c>
      <c r="B67" s="7">
        <v>2022</v>
      </c>
      <c r="C67" s="97" t="s">
        <v>1</v>
      </c>
      <c r="D67" s="7">
        <v>10569</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178</v>
      </c>
      <c r="B68" s="7">
        <v>2023</v>
      </c>
      <c r="C68" s="97" t="s">
        <v>1</v>
      </c>
      <c r="D68" s="7">
        <v>10737</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178</v>
      </c>
      <c r="B69" s="7">
        <v>2024</v>
      </c>
      <c r="C69" s="97" t="s">
        <v>1</v>
      </c>
      <c r="D69" s="7">
        <v>11072</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178</v>
      </c>
      <c r="B70" s="7">
        <v>2025</v>
      </c>
      <c r="C70" s="97" t="s">
        <v>1</v>
      </c>
      <c r="D70" s="7">
        <v>11242</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178</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178</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178</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178</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178</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178</v>
      </c>
      <c r="B76" s="7">
        <v>2000</v>
      </c>
      <c r="C76" s="97" t="s">
        <v>2</v>
      </c>
      <c r="D76" s="7">
        <v>0</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178</v>
      </c>
      <c r="B77" s="7">
        <v>2001</v>
      </c>
      <c r="C77" s="97" t="s">
        <v>2</v>
      </c>
      <c r="D77" s="7">
        <v>0</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178</v>
      </c>
      <c r="B78" s="7">
        <v>2002</v>
      </c>
      <c r="C78" s="97" t="s">
        <v>2</v>
      </c>
      <c r="D78" s="7">
        <v>0</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178</v>
      </c>
      <c r="B79" s="7">
        <v>2003</v>
      </c>
      <c r="C79" s="97" t="s">
        <v>2</v>
      </c>
      <c r="D79" s="7">
        <v>0</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178</v>
      </c>
      <c r="B80" s="7">
        <v>2004</v>
      </c>
      <c r="C80" s="97" t="s">
        <v>2</v>
      </c>
      <c r="D80" s="7">
        <v>0</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178</v>
      </c>
      <c r="B81" s="7">
        <v>2005</v>
      </c>
      <c r="C81" s="97" t="s">
        <v>2</v>
      </c>
      <c r="D81" s="7">
        <v>0</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178</v>
      </c>
      <c r="B82" s="7">
        <v>2006</v>
      </c>
      <c r="C82" s="97" t="s">
        <v>2</v>
      </c>
      <c r="D82" s="7">
        <v>0</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178</v>
      </c>
      <c r="B83" s="7">
        <v>2007</v>
      </c>
      <c r="C83" s="97" t="s">
        <v>2</v>
      </c>
      <c r="D83" s="7">
        <v>0</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178</v>
      </c>
      <c r="B84" s="7">
        <v>2008</v>
      </c>
      <c r="C84" s="97" t="s">
        <v>2</v>
      </c>
      <c r="D84" s="7">
        <v>0</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178</v>
      </c>
      <c r="B85" s="7">
        <v>2009</v>
      </c>
      <c r="C85" s="97" t="s">
        <v>2</v>
      </c>
      <c r="D85" s="7">
        <v>0</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178</v>
      </c>
      <c r="B86" s="7">
        <v>2010</v>
      </c>
      <c r="C86" s="97" t="s">
        <v>2</v>
      </c>
      <c r="D86" s="7">
        <v>0</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178</v>
      </c>
      <c r="B87" s="7">
        <v>2011</v>
      </c>
      <c r="C87" s="97" t="s">
        <v>2</v>
      </c>
      <c r="D87" s="7">
        <v>0</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178</v>
      </c>
      <c r="B88" s="7">
        <v>2012</v>
      </c>
      <c r="C88" s="97" t="s">
        <v>2</v>
      </c>
      <c r="D88" s="7">
        <v>0</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178</v>
      </c>
      <c r="B89" s="7">
        <v>2013</v>
      </c>
      <c r="C89" s="97" t="s">
        <v>2</v>
      </c>
      <c r="D89" s="7">
        <v>0</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178</v>
      </c>
      <c r="B90" s="7">
        <v>2014</v>
      </c>
      <c r="C90" s="97" t="s">
        <v>2</v>
      </c>
      <c r="D90" s="7">
        <v>0</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178</v>
      </c>
      <c r="B91" s="7">
        <v>2015</v>
      </c>
      <c r="C91" s="97" t="s">
        <v>2</v>
      </c>
      <c r="D91" s="7">
        <v>0</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178</v>
      </c>
      <c r="B92" s="7">
        <v>2016</v>
      </c>
      <c r="C92" s="97" t="s">
        <v>2</v>
      </c>
      <c r="D92" s="7">
        <v>0</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178</v>
      </c>
      <c r="B93" s="7">
        <v>2017</v>
      </c>
      <c r="C93" s="97" t="s">
        <v>2</v>
      </c>
      <c r="D93" s="7">
        <v>0</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178</v>
      </c>
      <c r="B94" s="7">
        <v>2018</v>
      </c>
      <c r="C94" s="97" t="s">
        <v>2</v>
      </c>
      <c r="D94" s="7">
        <v>0</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178</v>
      </c>
      <c r="B95" s="7">
        <v>2019</v>
      </c>
      <c r="C95" s="97" t="s">
        <v>2</v>
      </c>
      <c r="D95" s="7">
        <v>0</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178</v>
      </c>
      <c r="B96" s="7">
        <v>2020</v>
      </c>
      <c r="C96" s="97" t="s">
        <v>2</v>
      </c>
      <c r="D96" s="7">
        <v>0</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178</v>
      </c>
      <c r="B97" s="7">
        <v>2021</v>
      </c>
      <c r="C97" s="97" t="s">
        <v>2</v>
      </c>
      <c r="D97" s="7">
        <v>0</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178</v>
      </c>
      <c r="B98" s="7">
        <v>2022</v>
      </c>
      <c r="C98" s="97" t="s">
        <v>2</v>
      </c>
      <c r="D98" s="7">
        <v>0</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178</v>
      </c>
      <c r="B99" s="7">
        <v>2023</v>
      </c>
      <c r="C99" s="97" t="s">
        <v>2</v>
      </c>
      <c r="D99" s="7">
        <v>0</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178</v>
      </c>
      <c r="B100" s="7">
        <v>2024</v>
      </c>
      <c r="C100" s="97" t="s">
        <v>2</v>
      </c>
      <c r="D100" s="7">
        <v>0</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178</v>
      </c>
      <c r="B101" s="7">
        <v>2025</v>
      </c>
      <c r="C101" s="97" t="s">
        <v>2</v>
      </c>
      <c r="D101" s="7">
        <v>0</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178</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178</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178</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178</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178</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178</v>
      </c>
      <c r="B107" s="7">
        <v>2000</v>
      </c>
      <c r="C107" s="97" t="s">
        <v>16</v>
      </c>
      <c r="D107" s="7">
        <v>1123</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178</v>
      </c>
      <c r="B108" s="7">
        <v>2001</v>
      </c>
      <c r="C108" s="97" t="s">
        <v>16</v>
      </c>
      <c r="D108" s="7">
        <v>1114</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178</v>
      </c>
      <c r="B109" s="7">
        <v>2002</v>
      </c>
      <c r="C109" s="97" t="s">
        <v>16</v>
      </c>
      <c r="D109" s="7">
        <v>1101</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178</v>
      </c>
      <c r="B110" s="7">
        <v>2003</v>
      </c>
      <c r="C110" s="98" t="s">
        <v>16</v>
      </c>
      <c r="D110" s="7">
        <v>1109</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178</v>
      </c>
      <c r="B111" s="7">
        <v>2004</v>
      </c>
      <c r="C111" s="98" t="s">
        <v>16</v>
      </c>
      <c r="D111" s="7">
        <v>1201</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178</v>
      </c>
      <c r="B112" s="7">
        <v>2005</v>
      </c>
      <c r="C112" s="98" t="s">
        <v>16</v>
      </c>
      <c r="D112" s="7">
        <v>1281</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178</v>
      </c>
      <c r="B113" s="7">
        <v>2006</v>
      </c>
      <c r="C113" s="98" t="s">
        <v>16</v>
      </c>
      <c r="D113" s="7">
        <v>1282</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178</v>
      </c>
      <c r="B114" s="7">
        <v>2007</v>
      </c>
      <c r="C114" s="98" t="s">
        <v>16</v>
      </c>
      <c r="D114" s="7">
        <v>1270</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178</v>
      </c>
      <c r="B115" s="7">
        <v>2008</v>
      </c>
      <c r="C115" s="98" t="s">
        <v>16</v>
      </c>
      <c r="D115" s="7">
        <v>1300</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178</v>
      </c>
      <c r="B116" s="7">
        <v>2009</v>
      </c>
      <c r="C116" s="99" t="s">
        <v>16</v>
      </c>
      <c r="D116" s="7">
        <v>1354</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178</v>
      </c>
      <c r="B117" s="7">
        <v>2010</v>
      </c>
      <c r="C117" s="99" t="s">
        <v>16</v>
      </c>
      <c r="D117" s="7">
        <v>1397</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178</v>
      </c>
      <c r="B118" s="7">
        <v>2011</v>
      </c>
      <c r="C118" s="99" t="s">
        <v>16</v>
      </c>
      <c r="D118" s="7">
        <v>1440</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178</v>
      </c>
      <c r="B119" s="7">
        <v>2012</v>
      </c>
      <c r="C119" s="99" t="s">
        <v>16</v>
      </c>
      <c r="D119" s="7">
        <v>1489</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178</v>
      </c>
      <c r="B120" s="7">
        <v>2013</v>
      </c>
      <c r="C120" s="99" t="s">
        <v>16</v>
      </c>
      <c r="D120" s="7">
        <v>1526</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178</v>
      </c>
      <c r="B121" s="7">
        <v>2014</v>
      </c>
      <c r="C121" s="99" t="s">
        <v>16</v>
      </c>
      <c r="D121" s="7">
        <v>1562</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178</v>
      </c>
      <c r="B122" s="7">
        <v>2015</v>
      </c>
      <c r="C122" s="99" t="s">
        <v>16</v>
      </c>
      <c r="D122" s="7">
        <v>1595</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178</v>
      </c>
      <c r="B123" s="7">
        <v>2016</v>
      </c>
      <c r="C123" s="99" t="s">
        <v>16</v>
      </c>
      <c r="D123" s="7">
        <v>1596</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178</v>
      </c>
      <c r="B124" s="7">
        <v>2017</v>
      </c>
      <c r="C124" s="99" t="s">
        <v>16</v>
      </c>
      <c r="D124" s="7">
        <v>1572</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178</v>
      </c>
      <c r="B125" s="7">
        <v>2018</v>
      </c>
      <c r="C125" s="99" t="s">
        <v>16</v>
      </c>
      <c r="D125" s="7">
        <v>1542</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178</v>
      </c>
      <c r="B126" s="7">
        <v>2019</v>
      </c>
      <c r="C126" s="99" t="s">
        <v>16</v>
      </c>
      <c r="D126" s="7">
        <v>1514</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178</v>
      </c>
      <c r="B127" s="7">
        <v>2020</v>
      </c>
      <c r="C127" s="99" t="s">
        <v>16</v>
      </c>
      <c r="D127" s="7">
        <v>1489</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178</v>
      </c>
      <c r="B128" s="7">
        <v>2021</v>
      </c>
      <c r="C128" s="99" t="s">
        <v>16</v>
      </c>
      <c r="D128" s="7">
        <v>1470</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178</v>
      </c>
      <c r="B129" s="7">
        <v>2022</v>
      </c>
      <c r="C129" s="99" t="s">
        <v>16</v>
      </c>
      <c r="D129" s="7">
        <v>1498</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178</v>
      </c>
      <c r="B130" s="7">
        <v>2023</v>
      </c>
      <c r="C130" s="99" t="s">
        <v>16</v>
      </c>
      <c r="D130" s="7">
        <v>1536</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178</v>
      </c>
      <c r="B131" s="7">
        <v>2024</v>
      </c>
      <c r="C131" s="99" t="s">
        <v>16</v>
      </c>
      <c r="D131" s="7">
        <v>1655</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178</v>
      </c>
      <c r="B132" s="7">
        <v>2025</v>
      </c>
      <c r="C132" s="99" t="s">
        <v>16</v>
      </c>
      <c r="D132" s="7">
        <v>1676</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178</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178</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178</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178</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178</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178</v>
      </c>
      <c r="B138" s="7">
        <v>2000</v>
      </c>
      <c r="C138" s="99" t="s">
        <v>17</v>
      </c>
      <c r="D138" s="7">
        <v>3180</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178</v>
      </c>
      <c r="B139" s="7">
        <v>2001</v>
      </c>
      <c r="C139" s="99" t="s">
        <v>17</v>
      </c>
      <c r="D139" s="7">
        <v>3282</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178</v>
      </c>
      <c r="B140" s="7">
        <v>2002</v>
      </c>
      <c r="C140" s="99" t="s">
        <v>17</v>
      </c>
      <c r="D140" s="7">
        <v>3339</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178</v>
      </c>
      <c r="B141" s="7">
        <v>2003</v>
      </c>
      <c r="C141" s="99" t="s">
        <v>17</v>
      </c>
      <c r="D141" s="7">
        <v>3370</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178</v>
      </c>
      <c r="B142" s="7">
        <v>2004</v>
      </c>
      <c r="C142" s="99" t="s">
        <v>17</v>
      </c>
      <c r="D142" s="7">
        <v>3376</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178</v>
      </c>
      <c r="B143" s="7">
        <v>2005</v>
      </c>
      <c r="C143" s="99" t="s">
        <v>17</v>
      </c>
      <c r="D143" s="7">
        <v>3387</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178</v>
      </c>
      <c r="B144" s="7">
        <v>2006</v>
      </c>
      <c r="C144" s="99" t="s">
        <v>17</v>
      </c>
      <c r="D144" s="7">
        <v>3476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178</v>
      </c>
      <c r="B145" s="7">
        <v>2007</v>
      </c>
      <c r="C145" s="99" t="s">
        <v>17</v>
      </c>
      <c r="D145" s="7">
        <v>3578</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178</v>
      </c>
      <c r="B146" s="7">
        <v>2008</v>
      </c>
      <c r="C146" s="99" t="s">
        <v>17</v>
      </c>
      <c r="D146" s="7">
        <v>3645</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178</v>
      </c>
      <c r="B147" s="7">
        <v>2009</v>
      </c>
      <c r="C147" s="99" t="s">
        <v>17</v>
      </c>
      <c r="D147" s="7">
        <v>3693</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178</v>
      </c>
      <c r="B148" s="7">
        <v>2010</v>
      </c>
      <c r="C148" s="99" t="s">
        <v>17</v>
      </c>
      <c r="D148" s="7">
        <v>3767</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178</v>
      </c>
      <c r="B149" s="7">
        <v>2011</v>
      </c>
      <c r="C149" s="99" t="s">
        <v>17</v>
      </c>
      <c r="D149" s="7">
        <v>3835</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178</v>
      </c>
      <c r="B150" s="7">
        <v>2012</v>
      </c>
      <c r="C150" s="99" t="s">
        <v>17</v>
      </c>
      <c r="D150" s="7">
        <v>3905</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178</v>
      </c>
      <c r="B151" s="7">
        <v>2013</v>
      </c>
      <c r="C151" s="99" t="s">
        <v>17</v>
      </c>
      <c r="D151" s="7">
        <v>4003</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178</v>
      </c>
      <c r="B152" s="7">
        <v>2014</v>
      </c>
      <c r="C152" s="99" t="s">
        <v>17</v>
      </c>
      <c r="D152" s="7">
        <v>4154</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178</v>
      </c>
      <c r="B153" s="7">
        <v>2015</v>
      </c>
      <c r="C153" s="99" t="s">
        <v>17</v>
      </c>
      <c r="D153" s="7">
        <v>4315</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178</v>
      </c>
      <c r="B154" s="7">
        <v>2016</v>
      </c>
      <c r="C154" s="99" t="s">
        <v>17</v>
      </c>
      <c r="D154" s="7">
        <v>4459</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178</v>
      </c>
      <c r="B155" s="7">
        <v>2017</v>
      </c>
      <c r="C155" s="99" t="s">
        <v>17</v>
      </c>
      <c r="D155" s="7">
        <v>4586</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178</v>
      </c>
      <c r="B156" s="7">
        <v>2018</v>
      </c>
      <c r="C156" s="99" t="s">
        <v>17</v>
      </c>
      <c r="D156" s="7">
        <v>4669</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178</v>
      </c>
      <c r="B157" s="7">
        <v>2019</v>
      </c>
      <c r="C157" s="99" t="s">
        <v>17</v>
      </c>
      <c r="D157" s="7">
        <v>4684</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178</v>
      </c>
      <c r="B158" s="7">
        <v>2020</v>
      </c>
      <c r="C158" s="99" t="s">
        <v>17</v>
      </c>
      <c r="D158" s="7">
        <v>4643</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178</v>
      </c>
      <c r="B159" s="7">
        <v>2021</v>
      </c>
      <c r="C159" s="99" t="s">
        <v>17</v>
      </c>
      <c r="D159" s="7">
        <v>4556</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178</v>
      </c>
      <c r="B160" s="7">
        <v>2022</v>
      </c>
      <c r="C160" s="99" t="s">
        <v>17</v>
      </c>
      <c r="D160" s="7">
        <v>4522</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178</v>
      </c>
      <c r="B161" s="7">
        <v>2023</v>
      </c>
      <c r="C161" s="99" t="s">
        <v>17</v>
      </c>
      <c r="D161" s="7">
        <v>4510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178</v>
      </c>
      <c r="B162" s="7">
        <v>2024</v>
      </c>
      <c r="C162" s="99" t="s">
        <v>17</v>
      </c>
      <c r="D162" s="7">
        <v>4856</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178</v>
      </c>
      <c r="B163" s="7">
        <v>2025</v>
      </c>
      <c r="C163" s="99" t="s">
        <v>17</v>
      </c>
      <c r="D163" s="7">
        <v>4928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178</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178</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178</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178</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178</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178</v>
      </c>
      <c r="B169" s="7">
        <v>2000</v>
      </c>
      <c r="C169" s="100" t="s">
        <v>18</v>
      </c>
      <c r="D169" s="7">
        <v>2486</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178</v>
      </c>
      <c r="B170" s="7">
        <v>2001</v>
      </c>
      <c r="C170" s="100" t="s">
        <v>18</v>
      </c>
      <c r="D170" s="7">
        <v>2705</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178</v>
      </c>
      <c r="B171" s="7">
        <v>2002</v>
      </c>
      <c r="C171" s="100" t="s">
        <v>18</v>
      </c>
      <c r="D171" s="7">
        <v>2866</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178</v>
      </c>
      <c r="B172" s="7">
        <v>2003</v>
      </c>
      <c r="C172" s="100" t="s">
        <v>18</v>
      </c>
      <c r="D172" s="7">
        <v>2987</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178</v>
      </c>
      <c r="B173" s="7">
        <v>2004</v>
      </c>
      <c r="C173" s="100" t="s">
        <v>18</v>
      </c>
      <c r="D173" s="7">
        <v>3089</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178</v>
      </c>
      <c r="B174" s="7">
        <v>2005</v>
      </c>
      <c r="C174" s="100" t="s">
        <v>18</v>
      </c>
      <c r="D174" s="7">
        <v>3198</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178</v>
      </c>
      <c r="B175" s="7">
        <v>2006</v>
      </c>
      <c r="C175" s="100" t="s">
        <v>18</v>
      </c>
      <c r="D175" s="7">
        <v>3293</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178</v>
      </c>
      <c r="B176" s="7">
        <v>2007</v>
      </c>
      <c r="C176" s="100" t="s">
        <v>18</v>
      </c>
      <c r="D176" s="7">
        <v>3346</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178</v>
      </c>
      <c r="B177" s="7">
        <v>2008</v>
      </c>
      <c r="C177" s="100" t="s">
        <v>18</v>
      </c>
      <c r="D177" s="7">
        <v>3381</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178</v>
      </c>
      <c r="B178" s="7">
        <v>2009</v>
      </c>
      <c r="C178" s="100" t="s">
        <v>18</v>
      </c>
      <c r="D178" s="7">
        <v>3417</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178</v>
      </c>
      <c r="B179" s="7">
        <v>2010</v>
      </c>
      <c r="C179" s="100" t="s">
        <v>18</v>
      </c>
      <c r="D179" s="7">
        <v>3439</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178</v>
      </c>
      <c r="B180" s="7">
        <v>2011</v>
      </c>
      <c r="C180" s="100" t="s">
        <v>18</v>
      </c>
      <c r="D180" s="7">
        <v>3515</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178</v>
      </c>
      <c r="B181" s="7">
        <v>2012</v>
      </c>
      <c r="C181" s="100" t="s">
        <v>18</v>
      </c>
      <c r="D181" s="7">
        <v>3704</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178</v>
      </c>
      <c r="B182" s="7">
        <v>2013</v>
      </c>
      <c r="C182" s="100" t="s">
        <v>18</v>
      </c>
      <c r="D182" s="7">
        <v>3821</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178</v>
      </c>
      <c r="B183" s="7">
        <v>2014</v>
      </c>
      <c r="C183" s="100" t="s">
        <v>18</v>
      </c>
      <c r="D183" s="7">
        <v>3831</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178</v>
      </c>
      <c r="B184" s="7">
        <v>2015</v>
      </c>
      <c r="C184" s="100" t="s">
        <v>18</v>
      </c>
      <c r="D184" s="7">
        <v>3812</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178</v>
      </c>
      <c r="B185" s="7">
        <v>2016</v>
      </c>
      <c r="C185" s="100" t="s">
        <v>18</v>
      </c>
      <c r="D185" s="7">
        <v>3823</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178</v>
      </c>
      <c r="B186" s="7">
        <v>2017</v>
      </c>
      <c r="C186" s="100" t="s">
        <v>18</v>
      </c>
      <c r="D186" s="7">
        <v>3851</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178</v>
      </c>
      <c r="B187" s="7">
        <v>2018</v>
      </c>
      <c r="C187" s="100" t="s">
        <v>18</v>
      </c>
      <c r="D187" s="7">
        <v>3905</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178</v>
      </c>
      <c r="B188" s="7">
        <v>2019</v>
      </c>
      <c r="C188" s="100" t="s">
        <v>18</v>
      </c>
      <c r="D188" s="7">
        <v>4016</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178</v>
      </c>
      <c r="B189" s="7">
        <v>2020</v>
      </c>
      <c r="C189" s="100" t="s">
        <v>18</v>
      </c>
      <c r="D189" s="7">
        <v>4180</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178</v>
      </c>
      <c r="B190" s="7">
        <v>2021</v>
      </c>
      <c r="C190" s="100" t="s">
        <v>18</v>
      </c>
      <c r="D190" s="7">
        <v>4354</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178</v>
      </c>
      <c r="B191" s="7">
        <v>2022</v>
      </c>
      <c r="C191" s="100" t="s">
        <v>18</v>
      </c>
      <c r="D191" s="7">
        <v>4549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178</v>
      </c>
      <c r="B192" s="7">
        <v>2023</v>
      </c>
      <c r="C192" s="100" t="s">
        <v>18</v>
      </c>
      <c r="D192" s="7">
        <v>4691</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178</v>
      </c>
      <c r="B193" s="7">
        <v>2024</v>
      </c>
      <c r="C193" s="100" t="s">
        <v>18</v>
      </c>
      <c r="D193" s="7">
        <v>4561</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178</v>
      </c>
      <c r="B194" s="7">
        <v>2025</v>
      </c>
      <c r="C194" s="100" t="s">
        <v>18</v>
      </c>
      <c r="D194" s="7">
        <v>4639</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178</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178</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178</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178</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178</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C27EF-34D9-473C-B0E1-9A43D246782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7" customWidth="1"/>
    <col min="2" max="2" width="12.3984375" style="397" customWidth="1"/>
    <col min="3" max="8" width="9" style="397" customWidth="1"/>
    <col min="9" max="9" width="12.3984375" style="397" customWidth="1"/>
    <col min="10" max="15" width="9" style="397" customWidth="1"/>
    <col min="16" max="16" width="12.3984375" style="397" customWidth="1"/>
    <col min="17" max="22" width="9" style="397" customWidth="1"/>
    <col min="23" max="38" width="9" style="397"/>
    <col min="39" max="16384" width="9" style="405"/>
  </cols>
  <sheetData>
    <row r="1" spans="1:22" s="397" customFormat="1" x14ac:dyDescent="0.25">
      <c r="A1" s="396" t="e">
        <f>HLOOKUP(Introduction!$G$4,nametranslations,20,FALSE)</f>
        <v>#N/A</v>
      </c>
      <c r="B1" s="396" t="e">
        <f ca="1">HLOOKUP([1]Introduction!$G$4,nametranslations,5,FALSE)</f>
        <v>#N/A</v>
      </c>
      <c r="C1" s="396" t="e">
        <f ca="1">HLOOKUP([1]Introduction!$G$4,nametranslations,5,FALSE)</f>
        <v>#N/A</v>
      </c>
      <c r="D1" s="396" t="e">
        <f ca="1">HLOOKUP([1]Introduction!$G$4,nametranslations,5,FALSE)</f>
        <v>#N/A</v>
      </c>
      <c r="E1" s="396" t="e">
        <f ca="1">HLOOKUP([1]Introduction!$G$4,nametranslations,5,FALSE)</f>
        <v>#N/A</v>
      </c>
      <c r="F1" s="396" t="e">
        <f ca="1">HLOOKUP([1]Introduction!$G$4,nametranslations,5,FALSE)</f>
        <v>#N/A</v>
      </c>
      <c r="G1" s="396" t="e">
        <f ca="1">HLOOKUP([1]Introduction!$G$4,nametranslations,5,FALSE)</f>
        <v>#N/A</v>
      </c>
      <c r="H1" s="396" t="e">
        <f ca="1">HLOOKUP([1]Introduction!$G$4,nametranslations,5,FALSE)</f>
        <v>#N/A</v>
      </c>
      <c r="I1" s="396" t="e">
        <f ca="1">HLOOKUP([1]Introduction!$G$4,nametranslations,5,FALSE)</f>
        <v>#N/A</v>
      </c>
      <c r="J1" s="396" t="e">
        <f ca="1">HLOOKUP([1]Introduction!$G$4,nametranslations,5,FALSE)</f>
        <v>#N/A</v>
      </c>
      <c r="K1" s="396" t="e">
        <f ca="1">HLOOKUP([1]Introduction!$G$4,nametranslations,5,FALSE)</f>
        <v>#N/A</v>
      </c>
      <c r="L1" s="396" t="e">
        <f ca="1">HLOOKUP([1]Introduction!$G$4,nametranslations,5,FALSE)</f>
        <v>#N/A</v>
      </c>
      <c r="M1" s="396" t="e">
        <f ca="1">HLOOKUP([1]Introduction!$G$4,nametranslations,5,FALSE)</f>
        <v>#N/A</v>
      </c>
      <c r="N1" s="396" t="e">
        <f ca="1">HLOOKUP([1]Introduction!$G$4,nametranslations,5,FALSE)</f>
        <v>#N/A</v>
      </c>
      <c r="O1" s="396" t="e">
        <f ca="1">HLOOKUP([1]Introduction!$G$4,nametranslations,5,FALSE)</f>
        <v>#N/A</v>
      </c>
      <c r="P1" s="396" t="e">
        <f ca="1">HLOOKUP([1]Introduction!$G$4,nametranslations,5,FALSE)</f>
        <v>#N/A</v>
      </c>
      <c r="Q1" s="396" t="e">
        <f ca="1">HLOOKUP([1]Introduction!$G$4,nametranslations,5,FALSE)</f>
        <v>#N/A</v>
      </c>
      <c r="R1" s="396" t="e">
        <f ca="1">HLOOKUP([1]Introduction!$G$4,nametranslations,5,FALSE)</f>
        <v>#N/A</v>
      </c>
      <c r="S1" s="396" t="e">
        <f ca="1">HLOOKUP([1]Introduction!$G$4,nametranslations,5,FALSE)</f>
        <v>#N/A</v>
      </c>
      <c r="T1" s="396" t="e">
        <f ca="1">HLOOKUP([1]Introduction!$G$4,nametranslations,5,FALSE)</f>
        <v>#N/A</v>
      </c>
      <c r="U1" s="396" t="e">
        <f ca="1">HLOOKUP([1]Introduction!$G$4,nametranslations,5,FALSE)</f>
        <v>#N/A</v>
      </c>
      <c r="V1" s="396" t="e">
        <f ca="1">HLOOKUP([1]Introduction!$G$4,nametranslations,5,FALSE)</f>
        <v>#N/A</v>
      </c>
    </row>
    <row r="2" spans="1:22" s="397" customFormat="1" x14ac:dyDescent="0.25">
      <c r="A2" s="396" t="e">
        <f ca="1">HLOOKUP([1]Introduction!$G$4,nametranslations,5,FALSE)</f>
        <v>#N/A</v>
      </c>
      <c r="B2" s="396" t="e">
        <f ca="1">HLOOKUP([1]Introduction!$G$4,nametranslations,5,FALSE)</f>
        <v>#N/A</v>
      </c>
      <c r="C2" s="396" t="e">
        <f ca="1">HLOOKUP([1]Introduction!$G$4,nametranslations,5,FALSE)</f>
        <v>#N/A</v>
      </c>
      <c r="D2" s="396" t="e">
        <f ca="1">HLOOKUP([1]Introduction!$G$4,nametranslations,5,FALSE)</f>
        <v>#N/A</v>
      </c>
      <c r="E2" s="396" t="e">
        <f ca="1">HLOOKUP([1]Introduction!$G$4,nametranslations,5,FALSE)</f>
        <v>#N/A</v>
      </c>
      <c r="F2" s="396" t="e">
        <f ca="1">HLOOKUP([1]Introduction!$G$4,nametranslations,5,FALSE)</f>
        <v>#N/A</v>
      </c>
      <c r="G2" s="396" t="e">
        <f ca="1">HLOOKUP([1]Introduction!$G$4,nametranslations,5,FALSE)</f>
        <v>#N/A</v>
      </c>
      <c r="H2" s="396" t="e">
        <f ca="1">HLOOKUP([1]Introduction!$G$4,nametranslations,5,FALSE)</f>
        <v>#N/A</v>
      </c>
      <c r="I2" s="396" t="e">
        <f ca="1">HLOOKUP([1]Introduction!$G$4,nametranslations,5,FALSE)</f>
        <v>#N/A</v>
      </c>
      <c r="J2" s="396" t="e">
        <f ca="1">HLOOKUP([1]Introduction!$G$4,nametranslations,5,FALSE)</f>
        <v>#N/A</v>
      </c>
      <c r="K2" s="396" t="e">
        <f ca="1">HLOOKUP([1]Introduction!$G$4,nametranslations,5,FALSE)</f>
        <v>#N/A</v>
      </c>
      <c r="L2" s="396" t="e">
        <f ca="1">HLOOKUP([1]Introduction!$G$4,nametranslations,5,FALSE)</f>
        <v>#N/A</v>
      </c>
      <c r="M2" s="396" t="e">
        <f ca="1">HLOOKUP([1]Introduction!$G$4,nametranslations,5,FALSE)</f>
        <v>#N/A</v>
      </c>
      <c r="N2" s="396" t="e">
        <f ca="1">HLOOKUP([1]Introduction!$G$4,nametranslations,5,FALSE)</f>
        <v>#N/A</v>
      </c>
      <c r="O2" s="396" t="e">
        <f ca="1">HLOOKUP([1]Introduction!$G$4,nametranslations,5,FALSE)</f>
        <v>#N/A</v>
      </c>
      <c r="P2" s="396" t="e">
        <f ca="1">HLOOKUP([1]Introduction!$G$4,nametranslations,5,FALSE)</f>
        <v>#N/A</v>
      </c>
      <c r="Q2" s="396" t="e">
        <f ca="1">HLOOKUP([1]Introduction!$G$4,nametranslations,5,FALSE)</f>
        <v>#N/A</v>
      </c>
      <c r="R2" s="396" t="e">
        <f ca="1">HLOOKUP([1]Introduction!$G$4,nametranslations,5,FALSE)</f>
        <v>#N/A</v>
      </c>
      <c r="S2" s="396" t="e">
        <f ca="1">HLOOKUP([1]Introduction!$G$4,nametranslations,5,FALSE)</f>
        <v>#N/A</v>
      </c>
      <c r="T2" s="396" t="e">
        <f ca="1">HLOOKUP([1]Introduction!$G$4,nametranslations,5,FALSE)</f>
        <v>#N/A</v>
      </c>
      <c r="U2" s="396" t="e">
        <f ca="1">HLOOKUP([1]Introduction!$G$4,nametranslations,5,FALSE)</f>
        <v>#N/A</v>
      </c>
      <c r="V2" s="396" t="e">
        <f ca="1">HLOOKUP([1]Introduction!$G$4,nametranslations,5,FALSE)</f>
        <v>#N/A</v>
      </c>
    </row>
    <row r="3" spans="1:22" s="397" customFormat="1" ht="17.399999999999999" x14ac:dyDescent="0.25">
      <c r="A3" s="398"/>
      <c r="B3" s="398"/>
      <c r="C3" s="398"/>
      <c r="D3" s="398"/>
      <c r="E3" s="398"/>
      <c r="F3" s="398"/>
      <c r="G3" s="398"/>
      <c r="H3" s="398"/>
      <c r="I3" s="398"/>
      <c r="J3" s="398"/>
      <c r="K3" s="398"/>
      <c r="L3" s="398"/>
      <c r="M3" s="398"/>
      <c r="N3" s="398"/>
      <c r="O3" s="398"/>
      <c r="P3" s="398"/>
      <c r="Q3" s="398"/>
      <c r="R3" s="398"/>
      <c r="S3" s="398"/>
      <c r="T3" s="398"/>
      <c r="U3" s="398"/>
      <c r="V3" s="398"/>
    </row>
    <row r="4" spans="1:22" ht="15.6" x14ac:dyDescent="0.3">
      <c r="B4" s="399" t="e">
        <f>HLOOKUP(Introduction!$G$4,nametranslations,85,FALSE)</f>
        <v>#N/A</v>
      </c>
      <c r="E4" s="400"/>
      <c r="I4" s="401" t="e">
        <f>HLOOKUP(Introduction!$G$4,nametranslations,22,FALSE)</f>
        <v>#N/A</v>
      </c>
      <c r="P4" s="402" t="e">
        <f>HLOOKUP(Introduction!$G$4,nametranslations,23,FALSE)</f>
        <v>#N/A</v>
      </c>
    </row>
    <row r="6" spans="1:22" x14ac:dyDescent="0.25">
      <c r="G6" s="403"/>
      <c r="H6" s="403"/>
      <c r="I6" s="403"/>
      <c r="K6" s="403"/>
      <c r="L6" s="403"/>
    </row>
    <row r="7" spans="1:22" ht="15.6" x14ac:dyDescent="0.25">
      <c r="G7" s="403"/>
      <c r="H7" s="403"/>
      <c r="I7" s="403"/>
      <c r="K7" s="404"/>
      <c r="L7" s="403"/>
    </row>
    <row r="8" spans="1:22" x14ac:dyDescent="0.25">
      <c r="G8" s="403"/>
      <c r="H8" s="403"/>
      <c r="I8" s="403"/>
      <c r="K8" s="403"/>
      <c r="L8" s="403"/>
    </row>
    <row r="9" spans="1:22" x14ac:dyDescent="0.25">
      <c r="G9" s="403"/>
      <c r="H9" s="403"/>
      <c r="I9" s="403"/>
      <c r="K9" s="403"/>
      <c r="L9" s="403"/>
    </row>
    <row r="10" spans="1:22" x14ac:dyDescent="0.25">
      <c r="G10" s="403"/>
      <c r="H10" s="403"/>
      <c r="I10" s="403"/>
      <c r="K10" s="403"/>
      <c r="L10" s="403"/>
    </row>
    <row r="11" spans="1:22" x14ac:dyDescent="0.25">
      <c r="G11" s="403"/>
      <c r="H11" s="403"/>
      <c r="I11" s="403"/>
      <c r="K11" s="403"/>
      <c r="L11" s="403"/>
    </row>
    <row r="12" spans="1:22" x14ac:dyDescent="0.25">
      <c r="G12" s="403"/>
      <c r="H12" s="403"/>
      <c r="I12" s="403"/>
      <c r="K12" s="403"/>
      <c r="L12" s="403"/>
    </row>
    <row r="13" spans="1:22" x14ac:dyDescent="0.25">
      <c r="G13" s="403"/>
      <c r="H13" s="403"/>
      <c r="I13" s="403"/>
      <c r="K13" s="403"/>
      <c r="L13" s="403"/>
    </row>
    <row r="14" spans="1:22" x14ac:dyDescent="0.25">
      <c r="G14" s="403"/>
      <c r="H14" s="403"/>
      <c r="I14" s="403"/>
      <c r="K14" s="403"/>
      <c r="L14" s="403"/>
    </row>
    <row r="15" spans="1:22" x14ac:dyDescent="0.25">
      <c r="G15" s="403"/>
      <c r="H15" s="403"/>
      <c r="I15" s="403"/>
      <c r="K15" s="403"/>
      <c r="L15" s="403"/>
    </row>
    <row r="16" spans="1:22" x14ac:dyDescent="0.25">
      <c r="G16" s="403"/>
      <c r="H16" s="403"/>
      <c r="I16" s="403"/>
      <c r="K16" s="403"/>
      <c r="L16" s="403"/>
    </row>
    <row r="17" spans="1:47" x14ac:dyDescent="0.25">
      <c r="G17" s="403"/>
      <c r="H17" s="403"/>
      <c r="I17" s="403"/>
      <c r="K17" s="403"/>
      <c r="L17" s="403"/>
    </row>
    <row r="18" spans="1:47" x14ac:dyDescent="0.25">
      <c r="G18" s="403"/>
      <c r="H18" s="403"/>
      <c r="I18" s="403"/>
      <c r="K18" s="403"/>
      <c r="L18" s="403"/>
    </row>
    <row r="19" spans="1:47" x14ac:dyDescent="0.25">
      <c r="G19" s="403"/>
      <c r="H19" s="403"/>
      <c r="I19" s="403"/>
      <c r="K19" s="403"/>
      <c r="L19" s="403"/>
    </row>
    <row r="20" spans="1:47" x14ac:dyDescent="0.25">
      <c r="G20" s="403"/>
      <c r="H20" s="403"/>
      <c r="I20" s="403"/>
      <c r="K20" s="403"/>
      <c r="L20" s="403"/>
    </row>
    <row r="21" spans="1:47" x14ac:dyDescent="0.25">
      <c r="G21" s="403"/>
      <c r="H21" s="403"/>
      <c r="I21" s="403"/>
      <c r="K21" s="403"/>
      <c r="L21" s="403"/>
    </row>
    <row r="23" spans="1:47" x14ac:dyDescent="0.25">
      <c r="B23" s="406"/>
    </row>
    <row r="25" spans="1:47" x14ac:dyDescent="0.25">
      <c r="B25" s="407"/>
      <c r="C25" s="407" t="e">
        <f>+IF(OR((C28=Key!$I$26&amp;"*"),(D28=Key!$I$28&amp;"*"),(E28=Key!$I$27&amp;"*"),(F28=Key!$I$29&amp;"*"),(G28=Key!$I$30&amp;"*"),(H28=Key!$I$31&amp;"*"),(C28=Key!$I$26&amp;"*^"),(D28=Key!$I$28&amp;"*^"),(E28=Key!$I$27&amp;"*^"),(F28="*^"),(G28=Key!$I$30&amp;"*^"),(H28=Key!$I$31&amp;"*^")),"*"&amp;HLOOKUP(Introduction!$G$4,nametranslations,35,FALSE),"")</f>
        <v>#N/A</v>
      </c>
      <c r="J25" s="407" t="e">
        <f>+IF(OR((J28=Key!$I$26&amp;"*"),(K28=Key!$I$28&amp;"*"),(L28=Key!$I$27&amp;"*"),(M28=Key!$I$29&amp;"*"),(N28=Key!$I$30&amp;"*"),(O28=Key!$I$31&amp;"*"),(J28=Key!$I$26&amp;"*^"),(K28=Key!$I$28&amp;"*^"),(L28=Key!$I$27&amp;"*^"),(M28="*^"),(N28=Key!$I$30&amp;"*^"),(O28=Key!$I$31&amp;"*^")),"*"&amp;HLOOKUP(Introduction!$G$4,nametranslations,35,FALSE),"")</f>
        <v>#N/A</v>
      </c>
      <c r="Q25" s="407" t="e">
        <f>+IF(OR((Q28=Key!$I$26&amp;"*"),(R28=Key!$I$28&amp;"*"),(S28=Key!$I$27&amp;"*"),(T28=Key!$I$29&amp;"*"),(U28=Key!$I$30&amp;"*"),(V28=Key!$I$31&amp;"*"),(Q28=Key!$I$26&amp;"*^"),(R28=Key!$I$28&amp;"*^"),(S28=Key!$I$27&amp;"*^"),(T28="*^"),(U28=Key!$I$30&amp;"*^"),(V28=Key!$I$31&amp;"*^")),"*"&amp;HLOOKUP(Introduction!$G$4,nametranslations,35,FALSE),"")</f>
        <v>#N/A</v>
      </c>
    </row>
    <row r="26" spans="1:47" ht="15.6" thickBot="1" x14ac:dyDescent="0.3">
      <c r="B26" s="406"/>
      <c r="C26" s="407" t="e">
        <f>+IF(OR((C28=Key!$I$26&amp;"*^"),(D28=Key!$I$28&amp;"*^"),(E28=Key!$I$27&amp;"*^"),(F28=Key!$I$29&amp;"*^"),(G28=Key!$I$30&amp;"*^"),(H28=Key!$I$31&amp;"^")),HLOOKUP(Introduction!$G$4,nametranslations,155,FALSE),"")</f>
        <v>#N/A</v>
      </c>
      <c r="J26" s="407" t="e">
        <f>+IF(OR((J28=Key!$I$26&amp;"*^"),(K28=Key!$I$28&amp;"*^"),(L28=Key!$I$27&amp;"*^"),(M28=Key!$I$29&amp;"*^"),(N28=Key!$I$30&amp;"*^"),(O28=Key!$I$31&amp;"^")),HLOOKUP(Introduction!$G$4,nametranslations,155,FALSE),"")</f>
        <v>#N/A</v>
      </c>
      <c r="Q26" s="407" t="e">
        <f>+IF(OR((Q28=Key!$I$26&amp;"*^"),(R28=Key!$I$28&amp;"*^"),(S28=Key!$I$27&amp;"*^"),(T28=Key!$I$29&amp;"*^"),(U28=Key!$I$30&amp;"*^"),(V28=Key!$I$31&amp;"^")),HLOOKUP(Introduction!$G$4,nametranslations,156,FALSE),"")</f>
        <v>#N/A</v>
      </c>
    </row>
    <row r="27" spans="1:47" x14ac:dyDescent="0.25">
      <c r="B27" s="408" t="e">
        <f>+Introduction!C7</f>
        <v>#N/A</v>
      </c>
      <c r="C27" s="409" t="e">
        <f>HLOOKUP(Introduction!$G$4,nametranslations,21,FALSE)</f>
        <v>#N/A</v>
      </c>
      <c r="D27" s="409" t="e">
        <f ca="1">HLOOKUP([1]Introduction!$G$4,nametranslations,21,FALSE)</f>
        <v>#N/A</v>
      </c>
      <c r="E27" s="409" t="e">
        <f ca="1">HLOOKUP([1]Introduction!$G$4,nametranslations,21,FALSE)</f>
        <v>#N/A</v>
      </c>
      <c r="F27" s="409" t="e">
        <f ca="1">HLOOKUP([1]Introduction!$G$4,nametranslations,21,FALSE)</f>
        <v>#N/A</v>
      </c>
      <c r="G27" s="409" t="e">
        <f ca="1">HLOOKUP([1]Introduction!$G$4,nametranslations,21,FALSE)</f>
        <v>#N/A</v>
      </c>
      <c r="H27" s="409" t="e">
        <f ca="1">HLOOKUP([1]Introduction!$G$4,nametranslations,21,FALSE)</f>
        <v>#N/A</v>
      </c>
      <c r="I27" s="410" t="e">
        <f>+B27</f>
        <v>#N/A</v>
      </c>
      <c r="J27" s="411" t="e">
        <f>HLOOKUP(Introduction!$G$4,nametranslations,22,FALSE)</f>
        <v>#N/A</v>
      </c>
      <c r="K27" s="412" t="e">
        <f ca="1">HLOOKUP([1]Introduction!$G$4,nametranslations,21,FALSE)</f>
        <v>#N/A</v>
      </c>
      <c r="L27" s="412" t="e">
        <f ca="1">HLOOKUP([1]Introduction!$G$4,nametranslations,21,FALSE)</f>
        <v>#N/A</v>
      </c>
      <c r="M27" s="412" t="e">
        <f ca="1">HLOOKUP([1]Introduction!$G$4,nametranslations,21,FALSE)</f>
        <v>#N/A</v>
      </c>
      <c r="N27" s="412" t="e">
        <f ca="1">HLOOKUP([1]Introduction!$G$4,nametranslations,21,FALSE)</f>
        <v>#N/A</v>
      </c>
      <c r="O27" s="412" t="e">
        <f ca="1">HLOOKUP([1]Introduction!$G$4,nametranslations,21,FALSE)</f>
        <v>#N/A</v>
      </c>
      <c r="P27" s="413" t="e">
        <f>+B27</f>
        <v>#N/A</v>
      </c>
      <c r="Q27" s="414" t="e">
        <f>HLOOKUP(Introduction!$G$4,nametranslations,23,FALSE)</f>
        <v>#N/A</v>
      </c>
      <c r="R27" s="414" t="e">
        <f ca="1">HLOOKUP([1]Introduction!$G$4,nametranslations,21,FALSE)</f>
        <v>#N/A</v>
      </c>
      <c r="S27" s="414" t="e">
        <f ca="1">HLOOKUP([1]Introduction!$G$4,nametranslations,21,FALSE)</f>
        <v>#N/A</v>
      </c>
      <c r="T27" s="414" t="e">
        <f ca="1">HLOOKUP([1]Introduction!$G$4,nametranslations,21,FALSE)</f>
        <v>#N/A</v>
      </c>
      <c r="U27" s="414" t="e">
        <f ca="1">HLOOKUP([1]Introduction!$G$4,nametranslations,21,FALSE)</f>
        <v>#N/A</v>
      </c>
      <c r="V27" s="415" t="e">
        <f ca="1">HLOOKUP([1]Introduction!$G$4,nametranslations,21,FALSE)</f>
        <v>#N/A</v>
      </c>
      <c r="AM27" s="397"/>
      <c r="AN27" s="397"/>
      <c r="AO27" s="397"/>
      <c r="AP27" s="397"/>
      <c r="AQ27" s="397"/>
      <c r="AR27" s="397"/>
      <c r="AS27" s="397"/>
      <c r="AT27" s="397"/>
      <c r="AU27" s="397"/>
    </row>
    <row r="28" spans="1:47" x14ac:dyDescent="0.25">
      <c r="B28" s="416"/>
      <c r="C28" s="417" t="str">
        <f>IF(AND(C30=0.0000000001,C31=0.0000000001,C32=0.0000000001), Key!$I$26&amp;"*",IF(AND(C30=0.0000000001,ISNUMBER(C32)),Key!I26&amp;"*", Key!$I$26))</f>
        <v>Total</v>
      </c>
      <c r="D28" s="418" t="e">
        <f>IF(AND(D30=0.0000000001,D31=0.0000000001,D32=0.0000000001), Key!$I$28&amp;"*",IF(AND(D30=0.0000000001,ISNUMBER(D32)),Key!$I$28&amp;"*", Key!$I$28))</f>
        <v>#N/A</v>
      </c>
      <c r="E28" s="418" t="e">
        <f>IF(AND(E30=0.0000000001,E31=0.0000000001,E32=0.0000000001), Key!$I$27&amp;"*",IF(AND(E30=0.0000000001,ISNUMBER(E32)),Key!$I$27&amp;"*", Key!$I$27))</f>
        <v>#N/A</v>
      </c>
      <c r="F28" s="418" t="e">
        <f>IF(AND(F30=0.0000000001,F31=0.0000000001,F32=0.0000000001), Key!$I$29&amp;"*",IF(AND(F30=0.0000000001,ISNUMBER(F32)),Key!$I$29&amp;"*", Key!$I$29))</f>
        <v>#N/A</v>
      </c>
      <c r="G28" s="418" t="e">
        <f>IF(AND(G30=0.0000000001,G31=0.0000000001,G32=0.0000000001), Key!$I$30&amp;"*",IF(AND(G30=0.0000000001,ISNUMBER(G32)),Key!$I$30&amp;"*", Key!$I$30))</f>
        <v>#N/A</v>
      </c>
      <c r="H28" s="418" t="e">
        <f>IF(AND(H30=0.0000000001,H31=0.0000000001,H32=0.0000000001), Key!$I$31&amp;"*",IF(AND(H30=0.0000000001,ISNUMBER(H32)),Key!$I$31&amp;"*", Key!$I$31))</f>
        <v>#N/A</v>
      </c>
      <c r="I28" s="416"/>
      <c r="J28" s="419" t="str">
        <f>IF(AND(J30=0.0000000001,J31=0.0000000001,J32=0.0000000001), Key!$I$26&amp;"*",IF(AND(J30=0.0000000001,ISNUMBER(J32)),Key!I26&amp;"*", Key!$I$26))</f>
        <v>Total</v>
      </c>
      <c r="K28" s="418" t="e">
        <f>IF(AND(K30=0.0000000001,K31=0.0000000001,K32=0.0000000001), Key!$I$28&amp;"*",IF(AND(K30=0.0000000001,ISNUMBER(K32)),Key!$I$28&amp;"*", Key!$I$28))</f>
        <v>#N/A</v>
      </c>
      <c r="L28" s="418" t="e">
        <f>IF(AND(L30=0.0000000001,L31=0.0000000001,L32=0.0000000001), Key!$I$27&amp;"*",IF(AND(L30=0.0000000001,ISNUMBER(L32)),Key!$I$27&amp;"*", Key!$I$27))</f>
        <v>#N/A</v>
      </c>
      <c r="M28" s="418" t="e">
        <f>IF(AND(M30=0.0000000001,M31=0.0000000001,M32=0.0000000001), Key!$I$29&amp;"*",IF(AND(M30=0.0000000001,ISNUMBER(M32)),Key!$I$29&amp;"*", Key!$I$29))</f>
        <v>#N/A</v>
      </c>
      <c r="N28" s="418" t="e">
        <f>IF(AND(N30=0.0000000001,N31=0.0000000001,N32=0.0000000001), Key!$I$30&amp;"*",IF(AND(N30=0.0000000001,ISNUMBER(N32)),Key!$I$30&amp;"*", Key!$I$30))</f>
        <v>#N/A</v>
      </c>
      <c r="O28" s="418" t="e">
        <f>IF(AND(O30=0.0000000001,O31=0.0000000001,O32=0.0000000001), Key!$I$31&amp;"*",IF(AND(O30=0.0000000001,ISNUMBER(O32)),Key!$I$31&amp;"*", Key!$I$31))</f>
        <v>#N/A</v>
      </c>
      <c r="P28" s="420"/>
      <c r="Q28" s="421" t="str">
        <f>IF(AND(Q30=0.0000000001,Q31=0.0000000001,Q32=0.0000000001), Key!$I$26&amp;"*",IF(AND(Q30=0.0000000001,ISNUMBER(Q32)),Key!I26&amp;"*", Key!$I$26))</f>
        <v>Total</v>
      </c>
      <c r="R28" s="418" t="e">
        <f>IF(AND(R30=0.0000000001,R31=0.0000000001,R32=0.0000000001), Key!$I$28&amp;"*",IF(AND(R30=0.0000000001,ISNUMBER(R32)),Key!$I$28&amp;"*", Key!$I$28))</f>
        <v>#N/A</v>
      </c>
      <c r="S28" s="418" t="e">
        <f>IF(AND(S30=0.0000000001,S31=0.0000000001,S32=0.0000000001), Key!$I$27&amp;"*",IF(AND(S30=0.0000000001,ISNUMBER(S32)),Key!$I$27&amp;"*", Key!$I$27))</f>
        <v>#N/A</v>
      </c>
      <c r="T28" s="418" t="e">
        <f>IF(AND(T30=0.0000000001,T31=0.0000000001,T32=0.0000000001), Key!$I$29&amp;"*",IF(AND(T30=0.0000000001,ISNUMBER(T32)),Key!$I$29&amp;"*", Key!$I$29))</f>
        <v>#N/A</v>
      </c>
      <c r="U28" s="418" t="e">
        <f>IF(AND(U30=0.0000000001,U31=0.0000000001,U32=0.0000000001), Key!$I$30&amp;"*",IF(AND(U30=0.0000000001,ISNUMBER(U32)),Key!$I$30&amp;"*", Key!$I$30))</f>
        <v>#N/A</v>
      </c>
      <c r="V28" s="422" t="e">
        <f>IF(AND(V30=0.0000000001,V31=0.0000000001,V32=0.0000000001), Key!$I$31&amp;"*",IF(AND(V30=0.0000000001,ISNUMBER(V32)),Key!$I$31&amp;"*", Key!$I$31))</f>
        <v>#N/A</v>
      </c>
      <c r="AM28" s="397"/>
      <c r="AN28" s="397"/>
      <c r="AO28" s="397"/>
      <c r="AP28" s="397"/>
      <c r="AQ28" s="397"/>
      <c r="AR28" s="397"/>
      <c r="AS28" s="397"/>
      <c r="AT28" s="397"/>
      <c r="AU28" s="397"/>
    </row>
    <row r="29" spans="1:47" ht="15.6" thickBot="1" x14ac:dyDescent="0.3">
      <c r="B29" s="416"/>
      <c r="C29" s="423">
        <f>IF(ISNUMBER(Regressions!B4), Regressions!B4, "-")</f>
        <v>2025</v>
      </c>
      <c r="D29" s="424">
        <f>C29</f>
        <v>2025</v>
      </c>
      <c r="E29" s="424">
        <f>D29</f>
        <v>2025</v>
      </c>
      <c r="F29" s="424">
        <f>E29</f>
        <v>2025</v>
      </c>
      <c r="G29" s="424">
        <f>F29</f>
        <v>2025</v>
      </c>
      <c r="H29" s="424">
        <f>F29</f>
        <v>2025</v>
      </c>
      <c r="I29" s="416"/>
      <c r="J29" s="425">
        <f>IF(ISNUMBER(Regressions!K4), Regressions!K4, "-")</f>
        <v>2025</v>
      </c>
      <c r="K29" s="426">
        <f>J29</f>
        <v>2025</v>
      </c>
      <c r="L29" s="426">
        <f>K29</f>
        <v>2025</v>
      </c>
      <c r="M29" s="426">
        <f>L29</f>
        <v>2025</v>
      </c>
      <c r="N29" s="426">
        <f>M29</f>
        <v>2025</v>
      </c>
      <c r="O29" s="426">
        <f>M29</f>
        <v>2025</v>
      </c>
      <c r="P29" s="420"/>
      <c r="Q29" s="427">
        <f>IF(ISNUMBER(Regressions!T4), Regressions!T4, "-")</f>
        <v>2025</v>
      </c>
      <c r="R29" s="428">
        <f>Q29</f>
        <v>2025</v>
      </c>
      <c r="S29" s="428">
        <f>R29</f>
        <v>2025</v>
      </c>
      <c r="T29" s="428">
        <f>S29</f>
        <v>2025</v>
      </c>
      <c r="U29" s="428">
        <f>T29</f>
        <v>2025</v>
      </c>
      <c r="V29" s="429">
        <f>T29</f>
        <v>2025</v>
      </c>
      <c r="AM29" s="397"/>
      <c r="AN29" s="397"/>
      <c r="AO29" s="397"/>
      <c r="AP29" s="397"/>
      <c r="AQ29" s="397"/>
      <c r="AR29" s="397"/>
      <c r="AS29" s="397"/>
      <c r="AT29" s="397"/>
      <c r="AU29" s="397"/>
    </row>
    <row r="30" spans="1:47" x14ac:dyDescent="0.25">
      <c r="A30" s="430" t="e">
        <f>+Key!I46</f>
        <v>#N/A</v>
      </c>
      <c r="B30" s="431" t="s">
        <v>138</v>
      </c>
      <c r="C30" s="432">
        <f>IF(ISNUMBER(Regressions!C4), Regressions!C4, 0.0000000001)</f>
        <v>100</v>
      </c>
      <c r="D30" s="432">
        <f>IF(ISNUMBER(Regressions!D4), Regressions!D4, 0.0000000001)</f>
        <v>1E-10</v>
      </c>
      <c r="E30" s="432">
        <f>IF(ISNUMBER(Regressions!E4), Regressions!E4, 0.0000000001)</f>
        <v>1E-10</v>
      </c>
      <c r="F30" s="432">
        <f>IF(ISNUMBER(Regressions!F4), Regressions!F4, 0.0000000001)</f>
        <v>1E-10</v>
      </c>
      <c r="G30" s="432">
        <f>IF(ISNUMBER(Regressions!G4), Regressions!G4, 0.0000000001)</f>
        <v>100</v>
      </c>
      <c r="H30" s="432">
        <f>IF(ISNUMBER(Regressions!H4), Regressions!H4, 0.0000000001)</f>
        <v>100</v>
      </c>
      <c r="I30" s="433" t="s">
        <v>138</v>
      </c>
      <c r="J30" s="432">
        <f>IF(ISNUMBER(Regressions!L4), Regressions!L4,0.0000000001)</f>
        <v>100</v>
      </c>
      <c r="K30" s="432">
        <f>IF(ISNUMBER(Regressions!M4), Regressions!M4,0.0000000001)</f>
        <v>1E-10</v>
      </c>
      <c r="L30" s="432">
        <f>IF(ISNUMBER(Regressions!N4), Regressions!N4,0.0000000001)</f>
        <v>1E-10</v>
      </c>
      <c r="M30" s="432">
        <f>IF(ISNUMBER(Regressions!O4), Regressions!O4,0.0000000001)</f>
        <v>1E-10</v>
      </c>
      <c r="N30" s="432">
        <f>IF(ISNUMBER(Regressions!P4), Regressions!P4,0.0000000001)</f>
        <v>100</v>
      </c>
      <c r="O30" s="432">
        <f>IF(ISNUMBER(Regressions!Q4), Regressions!Q4,0.0000000001)</f>
        <v>100</v>
      </c>
      <c r="P30" s="434" t="s">
        <v>138</v>
      </c>
      <c r="Q30" s="432">
        <f>IF(ISNUMBER(Regressions!U4), Regressions!U4,0.0000000001)</f>
        <v>100</v>
      </c>
      <c r="R30" s="432">
        <f>IF(ISNUMBER(Regressions!V4), Regressions!V4,0.0000000001)</f>
        <v>1E-10</v>
      </c>
      <c r="S30" s="432">
        <f>IF(ISNUMBER(Regressions!W4), Regressions!W4,0.0000000001)</f>
        <v>1E-10</v>
      </c>
      <c r="T30" s="432">
        <f>IF(ISNUMBER(Regressions!X4), Regressions!X4,0.0000000001)</f>
        <v>1E-10</v>
      </c>
      <c r="U30" s="432">
        <f>IF(ISNUMBER(Regressions!Y4), Regressions!Y4,0.0000000001)</f>
        <v>100</v>
      </c>
      <c r="V30" s="435">
        <f>IF(ISNUMBER(Regressions!Z4), Regressions!Z4,0.0000000001)</f>
        <v>100</v>
      </c>
      <c r="AM30" s="397"/>
      <c r="AN30" s="397"/>
      <c r="AO30" s="397"/>
      <c r="AP30" s="397"/>
      <c r="AQ30" s="397"/>
      <c r="AR30" s="397"/>
      <c r="AS30" s="397"/>
      <c r="AT30" s="397"/>
      <c r="AU30" s="397"/>
    </row>
    <row r="31" spans="1:47" x14ac:dyDescent="0.25">
      <c r="A31" s="430" t="e">
        <f>+Key!I47</f>
        <v>#N/A</v>
      </c>
      <c r="B31" s="436" t="s">
        <v>139</v>
      </c>
      <c r="C31" s="432">
        <f>IF(ISNUMBER(Regressions!C5), Regressions!C5, 0.0000000001)</f>
        <v>0</v>
      </c>
      <c r="D31" s="432">
        <f>IF(ISNUMBER(Regressions!D5), Regressions!D5, 0.0000000001)</f>
        <v>1E-10</v>
      </c>
      <c r="E31" s="432">
        <f>IF(ISNUMBER(Regressions!E5), Regressions!E5, 0.0000000001)</f>
        <v>1E-10</v>
      </c>
      <c r="F31" s="432">
        <f>IF(ISNUMBER(Regressions!F5), Regressions!F5, 0.0000000001)</f>
        <v>1E-10</v>
      </c>
      <c r="G31" s="432">
        <f>IF(ISNUMBER(Regressions!G5), Regressions!G5, 0.0000000001)</f>
        <v>0</v>
      </c>
      <c r="H31" s="432">
        <f>IF(ISNUMBER(Regressions!H5), Regressions!H5, 0.0000000001)</f>
        <v>0</v>
      </c>
      <c r="I31" s="437" t="s">
        <v>139</v>
      </c>
      <c r="J31" s="432">
        <f>IF(ISNUMBER(Regressions!L5), Regressions!L5,0.0000000001)</f>
        <v>0</v>
      </c>
      <c r="K31" s="432">
        <f>IF(ISNUMBER(Regressions!M5), Regressions!M5,0.0000000001)</f>
        <v>1E-10</v>
      </c>
      <c r="L31" s="432">
        <f>IF(ISNUMBER(Regressions!N5), Regressions!N5,0.0000000001)</f>
        <v>1E-10</v>
      </c>
      <c r="M31" s="432">
        <f>IF(ISNUMBER(Regressions!O5), Regressions!O5,0.0000000001)</f>
        <v>1E-10</v>
      </c>
      <c r="N31" s="432">
        <f>IF(ISNUMBER(Regressions!P5), Regressions!P5,0.0000000001)</f>
        <v>0</v>
      </c>
      <c r="O31" s="432">
        <f>IF(ISNUMBER(Regressions!Q5), Regressions!Q5,0.0000000001)</f>
        <v>0</v>
      </c>
      <c r="P31" s="438" t="s">
        <v>139</v>
      </c>
      <c r="Q31" s="432">
        <f>IF(ISNUMBER(Regressions!U5), Regressions!U5,0.0000000001)</f>
        <v>0</v>
      </c>
      <c r="R31" s="432">
        <f>IF(ISNUMBER(Regressions!V5), Regressions!V5,0.0000000001)</f>
        <v>1E-10</v>
      </c>
      <c r="S31" s="432">
        <f>IF(ISNUMBER(Regressions!W5), Regressions!W5,0.0000000001)</f>
        <v>1E-10</v>
      </c>
      <c r="T31" s="432">
        <f>IF(ISNUMBER(Regressions!X5), Regressions!X5,0.0000000001)</f>
        <v>1E-10</v>
      </c>
      <c r="U31" s="432">
        <f>IF(ISNUMBER(Regressions!Y5), Regressions!Y5,0.0000000001)</f>
        <v>0</v>
      </c>
      <c r="V31" s="435">
        <f>IF(ISNUMBER(Regressions!Z5), Regressions!Z5,0.0000000001)</f>
        <v>0</v>
      </c>
      <c r="AM31" s="397"/>
      <c r="AN31" s="397"/>
      <c r="AO31" s="397"/>
      <c r="AP31" s="397"/>
      <c r="AQ31" s="397"/>
      <c r="AR31" s="397"/>
      <c r="AS31" s="397"/>
      <c r="AT31" s="397"/>
      <c r="AU31" s="397"/>
    </row>
    <row r="32" spans="1:47" x14ac:dyDescent="0.25">
      <c r="A32" s="430" t="e">
        <f>+Key!I48</f>
        <v>#N/A</v>
      </c>
      <c r="B32" s="436" t="s">
        <v>137</v>
      </c>
      <c r="C32" s="432">
        <f>IF(ISNUMBER(Regressions!C6), Regressions!C6, 0.0000000001)</f>
        <v>0</v>
      </c>
      <c r="D32" s="432">
        <f>IF(ISNUMBER(Regressions!D6), Regressions!D6, 0.0000000001)</f>
        <v>1E-10</v>
      </c>
      <c r="E32" s="432">
        <f>IF(ISNUMBER(Regressions!E6), Regressions!E6, 0.0000000001)</f>
        <v>1E-10</v>
      </c>
      <c r="F32" s="432">
        <f>IF(ISNUMBER(Regressions!F6), Regressions!F6, 0.0000000001)</f>
        <v>1E-10</v>
      </c>
      <c r="G32" s="432">
        <f>IF(ISNUMBER(Regressions!G6), Regressions!G6, 0.0000000001)</f>
        <v>0</v>
      </c>
      <c r="H32" s="432">
        <f>IF(ISNUMBER(Regressions!H6), Regressions!H6, 0.0000000001)</f>
        <v>0</v>
      </c>
      <c r="I32" s="439" t="s">
        <v>137</v>
      </c>
      <c r="J32" s="432">
        <f>IF(ISNUMBER(Regressions!L6), Regressions!L6,0.0000000001)</f>
        <v>0</v>
      </c>
      <c r="K32" s="432">
        <f>IF(ISNUMBER(Regressions!M6), Regressions!M6,0.0000000001)</f>
        <v>1E-10</v>
      </c>
      <c r="L32" s="432">
        <f>IF(ISNUMBER(Regressions!N6), Regressions!N6,0.0000000001)</f>
        <v>1E-10</v>
      </c>
      <c r="M32" s="432">
        <f>IF(ISNUMBER(Regressions!O6), Regressions!O6,0.0000000001)</f>
        <v>1E-10</v>
      </c>
      <c r="N32" s="432">
        <f>IF(ISNUMBER(Regressions!P6), Regressions!P6,0.0000000001)</f>
        <v>0</v>
      </c>
      <c r="O32" s="432">
        <f>IF(ISNUMBER(Regressions!Q6), Regressions!Q6,0.0000000001)</f>
        <v>0</v>
      </c>
      <c r="P32" s="440" t="s">
        <v>137</v>
      </c>
      <c r="Q32" s="432">
        <f>IF(ISNUMBER(Regressions!U6), Regressions!U6,0.0000000001)</f>
        <v>0</v>
      </c>
      <c r="R32" s="432">
        <f>IF(ISNUMBER(Regressions!V6), Regressions!V6,0.0000000001)</f>
        <v>1E-10</v>
      </c>
      <c r="S32" s="432">
        <f>IF(ISNUMBER(Regressions!W6), Regressions!W6,0.0000000001)</f>
        <v>1E-10</v>
      </c>
      <c r="T32" s="432">
        <f>IF(ISNUMBER(Regressions!X6), Regressions!X6,0.0000000001)</f>
        <v>1E-10</v>
      </c>
      <c r="U32" s="432">
        <f>IF(ISNUMBER(Regressions!Y6), Regressions!Y6,0.0000000001)</f>
        <v>0</v>
      </c>
      <c r="V32" s="435">
        <f>IF(ISNUMBER(Regressions!Z6), Regressions!Z6,0.0000000001)</f>
        <v>0</v>
      </c>
      <c r="AM32" s="397"/>
      <c r="AN32" s="397"/>
      <c r="AO32" s="397"/>
      <c r="AP32" s="397"/>
      <c r="AQ32" s="397"/>
      <c r="AR32" s="397"/>
      <c r="AS32" s="397"/>
      <c r="AT32" s="397"/>
      <c r="AU32" s="397"/>
    </row>
    <row r="33" spans="1:22" ht="15.6" thickBot="1" x14ac:dyDescent="0.3">
      <c r="A33" s="430" t="e">
        <f>+Key!I49</f>
        <v>#N/A</v>
      </c>
      <c r="B33" s="441" t="s">
        <v>173</v>
      </c>
      <c r="C33" s="442">
        <f>IF(ISNUMBER(Regressions!C7), Regressions!C7, 0.0000000001)</f>
        <v>0</v>
      </c>
      <c r="D33" s="442">
        <f>IF(ISNUMBER(Regressions!D7), Regressions!D7, 0.0000000001)</f>
        <v>100</v>
      </c>
      <c r="E33" s="442">
        <f>IF(ISNUMBER(Regressions!E7), Regressions!E7, 0.0000000001)</f>
        <v>100</v>
      </c>
      <c r="F33" s="442">
        <f>IF(ISNUMBER(Regressions!F7), Regressions!F7, 0.0000000001)</f>
        <v>100</v>
      </c>
      <c r="G33" s="442">
        <f>IF(ISNUMBER(Regressions!G7), Regressions!G7, 0.0000000001)</f>
        <v>0</v>
      </c>
      <c r="H33" s="442">
        <f>IF(ISNUMBER(Regressions!H7), Regressions!H7, 0.0000000001)</f>
        <v>0</v>
      </c>
      <c r="I33" s="443" t="s">
        <v>173</v>
      </c>
      <c r="J33" s="444">
        <f>IF(ISNUMBER(Regressions!L7), Regressions!L7,0.0000000001)</f>
        <v>0</v>
      </c>
      <c r="K33" s="442">
        <f>IF(ISNUMBER(Regressions!M7), Regressions!M7,0.0000000001)</f>
        <v>100</v>
      </c>
      <c r="L33" s="442">
        <f>IF(ISNUMBER(Regressions!N7), Regressions!N7,0.0000000001)</f>
        <v>100</v>
      </c>
      <c r="M33" s="442">
        <f>IF(ISNUMBER(Regressions!O7), Regressions!O7,0.0000000001)</f>
        <v>100</v>
      </c>
      <c r="N33" s="442">
        <f>IF(ISNUMBER(Regressions!P7), Regressions!P7,0.0000000001)</f>
        <v>0</v>
      </c>
      <c r="O33" s="442">
        <f>IF(ISNUMBER(Regressions!Q7), Regressions!Q7,0.0000000001)</f>
        <v>0</v>
      </c>
      <c r="P33" s="445" t="s">
        <v>173</v>
      </c>
      <c r="Q33" s="444">
        <f>IF(ISNUMBER(Regressions!U7), Regressions!U7,0.0000000001)</f>
        <v>0</v>
      </c>
      <c r="R33" s="444">
        <f>IF(ISNUMBER(Regressions!V7), Regressions!V7,0.0000000001)</f>
        <v>100</v>
      </c>
      <c r="S33" s="442">
        <f>IF(ISNUMBER(Regressions!W7), Regressions!W7,0.0000000001)</f>
        <v>100</v>
      </c>
      <c r="T33" s="442">
        <f>IF(ISNUMBER(Regressions!X7), Regressions!X7,0.0000000001)</f>
        <v>100</v>
      </c>
      <c r="U33" s="442">
        <f>IF(ISNUMBER(Regressions!Y7), Regressions!Y7,0.0000000001)</f>
        <v>0</v>
      </c>
      <c r="V33" s="446">
        <f>IF(ISNUMBER(Regressions!Z7), Regressions!Z7,0.0000000001)</f>
        <v>0</v>
      </c>
    </row>
    <row r="34" spans="1:22" x14ac:dyDescent="0.25">
      <c r="B34" s="447" t="e">
        <f>HLOOKUP(Introduction!$G$4,nametranslations,34,FALSE)</f>
        <v>#N/A</v>
      </c>
    </row>
    <row r="35" spans="1:22" ht="5.25" customHeight="1" x14ac:dyDescent="0.25"/>
    <row r="36" spans="1:22" s="397" customFormat="1" ht="49.5" customHeight="1" x14ac:dyDescent="0.25">
      <c r="B36" s="448" t="e">
        <f>+Key!I46</f>
        <v>#N/A</v>
      </c>
      <c r="C36" s="449" t="e">
        <f>+HLOOKUP(Introduction!$G$4,Key!A:G,158,FALSE)</f>
        <v>#N/A</v>
      </c>
      <c r="D36" s="449"/>
      <c r="E36" s="449"/>
      <c r="F36" s="449"/>
      <c r="G36" s="449"/>
      <c r="H36" s="449"/>
      <c r="I36" s="448" t="e">
        <f>+Key!I46</f>
        <v>#N/A</v>
      </c>
      <c r="J36" s="450" t="e">
        <f>+HLOOKUP(Introduction!$G$4,Key!A:G,162,FALSE)</f>
        <v>#N/A</v>
      </c>
      <c r="K36" s="451"/>
      <c r="L36" s="451"/>
      <c r="M36" s="451"/>
      <c r="N36" s="451"/>
      <c r="O36" s="451"/>
      <c r="P36" s="448" t="e">
        <f>+Key!I46</f>
        <v>#N/A</v>
      </c>
      <c r="Q36" s="452" t="e">
        <f>+HLOOKUP(Introduction!$G$4,Key!A:G,165,FALSE)</f>
        <v>#N/A</v>
      </c>
      <c r="R36" s="452"/>
      <c r="S36" s="452"/>
      <c r="T36" s="452"/>
      <c r="U36" s="452"/>
      <c r="V36" s="452"/>
    </row>
    <row r="37" spans="1:22" ht="49.5" customHeight="1" x14ac:dyDescent="0.25">
      <c r="B37" s="448" t="e">
        <f>+Key!I47</f>
        <v>#N/A</v>
      </c>
      <c r="C37" s="453" t="e">
        <f>+HLOOKUP(Introduction!$G$4,Key!A:G,159,FALSE)</f>
        <v>#N/A</v>
      </c>
      <c r="D37" s="453"/>
      <c r="E37" s="453"/>
      <c r="F37" s="453"/>
      <c r="G37" s="453"/>
      <c r="H37" s="453"/>
      <c r="I37" s="448" t="e">
        <f>+Key!I47</f>
        <v>#N/A</v>
      </c>
      <c r="J37" s="453" t="e">
        <f>+HLOOKUP(Introduction!$G$4,Key!A:G,163,FALSE)</f>
        <v>#N/A</v>
      </c>
      <c r="K37" s="453"/>
      <c r="L37" s="453"/>
      <c r="M37" s="453"/>
      <c r="N37" s="453"/>
      <c r="O37" s="453"/>
      <c r="P37" s="448" t="e">
        <f>+Key!I47</f>
        <v>#N/A</v>
      </c>
      <c r="Q37" s="453" t="e">
        <f>+HLOOKUP(Introduction!$G$4,Key!A:G,166,FALSE)</f>
        <v>#N/A</v>
      </c>
      <c r="R37" s="453"/>
      <c r="S37" s="453"/>
      <c r="T37" s="453"/>
      <c r="U37" s="453"/>
      <c r="V37" s="453"/>
    </row>
    <row r="38" spans="1:22" ht="49.5" customHeight="1" x14ac:dyDescent="0.25">
      <c r="B38" s="448" t="e">
        <f>+Key!I48</f>
        <v>#N/A</v>
      </c>
      <c r="C38" s="454" t="e">
        <f>+HLOOKUP(Introduction!$G$4,Key!A:G,160,FALSE)</f>
        <v>#N/A</v>
      </c>
      <c r="D38" s="454"/>
      <c r="E38" s="454"/>
      <c r="F38" s="454"/>
      <c r="G38" s="454"/>
      <c r="H38" s="454"/>
      <c r="I38" s="448" t="e">
        <f>+Key!I48</f>
        <v>#N/A</v>
      </c>
      <c r="J38" s="454" t="e">
        <f>+HLOOKUP(Introduction!$G$4,Key!A:G,164,FALSE)</f>
        <v>#N/A</v>
      </c>
      <c r="K38" s="454"/>
      <c r="L38" s="454"/>
      <c r="M38" s="454"/>
      <c r="N38" s="454"/>
      <c r="O38" s="454"/>
      <c r="P38" s="448" t="e">
        <f>+Key!I48</f>
        <v>#N/A</v>
      </c>
      <c r="Q38" s="454" t="e">
        <f>+HLOOKUP(Introduction!$G$4,Key!A:G,167,FALSE)</f>
        <v>#N/A</v>
      </c>
      <c r="R38" s="454"/>
      <c r="S38" s="454"/>
      <c r="T38" s="454"/>
      <c r="U38" s="454"/>
      <c r="V38" s="454"/>
    </row>
    <row r="39" spans="1:22" ht="49.5" customHeight="1" x14ac:dyDescent="0.25">
      <c r="B39" s="448" t="e">
        <f>+Key!I49</f>
        <v>#N/A</v>
      </c>
      <c r="C39" s="455" t="e">
        <f>+HLOOKUP(Introduction!$G$4,Key!A:G,161,FALSE)</f>
        <v>#N/A</v>
      </c>
      <c r="D39" s="455"/>
      <c r="E39" s="455"/>
      <c r="F39" s="455"/>
      <c r="G39" s="455"/>
      <c r="H39" s="455"/>
      <c r="I39" s="448" t="e">
        <f>+Key!I49</f>
        <v>#N/A</v>
      </c>
      <c r="J39" s="455" t="e">
        <f>+HLOOKUP(Introduction!$G$4,Key!A:G,161,FALSE)</f>
        <v>#N/A</v>
      </c>
      <c r="K39" s="455"/>
      <c r="L39" s="455"/>
      <c r="M39" s="455"/>
      <c r="N39" s="455"/>
      <c r="O39" s="455"/>
      <c r="P39" s="448" t="e">
        <f>+Key!I49</f>
        <v>#N/A</v>
      </c>
      <c r="Q39" s="455" t="e">
        <f>+HLOOKUP(Introduction!$G$4,Key!A:G,161,FALSE)</f>
        <v>#N/A</v>
      </c>
      <c r="R39" s="455"/>
      <c r="S39" s="455"/>
      <c r="T39" s="455"/>
      <c r="U39" s="455"/>
      <c r="V39" s="45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93DD2-2608-4AD1-82F5-E1A2374AECB5}">
  <sheetPr codeName="Sheet3">
    <tabColor rgb="FFEAEAEA"/>
  </sheetPr>
  <dimension ref="A1:AF65"/>
  <sheetViews>
    <sheetView showGridLines="0" zoomScale="80" zoomScaleNormal="80" workbookViewId="0"/>
  </sheetViews>
  <sheetFormatPr defaultColWidth="9" defaultRowHeight="13.2" x14ac:dyDescent="0.25"/>
  <cols>
    <col min="1" max="31" width="9" style="353"/>
    <col min="32" max="32" width="5.09765625" style="353" customWidth="1"/>
    <col min="33" max="16384" width="9" style="353"/>
  </cols>
  <sheetData>
    <row r="1" spans="1:32" s="352" customFormat="1" x14ac:dyDescent="0.25"/>
    <row r="2" spans="1:32" s="352" customFormat="1" ht="15.6" x14ac:dyDescent="0.3">
      <c r="A2" s="456" t="e">
        <f>HLOOKUP(Introduction!$G$4,nametranslations,38,FALSE)</f>
        <v>#N/A</v>
      </c>
    </row>
    <row r="3" spans="1:32" s="352" customFormat="1" ht="15.6" x14ac:dyDescent="0.3">
      <c r="A3" s="456"/>
    </row>
    <row r="4" spans="1:32" s="352" customFormat="1" x14ac:dyDescent="0.25">
      <c r="A4" s="457"/>
      <c r="B4" s="457"/>
      <c r="C4" s="457"/>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c r="AE4" s="457"/>
      <c r="AF4" s="457"/>
    </row>
    <row r="5" spans="1:32" s="352" customFormat="1" x14ac:dyDescent="0.25">
      <c r="A5" s="457"/>
      <c r="B5" s="457"/>
      <c r="C5" s="457"/>
      <c r="D5" s="457"/>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row>
    <row r="6" spans="1:32" s="352" customFormat="1" x14ac:dyDescent="0.25">
      <c r="A6" s="457"/>
      <c r="B6" s="457"/>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row>
    <row r="7" spans="1:32" s="352" customFormat="1" x14ac:dyDescent="0.25">
      <c r="A7" s="457"/>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row>
    <row r="8" spans="1:32" s="352" customFormat="1" x14ac:dyDescent="0.25">
      <c r="A8" s="457"/>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row>
    <row r="9" spans="1:32" s="352" customFormat="1" x14ac:dyDescent="0.25">
      <c r="A9" s="457"/>
      <c r="B9" s="457"/>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row>
    <row r="10" spans="1:32" s="352" customFormat="1" x14ac:dyDescent="0.25">
      <c r="A10" s="457"/>
      <c r="B10" s="457"/>
      <c r="C10" s="457"/>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row>
    <row r="11" spans="1:32" s="352" customFormat="1" x14ac:dyDescent="0.25">
      <c r="A11" s="457"/>
      <c r="B11" s="457"/>
      <c r="C11" s="457"/>
      <c r="D11" s="457"/>
      <c r="E11" s="457"/>
      <c r="F11" s="457"/>
      <c r="G11" s="457"/>
      <c r="H11" s="457"/>
      <c r="I11" s="457"/>
      <c r="J11" s="457"/>
      <c r="K11" s="457"/>
      <c r="L11" s="457"/>
      <c r="M11" s="457"/>
      <c r="N11" s="457"/>
      <c r="O11" s="457"/>
      <c r="P11" s="457"/>
      <c r="Q11" s="457"/>
      <c r="R11" s="457"/>
      <c r="S11" s="457"/>
      <c r="T11" s="457"/>
      <c r="U11" s="457"/>
      <c r="V11" s="457"/>
      <c r="W11" s="457"/>
      <c r="X11" s="457"/>
      <c r="Y11" s="457"/>
      <c r="Z11" s="457"/>
      <c r="AA11" s="457"/>
      <c r="AB11" s="457"/>
      <c r="AC11" s="457"/>
      <c r="AD11" s="457"/>
      <c r="AE11" s="457"/>
      <c r="AF11" s="457"/>
    </row>
    <row r="12" spans="1:32" s="352" customFormat="1" x14ac:dyDescent="0.25">
      <c r="A12" s="457"/>
      <c r="B12" s="457"/>
      <c r="C12" s="457"/>
      <c r="D12" s="457"/>
      <c r="E12" s="457"/>
      <c r="F12" s="457"/>
      <c r="G12" s="457"/>
      <c r="H12" s="457"/>
      <c r="I12" s="457"/>
      <c r="J12" s="457"/>
      <c r="K12" s="457"/>
      <c r="L12" s="457"/>
      <c r="M12" s="457"/>
      <c r="N12" s="457"/>
      <c r="O12" s="457"/>
      <c r="P12" s="457"/>
      <c r="Q12" s="457"/>
      <c r="R12" s="457"/>
      <c r="S12" s="457"/>
      <c r="T12" s="457"/>
      <c r="U12" s="457"/>
      <c r="V12" s="457"/>
      <c r="W12" s="457"/>
      <c r="X12" s="457"/>
      <c r="Y12" s="457"/>
      <c r="Z12" s="457"/>
      <c r="AA12" s="457"/>
      <c r="AB12" s="457"/>
      <c r="AC12" s="457"/>
      <c r="AD12" s="457"/>
      <c r="AE12" s="457"/>
      <c r="AF12" s="457"/>
    </row>
    <row r="13" spans="1:32" s="352" customFormat="1" x14ac:dyDescent="0.25">
      <c r="A13" s="457"/>
      <c r="B13" s="457"/>
      <c r="C13" s="457"/>
      <c r="D13" s="457"/>
      <c r="E13" s="457"/>
      <c r="F13" s="457"/>
      <c r="G13" s="457"/>
      <c r="H13" s="457"/>
      <c r="I13" s="457"/>
      <c r="J13" s="457"/>
      <c r="K13" s="457"/>
      <c r="L13" s="457"/>
      <c r="M13" s="457"/>
      <c r="N13" s="457"/>
      <c r="O13" s="457"/>
      <c r="P13" s="457"/>
      <c r="Q13" s="457"/>
      <c r="R13" s="457"/>
      <c r="S13" s="457"/>
      <c r="T13" s="457"/>
      <c r="U13" s="457"/>
      <c r="V13" s="457"/>
      <c r="W13" s="457"/>
      <c r="X13" s="457"/>
      <c r="Y13" s="457"/>
      <c r="Z13" s="457"/>
      <c r="AA13" s="457"/>
      <c r="AB13" s="457"/>
      <c r="AC13" s="457"/>
      <c r="AD13" s="457"/>
      <c r="AE13" s="457"/>
      <c r="AF13" s="457"/>
    </row>
    <row r="14" spans="1:32" s="352" customFormat="1" x14ac:dyDescent="0.25">
      <c r="A14" s="457"/>
      <c r="B14" s="457"/>
      <c r="C14" s="457"/>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7"/>
    </row>
    <row r="15" spans="1:32" s="352" customFormat="1" x14ac:dyDescent="0.25">
      <c r="A15" s="457"/>
      <c r="B15" s="457"/>
      <c r="C15" s="457"/>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row>
    <row r="16" spans="1:32" s="352" customFormat="1" x14ac:dyDescent="0.25">
      <c r="A16" s="457"/>
      <c r="B16" s="457"/>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row>
    <row r="17" spans="1:32" s="352" customFormat="1" x14ac:dyDescent="0.25">
      <c r="A17" s="457"/>
      <c r="B17" s="457"/>
      <c r="C17" s="457"/>
      <c r="D17" s="457"/>
      <c r="E17" s="457"/>
      <c r="F17" s="457"/>
      <c r="G17" s="457"/>
      <c r="H17" s="457"/>
      <c r="I17" s="457"/>
      <c r="J17" s="457"/>
      <c r="K17" s="457"/>
      <c r="L17" s="457"/>
      <c r="M17" s="457"/>
      <c r="N17" s="457"/>
      <c r="O17" s="457"/>
      <c r="P17" s="457"/>
      <c r="Q17" s="457"/>
      <c r="R17" s="457"/>
      <c r="S17" s="457"/>
      <c r="T17" s="457"/>
      <c r="U17" s="457"/>
      <c r="V17" s="457"/>
      <c r="W17" s="457"/>
      <c r="X17" s="457"/>
      <c r="Y17" s="457"/>
      <c r="Z17" s="457"/>
      <c r="AA17" s="457"/>
      <c r="AB17" s="457"/>
      <c r="AC17" s="457"/>
      <c r="AD17" s="457"/>
      <c r="AE17" s="457"/>
      <c r="AF17" s="457"/>
    </row>
    <row r="18" spans="1:32" s="352" customFormat="1" x14ac:dyDescent="0.25">
      <c r="A18" s="457"/>
      <c r="B18" s="457"/>
      <c r="C18" s="457"/>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row>
    <row r="19" spans="1:32" s="352" customFormat="1" x14ac:dyDescent="0.25">
      <c r="A19" s="457"/>
      <c r="B19" s="457"/>
      <c r="C19" s="457"/>
      <c r="D19" s="457"/>
      <c r="E19" s="457"/>
      <c r="F19" s="457"/>
      <c r="G19" s="457"/>
      <c r="H19" s="457"/>
      <c r="I19" s="457"/>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57"/>
    </row>
    <row r="20" spans="1:32" s="352" customFormat="1" x14ac:dyDescent="0.25">
      <c r="A20" s="457"/>
      <c r="B20" s="457"/>
      <c r="C20" s="457"/>
      <c r="D20" s="457"/>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row>
    <row r="21" spans="1:32" s="352" customFormat="1" x14ac:dyDescent="0.25">
      <c r="A21" s="457"/>
      <c r="B21" s="457"/>
      <c r="C21" s="457"/>
      <c r="D21" s="457"/>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57"/>
    </row>
    <row r="22" spans="1:32" s="352" customFormat="1" x14ac:dyDescent="0.25">
      <c r="A22" s="457"/>
      <c r="B22" s="457"/>
      <c r="C22" s="457"/>
      <c r="D22" s="457"/>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row>
    <row r="23" spans="1:32" s="352" customFormat="1" x14ac:dyDescent="0.25">
      <c r="A23" s="447" t="e">
        <f>+HLOOKUP(Introduction!$G$4,nametranslations,34,FALSE)</f>
        <v>#N/A</v>
      </c>
    </row>
    <row r="24" spans="1:32" s="352" customFormat="1" x14ac:dyDescent="0.25">
      <c r="A24" s="458"/>
    </row>
    <row r="25" spans="1:32" s="352" customFormat="1" x14ac:dyDescent="0.25">
      <c r="A25" s="459"/>
      <c r="B25" s="459"/>
      <c r="C25" s="459"/>
      <c r="D25" s="459"/>
      <c r="E25" s="459"/>
      <c r="F25" s="459"/>
      <c r="G25" s="459"/>
      <c r="H25" s="459"/>
      <c r="I25" s="459"/>
      <c r="J25" s="459"/>
      <c r="K25" s="459"/>
      <c r="L25" s="459"/>
      <c r="M25" s="459"/>
      <c r="N25" s="459"/>
      <c r="O25" s="459"/>
      <c r="P25" s="459"/>
      <c r="Q25" s="459"/>
      <c r="R25" s="459"/>
      <c r="S25" s="459"/>
      <c r="T25" s="459"/>
      <c r="U25" s="459"/>
      <c r="V25" s="459"/>
      <c r="W25" s="459"/>
      <c r="X25" s="459"/>
      <c r="Y25" s="459"/>
      <c r="Z25" s="459"/>
      <c r="AA25" s="459"/>
      <c r="AB25" s="459"/>
      <c r="AC25" s="459"/>
      <c r="AD25" s="459"/>
      <c r="AE25" s="459"/>
      <c r="AF25" s="459"/>
    </row>
    <row r="26" spans="1:32" s="352" customFormat="1" x14ac:dyDescent="0.25">
      <c r="A26" s="459"/>
      <c r="B26" s="459"/>
      <c r="C26" s="459"/>
      <c r="D26" s="459"/>
      <c r="E26" s="459"/>
      <c r="F26" s="459"/>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row>
    <row r="27" spans="1:32" s="352" customFormat="1" x14ac:dyDescent="0.25">
      <c r="A27" s="459"/>
      <c r="B27" s="459"/>
      <c r="C27" s="459"/>
      <c r="D27" s="459"/>
      <c r="E27" s="459"/>
      <c r="F27" s="459"/>
      <c r="G27" s="459"/>
      <c r="H27" s="459"/>
      <c r="I27" s="459"/>
      <c r="J27" s="459"/>
      <c r="K27" s="459"/>
      <c r="L27" s="459"/>
      <c r="M27" s="459"/>
      <c r="N27" s="459"/>
      <c r="O27" s="459"/>
      <c r="P27" s="459"/>
      <c r="Q27" s="459"/>
      <c r="R27" s="459"/>
      <c r="S27" s="459"/>
      <c r="T27" s="459"/>
      <c r="U27" s="459"/>
      <c r="V27" s="459"/>
      <c r="W27" s="459"/>
      <c r="X27" s="459"/>
      <c r="Y27" s="459"/>
      <c r="Z27" s="459"/>
      <c r="AA27" s="459"/>
      <c r="AB27" s="459"/>
      <c r="AC27" s="459"/>
      <c r="AD27" s="459"/>
      <c r="AE27" s="459"/>
      <c r="AF27" s="459"/>
    </row>
    <row r="28" spans="1:32" s="352" customFormat="1" x14ac:dyDescent="0.25">
      <c r="A28" s="459"/>
      <c r="B28" s="459"/>
      <c r="C28" s="459"/>
      <c r="D28" s="459"/>
      <c r="E28" s="459"/>
      <c r="F28" s="459"/>
      <c r="G28" s="459"/>
      <c r="H28" s="459"/>
      <c r="I28" s="459"/>
      <c r="J28" s="459"/>
      <c r="K28" s="459"/>
      <c r="L28" s="459"/>
      <c r="M28" s="459"/>
      <c r="N28" s="459"/>
      <c r="O28" s="459"/>
      <c r="P28" s="459"/>
      <c r="Q28" s="459"/>
      <c r="R28" s="459"/>
      <c r="S28" s="459"/>
      <c r="T28" s="459"/>
      <c r="U28" s="459"/>
      <c r="V28" s="459"/>
      <c r="W28" s="459"/>
      <c r="X28" s="459"/>
      <c r="Y28" s="459"/>
      <c r="Z28" s="459"/>
      <c r="AA28" s="459"/>
      <c r="AB28" s="459"/>
      <c r="AC28" s="459"/>
      <c r="AD28" s="459"/>
      <c r="AE28" s="459"/>
      <c r="AF28" s="459"/>
    </row>
    <row r="29" spans="1:32" s="352" customFormat="1" x14ac:dyDescent="0.25">
      <c r="A29" s="459"/>
      <c r="B29" s="459"/>
      <c r="C29" s="459"/>
      <c r="D29" s="459"/>
      <c r="E29" s="459"/>
      <c r="F29" s="459"/>
      <c r="G29" s="459"/>
      <c r="H29" s="459"/>
      <c r="I29" s="459"/>
      <c r="J29" s="459"/>
      <c r="K29" s="459"/>
      <c r="L29" s="459"/>
      <c r="M29" s="459"/>
      <c r="N29" s="459"/>
      <c r="O29" s="459"/>
      <c r="P29" s="459"/>
      <c r="Q29" s="459"/>
      <c r="R29" s="459"/>
      <c r="S29" s="459"/>
      <c r="T29" s="459"/>
      <c r="U29" s="459"/>
      <c r="V29" s="459"/>
      <c r="W29" s="459"/>
      <c r="X29" s="459"/>
      <c r="Y29" s="459"/>
      <c r="Z29" s="459"/>
      <c r="AA29" s="459"/>
      <c r="AB29" s="459"/>
      <c r="AC29" s="459"/>
      <c r="AD29" s="459"/>
      <c r="AE29" s="459"/>
      <c r="AF29" s="459"/>
    </row>
    <row r="30" spans="1:32" s="352" customFormat="1" x14ac:dyDescent="0.25">
      <c r="A30" s="459"/>
      <c r="B30" s="459"/>
      <c r="C30" s="459"/>
      <c r="D30" s="459"/>
      <c r="E30" s="459"/>
      <c r="F30" s="459"/>
      <c r="G30" s="459"/>
      <c r="H30" s="459"/>
      <c r="I30" s="459"/>
      <c r="J30" s="459"/>
      <c r="K30" s="459"/>
      <c r="L30" s="459"/>
      <c r="M30" s="459"/>
      <c r="N30" s="459"/>
      <c r="O30" s="459"/>
      <c r="P30" s="459"/>
      <c r="Q30" s="459"/>
      <c r="R30" s="459"/>
      <c r="S30" s="459"/>
      <c r="T30" s="459"/>
      <c r="U30" s="459"/>
      <c r="V30" s="459"/>
      <c r="W30" s="459"/>
      <c r="X30" s="459"/>
      <c r="Y30" s="459"/>
      <c r="Z30" s="459"/>
      <c r="AA30" s="459"/>
      <c r="AB30" s="459"/>
      <c r="AC30" s="459"/>
      <c r="AD30" s="459"/>
      <c r="AE30" s="459"/>
      <c r="AF30" s="459"/>
    </row>
    <row r="31" spans="1:32" s="352" customFormat="1" x14ac:dyDescent="0.25">
      <c r="A31" s="459"/>
      <c r="B31" s="459"/>
      <c r="C31" s="459"/>
      <c r="D31" s="459"/>
      <c r="E31" s="459"/>
      <c r="F31" s="459"/>
      <c r="G31" s="459"/>
      <c r="H31" s="459"/>
      <c r="I31" s="459"/>
      <c r="J31" s="459"/>
      <c r="K31" s="459"/>
      <c r="L31" s="459"/>
      <c r="M31" s="459"/>
      <c r="N31" s="459"/>
      <c r="O31" s="459"/>
      <c r="P31" s="459"/>
      <c r="Q31" s="459"/>
      <c r="R31" s="459"/>
      <c r="S31" s="459"/>
      <c r="T31" s="459"/>
      <c r="U31" s="459"/>
      <c r="V31" s="459"/>
      <c r="W31" s="459"/>
      <c r="X31" s="459"/>
      <c r="Y31" s="459"/>
      <c r="Z31" s="459"/>
      <c r="AA31" s="459"/>
      <c r="AB31" s="459"/>
      <c r="AC31" s="459"/>
      <c r="AD31" s="459"/>
      <c r="AE31" s="459"/>
      <c r="AF31" s="459"/>
    </row>
    <row r="32" spans="1:32" s="352" customFormat="1" x14ac:dyDescent="0.25">
      <c r="A32" s="459"/>
      <c r="B32" s="459"/>
      <c r="C32" s="459"/>
      <c r="D32" s="459"/>
      <c r="E32" s="459"/>
      <c r="F32" s="459"/>
      <c r="G32" s="459"/>
      <c r="H32" s="459"/>
      <c r="I32" s="459"/>
      <c r="J32" s="459"/>
      <c r="K32" s="459"/>
      <c r="L32" s="459"/>
      <c r="M32" s="459"/>
      <c r="N32" s="459"/>
      <c r="O32" s="459"/>
      <c r="P32" s="459"/>
      <c r="Q32" s="459"/>
      <c r="R32" s="459"/>
      <c r="S32" s="459"/>
      <c r="T32" s="459"/>
      <c r="U32" s="459"/>
      <c r="V32" s="459"/>
      <c r="W32" s="459"/>
      <c r="X32" s="459"/>
      <c r="Y32" s="459"/>
      <c r="Z32" s="459"/>
      <c r="AA32" s="459"/>
      <c r="AB32" s="459"/>
      <c r="AC32" s="459"/>
      <c r="AD32" s="459"/>
      <c r="AE32" s="459"/>
      <c r="AF32" s="459"/>
    </row>
    <row r="33" spans="1:32" s="352" customFormat="1" x14ac:dyDescent="0.25">
      <c r="A33" s="459"/>
      <c r="B33" s="459"/>
      <c r="C33" s="459"/>
      <c r="D33" s="459"/>
      <c r="E33" s="459"/>
      <c r="F33" s="459"/>
      <c r="G33" s="459"/>
      <c r="H33" s="459"/>
      <c r="I33" s="459"/>
      <c r="J33" s="459"/>
      <c r="K33" s="459"/>
      <c r="L33" s="459"/>
      <c r="M33" s="459"/>
      <c r="N33" s="459"/>
      <c r="O33" s="459"/>
      <c r="P33" s="459"/>
      <c r="Q33" s="459"/>
      <c r="R33" s="459"/>
      <c r="S33" s="459"/>
      <c r="T33" s="459"/>
      <c r="U33" s="459"/>
      <c r="V33" s="459"/>
      <c r="W33" s="459"/>
      <c r="X33" s="459"/>
      <c r="Y33" s="459"/>
      <c r="Z33" s="459"/>
      <c r="AA33" s="459"/>
      <c r="AB33" s="459"/>
      <c r="AC33" s="459"/>
      <c r="AD33" s="459"/>
      <c r="AE33" s="459"/>
      <c r="AF33" s="459"/>
    </row>
    <row r="34" spans="1:32" s="352" customFormat="1" x14ac:dyDescent="0.25">
      <c r="A34" s="459"/>
      <c r="B34" s="459"/>
      <c r="C34" s="459"/>
      <c r="D34" s="459"/>
      <c r="E34" s="459"/>
      <c r="F34" s="459"/>
      <c r="G34" s="459"/>
      <c r="H34" s="459"/>
      <c r="I34" s="459"/>
      <c r="J34" s="459"/>
      <c r="K34" s="459"/>
      <c r="L34" s="459"/>
      <c r="M34" s="459"/>
      <c r="N34" s="459"/>
      <c r="O34" s="459"/>
      <c r="P34" s="459"/>
      <c r="Q34" s="459"/>
      <c r="R34" s="459"/>
      <c r="S34" s="459"/>
      <c r="T34" s="459"/>
      <c r="U34" s="459"/>
      <c r="V34" s="459"/>
      <c r="W34" s="459"/>
      <c r="X34" s="459"/>
      <c r="Y34" s="459"/>
      <c r="Z34" s="459"/>
      <c r="AA34" s="459"/>
      <c r="AB34" s="459"/>
      <c r="AC34" s="459"/>
      <c r="AD34" s="459"/>
      <c r="AE34" s="459"/>
      <c r="AF34" s="459"/>
    </row>
    <row r="35" spans="1:32" s="352" customFormat="1" x14ac:dyDescent="0.25">
      <c r="A35" s="459"/>
      <c r="B35" s="459"/>
      <c r="C35" s="459"/>
      <c r="D35" s="459"/>
      <c r="E35" s="459"/>
      <c r="F35" s="459"/>
      <c r="G35" s="459"/>
      <c r="H35" s="459"/>
      <c r="I35" s="459"/>
      <c r="J35" s="459"/>
      <c r="K35" s="459"/>
      <c r="L35" s="459"/>
      <c r="M35" s="459"/>
      <c r="N35" s="459"/>
      <c r="O35" s="459"/>
      <c r="P35" s="459"/>
      <c r="Q35" s="459"/>
      <c r="R35" s="459"/>
      <c r="S35" s="459"/>
      <c r="T35" s="459"/>
      <c r="U35" s="459"/>
      <c r="V35" s="459"/>
      <c r="W35" s="459"/>
      <c r="X35" s="459"/>
      <c r="Y35" s="459"/>
      <c r="Z35" s="459"/>
      <c r="AA35" s="459"/>
      <c r="AB35" s="459"/>
      <c r="AC35" s="459"/>
      <c r="AD35" s="459"/>
      <c r="AE35" s="459"/>
      <c r="AF35" s="459"/>
    </row>
    <row r="36" spans="1:32" s="352" customFormat="1" x14ac:dyDescent="0.25">
      <c r="A36" s="459"/>
      <c r="B36" s="459"/>
      <c r="C36" s="459"/>
      <c r="D36" s="459"/>
      <c r="E36" s="459"/>
      <c r="F36" s="459"/>
      <c r="G36" s="459"/>
      <c r="H36" s="459"/>
      <c r="I36" s="459"/>
      <c r="J36" s="459"/>
      <c r="K36" s="459"/>
      <c r="L36" s="459"/>
      <c r="M36" s="459"/>
      <c r="N36" s="459"/>
      <c r="O36" s="459"/>
      <c r="P36" s="459"/>
      <c r="Q36" s="459"/>
      <c r="R36" s="459"/>
      <c r="S36" s="459"/>
      <c r="T36" s="459"/>
      <c r="U36" s="459"/>
      <c r="V36" s="459"/>
      <c r="W36" s="459"/>
      <c r="X36" s="459"/>
      <c r="Y36" s="459"/>
      <c r="Z36" s="459"/>
      <c r="AA36" s="459"/>
      <c r="AB36" s="459"/>
      <c r="AC36" s="459"/>
      <c r="AD36" s="459"/>
      <c r="AE36" s="459"/>
      <c r="AF36" s="459"/>
    </row>
    <row r="37" spans="1:32" s="352" customFormat="1" x14ac:dyDescent="0.25">
      <c r="A37" s="459"/>
      <c r="B37" s="459"/>
      <c r="C37" s="459"/>
      <c r="D37" s="459"/>
      <c r="E37" s="459"/>
      <c r="F37" s="459"/>
      <c r="G37" s="459"/>
      <c r="H37" s="459"/>
      <c r="I37" s="459"/>
      <c r="J37" s="459"/>
      <c r="K37" s="459"/>
      <c r="L37" s="459"/>
      <c r="M37" s="459"/>
      <c r="N37" s="459"/>
      <c r="O37" s="459"/>
      <c r="P37" s="459"/>
      <c r="Q37" s="459"/>
      <c r="R37" s="459"/>
      <c r="S37" s="459"/>
      <c r="T37" s="459"/>
      <c r="U37" s="459"/>
      <c r="V37" s="459"/>
      <c r="W37" s="459"/>
      <c r="X37" s="459"/>
      <c r="Y37" s="459"/>
      <c r="Z37" s="459"/>
      <c r="AA37" s="459"/>
      <c r="AB37" s="459"/>
      <c r="AC37" s="459"/>
      <c r="AD37" s="459"/>
      <c r="AE37" s="459"/>
      <c r="AF37" s="459"/>
    </row>
    <row r="38" spans="1:32" s="352" customFormat="1" x14ac:dyDescent="0.25">
      <c r="A38" s="459"/>
      <c r="B38" s="459"/>
      <c r="C38" s="459"/>
      <c r="D38" s="459"/>
      <c r="E38" s="459"/>
      <c r="F38" s="459"/>
      <c r="G38" s="459"/>
      <c r="H38" s="459"/>
      <c r="I38" s="459"/>
      <c r="J38" s="459"/>
      <c r="K38" s="459"/>
      <c r="L38" s="459"/>
      <c r="M38" s="459"/>
      <c r="N38" s="459"/>
      <c r="O38" s="459"/>
      <c r="P38" s="459"/>
      <c r="Q38" s="459"/>
      <c r="R38" s="459"/>
      <c r="S38" s="459"/>
      <c r="T38" s="459"/>
      <c r="U38" s="459"/>
      <c r="V38" s="459"/>
      <c r="W38" s="459"/>
      <c r="X38" s="459"/>
      <c r="Y38" s="459"/>
      <c r="Z38" s="459"/>
      <c r="AA38" s="459"/>
      <c r="AB38" s="459"/>
      <c r="AC38" s="459"/>
      <c r="AD38" s="459"/>
      <c r="AE38" s="459"/>
      <c r="AF38" s="459"/>
    </row>
    <row r="39" spans="1:32" s="352" customFormat="1" x14ac:dyDescent="0.25">
      <c r="A39" s="459"/>
      <c r="B39" s="459"/>
      <c r="C39" s="459"/>
      <c r="D39" s="459"/>
      <c r="E39" s="459"/>
      <c r="F39" s="459"/>
      <c r="G39" s="459"/>
      <c r="H39" s="459"/>
      <c r="I39" s="459"/>
      <c r="J39" s="459"/>
      <c r="K39" s="459"/>
      <c r="L39" s="459"/>
      <c r="M39" s="459"/>
      <c r="N39" s="459"/>
      <c r="O39" s="459"/>
      <c r="P39" s="459"/>
      <c r="Q39" s="459"/>
      <c r="R39" s="459"/>
      <c r="S39" s="459"/>
      <c r="T39" s="459"/>
      <c r="U39" s="459"/>
      <c r="V39" s="459"/>
      <c r="W39" s="459"/>
      <c r="X39" s="459"/>
      <c r="Y39" s="459"/>
      <c r="Z39" s="459"/>
      <c r="AA39" s="459"/>
      <c r="AB39" s="459"/>
      <c r="AC39" s="459"/>
      <c r="AD39" s="459"/>
      <c r="AE39" s="459"/>
      <c r="AF39" s="459"/>
    </row>
    <row r="40" spans="1:32" s="352" customFormat="1" x14ac:dyDescent="0.25">
      <c r="A40" s="459"/>
      <c r="B40" s="459"/>
      <c r="C40" s="459"/>
      <c r="D40" s="459"/>
      <c r="E40" s="459"/>
      <c r="F40" s="459"/>
      <c r="G40" s="459"/>
      <c r="H40" s="459"/>
      <c r="I40" s="459"/>
      <c r="J40" s="459"/>
      <c r="K40" s="459"/>
      <c r="L40" s="459"/>
      <c r="M40" s="459"/>
      <c r="N40" s="459"/>
      <c r="O40" s="459"/>
      <c r="P40" s="459"/>
      <c r="Q40" s="459"/>
      <c r="R40" s="459"/>
      <c r="S40" s="459"/>
      <c r="T40" s="459"/>
      <c r="U40" s="459"/>
      <c r="V40" s="459"/>
      <c r="W40" s="459"/>
      <c r="X40" s="459"/>
      <c r="Y40" s="459"/>
      <c r="Z40" s="459"/>
      <c r="AA40" s="459"/>
      <c r="AB40" s="459"/>
      <c r="AC40" s="459"/>
      <c r="AD40" s="459"/>
      <c r="AE40" s="459"/>
      <c r="AF40" s="459"/>
    </row>
    <row r="41" spans="1:32" s="352" customFormat="1" x14ac:dyDescent="0.25">
      <c r="A41" s="459"/>
      <c r="B41" s="459"/>
      <c r="C41" s="459"/>
      <c r="D41" s="459"/>
      <c r="E41" s="459"/>
      <c r="F41" s="459"/>
      <c r="G41" s="459"/>
      <c r="H41" s="459"/>
      <c r="I41" s="459"/>
      <c r="J41" s="459"/>
      <c r="K41" s="459"/>
      <c r="L41" s="459"/>
      <c r="M41" s="459"/>
      <c r="N41" s="459"/>
      <c r="O41" s="459"/>
      <c r="P41" s="459"/>
      <c r="Q41" s="459"/>
      <c r="R41" s="459"/>
      <c r="S41" s="459"/>
      <c r="T41" s="459"/>
      <c r="U41" s="459"/>
      <c r="V41" s="459"/>
      <c r="W41" s="459"/>
      <c r="X41" s="459"/>
      <c r="Y41" s="459"/>
      <c r="Z41" s="459"/>
      <c r="AA41" s="459"/>
      <c r="AB41" s="459"/>
      <c r="AC41" s="459"/>
      <c r="AD41" s="459"/>
      <c r="AE41" s="459"/>
      <c r="AF41" s="459"/>
    </row>
    <row r="42" spans="1:32" s="352" customFormat="1" x14ac:dyDescent="0.25">
      <c r="A42" s="459"/>
      <c r="B42" s="459"/>
      <c r="C42" s="459"/>
      <c r="D42" s="459"/>
      <c r="E42" s="459"/>
      <c r="F42" s="459"/>
      <c r="G42" s="459"/>
      <c r="H42" s="459"/>
      <c r="I42" s="459"/>
      <c r="J42" s="459"/>
      <c r="K42" s="459"/>
      <c r="L42" s="459"/>
      <c r="M42" s="459"/>
      <c r="N42" s="459"/>
      <c r="O42" s="459"/>
      <c r="P42" s="459"/>
      <c r="Q42" s="459"/>
      <c r="R42" s="459"/>
      <c r="S42" s="459"/>
      <c r="T42" s="459"/>
      <c r="U42" s="459"/>
      <c r="V42" s="459"/>
      <c r="W42" s="459"/>
      <c r="X42" s="459"/>
      <c r="Y42" s="459"/>
      <c r="Z42" s="459"/>
      <c r="AA42" s="459"/>
      <c r="AB42" s="459"/>
      <c r="AC42" s="459"/>
      <c r="AD42" s="459"/>
      <c r="AE42" s="459"/>
      <c r="AF42" s="459"/>
    </row>
    <row r="43" spans="1:32" s="352" customFormat="1" x14ac:dyDescent="0.25">
      <c r="A43" s="459"/>
      <c r="B43" s="459"/>
      <c r="C43" s="459"/>
      <c r="D43" s="459"/>
      <c r="E43" s="459"/>
      <c r="F43" s="459"/>
      <c r="G43" s="459"/>
      <c r="H43" s="459"/>
      <c r="I43" s="459"/>
      <c r="J43" s="459"/>
      <c r="K43" s="459"/>
      <c r="L43" s="459"/>
      <c r="M43" s="459"/>
      <c r="N43" s="459"/>
      <c r="O43" s="459"/>
      <c r="P43" s="459"/>
      <c r="Q43" s="459"/>
      <c r="R43" s="459"/>
      <c r="S43" s="459"/>
      <c r="T43" s="459"/>
      <c r="U43" s="459"/>
      <c r="V43" s="459"/>
      <c r="W43" s="459"/>
      <c r="X43" s="459"/>
      <c r="Y43" s="459"/>
      <c r="Z43" s="459"/>
      <c r="AA43" s="459"/>
      <c r="AB43" s="459"/>
      <c r="AC43" s="459"/>
      <c r="AD43" s="459"/>
      <c r="AE43" s="459"/>
      <c r="AF43" s="459"/>
    </row>
    <row r="44" spans="1:32" s="352" customFormat="1" x14ac:dyDescent="0.25">
      <c r="A44" s="447" t="e">
        <f>+HLOOKUP(Introduction!$G$4,nametranslations,34,FALSE)</f>
        <v>#N/A</v>
      </c>
      <c r="B44" s="458"/>
    </row>
    <row r="45" spans="1:32" s="352" customFormat="1" x14ac:dyDescent="0.25"/>
    <row r="46" spans="1:32" s="352" customFormat="1" x14ac:dyDescent="0.25">
      <c r="A46" s="460"/>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0"/>
      <c r="AA46" s="460"/>
      <c r="AB46" s="460"/>
      <c r="AC46" s="460"/>
      <c r="AD46" s="460"/>
      <c r="AE46" s="460"/>
      <c r="AF46" s="460"/>
    </row>
    <row r="47" spans="1:32" s="352" customFormat="1" x14ac:dyDescent="0.25">
      <c r="A47" s="460"/>
      <c r="B47" s="460"/>
      <c r="C47" s="460"/>
      <c r="D47" s="460"/>
      <c r="E47" s="460"/>
      <c r="F47" s="460"/>
      <c r="G47" s="460"/>
      <c r="H47" s="460"/>
      <c r="I47" s="460"/>
      <c r="J47" s="460"/>
      <c r="K47" s="460"/>
      <c r="L47" s="460"/>
      <c r="M47" s="460"/>
      <c r="N47" s="460"/>
      <c r="O47" s="460"/>
      <c r="P47" s="460"/>
      <c r="Q47" s="460"/>
      <c r="R47" s="460"/>
      <c r="S47" s="460"/>
      <c r="T47" s="460"/>
      <c r="U47" s="460"/>
      <c r="V47" s="460"/>
      <c r="W47" s="460"/>
      <c r="X47" s="460"/>
      <c r="Y47" s="460"/>
      <c r="Z47" s="460"/>
      <c r="AA47" s="460"/>
      <c r="AB47" s="460"/>
      <c r="AC47" s="460"/>
      <c r="AD47" s="460"/>
      <c r="AE47" s="460"/>
      <c r="AF47" s="460"/>
    </row>
    <row r="48" spans="1:32" s="352" customFormat="1" x14ac:dyDescent="0.25">
      <c r="A48" s="460"/>
      <c r="B48" s="460"/>
      <c r="C48" s="460"/>
      <c r="D48" s="460"/>
      <c r="E48" s="460"/>
      <c r="F48" s="460"/>
      <c r="G48" s="460"/>
      <c r="H48" s="460"/>
      <c r="I48" s="460"/>
      <c r="J48" s="460"/>
      <c r="K48" s="460"/>
      <c r="L48" s="460"/>
      <c r="M48" s="460"/>
      <c r="N48" s="460"/>
      <c r="O48" s="460"/>
      <c r="P48" s="460"/>
      <c r="Q48" s="460"/>
      <c r="R48" s="460"/>
      <c r="S48" s="460"/>
      <c r="T48" s="460"/>
      <c r="U48" s="460"/>
      <c r="V48" s="460"/>
      <c r="W48" s="460"/>
      <c r="X48" s="460"/>
      <c r="Y48" s="460"/>
      <c r="Z48" s="460"/>
      <c r="AA48" s="460"/>
      <c r="AB48" s="460"/>
      <c r="AC48" s="460"/>
      <c r="AD48" s="460"/>
      <c r="AE48" s="460"/>
      <c r="AF48" s="460"/>
    </row>
    <row r="49" spans="1:32" s="352" customFormat="1" x14ac:dyDescent="0.25">
      <c r="A49" s="460"/>
      <c r="B49" s="460"/>
      <c r="C49" s="460"/>
      <c r="D49" s="460"/>
      <c r="E49" s="460"/>
      <c r="F49" s="460"/>
      <c r="G49" s="460"/>
      <c r="H49" s="460"/>
      <c r="I49" s="460"/>
      <c r="J49" s="460"/>
      <c r="K49" s="460"/>
      <c r="L49" s="460"/>
      <c r="M49" s="460"/>
      <c r="N49" s="460"/>
      <c r="O49" s="460"/>
      <c r="P49" s="460"/>
      <c r="Q49" s="460"/>
      <c r="R49" s="460"/>
      <c r="S49" s="460"/>
      <c r="T49" s="460"/>
      <c r="U49" s="460"/>
      <c r="V49" s="460"/>
      <c r="W49" s="460"/>
      <c r="X49" s="460"/>
      <c r="Y49" s="460"/>
      <c r="Z49" s="460"/>
      <c r="AA49" s="460"/>
      <c r="AB49" s="460"/>
      <c r="AC49" s="460"/>
      <c r="AD49" s="460"/>
      <c r="AE49" s="460"/>
      <c r="AF49" s="460"/>
    </row>
    <row r="50" spans="1:32" s="352" customFormat="1" x14ac:dyDescent="0.25">
      <c r="A50" s="460"/>
      <c r="B50" s="460"/>
      <c r="C50" s="460"/>
      <c r="D50" s="460"/>
      <c r="E50" s="460"/>
      <c r="F50" s="460"/>
      <c r="G50" s="460"/>
      <c r="H50" s="460"/>
      <c r="I50" s="460"/>
      <c r="J50" s="460"/>
      <c r="K50" s="460"/>
      <c r="L50" s="460"/>
      <c r="M50" s="460"/>
      <c r="N50" s="460"/>
      <c r="O50" s="460"/>
      <c r="P50" s="460"/>
      <c r="Q50" s="460"/>
      <c r="R50" s="460"/>
      <c r="S50" s="460"/>
      <c r="T50" s="460"/>
      <c r="U50" s="460"/>
      <c r="V50" s="460"/>
      <c r="W50" s="460"/>
      <c r="X50" s="460"/>
      <c r="Y50" s="460"/>
      <c r="Z50" s="460"/>
      <c r="AA50" s="460"/>
      <c r="AB50" s="460"/>
      <c r="AC50" s="460"/>
      <c r="AD50" s="460"/>
      <c r="AE50" s="460"/>
      <c r="AF50" s="460"/>
    </row>
    <row r="51" spans="1:32" s="352" customFormat="1" x14ac:dyDescent="0.25">
      <c r="A51" s="460"/>
      <c r="B51" s="460"/>
      <c r="C51" s="460"/>
      <c r="D51" s="460"/>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row>
    <row r="52" spans="1:32" s="352" customFormat="1" x14ac:dyDescent="0.25">
      <c r="A52" s="460"/>
      <c r="B52" s="460"/>
      <c r="C52" s="460"/>
      <c r="D52" s="460"/>
      <c r="E52" s="460"/>
      <c r="F52" s="460"/>
      <c r="G52" s="460"/>
      <c r="H52" s="460"/>
      <c r="I52" s="460"/>
      <c r="J52" s="460"/>
      <c r="K52" s="460"/>
      <c r="L52" s="460"/>
      <c r="M52" s="460"/>
      <c r="N52" s="460"/>
      <c r="O52" s="460"/>
      <c r="P52" s="460"/>
      <c r="Q52" s="460"/>
      <c r="R52" s="460"/>
      <c r="S52" s="460"/>
      <c r="T52" s="460"/>
      <c r="U52" s="460"/>
      <c r="V52" s="460"/>
      <c r="W52" s="460"/>
      <c r="X52" s="460"/>
      <c r="Y52" s="460"/>
      <c r="Z52" s="460"/>
      <c r="AA52" s="460"/>
      <c r="AB52" s="460"/>
      <c r="AC52" s="460"/>
      <c r="AD52" s="460"/>
      <c r="AE52" s="460"/>
      <c r="AF52" s="460"/>
    </row>
    <row r="53" spans="1:32" s="352" customFormat="1" x14ac:dyDescent="0.25">
      <c r="A53" s="460"/>
      <c r="B53" s="460"/>
      <c r="C53" s="460"/>
      <c r="D53" s="460"/>
      <c r="E53" s="460"/>
      <c r="F53" s="460"/>
      <c r="G53" s="460"/>
      <c r="H53" s="460"/>
      <c r="I53" s="460"/>
      <c r="J53" s="460"/>
      <c r="K53" s="460"/>
      <c r="L53" s="460"/>
      <c r="M53" s="460"/>
      <c r="N53" s="460"/>
      <c r="O53" s="460"/>
      <c r="P53" s="460"/>
      <c r="Q53" s="460"/>
      <c r="R53" s="460"/>
      <c r="S53" s="460"/>
      <c r="T53" s="460"/>
      <c r="U53" s="460"/>
      <c r="V53" s="460"/>
      <c r="W53" s="460"/>
      <c r="X53" s="460"/>
      <c r="Y53" s="460"/>
      <c r="Z53" s="460"/>
      <c r="AA53" s="460"/>
      <c r="AB53" s="460"/>
      <c r="AC53" s="460"/>
      <c r="AD53" s="460"/>
      <c r="AE53" s="460"/>
      <c r="AF53" s="460"/>
    </row>
    <row r="54" spans="1:32" s="352" customFormat="1" x14ac:dyDescent="0.25">
      <c r="A54" s="460"/>
      <c r="B54" s="460"/>
      <c r="C54" s="460"/>
      <c r="D54" s="460"/>
      <c r="E54" s="460"/>
      <c r="F54" s="460"/>
      <c r="G54" s="460"/>
      <c r="H54" s="460"/>
      <c r="I54" s="460"/>
      <c r="J54" s="460"/>
      <c r="K54" s="460"/>
      <c r="L54" s="460"/>
      <c r="M54" s="460"/>
      <c r="N54" s="460"/>
      <c r="O54" s="460"/>
      <c r="P54" s="460"/>
      <c r="Q54" s="460"/>
      <c r="R54" s="460"/>
      <c r="S54" s="460"/>
      <c r="T54" s="460"/>
      <c r="U54" s="460"/>
      <c r="V54" s="460"/>
      <c r="W54" s="460"/>
      <c r="X54" s="460"/>
      <c r="Y54" s="460"/>
      <c r="Z54" s="460"/>
      <c r="AA54" s="460"/>
      <c r="AB54" s="460"/>
      <c r="AC54" s="460"/>
      <c r="AD54" s="460"/>
      <c r="AE54" s="460"/>
      <c r="AF54" s="460"/>
    </row>
    <row r="55" spans="1:32" s="352" customFormat="1" x14ac:dyDescent="0.25">
      <c r="A55" s="460"/>
      <c r="B55" s="460"/>
      <c r="C55" s="460"/>
      <c r="D55" s="460"/>
      <c r="E55" s="460"/>
      <c r="F55" s="460"/>
      <c r="G55" s="460"/>
      <c r="H55" s="460"/>
      <c r="I55" s="460"/>
      <c r="J55" s="460"/>
      <c r="K55" s="460"/>
      <c r="L55" s="460"/>
      <c r="M55" s="460"/>
      <c r="N55" s="460"/>
      <c r="O55" s="460"/>
      <c r="P55" s="460"/>
      <c r="Q55" s="460"/>
      <c r="R55" s="460"/>
      <c r="S55" s="460"/>
      <c r="T55" s="460"/>
      <c r="U55" s="460"/>
      <c r="V55" s="460"/>
      <c r="W55" s="460"/>
      <c r="X55" s="460"/>
      <c r="Y55" s="460"/>
      <c r="Z55" s="460"/>
      <c r="AA55" s="460"/>
      <c r="AB55" s="460"/>
      <c r="AC55" s="460"/>
      <c r="AD55" s="460"/>
      <c r="AE55" s="460"/>
      <c r="AF55" s="460"/>
    </row>
    <row r="56" spans="1:32" s="352" customFormat="1" x14ac:dyDescent="0.25">
      <c r="A56" s="460"/>
      <c r="B56" s="460"/>
      <c r="C56" s="460"/>
      <c r="D56" s="460"/>
      <c r="E56" s="460"/>
      <c r="F56" s="460"/>
      <c r="G56" s="460"/>
      <c r="H56" s="460"/>
      <c r="I56" s="460"/>
      <c r="J56" s="460"/>
      <c r="K56" s="460"/>
      <c r="L56" s="460"/>
      <c r="M56" s="460"/>
      <c r="N56" s="460"/>
      <c r="O56" s="460"/>
      <c r="P56" s="460"/>
      <c r="Q56" s="460"/>
      <c r="R56" s="460"/>
      <c r="S56" s="460"/>
      <c r="T56" s="460"/>
      <c r="U56" s="460"/>
      <c r="V56" s="460"/>
      <c r="W56" s="460"/>
      <c r="X56" s="460"/>
      <c r="Y56" s="460"/>
      <c r="Z56" s="460"/>
      <c r="AA56" s="460"/>
      <c r="AB56" s="460"/>
      <c r="AC56" s="460"/>
      <c r="AD56" s="460"/>
      <c r="AE56" s="460"/>
      <c r="AF56" s="460"/>
    </row>
    <row r="57" spans="1:32" s="352" customFormat="1" x14ac:dyDescent="0.25">
      <c r="A57" s="460"/>
      <c r="B57" s="460"/>
      <c r="C57" s="460"/>
      <c r="D57" s="460"/>
      <c r="E57" s="460"/>
      <c r="F57" s="460"/>
      <c r="G57" s="460"/>
      <c r="H57" s="460"/>
      <c r="I57" s="460"/>
      <c r="J57" s="460"/>
      <c r="K57" s="460"/>
      <c r="L57" s="460"/>
      <c r="M57" s="460"/>
      <c r="N57" s="460"/>
      <c r="O57" s="460"/>
      <c r="P57" s="460"/>
      <c r="Q57" s="460"/>
      <c r="R57" s="460"/>
      <c r="S57" s="460"/>
      <c r="T57" s="460"/>
      <c r="U57" s="460"/>
      <c r="V57" s="460"/>
      <c r="W57" s="460"/>
      <c r="X57" s="460"/>
      <c r="Y57" s="460"/>
      <c r="Z57" s="460"/>
      <c r="AA57" s="460"/>
      <c r="AB57" s="460"/>
      <c r="AC57" s="460"/>
      <c r="AD57" s="460"/>
      <c r="AE57" s="460"/>
      <c r="AF57" s="460"/>
    </row>
    <row r="58" spans="1:32" s="352" customFormat="1" x14ac:dyDescent="0.25">
      <c r="A58" s="460"/>
      <c r="B58" s="460"/>
      <c r="C58" s="460"/>
      <c r="D58" s="460"/>
      <c r="E58" s="460"/>
      <c r="F58" s="460"/>
      <c r="G58" s="460"/>
      <c r="H58" s="460"/>
      <c r="I58" s="460"/>
      <c r="J58" s="460"/>
      <c r="K58" s="460"/>
      <c r="L58" s="460"/>
      <c r="M58" s="460"/>
      <c r="N58" s="460"/>
      <c r="O58" s="460"/>
      <c r="P58" s="460"/>
      <c r="Q58" s="460"/>
      <c r="R58" s="460"/>
      <c r="S58" s="460"/>
      <c r="T58" s="460"/>
      <c r="U58" s="460"/>
      <c r="V58" s="460"/>
      <c r="W58" s="460"/>
      <c r="X58" s="460"/>
      <c r="Y58" s="460"/>
      <c r="Z58" s="460"/>
      <c r="AA58" s="460"/>
      <c r="AB58" s="460"/>
      <c r="AC58" s="460"/>
      <c r="AD58" s="460"/>
      <c r="AE58" s="460"/>
      <c r="AF58" s="460"/>
    </row>
    <row r="59" spans="1:32" s="352" customFormat="1" x14ac:dyDescent="0.25">
      <c r="A59" s="460"/>
      <c r="B59" s="460"/>
      <c r="C59" s="460"/>
      <c r="D59" s="460"/>
      <c r="E59" s="460"/>
      <c r="F59" s="460"/>
      <c r="G59" s="460"/>
      <c r="H59" s="460"/>
      <c r="I59" s="460"/>
      <c r="J59" s="460"/>
      <c r="K59" s="460"/>
      <c r="L59" s="460"/>
      <c r="M59" s="460"/>
      <c r="N59" s="460"/>
      <c r="O59" s="460"/>
      <c r="P59" s="460"/>
      <c r="Q59" s="460"/>
      <c r="R59" s="460"/>
      <c r="S59" s="460"/>
      <c r="T59" s="460"/>
      <c r="U59" s="460"/>
      <c r="V59" s="460"/>
      <c r="W59" s="460"/>
      <c r="X59" s="460"/>
      <c r="Y59" s="460"/>
      <c r="Z59" s="460"/>
      <c r="AA59" s="460"/>
      <c r="AB59" s="460"/>
      <c r="AC59" s="460"/>
      <c r="AD59" s="460"/>
      <c r="AE59" s="460"/>
      <c r="AF59" s="460"/>
    </row>
    <row r="60" spans="1:32" s="352" customFormat="1" x14ac:dyDescent="0.25">
      <c r="A60" s="460"/>
      <c r="B60" s="460"/>
      <c r="C60" s="460"/>
      <c r="D60" s="460"/>
      <c r="E60" s="460"/>
      <c r="F60" s="460"/>
      <c r="G60" s="460"/>
      <c r="H60" s="460"/>
      <c r="I60" s="460"/>
      <c r="J60" s="460"/>
      <c r="K60" s="460"/>
      <c r="L60" s="460"/>
      <c r="M60" s="460"/>
      <c r="N60" s="460"/>
      <c r="O60" s="460"/>
      <c r="P60" s="460"/>
      <c r="Q60" s="460"/>
      <c r="R60" s="460"/>
      <c r="S60" s="460"/>
      <c r="T60" s="460"/>
      <c r="U60" s="460"/>
      <c r="V60" s="460"/>
      <c r="W60" s="460"/>
      <c r="X60" s="460"/>
      <c r="Y60" s="460"/>
      <c r="Z60" s="460"/>
      <c r="AA60" s="460"/>
      <c r="AB60" s="460"/>
      <c r="AC60" s="460"/>
      <c r="AD60" s="460"/>
      <c r="AE60" s="460"/>
      <c r="AF60" s="460"/>
    </row>
    <row r="61" spans="1:32" s="352" customFormat="1" x14ac:dyDescent="0.25">
      <c r="A61" s="460"/>
      <c r="B61" s="460"/>
      <c r="C61" s="460"/>
      <c r="D61" s="460"/>
      <c r="E61" s="460"/>
      <c r="F61" s="460"/>
      <c r="G61" s="460"/>
      <c r="H61" s="460"/>
      <c r="I61" s="460"/>
      <c r="J61" s="460"/>
      <c r="K61" s="460"/>
      <c r="L61" s="460"/>
      <c r="M61" s="460"/>
      <c r="N61" s="460"/>
      <c r="O61" s="460"/>
      <c r="P61" s="460"/>
      <c r="Q61" s="460"/>
      <c r="R61" s="460"/>
      <c r="S61" s="460"/>
      <c r="T61" s="460"/>
      <c r="U61" s="460"/>
      <c r="V61" s="460"/>
      <c r="W61" s="460"/>
      <c r="X61" s="460"/>
      <c r="Y61" s="460"/>
      <c r="Z61" s="460"/>
      <c r="AA61" s="460"/>
      <c r="AB61" s="460"/>
      <c r="AC61" s="460"/>
      <c r="AD61" s="460"/>
      <c r="AE61" s="460"/>
      <c r="AF61" s="460"/>
    </row>
    <row r="62" spans="1:32" s="352" customFormat="1" x14ac:dyDescent="0.25">
      <c r="A62" s="460"/>
      <c r="B62" s="460"/>
      <c r="C62" s="460"/>
      <c r="D62" s="460"/>
      <c r="E62" s="460"/>
      <c r="F62" s="460"/>
      <c r="G62" s="460"/>
      <c r="H62" s="460"/>
      <c r="I62" s="460"/>
      <c r="J62" s="460"/>
      <c r="K62" s="460"/>
      <c r="L62" s="460"/>
      <c r="M62" s="460"/>
      <c r="N62" s="460"/>
      <c r="O62" s="460"/>
      <c r="P62" s="460"/>
      <c r="Q62" s="460"/>
      <c r="R62" s="460"/>
      <c r="S62" s="460"/>
      <c r="T62" s="460"/>
      <c r="U62" s="460"/>
      <c r="V62" s="460"/>
      <c r="W62" s="460"/>
      <c r="X62" s="460"/>
      <c r="Y62" s="460"/>
      <c r="Z62" s="460"/>
      <c r="AA62" s="460"/>
      <c r="AB62" s="460"/>
      <c r="AC62" s="460"/>
      <c r="AD62" s="460"/>
      <c r="AE62" s="460"/>
      <c r="AF62" s="460"/>
    </row>
    <row r="63" spans="1:32" s="352" customFormat="1" x14ac:dyDescent="0.25">
      <c r="A63" s="460"/>
      <c r="B63" s="460"/>
      <c r="C63" s="460"/>
      <c r="D63" s="460"/>
      <c r="E63" s="460"/>
      <c r="F63" s="460"/>
      <c r="G63" s="460"/>
      <c r="H63" s="460"/>
      <c r="I63" s="460"/>
      <c r="J63" s="460"/>
      <c r="K63" s="460"/>
      <c r="L63" s="460"/>
      <c r="M63" s="460"/>
      <c r="N63" s="460"/>
      <c r="O63" s="460"/>
      <c r="P63" s="460"/>
      <c r="Q63" s="460"/>
      <c r="R63" s="460"/>
      <c r="S63" s="460"/>
      <c r="T63" s="460"/>
      <c r="U63" s="460"/>
      <c r="V63" s="460"/>
      <c r="W63" s="460"/>
      <c r="X63" s="460"/>
      <c r="Y63" s="460"/>
      <c r="Z63" s="460"/>
      <c r="AA63" s="460"/>
      <c r="AB63" s="460"/>
      <c r="AC63" s="460"/>
      <c r="AD63" s="460"/>
      <c r="AE63" s="460"/>
      <c r="AF63" s="460"/>
    </row>
    <row r="64" spans="1:32" s="352" customFormat="1" x14ac:dyDescent="0.25">
      <c r="A64" s="460"/>
      <c r="B64" s="460"/>
      <c r="C64" s="460"/>
      <c r="D64" s="460"/>
      <c r="E64" s="460"/>
      <c r="F64" s="460"/>
      <c r="G64" s="460"/>
      <c r="H64" s="460"/>
      <c r="I64" s="460"/>
      <c r="J64" s="460"/>
      <c r="K64" s="460"/>
      <c r="L64" s="460"/>
      <c r="M64" s="460"/>
      <c r="N64" s="460"/>
      <c r="O64" s="460"/>
      <c r="P64" s="460"/>
      <c r="Q64" s="460"/>
      <c r="R64" s="460"/>
      <c r="S64" s="460"/>
      <c r="T64" s="460"/>
      <c r="U64" s="460"/>
      <c r="V64" s="460"/>
      <c r="W64" s="460"/>
      <c r="X64" s="460"/>
      <c r="Y64" s="460"/>
      <c r="Z64" s="460"/>
      <c r="AA64" s="460"/>
      <c r="AB64" s="460"/>
      <c r="AC64" s="460"/>
      <c r="AD64" s="460"/>
      <c r="AE64" s="460"/>
      <c r="AF64" s="460"/>
    </row>
    <row r="65" spans="1:2" s="352" customFormat="1" x14ac:dyDescent="0.25">
      <c r="A65" s="447" t="e">
        <f>+HLOOKUP(Introduction!$G$4,nametranslations,34,FALSE)</f>
        <v>#N/A</v>
      </c>
      <c r="B65" s="45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2A74-0398-4B6A-A6FB-4E1E1D483FA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3" customWidth="1"/>
    <col min="2" max="2" width="9" style="353"/>
    <col min="3" max="3" width="5.8984375" style="353" customWidth="1"/>
    <col min="4" max="5" width="4.09765625" style="353" customWidth="1"/>
    <col min="6" max="6" width="3.8984375" style="353" customWidth="1"/>
    <col min="7" max="7" width="4.09765625" style="353" customWidth="1"/>
    <col min="8" max="9" width="3.8984375" style="353" customWidth="1"/>
    <col min="10" max="10" width="4.09765625" style="353" customWidth="1"/>
    <col min="11" max="12" width="3.8984375" style="353" customWidth="1"/>
    <col min="13" max="13" width="4.09765625" style="353" customWidth="1"/>
    <col min="14" max="15" width="3.8984375" style="353" customWidth="1"/>
    <col min="16" max="16" width="4.09765625" style="353" customWidth="1"/>
    <col min="17" max="18" width="3.8984375" style="353" customWidth="1"/>
    <col min="19" max="19" width="4.09765625" style="353" customWidth="1"/>
    <col min="20" max="21" width="3.8984375" style="353" customWidth="1"/>
    <col min="22" max="51" width="3.8984375" style="459" customWidth="1"/>
    <col min="52" max="69" width="3.8984375" style="460" customWidth="1"/>
    <col min="70" max="16384" width="9" style="353"/>
  </cols>
  <sheetData>
    <row r="1" spans="1:69" ht="17.399999999999999" x14ac:dyDescent="0.3">
      <c r="A1" s="461" t="e">
        <f>HLOOKUP(Introduction!$G$4,nametranslations,83,FALSE)</f>
        <v>#N/A</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row>
    <row r="2" spans="1:69" ht="15.6" x14ac:dyDescent="0.3">
      <c r="A2" s="463"/>
      <c r="B2" s="463"/>
      <c r="C2" s="463"/>
      <c r="D2" s="464" t="e">
        <f>HLOOKUP(Introduction!$G$4,nametranslations,85,FALSE)</f>
        <v>#N/A</v>
      </c>
      <c r="E2" s="462"/>
      <c r="F2" s="462"/>
      <c r="G2" s="465"/>
      <c r="H2" s="462"/>
      <c r="I2" s="462"/>
      <c r="J2" s="465"/>
      <c r="K2" s="466"/>
      <c r="L2" s="466"/>
      <c r="M2" s="465"/>
      <c r="N2" s="466"/>
      <c r="O2" s="466"/>
      <c r="P2" s="465"/>
      <c r="Q2" s="466"/>
      <c r="R2" s="466"/>
      <c r="S2" s="465"/>
      <c r="T2" s="466"/>
      <c r="U2" s="466"/>
      <c r="V2" s="467" t="e">
        <f>HLOOKUP(Introduction!$G$4,nametranslations,86,FALSE)</f>
        <v>#N/A</v>
      </c>
      <c r="W2" s="352"/>
      <c r="X2" s="466"/>
      <c r="Y2" s="466"/>
      <c r="Z2" s="466"/>
      <c r="AA2" s="468"/>
      <c r="AB2" s="466"/>
      <c r="AC2" s="466"/>
      <c r="AD2" s="466"/>
      <c r="AE2" s="466"/>
      <c r="AF2" s="468"/>
      <c r="AG2" s="466"/>
      <c r="AH2" s="466"/>
      <c r="AI2" s="466"/>
      <c r="AJ2" s="466"/>
      <c r="AK2" s="468"/>
      <c r="AL2" s="466"/>
      <c r="AM2" s="466"/>
      <c r="AN2" s="466"/>
      <c r="AO2" s="466"/>
      <c r="AP2" s="468"/>
      <c r="AQ2" s="466"/>
      <c r="AR2" s="466"/>
      <c r="AS2" s="466"/>
      <c r="AT2" s="466"/>
      <c r="AU2" s="468"/>
      <c r="AV2" s="466"/>
      <c r="AW2" s="466"/>
      <c r="AX2" s="466"/>
      <c r="AY2" s="466"/>
      <c r="AZ2" s="469" t="e">
        <f>HLOOKUP(Introduction!$G$4,nametranslations,87,FALSE)</f>
        <v>#N/A</v>
      </c>
      <c r="BA2" s="470"/>
      <c r="BB2" s="471"/>
      <c r="BC2" s="471"/>
      <c r="BD2" s="472"/>
      <c r="BE2" s="472"/>
      <c r="BF2" s="472"/>
      <c r="BG2" s="472"/>
      <c r="BH2" s="472"/>
      <c r="BI2" s="472"/>
      <c r="BJ2" s="472"/>
      <c r="BK2" s="472"/>
      <c r="BL2" s="472"/>
      <c r="BM2" s="472"/>
      <c r="BN2" s="472"/>
      <c r="BO2" s="472"/>
      <c r="BP2" s="472"/>
      <c r="BQ2" s="472"/>
    </row>
    <row r="3" spans="1:69" ht="13.8" x14ac:dyDescent="0.25">
      <c r="A3" s="473"/>
      <c r="B3" s="462"/>
      <c r="C3" s="462"/>
      <c r="D3" s="462" t="str">
        <f>+Key!$A$24</f>
        <v>Total</v>
      </c>
      <c r="E3" s="462"/>
      <c r="F3" s="462"/>
      <c r="G3" s="462" t="str">
        <f>+Key!$A$26</f>
        <v>Urban</v>
      </c>
      <c r="I3" s="462"/>
      <c r="J3" s="462" t="str">
        <f>+Key!$A$25</f>
        <v>Rural</v>
      </c>
      <c r="L3" s="462"/>
      <c r="M3" s="462" t="str">
        <f>+Key!$A$27</f>
        <v>Pre-primary</v>
      </c>
      <c r="O3" s="462"/>
      <c r="P3" s="462" t="str">
        <f>+Key!$A$28</f>
        <v>Primary</v>
      </c>
      <c r="Q3" s="462"/>
      <c r="R3" s="462"/>
      <c r="S3" s="462" t="str">
        <f>+Key!$A$29</f>
        <v>Secondary</v>
      </c>
      <c r="U3" s="462"/>
      <c r="V3" s="462" t="str">
        <f>+Key!$A$24</f>
        <v>Total</v>
      </c>
      <c r="W3" s="462"/>
      <c r="X3" s="462"/>
      <c r="Y3" s="462" t="str">
        <f>+Key!$A$26</f>
        <v>Urban</v>
      </c>
      <c r="Z3" s="353"/>
      <c r="AA3" s="462"/>
      <c r="AB3" s="462" t="str">
        <f>+Key!$A$25</f>
        <v>Rural</v>
      </c>
      <c r="AC3" s="353"/>
      <c r="AD3" s="462"/>
      <c r="AE3" s="462" t="str">
        <f>+Key!$A$27</f>
        <v>Pre-primary</v>
      </c>
      <c r="AF3" s="353"/>
      <c r="AG3" s="462"/>
      <c r="AH3" s="462" t="str">
        <f>+Key!$A$28</f>
        <v>Primary</v>
      </c>
      <c r="AI3" s="462"/>
      <c r="AJ3" s="462"/>
      <c r="AK3" s="462" t="str">
        <f>+Key!$A$29</f>
        <v>Secondary</v>
      </c>
      <c r="AL3" s="462"/>
      <c r="AM3" s="462"/>
      <c r="AN3" s="462"/>
      <c r="AO3" s="462"/>
      <c r="AP3" s="462" t="s">
        <v>17</v>
      </c>
      <c r="AQ3" s="462"/>
      <c r="AR3" s="462"/>
      <c r="AS3" s="462"/>
      <c r="AT3" s="462"/>
      <c r="AU3" s="462" t="s">
        <v>18</v>
      </c>
      <c r="AV3" s="462"/>
      <c r="AW3" s="462"/>
      <c r="AX3" s="462"/>
      <c r="AY3" s="462"/>
      <c r="AZ3" s="462" t="str">
        <f>+Key!$A$24</f>
        <v>Total</v>
      </c>
      <c r="BA3" s="474"/>
      <c r="BB3" s="462"/>
      <c r="BC3" s="462" t="str">
        <f>+Key!$A$26</f>
        <v>Urban</v>
      </c>
      <c r="BD3" s="353"/>
      <c r="BE3" s="462"/>
      <c r="BF3" s="462" t="str">
        <f>+Key!$A$25</f>
        <v>Rural</v>
      </c>
      <c r="BG3" s="353"/>
      <c r="BH3" s="462"/>
      <c r="BI3" s="462" t="str">
        <f>+Key!$A$27</f>
        <v>Pre-primary</v>
      </c>
      <c r="BJ3" s="353"/>
      <c r="BK3" s="462"/>
      <c r="BL3" s="462" t="str">
        <f>+Key!$A$28</f>
        <v>Primary</v>
      </c>
      <c r="BM3" s="462"/>
      <c r="BN3" s="462"/>
      <c r="BO3" s="462" t="str">
        <f>+Key!$A$29</f>
        <v>Secondary</v>
      </c>
      <c r="BP3" s="352"/>
      <c r="BQ3" s="462"/>
    </row>
    <row r="4" spans="1:69" ht="148.80000000000001" x14ac:dyDescent="0.25">
      <c r="A4" s="475" t="s">
        <v>5</v>
      </c>
      <c r="B4" s="475" t="e">
        <f>HLOOKUP(Introduction!$G$4,nametranslations,88,FALSE)</f>
        <v>#N/A</v>
      </c>
      <c r="C4" s="475" t="s">
        <v>4</v>
      </c>
      <c r="D4" s="476" t="s">
        <v>25</v>
      </c>
      <c r="E4" s="477" t="s">
        <v>19</v>
      </c>
      <c r="F4" s="478" t="s">
        <v>107</v>
      </c>
      <c r="G4" s="476" t="s">
        <v>25</v>
      </c>
      <c r="H4" s="477" t="s">
        <v>19</v>
      </c>
      <c r="I4" s="478" t="s">
        <v>107</v>
      </c>
      <c r="J4" s="476" t="s">
        <v>25</v>
      </c>
      <c r="K4" s="477" t="s">
        <v>19</v>
      </c>
      <c r="L4" s="478" t="s">
        <v>107</v>
      </c>
      <c r="M4" s="476" t="s">
        <v>25</v>
      </c>
      <c r="N4" s="477" t="s">
        <v>19</v>
      </c>
      <c r="O4" s="478" t="s">
        <v>107</v>
      </c>
      <c r="P4" s="476" t="s">
        <v>25</v>
      </c>
      <c r="Q4" s="477" t="s">
        <v>19</v>
      </c>
      <c r="R4" s="478" t="s">
        <v>107</v>
      </c>
      <c r="S4" s="476" t="s">
        <v>25</v>
      </c>
      <c r="T4" s="477" t="s">
        <v>19</v>
      </c>
      <c r="U4" s="479" t="s">
        <v>107</v>
      </c>
      <c r="V4" s="480" t="s">
        <v>25</v>
      </c>
      <c r="W4" s="481" t="s">
        <v>19</v>
      </c>
      <c r="X4" s="481" t="s">
        <v>21</v>
      </c>
      <c r="Y4" s="481" t="s">
        <v>28</v>
      </c>
      <c r="Z4" s="482" t="s">
        <v>108</v>
      </c>
      <c r="AA4" s="480" t="s">
        <v>25</v>
      </c>
      <c r="AB4" s="481" t="s">
        <v>19</v>
      </c>
      <c r="AC4" s="481" t="s">
        <v>21</v>
      </c>
      <c r="AD4" s="481" t="s">
        <v>28</v>
      </c>
      <c r="AE4" s="482" t="s">
        <v>108</v>
      </c>
      <c r="AF4" s="480" t="s">
        <v>25</v>
      </c>
      <c r="AG4" s="481" t="s">
        <v>19</v>
      </c>
      <c r="AH4" s="481" t="s">
        <v>21</v>
      </c>
      <c r="AI4" s="481" t="s">
        <v>28</v>
      </c>
      <c r="AJ4" s="482" t="s">
        <v>108</v>
      </c>
      <c r="AK4" s="480" t="s">
        <v>25</v>
      </c>
      <c r="AL4" s="481" t="s">
        <v>19</v>
      </c>
      <c r="AM4" s="481" t="s">
        <v>21</v>
      </c>
      <c r="AN4" s="481" t="s">
        <v>28</v>
      </c>
      <c r="AO4" s="482" t="s">
        <v>108</v>
      </c>
      <c r="AP4" s="480" t="s">
        <v>25</v>
      </c>
      <c r="AQ4" s="481" t="s">
        <v>19</v>
      </c>
      <c r="AR4" s="481" t="s">
        <v>21</v>
      </c>
      <c r="AS4" s="481" t="s">
        <v>28</v>
      </c>
      <c r="AT4" s="482" t="s">
        <v>108</v>
      </c>
      <c r="AU4" s="480" t="s">
        <v>25</v>
      </c>
      <c r="AV4" s="481" t="s">
        <v>19</v>
      </c>
      <c r="AW4" s="481" t="s">
        <v>21</v>
      </c>
      <c r="AX4" s="481" t="s">
        <v>28</v>
      </c>
      <c r="AY4" s="483" t="s">
        <v>108</v>
      </c>
      <c r="AZ4" s="484" t="s">
        <v>25</v>
      </c>
      <c r="BA4" s="485" t="s">
        <v>127</v>
      </c>
      <c r="BB4" s="486" t="s">
        <v>128</v>
      </c>
      <c r="BC4" s="484" t="s">
        <v>25</v>
      </c>
      <c r="BD4" s="485" t="s">
        <v>127</v>
      </c>
      <c r="BE4" s="486" t="s">
        <v>128</v>
      </c>
      <c r="BF4" s="484" t="s">
        <v>25</v>
      </c>
      <c r="BG4" s="485" t="s">
        <v>127</v>
      </c>
      <c r="BH4" s="486" t="s">
        <v>128</v>
      </c>
      <c r="BI4" s="484" t="s">
        <v>25</v>
      </c>
      <c r="BJ4" s="485" t="s">
        <v>127</v>
      </c>
      <c r="BK4" s="486" t="s">
        <v>128</v>
      </c>
      <c r="BL4" s="484" t="s">
        <v>25</v>
      </c>
      <c r="BM4" s="485" t="s">
        <v>127</v>
      </c>
      <c r="BN4" s="486" t="s">
        <v>128</v>
      </c>
      <c r="BO4" s="484" t="s">
        <v>25</v>
      </c>
      <c r="BP4" s="485" t="s">
        <v>127</v>
      </c>
      <c r="BQ4" s="486" t="s">
        <v>128</v>
      </c>
    </row>
    <row r="5" spans="1:69" ht="43.2" hidden="1" x14ac:dyDescent="0.25">
      <c r="A5" s="475" t="s">
        <v>38</v>
      </c>
      <c r="B5" s="475" t="s">
        <v>39</v>
      </c>
      <c r="C5" s="475" t="s">
        <v>40</v>
      </c>
      <c r="D5" s="476" t="s">
        <v>121</v>
      </c>
      <c r="E5" s="477" t="s">
        <v>41</v>
      </c>
      <c r="F5" s="478" t="s">
        <v>154</v>
      </c>
      <c r="G5" s="476" t="s">
        <v>122</v>
      </c>
      <c r="H5" s="477" t="s">
        <v>42</v>
      </c>
      <c r="I5" s="478" t="s">
        <v>155</v>
      </c>
      <c r="J5" s="476" t="s">
        <v>123</v>
      </c>
      <c r="K5" s="477" t="s">
        <v>43</v>
      </c>
      <c r="L5" s="478" t="s">
        <v>156</v>
      </c>
      <c r="M5" s="476" t="s">
        <v>124</v>
      </c>
      <c r="N5" s="477" t="s">
        <v>79</v>
      </c>
      <c r="O5" s="478" t="s">
        <v>157</v>
      </c>
      <c r="P5" s="476" t="s">
        <v>125</v>
      </c>
      <c r="Q5" s="477" t="s">
        <v>80</v>
      </c>
      <c r="R5" s="478" t="s">
        <v>158</v>
      </c>
      <c r="S5" s="476" t="s">
        <v>126</v>
      </c>
      <c r="T5" s="477" t="s">
        <v>81</v>
      </c>
      <c r="U5" s="479" t="s">
        <v>159</v>
      </c>
      <c r="V5" s="480" t="s">
        <v>115</v>
      </c>
      <c r="W5" s="481" t="s">
        <v>44</v>
      </c>
      <c r="X5" s="487" t="s">
        <v>58</v>
      </c>
      <c r="Y5" s="487" t="s">
        <v>59</v>
      </c>
      <c r="Z5" s="482" t="s">
        <v>160</v>
      </c>
      <c r="AA5" s="480" t="s">
        <v>116</v>
      </c>
      <c r="AB5" s="481" t="s">
        <v>45</v>
      </c>
      <c r="AC5" s="487" t="s">
        <v>60</v>
      </c>
      <c r="AD5" s="487" t="s">
        <v>61</v>
      </c>
      <c r="AE5" s="482" t="s">
        <v>161</v>
      </c>
      <c r="AF5" s="480" t="s">
        <v>117</v>
      </c>
      <c r="AG5" s="481" t="s">
        <v>46</v>
      </c>
      <c r="AH5" s="487" t="s">
        <v>62</v>
      </c>
      <c r="AI5" s="487" t="s">
        <v>63</v>
      </c>
      <c r="AJ5" s="482" t="s">
        <v>162</v>
      </c>
      <c r="AK5" s="480" t="s">
        <v>118</v>
      </c>
      <c r="AL5" s="481" t="s">
        <v>64</v>
      </c>
      <c r="AM5" s="487" t="s">
        <v>65</v>
      </c>
      <c r="AN5" s="487" t="s">
        <v>66</v>
      </c>
      <c r="AO5" s="482" t="s">
        <v>163</v>
      </c>
      <c r="AP5" s="480" t="s">
        <v>119</v>
      </c>
      <c r="AQ5" s="481" t="s">
        <v>67</v>
      </c>
      <c r="AR5" s="487" t="s">
        <v>68</v>
      </c>
      <c r="AS5" s="487" t="s">
        <v>69</v>
      </c>
      <c r="AT5" s="482" t="s">
        <v>164</v>
      </c>
      <c r="AU5" s="480" t="s">
        <v>120</v>
      </c>
      <c r="AV5" s="481" t="s">
        <v>70</v>
      </c>
      <c r="AW5" s="487" t="s">
        <v>71</v>
      </c>
      <c r="AX5" s="487" t="s">
        <v>72</v>
      </c>
      <c r="AY5" s="483" t="s">
        <v>165</v>
      </c>
      <c r="AZ5" s="484" t="s">
        <v>73</v>
      </c>
      <c r="BA5" s="485" t="s">
        <v>100</v>
      </c>
      <c r="BB5" s="486" t="s">
        <v>166</v>
      </c>
      <c r="BC5" s="484" t="s">
        <v>78</v>
      </c>
      <c r="BD5" s="485" t="s">
        <v>101</v>
      </c>
      <c r="BE5" s="486" t="s">
        <v>167</v>
      </c>
      <c r="BF5" s="484" t="s">
        <v>77</v>
      </c>
      <c r="BG5" s="485" t="s">
        <v>102</v>
      </c>
      <c r="BH5" s="486" t="s">
        <v>168</v>
      </c>
      <c r="BI5" s="484" t="s">
        <v>76</v>
      </c>
      <c r="BJ5" s="485" t="s">
        <v>103</v>
      </c>
      <c r="BK5" s="486" t="s">
        <v>169</v>
      </c>
      <c r="BL5" s="484" t="s">
        <v>75</v>
      </c>
      <c r="BM5" s="485" t="s">
        <v>104</v>
      </c>
      <c r="BN5" s="486" t="s">
        <v>170</v>
      </c>
      <c r="BO5" s="484" t="s">
        <v>74</v>
      </c>
      <c r="BP5" s="485" t="s">
        <v>105</v>
      </c>
      <c r="BQ5" s="486" t="s">
        <v>171</v>
      </c>
    </row>
    <row r="6" spans="1:69" x14ac:dyDescent="0.25">
      <c r="A6" s="488" t="str">
        <f>+RIGHT('Data Summary'!A6,LEN('Data Summary'!A6)-9)</f>
        <v>UIS</v>
      </c>
      <c r="B6" s="462" t="str">
        <f>+IF(ISTEXT('Data Summary'!B6),'Data Summary'!B6,"")</f>
        <v/>
      </c>
      <c r="C6" s="489">
        <f>+VALUE('Data Summary'!C6)</f>
        <v>2018</v>
      </c>
      <c r="D6" s="490">
        <f>+IF(AND(ISNUMBER('Water Data'!D4),'Data Summary'!BS6="Yes"),100-'Water Data'!D4,NA())</f>
        <v>100</v>
      </c>
      <c r="E6" s="490">
        <f>+IF(AND(ISNUMBER('Water Data'!D6),'Data Summary'!BT6="Yes"),'Water Data'!D6,NA())</f>
        <v>100</v>
      </c>
      <c r="F6" s="490">
        <f>+IF(AND(ISNUMBER('Water Data'!D9),'Data Summary'!BU6="Yes"),'Water Data'!D9,NA())</f>
        <v>100</v>
      </c>
      <c r="G6" s="490" t="e">
        <f>+IF(AND(ISNUMBER('Water Data'!E4),'Data Summary'!BV6="Yes"),100-'Water Data'!E4,NA())</f>
        <v>#N/A</v>
      </c>
      <c r="H6" s="490" t="e">
        <f>+IF(AND(ISNUMBER('Water Data'!E6),'Data Summary'!BW6="Yes"),'Water Data'!E6,NA())</f>
        <v>#N/A</v>
      </c>
      <c r="I6" s="490" t="e">
        <f>+IF(AND(ISNUMBER('Water Data'!E9),'Data Summary'!BX6="Yes"),'Water Data'!E9,NA())</f>
        <v>#N/A</v>
      </c>
      <c r="J6" s="490" t="e">
        <f>+IF(AND(ISNUMBER('Water Data'!F4),'Data Summary'!BY6="Yes"),100-'Water Data'!F4,NA())</f>
        <v>#N/A</v>
      </c>
      <c r="K6" s="490" t="e">
        <f>+IF(AND(ISNUMBER('Water Data'!F6),'Data Summary'!BZ6="Yes"),'Water Data'!F6,NA())</f>
        <v>#N/A</v>
      </c>
      <c r="L6" s="490" t="e">
        <f>+IF(AND(ISNUMBER('Water Data'!F9),'Data Summary'!CA6="Yes"),'Water Data'!F9,NA())</f>
        <v>#N/A</v>
      </c>
      <c r="M6" s="490" t="e">
        <f>+IF(AND(ISNUMBER('Water Data'!G4),'Data Summary'!CB6="Yes"),100-'Water Data'!G4,NA())</f>
        <v>#N/A</v>
      </c>
      <c r="N6" s="490" t="e">
        <f>+IF(AND(ISNUMBER('Water Data'!G6),'Data Summary'!CC6="Yes"),'Water Data'!G6,NA())</f>
        <v>#N/A</v>
      </c>
      <c r="O6" s="490" t="e">
        <f>+IF(AND(ISNUMBER('Water Data'!G9),'Data Summary'!CD6="Yes"),'Water Data'!G9,NA())</f>
        <v>#N/A</v>
      </c>
      <c r="P6" s="490">
        <f>+IF(AND(ISNUMBER('Water Data'!H4),'Data Summary'!CE6="Yes"),100-'Water Data'!H4,NA())</f>
        <v>100</v>
      </c>
      <c r="Q6" s="490">
        <f>+IF(AND(ISNUMBER('Water Data'!H6),'Data Summary'!CF6="Yes"),'Water Data'!H6,NA())</f>
        <v>100</v>
      </c>
      <c r="R6" s="490">
        <f>+IF(AND(ISNUMBER('Water Data'!H9),'Data Summary'!CG6="Yes"),'Water Data'!H9,NA())</f>
        <v>100</v>
      </c>
      <c r="S6" s="490">
        <f>+IF(AND(ISNUMBER('Water Data'!I4),'Data Summary'!CH6="Yes"),100-'Water Data'!I4,NA())</f>
        <v>100</v>
      </c>
      <c r="T6" s="490">
        <f>+IF(AND(ISNUMBER('Water Data'!I6),'Data Summary'!CI6="Yes"),'Water Data'!I6,NA())</f>
        <v>100</v>
      </c>
      <c r="U6" s="490">
        <f>+IF(AND(ISNUMBER('Water Data'!I9),'Data Summary'!CJ6="Yes"),'Water Data'!I9,NA())</f>
        <v>100</v>
      </c>
      <c r="V6" s="491">
        <f>+IF(AND(ISNUMBER('Sanitation Data'!D4),'Data Summary'!CK6="Yes"),100-'Sanitation Data'!D4,NA())</f>
        <v>100</v>
      </c>
      <c r="W6" s="491">
        <f>+IF(AND(ISNUMBER('Sanitation Data'!D6),'Data Summary'!CL6="Yes"),'Sanitation Data'!D6,NA())</f>
        <v>100</v>
      </c>
      <c r="X6" s="491" t="e">
        <f>+IF(AND(ISNUMBER('Sanitation Data'!D10),'Data Summary'!CM6="Yes"),'Sanitation Data'!D10,NA())</f>
        <v>#N/A</v>
      </c>
      <c r="Y6" s="491" t="e">
        <f>+IF(AND(ISNUMBER('Sanitation Data'!D11),'Data Summary'!CN6="Yes"),'Sanitation Data'!D11,NA())</f>
        <v>#N/A</v>
      </c>
      <c r="Z6" s="491">
        <f>+IF(AND(ISNUMBER('Sanitation Data'!D12),'Data Summary'!CO6="Yes"),'Sanitation Data'!D12,NA())</f>
        <v>100</v>
      </c>
      <c r="AA6" s="491" t="e">
        <f>+IF(AND(ISNUMBER('Sanitation Data'!E4),'Data Summary'!CP6="Yes"),100-'Sanitation Data'!E4,NA())</f>
        <v>#N/A</v>
      </c>
      <c r="AB6" s="491" t="e">
        <f>+IF(AND(ISNUMBER('Sanitation Data'!E6),'Data Summary'!CQ6="Yes"),'Sanitation Data'!E6,NA())</f>
        <v>#N/A</v>
      </c>
      <c r="AC6" s="491" t="e">
        <f>+IF(AND(ISNUMBER('Sanitation Data'!E10),'Data Summary'!CR6="Yes"),'Sanitation Data'!E10,NA())</f>
        <v>#N/A</v>
      </c>
      <c r="AD6" s="491" t="e">
        <f>+IF(AND(ISNUMBER('Sanitation Data'!E11),'Data Summary'!CS6="Yes"),'Sanitation Data'!E11,NA())</f>
        <v>#N/A</v>
      </c>
      <c r="AE6" s="491" t="e">
        <f>+IF(AND(ISNUMBER('Sanitation Data'!E12),'Data Summary'!CT6="Yes"),'Sanitation Data'!E12,NA())</f>
        <v>#N/A</v>
      </c>
      <c r="AF6" s="491" t="e">
        <f>+IF(AND(ISNUMBER('Sanitation Data'!F4),'Data Summary'!CU6="Yes"),100-'Sanitation Data'!F4,NA())</f>
        <v>#N/A</v>
      </c>
      <c r="AG6" s="491" t="e">
        <f>+IF(AND(ISNUMBER('Sanitation Data'!F6),'Data Summary'!CV6="Yes"),'Sanitation Data'!F6,NA())</f>
        <v>#N/A</v>
      </c>
      <c r="AH6" s="491" t="e">
        <f>+IF(AND(ISNUMBER('Sanitation Data'!F10),'Data Summary'!CW6="Yes"),'Sanitation Data'!F10,NA())</f>
        <v>#N/A</v>
      </c>
      <c r="AI6" s="491" t="e">
        <f>+IF(AND(ISNUMBER('Sanitation Data'!F11),'Data Summary'!CX6="Yes"),'Sanitation Data'!F11,NA())</f>
        <v>#N/A</v>
      </c>
      <c r="AJ6" s="491" t="e">
        <f>+IF(AND(ISNUMBER('Sanitation Data'!F12),'Data Summary'!CY6="Yes"),'Sanitation Data'!F12,NA())</f>
        <v>#N/A</v>
      </c>
      <c r="AK6" s="491" t="e">
        <f>+IF(AND(ISNUMBER('Sanitation Data'!G4),'Data Summary'!CZ6="Yes"),100-'Sanitation Data'!G4,NA())</f>
        <v>#N/A</v>
      </c>
      <c r="AL6" s="491" t="e">
        <f>+IF(AND(ISNUMBER('Sanitation Data'!G6),'Data Summary'!DA6="Yes"),'Sanitation Data'!G6,NA())</f>
        <v>#N/A</v>
      </c>
      <c r="AM6" s="491" t="e">
        <f>+IF(AND(ISNUMBER('Sanitation Data'!G10),'Data Summary'!DB6="Yes"),'Sanitation Data'!G10,NA())</f>
        <v>#N/A</v>
      </c>
      <c r="AN6" s="491" t="e">
        <f>+IF(AND(ISNUMBER('Sanitation Data'!G11),'Data Summary'!DC6="Yes"),'Sanitation Data'!G11,NA())</f>
        <v>#N/A</v>
      </c>
      <c r="AO6" s="491" t="e">
        <f>+IF(AND(ISNUMBER('Sanitation Data'!G12),'Data Summary'!DD6="Yes"),'Sanitation Data'!G12,NA())</f>
        <v>#N/A</v>
      </c>
      <c r="AP6" s="491">
        <f>+IF(AND(ISNUMBER('Sanitation Data'!H4),'Data Summary'!DE6="Yes"),100-'Sanitation Data'!H4,NA())</f>
        <v>100</v>
      </c>
      <c r="AQ6" s="491">
        <f>+IF(AND(ISNUMBER('Sanitation Data'!H6),'Data Summary'!DF6="Yes"),'Sanitation Data'!H6,NA())</f>
        <v>100</v>
      </c>
      <c r="AR6" s="491" t="e">
        <f>+IF(AND(ISNUMBER('Sanitation Data'!H10),'Data Summary'!DG6="Yes"),'Sanitation Data'!H10,NA())</f>
        <v>#N/A</v>
      </c>
      <c r="AS6" s="491" t="e">
        <f>+IF(AND(ISNUMBER('Sanitation Data'!H11),'Data Summary'!DH6="Yes"),'Sanitation Data'!H11,NA())</f>
        <v>#N/A</v>
      </c>
      <c r="AT6" s="491">
        <f>+IF(AND(ISNUMBER('Sanitation Data'!H12),'Data Summary'!DI6="Yes"),'Sanitation Data'!H12,NA())</f>
        <v>100</v>
      </c>
      <c r="AU6" s="491">
        <f>+IF(AND(ISNUMBER('Sanitation Data'!I4),'Data Summary'!DJ6="Yes"),100-'Sanitation Data'!I4,NA())</f>
        <v>100</v>
      </c>
      <c r="AV6" s="491">
        <f>+IF(AND(ISNUMBER('Sanitation Data'!I6),'Data Summary'!DK6="Yes"),'Sanitation Data'!I6,NA())</f>
        <v>100</v>
      </c>
      <c r="AW6" s="491" t="e">
        <f>+IF(AND(ISNUMBER('Sanitation Data'!I10),'Data Summary'!DL6="Yes"),'Sanitation Data'!I10,NA())</f>
        <v>#N/A</v>
      </c>
      <c r="AX6" s="491" t="e">
        <f>+IF(AND(ISNUMBER('Sanitation Data'!I11),'Data Summary'!DM6="Yes"),'Sanitation Data'!I11,NA())</f>
        <v>#N/A</v>
      </c>
      <c r="AY6" s="491">
        <f>+IF(AND(ISNUMBER('Sanitation Data'!I12),'Data Summary'!DN6="Yes"),'Sanitation Data'!I12,NA())</f>
        <v>100</v>
      </c>
      <c r="AZ6" s="492">
        <f>+IF(AND(ISNUMBER('Hygiene Data'!D5),'Data Summary'!DO6="Yes"),'Hygiene Data'!D5,NA())</f>
        <v>100</v>
      </c>
      <c r="BA6" s="492">
        <f>+IF(AND(ISNUMBER('Hygiene Data'!D7),'Data Summary'!DP6="Yes"),'Hygiene Data'!D7,NA())</f>
        <v>100</v>
      </c>
      <c r="BB6" s="492">
        <f>+IF(AND(ISNUMBER('Hygiene Data'!D9),'Data Summary'!DQ6="Yes"),'Hygiene Data'!D9,NA())</f>
        <v>100</v>
      </c>
      <c r="BC6" s="492" t="e">
        <f>+IF(AND(ISNUMBER('Hygiene Data'!E5),'Data Summary'!DR6="Yes"),'Hygiene Data'!E5,NA())</f>
        <v>#N/A</v>
      </c>
      <c r="BD6" s="492" t="e">
        <f>+IF(AND(ISNUMBER('Hygiene Data'!E7),'Data Summary'!DS6="Yes"),'Hygiene Data'!E7,NA())</f>
        <v>#N/A</v>
      </c>
      <c r="BE6" s="492" t="e">
        <f>+IF(AND(ISNUMBER('Hygiene Data'!E9),'Data Summary'!DT6="Yes"),'Hygiene Data'!E9,NA())</f>
        <v>#N/A</v>
      </c>
      <c r="BF6" s="492" t="e">
        <f>+IF(AND(ISNUMBER('Hygiene Data'!F5),'Data Summary'!DU6="Yes"),'Hygiene Data'!F5,NA())</f>
        <v>#N/A</v>
      </c>
      <c r="BG6" s="492" t="e">
        <f>+IF(AND(ISNUMBER('Hygiene Data'!F7),'Data Summary'!DV6="Yes"),'Hygiene Data'!F7,NA())</f>
        <v>#N/A</v>
      </c>
      <c r="BH6" s="492" t="e">
        <f>+IF(AND(ISNUMBER('Hygiene Data'!F9),'Data Summary'!DW6="Yes"),'Hygiene Data'!F9,NA())</f>
        <v>#N/A</v>
      </c>
      <c r="BI6" s="492" t="e">
        <f>+IF(AND(ISNUMBER('Hygiene Data'!G5),'Data Summary'!DX6="Yes"),'Hygiene Data'!G5,NA())</f>
        <v>#N/A</v>
      </c>
      <c r="BJ6" s="492" t="e">
        <f>+IF(AND(ISNUMBER('Hygiene Data'!G7),'Data Summary'!DY6="Yes"),'Hygiene Data'!G7,NA())</f>
        <v>#N/A</v>
      </c>
      <c r="BK6" s="492" t="e">
        <f>+IF(AND(ISNUMBER('Hygiene Data'!G9),'Data Summary'!DZ6="Yes"),'Hygiene Data'!G9,NA())</f>
        <v>#N/A</v>
      </c>
      <c r="BL6" s="492">
        <f>+IF(AND(ISNUMBER('Hygiene Data'!H5),'Data Summary'!EA6="Yes"),'Hygiene Data'!H5,NA())</f>
        <v>100</v>
      </c>
      <c r="BM6" s="492">
        <f>+IF(AND(ISNUMBER('Hygiene Data'!H7),'Data Summary'!EB6="Yes"),'Hygiene Data'!H7,NA())</f>
        <v>100</v>
      </c>
      <c r="BN6" s="492">
        <f>+IF(AND(ISNUMBER('Hygiene Data'!H9),'Data Summary'!EC6="Yes"),'Hygiene Data'!H9,NA())</f>
        <v>100</v>
      </c>
      <c r="BO6" s="492">
        <f>+IF(AND(ISNUMBER('Hygiene Data'!I5),'Data Summary'!ED6="Yes"),'Hygiene Data'!I5,NA())</f>
        <v>100</v>
      </c>
      <c r="BP6" s="492">
        <f>+IF(AND(ISNUMBER('Hygiene Data'!I7),'Data Summary'!EE6="Yes"),'Hygiene Data'!I7,NA())</f>
        <v>100</v>
      </c>
      <c r="BQ6" s="492">
        <f>+IF(AND(ISNUMBER('Hygiene Data'!I9),'Data Summary'!EF6="Yes"),'Hygiene Data'!I9,NA())</f>
        <v>100</v>
      </c>
    </row>
    <row r="7" spans="1:69" x14ac:dyDescent="0.25">
      <c r="A7" s="488" t="str">
        <f ca="1">+RIGHT('Data Summary'!A7,LEN('Data Summary'!A7)-9)</f>
        <v>UIS</v>
      </c>
      <c r="B7" s="462" t="str">
        <f ca="1">+IF(ISTEXT('Data Summary'!B7),'Data Summary'!B7,"")</f>
        <v/>
      </c>
      <c r="C7" s="489">
        <f ca="1">+VALUE('Data Summary'!C7)</f>
        <v>2020</v>
      </c>
      <c r="D7" s="490">
        <f ca="1">+IF(AND(ISNUMBER(OFFSET('Water Data'!$D$4,0,10*ROW('Water Data'!D1))),'Data Summary'!BS7="Yes"),100-OFFSET('Water Data'!$D$4,0,10*ROW('Water Data'!D1)),NA())</f>
        <v>100</v>
      </c>
      <c r="E7" s="490">
        <f ca="1">+IF(AND(ISNUMBER(OFFSET('Water Data'!$D$6,0,10*ROW('Water Data'!D1))),'Data Summary'!BT7="Yes"),OFFSET('Water Data'!$D$6,0,10*ROW('Water Data'!D1)),NA())</f>
        <v>100</v>
      </c>
      <c r="F7" s="490">
        <f ca="1">+IF(AND(ISNUMBER(OFFSET('Water Data'!$D$9,0,10*ROW('Water Data'!D1))),'Data Summary'!BU7="Yes"),OFFSET('Water Data'!$D$9,0,10*ROW('Water Data'!D1)),NA())</f>
        <v>100</v>
      </c>
      <c r="G7" s="490" t="e">
        <f ca="1">+IF(AND(ISNUMBER(OFFSET('Water Data'!$E$4,0,10*ROW('Water Data'!E1))),'Data Summary'!BV7="Yes"),100-OFFSET('Water Data'!$E$4,0,10*ROW('Water Data'!E1)),NA())</f>
        <v>#N/A</v>
      </c>
      <c r="H7" s="490" t="e">
        <f ca="1">+IF(AND(ISNUMBER(OFFSET('Water Data'!$E$6,0,10*ROW('Water Data'!E1))),'Data Summary'!BW7="Yes"),OFFSET('Water Data'!$E$6,0,10*ROW('Water Data'!E1)),NA())</f>
        <v>#N/A</v>
      </c>
      <c r="I7" s="490" t="e">
        <f ca="1">+IF(AND(ISNUMBER(OFFSET('Water Data'!$E$9,0,10*ROW('Water Data'!E1))),'Data Summary'!BX7="Yes"),OFFSET('Water Data'!$E$9,0,10*ROW('Water Data'!E1)),NA())</f>
        <v>#N/A</v>
      </c>
      <c r="J7" s="490" t="e">
        <f ca="1">+IF(AND(ISNUMBER(OFFSET('Water Data'!$F$4,0,10*ROW('Water Data'!F1))),'Data Summary'!BY7="Yes"),100-OFFSET('Water Data'!$F$4,0,10*ROW('Water Data'!F1)),NA())</f>
        <v>#N/A</v>
      </c>
      <c r="K7" s="490" t="e">
        <f ca="1">+IF(AND(ISNUMBER(OFFSET('Water Data'!$F$6,0,10*ROW('Water Data'!F1))),'Data Summary'!BZ7="Yes"),OFFSET('Water Data'!$F$6,0,10*ROW('Water Data'!F1)),NA())</f>
        <v>#N/A</v>
      </c>
      <c r="L7" s="490" t="e">
        <f ca="1">+IF(AND(ISNUMBER(OFFSET('Water Data'!$F$9,0,10*ROW('Water Data'!F1))),'Data Summary'!CA7="Yes"),OFFSET('Water Data'!$F$9,0,10*ROW('Water Data'!F1)),NA())</f>
        <v>#N/A</v>
      </c>
      <c r="M7" s="490" t="e">
        <f ca="1">+IF(AND(ISNUMBER(OFFSET('Water Data'!$G$4,0,10*ROW('Water Data'!G1))),'Data Summary'!CB7="Yes"),100-OFFSET('Water Data'!$G$4,0,10*ROW('Water Data'!G1)),NA())</f>
        <v>#N/A</v>
      </c>
      <c r="N7" s="490" t="e">
        <f ca="1">+IF(AND(ISNUMBER(OFFSET('Water Data'!$G$6,0,10*ROW('Water Data'!G1))),'Data Summary'!CC7="Yes"),OFFSET('Water Data'!$G$6,0,10*ROW('Water Data'!G1)),NA())</f>
        <v>#N/A</v>
      </c>
      <c r="O7" s="490" t="e">
        <f ca="1">+IF(AND(ISNUMBER(OFFSET('Water Data'!$G$9,0,10*ROW('Water Data'!G1))),'Data Summary'!CD7="Yes"),OFFSET('Water Data'!$G$9,0,10*ROW('Water Data'!G1)),NA())</f>
        <v>#N/A</v>
      </c>
      <c r="P7" s="490">
        <f ca="1">+IF(AND(ISNUMBER(OFFSET('Water Data'!$H$4,0,10*ROW('Water Data'!H1))),'Data Summary'!CE7="Yes"),100-OFFSET('Water Data'!$H$4,0,10*ROW('Water Data'!H1)),NA())</f>
        <v>100</v>
      </c>
      <c r="Q7" s="490">
        <f ca="1">+IF(AND(ISNUMBER(OFFSET('Water Data'!$H$6,0,10*ROW('Water Data'!H1))),'Data Summary'!CF7="Yes"),OFFSET('Water Data'!$H$6,0,10*ROW('Water Data'!H1)),NA())</f>
        <v>100</v>
      </c>
      <c r="R7" s="490">
        <f ca="1">+IF(AND(ISNUMBER(OFFSET('Water Data'!$H$9,0,10*ROW('Water Data'!H1))),'Data Summary'!CG7="Yes"),OFFSET('Water Data'!$H$9,0,10*ROW('Water Data'!H1)),NA())</f>
        <v>100</v>
      </c>
      <c r="S7" s="490">
        <f ca="1">+IF(AND(ISNUMBER(OFFSET('Water Data'!$I$4,0,10*ROW('Water Data'!I1))),'Data Summary'!CH7="Yes"),100-OFFSET('Water Data'!$I$4,0,10*ROW('Water Data'!I1)),NA())</f>
        <v>100</v>
      </c>
      <c r="T7" s="490">
        <f ca="1">+IF(AND(ISNUMBER(OFFSET('Water Data'!$I$6,0,10*ROW('Water Data'!I1))),'Data Summary'!CI7="Yes"),OFFSET('Water Data'!$I$6,0,10*ROW('Water Data'!I1)),NA())</f>
        <v>100</v>
      </c>
      <c r="U7" s="490">
        <f ca="1">+IF(AND(ISNUMBER(OFFSET('Water Data'!$I$9,0,10*ROW('Water Data'!I1))),'Data Summary'!CJ7="Yes"),OFFSET('Water Data'!$I$9,0,10*ROW('Water Data'!I1)),NA())</f>
        <v>100</v>
      </c>
      <c r="V7" s="491">
        <f ca="1">+IF(AND(ISNUMBER(OFFSET('Sanitation Data'!$D$4,0,10*ROW('Sanitation Data'!D1))),'Data Summary'!CK7="Yes"),100-OFFSET('Sanitation Data'!$D$4,0,10*ROW('Sanitation Data'!D1)),NA())</f>
        <v>100</v>
      </c>
      <c r="W7" s="491">
        <f ca="1">+IF(AND(ISNUMBER(OFFSET('Sanitation Data'!$D$6,0,10*ROW('Sanitation Data'!D1))),'Data Summary'!CL7="Yes"),OFFSET('Sanitation Data'!$D$6,0,10*ROW('Sanitation Data'!D1)),NA())</f>
        <v>100</v>
      </c>
      <c r="X7" s="491" t="e">
        <f ca="1">+IF(AND(ISNUMBER(OFFSET('Sanitation Data'!$D$10,0,10*ROW('Sanitation Data'!D1))),'Data Summary'!CM7="Yes"),OFFSET('Sanitation Data'!$D$10,0,10*ROW('Sanitation Data'!D1)),NA())</f>
        <v>#N/A</v>
      </c>
      <c r="Y7" s="491" t="e">
        <f ca="1">+IF(AND(ISNUMBER(OFFSET('Sanitation Data'!$D$11,0,10*ROW('Sanitation Data'!D1))),'Data Summary'!CN7="Yes"),OFFSET('Sanitation Data'!$D$11,0,10*ROW('Sanitation Data'!D1)),NA())</f>
        <v>#N/A</v>
      </c>
      <c r="Z7" s="491">
        <f ca="1">+IF(AND(ISNUMBER(OFFSET('Sanitation Data'!$D$12,0,10*ROW('Sanitation Data'!D1))),'Data Summary'!CO7="Yes"),OFFSET('Sanitation Data'!$D$12,0,10*ROW('Sanitation Data'!D1)),NA())</f>
        <v>100</v>
      </c>
      <c r="AA7" s="491" t="e">
        <f ca="1">+IF(AND(ISNUMBER(OFFSET('Sanitation Data'!$E$4,0,10*ROW('Sanitation Data'!E1))),'Data Summary'!CP7="Yes"),100-OFFSET('Sanitation Data'!$E$4,0,10*ROW('Sanitation Data'!E1)),NA())</f>
        <v>#N/A</v>
      </c>
      <c r="AB7" s="491" t="e">
        <f ca="1">+IF(AND(ISNUMBER(OFFSET('Sanitation Data'!$E$6,0,10*ROW('Sanitation Data'!E1))),'Data Summary'!CQ7="Yes"),OFFSET('Sanitation Data'!$E$6,0,10*ROW('Sanitation Data'!E1)),NA())</f>
        <v>#N/A</v>
      </c>
      <c r="AC7" s="491" t="e">
        <f ca="1">+IF(AND(ISNUMBER(OFFSET('Sanitation Data'!$E$10,0,10*ROW('Sanitation Data'!E1))),'Data Summary'!CR7="Yes"),OFFSET('Sanitation Data'!$E$10,0,10*ROW('Sanitation Data'!E1)),NA())</f>
        <v>#N/A</v>
      </c>
      <c r="AD7" s="491" t="e">
        <f ca="1">+IF(AND(ISNUMBER(OFFSET('Sanitation Data'!$E$11,0,10*ROW('Sanitation Data'!E1))),'Data Summary'!CS7="Yes"),OFFSET('Sanitation Data'!$E$11,0,10*ROW('Sanitation Data'!E1)),NA())</f>
        <v>#N/A</v>
      </c>
      <c r="AE7" s="491" t="e">
        <f ca="1">+IF(AND(ISNUMBER(OFFSET('Sanitation Data'!$E$12,0,10*ROW('Sanitation Data'!E1))),'Data Summary'!CT7="Yes"),OFFSET('Sanitation Data'!$E$12,0,10*ROW('Sanitation Data'!E1)),NA())</f>
        <v>#N/A</v>
      </c>
      <c r="AF7" s="491" t="e">
        <f ca="1">+IF(AND(ISNUMBER(OFFSET('Sanitation Data'!$F$4,0,10*ROW('Sanitation Data'!F1))),'Data Summary'!CU7="Yes"),100-OFFSET('Sanitation Data'!$F$4,0,10*ROW('Sanitation Data'!F1)),NA())</f>
        <v>#N/A</v>
      </c>
      <c r="AG7" s="491" t="e">
        <f ca="1">+IF(AND(ISNUMBER(OFFSET('Sanitation Data'!$F$6,0,10*ROW('Sanitation Data'!F1))),'Data Summary'!CV7="Yes"),OFFSET('Sanitation Data'!$F$6,0,10*ROW('Sanitation Data'!F1)),NA())</f>
        <v>#N/A</v>
      </c>
      <c r="AH7" s="491" t="e">
        <f ca="1">+IF(AND(ISNUMBER(OFFSET('Sanitation Data'!$F$10,0,10*ROW('Sanitation Data'!F1))),'Data Summary'!CW7="Yes"),OFFSET('Sanitation Data'!$F$10,0,10*ROW('Sanitation Data'!F1)),NA())</f>
        <v>#N/A</v>
      </c>
      <c r="AI7" s="491" t="e">
        <f ca="1">+IF(AND(ISNUMBER(OFFSET('Sanitation Data'!$F$11,0,10*ROW('Sanitation Data'!F1))),'Data Summary'!CX7="Yes"),OFFSET('Sanitation Data'!$F$11,0,10*ROW('Sanitation Data'!F1)),NA())</f>
        <v>#N/A</v>
      </c>
      <c r="AJ7" s="491" t="e">
        <f ca="1">+IF(AND(ISNUMBER(OFFSET('Sanitation Data'!$F$12,0,10*ROW('Sanitation Data'!F1))),'Data Summary'!CY7="Yes"),OFFSET('Sanitation Data'!$F$12,0,10*ROW('Sanitation Data'!F1)),NA())</f>
        <v>#N/A</v>
      </c>
      <c r="AK7" s="491" t="e">
        <f ca="1">+IF(AND(ISNUMBER(OFFSET('Sanitation Data'!$G$4,0,10*ROW('Sanitation Data'!G1))),'Data Summary'!CZ7="Yes"),100-OFFSET('Sanitation Data'!$G$4,0,10*ROW('Sanitation Data'!G1)),NA())</f>
        <v>#N/A</v>
      </c>
      <c r="AL7" s="491" t="e">
        <f ca="1">+IF(AND(ISNUMBER(OFFSET('Sanitation Data'!$G$6,0,10*ROW('Sanitation Data'!G1))),'Data Summary'!DA7="Yes"),OFFSET('Sanitation Data'!$G$6,0,10*ROW('Sanitation Data'!G1)),NA())</f>
        <v>#N/A</v>
      </c>
      <c r="AM7" s="491" t="e">
        <f ca="1">+IF(AND(ISNUMBER(OFFSET('Sanitation Data'!$G$10,0,10*ROW('Sanitation Data'!G1))),'Data Summary'!DB7="Yes"),OFFSET('Sanitation Data'!$G$10,0,10*ROW('Sanitation Data'!G1)),NA())</f>
        <v>#N/A</v>
      </c>
      <c r="AN7" s="491" t="e">
        <f ca="1">+IF(AND(ISNUMBER(OFFSET('Sanitation Data'!$G$11,0,10*ROW('Sanitation Data'!G1))),'Data Summary'!DC7="Yes"),OFFSET('Sanitation Data'!$G$11,0,10*ROW('Sanitation Data'!G1)),NA())</f>
        <v>#N/A</v>
      </c>
      <c r="AO7" s="491" t="e">
        <f ca="1">+IF(AND(ISNUMBER(OFFSET('Sanitation Data'!$G$12,0,10*ROW('Sanitation Data'!G1))),'Data Summary'!DD7="Yes"),OFFSET('Sanitation Data'!$G$12,0,10*ROW('Sanitation Data'!G1)),NA())</f>
        <v>#N/A</v>
      </c>
      <c r="AP7" s="491">
        <f ca="1">+IF(AND(ISNUMBER(OFFSET('Sanitation Data'!$H$4,0,10*ROW('Sanitation Data'!H1))),'Data Summary'!DE7="Yes"),100-OFFSET('Sanitation Data'!$H$4,0,10*ROW('Sanitation Data'!H1)),NA())</f>
        <v>100</v>
      </c>
      <c r="AQ7" s="491">
        <f ca="1">+IF(AND(ISNUMBER(OFFSET('Sanitation Data'!$H$6,0,10*ROW('Sanitation Data'!H1))),'Data Summary'!DF7="Yes"),OFFSET('Sanitation Data'!$H$6,0,10*ROW('Sanitation Data'!H1)),NA())</f>
        <v>100</v>
      </c>
      <c r="AR7" s="491" t="e">
        <f ca="1">+IF(AND(ISNUMBER(OFFSET('Sanitation Data'!$H$10,0,10*ROW('Sanitation Data'!H1))),'Data Summary'!DG7="Yes"),OFFSET('Sanitation Data'!$H$10,0,10*ROW('Sanitation Data'!H1)),NA())</f>
        <v>#N/A</v>
      </c>
      <c r="AS7" s="491" t="e">
        <f ca="1">+IF(AND(ISNUMBER(OFFSET('Sanitation Data'!$H$11,0,10*ROW('Sanitation Data'!H1))),'Data Summary'!DH7="Yes"),OFFSET('Sanitation Data'!$H$11,0,10*ROW('Sanitation Data'!H1)),NA())</f>
        <v>#N/A</v>
      </c>
      <c r="AT7" s="491">
        <f ca="1">+IF(AND(ISNUMBER(OFFSET('Sanitation Data'!$H$12,0,10*ROW('Sanitation Data'!H1))),'Data Summary'!DI7="Yes"),OFFSET('Sanitation Data'!$H$12,0,10*ROW('Sanitation Data'!H1)),NA())</f>
        <v>100</v>
      </c>
      <c r="AU7" s="491">
        <f ca="1">+IF(AND(ISNUMBER(OFFSET('Sanitation Data'!$I$4,0,10*ROW('Sanitation Data'!I1))),'Data Summary'!DJ7="Yes"),100-OFFSET('Sanitation Data'!$I$4,0,10*ROW('Sanitation Data'!I1)),NA())</f>
        <v>100</v>
      </c>
      <c r="AV7" s="491">
        <f ca="1">+IF(AND(ISNUMBER(OFFSET('Sanitation Data'!$I$6,0,10*ROW('Sanitation Data'!I1))),'Data Summary'!DK7="Yes"),OFFSET('Sanitation Data'!$I$6,0,10*ROW('Sanitation Data'!I1)),NA())</f>
        <v>100</v>
      </c>
      <c r="AW7" s="491" t="e">
        <f ca="1">+IF(AND(ISNUMBER(OFFSET('Sanitation Data'!$I$10,0,10*ROW('Sanitation Data'!I1))),'Data Summary'!DL7="Yes"),OFFSET('Sanitation Data'!$I$10,0,10*ROW('Sanitation Data'!I1)),NA())</f>
        <v>#N/A</v>
      </c>
      <c r="AX7" s="491" t="e">
        <f ca="1">+IF(AND(ISNUMBER(OFFSET('Sanitation Data'!$I$11,0,10*ROW('Sanitation Data'!I1))),'Data Summary'!DM7="Yes"),OFFSET('Sanitation Data'!$I$11,0,10*ROW('Sanitation Data'!I1)),NA())</f>
        <v>#N/A</v>
      </c>
      <c r="AY7" s="491">
        <f ca="1">+IF(AND(ISNUMBER(OFFSET('Sanitation Data'!$I$12,0,10*ROW('Sanitation Data'!I1))),'Data Summary'!DN7="Yes"),OFFSET('Sanitation Data'!$I$12,0,10*ROW('Sanitation Data'!I1)),NA())</f>
        <v>100</v>
      </c>
      <c r="AZ7" s="492">
        <f ca="1">+IF(AND(ISNUMBER(OFFSET('Hygiene Data'!$D$5,0,10*ROW('Hygiene Data'!D1))),'Data Summary'!DO7="Yes"),OFFSET('Hygiene Data'!$D$5,0,10*ROW('Hygiene Data'!D1)),NA())</f>
        <v>100</v>
      </c>
      <c r="BA7" s="492">
        <f ca="1">+IF(AND(ISNUMBER(OFFSET('Hygiene Data'!$D$7,0,10*ROW('Hygiene Data'!D1))),'Data Summary'!DP7="Yes"),OFFSET('Hygiene Data'!$D$7,0,10*ROW('Hygiene Data'!D1)),NA())</f>
        <v>100</v>
      </c>
      <c r="BB7" s="492">
        <f ca="1">+IF(AND(ISNUMBER(OFFSET('Hygiene Data'!$D$9,0,10*ROW('Hygiene Data'!D1))),'Data Summary'!DQ7="Yes"),OFFSET('Hygiene Data'!$D$9,0,10*ROW('Hygiene Data'!D1)),NA())</f>
        <v>100</v>
      </c>
      <c r="BC7" s="492" t="e">
        <f ca="1">+IF(AND(ISNUMBER(OFFSET('Hygiene Data'!$E$5,0,10*ROW('Hygiene Data'!E1))),'Data Summary'!DR7="Yes"),OFFSET('Hygiene Data'!$E$5,0,10*ROW('Hygiene Data'!E1)),NA())</f>
        <v>#N/A</v>
      </c>
      <c r="BD7" s="492" t="e">
        <f ca="1">+IF(AND(ISNUMBER(OFFSET('Hygiene Data'!$E$7,0,10*ROW('Hygiene Data'!E1))),'Data Summary'!DS7="Yes"),OFFSET('Hygiene Data'!$E$7,0,10*ROW('Hygiene Data'!E1)),NA())</f>
        <v>#N/A</v>
      </c>
      <c r="BE7" s="492" t="e">
        <f ca="1">+IF(AND(ISNUMBER(OFFSET('Hygiene Data'!$E$9,0,10*ROW('Hygiene Data'!E1))),'Data Summary'!DT7="Yes"),OFFSET('Hygiene Data'!$E$9,0,10*ROW('Hygiene Data'!E1)),NA())</f>
        <v>#N/A</v>
      </c>
      <c r="BF7" s="492" t="e">
        <f ca="1">+IF(AND(ISNUMBER(OFFSET('Hygiene Data'!$F$5,0,10*ROW('Hygiene Data'!F1))),'Data Summary'!DU7="Yes"),OFFSET('Hygiene Data'!$F$5,0,10*ROW('Hygiene Data'!F1)),NA())</f>
        <v>#N/A</v>
      </c>
      <c r="BG7" s="492" t="e">
        <f ca="1">+IF(AND(ISNUMBER(OFFSET('Hygiene Data'!$F$7,0,10*ROW('Hygiene Data'!F1))),'Data Summary'!DV7="Yes"),OFFSET('Hygiene Data'!$F$7,0,10*ROW('Hygiene Data'!F1)),NA())</f>
        <v>#N/A</v>
      </c>
      <c r="BH7" s="492" t="e">
        <f ca="1">+IF(AND(ISNUMBER(OFFSET('Hygiene Data'!$F$9,0,10*ROW('Hygiene Data'!F1))),'Data Summary'!DW7="Yes"),OFFSET('Hygiene Data'!$F$9,0,10*ROW('Hygiene Data'!F1)),NA())</f>
        <v>#N/A</v>
      </c>
      <c r="BI7" s="492" t="e">
        <f ca="1">+IF(AND(ISNUMBER(OFFSET('Hygiene Data'!$G$5,0,10*ROW('Hygiene Data'!G1))),'Data Summary'!DX7="Yes"),OFFSET('Hygiene Data'!$G$5,0,10*ROW('Hygiene Data'!G1)),NA())</f>
        <v>#N/A</v>
      </c>
      <c r="BJ7" s="492" t="e">
        <f ca="1">+IF(AND(ISNUMBER(OFFSET('Hygiene Data'!$G$7,0,10*ROW('Hygiene Data'!G1))),'Data Summary'!DY7="Yes"),OFFSET('Hygiene Data'!$G$7,0,10*ROW('Hygiene Data'!G1)),NA())</f>
        <v>#N/A</v>
      </c>
      <c r="BK7" s="492" t="e">
        <f ca="1">+IF(AND(ISNUMBER(OFFSET('Hygiene Data'!$G$9,0,10*ROW('Hygiene Data'!G1))),'Data Summary'!DZ7="Yes"),OFFSET('Hygiene Data'!$G$9,0,10*ROW('Hygiene Data'!G1)),NA())</f>
        <v>#N/A</v>
      </c>
      <c r="BL7" s="492">
        <f ca="1">+IF(AND(ISNUMBER(OFFSET('Hygiene Data'!$H$5,0,10*ROW('Hygiene Data'!H1))),'Data Summary'!EA7="Yes"),OFFSET('Hygiene Data'!$H$5,0,10*ROW('Hygiene Data'!H1)),NA())</f>
        <v>100</v>
      </c>
      <c r="BM7" s="492">
        <f ca="1">+IF(AND(ISNUMBER(OFFSET('Hygiene Data'!$H$7,0,10*ROW('Hygiene Data'!H1))),'Data Summary'!EB7="Yes"),OFFSET('Hygiene Data'!$H$7,0,10*ROW('Hygiene Data'!H1)),NA())</f>
        <v>100</v>
      </c>
      <c r="BN7" s="492">
        <f ca="1">+IF(AND(ISNUMBER(OFFSET('Hygiene Data'!$H$9,0,10*ROW('Hygiene Data'!H1))),'Data Summary'!EC7="Yes"),OFFSET('Hygiene Data'!$H$9,0,10*ROW('Hygiene Data'!H1)),NA())</f>
        <v>100</v>
      </c>
      <c r="BO7" s="492">
        <f ca="1">+IF(AND(ISNUMBER(OFFSET('Hygiene Data'!$I$5,0,10*ROW('Hygiene Data'!I1))),'Data Summary'!ED7="Yes"),OFFSET('Hygiene Data'!$I$5,0,10*ROW('Hygiene Data'!I1)),NA())</f>
        <v>100</v>
      </c>
      <c r="BP7" s="492">
        <f ca="1">+IF(AND(ISNUMBER(OFFSET('Hygiene Data'!$I$7,0,10*ROW('Hygiene Data'!I1))),'Data Summary'!EE7="Yes"),OFFSET('Hygiene Data'!$I$7,0,10*ROW('Hygiene Data'!I1)),NA())</f>
        <v>100</v>
      </c>
      <c r="BQ7" s="492">
        <f ca="1">+IF(AND(ISNUMBER(OFFSET('Hygiene Data'!$I$9,0,10*ROW('Hygiene Data'!I1))),'Data Summary'!EF7="Yes"),OFFSET('Hygiene Data'!$I$9,0,10*ROW('Hygiene Data'!I1)),NA())</f>
        <v>100</v>
      </c>
    </row>
    <row r="8" spans="1:69" x14ac:dyDescent="0.25">
      <c r="A8" s="488" t="str">
        <f ca="1">+RIGHT('Data Summary'!A8,LEN('Data Summary'!A8)-9)</f>
        <v>UIS</v>
      </c>
      <c r="B8" s="462" t="str">
        <f ca="1">+IF(ISTEXT('Data Summary'!B8),'Data Summary'!B8,"")</f>
        <v/>
      </c>
      <c r="C8" s="489">
        <f ca="1">+VALUE('Data Summary'!C8)</f>
        <v>2023</v>
      </c>
      <c r="D8" s="490">
        <f ca="1">+IF(AND(ISNUMBER(OFFSET('Water Data'!$D$4,0,10*ROW('Water Data'!D2))),'Data Summary'!BS8="Yes"),100-OFFSET('Water Data'!$D$4,0,10*ROW('Water Data'!D2)),NA())</f>
        <v>100</v>
      </c>
      <c r="E8" s="490">
        <f ca="1">+IF(AND(ISNUMBER(OFFSET('Water Data'!$D$6,0,10*ROW('Water Data'!D2))),'Data Summary'!BT8="Yes"),OFFSET('Water Data'!$D$6,0,10*ROW('Water Data'!D2)),NA())</f>
        <v>100</v>
      </c>
      <c r="F8" s="490">
        <f ca="1">+IF(AND(ISNUMBER(OFFSET('Water Data'!$D$9,0,10*ROW('Water Data'!D2))),'Data Summary'!BU8="Yes"),OFFSET('Water Data'!$D$9,0,10*ROW('Water Data'!D2)),NA())</f>
        <v>100</v>
      </c>
      <c r="G8" s="490" t="e">
        <f ca="1">+IF(AND(ISNUMBER(OFFSET('Water Data'!$E$4,0,10*ROW('Water Data'!E2))),'Data Summary'!BV8="Yes"),100-OFFSET('Water Data'!$E$4,0,10*ROW('Water Data'!E2)),NA())</f>
        <v>#N/A</v>
      </c>
      <c r="H8" s="490" t="e">
        <f ca="1">+IF(AND(ISNUMBER(OFFSET('Water Data'!$E$6,0,10*ROW('Water Data'!E2))),'Data Summary'!BW8="Yes"),OFFSET('Water Data'!$E$6,0,10*ROW('Water Data'!E2)),NA())</f>
        <v>#N/A</v>
      </c>
      <c r="I8" s="490" t="e">
        <f ca="1">+IF(AND(ISNUMBER(OFFSET('Water Data'!$E$9,0,10*ROW('Water Data'!E2))),'Data Summary'!BX8="Yes"),OFFSET('Water Data'!$E$9,0,10*ROW('Water Data'!E2)),NA())</f>
        <v>#N/A</v>
      </c>
      <c r="J8" s="490" t="e">
        <f ca="1">+IF(AND(ISNUMBER(OFFSET('Water Data'!$F$4,0,10*ROW('Water Data'!F2))),'Data Summary'!BY8="Yes"),100-OFFSET('Water Data'!$F$4,0,10*ROW('Water Data'!F2)),NA())</f>
        <v>#N/A</v>
      </c>
      <c r="K8" s="490" t="e">
        <f ca="1">+IF(AND(ISNUMBER(OFFSET('Water Data'!$F$6,0,10*ROW('Water Data'!F2))),'Data Summary'!BZ8="Yes"),OFFSET('Water Data'!$F$6,0,10*ROW('Water Data'!F2)),NA())</f>
        <v>#N/A</v>
      </c>
      <c r="L8" s="490" t="e">
        <f ca="1">+IF(AND(ISNUMBER(OFFSET('Water Data'!$F$9,0,10*ROW('Water Data'!F2))),'Data Summary'!CA8="Yes"),OFFSET('Water Data'!$F$9,0,10*ROW('Water Data'!F2)),NA())</f>
        <v>#N/A</v>
      </c>
      <c r="M8" s="490" t="e">
        <f ca="1">+IF(AND(ISNUMBER(OFFSET('Water Data'!$G$4,0,10*ROW('Water Data'!G2))),'Data Summary'!CB8="Yes"),100-OFFSET('Water Data'!$G$4,0,10*ROW('Water Data'!G2)),NA())</f>
        <v>#N/A</v>
      </c>
      <c r="N8" s="490" t="e">
        <f ca="1">+IF(AND(ISNUMBER(OFFSET('Water Data'!$G$6,0,10*ROW('Water Data'!G2))),'Data Summary'!CC8="Yes"),OFFSET('Water Data'!$G$6,0,10*ROW('Water Data'!G2)),NA())</f>
        <v>#N/A</v>
      </c>
      <c r="O8" s="490" t="e">
        <f ca="1">+IF(AND(ISNUMBER(OFFSET('Water Data'!$G$9,0,10*ROW('Water Data'!G2))),'Data Summary'!CD8="Yes"),OFFSET('Water Data'!$G$9,0,10*ROW('Water Data'!G2)),NA())</f>
        <v>#N/A</v>
      </c>
      <c r="P8" s="490">
        <f ca="1">+IF(AND(ISNUMBER(OFFSET('Water Data'!$H$4,0,10*ROW('Water Data'!H2))),'Data Summary'!CE8="Yes"),100-OFFSET('Water Data'!$H$4,0,10*ROW('Water Data'!H2)),NA())</f>
        <v>100</v>
      </c>
      <c r="Q8" s="490">
        <f ca="1">+IF(AND(ISNUMBER(OFFSET('Water Data'!$H$6,0,10*ROW('Water Data'!H2))),'Data Summary'!CF8="Yes"),OFFSET('Water Data'!$H$6,0,10*ROW('Water Data'!H2)),NA())</f>
        <v>100</v>
      </c>
      <c r="R8" s="490">
        <f ca="1">+IF(AND(ISNUMBER(OFFSET('Water Data'!$H$9,0,10*ROW('Water Data'!H2))),'Data Summary'!CG8="Yes"),OFFSET('Water Data'!$H$9,0,10*ROW('Water Data'!H2)),NA())</f>
        <v>100</v>
      </c>
      <c r="S8" s="490">
        <f ca="1">+IF(AND(ISNUMBER(OFFSET('Water Data'!$I$4,0,10*ROW('Water Data'!I2))),'Data Summary'!CH8="Yes"),100-OFFSET('Water Data'!$I$4,0,10*ROW('Water Data'!I2)),NA())</f>
        <v>100</v>
      </c>
      <c r="T8" s="490">
        <f ca="1">+IF(AND(ISNUMBER(OFFSET('Water Data'!$I$6,0,10*ROW('Water Data'!I2))),'Data Summary'!CI8="Yes"),OFFSET('Water Data'!$I$6,0,10*ROW('Water Data'!I2)),NA())</f>
        <v>100</v>
      </c>
      <c r="U8" s="490">
        <f ca="1">+IF(AND(ISNUMBER(OFFSET('Water Data'!$I$9,0,10*ROW('Water Data'!I2))),'Data Summary'!CJ8="Yes"),OFFSET('Water Data'!$I$9,0,10*ROW('Water Data'!I2)),NA())</f>
        <v>100</v>
      </c>
      <c r="V8" s="491">
        <f ca="1">+IF(AND(ISNUMBER(OFFSET('Sanitation Data'!$D$4,0,10*ROW('Sanitation Data'!D2))),'Data Summary'!CK8="Yes"),100-OFFSET('Sanitation Data'!$D$4,0,10*ROW('Sanitation Data'!D2)),NA())</f>
        <v>100</v>
      </c>
      <c r="W8" s="491">
        <f ca="1">+IF(AND(ISNUMBER(OFFSET('Sanitation Data'!$D$6,0,10*ROW('Sanitation Data'!D2))),'Data Summary'!CL8="Yes"),OFFSET('Sanitation Data'!$D$6,0,10*ROW('Sanitation Data'!D2)),NA())</f>
        <v>100</v>
      </c>
      <c r="X8" s="491" t="e">
        <f ca="1">+IF(AND(ISNUMBER(OFFSET('Sanitation Data'!$D$10,0,10*ROW('Sanitation Data'!D2))),'Data Summary'!CM8="Yes"),OFFSET('Sanitation Data'!$D$10,0,10*ROW('Sanitation Data'!D2)),NA())</f>
        <v>#N/A</v>
      </c>
      <c r="Y8" s="491" t="e">
        <f ca="1">+IF(AND(ISNUMBER(OFFSET('Sanitation Data'!$D$11,0,10*ROW('Sanitation Data'!D2))),'Data Summary'!CN8="Yes"),OFFSET('Sanitation Data'!$D$11,0,10*ROW('Sanitation Data'!D2)),NA())</f>
        <v>#N/A</v>
      </c>
      <c r="Z8" s="491">
        <f ca="1">+IF(AND(ISNUMBER(OFFSET('Sanitation Data'!$D$12,0,10*ROW('Sanitation Data'!D2))),'Data Summary'!CO8="Yes"),OFFSET('Sanitation Data'!$D$12,0,10*ROW('Sanitation Data'!D2)),NA())</f>
        <v>100</v>
      </c>
      <c r="AA8" s="491" t="e">
        <f ca="1">+IF(AND(ISNUMBER(OFFSET('Sanitation Data'!$E$4,0,10*ROW('Sanitation Data'!E2))),'Data Summary'!CP8="Yes"),100-OFFSET('Sanitation Data'!$E$4,0,10*ROW('Sanitation Data'!E2)),NA())</f>
        <v>#N/A</v>
      </c>
      <c r="AB8" s="491" t="e">
        <f ca="1">+IF(AND(ISNUMBER(OFFSET('Sanitation Data'!$E$6,0,10*ROW('Sanitation Data'!E2))),'Data Summary'!CQ8="Yes"),OFFSET('Sanitation Data'!$E$6,0,10*ROW('Sanitation Data'!E2)),NA())</f>
        <v>#N/A</v>
      </c>
      <c r="AC8" s="491" t="e">
        <f ca="1">+IF(AND(ISNUMBER(OFFSET('Sanitation Data'!$E$10,0,10*ROW('Sanitation Data'!E2))),'Data Summary'!CR8="Yes"),OFFSET('Sanitation Data'!$E$10,0,10*ROW('Sanitation Data'!E2)),NA())</f>
        <v>#N/A</v>
      </c>
      <c r="AD8" s="491" t="e">
        <f ca="1">+IF(AND(ISNUMBER(OFFSET('Sanitation Data'!$E$11,0,10*ROW('Sanitation Data'!E2))),'Data Summary'!CS8="Yes"),OFFSET('Sanitation Data'!$E$11,0,10*ROW('Sanitation Data'!E2)),NA())</f>
        <v>#N/A</v>
      </c>
      <c r="AE8" s="491" t="e">
        <f ca="1">+IF(AND(ISNUMBER(OFFSET('Sanitation Data'!$E$12,0,10*ROW('Sanitation Data'!E2))),'Data Summary'!CT8="Yes"),OFFSET('Sanitation Data'!$E$12,0,10*ROW('Sanitation Data'!E2)),NA())</f>
        <v>#N/A</v>
      </c>
      <c r="AF8" s="491" t="e">
        <f ca="1">+IF(AND(ISNUMBER(OFFSET('Sanitation Data'!$F$4,0,10*ROW('Sanitation Data'!F2))),'Data Summary'!CU8="Yes"),100-OFFSET('Sanitation Data'!$F$4,0,10*ROW('Sanitation Data'!F2)),NA())</f>
        <v>#N/A</v>
      </c>
      <c r="AG8" s="491" t="e">
        <f ca="1">+IF(AND(ISNUMBER(OFFSET('Sanitation Data'!$F$6,0,10*ROW('Sanitation Data'!F2))),'Data Summary'!CV8="Yes"),OFFSET('Sanitation Data'!$F$6,0,10*ROW('Sanitation Data'!F2)),NA())</f>
        <v>#N/A</v>
      </c>
      <c r="AH8" s="491" t="e">
        <f ca="1">+IF(AND(ISNUMBER(OFFSET('Sanitation Data'!$F$10,0,10*ROW('Sanitation Data'!F2))),'Data Summary'!CW8="Yes"),OFFSET('Sanitation Data'!$F$10,0,10*ROW('Sanitation Data'!F2)),NA())</f>
        <v>#N/A</v>
      </c>
      <c r="AI8" s="491" t="e">
        <f ca="1">+IF(AND(ISNUMBER(OFFSET('Sanitation Data'!$F$11,0,10*ROW('Sanitation Data'!F2))),'Data Summary'!CX8="Yes"),OFFSET('Sanitation Data'!$F$11,0,10*ROW('Sanitation Data'!F2)),NA())</f>
        <v>#N/A</v>
      </c>
      <c r="AJ8" s="491" t="e">
        <f ca="1">+IF(AND(ISNUMBER(OFFSET('Sanitation Data'!$F$12,0,10*ROW('Sanitation Data'!F2))),'Data Summary'!CY8="Yes"),OFFSET('Sanitation Data'!$F$12,0,10*ROW('Sanitation Data'!F2)),NA())</f>
        <v>#N/A</v>
      </c>
      <c r="AK8" s="491" t="e">
        <f ca="1">+IF(AND(ISNUMBER(OFFSET('Sanitation Data'!$G$4,0,10*ROW('Sanitation Data'!G2))),'Data Summary'!CZ8="Yes"),100-OFFSET('Sanitation Data'!$G$4,0,10*ROW('Sanitation Data'!G2)),NA())</f>
        <v>#N/A</v>
      </c>
      <c r="AL8" s="491" t="e">
        <f ca="1">+IF(AND(ISNUMBER(OFFSET('Sanitation Data'!$G$6,0,10*ROW('Sanitation Data'!G2))),'Data Summary'!DA8="Yes"),OFFSET('Sanitation Data'!$G$6,0,10*ROW('Sanitation Data'!G2)),NA())</f>
        <v>#N/A</v>
      </c>
      <c r="AM8" s="491" t="e">
        <f ca="1">+IF(AND(ISNUMBER(OFFSET('Sanitation Data'!$G$10,0,10*ROW('Sanitation Data'!G2))),'Data Summary'!DB8="Yes"),OFFSET('Sanitation Data'!$G$10,0,10*ROW('Sanitation Data'!G2)),NA())</f>
        <v>#N/A</v>
      </c>
      <c r="AN8" s="491" t="e">
        <f ca="1">+IF(AND(ISNUMBER(OFFSET('Sanitation Data'!$G$11,0,10*ROW('Sanitation Data'!G2))),'Data Summary'!DC8="Yes"),OFFSET('Sanitation Data'!$G$11,0,10*ROW('Sanitation Data'!G2)),NA())</f>
        <v>#N/A</v>
      </c>
      <c r="AO8" s="491" t="e">
        <f ca="1">+IF(AND(ISNUMBER(OFFSET('Sanitation Data'!$G$12,0,10*ROW('Sanitation Data'!G2))),'Data Summary'!DD8="Yes"),OFFSET('Sanitation Data'!$G$12,0,10*ROW('Sanitation Data'!G2)),NA())</f>
        <v>#N/A</v>
      </c>
      <c r="AP8" s="491">
        <f ca="1">+IF(AND(ISNUMBER(OFFSET('Sanitation Data'!$H$4,0,10*ROW('Sanitation Data'!H2))),'Data Summary'!DE8="Yes"),100-OFFSET('Sanitation Data'!$H$4,0,10*ROW('Sanitation Data'!H2)),NA())</f>
        <v>100</v>
      </c>
      <c r="AQ8" s="491">
        <f ca="1">+IF(AND(ISNUMBER(OFFSET('Sanitation Data'!$H$6,0,10*ROW('Sanitation Data'!H2))),'Data Summary'!DF8="Yes"),OFFSET('Sanitation Data'!$H$6,0,10*ROW('Sanitation Data'!H2)),NA())</f>
        <v>100</v>
      </c>
      <c r="AR8" s="491" t="e">
        <f ca="1">+IF(AND(ISNUMBER(OFFSET('Sanitation Data'!$H$10,0,10*ROW('Sanitation Data'!H2))),'Data Summary'!DG8="Yes"),OFFSET('Sanitation Data'!$H$10,0,10*ROW('Sanitation Data'!H2)),NA())</f>
        <v>#N/A</v>
      </c>
      <c r="AS8" s="491" t="e">
        <f ca="1">+IF(AND(ISNUMBER(OFFSET('Sanitation Data'!$H$11,0,10*ROW('Sanitation Data'!H2))),'Data Summary'!DH8="Yes"),OFFSET('Sanitation Data'!$H$11,0,10*ROW('Sanitation Data'!H2)),NA())</f>
        <v>#N/A</v>
      </c>
      <c r="AT8" s="491">
        <f ca="1">+IF(AND(ISNUMBER(OFFSET('Sanitation Data'!$H$12,0,10*ROW('Sanitation Data'!H2))),'Data Summary'!DI8="Yes"),OFFSET('Sanitation Data'!$H$12,0,10*ROW('Sanitation Data'!H2)),NA())</f>
        <v>100</v>
      </c>
      <c r="AU8" s="491">
        <f ca="1">+IF(AND(ISNUMBER(OFFSET('Sanitation Data'!$I$4,0,10*ROW('Sanitation Data'!I2))),'Data Summary'!DJ8="Yes"),100-OFFSET('Sanitation Data'!$I$4,0,10*ROW('Sanitation Data'!I2)),NA())</f>
        <v>100</v>
      </c>
      <c r="AV8" s="491">
        <f ca="1">+IF(AND(ISNUMBER(OFFSET('Sanitation Data'!$I$6,0,10*ROW('Sanitation Data'!I2))),'Data Summary'!DK8="Yes"),OFFSET('Sanitation Data'!$I$6,0,10*ROW('Sanitation Data'!I2)),NA())</f>
        <v>100</v>
      </c>
      <c r="AW8" s="491" t="e">
        <f ca="1">+IF(AND(ISNUMBER(OFFSET('Sanitation Data'!$I$10,0,10*ROW('Sanitation Data'!I2))),'Data Summary'!DL8="Yes"),OFFSET('Sanitation Data'!$I$10,0,10*ROW('Sanitation Data'!I2)),NA())</f>
        <v>#N/A</v>
      </c>
      <c r="AX8" s="491" t="e">
        <f ca="1">+IF(AND(ISNUMBER(OFFSET('Sanitation Data'!$I$11,0,10*ROW('Sanitation Data'!I2))),'Data Summary'!DM8="Yes"),OFFSET('Sanitation Data'!$I$11,0,10*ROW('Sanitation Data'!I2)),NA())</f>
        <v>#N/A</v>
      </c>
      <c r="AY8" s="491">
        <f ca="1">+IF(AND(ISNUMBER(OFFSET('Sanitation Data'!$I$12,0,10*ROW('Sanitation Data'!I2))),'Data Summary'!DN8="Yes"),OFFSET('Sanitation Data'!$I$12,0,10*ROW('Sanitation Data'!I2)),NA())</f>
        <v>100</v>
      </c>
      <c r="AZ8" s="492">
        <f ca="1">+IF(AND(ISNUMBER(OFFSET('Hygiene Data'!$D$5,0,10*ROW('Hygiene Data'!D2))),'Data Summary'!DO8="Yes"),OFFSET('Hygiene Data'!$D$5,0,10*ROW('Hygiene Data'!D2)),NA())</f>
        <v>100</v>
      </c>
      <c r="BA8" s="492">
        <f ca="1">+IF(AND(ISNUMBER(OFFSET('Hygiene Data'!$D$7,0,10*ROW('Hygiene Data'!D2))),'Data Summary'!DP8="Yes"),OFFSET('Hygiene Data'!$D$7,0,10*ROW('Hygiene Data'!D2)),NA())</f>
        <v>100</v>
      </c>
      <c r="BB8" s="492">
        <f ca="1">+IF(AND(ISNUMBER(OFFSET('Hygiene Data'!$D$9,0,10*ROW('Hygiene Data'!D2))),'Data Summary'!DQ8="Yes"),OFFSET('Hygiene Data'!$D$9,0,10*ROW('Hygiene Data'!D2)),NA())</f>
        <v>100</v>
      </c>
      <c r="BC8" s="492" t="e">
        <f ca="1">+IF(AND(ISNUMBER(OFFSET('Hygiene Data'!$E$5,0,10*ROW('Hygiene Data'!E2))),'Data Summary'!DR8="Yes"),OFFSET('Hygiene Data'!$E$5,0,10*ROW('Hygiene Data'!E2)),NA())</f>
        <v>#N/A</v>
      </c>
      <c r="BD8" s="492" t="e">
        <f ca="1">+IF(AND(ISNUMBER(OFFSET('Hygiene Data'!$E$7,0,10*ROW('Hygiene Data'!E2))),'Data Summary'!DS8="Yes"),OFFSET('Hygiene Data'!$E$7,0,10*ROW('Hygiene Data'!E2)),NA())</f>
        <v>#N/A</v>
      </c>
      <c r="BE8" s="492" t="e">
        <f ca="1">+IF(AND(ISNUMBER(OFFSET('Hygiene Data'!$E$9,0,10*ROW('Hygiene Data'!E2))),'Data Summary'!DT8="Yes"),OFFSET('Hygiene Data'!$E$9,0,10*ROW('Hygiene Data'!E2)),NA())</f>
        <v>#N/A</v>
      </c>
      <c r="BF8" s="492" t="e">
        <f ca="1">+IF(AND(ISNUMBER(OFFSET('Hygiene Data'!$F$5,0,10*ROW('Hygiene Data'!F2))),'Data Summary'!DU8="Yes"),OFFSET('Hygiene Data'!$F$5,0,10*ROW('Hygiene Data'!F2)),NA())</f>
        <v>#N/A</v>
      </c>
      <c r="BG8" s="492" t="e">
        <f ca="1">+IF(AND(ISNUMBER(OFFSET('Hygiene Data'!$F$7,0,10*ROW('Hygiene Data'!F2))),'Data Summary'!DV8="Yes"),OFFSET('Hygiene Data'!$F$7,0,10*ROW('Hygiene Data'!F2)),NA())</f>
        <v>#N/A</v>
      </c>
      <c r="BH8" s="492" t="e">
        <f ca="1">+IF(AND(ISNUMBER(OFFSET('Hygiene Data'!$F$9,0,10*ROW('Hygiene Data'!F2))),'Data Summary'!DW8="Yes"),OFFSET('Hygiene Data'!$F$9,0,10*ROW('Hygiene Data'!F2)),NA())</f>
        <v>#N/A</v>
      </c>
      <c r="BI8" s="492" t="e">
        <f ca="1">+IF(AND(ISNUMBER(OFFSET('Hygiene Data'!$G$5,0,10*ROW('Hygiene Data'!G2))),'Data Summary'!DX8="Yes"),OFFSET('Hygiene Data'!$G$5,0,10*ROW('Hygiene Data'!G2)),NA())</f>
        <v>#N/A</v>
      </c>
      <c r="BJ8" s="492" t="e">
        <f ca="1">+IF(AND(ISNUMBER(OFFSET('Hygiene Data'!$G$7,0,10*ROW('Hygiene Data'!G2))),'Data Summary'!DY8="Yes"),OFFSET('Hygiene Data'!$G$7,0,10*ROW('Hygiene Data'!G2)),NA())</f>
        <v>#N/A</v>
      </c>
      <c r="BK8" s="492" t="e">
        <f ca="1">+IF(AND(ISNUMBER(OFFSET('Hygiene Data'!$G$9,0,10*ROW('Hygiene Data'!G2))),'Data Summary'!DZ8="Yes"),OFFSET('Hygiene Data'!$G$9,0,10*ROW('Hygiene Data'!G2)),NA())</f>
        <v>#N/A</v>
      </c>
      <c r="BL8" s="492">
        <f ca="1">+IF(AND(ISNUMBER(OFFSET('Hygiene Data'!$H$5,0,10*ROW('Hygiene Data'!H2))),'Data Summary'!EA8="Yes"),OFFSET('Hygiene Data'!$H$5,0,10*ROW('Hygiene Data'!H2)),NA())</f>
        <v>100</v>
      </c>
      <c r="BM8" s="492">
        <f ca="1">+IF(AND(ISNUMBER(OFFSET('Hygiene Data'!$H$7,0,10*ROW('Hygiene Data'!H2))),'Data Summary'!EB8="Yes"),OFFSET('Hygiene Data'!$H$7,0,10*ROW('Hygiene Data'!H2)),NA())</f>
        <v>100</v>
      </c>
      <c r="BN8" s="492">
        <f ca="1">+IF(AND(ISNUMBER(OFFSET('Hygiene Data'!$H$9,0,10*ROW('Hygiene Data'!H2))),'Data Summary'!EC8="Yes"),OFFSET('Hygiene Data'!$H$9,0,10*ROW('Hygiene Data'!H2)),NA())</f>
        <v>100</v>
      </c>
      <c r="BO8" s="492">
        <f ca="1">+IF(AND(ISNUMBER(OFFSET('Hygiene Data'!$I$5,0,10*ROW('Hygiene Data'!I2))),'Data Summary'!ED8="Yes"),OFFSET('Hygiene Data'!$I$5,0,10*ROW('Hygiene Data'!I2)),NA())</f>
        <v>100</v>
      </c>
      <c r="BP8" s="492">
        <f ca="1">+IF(AND(ISNUMBER(OFFSET('Hygiene Data'!$I$7,0,10*ROW('Hygiene Data'!I2))),'Data Summary'!EE8="Yes"),OFFSET('Hygiene Data'!$I$7,0,10*ROW('Hygiene Data'!I2)),NA())</f>
        <v>100</v>
      </c>
      <c r="BQ8" s="492">
        <f ca="1">+IF(AND(ISNUMBER(OFFSET('Hygiene Data'!$I$9,0,10*ROW('Hygiene Data'!I2))),'Data Summary'!EF8="Yes"),OFFSET('Hygiene Data'!$I$9,0,10*ROW('Hygiene Data'!I2)),NA())</f>
        <v>100</v>
      </c>
    </row>
    <row r="9" spans="1:69" x14ac:dyDescent="0.25">
      <c r="A9" s="488" t="str">
        <f ca="1">+RIGHT('Data Summary'!A9,LEN('Data Summary'!A9)-9)</f>
        <v>UIS</v>
      </c>
      <c r="B9" s="462" t="str">
        <f ca="1">+IF(ISTEXT('Data Summary'!B9),'Data Summary'!B9,"")</f>
        <v/>
      </c>
      <c r="C9" s="489">
        <f ca="1">+VALUE('Data Summary'!C9)</f>
        <v>2024</v>
      </c>
      <c r="D9" s="490">
        <f ca="1">+IF(AND(ISNUMBER(OFFSET('Water Data'!$D$4,0,10*ROW('Water Data'!D3))),'Data Summary'!BS9="Yes"),100-OFFSET('Water Data'!$D$4,0,10*ROW('Water Data'!D3)),NA())</f>
        <v>100</v>
      </c>
      <c r="E9" s="490">
        <f ca="1">+IF(AND(ISNUMBER(OFFSET('Water Data'!$D$6,0,10*ROW('Water Data'!D3))),'Data Summary'!BT9="Yes"),OFFSET('Water Data'!$D$6,0,10*ROW('Water Data'!D3)),NA())</f>
        <v>100</v>
      </c>
      <c r="F9" s="490">
        <f ca="1">+IF(AND(ISNUMBER(OFFSET('Water Data'!$D$9,0,10*ROW('Water Data'!D3))),'Data Summary'!BU9="Yes"),OFFSET('Water Data'!$D$9,0,10*ROW('Water Data'!D3)),NA())</f>
        <v>100</v>
      </c>
      <c r="G9" s="490" t="e">
        <f ca="1">+IF(AND(ISNUMBER(OFFSET('Water Data'!$E$4,0,10*ROW('Water Data'!E3))),'Data Summary'!BV9="Yes"),100-OFFSET('Water Data'!$E$4,0,10*ROW('Water Data'!E3)),NA())</f>
        <v>#N/A</v>
      </c>
      <c r="H9" s="490" t="e">
        <f ca="1">+IF(AND(ISNUMBER(OFFSET('Water Data'!$E$6,0,10*ROW('Water Data'!E3))),'Data Summary'!BW9="Yes"),OFFSET('Water Data'!$E$6,0,10*ROW('Water Data'!E3)),NA())</f>
        <v>#N/A</v>
      </c>
      <c r="I9" s="490" t="e">
        <f ca="1">+IF(AND(ISNUMBER(OFFSET('Water Data'!$E$9,0,10*ROW('Water Data'!E3))),'Data Summary'!BX9="Yes"),OFFSET('Water Data'!$E$9,0,10*ROW('Water Data'!E3)),NA())</f>
        <v>#N/A</v>
      </c>
      <c r="J9" s="490" t="e">
        <f ca="1">+IF(AND(ISNUMBER(OFFSET('Water Data'!$F$4,0,10*ROW('Water Data'!F3))),'Data Summary'!BY9="Yes"),100-OFFSET('Water Data'!$F$4,0,10*ROW('Water Data'!F3)),NA())</f>
        <v>#N/A</v>
      </c>
      <c r="K9" s="490" t="e">
        <f ca="1">+IF(AND(ISNUMBER(OFFSET('Water Data'!$F$6,0,10*ROW('Water Data'!F3))),'Data Summary'!BZ9="Yes"),OFFSET('Water Data'!$F$6,0,10*ROW('Water Data'!F3)),NA())</f>
        <v>#N/A</v>
      </c>
      <c r="L9" s="490" t="e">
        <f ca="1">+IF(AND(ISNUMBER(OFFSET('Water Data'!$F$9,0,10*ROW('Water Data'!F3))),'Data Summary'!CA9="Yes"),OFFSET('Water Data'!$F$9,0,10*ROW('Water Data'!F3)),NA())</f>
        <v>#N/A</v>
      </c>
      <c r="M9" s="490" t="e">
        <f ca="1">+IF(AND(ISNUMBER(OFFSET('Water Data'!$G$4,0,10*ROW('Water Data'!G3))),'Data Summary'!CB9="Yes"),100-OFFSET('Water Data'!$G$4,0,10*ROW('Water Data'!G3)),NA())</f>
        <v>#N/A</v>
      </c>
      <c r="N9" s="490" t="e">
        <f ca="1">+IF(AND(ISNUMBER(OFFSET('Water Data'!$G$6,0,10*ROW('Water Data'!G3))),'Data Summary'!CC9="Yes"),OFFSET('Water Data'!$G$6,0,10*ROW('Water Data'!G3)),NA())</f>
        <v>#N/A</v>
      </c>
      <c r="O9" s="490" t="e">
        <f ca="1">+IF(AND(ISNUMBER(OFFSET('Water Data'!$G$9,0,10*ROW('Water Data'!G3))),'Data Summary'!CD9="Yes"),OFFSET('Water Data'!$G$9,0,10*ROW('Water Data'!G3)),NA())</f>
        <v>#N/A</v>
      </c>
      <c r="P9" s="490">
        <f ca="1">+IF(AND(ISNUMBER(OFFSET('Water Data'!$H$4,0,10*ROW('Water Data'!H3))),'Data Summary'!CE9="Yes"),100-OFFSET('Water Data'!$H$4,0,10*ROW('Water Data'!H3)),NA())</f>
        <v>100</v>
      </c>
      <c r="Q9" s="490">
        <f ca="1">+IF(AND(ISNUMBER(OFFSET('Water Data'!$H$6,0,10*ROW('Water Data'!H3))),'Data Summary'!CF9="Yes"),OFFSET('Water Data'!$H$6,0,10*ROW('Water Data'!H3)),NA())</f>
        <v>100</v>
      </c>
      <c r="R9" s="490">
        <f ca="1">+IF(AND(ISNUMBER(OFFSET('Water Data'!$H$9,0,10*ROW('Water Data'!H3))),'Data Summary'!CG9="Yes"),OFFSET('Water Data'!$H$9,0,10*ROW('Water Data'!H3)),NA())</f>
        <v>100</v>
      </c>
      <c r="S9" s="490">
        <f ca="1">+IF(AND(ISNUMBER(OFFSET('Water Data'!$I$4,0,10*ROW('Water Data'!I3))),'Data Summary'!CH9="Yes"),100-OFFSET('Water Data'!$I$4,0,10*ROW('Water Data'!I3)),NA())</f>
        <v>100</v>
      </c>
      <c r="T9" s="490">
        <f ca="1">+IF(AND(ISNUMBER(OFFSET('Water Data'!$I$6,0,10*ROW('Water Data'!I3))),'Data Summary'!CI9="Yes"),OFFSET('Water Data'!$I$6,0,10*ROW('Water Data'!I3)),NA())</f>
        <v>100</v>
      </c>
      <c r="U9" s="490">
        <f ca="1">+IF(AND(ISNUMBER(OFFSET('Water Data'!$I$9,0,10*ROW('Water Data'!I3))),'Data Summary'!CJ9="Yes"),OFFSET('Water Data'!$I$9,0,10*ROW('Water Data'!I3)),NA())</f>
        <v>100</v>
      </c>
      <c r="V9" s="491">
        <f ca="1">+IF(AND(ISNUMBER(OFFSET('Sanitation Data'!$D$4,0,10*ROW('Sanitation Data'!D3))),'Data Summary'!CK9="Yes"),100-OFFSET('Sanitation Data'!$D$4,0,10*ROW('Sanitation Data'!D3)),NA())</f>
        <v>100</v>
      </c>
      <c r="W9" s="491">
        <f ca="1">+IF(AND(ISNUMBER(OFFSET('Sanitation Data'!$D$6,0,10*ROW('Sanitation Data'!D3))),'Data Summary'!CL9="Yes"),OFFSET('Sanitation Data'!$D$6,0,10*ROW('Sanitation Data'!D3)),NA())</f>
        <v>100</v>
      </c>
      <c r="X9" s="491" t="e">
        <f ca="1">+IF(AND(ISNUMBER(OFFSET('Sanitation Data'!$D$10,0,10*ROW('Sanitation Data'!D3))),'Data Summary'!CM9="Yes"),OFFSET('Sanitation Data'!$D$10,0,10*ROW('Sanitation Data'!D3)),NA())</f>
        <v>#N/A</v>
      </c>
      <c r="Y9" s="491" t="e">
        <f ca="1">+IF(AND(ISNUMBER(OFFSET('Sanitation Data'!$D$11,0,10*ROW('Sanitation Data'!D3))),'Data Summary'!CN9="Yes"),OFFSET('Sanitation Data'!$D$11,0,10*ROW('Sanitation Data'!D3)),NA())</f>
        <v>#N/A</v>
      </c>
      <c r="Z9" s="491">
        <f ca="1">+IF(AND(ISNUMBER(OFFSET('Sanitation Data'!$D$12,0,10*ROW('Sanitation Data'!D3))),'Data Summary'!CO9="Yes"),OFFSET('Sanitation Data'!$D$12,0,10*ROW('Sanitation Data'!D3)),NA())</f>
        <v>100</v>
      </c>
      <c r="AA9" s="491" t="e">
        <f ca="1">+IF(AND(ISNUMBER(OFFSET('Sanitation Data'!$E$4,0,10*ROW('Sanitation Data'!E3))),'Data Summary'!CP9="Yes"),100-OFFSET('Sanitation Data'!$E$4,0,10*ROW('Sanitation Data'!E3)),NA())</f>
        <v>#N/A</v>
      </c>
      <c r="AB9" s="491" t="e">
        <f ca="1">+IF(AND(ISNUMBER(OFFSET('Sanitation Data'!$E$6,0,10*ROW('Sanitation Data'!E3))),'Data Summary'!CQ9="Yes"),OFFSET('Sanitation Data'!$E$6,0,10*ROW('Sanitation Data'!E3)),NA())</f>
        <v>#N/A</v>
      </c>
      <c r="AC9" s="491" t="e">
        <f ca="1">+IF(AND(ISNUMBER(OFFSET('Sanitation Data'!$E$10,0,10*ROW('Sanitation Data'!E3))),'Data Summary'!CR9="Yes"),OFFSET('Sanitation Data'!$E$10,0,10*ROW('Sanitation Data'!E3)),NA())</f>
        <v>#N/A</v>
      </c>
      <c r="AD9" s="491" t="e">
        <f ca="1">+IF(AND(ISNUMBER(OFFSET('Sanitation Data'!$E$11,0,10*ROW('Sanitation Data'!E3))),'Data Summary'!CS9="Yes"),OFFSET('Sanitation Data'!$E$11,0,10*ROW('Sanitation Data'!E3)),NA())</f>
        <v>#N/A</v>
      </c>
      <c r="AE9" s="491" t="e">
        <f ca="1">+IF(AND(ISNUMBER(OFFSET('Sanitation Data'!$E$12,0,10*ROW('Sanitation Data'!E3))),'Data Summary'!CT9="Yes"),OFFSET('Sanitation Data'!$E$12,0,10*ROW('Sanitation Data'!E3)),NA())</f>
        <v>#N/A</v>
      </c>
      <c r="AF9" s="491" t="e">
        <f ca="1">+IF(AND(ISNUMBER(OFFSET('Sanitation Data'!$F$4,0,10*ROW('Sanitation Data'!F3))),'Data Summary'!CU9="Yes"),100-OFFSET('Sanitation Data'!$F$4,0,10*ROW('Sanitation Data'!F3)),NA())</f>
        <v>#N/A</v>
      </c>
      <c r="AG9" s="491" t="e">
        <f ca="1">+IF(AND(ISNUMBER(OFFSET('Sanitation Data'!$F$6,0,10*ROW('Sanitation Data'!F3))),'Data Summary'!CV9="Yes"),OFFSET('Sanitation Data'!$F$6,0,10*ROW('Sanitation Data'!F3)),NA())</f>
        <v>#N/A</v>
      </c>
      <c r="AH9" s="491" t="e">
        <f ca="1">+IF(AND(ISNUMBER(OFFSET('Sanitation Data'!$F$10,0,10*ROW('Sanitation Data'!F3))),'Data Summary'!CW9="Yes"),OFFSET('Sanitation Data'!$F$10,0,10*ROW('Sanitation Data'!F3)),NA())</f>
        <v>#N/A</v>
      </c>
      <c r="AI9" s="491" t="e">
        <f ca="1">+IF(AND(ISNUMBER(OFFSET('Sanitation Data'!$F$11,0,10*ROW('Sanitation Data'!F3))),'Data Summary'!CX9="Yes"),OFFSET('Sanitation Data'!$F$11,0,10*ROW('Sanitation Data'!F3)),NA())</f>
        <v>#N/A</v>
      </c>
      <c r="AJ9" s="491" t="e">
        <f ca="1">+IF(AND(ISNUMBER(OFFSET('Sanitation Data'!$F$12,0,10*ROW('Sanitation Data'!F3))),'Data Summary'!CY9="Yes"),OFFSET('Sanitation Data'!$F$12,0,10*ROW('Sanitation Data'!F3)),NA())</f>
        <v>#N/A</v>
      </c>
      <c r="AK9" s="491" t="e">
        <f ca="1">+IF(AND(ISNUMBER(OFFSET('Sanitation Data'!$G$4,0,10*ROW('Sanitation Data'!G3))),'Data Summary'!CZ9="Yes"),100-OFFSET('Sanitation Data'!$G$4,0,10*ROW('Sanitation Data'!G3)),NA())</f>
        <v>#N/A</v>
      </c>
      <c r="AL9" s="491" t="e">
        <f ca="1">+IF(AND(ISNUMBER(OFFSET('Sanitation Data'!$G$6,0,10*ROW('Sanitation Data'!G3))),'Data Summary'!DA9="Yes"),OFFSET('Sanitation Data'!$G$6,0,10*ROW('Sanitation Data'!G3)),NA())</f>
        <v>#N/A</v>
      </c>
      <c r="AM9" s="491" t="e">
        <f ca="1">+IF(AND(ISNUMBER(OFFSET('Sanitation Data'!$G$10,0,10*ROW('Sanitation Data'!G3))),'Data Summary'!DB9="Yes"),OFFSET('Sanitation Data'!$G$10,0,10*ROW('Sanitation Data'!G3)),NA())</f>
        <v>#N/A</v>
      </c>
      <c r="AN9" s="491" t="e">
        <f ca="1">+IF(AND(ISNUMBER(OFFSET('Sanitation Data'!$G$11,0,10*ROW('Sanitation Data'!G3))),'Data Summary'!DC9="Yes"),OFFSET('Sanitation Data'!$G$11,0,10*ROW('Sanitation Data'!G3)),NA())</f>
        <v>#N/A</v>
      </c>
      <c r="AO9" s="491" t="e">
        <f ca="1">+IF(AND(ISNUMBER(OFFSET('Sanitation Data'!$G$12,0,10*ROW('Sanitation Data'!G3))),'Data Summary'!DD9="Yes"),OFFSET('Sanitation Data'!$G$12,0,10*ROW('Sanitation Data'!G3)),NA())</f>
        <v>#N/A</v>
      </c>
      <c r="AP9" s="491">
        <f ca="1">+IF(AND(ISNUMBER(OFFSET('Sanitation Data'!$H$4,0,10*ROW('Sanitation Data'!H3))),'Data Summary'!DE9="Yes"),100-OFFSET('Sanitation Data'!$H$4,0,10*ROW('Sanitation Data'!H3)),NA())</f>
        <v>100</v>
      </c>
      <c r="AQ9" s="491">
        <f ca="1">+IF(AND(ISNUMBER(OFFSET('Sanitation Data'!$H$6,0,10*ROW('Sanitation Data'!H3))),'Data Summary'!DF9="Yes"),OFFSET('Sanitation Data'!$H$6,0,10*ROW('Sanitation Data'!H3)),NA())</f>
        <v>100</v>
      </c>
      <c r="AR9" s="491" t="e">
        <f ca="1">+IF(AND(ISNUMBER(OFFSET('Sanitation Data'!$H$10,0,10*ROW('Sanitation Data'!H3))),'Data Summary'!DG9="Yes"),OFFSET('Sanitation Data'!$H$10,0,10*ROW('Sanitation Data'!H3)),NA())</f>
        <v>#N/A</v>
      </c>
      <c r="AS9" s="491" t="e">
        <f ca="1">+IF(AND(ISNUMBER(OFFSET('Sanitation Data'!$H$11,0,10*ROW('Sanitation Data'!H3))),'Data Summary'!DH9="Yes"),OFFSET('Sanitation Data'!$H$11,0,10*ROW('Sanitation Data'!H3)),NA())</f>
        <v>#N/A</v>
      </c>
      <c r="AT9" s="491">
        <f ca="1">+IF(AND(ISNUMBER(OFFSET('Sanitation Data'!$H$12,0,10*ROW('Sanitation Data'!H3))),'Data Summary'!DI9="Yes"),OFFSET('Sanitation Data'!$H$12,0,10*ROW('Sanitation Data'!H3)),NA())</f>
        <v>100</v>
      </c>
      <c r="AU9" s="491">
        <f ca="1">+IF(AND(ISNUMBER(OFFSET('Sanitation Data'!$I$4,0,10*ROW('Sanitation Data'!I3))),'Data Summary'!DJ9="Yes"),100-OFFSET('Sanitation Data'!$I$4,0,10*ROW('Sanitation Data'!I3)),NA())</f>
        <v>100</v>
      </c>
      <c r="AV9" s="491">
        <f ca="1">+IF(AND(ISNUMBER(OFFSET('Sanitation Data'!$I$6,0,10*ROW('Sanitation Data'!I3))),'Data Summary'!DK9="Yes"),OFFSET('Sanitation Data'!$I$6,0,10*ROW('Sanitation Data'!I3)),NA())</f>
        <v>100</v>
      </c>
      <c r="AW9" s="491" t="e">
        <f ca="1">+IF(AND(ISNUMBER(OFFSET('Sanitation Data'!$I$10,0,10*ROW('Sanitation Data'!I3))),'Data Summary'!DL9="Yes"),OFFSET('Sanitation Data'!$I$10,0,10*ROW('Sanitation Data'!I3)),NA())</f>
        <v>#N/A</v>
      </c>
      <c r="AX9" s="491" t="e">
        <f ca="1">+IF(AND(ISNUMBER(OFFSET('Sanitation Data'!$I$11,0,10*ROW('Sanitation Data'!I3))),'Data Summary'!DM9="Yes"),OFFSET('Sanitation Data'!$I$11,0,10*ROW('Sanitation Data'!I3)),NA())</f>
        <v>#N/A</v>
      </c>
      <c r="AY9" s="491">
        <f ca="1">+IF(AND(ISNUMBER(OFFSET('Sanitation Data'!$I$12,0,10*ROW('Sanitation Data'!I3))),'Data Summary'!DN9="Yes"),OFFSET('Sanitation Data'!$I$12,0,10*ROW('Sanitation Data'!I3)),NA())</f>
        <v>100</v>
      </c>
      <c r="AZ9" s="492">
        <f ca="1">+IF(AND(ISNUMBER(OFFSET('Hygiene Data'!$D$5,0,10*ROW('Hygiene Data'!D3))),'Data Summary'!DO9="Yes"),OFFSET('Hygiene Data'!$D$5,0,10*ROW('Hygiene Data'!D3)),NA())</f>
        <v>100</v>
      </c>
      <c r="BA9" s="492">
        <f ca="1">+IF(AND(ISNUMBER(OFFSET('Hygiene Data'!$D$7,0,10*ROW('Hygiene Data'!D3))),'Data Summary'!DP9="Yes"),OFFSET('Hygiene Data'!$D$7,0,10*ROW('Hygiene Data'!D3)),NA())</f>
        <v>100</v>
      </c>
      <c r="BB9" s="492">
        <f ca="1">+IF(AND(ISNUMBER(OFFSET('Hygiene Data'!$D$9,0,10*ROW('Hygiene Data'!D3))),'Data Summary'!DQ9="Yes"),OFFSET('Hygiene Data'!$D$9,0,10*ROW('Hygiene Data'!D3)),NA())</f>
        <v>100</v>
      </c>
      <c r="BC9" s="492" t="e">
        <f ca="1">+IF(AND(ISNUMBER(OFFSET('Hygiene Data'!$E$5,0,10*ROW('Hygiene Data'!E3))),'Data Summary'!DR9="Yes"),OFFSET('Hygiene Data'!$E$5,0,10*ROW('Hygiene Data'!E3)),NA())</f>
        <v>#N/A</v>
      </c>
      <c r="BD9" s="492" t="e">
        <f ca="1">+IF(AND(ISNUMBER(OFFSET('Hygiene Data'!$E$7,0,10*ROW('Hygiene Data'!E3))),'Data Summary'!DS9="Yes"),OFFSET('Hygiene Data'!$E$7,0,10*ROW('Hygiene Data'!E3)),NA())</f>
        <v>#N/A</v>
      </c>
      <c r="BE9" s="492" t="e">
        <f ca="1">+IF(AND(ISNUMBER(OFFSET('Hygiene Data'!$E$9,0,10*ROW('Hygiene Data'!E3))),'Data Summary'!DT9="Yes"),OFFSET('Hygiene Data'!$E$9,0,10*ROW('Hygiene Data'!E3)),NA())</f>
        <v>#N/A</v>
      </c>
      <c r="BF9" s="492" t="e">
        <f ca="1">+IF(AND(ISNUMBER(OFFSET('Hygiene Data'!$F$5,0,10*ROW('Hygiene Data'!F3))),'Data Summary'!DU9="Yes"),OFFSET('Hygiene Data'!$F$5,0,10*ROW('Hygiene Data'!F3)),NA())</f>
        <v>#N/A</v>
      </c>
      <c r="BG9" s="492" t="e">
        <f ca="1">+IF(AND(ISNUMBER(OFFSET('Hygiene Data'!$F$7,0,10*ROW('Hygiene Data'!F3))),'Data Summary'!DV9="Yes"),OFFSET('Hygiene Data'!$F$7,0,10*ROW('Hygiene Data'!F3)),NA())</f>
        <v>#N/A</v>
      </c>
      <c r="BH9" s="492" t="e">
        <f ca="1">+IF(AND(ISNUMBER(OFFSET('Hygiene Data'!$F$9,0,10*ROW('Hygiene Data'!F3))),'Data Summary'!DW9="Yes"),OFFSET('Hygiene Data'!$F$9,0,10*ROW('Hygiene Data'!F3)),NA())</f>
        <v>#N/A</v>
      </c>
      <c r="BI9" s="492" t="e">
        <f ca="1">+IF(AND(ISNUMBER(OFFSET('Hygiene Data'!$G$5,0,10*ROW('Hygiene Data'!G3))),'Data Summary'!DX9="Yes"),OFFSET('Hygiene Data'!$G$5,0,10*ROW('Hygiene Data'!G3)),NA())</f>
        <v>#N/A</v>
      </c>
      <c r="BJ9" s="492" t="e">
        <f ca="1">+IF(AND(ISNUMBER(OFFSET('Hygiene Data'!$G$7,0,10*ROW('Hygiene Data'!G3))),'Data Summary'!DY9="Yes"),OFFSET('Hygiene Data'!$G$7,0,10*ROW('Hygiene Data'!G3)),NA())</f>
        <v>#N/A</v>
      </c>
      <c r="BK9" s="492" t="e">
        <f ca="1">+IF(AND(ISNUMBER(OFFSET('Hygiene Data'!$G$9,0,10*ROW('Hygiene Data'!G3))),'Data Summary'!DZ9="Yes"),OFFSET('Hygiene Data'!$G$9,0,10*ROW('Hygiene Data'!G3)),NA())</f>
        <v>#N/A</v>
      </c>
      <c r="BL9" s="492">
        <f ca="1">+IF(AND(ISNUMBER(OFFSET('Hygiene Data'!$H$5,0,10*ROW('Hygiene Data'!H3))),'Data Summary'!EA9="Yes"),OFFSET('Hygiene Data'!$H$5,0,10*ROW('Hygiene Data'!H3)),NA())</f>
        <v>100</v>
      </c>
      <c r="BM9" s="492">
        <f ca="1">+IF(AND(ISNUMBER(OFFSET('Hygiene Data'!$H$7,0,10*ROW('Hygiene Data'!H3))),'Data Summary'!EB9="Yes"),OFFSET('Hygiene Data'!$H$7,0,10*ROW('Hygiene Data'!H3)),NA())</f>
        <v>100</v>
      </c>
      <c r="BN9" s="492">
        <f ca="1">+IF(AND(ISNUMBER(OFFSET('Hygiene Data'!$H$9,0,10*ROW('Hygiene Data'!H3))),'Data Summary'!EC9="Yes"),OFFSET('Hygiene Data'!$H$9,0,10*ROW('Hygiene Data'!H3)),NA())</f>
        <v>100</v>
      </c>
      <c r="BO9" s="492">
        <f ca="1">+IF(AND(ISNUMBER(OFFSET('Hygiene Data'!$I$5,0,10*ROW('Hygiene Data'!I3))),'Data Summary'!ED9="Yes"),OFFSET('Hygiene Data'!$I$5,0,10*ROW('Hygiene Data'!I3)),NA())</f>
        <v>100</v>
      </c>
      <c r="BP9" s="492">
        <f ca="1">+IF(AND(ISNUMBER(OFFSET('Hygiene Data'!$I$7,0,10*ROW('Hygiene Data'!I3))),'Data Summary'!EE9="Yes"),OFFSET('Hygiene Data'!$I$7,0,10*ROW('Hygiene Data'!I3)),NA())</f>
        <v>100</v>
      </c>
      <c r="BQ9" s="492">
        <f ca="1">+IF(AND(ISNUMBER(OFFSET('Hygiene Data'!$I$9,0,10*ROW('Hygiene Data'!I3))),'Data Summary'!EF9="Yes"),OFFSET('Hygiene Data'!$I$9,0,10*ROW('Hygiene Data'!I3)),NA())</f>
        <v>100</v>
      </c>
    </row>
    <row r="10" spans="1:69" x14ac:dyDescent="0.25">
      <c r="A10" s="488" t="e">
        <f ca="1">+RIGHT('Data Summary'!A10,LEN('Data Summary'!A10)-9)</f>
        <v>#VALUE!</v>
      </c>
      <c r="B10" s="462" t="str">
        <f ca="1">+IF(ISTEXT('Data Summary'!B10),'Data Summary'!B10,"")</f>
        <v/>
      </c>
      <c r="C10" s="489" t="e">
        <f ca="1">+VALUE('Data Summary'!C10)</f>
        <v>#VALUE!</v>
      </c>
      <c r="D10" s="490" t="e">
        <f ca="1">+IF(AND(ISNUMBER(OFFSET('Water Data'!$D$4,0,10*ROW('Water Data'!D4))),'Data Summary'!BS10="Yes"),100-OFFSET('Water Data'!$D$4,0,10*ROW('Water Data'!D4)),NA())</f>
        <v>#N/A</v>
      </c>
      <c r="E10" s="490" t="e">
        <f ca="1">+IF(AND(ISNUMBER(OFFSET('Water Data'!$D$6,0,10*ROW('Water Data'!D4))),'Data Summary'!BT10="Yes"),OFFSET('Water Data'!$D$6,0,10*ROW('Water Data'!D4)),NA())</f>
        <v>#N/A</v>
      </c>
      <c r="F10" s="490" t="e">
        <f ca="1">+IF(AND(ISNUMBER(OFFSET('Water Data'!$D$9,0,10*ROW('Water Data'!D4))),'Data Summary'!BU10="Yes"),OFFSET('Water Data'!$D$9,0,10*ROW('Water Data'!D4)),NA())</f>
        <v>#N/A</v>
      </c>
      <c r="G10" s="490" t="e">
        <f ca="1">+IF(AND(ISNUMBER(OFFSET('Water Data'!$E$4,0,10*ROW('Water Data'!E4))),'Data Summary'!BV10="Yes"),100-OFFSET('Water Data'!$E$4,0,10*ROW('Water Data'!E4)),NA())</f>
        <v>#N/A</v>
      </c>
      <c r="H10" s="490" t="e">
        <f ca="1">+IF(AND(ISNUMBER(OFFSET('Water Data'!$E$6,0,10*ROW('Water Data'!E4))),'Data Summary'!BW10="Yes"),OFFSET('Water Data'!$E$6,0,10*ROW('Water Data'!E4)),NA())</f>
        <v>#N/A</v>
      </c>
      <c r="I10" s="490" t="e">
        <f ca="1">+IF(AND(ISNUMBER(OFFSET('Water Data'!$E$9,0,10*ROW('Water Data'!E4))),'Data Summary'!BX10="Yes"),OFFSET('Water Data'!$E$9,0,10*ROW('Water Data'!E4)),NA())</f>
        <v>#N/A</v>
      </c>
      <c r="J10" s="490" t="e">
        <f ca="1">+IF(AND(ISNUMBER(OFFSET('Water Data'!$F$4,0,10*ROW('Water Data'!F4))),'Data Summary'!BY10="Yes"),100-OFFSET('Water Data'!$F$4,0,10*ROW('Water Data'!F4)),NA())</f>
        <v>#N/A</v>
      </c>
      <c r="K10" s="490" t="e">
        <f ca="1">+IF(AND(ISNUMBER(OFFSET('Water Data'!$F$6,0,10*ROW('Water Data'!F4))),'Data Summary'!BZ10="Yes"),OFFSET('Water Data'!$F$6,0,10*ROW('Water Data'!F4)),NA())</f>
        <v>#N/A</v>
      </c>
      <c r="L10" s="490" t="e">
        <f ca="1">+IF(AND(ISNUMBER(OFFSET('Water Data'!$F$9,0,10*ROW('Water Data'!F4))),'Data Summary'!CA10="Yes"),OFFSET('Water Data'!$F$9,0,10*ROW('Water Data'!F4)),NA())</f>
        <v>#N/A</v>
      </c>
      <c r="M10" s="490" t="e">
        <f ca="1">+IF(AND(ISNUMBER(OFFSET('Water Data'!$G$4,0,10*ROW('Water Data'!G4))),'Data Summary'!CB10="Yes"),100-OFFSET('Water Data'!$G$4,0,10*ROW('Water Data'!G4)),NA())</f>
        <v>#N/A</v>
      </c>
      <c r="N10" s="490" t="e">
        <f ca="1">+IF(AND(ISNUMBER(OFFSET('Water Data'!$G$6,0,10*ROW('Water Data'!G4))),'Data Summary'!CC10="Yes"),OFFSET('Water Data'!$G$6,0,10*ROW('Water Data'!G4)),NA())</f>
        <v>#N/A</v>
      </c>
      <c r="O10" s="490" t="e">
        <f ca="1">+IF(AND(ISNUMBER(OFFSET('Water Data'!$G$9,0,10*ROW('Water Data'!G4))),'Data Summary'!CD10="Yes"),OFFSET('Water Data'!$G$9,0,10*ROW('Water Data'!G4)),NA())</f>
        <v>#N/A</v>
      </c>
      <c r="P10" s="490" t="e">
        <f ca="1">+IF(AND(ISNUMBER(OFFSET('Water Data'!$H$4,0,10*ROW('Water Data'!H4))),'Data Summary'!CE10="Yes"),100-OFFSET('Water Data'!$H$4,0,10*ROW('Water Data'!H4)),NA())</f>
        <v>#N/A</v>
      </c>
      <c r="Q10" s="490" t="e">
        <f ca="1">+IF(AND(ISNUMBER(OFFSET('Water Data'!$H$6,0,10*ROW('Water Data'!H4))),'Data Summary'!CF10="Yes"),OFFSET('Water Data'!$H$6,0,10*ROW('Water Data'!H4)),NA())</f>
        <v>#N/A</v>
      </c>
      <c r="R10" s="490" t="e">
        <f ca="1">+IF(AND(ISNUMBER(OFFSET('Water Data'!$H$9,0,10*ROW('Water Data'!H4))),'Data Summary'!CG10="Yes"),OFFSET('Water Data'!$H$9,0,10*ROW('Water Data'!H4)),NA())</f>
        <v>#N/A</v>
      </c>
      <c r="S10" s="490" t="e">
        <f ca="1">+IF(AND(ISNUMBER(OFFSET('Water Data'!$I$4,0,10*ROW('Water Data'!I4))),'Data Summary'!CH10="Yes"),100-OFFSET('Water Data'!$I$4,0,10*ROW('Water Data'!I4)),NA())</f>
        <v>#N/A</v>
      </c>
      <c r="T10" s="490" t="e">
        <f ca="1">+IF(AND(ISNUMBER(OFFSET('Water Data'!$I$6,0,10*ROW('Water Data'!I4))),'Data Summary'!CI10="Yes"),OFFSET('Water Data'!$I$6,0,10*ROW('Water Data'!I4)),NA())</f>
        <v>#N/A</v>
      </c>
      <c r="U10" s="490" t="e">
        <f ca="1">+IF(AND(ISNUMBER(OFFSET('Water Data'!$I$9,0,10*ROW('Water Data'!I4))),'Data Summary'!CJ10="Yes"),OFFSET('Water Data'!$I$9,0,10*ROW('Water Data'!I4)),NA())</f>
        <v>#N/A</v>
      </c>
      <c r="V10" s="491" t="e">
        <f ca="1">+IF(AND(ISNUMBER(OFFSET('Sanitation Data'!$D$4,0,10*ROW('Sanitation Data'!D4))),'Data Summary'!CK10="Yes"),100-OFFSET('Sanitation Data'!$D$4,0,10*ROW('Sanitation Data'!D4)),NA())</f>
        <v>#N/A</v>
      </c>
      <c r="W10" s="491" t="e">
        <f ca="1">+IF(AND(ISNUMBER(OFFSET('Sanitation Data'!$D$6,0,10*ROW('Sanitation Data'!D4))),'Data Summary'!CL10="Yes"),OFFSET('Sanitation Data'!$D$6,0,10*ROW('Sanitation Data'!D4)),NA())</f>
        <v>#N/A</v>
      </c>
      <c r="X10" s="491" t="e">
        <f ca="1">+IF(AND(ISNUMBER(OFFSET('Sanitation Data'!$D$10,0,10*ROW('Sanitation Data'!D4))),'Data Summary'!CM10="Yes"),OFFSET('Sanitation Data'!$D$10,0,10*ROW('Sanitation Data'!D4)),NA())</f>
        <v>#N/A</v>
      </c>
      <c r="Y10" s="491" t="e">
        <f ca="1">+IF(AND(ISNUMBER(OFFSET('Sanitation Data'!$D$11,0,10*ROW('Sanitation Data'!D4))),'Data Summary'!CN10="Yes"),OFFSET('Sanitation Data'!$D$11,0,10*ROW('Sanitation Data'!D4)),NA())</f>
        <v>#N/A</v>
      </c>
      <c r="Z10" s="491" t="e">
        <f ca="1">+IF(AND(ISNUMBER(OFFSET('Sanitation Data'!$D$12,0,10*ROW('Sanitation Data'!D4))),'Data Summary'!CO10="Yes"),OFFSET('Sanitation Data'!$D$12,0,10*ROW('Sanitation Data'!D4)),NA())</f>
        <v>#N/A</v>
      </c>
      <c r="AA10" s="491" t="e">
        <f ca="1">+IF(AND(ISNUMBER(OFFSET('Sanitation Data'!$E$4,0,10*ROW('Sanitation Data'!E4))),'Data Summary'!CP10="Yes"),100-OFFSET('Sanitation Data'!$E$4,0,10*ROW('Sanitation Data'!E4)),NA())</f>
        <v>#N/A</v>
      </c>
      <c r="AB10" s="491" t="e">
        <f ca="1">+IF(AND(ISNUMBER(OFFSET('Sanitation Data'!$E$6,0,10*ROW('Sanitation Data'!E4))),'Data Summary'!CQ10="Yes"),OFFSET('Sanitation Data'!$E$6,0,10*ROW('Sanitation Data'!E4)),NA())</f>
        <v>#N/A</v>
      </c>
      <c r="AC10" s="491" t="e">
        <f ca="1">+IF(AND(ISNUMBER(OFFSET('Sanitation Data'!$E$10,0,10*ROW('Sanitation Data'!E4))),'Data Summary'!CR10="Yes"),OFFSET('Sanitation Data'!$E$10,0,10*ROW('Sanitation Data'!E4)),NA())</f>
        <v>#N/A</v>
      </c>
      <c r="AD10" s="491" t="e">
        <f ca="1">+IF(AND(ISNUMBER(OFFSET('Sanitation Data'!$E$11,0,10*ROW('Sanitation Data'!E4))),'Data Summary'!CS10="Yes"),OFFSET('Sanitation Data'!$E$11,0,10*ROW('Sanitation Data'!E4)),NA())</f>
        <v>#N/A</v>
      </c>
      <c r="AE10" s="491" t="e">
        <f ca="1">+IF(AND(ISNUMBER(OFFSET('Sanitation Data'!$E$12,0,10*ROW('Sanitation Data'!E4))),'Data Summary'!CT10="Yes"),OFFSET('Sanitation Data'!$E$12,0,10*ROW('Sanitation Data'!E4)),NA())</f>
        <v>#N/A</v>
      </c>
      <c r="AF10" s="491" t="e">
        <f ca="1">+IF(AND(ISNUMBER(OFFSET('Sanitation Data'!$F$4,0,10*ROW('Sanitation Data'!F4))),'Data Summary'!CU10="Yes"),100-OFFSET('Sanitation Data'!$F$4,0,10*ROW('Sanitation Data'!F4)),NA())</f>
        <v>#N/A</v>
      </c>
      <c r="AG10" s="491" t="e">
        <f ca="1">+IF(AND(ISNUMBER(OFFSET('Sanitation Data'!$F$6,0,10*ROW('Sanitation Data'!F4))),'Data Summary'!CV10="Yes"),OFFSET('Sanitation Data'!$F$6,0,10*ROW('Sanitation Data'!F4)),NA())</f>
        <v>#N/A</v>
      </c>
      <c r="AH10" s="491" t="e">
        <f ca="1">+IF(AND(ISNUMBER(OFFSET('Sanitation Data'!$F$10,0,10*ROW('Sanitation Data'!F4))),'Data Summary'!CW10="Yes"),OFFSET('Sanitation Data'!$F$10,0,10*ROW('Sanitation Data'!F4)),NA())</f>
        <v>#N/A</v>
      </c>
      <c r="AI10" s="491" t="e">
        <f ca="1">+IF(AND(ISNUMBER(OFFSET('Sanitation Data'!$F$11,0,10*ROW('Sanitation Data'!F4))),'Data Summary'!CX10="Yes"),OFFSET('Sanitation Data'!$F$11,0,10*ROW('Sanitation Data'!F4)),NA())</f>
        <v>#N/A</v>
      </c>
      <c r="AJ10" s="491" t="e">
        <f ca="1">+IF(AND(ISNUMBER(OFFSET('Sanitation Data'!$F$12,0,10*ROW('Sanitation Data'!F4))),'Data Summary'!CY10="Yes"),OFFSET('Sanitation Data'!$F$12,0,10*ROW('Sanitation Data'!F4)),NA())</f>
        <v>#N/A</v>
      </c>
      <c r="AK10" s="491" t="e">
        <f ca="1">+IF(AND(ISNUMBER(OFFSET('Sanitation Data'!$G$4,0,10*ROW('Sanitation Data'!G4))),'Data Summary'!CZ10="Yes"),100-OFFSET('Sanitation Data'!$G$4,0,10*ROW('Sanitation Data'!G4)),NA())</f>
        <v>#N/A</v>
      </c>
      <c r="AL10" s="491" t="e">
        <f ca="1">+IF(AND(ISNUMBER(OFFSET('Sanitation Data'!$G$6,0,10*ROW('Sanitation Data'!G4))),'Data Summary'!DA10="Yes"),OFFSET('Sanitation Data'!$G$6,0,10*ROW('Sanitation Data'!G4)),NA())</f>
        <v>#N/A</v>
      </c>
      <c r="AM10" s="491" t="e">
        <f ca="1">+IF(AND(ISNUMBER(OFFSET('Sanitation Data'!$G$10,0,10*ROW('Sanitation Data'!G4))),'Data Summary'!DB10="Yes"),OFFSET('Sanitation Data'!$G$10,0,10*ROW('Sanitation Data'!G4)),NA())</f>
        <v>#N/A</v>
      </c>
      <c r="AN10" s="491" t="e">
        <f ca="1">+IF(AND(ISNUMBER(OFFSET('Sanitation Data'!$G$11,0,10*ROW('Sanitation Data'!G4))),'Data Summary'!DC10="Yes"),OFFSET('Sanitation Data'!$G$11,0,10*ROW('Sanitation Data'!G4)),NA())</f>
        <v>#N/A</v>
      </c>
      <c r="AO10" s="491" t="e">
        <f ca="1">+IF(AND(ISNUMBER(OFFSET('Sanitation Data'!$G$12,0,10*ROW('Sanitation Data'!G4))),'Data Summary'!DD10="Yes"),OFFSET('Sanitation Data'!$G$12,0,10*ROW('Sanitation Data'!G4)),NA())</f>
        <v>#N/A</v>
      </c>
      <c r="AP10" s="491" t="e">
        <f ca="1">+IF(AND(ISNUMBER(OFFSET('Sanitation Data'!$H$4,0,10*ROW('Sanitation Data'!H4))),'Data Summary'!DE10="Yes"),100-OFFSET('Sanitation Data'!$H$4,0,10*ROW('Sanitation Data'!H4)),NA())</f>
        <v>#N/A</v>
      </c>
      <c r="AQ10" s="491" t="e">
        <f ca="1">+IF(AND(ISNUMBER(OFFSET('Sanitation Data'!$H$6,0,10*ROW('Sanitation Data'!H4))),'Data Summary'!DF10="Yes"),OFFSET('Sanitation Data'!$H$6,0,10*ROW('Sanitation Data'!H4)),NA())</f>
        <v>#N/A</v>
      </c>
      <c r="AR10" s="491" t="e">
        <f ca="1">+IF(AND(ISNUMBER(OFFSET('Sanitation Data'!$H$10,0,10*ROW('Sanitation Data'!H4))),'Data Summary'!DG10="Yes"),OFFSET('Sanitation Data'!$H$10,0,10*ROW('Sanitation Data'!H4)),NA())</f>
        <v>#N/A</v>
      </c>
      <c r="AS10" s="491" t="e">
        <f ca="1">+IF(AND(ISNUMBER(OFFSET('Sanitation Data'!$H$11,0,10*ROW('Sanitation Data'!H4))),'Data Summary'!DH10="Yes"),OFFSET('Sanitation Data'!$H$11,0,10*ROW('Sanitation Data'!H4)),NA())</f>
        <v>#N/A</v>
      </c>
      <c r="AT10" s="491" t="e">
        <f ca="1">+IF(AND(ISNUMBER(OFFSET('Sanitation Data'!$H$12,0,10*ROW('Sanitation Data'!H4))),'Data Summary'!DI10="Yes"),OFFSET('Sanitation Data'!$H$12,0,10*ROW('Sanitation Data'!H4)),NA())</f>
        <v>#N/A</v>
      </c>
      <c r="AU10" s="491" t="e">
        <f ca="1">+IF(AND(ISNUMBER(OFFSET('Sanitation Data'!$I$4,0,10*ROW('Sanitation Data'!I4))),'Data Summary'!DJ10="Yes"),100-OFFSET('Sanitation Data'!$I$4,0,10*ROW('Sanitation Data'!I4)),NA())</f>
        <v>#N/A</v>
      </c>
      <c r="AV10" s="491" t="e">
        <f ca="1">+IF(AND(ISNUMBER(OFFSET('Sanitation Data'!$I$6,0,10*ROW('Sanitation Data'!I4))),'Data Summary'!DK10="Yes"),OFFSET('Sanitation Data'!$I$6,0,10*ROW('Sanitation Data'!I4)),NA())</f>
        <v>#N/A</v>
      </c>
      <c r="AW10" s="491" t="e">
        <f ca="1">+IF(AND(ISNUMBER(OFFSET('Sanitation Data'!$I$10,0,10*ROW('Sanitation Data'!I4))),'Data Summary'!DL10="Yes"),OFFSET('Sanitation Data'!$I$10,0,10*ROW('Sanitation Data'!I4)),NA())</f>
        <v>#N/A</v>
      </c>
      <c r="AX10" s="491" t="e">
        <f ca="1">+IF(AND(ISNUMBER(OFFSET('Sanitation Data'!$I$11,0,10*ROW('Sanitation Data'!I4))),'Data Summary'!DM10="Yes"),OFFSET('Sanitation Data'!$I$11,0,10*ROW('Sanitation Data'!I4)),NA())</f>
        <v>#N/A</v>
      </c>
      <c r="AY10" s="491" t="e">
        <f ca="1">+IF(AND(ISNUMBER(OFFSET('Sanitation Data'!$I$12,0,10*ROW('Sanitation Data'!I4))),'Data Summary'!DN10="Yes"),OFFSET('Sanitation Data'!$I$12,0,10*ROW('Sanitation Data'!I4)),NA())</f>
        <v>#N/A</v>
      </c>
      <c r="AZ10" s="492" t="e">
        <f ca="1">+IF(AND(ISNUMBER(OFFSET('Hygiene Data'!$D$5,0,10*ROW('Hygiene Data'!D4))),'Data Summary'!DO10="Yes"),OFFSET('Hygiene Data'!$D$5,0,10*ROW('Hygiene Data'!D4)),NA())</f>
        <v>#N/A</v>
      </c>
      <c r="BA10" s="492" t="e">
        <f ca="1">+IF(AND(ISNUMBER(OFFSET('Hygiene Data'!$D$7,0,10*ROW('Hygiene Data'!D4))),'Data Summary'!DP10="Yes"),OFFSET('Hygiene Data'!$D$7,0,10*ROW('Hygiene Data'!D4)),NA())</f>
        <v>#N/A</v>
      </c>
      <c r="BB10" s="492" t="e">
        <f ca="1">+IF(AND(ISNUMBER(OFFSET('Hygiene Data'!$D$9,0,10*ROW('Hygiene Data'!D4))),'Data Summary'!DQ10="Yes"),OFFSET('Hygiene Data'!$D$9,0,10*ROW('Hygiene Data'!D4)),NA())</f>
        <v>#N/A</v>
      </c>
      <c r="BC10" s="492" t="e">
        <f ca="1">+IF(AND(ISNUMBER(OFFSET('Hygiene Data'!$E$5,0,10*ROW('Hygiene Data'!E4))),'Data Summary'!DR10="Yes"),OFFSET('Hygiene Data'!$E$5,0,10*ROW('Hygiene Data'!E4)),NA())</f>
        <v>#N/A</v>
      </c>
      <c r="BD10" s="492" t="e">
        <f ca="1">+IF(AND(ISNUMBER(OFFSET('Hygiene Data'!$E$7,0,10*ROW('Hygiene Data'!E4))),'Data Summary'!DS10="Yes"),OFFSET('Hygiene Data'!$E$7,0,10*ROW('Hygiene Data'!E4)),NA())</f>
        <v>#N/A</v>
      </c>
      <c r="BE10" s="492" t="e">
        <f ca="1">+IF(AND(ISNUMBER(OFFSET('Hygiene Data'!$E$9,0,10*ROW('Hygiene Data'!E4))),'Data Summary'!DT10="Yes"),OFFSET('Hygiene Data'!$E$9,0,10*ROW('Hygiene Data'!E4)),NA())</f>
        <v>#N/A</v>
      </c>
      <c r="BF10" s="492" t="e">
        <f ca="1">+IF(AND(ISNUMBER(OFFSET('Hygiene Data'!$F$5,0,10*ROW('Hygiene Data'!F4))),'Data Summary'!DU10="Yes"),OFFSET('Hygiene Data'!$F$5,0,10*ROW('Hygiene Data'!F4)),NA())</f>
        <v>#N/A</v>
      </c>
      <c r="BG10" s="492" t="e">
        <f ca="1">+IF(AND(ISNUMBER(OFFSET('Hygiene Data'!$F$7,0,10*ROW('Hygiene Data'!F4))),'Data Summary'!DV10="Yes"),OFFSET('Hygiene Data'!$F$7,0,10*ROW('Hygiene Data'!F4)),NA())</f>
        <v>#N/A</v>
      </c>
      <c r="BH10" s="492" t="e">
        <f ca="1">+IF(AND(ISNUMBER(OFFSET('Hygiene Data'!$F$9,0,10*ROW('Hygiene Data'!F4))),'Data Summary'!DW10="Yes"),OFFSET('Hygiene Data'!$F$9,0,10*ROW('Hygiene Data'!F4)),NA())</f>
        <v>#N/A</v>
      </c>
      <c r="BI10" s="492" t="e">
        <f ca="1">+IF(AND(ISNUMBER(OFFSET('Hygiene Data'!$G$5,0,10*ROW('Hygiene Data'!G4))),'Data Summary'!DX10="Yes"),OFFSET('Hygiene Data'!$G$5,0,10*ROW('Hygiene Data'!G4)),NA())</f>
        <v>#N/A</v>
      </c>
      <c r="BJ10" s="492" t="e">
        <f ca="1">+IF(AND(ISNUMBER(OFFSET('Hygiene Data'!$G$7,0,10*ROW('Hygiene Data'!G4))),'Data Summary'!DY10="Yes"),OFFSET('Hygiene Data'!$G$7,0,10*ROW('Hygiene Data'!G4)),NA())</f>
        <v>#N/A</v>
      </c>
      <c r="BK10" s="492" t="e">
        <f ca="1">+IF(AND(ISNUMBER(OFFSET('Hygiene Data'!$G$9,0,10*ROW('Hygiene Data'!G4))),'Data Summary'!DZ10="Yes"),OFFSET('Hygiene Data'!$G$9,0,10*ROW('Hygiene Data'!G4)),NA())</f>
        <v>#N/A</v>
      </c>
      <c r="BL10" s="492" t="e">
        <f ca="1">+IF(AND(ISNUMBER(OFFSET('Hygiene Data'!$H$5,0,10*ROW('Hygiene Data'!H4))),'Data Summary'!EA10="Yes"),OFFSET('Hygiene Data'!$H$5,0,10*ROW('Hygiene Data'!H4)),NA())</f>
        <v>#N/A</v>
      </c>
      <c r="BM10" s="492" t="e">
        <f ca="1">+IF(AND(ISNUMBER(OFFSET('Hygiene Data'!$H$7,0,10*ROW('Hygiene Data'!H4))),'Data Summary'!EB10="Yes"),OFFSET('Hygiene Data'!$H$7,0,10*ROW('Hygiene Data'!H4)),NA())</f>
        <v>#N/A</v>
      </c>
      <c r="BN10" s="492" t="e">
        <f ca="1">+IF(AND(ISNUMBER(OFFSET('Hygiene Data'!$H$9,0,10*ROW('Hygiene Data'!H4))),'Data Summary'!EC10="Yes"),OFFSET('Hygiene Data'!$H$9,0,10*ROW('Hygiene Data'!H4)),NA())</f>
        <v>#N/A</v>
      </c>
      <c r="BO10" s="492" t="e">
        <f ca="1">+IF(AND(ISNUMBER(OFFSET('Hygiene Data'!$I$5,0,10*ROW('Hygiene Data'!I4))),'Data Summary'!ED10="Yes"),OFFSET('Hygiene Data'!$I$5,0,10*ROW('Hygiene Data'!I4)),NA())</f>
        <v>#N/A</v>
      </c>
      <c r="BP10" s="492" t="e">
        <f ca="1">+IF(AND(ISNUMBER(OFFSET('Hygiene Data'!$I$7,0,10*ROW('Hygiene Data'!I4))),'Data Summary'!EE10="Yes"),OFFSET('Hygiene Data'!$I$7,0,10*ROW('Hygiene Data'!I4)),NA())</f>
        <v>#N/A</v>
      </c>
      <c r="BQ10" s="492" t="e">
        <f ca="1">+IF(AND(ISNUMBER(OFFSET('Hygiene Data'!$I$9,0,10*ROW('Hygiene Data'!I4))),'Data Summary'!EF10="Yes"),OFFSET('Hygiene Data'!$I$9,0,10*ROW('Hygiene Data'!I4)),NA())</f>
        <v>#N/A</v>
      </c>
    </row>
    <row r="11" spans="1:69" x14ac:dyDescent="0.25">
      <c r="A11" s="488" t="e">
        <f ca="1">+RIGHT('Data Summary'!A11,LEN('Data Summary'!A11)-9)</f>
        <v>#VALUE!</v>
      </c>
      <c r="B11" s="462" t="str">
        <f ca="1">+IF(ISTEXT('Data Summary'!B11),'Data Summary'!B11,"")</f>
        <v/>
      </c>
      <c r="C11" s="489" t="e">
        <f ca="1">+VALUE('Data Summary'!C11)</f>
        <v>#VALUE!</v>
      </c>
      <c r="D11" s="490" t="e">
        <f ca="1">+IF(AND(ISNUMBER(OFFSET('Water Data'!$D$4,0,10*ROW('Water Data'!D5))),'Data Summary'!BS11="Yes"),100-OFFSET('Water Data'!$D$4,0,10*ROW('Water Data'!D5)),NA())</f>
        <v>#N/A</v>
      </c>
      <c r="E11" s="490" t="e">
        <f ca="1">+IF(AND(ISNUMBER(OFFSET('Water Data'!$D$6,0,10*ROW('Water Data'!D5))),'Data Summary'!BT11="Yes"),OFFSET('Water Data'!$D$6,0,10*ROW('Water Data'!D5)),NA())</f>
        <v>#N/A</v>
      </c>
      <c r="F11" s="490" t="e">
        <f ca="1">+IF(AND(ISNUMBER(OFFSET('Water Data'!$D$9,0,10*ROW('Water Data'!D5))),'Data Summary'!BU11="Yes"),OFFSET('Water Data'!$D$9,0,10*ROW('Water Data'!D5)),NA())</f>
        <v>#N/A</v>
      </c>
      <c r="G11" s="490" t="e">
        <f ca="1">+IF(AND(ISNUMBER(OFFSET('Water Data'!$E$4,0,10*ROW('Water Data'!E5))),'Data Summary'!BV11="Yes"),100-OFFSET('Water Data'!$E$4,0,10*ROW('Water Data'!E5)),NA())</f>
        <v>#N/A</v>
      </c>
      <c r="H11" s="490" t="e">
        <f ca="1">+IF(AND(ISNUMBER(OFFSET('Water Data'!$E$6,0,10*ROW('Water Data'!E5))),'Data Summary'!BW11="Yes"),OFFSET('Water Data'!$E$6,0,10*ROW('Water Data'!E5)),NA())</f>
        <v>#N/A</v>
      </c>
      <c r="I11" s="490" t="e">
        <f ca="1">+IF(AND(ISNUMBER(OFFSET('Water Data'!$E$9,0,10*ROW('Water Data'!E5))),'Data Summary'!BX11="Yes"),OFFSET('Water Data'!$E$9,0,10*ROW('Water Data'!E5)),NA())</f>
        <v>#N/A</v>
      </c>
      <c r="J11" s="490" t="e">
        <f ca="1">+IF(AND(ISNUMBER(OFFSET('Water Data'!$F$4,0,10*ROW('Water Data'!F5))),'Data Summary'!BY11="Yes"),100-OFFSET('Water Data'!$F$4,0,10*ROW('Water Data'!F5)),NA())</f>
        <v>#N/A</v>
      </c>
      <c r="K11" s="490" t="e">
        <f ca="1">+IF(AND(ISNUMBER(OFFSET('Water Data'!$F$6,0,10*ROW('Water Data'!F5))),'Data Summary'!BZ11="Yes"),OFFSET('Water Data'!$F$6,0,10*ROW('Water Data'!F5)),NA())</f>
        <v>#N/A</v>
      </c>
      <c r="L11" s="490" t="e">
        <f ca="1">+IF(AND(ISNUMBER(OFFSET('Water Data'!$F$9,0,10*ROW('Water Data'!F5))),'Data Summary'!CA11="Yes"),OFFSET('Water Data'!$F$9,0,10*ROW('Water Data'!F5)),NA())</f>
        <v>#N/A</v>
      </c>
      <c r="M11" s="490" t="e">
        <f ca="1">+IF(AND(ISNUMBER(OFFSET('Water Data'!$G$4,0,10*ROW('Water Data'!G5))),'Data Summary'!CB11="Yes"),100-OFFSET('Water Data'!$G$4,0,10*ROW('Water Data'!G5)),NA())</f>
        <v>#N/A</v>
      </c>
      <c r="N11" s="490" t="e">
        <f ca="1">+IF(AND(ISNUMBER(OFFSET('Water Data'!$G$6,0,10*ROW('Water Data'!G5))),'Data Summary'!CC11="Yes"),OFFSET('Water Data'!$G$6,0,10*ROW('Water Data'!G5)),NA())</f>
        <v>#N/A</v>
      </c>
      <c r="O11" s="490" t="e">
        <f ca="1">+IF(AND(ISNUMBER(OFFSET('Water Data'!$G$9,0,10*ROW('Water Data'!G5))),'Data Summary'!CD11="Yes"),OFFSET('Water Data'!$G$9,0,10*ROW('Water Data'!G5)),NA())</f>
        <v>#N/A</v>
      </c>
      <c r="P11" s="490" t="e">
        <f ca="1">+IF(AND(ISNUMBER(OFFSET('Water Data'!$H$4,0,10*ROW('Water Data'!H5))),'Data Summary'!CE11="Yes"),100-OFFSET('Water Data'!$H$4,0,10*ROW('Water Data'!H5)),NA())</f>
        <v>#N/A</v>
      </c>
      <c r="Q11" s="490" t="e">
        <f ca="1">+IF(AND(ISNUMBER(OFFSET('Water Data'!$H$6,0,10*ROW('Water Data'!H5))),'Data Summary'!CF11="Yes"),OFFSET('Water Data'!$H$6,0,10*ROW('Water Data'!H5)),NA())</f>
        <v>#N/A</v>
      </c>
      <c r="R11" s="490" t="e">
        <f ca="1">+IF(AND(ISNUMBER(OFFSET('Water Data'!$H$9,0,10*ROW('Water Data'!H5))),'Data Summary'!CG11="Yes"),OFFSET('Water Data'!$H$9,0,10*ROW('Water Data'!H5)),NA())</f>
        <v>#N/A</v>
      </c>
      <c r="S11" s="490" t="e">
        <f ca="1">+IF(AND(ISNUMBER(OFFSET('Water Data'!$I$4,0,10*ROW('Water Data'!I5))),'Data Summary'!CH11="Yes"),100-OFFSET('Water Data'!$I$4,0,10*ROW('Water Data'!I5)),NA())</f>
        <v>#N/A</v>
      </c>
      <c r="T11" s="490" t="e">
        <f ca="1">+IF(AND(ISNUMBER(OFFSET('Water Data'!$I$6,0,10*ROW('Water Data'!I5))),'Data Summary'!CI11="Yes"),OFFSET('Water Data'!$I$6,0,10*ROW('Water Data'!I5)),NA())</f>
        <v>#N/A</v>
      </c>
      <c r="U11" s="490" t="e">
        <f ca="1">+IF(AND(ISNUMBER(OFFSET('Water Data'!$I$9,0,10*ROW('Water Data'!I5))),'Data Summary'!CJ11="Yes"),OFFSET('Water Data'!$I$9,0,10*ROW('Water Data'!I5)),NA())</f>
        <v>#N/A</v>
      </c>
      <c r="V11" s="491" t="e">
        <f ca="1">+IF(AND(ISNUMBER(OFFSET('Sanitation Data'!$D$4,0,10*ROW('Sanitation Data'!D5))),'Data Summary'!CK11="Yes"),100-OFFSET('Sanitation Data'!$D$4,0,10*ROW('Sanitation Data'!D5)),NA())</f>
        <v>#N/A</v>
      </c>
      <c r="W11" s="491" t="e">
        <f ca="1">+IF(AND(ISNUMBER(OFFSET('Sanitation Data'!$D$6,0,10*ROW('Sanitation Data'!D5))),'Data Summary'!CL11="Yes"),OFFSET('Sanitation Data'!$D$6,0,10*ROW('Sanitation Data'!D5)),NA())</f>
        <v>#N/A</v>
      </c>
      <c r="X11" s="491" t="e">
        <f ca="1">+IF(AND(ISNUMBER(OFFSET('Sanitation Data'!$D$10,0,10*ROW('Sanitation Data'!D5))),'Data Summary'!CM11="Yes"),OFFSET('Sanitation Data'!$D$10,0,10*ROW('Sanitation Data'!D5)),NA())</f>
        <v>#N/A</v>
      </c>
      <c r="Y11" s="491" t="e">
        <f ca="1">+IF(AND(ISNUMBER(OFFSET('Sanitation Data'!$D$11,0,10*ROW('Sanitation Data'!D5))),'Data Summary'!CN11="Yes"),OFFSET('Sanitation Data'!$D$11,0,10*ROW('Sanitation Data'!D5)),NA())</f>
        <v>#N/A</v>
      </c>
      <c r="Z11" s="491" t="e">
        <f ca="1">+IF(AND(ISNUMBER(OFFSET('Sanitation Data'!$D$12,0,10*ROW('Sanitation Data'!D5))),'Data Summary'!CO11="Yes"),OFFSET('Sanitation Data'!$D$12,0,10*ROW('Sanitation Data'!D5)),NA())</f>
        <v>#N/A</v>
      </c>
      <c r="AA11" s="491" t="e">
        <f ca="1">+IF(AND(ISNUMBER(OFFSET('Sanitation Data'!$E$4,0,10*ROW('Sanitation Data'!E5))),'Data Summary'!CP11="Yes"),100-OFFSET('Sanitation Data'!$E$4,0,10*ROW('Sanitation Data'!E5)),NA())</f>
        <v>#N/A</v>
      </c>
      <c r="AB11" s="491" t="e">
        <f ca="1">+IF(AND(ISNUMBER(OFFSET('Sanitation Data'!$E$6,0,10*ROW('Sanitation Data'!E5))),'Data Summary'!CQ11="Yes"),OFFSET('Sanitation Data'!$E$6,0,10*ROW('Sanitation Data'!E5)),NA())</f>
        <v>#N/A</v>
      </c>
      <c r="AC11" s="491" t="e">
        <f ca="1">+IF(AND(ISNUMBER(OFFSET('Sanitation Data'!$E$10,0,10*ROW('Sanitation Data'!E5))),'Data Summary'!CR11="Yes"),OFFSET('Sanitation Data'!$E$10,0,10*ROW('Sanitation Data'!E5)),NA())</f>
        <v>#N/A</v>
      </c>
      <c r="AD11" s="491" t="e">
        <f ca="1">+IF(AND(ISNUMBER(OFFSET('Sanitation Data'!$E$11,0,10*ROW('Sanitation Data'!E5))),'Data Summary'!CS11="Yes"),OFFSET('Sanitation Data'!$E$11,0,10*ROW('Sanitation Data'!E5)),NA())</f>
        <v>#N/A</v>
      </c>
      <c r="AE11" s="491" t="e">
        <f ca="1">+IF(AND(ISNUMBER(OFFSET('Sanitation Data'!$E$12,0,10*ROW('Sanitation Data'!E5))),'Data Summary'!CT11="Yes"),OFFSET('Sanitation Data'!$E$12,0,10*ROW('Sanitation Data'!E5)),NA())</f>
        <v>#N/A</v>
      </c>
      <c r="AF11" s="491" t="e">
        <f ca="1">+IF(AND(ISNUMBER(OFFSET('Sanitation Data'!$F$4,0,10*ROW('Sanitation Data'!F5))),'Data Summary'!CU11="Yes"),100-OFFSET('Sanitation Data'!$F$4,0,10*ROW('Sanitation Data'!F5)),NA())</f>
        <v>#N/A</v>
      </c>
      <c r="AG11" s="491" t="e">
        <f ca="1">+IF(AND(ISNUMBER(OFFSET('Sanitation Data'!$F$6,0,10*ROW('Sanitation Data'!F5))),'Data Summary'!CV11="Yes"),OFFSET('Sanitation Data'!$F$6,0,10*ROW('Sanitation Data'!F5)),NA())</f>
        <v>#N/A</v>
      </c>
      <c r="AH11" s="491" t="e">
        <f ca="1">+IF(AND(ISNUMBER(OFFSET('Sanitation Data'!$F$10,0,10*ROW('Sanitation Data'!F5))),'Data Summary'!CW11="Yes"),OFFSET('Sanitation Data'!$F$10,0,10*ROW('Sanitation Data'!F5)),NA())</f>
        <v>#N/A</v>
      </c>
      <c r="AI11" s="491" t="e">
        <f ca="1">+IF(AND(ISNUMBER(OFFSET('Sanitation Data'!$F$11,0,10*ROW('Sanitation Data'!F5))),'Data Summary'!CX11="Yes"),OFFSET('Sanitation Data'!$F$11,0,10*ROW('Sanitation Data'!F5)),NA())</f>
        <v>#N/A</v>
      </c>
      <c r="AJ11" s="491" t="e">
        <f ca="1">+IF(AND(ISNUMBER(OFFSET('Sanitation Data'!$F$12,0,10*ROW('Sanitation Data'!F5))),'Data Summary'!CY11="Yes"),OFFSET('Sanitation Data'!$F$12,0,10*ROW('Sanitation Data'!F5)),NA())</f>
        <v>#N/A</v>
      </c>
      <c r="AK11" s="491" t="e">
        <f ca="1">+IF(AND(ISNUMBER(OFFSET('Sanitation Data'!$G$4,0,10*ROW('Sanitation Data'!G5))),'Data Summary'!CZ11="Yes"),100-OFFSET('Sanitation Data'!$G$4,0,10*ROW('Sanitation Data'!G5)),NA())</f>
        <v>#N/A</v>
      </c>
      <c r="AL11" s="491" t="e">
        <f ca="1">+IF(AND(ISNUMBER(OFFSET('Sanitation Data'!$G$6,0,10*ROW('Sanitation Data'!G5))),'Data Summary'!DA11="Yes"),OFFSET('Sanitation Data'!$G$6,0,10*ROW('Sanitation Data'!G5)),NA())</f>
        <v>#N/A</v>
      </c>
      <c r="AM11" s="491" t="e">
        <f ca="1">+IF(AND(ISNUMBER(OFFSET('Sanitation Data'!$G$10,0,10*ROW('Sanitation Data'!G5))),'Data Summary'!DB11="Yes"),OFFSET('Sanitation Data'!$G$10,0,10*ROW('Sanitation Data'!G5)),NA())</f>
        <v>#N/A</v>
      </c>
      <c r="AN11" s="491" t="e">
        <f ca="1">+IF(AND(ISNUMBER(OFFSET('Sanitation Data'!$G$11,0,10*ROW('Sanitation Data'!G5))),'Data Summary'!DC11="Yes"),OFFSET('Sanitation Data'!$G$11,0,10*ROW('Sanitation Data'!G5)),NA())</f>
        <v>#N/A</v>
      </c>
      <c r="AO11" s="491" t="e">
        <f ca="1">+IF(AND(ISNUMBER(OFFSET('Sanitation Data'!$G$12,0,10*ROW('Sanitation Data'!G5))),'Data Summary'!DD11="Yes"),OFFSET('Sanitation Data'!$G$12,0,10*ROW('Sanitation Data'!G5)),NA())</f>
        <v>#N/A</v>
      </c>
      <c r="AP11" s="491" t="e">
        <f ca="1">+IF(AND(ISNUMBER(OFFSET('Sanitation Data'!$H$4,0,10*ROW('Sanitation Data'!H5))),'Data Summary'!DE11="Yes"),100-OFFSET('Sanitation Data'!$H$4,0,10*ROW('Sanitation Data'!H5)),NA())</f>
        <v>#N/A</v>
      </c>
      <c r="AQ11" s="491" t="e">
        <f ca="1">+IF(AND(ISNUMBER(OFFSET('Sanitation Data'!$H$6,0,10*ROW('Sanitation Data'!H5))),'Data Summary'!DF11="Yes"),OFFSET('Sanitation Data'!$H$6,0,10*ROW('Sanitation Data'!H5)),NA())</f>
        <v>#N/A</v>
      </c>
      <c r="AR11" s="491" t="e">
        <f ca="1">+IF(AND(ISNUMBER(OFFSET('Sanitation Data'!$H$10,0,10*ROW('Sanitation Data'!H5))),'Data Summary'!DG11="Yes"),OFFSET('Sanitation Data'!$H$10,0,10*ROW('Sanitation Data'!H5)),NA())</f>
        <v>#N/A</v>
      </c>
      <c r="AS11" s="491" t="e">
        <f ca="1">+IF(AND(ISNUMBER(OFFSET('Sanitation Data'!$H$11,0,10*ROW('Sanitation Data'!H5))),'Data Summary'!DH11="Yes"),OFFSET('Sanitation Data'!$H$11,0,10*ROW('Sanitation Data'!H5)),NA())</f>
        <v>#N/A</v>
      </c>
      <c r="AT11" s="491" t="e">
        <f ca="1">+IF(AND(ISNUMBER(OFFSET('Sanitation Data'!$H$12,0,10*ROW('Sanitation Data'!H5))),'Data Summary'!DI11="Yes"),OFFSET('Sanitation Data'!$H$12,0,10*ROW('Sanitation Data'!H5)),NA())</f>
        <v>#N/A</v>
      </c>
      <c r="AU11" s="491" t="e">
        <f ca="1">+IF(AND(ISNUMBER(OFFSET('Sanitation Data'!$I$4,0,10*ROW('Sanitation Data'!I5))),'Data Summary'!DJ11="Yes"),100-OFFSET('Sanitation Data'!$I$4,0,10*ROW('Sanitation Data'!I5)),NA())</f>
        <v>#N/A</v>
      </c>
      <c r="AV11" s="491" t="e">
        <f ca="1">+IF(AND(ISNUMBER(OFFSET('Sanitation Data'!$I$6,0,10*ROW('Sanitation Data'!I5))),'Data Summary'!DK11="Yes"),OFFSET('Sanitation Data'!$I$6,0,10*ROW('Sanitation Data'!I5)),NA())</f>
        <v>#N/A</v>
      </c>
      <c r="AW11" s="491" t="e">
        <f ca="1">+IF(AND(ISNUMBER(OFFSET('Sanitation Data'!$I$10,0,10*ROW('Sanitation Data'!I5))),'Data Summary'!DL11="Yes"),OFFSET('Sanitation Data'!$I$10,0,10*ROW('Sanitation Data'!I5)),NA())</f>
        <v>#N/A</v>
      </c>
      <c r="AX11" s="491" t="e">
        <f ca="1">+IF(AND(ISNUMBER(OFFSET('Sanitation Data'!$I$11,0,10*ROW('Sanitation Data'!I5))),'Data Summary'!DM11="Yes"),OFFSET('Sanitation Data'!$I$11,0,10*ROW('Sanitation Data'!I5)),NA())</f>
        <v>#N/A</v>
      </c>
      <c r="AY11" s="491" t="e">
        <f ca="1">+IF(AND(ISNUMBER(OFFSET('Sanitation Data'!$I$12,0,10*ROW('Sanitation Data'!I5))),'Data Summary'!DN11="Yes"),OFFSET('Sanitation Data'!$I$12,0,10*ROW('Sanitation Data'!I5)),NA())</f>
        <v>#N/A</v>
      </c>
      <c r="AZ11" s="492" t="e">
        <f ca="1">+IF(AND(ISNUMBER(OFFSET('Hygiene Data'!$D$5,0,10*ROW('Hygiene Data'!D5))),'Data Summary'!DO11="Yes"),OFFSET('Hygiene Data'!$D$5,0,10*ROW('Hygiene Data'!D5)),NA())</f>
        <v>#N/A</v>
      </c>
      <c r="BA11" s="492" t="e">
        <f ca="1">+IF(AND(ISNUMBER(OFFSET('Hygiene Data'!$D$7,0,10*ROW('Hygiene Data'!D5))),'Data Summary'!DP11="Yes"),OFFSET('Hygiene Data'!$D$7,0,10*ROW('Hygiene Data'!D5)),NA())</f>
        <v>#N/A</v>
      </c>
      <c r="BB11" s="492" t="e">
        <f ca="1">+IF(AND(ISNUMBER(OFFSET('Hygiene Data'!$D$9,0,10*ROW('Hygiene Data'!D5))),'Data Summary'!DQ11="Yes"),OFFSET('Hygiene Data'!$D$9,0,10*ROW('Hygiene Data'!D5)),NA())</f>
        <v>#N/A</v>
      </c>
      <c r="BC11" s="492" t="e">
        <f ca="1">+IF(AND(ISNUMBER(OFFSET('Hygiene Data'!$E$5,0,10*ROW('Hygiene Data'!E5))),'Data Summary'!DR11="Yes"),OFFSET('Hygiene Data'!$E$5,0,10*ROW('Hygiene Data'!E5)),NA())</f>
        <v>#N/A</v>
      </c>
      <c r="BD11" s="492" t="e">
        <f ca="1">+IF(AND(ISNUMBER(OFFSET('Hygiene Data'!$E$7,0,10*ROW('Hygiene Data'!E5))),'Data Summary'!DS11="Yes"),OFFSET('Hygiene Data'!$E$7,0,10*ROW('Hygiene Data'!E5)),NA())</f>
        <v>#N/A</v>
      </c>
      <c r="BE11" s="492" t="e">
        <f ca="1">+IF(AND(ISNUMBER(OFFSET('Hygiene Data'!$E$9,0,10*ROW('Hygiene Data'!E5))),'Data Summary'!DT11="Yes"),OFFSET('Hygiene Data'!$E$9,0,10*ROW('Hygiene Data'!E5)),NA())</f>
        <v>#N/A</v>
      </c>
      <c r="BF11" s="492" t="e">
        <f ca="1">+IF(AND(ISNUMBER(OFFSET('Hygiene Data'!$F$5,0,10*ROW('Hygiene Data'!F5))),'Data Summary'!DU11="Yes"),OFFSET('Hygiene Data'!$F$5,0,10*ROW('Hygiene Data'!F5)),NA())</f>
        <v>#N/A</v>
      </c>
      <c r="BG11" s="492" t="e">
        <f ca="1">+IF(AND(ISNUMBER(OFFSET('Hygiene Data'!$F$7,0,10*ROW('Hygiene Data'!F5))),'Data Summary'!DV11="Yes"),OFFSET('Hygiene Data'!$F$7,0,10*ROW('Hygiene Data'!F5)),NA())</f>
        <v>#N/A</v>
      </c>
      <c r="BH11" s="492" t="e">
        <f ca="1">+IF(AND(ISNUMBER(OFFSET('Hygiene Data'!$F$9,0,10*ROW('Hygiene Data'!F5))),'Data Summary'!DW11="Yes"),OFFSET('Hygiene Data'!$F$9,0,10*ROW('Hygiene Data'!F5)),NA())</f>
        <v>#N/A</v>
      </c>
      <c r="BI11" s="492" t="e">
        <f ca="1">+IF(AND(ISNUMBER(OFFSET('Hygiene Data'!$G$5,0,10*ROW('Hygiene Data'!G5))),'Data Summary'!DX11="Yes"),OFFSET('Hygiene Data'!$G$5,0,10*ROW('Hygiene Data'!G5)),NA())</f>
        <v>#N/A</v>
      </c>
      <c r="BJ11" s="492" t="e">
        <f ca="1">+IF(AND(ISNUMBER(OFFSET('Hygiene Data'!$G$7,0,10*ROW('Hygiene Data'!G5))),'Data Summary'!DY11="Yes"),OFFSET('Hygiene Data'!$G$7,0,10*ROW('Hygiene Data'!G5)),NA())</f>
        <v>#N/A</v>
      </c>
      <c r="BK11" s="492" t="e">
        <f ca="1">+IF(AND(ISNUMBER(OFFSET('Hygiene Data'!$G$9,0,10*ROW('Hygiene Data'!G5))),'Data Summary'!DZ11="Yes"),OFFSET('Hygiene Data'!$G$9,0,10*ROW('Hygiene Data'!G5)),NA())</f>
        <v>#N/A</v>
      </c>
      <c r="BL11" s="492" t="e">
        <f ca="1">+IF(AND(ISNUMBER(OFFSET('Hygiene Data'!$H$5,0,10*ROW('Hygiene Data'!H5))),'Data Summary'!EA11="Yes"),OFFSET('Hygiene Data'!$H$5,0,10*ROW('Hygiene Data'!H5)),NA())</f>
        <v>#N/A</v>
      </c>
      <c r="BM11" s="492" t="e">
        <f ca="1">+IF(AND(ISNUMBER(OFFSET('Hygiene Data'!$H$7,0,10*ROW('Hygiene Data'!H5))),'Data Summary'!EB11="Yes"),OFFSET('Hygiene Data'!$H$7,0,10*ROW('Hygiene Data'!H5)),NA())</f>
        <v>#N/A</v>
      </c>
      <c r="BN11" s="492" t="e">
        <f ca="1">+IF(AND(ISNUMBER(OFFSET('Hygiene Data'!$H$9,0,10*ROW('Hygiene Data'!H5))),'Data Summary'!EC11="Yes"),OFFSET('Hygiene Data'!$H$9,0,10*ROW('Hygiene Data'!H5)),NA())</f>
        <v>#N/A</v>
      </c>
      <c r="BO11" s="492" t="e">
        <f ca="1">+IF(AND(ISNUMBER(OFFSET('Hygiene Data'!$I$5,0,10*ROW('Hygiene Data'!I5))),'Data Summary'!ED11="Yes"),OFFSET('Hygiene Data'!$I$5,0,10*ROW('Hygiene Data'!I5)),NA())</f>
        <v>#N/A</v>
      </c>
      <c r="BP11" s="492" t="e">
        <f ca="1">+IF(AND(ISNUMBER(OFFSET('Hygiene Data'!$I$7,0,10*ROW('Hygiene Data'!I5))),'Data Summary'!EE11="Yes"),OFFSET('Hygiene Data'!$I$7,0,10*ROW('Hygiene Data'!I5)),NA())</f>
        <v>#N/A</v>
      </c>
      <c r="BQ11" s="492" t="e">
        <f ca="1">+IF(AND(ISNUMBER(OFFSET('Hygiene Data'!$I$9,0,10*ROW('Hygiene Data'!I5))),'Data Summary'!EF11="Yes"),OFFSET('Hygiene Data'!$I$9,0,10*ROW('Hygiene Data'!I5)),NA())</f>
        <v>#N/A</v>
      </c>
    </row>
    <row r="12" spans="1:69" x14ac:dyDescent="0.25">
      <c r="A12" s="488" t="e">
        <f ca="1">+RIGHT('Data Summary'!A12,LEN('Data Summary'!A12)-9)</f>
        <v>#VALUE!</v>
      </c>
      <c r="B12" s="462" t="str">
        <f ca="1">+IF(ISTEXT('Data Summary'!B12),'Data Summary'!B12,"")</f>
        <v/>
      </c>
      <c r="C12" s="489" t="e">
        <f ca="1">+VALUE('Data Summary'!C12)</f>
        <v>#VALUE!</v>
      </c>
      <c r="D12" s="490" t="e">
        <f ca="1">+IF(AND(ISNUMBER(OFFSET('Water Data'!$D$4,0,10*ROW('Water Data'!D6))),'Data Summary'!BS12="Yes"),100-OFFSET('Water Data'!$D$4,0,10*ROW('Water Data'!D6)),NA())</f>
        <v>#N/A</v>
      </c>
      <c r="E12" s="490" t="e">
        <f ca="1">+IF(AND(ISNUMBER(OFFSET('Water Data'!$D$6,0,10*ROW('Water Data'!D6))),'Data Summary'!BT12="Yes"),OFFSET('Water Data'!$D$6,0,10*ROW('Water Data'!D6)),NA())</f>
        <v>#N/A</v>
      </c>
      <c r="F12" s="490" t="e">
        <f ca="1">+IF(AND(ISNUMBER(OFFSET('Water Data'!$D$9,0,10*ROW('Water Data'!D6))),'Data Summary'!BU12="Yes"),OFFSET('Water Data'!$D$9,0,10*ROW('Water Data'!D6)),NA())</f>
        <v>#N/A</v>
      </c>
      <c r="G12" s="490" t="e">
        <f ca="1">+IF(AND(ISNUMBER(OFFSET('Water Data'!$E$4,0,10*ROW('Water Data'!E6))),'Data Summary'!BV12="Yes"),100-OFFSET('Water Data'!$E$4,0,10*ROW('Water Data'!E6)),NA())</f>
        <v>#N/A</v>
      </c>
      <c r="H12" s="490" t="e">
        <f ca="1">+IF(AND(ISNUMBER(OFFSET('Water Data'!$E$6,0,10*ROW('Water Data'!E6))),'Data Summary'!BW12="Yes"),OFFSET('Water Data'!$E$6,0,10*ROW('Water Data'!E6)),NA())</f>
        <v>#N/A</v>
      </c>
      <c r="I12" s="490" t="e">
        <f ca="1">+IF(AND(ISNUMBER(OFFSET('Water Data'!$E$9,0,10*ROW('Water Data'!E6))),'Data Summary'!BX12="Yes"),OFFSET('Water Data'!$E$9,0,10*ROW('Water Data'!E6)),NA())</f>
        <v>#N/A</v>
      </c>
      <c r="J12" s="490" t="e">
        <f ca="1">+IF(AND(ISNUMBER(OFFSET('Water Data'!$F$4,0,10*ROW('Water Data'!F6))),'Data Summary'!BY12="Yes"),100-OFFSET('Water Data'!$F$4,0,10*ROW('Water Data'!F6)),NA())</f>
        <v>#N/A</v>
      </c>
      <c r="K12" s="490" t="e">
        <f ca="1">+IF(AND(ISNUMBER(OFFSET('Water Data'!$F$6,0,10*ROW('Water Data'!F6))),'Data Summary'!BZ12="Yes"),OFFSET('Water Data'!$F$6,0,10*ROW('Water Data'!F6)),NA())</f>
        <v>#N/A</v>
      </c>
      <c r="L12" s="490" t="e">
        <f ca="1">+IF(AND(ISNUMBER(OFFSET('Water Data'!$F$9,0,10*ROW('Water Data'!F6))),'Data Summary'!CA12="Yes"),OFFSET('Water Data'!$F$9,0,10*ROW('Water Data'!F6)),NA())</f>
        <v>#N/A</v>
      </c>
      <c r="M12" s="490" t="e">
        <f ca="1">+IF(AND(ISNUMBER(OFFSET('Water Data'!$G$4,0,10*ROW('Water Data'!G6))),'Data Summary'!CB12="Yes"),100-OFFSET('Water Data'!$G$4,0,10*ROW('Water Data'!G6)),NA())</f>
        <v>#N/A</v>
      </c>
      <c r="N12" s="490" t="e">
        <f ca="1">+IF(AND(ISNUMBER(OFFSET('Water Data'!$G$6,0,10*ROW('Water Data'!G6))),'Data Summary'!CC12="Yes"),OFFSET('Water Data'!$G$6,0,10*ROW('Water Data'!G6)),NA())</f>
        <v>#N/A</v>
      </c>
      <c r="O12" s="490" t="e">
        <f ca="1">+IF(AND(ISNUMBER(OFFSET('Water Data'!$G$9,0,10*ROW('Water Data'!G6))),'Data Summary'!CD12="Yes"),OFFSET('Water Data'!$G$9,0,10*ROW('Water Data'!G6)),NA())</f>
        <v>#N/A</v>
      </c>
      <c r="P12" s="490" t="e">
        <f ca="1">+IF(AND(ISNUMBER(OFFSET('Water Data'!$H$4,0,10*ROW('Water Data'!H6))),'Data Summary'!CE12="Yes"),100-OFFSET('Water Data'!$H$4,0,10*ROW('Water Data'!H6)),NA())</f>
        <v>#N/A</v>
      </c>
      <c r="Q12" s="490" t="e">
        <f ca="1">+IF(AND(ISNUMBER(OFFSET('Water Data'!$H$6,0,10*ROW('Water Data'!H6))),'Data Summary'!CF12="Yes"),OFFSET('Water Data'!$H$6,0,10*ROW('Water Data'!H6)),NA())</f>
        <v>#N/A</v>
      </c>
      <c r="R12" s="490" t="e">
        <f ca="1">+IF(AND(ISNUMBER(OFFSET('Water Data'!$H$9,0,10*ROW('Water Data'!H6))),'Data Summary'!CG12="Yes"),OFFSET('Water Data'!$H$9,0,10*ROW('Water Data'!H6)),NA())</f>
        <v>#N/A</v>
      </c>
      <c r="S12" s="490" t="e">
        <f ca="1">+IF(AND(ISNUMBER(OFFSET('Water Data'!$I$4,0,10*ROW('Water Data'!I6))),'Data Summary'!CH12="Yes"),100-OFFSET('Water Data'!$I$4,0,10*ROW('Water Data'!I6)),NA())</f>
        <v>#N/A</v>
      </c>
      <c r="T12" s="490" t="e">
        <f ca="1">+IF(AND(ISNUMBER(OFFSET('Water Data'!$I$6,0,10*ROW('Water Data'!I6))),'Data Summary'!CI12="Yes"),OFFSET('Water Data'!$I$6,0,10*ROW('Water Data'!I6)),NA())</f>
        <v>#N/A</v>
      </c>
      <c r="U12" s="490" t="e">
        <f ca="1">+IF(AND(ISNUMBER(OFFSET('Water Data'!$I$9,0,10*ROW('Water Data'!I6))),'Data Summary'!CJ12="Yes"),OFFSET('Water Data'!$I$9,0,10*ROW('Water Data'!I6)),NA())</f>
        <v>#N/A</v>
      </c>
      <c r="V12" s="491" t="e">
        <f ca="1">+IF(AND(ISNUMBER(OFFSET('Sanitation Data'!$D$4,0,10*ROW('Sanitation Data'!D6))),'Data Summary'!CK12="Yes"),100-OFFSET('Sanitation Data'!$D$4,0,10*ROW('Sanitation Data'!D6)),NA())</f>
        <v>#N/A</v>
      </c>
      <c r="W12" s="491" t="e">
        <f ca="1">+IF(AND(ISNUMBER(OFFSET('Sanitation Data'!$D$6,0,10*ROW('Sanitation Data'!D6))),'Data Summary'!CL12="Yes"),OFFSET('Sanitation Data'!$D$6,0,10*ROW('Sanitation Data'!D6)),NA())</f>
        <v>#N/A</v>
      </c>
      <c r="X12" s="491" t="e">
        <f ca="1">+IF(AND(ISNUMBER(OFFSET('Sanitation Data'!$D$10,0,10*ROW('Sanitation Data'!D6))),'Data Summary'!CM12="Yes"),OFFSET('Sanitation Data'!$D$10,0,10*ROW('Sanitation Data'!D6)),NA())</f>
        <v>#N/A</v>
      </c>
      <c r="Y12" s="491" t="e">
        <f ca="1">+IF(AND(ISNUMBER(OFFSET('Sanitation Data'!$D$11,0,10*ROW('Sanitation Data'!D6))),'Data Summary'!CN12="Yes"),OFFSET('Sanitation Data'!$D$11,0,10*ROW('Sanitation Data'!D6)),NA())</f>
        <v>#N/A</v>
      </c>
      <c r="Z12" s="491" t="e">
        <f ca="1">+IF(AND(ISNUMBER(OFFSET('Sanitation Data'!$D$12,0,10*ROW('Sanitation Data'!D6))),'Data Summary'!CO12="Yes"),OFFSET('Sanitation Data'!$D$12,0,10*ROW('Sanitation Data'!D6)),NA())</f>
        <v>#N/A</v>
      </c>
      <c r="AA12" s="491" t="e">
        <f ca="1">+IF(AND(ISNUMBER(OFFSET('Sanitation Data'!$E$4,0,10*ROW('Sanitation Data'!E6))),'Data Summary'!CP12="Yes"),100-OFFSET('Sanitation Data'!$E$4,0,10*ROW('Sanitation Data'!E6)),NA())</f>
        <v>#N/A</v>
      </c>
      <c r="AB12" s="491" t="e">
        <f ca="1">+IF(AND(ISNUMBER(OFFSET('Sanitation Data'!$E$6,0,10*ROW('Sanitation Data'!E6))),'Data Summary'!CQ12="Yes"),OFFSET('Sanitation Data'!$E$6,0,10*ROW('Sanitation Data'!E6)),NA())</f>
        <v>#N/A</v>
      </c>
      <c r="AC12" s="491" t="e">
        <f ca="1">+IF(AND(ISNUMBER(OFFSET('Sanitation Data'!$E$10,0,10*ROW('Sanitation Data'!E6))),'Data Summary'!CR12="Yes"),OFFSET('Sanitation Data'!$E$10,0,10*ROW('Sanitation Data'!E6)),NA())</f>
        <v>#N/A</v>
      </c>
      <c r="AD12" s="491" t="e">
        <f ca="1">+IF(AND(ISNUMBER(OFFSET('Sanitation Data'!$E$11,0,10*ROW('Sanitation Data'!E6))),'Data Summary'!CS12="Yes"),OFFSET('Sanitation Data'!$E$11,0,10*ROW('Sanitation Data'!E6)),NA())</f>
        <v>#N/A</v>
      </c>
      <c r="AE12" s="491" t="e">
        <f ca="1">+IF(AND(ISNUMBER(OFFSET('Sanitation Data'!$E$12,0,10*ROW('Sanitation Data'!E6))),'Data Summary'!CT12="Yes"),OFFSET('Sanitation Data'!$E$12,0,10*ROW('Sanitation Data'!E6)),NA())</f>
        <v>#N/A</v>
      </c>
      <c r="AF12" s="491" t="e">
        <f ca="1">+IF(AND(ISNUMBER(OFFSET('Sanitation Data'!$F$4,0,10*ROW('Sanitation Data'!F6))),'Data Summary'!CU12="Yes"),100-OFFSET('Sanitation Data'!$F$4,0,10*ROW('Sanitation Data'!F6)),NA())</f>
        <v>#N/A</v>
      </c>
      <c r="AG12" s="491" t="e">
        <f ca="1">+IF(AND(ISNUMBER(OFFSET('Sanitation Data'!$F$6,0,10*ROW('Sanitation Data'!F6))),'Data Summary'!CV12="Yes"),OFFSET('Sanitation Data'!$F$6,0,10*ROW('Sanitation Data'!F6)),NA())</f>
        <v>#N/A</v>
      </c>
      <c r="AH12" s="491" t="e">
        <f ca="1">+IF(AND(ISNUMBER(OFFSET('Sanitation Data'!$F$10,0,10*ROW('Sanitation Data'!F6))),'Data Summary'!CW12="Yes"),OFFSET('Sanitation Data'!$F$10,0,10*ROW('Sanitation Data'!F6)),NA())</f>
        <v>#N/A</v>
      </c>
      <c r="AI12" s="491" t="e">
        <f ca="1">+IF(AND(ISNUMBER(OFFSET('Sanitation Data'!$F$11,0,10*ROW('Sanitation Data'!F6))),'Data Summary'!CX12="Yes"),OFFSET('Sanitation Data'!$F$11,0,10*ROW('Sanitation Data'!F6)),NA())</f>
        <v>#N/A</v>
      </c>
      <c r="AJ12" s="491" t="e">
        <f ca="1">+IF(AND(ISNUMBER(OFFSET('Sanitation Data'!$F$12,0,10*ROW('Sanitation Data'!F6))),'Data Summary'!CY12="Yes"),OFFSET('Sanitation Data'!$F$12,0,10*ROW('Sanitation Data'!F6)),NA())</f>
        <v>#N/A</v>
      </c>
      <c r="AK12" s="491" t="e">
        <f ca="1">+IF(AND(ISNUMBER(OFFSET('Sanitation Data'!$G$4,0,10*ROW('Sanitation Data'!G6))),'Data Summary'!CZ12="Yes"),100-OFFSET('Sanitation Data'!$G$4,0,10*ROW('Sanitation Data'!G6)),NA())</f>
        <v>#N/A</v>
      </c>
      <c r="AL12" s="491" t="e">
        <f ca="1">+IF(AND(ISNUMBER(OFFSET('Sanitation Data'!$G$6,0,10*ROW('Sanitation Data'!G6))),'Data Summary'!DA12="Yes"),OFFSET('Sanitation Data'!$G$6,0,10*ROW('Sanitation Data'!G6)),NA())</f>
        <v>#N/A</v>
      </c>
      <c r="AM12" s="491" t="e">
        <f ca="1">+IF(AND(ISNUMBER(OFFSET('Sanitation Data'!$G$10,0,10*ROW('Sanitation Data'!G6))),'Data Summary'!DB12="Yes"),OFFSET('Sanitation Data'!$G$10,0,10*ROW('Sanitation Data'!G6)),NA())</f>
        <v>#N/A</v>
      </c>
      <c r="AN12" s="491" t="e">
        <f ca="1">+IF(AND(ISNUMBER(OFFSET('Sanitation Data'!$G$11,0,10*ROW('Sanitation Data'!G6))),'Data Summary'!DC12="Yes"),OFFSET('Sanitation Data'!$G$11,0,10*ROW('Sanitation Data'!G6)),NA())</f>
        <v>#N/A</v>
      </c>
      <c r="AO12" s="491" t="e">
        <f ca="1">+IF(AND(ISNUMBER(OFFSET('Sanitation Data'!$G$12,0,10*ROW('Sanitation Data'!G6))),'Data Summary'!DD12="Yes"),OFFSET('Sanitation Data'!$G$12,0,10*ROW('Sanitation Data'!G6)),NA())</f>
        <v>#N/A</v>
      </c>
      <c r="AP12" s="491" t="e">
        <f ca="1">+IF(AND(ISNUMBER(OFFSET('Sanitation Data'!$H$4,0,10*ROW('Sanitation Data'!H6))),'Data Summary'!DE12="Yes"),100-OFFSET('Sanitation Data'!$H$4,0,10*ROW('Sanitation Data'!H6)),NA())</f>
        <v>#N/A</v>
      </c>
      <c r="AQ12" s="491" t="e">
        <f ca="1">+IF(AND(ISNUMBER(OFFSET('Sanitation Data'!$H$6,0,10*ROW('Sanitation Data'!H6))),'Data Summary'!DF12="Yes"),OFFSET('Sanitation Data'!$H$6,0,10*ROW('Sanitation Data'!H6)),NA())</f>
        <v>#N/A</v>
      </c>
      <c r="AR12" s="491" t="e">
        <f ca="1">+IF(AND(ISNUMBER(OFFSET('Sanitation Data'!$H$10,0,10*ROW('Sanitation Data'!H6))),'Data Summary'!DG12="Yes"),OFFSET('Sanitation Data'!$H$10,0,10*ROW('Sanitation Data'!H6)),NA())</f>
        <v>#N/A</v>
      </c>
      <c r="AS12" s="491" t="e">
        <f ca="1">+IF(AND(ISNUMBER(OFFSET('Sanitation Data'!$H$11,0,10*ROW('Sanitation Data'!H6))),'Data Summary'!DH12="Yes"),OFFSET('Sanitation Data'!$H$11,0,10*ROW('Sanitation Data'!H6)),NA())</f>
        <v>#N/A</v>
      </c>
      <c r="AT12" s="491" t="e">
        <f ca="1">+IF(AND(ISNUMBER(OFFSET('Sanitation Data'!$H$12,0,10*ROW('Sanitation Data'!H6))),'Data Summary'!DI12="Yes"),OFFSET('Sanitation Data'!$H$12,0,10*ROW('Sanitation Data'!H6)),NA())</f>
        <v>#N/A</v>
      </c>
      <c r="AU12" s="491" t="e">
        <f ca="1">+IF(AND(ISNUMBER(OFFSET('Sanitation Data'!$I$4,0,10*ROW('Sanitation Data'!I6))),'Data Summary'!DJ12="Yes"),100-OFFSET('Sanitation Data'!$I$4,0,10*ROW('Sanitation Data'!I6)),NA())</f>
        <v>#N/A</v>
      </c>
      <c r="AV12" s="491" t="e">
        <f ca="1">+IF(AND(ISNUMBER(OFFSET('Sanitation Data'!$I$6,0,10*ROW('Sanitation Data'!I6))),'Data Summary'!DK12="Yes"),OFFSET('Sanitation Data'!$I$6,0,10*ROW('Sanitation Data'!I6)),NA())</f>
        <v>#N/A</v>
      </c>
      <c r="AW12" s="491" t="e">
        <f ca="1">+IF(AND(ISNUMBER(OFFSET('Sanitation Data'!$I$10,0,10*ROW('Sanitation Data'!I6))),'Data Summary'!DL12="Yes"),OFFSET('Sanitation Data'!$I$10,0,10*ROW('Sanitation Data'!I6)),NA())</f>
        <v>#N/A</v>
      </c>
      <c r="AX12" s="491" t="e">
        <f ca="1">+IF(AND(ISNUMBER(OFFSET('Sanitation Data'!$I$11,0,10*ROW('Sanitation Data'!I6))),'Data Summary'!DM12="Yes"),OFFSET('Sanitation Data'!$I$11,0,10*ROW('Sanitation Data'!I6)),NA())</f>
        <v>#N/A</v>
      </c>
      <c r="AY12" s="491" t="e">
        <f ca="1">+IF(AND(ISNUMBER(OFFSET('Sanitation Data'!$I$12,0,10*ROW('Sanitation Data'!I6))),'Data Summary'!DN12="Yes"),OFFSET('Sanitation Data'!$I$12,0,10*ROW('Sanitation Data'!I6)),NA())</f>
        <v>#N/A</v>
      </c>
      <c r="AZ12" s="492" t="e">
        <f ca="1">+IF(AND(ISNUMBER(OFFSET('Hygiene Data'!$D$5,0,10*ROW('Hygiene Data'!D6))),'Data Summary'!DO12="Yes"),OFFSET('Hygiene Data'!$D$5,0,10*ROW('Hygiene Data'!D6)),NA())</f>
        <v>#N/A</v>
      </c>
      <c r="BA12" s="492" t="e">
        <f ca="1">+IF(AND(ISNUMBER(OFFSET('Hygiene Data'!$D$7,0,10*ROW('Hygiene Data'!D6))),'Data Summary'!DP12="Yes"),OFFSET('Hygiene Data'!$D$7,0,10*ROW('Hygiene Data'!D6)),NA())</f>
        <v>#N/A</v>
      </c>
      <c r="BB12" s="492" t="e">
        <f ca="1">+IF(AND(ISNUMBER(OFFSET('Hygiene Data'!$D$9,0,10*ROW('Hygiene Data'!D6))),'Data Summary'!DQ12="Yes"),OFFSET('Hygiene Data'!$D$9,0,10*ROW('Hygiene Data'!D6)),NA())</f>
        <v>#N/A</v>
      </c>
      <c r="BC12" s="492" t="e">
        <f ca="1">+IF(AND(ISNUMBER(OFFSET('Hygiene Data'!$E$5,0,10*ROW('Hygiene Data'!E6))),'Data Summary'!DR12="Yes"),OFFSET('Hygiene Data'!$E$5,0,10*ROW('Hygiene Data'!E6)),NA())</f>
        <v>#N/A</v>
      </c>
      <c r="BD12" s="492" t="e">
        <f ca="1">+IF(AND(ISNUMBER(OFFSET('Hygiene Data'!$E$7,0,10*ROW('Hygiene Data'!E6))),'Data Summary'!DS12="Yes"),OFFSET('Hygiene Data'!$E$7,0,10*ROW('Hygiene Data'!E6)),NA())</f>
        <v>#N/A</v>
      </c>
      <c r="BE12" s="492" t="e">
        <f ca="1">+IF(AND(ISNUMBER(OFFSET('Hygiene Data'!$E$9,0,10*ROW('Hygiene Data'!E6))),'Data Summary'!DT12="Yes"),OFFSET('Hygiene Data'!$E$9,0,10*ROW('Hygiene Data'!E6)),NA())</f>
        <v>#N/A</v>
      </c>
      <c r="BF12" s="492" t="e">
        <f ca="1">+IF(AND(ISNUMBER(OFFSET('Hygiene Data'!$F$5,0,10*ROW('Hygiene Data'!F6))),'Data Summary'!DU12="Yes"),OFFSET('Hygiene Data'!$F$5,0,10*ROW('Hygiene Data'!F6)),NA())</f>
        <v>#N/A</v>
      </c>
      <c r="BG12" s="492" t="e">
        <f ca="1">+IF(AND(ISNUMBER(OFFSET('Hygiene Data'!$F$7,0,10*ROW('Hygiene Data'!F6))),'Data Summary'!DV12="Yes"),OFFSET('Hygiene Data'!$F$7,0,10*ROW('Hygiene Data'!F6)),NA())</f>
        <v>#N/A</v>
      </c>
      <c r="BH12" s="492" t="e">
        <f ca="1">+IF(AND(ISNUMBER(OFFSET('Hygiene Data'!$F$9,0,10*ROW('Hygiene Data'!F6))),'Data Summary'!DW12="Yes"),OFFSET('Hygiene Data'!$F$9,0,10*ROW('Hygiene Data'!F6)),NA())</f>
        <v>#N/A</v>
      </c>
      <c r="BI12" s="492" t="e">
        <f ca="1">+IF(AND(ISNUMBER(OFFSET('Hygiene Data'!$G$5,0,10*ROW('Hygiene Data'!G6))),'Data Summary'!DX12="Yes"),OFFSET('Hygiene Data'!$G$5,0,10*ROW('Hygiene Data'!G6)),NA())</f>
        <v>#N/A</v>
      </c>
      <c r="BJ12" s="492" t="e">
        <f ca="1">+IF(AND(ISNUMBER(OFFSET('Hygiene Data'!$G$7,0,10*ROW('Hygiene Data'!G6))),'Data Summary'!DY12="Yes"),OFFSET('Hygiene Data'!$G$7,0,10*ROW('Hygiene Data'!G6)),NA())</f>
        <v>#N/A</v>
      </c>
      <c r="BK12" s="492" t="e">
        <f ca="1">+IF(AND(ISNUMBER(OFFSET('Hygiene Data'!$G$9,0,10*ROW('Hygiene Data'!G6))),'Data Summary'!DZ12="Yes"),OFFSET('Hygiene Data'!$G$9,0,10*ROW('Hygiene Data'!G6)),NA())</f>
        <v>#N/A</v>
      </c>
      <c r="BL12" s="492" t="e">
        <f ca="1">+IF(AND(ISNUMBER(OFFSET('Hygiene Data'!$H$5,0,10*ROW('Hygiene Data'!H6))),'Data Summary'!EA12="Yes"),OFFSET('Hygiene Data'!$H$5,0,10*ROW('Hygiene Data'!H6)),NA())</f>
        <v>#N/A</v>
      </c>
      <c r="BM12" s="492" t="e">
        <f ca="1">+IF(AND(ISNUMBER(OFFSET('Hygiene Data'!$H$7,0,10*ROW('Hygiene Data'!H6))),'Data Summary'!EB12="Yes"),OFFSET('Hygiene Data'!$H$7,0,10*ROW('Hygiene Data'!H6)),NA())</f>
        <v>#N/A</v>
      </c>
      <c r="BN12" s="492" t="e">
        <f ca="1">+IF(AND(ISNUMBER(OFFSET('Hygiene Data'!$H$9,0,10*ROW('Hygiene Data'!H6))),'Data Summary'!EC12="Yes"),OFFSET('Hygiene Data'!$H$9,0,10*ROW('Hygiene Data'!H6)),NA())</f>
        <v>#N/A</v>
      </c>
      <c r="BO12" s="492" t="e">
        <f ca="1">+IF(AND(ISNUMBER(OFFSET('Hygiene Data'!$I$5,0,10*ROW('Hygiene Data'!I6))),'Data Summary'!ED12="Yes"),OFFSET('Hygiene Data'!$I$5,0,10*ROW('Hygiene Data'!I6)),NA())</f>
        <v>#N/A</v>
      </c>
      <c r="BP12" s="492" t="e">
        <f ca="1">+IF(AND(ISNUMBER(OFFSET('Hygiene Data'!$I$7,0,10*ROW('Hygiene Data'!I6))),'Data Summary'!EE12="Yes"),OFFSET('Hygiene Data'!$I$7,0,10*ROW('Hygiene Data'!I6)),NA())</f>
        <v>#N/A</v>
      </c>
      <c r="BQ12" s="492" t="e">
        <f ca="1">+IF(AND(ISNUMBER(OFFSET('Hygiene Data'!$I$9,0,10*ROW('Hygiene Data'!I6))),'Data Summary'!EF12="Yes"),OFFSET('Hygiene Data'!$I$9,0,10*ROW('Hygiene Data'!I6)),NA())</f>
        <v>#N/A</v>
      </c>
    </row>
    <row r="13" spans="1:69" x14ac:dyDescent="0.25">
      <c r="A13" s="488" t="e">
        <f ca="1">+RIGHT('Data Summary'!A13,LEN('Data Summary'!A13)-9)</f>
        <v>#VALUE!</v>
      </c>
      <c r="B13" s="462" t="str">
        <f ca="1">+IF(ISTEXT('Data Summary'!B13),'Data Summary'!B13,"")</f>
        <v/>
      </c>
      <c r="C13" s="489" t="e">
        <f ca="1">+VALUE('Data Summary'!C13)</f>
        <v>#VALUE!</v>
      </c>
      <c r="D13" s="490" t="e">
        <f ca="1">+IF(AND(ISNUMBER(OFFSET('Water Data'!$D$4,0,10*ROW('Water Data'!D7))),'Data Summary'!BS13="Yes"),100-OFFSET('Water Data'!$D$4,0,10*ROW('Water Data'!D7)),NA())</f>
        <v>#N/A</v>
      </c>
      <c r="E13" s="490" t="e">
        <f ca="1">+IF(AND(ISNUMBER(OFFSET('Water Data'!$D$6,0,10*ROW('Water Data'!D7))),'Data Summary'!BT13="Yes"),OFFSET('Water Data'!$D$6,0,10*ROW('Water Data'!D7)),NA())</f>
        <v>#N/A</v>
      </c>
      <c r="F13" s="490" t="e">
        <f ca="1">+IF(AND(ISNUMBER(OFFSET('Water Data'!$D$9,0,10*ROW('Water Data'!D7))),'Data Summary'!BU13="Yes"),OFFSET('Water Data'!$D$9,0,10*ROW('Water Data'!D7)),NA())</f>
        <v>#N/A</v>
      </c>
      <c r="G13" s="490" t="e">
        <f ca="1">+IF(AND(ISNUMBER(OFFSET('Water Data'!$E$4,0,10*ROW('Water Data'!E7))),'Data Summary'!BV13="Yes"),100-OFFSET('Water Data'!$E$4,0,10*ROW('Water Data'!E7)),NA())</f>
        <v>#N/A</v>
      </c>
      <c r="H13" s="490" t="e">
        <f ca="1">+IF(AND(ISNUMBER(OFFSET('Water Data'!$E$6,0,10*ROW('Water Data'!E7))),'Data Summary'!BW13="Yes"),OFFSET('Water Data'!$E$6,0,10*ROW('Water Data'!E7)),NA())</f>
        <v>#N/A</v>
      </c>
      <c r="I13" s="490" t="e">
        <f ca="1">+IF(AND(ISNUMBER(OFFSET('Water Data'!$E$9,0,10*ROW('Water Data'!E7))),'Data Summary'!BX13="Yes"),OFFSET('Water Data'!$E$9,0,10*ROW('Water Data'!E7)),NA())</f>
        <v>#N/A</v>
      </c>
      <c r="J13" s="490" t="e">
        <f ca="1">+IF(AND(ISNUMBER(OFFSET('Water Data'!$F$4,0,10*ROW('Water Data'!F7))),'Data Summary'!BY13="Yes"),100-OFFSET('Water Data'!$F$4,0,10*ROW('Water Data'!F7)),NA())</f>
        <v>#N/A</v>
      </c>
      <c r="K13" s="490" t="e">
        <f ca="1">+IF(AND(ISNUMBER(OFFSET('Water Data'!$F$6,0,10*ROW('Water Data'!F7))),'Data Summary'!BZ13="Yes"),OFFSET('Water Data'!$F$6,0,10*ROW('Water Data'!F7)),NA())</f>
        <v>#N/A</v>
      </c>
      <c r="L13" s="490" t="e">
        <f ca="1">+IF(AND(ISNUMBER(OFFSET('Water Data'!$F$9,0,10*ROW('Water Data'!F7))),'Data Summary'!CA13="Yes"),OFFSET('Water Data'!$F$9,0,10*ROW('Water Data'!F7)),NA())</f>
        <v>#N/A</v>
      </c>
      <c r="M13" s="490" t="e">
        <f ca="1">+IF(AND(ISNUMBER(OFFSET('Water Data'!$G$4,0,10*ROW('Water Data'!G7))),'Data Summary'!CB13="Yes"),100-OFFSET('Water Data'!$G$4,0,10*ROW('Water Data'!G7)),NA())</f>
        <v>#N/A</v>
      </c>
      <c r="N13" s="490" t="e">
        <f ca="1">+IF(AND(ISNUMBER(OFFSET('Water Data'!$G$6,0,10*ROW('Water Data'!G7))),'Data Summary'!CC13="Yes"),OFFSET('Water Data'!$G$6,0,10*ROW('Water Data'!G7)),NA())</f>
        <v>#N/A</v>
      </c>
      <c r="O13" s="490" t="e">
        <f ca="1">+IF(AND(ISNUMBER(OFFSET('Water Data'!$G$9,0,10*ROW('Water Data'!G7))),'Data Summary'!CD13="Yes"),OFFSET('Water Data'!$G$9,0,10*ROW('Water Data'!G7)),NA())</f>
        <v>#N/A</v>
      </c>
      <c r="P13" s="490" t="e">
        <f ca="1">+IF(AND(ISNUMBER(OFFSET('Water Data'!$H$4,0,10*ROW('Water Data'!H7))),'Data Summary'!CE13="Yes"),100-OFFSET('Water Data'!$H$4,0,10*ROW('Water Data'!H7)),NA())</f>
        <v>#N/A</v>
      </c>
      <c r="Q13" s="490" t="e">
        <f ca="1">+IF(AND(ISNUMBER(OFFSET('Water Data'!$H$6,0,10*ROW('Water Data'!H7))),'Data Summary'!CF13="Yes"),OFFSET('Water Data'!$H$6,0,10*ROW('Water Data'!H7)),NA())</f>
        <v>#N/A</v>
      </c>
      <c r="R13" s="490" t="e">
        <f ca="1">+IF(AND(ISNUMBER(OFFSET('Water Data'!$H$9,0,10*ROW('Water Data'!H7))),'Data Summary'!CG13="Yes"),OFFSET('Water Data'!$H$9,0,10*ROW('Water Data'!H7)),NA())</f>
        <v>#N/A</v>
      </c>
      <c r="S13" s="490" t="e">
        <f ca="1">+IF(AND(ISNUMBER(OFFSET('Water Data'!$I$4,0,10*ROW('Water Data'!I7))),'Data Summary'!CH13="Yes"),100-OFFSET('Water Data'!$I$4,0,10*ROW('Water Data'!I7)),NA())</f>
        <v>#N/A</v>
      </c>
      <c r="T13" s="490" t="e">
        <f ca="1">+IF(AND(ISNUMBER(OFFSET('Water Data'!$I$6,0,10*ROW('Water Data'!I7))),'Data Summary'!CI13="Yes"),OFFSET('Water Data'!$I$6,0,10*ROW('Water Data'!I7)),NA())</f>
        <v>#N/A</v>
      </c>
      <c r="U13" s="490" t="e">
        <f ca="1">+IF(AND(ISNUMBER(OFFSET('Water Data'!$I$9,0,10*ROW('Water Data'!I7))),'Data Summary'!CJ13="Yes"),OFFSET('Water Data'!$I$9,0,10*ROW('Water Data'!I7)),NA())</f>
        <v>#N/A</v>
      </c>
      <c r="V13" s="491" t="e">
        <f ca="1">+IF(AND(ISNUMBER(OFFSET('Sanitation Data'!$D$4,0,10*ROW('Sanitation Data'!D7))),'Data Summary'!CK13="Yes"),100-OFFSET('Sanitation Data'!$D$4,0,10*ROW('Sanitation Data'!D7)),NA())</f>
        <v>#N/A</v>
      </c>
      <c r="W13" s="491" t="e">
        <f ca="1">+IF(AND(ISNUMBER(OFFSET('Sanitation Data'!$D$6,0,10*ROW('Sanitation Data'!D7))),'Data Summary'!CL13="Yes"),OFFSET('Sanitation Data'!$D$6,0,10*ROW('Sanitation Data'!D7)),NA())</f>
        <v>#N/A</v>
      </c>
      <c r="X13" s="491" t="e">
        <f ca="1">+IF(AND(ISNUMBER(OFFSET('Sanitation Data'!$D$10,0,10*ROW('Sanitation Data'!D7))),'Data Summary'!CM13="Yes"),OFFSET('Sanitation Data'!$D$10,0,10*ROW('Sanitation Data'!D7)),NA())</f>
        <v>#N/A</v>
      </c>
      <c r="Y13" s="491" t="e">
        <f ca="1">+IF(AND(ISNUMBER(OFFSET('Sanitation Data'!$D$11,0,10*ROW('Sanitation Data'!D7))),'Data Summary'!CN13="Yes"),OFFSET('Sanitation Data'!$D$11,0,10*ROW('Sanitation Data'!D7)),NA())</f>
        <v>#N/A</v>
      </c>
      <c r="Z13" s="491" t="e">
        <f ca="1">+IF(AND(ISNUMBER(OFFSET('Sanitation Data'!$D$12,0,10*ROW('Sanitation Data'!D7))),'Data Summary'!CO13="Yes"),OFFSET('Sanitation Data'!$D$12,0,10*ROW('Sanitation Data'!D7)),NA())</f>
        <v>#N/A</v>
      </c>
      <c r="AA13" s="491" t="e">
        <f ca="1">+IF(AND(ISNUMBER(OFFSET('Sanitation Data'!$E$4,0,10*ROW('Sanitation Data'!E7))),'Data Summary'!CP13="Yes"),100-OFFSET('Sanitation Data'!$E$4,0,10*ROW('Sanitation Data'!E7)),NA())</f>
        <v>#N/A</v>
      </c>
      <c r="AB13" s="491" t="e">
        <f ca="1">+IF(AND(ISNUMBER(OFFSET('Sanitation Data'!$E$6,0,10*ROW('Sanitation Data'!E7))),'Data Summary'!CQ13="Yes"),OFFSET('Sanitation Data'!$E$6,0,10*ROW('Sanitation Data'!E7)),NA())</f>
        <v>#N/A</v>
      </c>
      <c r="AC13" s="491" t="e">
        <f ca="1">+IF(AND(ISNUMBER(OFFSET('Sanitation Data'!$E$10,0,10*ROW('Sanitation Data'!E7))),'Data Summary'!CR13="Yes"),OFFSET('Sanitation Data'!$E$10,0,10*ROW('Sanitation Data'!E7)),NA())</f>
        <v>#N/A</v>
      </c>
      <c r="AD13" s="491" t="e">
        <f ca="1">+IF(AND(ISNUMBER(OFFSET('Sanitation Data'!$E$11,0,10*ROW('Sanitation Data'!E7))),'Data Summary'!CS13="Yes"),OFFSET('Sanitation Data'!$E$11,0,10*ROW('Sanitation Data'!E7)),NA())</f>
        <v>#N/A</v>
      </c>
      <c r="AE13" s="491" t="e">
        <f ca="1">+IF(AND(ISNUMBER(OFFSET('Sanitation Data'!$E$12,0,10*ROW('Sanitation Data'!E7))),'Data Summary'!CT13="Yes"),OFFSET('Sanitation Data'!$E$12,0,10*ROW('Sanitation Data'!E7)),NA())</f>
        <v>#N/A</v>
      </c>
      <c r="AF13" s="491" t="e">
        <f ca="1">+IF(AND(ISNUMBER(OFFSET('Sanitation Data'!$F$4,0,10*ROW('Sanitation Data'!F7))),'Data Summary'!CU13="Yes"),100-OFFSET('Sanitation Data'!$F$4,0,10*ROW('Sanitation Data'!F7)),NA())</f>
        <v>#N/A</v>
      </c>
      <c r="AG13" s="491" t="e">
        <f ca="1">+IF(AND(ISNUMBER(OFFSET('Sanitation Data'!$F$6,0,10*ROW('Sanitation Data'!F7))),'Data Summary'!CV13="Yes"),OFFSET('Sanitation Data'!$F$6,0,10*ROW('Sanitation Data'!F7)),NA())</f>
        <v>#N/A</v>
      </c>
      <c r="AH13" s="491" t="e">
        <f ca="1">+IF(AND(ISNUMBER(OFFSET('Sanitation Data'!$F$10,0,10*ROW('Sanitation Data'!F7))),'Data Summary'!CW13="Yes"),OFFSET('Sanitation Data'!$F$10,0,10*ROW('Sanitation Data'!F7)),NA())</f>
        <v>#N/A</v>
      </c>
      <c r="AI13" s="491" t="e">
        <f ca="1">+IF(AND(ISNUMBER(OFFSET('Sanitation Data'!$F$11,0,10*ROW('Sanitation Data'!F7))),'Data Summary'!CX13="Yes"),OFFSET('Sanitation Data'!$F$11,0,10*ROW('Sanitation Data'!F7)),NA())</f>
        <v>#N/A</v>
      </c>
      <c r="AJ13" s="491" t="e">
        <f ca="1">+IF(AND(ISNUMBER(OFFSET('Sanitation Data'!$F$12,0,10*ROW('Sanitation Data'!F7))),'Data Summary'!CY13="Yes"),OFFSET('Sanitation Data'!$F$12,0,10*ROW('Sanitation Data'!F7)),NA())</f>
        <v>#N/A</v>
      </c>
      <c r="AK13" s="491" t="e">
        <f ca="1">+IF(AND(ISNUMBER(OFFSET('Sanitation Data'!$G$4,0,10*ROW('Sanitation Data'!G7))),'Data Summary'!CZ13="Yes"),100-OFFSET('Sanitation Data'!$G$4,0,10*ROW('Sanitation Data'!G7)),NA())</f>
        <v>#N/A</v>
      </c>
      <c r="AL13" s="491" t="e">
        <f ca="1">+IF(AND(ISNUMBER(OFFSET('Sanitation Data'!$G$6,0,10*ROW('Sanitation Data'!G7))),'Data Summary'!DA13="Yes"),OFFSET('Sanitation Data'!$G$6,0,10*ROW('Sanitation Data'!G7)),NA())</f>
        <v>#N/A</v>
      </c>
      <c r="AM13" s="491" t="e">
        <f ca="1">+IF(AND(ISNUMBER(OFFSET('Sanitation Data'!$G$10,0,10*ROW('Sanitation Data'!G7))),'Data Summary'!DB13="Yes"),OFFSET('Sanitation Data'!$G$10,0,10*ROW('Sanitation Data'!G7)),NA())</f>
        <v>#N/A</v>
      </c>
      <c r="AN13" s="491" t="e">
        <f ca="1">+IF(AND(ISNUMBER(OFFSET('Sanitation Data'!$G$11,0,10*ROW('Sanitation Data'!G7))),'Data Summary'!DC13="Yes"),OFFSET('Sanitation Data'!$G$11,0,10*ROW('Sanitation Data'!G7)),NA())</f>
        <v>#N/A</v>
      </c>
      <c r="AO13" s="491" t="e">
        <f ca="1">+IF(AND(ISNUMBER(OFFSET('Sanitation Data'!$G$12,0,10*ROW('Sanitation Data'!G7))),'Data Summary'!DD13="Yes"),OFFSET('Sanitation Data'!$G$12,0,10*ROW('Sanitation Data'!G7)),NA())</f>
        <v>#N/A</v>
      </c>
      <c r="AP13" s="491" t="e">
        <f ca="1">+IF(AND(ISNUMBER(OFFSET('Sanitation Data'!$H$4,0,10*ROW('Sanitation Data'!H7))),'Data Summary'!DE13="Yes"),100-OFFSET('Sanitation Data'!$H$4,0,10*ROW('Sanitation Data'!H7)),NA())</f>
        <v>#N/A</v>
      </c>
      <c r="AQ13" s="491" t="e">
        <f ca="1">+IF(AND(ISNUMBER(OFFSET('Sanitation Data'!$H$6,0,10*ROW('Sanitation Data'!H7))),'Data Summary'!DF13="Yes"),OFFSET('Sanitation Data'!$H$6,0,10*ROW('Sanitation Data'!H7)),NA())</f>
        <v>#N/A</v>
      </c>
      <c r="AR13" s="491" t="e">
        <f ca="1">+IF(AND(ISNUMBER(OFFSET('Sanitation Data'!$H$10,0,10*ROW('Sanitation Data'!H7))),'Data Summary'!DG13="Yes"),OFFSET('Sanitation Data'!$H$10,0,10*ROW('Sanitation Data'!H7)),NA())</f>
        <v>#N/A</v>
      </c>
      <c r="AS13" s="491" t="e">
        <f ca="1">+IF(AND(ISNUMBER(OFFSET('Sanitation Data'!$H$11,0,10*ROW('Sanitation Data'!H7))),'Data Summary'!DH13="Yes"),OFFSET('Sanitation Data'!$H$11,0,10*ROW('Sanitation Data'!H7)),NA())</f>
        <v>#N/A</v>
      </c>
      <c r="AT13" s="491" t="e">
        <f ca="1">+IF(AND(ISNUMBER(OFFSET('Sanitation Data'!$H$12,0,10*ROW('Sanitation Data'!H7))),'Data Summary'!DI13="Yes"),OFFSET('Sanitation Data'!$H$12,0,10*ROW('Sanitation Data'!H7)),NA())</f>
        <v>#N/A</v>
      </c>
      <c r="AU13" s="491" t="e">
        <f ca="1">+IF(AND(ISNUMBER(OFFSET('Sanitation Data'!$I$4,0,10*ROW('Sanitation Data'!I7))),'Data Summary'!DJ13="Yes"),100-OFFSET('Sanitation Data'!$I$4,0,10*ROW('Sanitation Data'!I7)),NA())</f>
        <v>#N/A</v>
      </c>
      <c r="AV13" s="491" t="e">
        <f ca="1">+IF(AND(ISNUMBER(OFFSET('Sanitation Data'!$I$6,0,10*ROW('Sanitation Data'!I7))),'Data Summary'!DK13="Yes"),OFFSET('Sanitation Data'!$I$6,0,10*ROW('Sanitation Data'!I7)),NA())</f>
        <v>#N/A</v>
      </c>
      <c r="AW13" s="491" t="e">
        <f ca="1">+IF(AND(ISNUMBER(OFFSET('Sanitation Data'!$I$10,0,10*ROW('Sanitation Data'!I7))),'Data Summary'!DL13="Yes"),OFFSET('Sanitation Data'!$I$10,0,10*ROW('Sanitation Data'!I7)),NA())</f>
        <v>#N/A</v>
      </c>
      <c r="AX13" s="491" t="e">
        <f ca="1">+IF(AND(ISNUMBER(OFFSET('Sanitation Data'!$I$11,0,10*ROW('Sanitation Data'!I7))),'Data Summary'!DM13="Yes"),OFFSET('Sanitation Data'!$I$11,0,10*ROW('Sanitation Data'!I7)),NA())</f>
        <v>#N/A</v>
      </c>
      <c r="AY13" s="491" t="e">
        <f ca="1">+IF(AND(ISNUMBER(OFFSET('Sanitation Data'!$I$12,0,10*ROW('Sanitation Data'!I7))),'Data Summary'!DN13="Yes"),OFFSET('Sanitation Data'!$I$12,0,10*ROW('Sanitation Data'!I7)),NA())</f>
        <v>#N/A</v>
      </c>
      <c r="AZ13" s="492" t="e">
        <f ca="1">+IF(AND(ISNUMBER(OFFSET('Hygiene Data'!$D$5,0,10*ROW('Hygiene Data'!D7))),'Data Summary'!DO13="Yes"),OFFSET('Hygiene Data'!$D$5,0,10*ROW('Hygiene Data'!D7)),NA())</f>
        <v>#N/A</v>
      </c>
      <c r="BA13" s="492" t="e">
        <f ca="1">+IF(AND(ISNUMBER(OFFSET('Hygiene Data'!$D$7,0,10*ROW('Hygiene Data'!D7))),'Data Summary'!DP13="Yes"),OFFSET('Hygiene Data'!$D$7,0,10*ROW('Hygiene Data'!D7)),NA())</f>
        <v>#N/A</v>
      </c>
      <c r="BB13" s="492" t="e">
        <f ca="1">+IF(AND(ISNUMBER(OFFSET('Hygiene Data'!$D$9,0,10*ROW('Hygiene Data'!D7))),'Data Summary'!DQ13="Yes"),OFFSET('Hygiene Data'!$D$9,0,10*ROW('Hygiene Data'!D7)),NA())</f>
        <v>#N/A</v>
      </c>
      <c r="BC13" s="492" t="e">
        <f ca="1">+IF(AND(ISNUMBER(OFFSET('Hygiene Data'!$E$5,0,10*ROW('Hygiene Data'!E7))),'Data Summary'!DR13="Yes"),OFFSET('Hygiene Data'!$E$5,0,10*ROW('Hygiene Data'!E7)),NA())</f>
        <v>#N/A</v>
      </c>
      <c r="BD13" s="492" t="e">
        <f ca="1">+IF(AND(ISNUMBER(OFFSET('Hygiene Data'!$E$7,0,10*ROW('Hygiene Data'!E7))),'Data Summary'!DS13="Yes"),OFFSET('Hygiene Data'!$E$7,0,10*ROW('Hygiene Data'!E7)),NA())</f>
        <v>#N/A</v>
      </c>
      <c r="BE13" s="492" t="e">
        <f ca="1">+IF(AND(ISNUMBER(OFFSET('Hygiene Data'!$E$9,0,10*ROW('Hygiene Data'!E7))),'Data Summary'!DT13="Yes"),OFFSET('Hygiene Data'!$E$9,0,10*ROW('Hygiene Data'!E7)),NA())</f>
        <v>#N/A</v>
      </c>
      <c r="BF13" s="492" t="e">
        <f ca="1">+IF(AND(ISNUMBER(OFFSET('Hygiene Data'!$F$5,0,10*ROW('Hygiene Data'!F7))),'Data Summary'!DU13="Yes"),OFFSET('Hygiene Data'!$F$5,0,10*ROW('Hygiene Data'!F7)),NA())</f>
        <v>#N/A</v>
      </c>
      <c r="BG13" s="492" t="e">
        <f ca="1">+IF(AND(ISNUMBER(OFFSET('Hygiene Data'!$F$7,0,10*ROW('Hygiene Data'!F7))),'Data Summary'!DV13="Yes"),OFFSET('Hygiene Data'!$F$7,0,10*ROW('Hygiene Data'!F7)),NA())</f>
        <v>#N/A</v>
      </c>
      <c r="BH13" s="492" t="e">
        <f ca="1">+IF(AND(ISNUMBER(OFFSET('Hygiene Data'!$F$9,0,10*ROW('Hygiene Data'!F7))),'Data Summary'!DW13="Yes"),OFFSET('Hygiene Data'!$F$9,0,10*ROW('Hygiene Data'!F7)),NA())</f>
        <v>#N/A</v>
      </c>
      <c r="BI13" s="492" t="e">
        <f ca="1">+IF(AND(ISNUMBER(OFFSET('Hygiene Data'!$G$5,0,10*ROW('Hygiene Data'!G7))),'Data Summary'!DX13="Yes"),OFFSET('Hygiene Data'!$G$5,0,10*ROW('Hygiene Data'!G7)),NA())</f>
        <v>#N/A</v>
      </c>
      <c r="BJ13" s="492" t="e">
        <f ca="1">+IF(AND(ISNUMBER(OFFSET('Hygiene Data'!$G$7,0,10*ROW('Hygiene Data'!G7))),'Data Summary'!DY13="Yes"),OFFSET('Hygiene Data'!$G$7,0,10*ROW('Hygiene Data'!G7)),NA())</f>
        <v>#N/A</v>
      </c>
      <c r="BK13" s="492" t="e">
        <f ca="1">+IF(AND(ISNUMBER(OFFSET('Hygiene Data'!$G$9,0,10*ROW('Hygiene Data'!G7))),'Data Summary'!DZ13="Yes"),OFFSET('Hygiene Data'!$G$9,0,10*ROW('Hygiene Data'!G7)),NA())</f>
        <v>#N/A</v>
      </c>
      <c r="BL13" s="492" t="e">
        <f ca="1">+IF(AND(ISNUMBER(OFFSET('Hygiene Data'!$H$5,0,10*ROW('Hygiene Data'!H7))),'Data Summary'!EA13="Yes"),OFFSET('Hygiene Data'!$H$5,0,10*ROW('Hygiene Data'!H7)),NA())</f>
        <v>#N/A</v>
      </c>
      <c r="BM13" s="492" t="e">
        <f ca="1">+IF(AND(ISNUMBER(OFFSET('Hygiene Data'!$H$7,0,10*ROW('Hygiene Data'!H7))),'Data Summary'!EB13="Yes"),OFFSET('Hygiene Data'!$H$7,0,10*ROW('Hygiene Data'!H7)),NA())</f>
        <v>#N/A</v>
      </c>
      <c r="BN13" s="492" t="e">
        <f ca="1">+IF(AND(ISNUMBER(OFFSET('Hygiene Data'!$H$9,0,10*ROW('Hygiene Data'!H7))),'Data Summary'!EC13="Yes"),OFFSET('Hygiene Data'!$H$9,0,10*ROW('Hygiene Data'!H7)),NA())</f>
        <v>#N/A</v>
      </c>
      <c r="BO13" s="492" t="e">
        <f ca="1">+IF(AND(ISNUMBER(OFFSET('Hygiene Data'!$I$5,0,10*ROW('Hygiene Data'!I7))),'Data Summary'!ED13="Yes"),OFFSET('Hygiene Data'!$I$5,0,10*ROW('Hygiene Data'!I7)),NA())</f>
        <v>#N/A</v>
      </c>
      <c r="BP13" s="492" t="e">
        <f ca="1">+IF(AND(ISNUMBER(OFFSET('Hygiene Data'!$I$7,0,10*ROW('Hygiene Data'!I7))),'Data Summary'!EE13="Yes"),OFFSET('Hygiene Data'!$I$7,0,10*ROW('Hygiene Data'!I7)),NA())</f>
        <v>#N/A</v>
      </c>
      <c r="BQ13" s="492" t="e">
        <f ca="1">+IF(AND(ISNUMBER(OFFSET('Hygiene Data'!$I$9,0,10*ROW('Hygiene Data'!I7))),'Data Summary'!EF13="Yes"),OFFSET('Hygiene Data'!$I$9,0,10*ROW('Hygiene Data'!I7)),NA())</f>
        <v>#N/A</v>
      </c>
    </row>
    <row r="14" spans="1:69" x14ac:dyDescent="0.25">
      <c r="A14" s="488" t="e">
        <f ca="1">+RIGHT('Data Summary'!A14,LEN('Data Summary'!A14)-9)</f>
        <v>#VALUE!</v>
      </c>
      <c r="B14" s="462" t="str">
        <f ca="1">+IF(ISTEXT('Data Summary'!B14),'Data Summary'!B14,"")</f>
        <v/>
      </c>
      <c r="C14" s="489" t="e">
        <f ca="1">+VALUE('Data Summary'!C14)</f>
        <v>#VALUE!</v>
      </c>
      <c r="D14" s="490" t="e">
        <f ca="1">+IF(AND(ISNUMBER(OFFSET('Water Data'!$D$4,0,10*ROW('Water Data'!D8))),'Data Summary'!BS14="Yes"),100-OFFSET('Water Data'!$D$4,0,10*ROW('Water Data'!D8)),NA())</f>
        <v>#N/A</v>
      </c>
      <c r="E14" s="490" t="e">
        <f ca="1">+IF(AND(ISNUMBER(OFFSET('Water Data'!$D$6,0,10*ROW('Water Data'!D8))),'Data Summary'!BT14="Yes"),OFFSET('Water Data'!$D$6,0,10*ROW('Water Data'!D8)),NA())</f>
        <v>#N/A</v>
      </c>
      <c r="F14" s="490" t="e">
        <f ca="1">+IF(AND(ISNUMBER(OFFSET('Water Data'!$D$9,0,10*ROW('Water Data'!D8))),'Data Summary'!BU14="Yes"),OFFSET('Water Data'!$D$9,0,10*ROW('Water Data'!D8)),NA())</f>
        <v>#N/A</v>
      </c>
      <c r="G14" s="490" t="e">
        <f ca="1">+IF(AND(ISNUMBER(OFFSET('Water Data'!$E$4,0,10*ROW('Water Data'!E8))),'Data Summary'!BV14="Yes"),100-OFFSET('Water Data'!$E$4,0,10*ROW('Water Data'!E8)),NA())</f>
        <v>#N/A</v>
      </c>
      <c r="H14" s="490" t="e">
        <f ca="1">+IF(AND(ISNUMBER(OFFSET('Water Data'!$E$6,0,10*ROW('Water Data'!E8))),'Data Summary'!BW14="Yes"),OFFSET('Water Data'!$E$6,0,10*ROW('Water Data'!E8)),NA())</f>
        <v>#N/A</v>
      </c>
      <c r="I14" s="490" t="e">
        <f ca="1">+IF(AND(ISNUMBER(OFFSET('Water Data'!$E$9,0,10*ROW('Water Data'!E8))),'Data Summary'!BX14="Yes"),OFFSET('Water Data'!$E$9,0,10*ROW('Water Data'!E8)),NA())</f>
        <v>#N/A</v>
      </c>
      <c r="J14" s="490" t="e">
        <f ca="1">+IF(AND(ISNUMBER(OFFSET('Water Data'!$F$4,0,10*ROW('Water Data'!F8))),'Data Summary'!BY14="Yes"),100-OFFSET('Water Data'!$F$4,0,10*ROW('Water Data'!F8)),NA())</f>
        <v>#N/A</v>
      </c>
      <c r="K14" s="490" t="e">
        <f ca="1">+IF(AND(ISNUMBER(OFFSET('Water Data'!$F$6,0,10*ROW('Water Data'!F8))),'Data Summary'!BZ14="Yes"),OFFSET('Water Data'!$F$6,0,10*ROW('Water Data'!F8)),NA())</f>
        <v>#N/A</v>
      </c>
      <c r="L14" s="490" t="e">
        <f ca="1">+IF(AND(ISNUMBER(OFFSET('Water Data'!$F$9,0,10*ROW('Water Data'!F8))),'Data Summary'!CA14="Yes"),OFFSET('Water Data'!$F$9,0,10*ROW('Water Data'!F8)),NA())</f>
        <v>#N/A</v>
      </c>
      <c r="M14" s="490" t="e">
        <f ca="1">+IF(AND(ISNUMBER(OFFSET('Water Data'!$G$4,0,10*ROW('Water Data'!G8))),'Data Summary'!CB14="Yes"),100-OFFSET('Water Data'!$G$4,0,10*ROW('Water Data'!G8)),NA())</f>
        <v>#N/A</v>
      </c>
      <c r="N14" s="490" t="e">
        <f ca="1">+IF(AND(ISNUMBER(OFFSET('Water Data'!$G$6,0,10*ROW('Water Data'!G8))),'Data Summary'!CC14="Yes"),OFFSET('Water Data'!$G$6,0,10*ROW('Water Data'!G8)),NA())</f>
        <v>#N/A</v>
      </c>
      <c r="O14" s="490" t="e">
        <f ca="1">+IF(AND(ISNUMBER(OFFSET('Water Data'!$G$9,0,10*ROW('Water Data'!G8))),'Data Summary'!CD14="Yes"),OFFSET('Water Data'!$G$9,0,10*ROW('Water Data'!G8)),NA())</f>
        <v>#N/A</v>
      </c>
      <c r="P14" s="490" t="e">
        <f ca="1">+IF(AND(ISNUMBER(OFFSET('Water Data'!$H$4,0,10*ROW('Water Data'!H8))),'Data Summary'!CE14="Yes"),100-OFFSET('Water Data'!$H$4,0,10*ROW('Water Data'!H8)),NA())</f>
        <v>#N/A</v>
      </c>
      <c r="Q14" s="490" t="e">
        <f ca="1">+IF(AND(ISNUMBER(OFFSET('Water Data'!$H$6,0,10*ROW('Water Data'!H8))),'Data Summary'!CF14="Yes"),OFFSET('Water Data'!$H$6,0,10*ROW('Water Data'!H8)),NA())</f>
        <v>#N/A</v>
      </c>
      <c r="R14" s="490" t="e">
        <f ca="1">+IF(AND(ISNUMBER(OFFSET('Water Data'!$H$9,0,10*ROW('Water Data'!H8))),'Data Summary'!CG14="Yes"),OFFSET('Water Data'!$H$9,0,10*ROW('Water Data'!H8)),NA())</f>
        <v>#N/A</v>
      </c>
      <c r="S14" s="490" t="e">
        <f ca="1">+IF(AND(ISNUMBER(OFFSET('Water Data'!$I$4,0,10*ROW('Water Data'!I8))),'Data Summary'!CH14="Yes"),100-OFFSET('Water Data'!$I$4,0,10*ROW('Water Data'!I8)),NA())</f>
        <v>#N/A</v>
      </c>
      <c r="T14" s="490" t="e">
        <f ca="1">+IF(AND(ISNUMBER(OFFSET('Water Data'!$I$6,0,10*ROW('Water Data'!I8))),'Data Summary'!CI14="Yes"),OFFSET('Water Data'!$I$6,0,10*ROW('Water Data'!I8)),NA())</f>
        <v>#N/A</v>
      </c>
      <c r="U14" s="490" t="e">
        <f ca="1">+IF(AND(ISNUMBER(OFFSET('Water Data'!$I$9,0,10*ROW('Water Data'!I8))),'Data Summary'!CJ14="Yes"),OFFSET('Water Data'!$I$9,0,10*ROW('Water Data'!I8)),NA())</f>
        <v>#N/A</v>
      </c>
      <c r="V14" s="491" t="e">
        <f ca="1">+IF(AND(ISNUMBER(OFFSET('Sanitation Data'!$D$4,0,10*ROW('Sanitation Data'!D8))),'Data Summary'!CK14="Yes"),100-OFFSET('Sanitation Data'!$D$4,0,10*ROW('Sanitation Data'!D8)),NA())</f>
        <v>#N/A</v>
      </c>
      <c r="W14" s="491" t="e">
        <f ca="1">+IF(AND(ISNUMBER(OFFSET('Sanitation Data'!$D$6,0,10*ROW('Sanitation Data'!D8))),'Data Summary'!CL14="Yes"),OFFSET('Sanitation Data'!$D$6,0,10*ROW('Sanitation Data'!D8)),NA())</f>
        <v>#N/A</v>
      </c>
      <c r="X14" s="491" t="e">
        <f ca="1">+IF(AND(ISNUMBER(OFFSET('Sanitation Data'!$D$10,0,10*ROW('Sanitation Data'!D8))),'Data Summary'!CM14="Yes"),OFFSET('Sanitation Data'!$D$10,0,10*ROW('Sanitation Data'!D8)),NA())</f>
        <v>#N/A</v>
      </c>
      <c r="Y14" s="491" t="e">
        <f ca="1">+IF(AND(ISNUMBER(OFFSET('Sanitation Data'!$D$11,0,10*ROW('Sanitation Data'!D8))),'Data Summary'!CN14="Yes"),OFFSET('Sanitation Data'!$D$11,0,10*ROW('Sanitation Data'!D8)),NA())</f>
        <v>#N/A</v>
      </c>
      <c r="Z14" s="491" t="e">
        <f ca="1">+IF(AND(ISNUMBER(OFFSET('Sanitation Data'!$D$12,0,10*ROW('Sanitation Data'!D8))),'Data Summary'!CO14="Yes"),OFFSET('Sanitation Data'!$D$12,0,10*ROW('Sanitation Data'!D8)),NA())</f>
        <v>#N/A</v>
      </c>
      <c r="AA14" s="491" t="e">
        <f ca="1">+IF(AND(ISNUMBER(OFFSET('Sanitation Data'!$E$4,0,10*ROW('Sanitation Data'!E8))),'Data Summary'!CP14="Yes"),100-OFFSET('Sanitation Data'!$E$4,0,10*ROW('Sanitation Data'!E8)),NA())</f>
        <v>#N/A</v>
      </c>
      <c r="AB14" s="491" t="e">
        <f ca="1">+IF(AND(ISNUMBER(OFFSET('Sanitation Data'!$E$6,0,10*ROW('Sanitation Data'!E8))),'Data Summary'!CQ14="Yes"),OFFSET('Sanitation Data'!$E$6,0,10*ROW('Sanitation Data'!E8)),NA())</f>
        <v>#N/A</v>
      </c>
      <c r="AC14" s="491" t="e">
        <f ca="1">+IF(AND(ISNUMBER(OFFSET('Sanitation Data'!$E$10,0,10*ROW('Sanitation Data'!E8))),'Data Summary'!CR14="Yes"),OFFSET('Sanitation Data'!$E$10,0,10*ROW('Sanitation Data'!E8)),NA())</f>
        <v>#N/A</v>
      </c>
      <c r="AD14" s="491" t="e">
        <f ca="1">+IF(AND(ISNUMBER(OFFSET('Sanitation Data'!$E$11,0,10*ROW('Sanitation Data'!E8))),'Data Summary'!CS14="Yes"),OFFSET('Sanitation Data'!$E$11,0,10*ROW('Sanitation Data'!E8)),NA())</f>
        <v>#N/A</v>
      </c>
      <c r="AE14" s="491" t="e">
        <f ca="1">+IF(AND(ISNUMBER(OFFSET('Sanitation Data'!$E$12,0,10*ROW('Sanitation Data'!E8))),'Data Summary'!CT14="Yes"),OFFSET('Sanitation Data'!$E$12,0,10*ROW('Sanitation Data'!E8)),NA())</f>
        <v>#N/A</v>
      </c>
      <c r="AF14" s="491" t="e">
        <f ca="1">+IF(AND(ISNUMBER(OFFSET('Sanitation Data'!$F$4,0,10*ROW('Sanitation Data'!F8))),'Data Summary'!CU14="Yes"),100-OFFSET('Sanitation Data'!$F$4,0,10*ROW('Sanitation Data'!F8)),NA())</f>
        <v>#N/A</v>
      </c>
      <c r="AG14" s="491" t="e">
        <f ca="1">+IF(AND(ISNUMBER(OFFSET('Sanitation Data'!$F$6,0,10*ROW('Sanitation Data'!F8))),'Data Summary'!CV14="Yes"),OFFSET('Sanitation Data'!$F$6,0,10*ROW('Sanitation Data'!F8)),NA())</f>
        <v>#N/A</v>
      </c>
      <c r="AH14" s="491" t="e">
        <f ca="1">+IF(AND(ISNUMBER(OFFSET('Sanitation Data'!$F$10,0,10*ROW('Sanitation Data'!F8))),'Data Summary'!CW14="Yes"),OFFSET('Sanitation Data'!$F$10,0,10*ROW('Sanitation Data'!F8)),NA())</f>
        <v>#N/A</v>
      </c>
      <c r="AI14" s="491" t="e">
        <f ca="1">+IF(AND(ISNUMBER(OFFSET('Sanitation Data'!$F$11,0,10*ROW('Sanitation Data'!F8))),'Data Summary'!CX14="Yes"),OFFSET('Sanitation Data'!$F$11,0,10*ROW('Sanitation Data'!F8)),NA())</f>
        <v>#N/A</v>
      </c>
      <c r="AJ14" s="491" t="e">
        <f ca="1">+IF(AND(ISNUMBER(OFFSET('Sanitation Data'!$F$12,0,10*ROW('Sanitation Data'!F8))),'Data Summary'!CY14="Yes"),OFFSET('Sanitation Data'!$F$12,0,10*ROW('Sanitation Data'!F8)),NA())</f>
        <v>#N/A</v>
      </c>
      <c r="AK14" s="491" t="e">
        <f ca="1">+IF(AND(ISNUMBER(OFFSET('Sanitation Data'!$G$4,0,10*ROW('Sanitation Data'!G8))),'Data Summary'!CZ14="Yes"),100-OFFSET('Sanitation Data'!$G$4,0,10*ROW('Sanitation Data'!G8)),NA())</f>
        <v>#N/A</v>
      </c>
      <c r="AL14" s="491" t="e">
        <f ca="1">+IF(AND(ISNUMBER(OFFSET('Sanitation Data'!$G$6,0,10*ROW('Sanitation Data'!G8))),'Data Summary'!DA14="Yes"),OFFSET('Sanitation Data'!$G$6,0,10*ROW('Sanitation Data'!G8)),NA())</f>
        <v>#N/A</v>
      </c>
      <c r="AM14" s="491" t="e">
        <f ca="1">+IF(AND(ISNUMBER(OFFSET('Sanitation Data'!$G$10,0,10*ROW('Sanitation Data'!G8))),'Data Summary'!DB14="Yes"),OFFSET('Sanitation Data'!$G$10,0,10*ROW('Sanitation Data'!G8)),NA())</f>
        <v>#N/A</v>
      </c>
      <c r="AN14" s="491" t="e">
        <f ca="1">+IF(AND(ISNUMBER(OFFSET('Sanitation Data'!$G$11,0,10*ROW('Sanitation Data'!G8))),'Data Summary'!DC14="Yes"),OFFSET('Sanitation Data'!$G$11,0,10*ROW('Sanitation Data'!G8)),NA())</f>
        <v>#N/A</v>
      </c>
      <c r="AO14" s="491" t="e">
        <f ca="1">+IF(AND(ISNUMBER(OFFSET('Sanitation Data'!$G$12,0,10*ROW('Sanitation Data'!G8))),'Data Summary'!DD14="Yes"),OFFSET('Sanitation Data'!$G$12,0,10*ROW('Sanitation Data'!G8)),NA())</f>
        <v>#N/A</v>
      </c>
      <c r="AP14" s="491" t="e">
        <f ca="1">+IF(AND(ISNUMBER(OFFSET('Sanitation Data'!$H$4,0,10*ROW('Sanitation Data'!H8))),'Data Summary'!DE14="Yes"),100-OFFSET('Sanitation Data'!$H$4,0,10*ROW('Sanitation Data'!H8)),NA())</f>
        <v>#N/A</v>
      </c>
      <c r="AQ14" s="491" t="e">
        <f ca="1">+IF(AND(ISNUMBER(OFFSET('Sanitation Data'!$H$6,0,10*ROW('Sanitation Data'!H8))),'Data Summary'!DF14="Yes"),OFFSET('Sanitation Data'!$H$6,0,10*ROW('Sanitation Data'!H8)),NA())</f>
        <v>#N/A</v>
      </c>
      <c r="AR14" s="491" t="e">
        <f ca="1">+IF(AND(ISNUMBER(OFFSET('Sanitation Data'!$H$10,0,10*ROW('Sanitation Data'!H8))),'Data Summary'!DG14="Yes"),OFFSET('Sanitation Data'!$H$10,0,10*ROW('Sanitation Data'!H8)),NA())</f>
        <v>#N/A</v>
      </c>
      <c r="AS14" s="491" t="e">
        <f ca="1">+IF(AND(ISNUMBER(OFFSET('Sanitation Data'!$H$11,0,10*ROW('Sanitation Data'!H8))),'Data Summary'!DH14="Yes"),OFFSET('Sanitation Data'!$H$11,0,10*ROW('Sanitation Data'!H8)),NA())</f>
        <v>#N/A</v>
      </c>
      <c r="AT14" s="491" t="e">
        <f ca="1">+IF(AND(ISNUMBER(OFFSET('Sanitation Data'!$H$12,0,10*ROW('Sanitation Data'!H8))),'Data Summary'!DI14="Yes"),OFFSET('Sanitation Data'!$H$12,0,10*ROW('Sanitation Data'!H8)),NA())</f>
        <v>#N/A</v>
      </c>
      <c r="AU14" s="491" t="e">
        <f ca="1">+IF(AND(ISNUMBER(OFFSET('Sanitation Data'!$I$4,0,10*ROW('Sanitation Data'!I8))),'Data Summary'!DJ14="Yes"),100-OFFSET('Sanitation Data'!$I$4,0,10*ROW('Sanitation Data'!I8)),NA())</f>
        <v>#N/A</v>
      </c>
      <c r="AV14" s="491" t="e">
        <f ca="1">+IF(AND(ISNUMBER(OFFSET('Sanitation Data'!$I$6,0,10*ROW('Sanitation Data'!I8))),'Data Summary'!DK14="Yes"),OFFSET('Sanitation Data'!$I$6,0,10*ROW('Sanitation Data'!I8)),NA())</f>
        <v>#N/A</v>
      </c>
      <c r="AW14" s="491" t="e">
        <f ca="1">+IF(AND(ISNUMBER(OFFSET('Sanitation Data'!$I$10,0,10*ROW('Sanitation Data'!I8))),'Data Summary'!DL14="Yes"),OFFSET('Sanitation Data'!$I$10,0,10*ROW('Sanitation Data'!I8)),NA())</f>
        <v>#N/A</v>
      </c>
      <c r="AX14" s="491" t="e">
        <f ca="1">+IF(AND(ISNUMBER(OFFSET('Sanitation Data'!$I$11,0,10*ROW('Sanitation Data'!I8))),'Data Summary'!DM14="Yes"),OFFSET('Sanitation Data'!$I$11,0,10*ROW('Sanitation Data'!I8)),NA())</f>
        <v>#N/A</v>
      </c>
      <c r="AY14" s="491" t="e">
        <f ca="1">+IF(AND(ISNUMBER(OFFSET('Sanitation Data'!$I$12,0,10*ROW('Sanitation Data'!I8))),'Data Summary'!DN14="Yes"),OFFSET('Sanitation Data'!$I$12,0,10*ROW('Sanitation Data'!I8)),NA())</f>
        <v>#N/A</v>
      </c>
      <c r="AZ14" s="492" t="e">
        <f ca="1">+IF(AND(ISNUMBER(OFFSET('Hygiene Data'!$D$5,0,10*ROW('Hygiene Data'!D8))),'Data Summary'!DO14="Yes"),OFFSET('Hygiene Data'!$D$5,0,10*ROW('Hygiene Data'!D8)),NA())</f>
        <v>#N/A</v>
      </c>
      <c r="BA14" s="492" t="e">
        <f ca="1">+IF(AND(ISNUMBER(OFFSET('Hygiene Data'!$D$7,0,10*ROW('Hygiene Data'!D8))),'Data Summary'!DP14="Yes"),OFFSET('Hygiene Data'!$D$7,0,10*ROW('Hygiene Data'!D8)),NA())</f>
        <v>#N/A</v>
      </c>
      <c r="BB14" s="492" t="e">
        <f ca="1">+IF(AND(ISNUMBER(OFFSET('Hygiene Data'!$D$9,0,10*ROW('Hygiene Data'!D8))),'Data Summary'!DQ14="Yes"),OFFSET('Hygiene Data'!$D$9,0,10*ROW('Hygiene Data'!D8)),NA())</f>
        <v>#N/A</v>
      </c>
      <c r="BC14" s="492" t="e">
        <f ca="1">+IF(AND(ISNUMBER(OFFSET('Hygiene Data'!$E$5,0,10*ROW('Hygiene Data'!E8))),'Data Summary'!DR14="Yes"),OFFSET('Hygiene Data'!$E$5,0,10*ROW('Hygiene Data'!E8)),NA())</f>
        <v>#N/A</v>
      </c>
      <c r="BD14" s="492" t="e">
        <f ca="1">+IF(AND(ISNUMBER(OFFSET('Hygiene Data'!$E$7,0,10*ROW('Hygiene Data'!E8))),'Data Summary'!DS14="Yes"),OFFSET('Hygiene Data'!$E$7,0,10*ROW('Hygiene Data'!E8)),NA())</f>
        <v>#N/A</v>
      </c>
      <c r="BE14" s="492" t="e">
        <f ca="1">+IF(AND(ISNUMBER(OFFSET('Hygiene Data'!$E$9,0,10*ROW('Hygiene Data'!E8))),'Data Summary'!DT14="Yes"),OFFSET('Hygiene Data'!$E$9,0,10*ROW('Hygiene Data'!E8)),NA())</f>
        <v>#N/A</v>
      </c>
      <c r="BF14" s="492" t="e">
        <f ca="1">+IF(AND(ISNUMBER(OFFSET('Hygiene Data'!$F$5,0,10*ROW('Hygiene Data'!F8))),'Data Summary'!DU14="Yes"),OFFSET('Hygiene Data'!$F$5,0,10*ROW('Hygiene Data'!F8)),NA())</f>
        <v>#N/A</v>
      </c>
      <c r="BG14" s="492" t="e">
        <f ca="1">+IF(AND(ISNUMBER(OFFSET('Hygiene Data'!$F$7,0,10*ROW('Hygiene Data'!F8))),'Data Summary'!DV14="Yes"),OFFSET('Hygiene Data'!$F$7,0,10*ROW('Hygiene Data'!F8)),NA())</f>
        <v>#N/A</v>
      </c>
      <c r="BH14" s="492" t="e">
        <f ca="1">+IF(AND(ISNUMBER(OFFSET('Hygiene Data'!$F$9,0,10*ROW('Hygiene Data'!F8))),'Data Summary'!DW14="Yes"),OFFSET('Hygiene Data'!$F$9,0,10*ROW('Hygiene Data'!F8)),NA())</f>
        <v>#N/A</v>
      </c>
      <c r="BI14" s="492" t="e">
        <f ca="1">+IF(AND(ISNUMBER(OFFSET('Hygiene Data'!$G$5,0,10*ROW('Hygiene Data'!G8))),'Data Summary'!DX14="Yes"),OFFSET('Hygiene Data'!$G$5,0,10*ROW('Hygiene Data'!G8)),NA())</f>
        <v>#N/A</v>
      </c>
      <c r="BJ14" s="492" t="e">
        <f ca="1">+IF(AND(ISNUMBER(OFFSET('Hygiene Data'!$G$7,0,10*ROW('Hygiene Data'!G8))),'Data Summary'!DY14="Yes"),OFFSET('Hygiene Data'!$G$7,0,10*ROW('Hygiene Data'!G8)),NA())</f>
        <v>#N/A</v>
      </c>
      <c r="BK14" s="492" t="e">
        <f ca="1">+IF(AND(ISNUMBER(OFFSET('Hygiene Data'!$G$9,0,10*ROW('Hygiene Data'!G8))),'Data Summary'!DZ14="Yes"),OFFSET('Hygiene Data'!$G$9,0,10*ROW('Hygiene Data'!G8)),NA())</f>
        <v>#N/A</v>
      </c>
      <c r="BL14" s="492" t="e">
        <f ca="1">+IF(AND(ISNUMBER(OFFSET('Hygiene Data'!$H$5,0,10*ROW('Hygiene Data'!H8))),'Data Summary'!EA14="Yes"),OFFSET('Hygiene Data'!$H$5,0,10*ROW('Hygiene Data'!H8)),NA())</f>
        <v>#N/A</v>
      </c>
      <c r="BM14" s="492" t="e">
        <f ca="1">+IF(AND(ISNUMBER(OFFSET('Hygiene Data'!$H$7,0,10*ROW('Hygiene Data'!H8))),'Data Summary'!EB14="Yes"),OFFSET('Hygiene Data'!$H$7,0,10*ROW('Hygiene Data'!H8)),NA())</f>
        <v>#N/A</v>
      </c>
      <c r="BN14" s="492" t="e">
        <f ca="1">+IF(AND(ISNUMBER(OFFSET('Hygiene Data'!$H$9,0,10*ROW('Hygiene Data'!H8))),'Data Summary'!EC14="Yes"),OFFSET('Hygiene Data'!$H$9,0,10*ROW('Hygiene Data'!H8)),NA())</f>
        <v>#N/A</v>
      </c>
      <c r="BO14" s="492" t="e">
        <f ca="1">+IF(AND(ISNUMBER(OFFSET('Hygiene Data'!$I$5,0,10*ROW('Hygiene Data'!I8))),'Data Summary'!ED14="Yes"),OFFSET('Hygiene Data'!$I$5,0,10*ROW('Hygiene Data'!I8)),NA())</f>
        <v>#N/A</v>
      </c>
      <c r="BP14" s="492" t="e">
        <f ca="1">+IF(AND(ISNUMBER(OFFSET('Hygiene Data'!$I$7,0,10*ROW('Hygiene Data'!I8))),'Data Summary'!EE14="Yes"),OFFSET('Hygiene Data'!$I$7,0,10*ROW('Hygiene Data'!I8)),NA())</f>
        <v>#N/A</v>
      </c>
      <c r="BQ14" s="492" t="e">
        <f ca="1">+IF(AND(ISNUMBER(OFFSET('Hygiene Data'!$I$9,0,10*ROW('Hygiene Data'!I8))),'Data Summary'!EF14="Yes"),OFFSET('Hygiene Data'!$I$9,0,10*ROW('Hygiene Data'!I8)),NA())</f>
        <v>#N/A</v>
      </c>
    </row>
    <row r="15" spans="1:69" x14ac:dyDescent="0.25">
      <c r="A15" s="488" t="e">
        <f ca="1">+RIGHT('Data Summary'!A15,LEN('Data Summary'!A15)-9)</f>
        <v>#VALUE!</v>
      </c>
      <c r="B15" s="462" t="str">
        <f ca="1">+IF(ISTEXT('Data Summary'!B15),'Data Summary'!B15,"")</f>
        <v/>
      </c>
      <c r="C15" s="489" t="e">
        <f ca="1">+VALUE('Data Summary'!C15)</f>
        <v>#VALUE!</v>
      </c>
      <c r="D15" s="490" t="e">
        <f ca="1">+IF(AND(ISNUMBER(OFFSET('Water Data'!$D$4,0,10*ROW('Water Data'!D9))),'Data Summary'!BS15="Yes"),100-OFFSET('Water Data'!$D$4,0,10*ROW('Water Data'!D9)),NA())</f>
        <v>#N/A</v>
      </c>
      <c r="E15" s="490" t="e">
        <f ca="1">+IF(AND(ISNUMBER(OFFSET('Water Data'!$D$6,0,10*ROW('Water Data'!D9))),'Data Summary'!BT15="Yes"),OFFSET('Water Data'!$D$6,0,10*ROW('Water Data'!D9)),NA())</f>
        <v>#N/A</v>
      </c>
      <c r="F15" s="490" t="e">
        <f ca="1">+IF(AND(ISNUMBER(OFFSET('Water Data'!$D$9,0,10*ROW('Water Data'!D9))),'Data Summary'!BU15="Yes"),OFFSET('Water Data'!$D$9,0,10*ROW('Water Data'!D9)),NA())</f>
        <v>#N/A</v>
      </c>
      <c r="G15" s="490" t="e">
        <f ca="1">+IF(AND(ISNUMBER(OFFSET('Water Data'!$E$4,0,10*ROW('Water Data'!E9))),'Data Summary'!BV15="Yes"),100-OFFSET('Water Data'!$E$4,0,10*ROW('Water Data'!E9)),NA())</f>
        <v>#N/A</v>
      </c>
      <c r="H15" s="490" t="e">
        <f ca="1">+IF(AND(ISNUMBER(OFFSET('Water Data'!$E$6,0,10*ROW('Water Data'!E9))),'Data Summary'!BW15="Yes"),OFFSET('Water Data'!$E$6,0,10*ROW('Water Data'!E9)),NA())</f>
        <v>#N/A</v>
      </c>
      <c r="I15" s="490" t="e">
        <f ca="1">+IF(AND(ISNUMBER(OFFSET('Water Data'!$E$9,0,10*ROW('Water Data'!E9))),'Data Summary'!BX15="Yes"),OFFSET('Water Data'!$E$9,0,10*ROW('Water Data'!E9)),NA())</f>
        <v>#N/A</v>
      </c>
      <c r="J15" s="490" t="e">
        <f ca="1">+IF(AND(ISNUMBER(OFFSET('Water Data'!$F$4,0,10*ROW('Water Data'!F9))),'Data Summary'!BY15="Yes"),100-OFFSET('Water Data'!$F$4,0,10*ROW('Water Data'!F9)),NA())</f>
        <v>#N/A</v>
      </c>
      <c r="K15" s="490" t="e">
        <f ca="1">+IF(AND(ISNUMBER(OFFSET('Water Data'!$F$6,0,10*ROW('Water Data'!F9))),'Data Summary'!BZ15="Yes"),OFFSET('Water Data'!$F$6,0,10*ROW('Water Data'!F9)),NA())</f>
        <v>#N/A</v>
      </c>
      <c r="L15" s="490" t="e">
        <f ca="1">+IF(AND(ISNUMBER(OFFSET('Water Data'!$F$9,0,10*ROW('Water Data'!F9))),'Data Summary'!CA15="Yes"),OFFSET('Water Data'!$F$9,0,10*ROW('Water Data'!F9)),NA())</f>
        <v>#N/A</v>
      </c>
      <c r="M15" s="490" t="e">
        <f ca="1">+IF(AND(ISNUMBER(OFFSET('Water Data'!$G$4,0,10*ROW('Water Data'!G9))),'Data Summary'!CB15="Yes"),100-OFFSET('Water Data'!$G$4,0,10*ROW('Water Data'!G9)),NA())</f>
        <v>#N/A</v>
      </c>
      <c r="N15" s="490" t="e">
        <f ca="1">+IF(AND(ISNUMBER(OFFSET('Water Data'!$G$6,0,10*ROW('Water Data'!G9))),'Data Summary'!CC15="Yes"),OFFSET('Water Data'!$G$6,0,10*ROW('Water Data'!G9)),NA())</f>
        <v>#N/A</v>
      </c>
      <c r="O15" s="490" t="e">
        <f ca="1">+IF(AND(ISNUMBER(OFFSET('Water Data'!$G$9,0,10*ROW('Water Data'!G9))),'Data Summary'!CD15="Yes"),OFFSET('Water Data'!$G$9,0,10*ROW('Water Data'!G9)),NA())</f>
        <v>#N/A</v>
      </c>
      <c r="P15" s="490" t="e">
        <f ca="1">+IF(AND(ISNUMBER(OFFSET('Water Data'!$H$4,0,10*ROW('Water Data'!H9))),'Data Summary'!CE15="Yes"),100-OFFSET('Water Data'!$H$4,0,10*ROW('Water Data'!H9)),NA())</f>
        <v>#N/A</v>
      </c>
      <c r="Q15" s="490" t="e">
        <f ca="1">+IF(AND(ISNUMBER(OFFSET('Water Data'!$H$6,0,10*ROW('Water Data'!H9))),'Data Summary'!CF15="Yes"),OFFSET('Water Data'!$H$6,0,10*ROW('Water Data'!H9)),NA())</f>
        <v>#N/A</v>
      </c>
      <c r="R15" s="490" t="e">
        <f ca="1">+IF(AND(ISNUMBER(OFFSET('Water Data'!$H$9,0,10*ROW('Water Data'!H9))),'Data Summary'!CG15="Yes"),OFFSET('Water Data'!$H$9,0,10*ROW('Water Data'!H9)),NA())</f>
        <v>#N/A</v>
      </c>
      <c r="S15" s="490" t="e">
        <f ca="1">+IF(AND(ISNUMBER(OFFSET('Water Data'!$I$4,0,10*ROW('Water Data'!I9))),'Data Summary'!CH15="Yes"),100-OFFSET('Water Data'!$I$4,0,10*ROW('Water Data'!I9)),NA())</f>
        <v>#N/A</v>
      </c>
      <c r="T15" s="490" t="e">
        <f ca="1">+IF(AND(ISNUMBER(OFFSET('Water Data'!$I$6,0,10*ROW('Water Data'!I9))),'Data Summary'!CI15="Yes"),OFFSET('Water Data'!$I$6,0,10*ROW('Water Data'!I9)),NA())</f>
        <v>#N/A</v>
      </c>
      <c r="U15" s="490" t="e">
        <f ca="1">+IF(AND(ISNUMBER(OFFSET('Water Data'!$I$9,0,10*ROW('Water Data'!I9))),'Data Summary'!CJ15="Yes"),OFFSET('Water Data'!$I$9,0,10*ROW('Water Data'!I9)),NA())</f>
        <v>#N/A</v>
      </c>
      <c r="V15" s="491" t="e">
        <f ca="1">+IF(AND(ISNUMBER(OFFSET('Sanitation Data'!$D$4,0,10*ROW('Sanitation Data'!D9))),'Data Summary'!CK15="Yes"),100-OFFSET('Sanitation Data'!$D$4,0,10*ROW('Sanitation Data'!D9)),NA())</f>
        <v>#N/A</v>
      </c>
      <c r="W15" s="491" t="e">
        <f ca="1">+IF(AND(ISNUMBER(OFFSET('Sanitation Data'!$D$6,0,10*ROW('Sanitation Data'!D9))),'Data Summary'!CL15="Yes"),OFFSET('Sanitation Data'!$D$6,0,10*ROW('Sanitation Data'!D9)),NA())</f>
        <v>#N/A</v>
      </c>
      <c r="X15" s="491" t="e">
        <f ca="1">+IF(AND(ISNUMBER(OFFSET('Sanitation Data'!$D$10,0,10*ROW('Sanitation Data'!D9))),'Data Summary'!CM15="Yes"),OFFSET('Sanitation Data'!$D$10,0,10*ROW('Sanitation Data'!D9)),NA())</f>
        <v>#N/A</v>
      </c>
      <c r="Y15" s="491" t="e">
        <f ca="1">+IF(AND(ISNUMBER(OFFSET('Sanitation Data'!$D$11,0,10*ROW('Sanitation Data'!D9))),'Data Summary'!CN15="Yes"),OFFSET('Sanitation Data'!$D$11,0,10*ROW('Sanitation Data'!D9)),NA())</f>
        <v>#N/A</v>
      </c>
      <c r="Z15" s="491" t="e">
        <f ca="1">+IF(AND(ISNUMBER(OFFSET('Sanitation Data'!$D$12,0,10*ROW('Sanitation Data'!D9))),'Data Summary'!CO15="Yes"),OFFSET('Sanitation Data'!$D$12,0,10*ROW('Sanitation Data'!D9)),NA())</f>
        <v>#N/A</v>
      </c>
      <c r="AA15" s="491" t="e">
        <f ca="1">+IF(AND(ISNUMBER(OFFSET('Sanitation Data'!$E$4,0,10*ROW('Sanitation Data'!E9))),'Data Summary'!CP15="Yes"),100-OFFSET('Sanitation Data'!$E$4,0,10*ROW('Sanitation Data'!E9)),NA())</f>
        <v>#N/A</v>
      </c>
      <c r="AB15" s="491" t="e">
        <f ca="1">+IF(AND(ISNUMBER(OFFSET('Sanitation Data'!$E$6,0,10*ROW('Sanitation Data'!E9))),'Data Summary'!CQ15="Yes"),OFFSET('Sanitation Data'!$E$6,0,10*ROW('Sanitation Data'!E9)),NA())</f>
        <v>#N/A</v>
      </c>
      <c r="AC15" s="491" t="e">
        <f ca="1">+IF(AND(ISNUMBER(OFFSET('Sanitation Data'!$E$10,0,10*ROW('Sanitation Data'!E9))),'Data Summary'!CR15="Yes"),OFFSET('Sanitation Data'!$E$10,0,10*ROW('Sanitation Data'!E9)),NA())</f>
        <v>#N/A</v>
      </c>
      <c r="AD15" s="491" t="e">
        <f ca="1">+IF(AND(ISNUMBER(OFFSET('Sanitation Data'!$E$11,0,10*ROW('Sanitation Data'!E9))),'Data Summary'!CS15="Yes"),OFFSET('Sanitation Data'!$E$11,0,10*ROW('Sanitation Data'!E9)),NA())</f>
        <v>#N/A</v>
      </c>
      <c r="AE15" s="491" t="e">
        <f ca="1">+IF(AND(ISNUMBER(OFFSET('Sanitation Data'!$E$12,0,10*ROW('Sanitation Data'!E9))),'Data Summary'!CT15="Yes"),OFFSET('Sanitation Data'!$E$12,0,10*ROW('Sanitation Data'!E9)),NA())</f>
        <v>#N/A</v>
      </c>
      <c r="AF15" s="491" t="e">
        <f ca="1">+IF(AND(ISNUMBER(OFFSET('Sanitation Data'!$F$4,0,10*ROW('Sanitation Data'!F9))),'Data Summary'!CU15="Yes"),100-OFFSET('Sanitation Data'!$F$4,0,10*ROW('Sanitation Data'!F9)),NA())</f>
        <v>#N/A</v>
      </c>
      <c r="AG15" s="491" t="e">
        <f ca="1">+IF(AND(ISNUMBER(OFFSET('Sanitation Data'!$F$6,0,10*ROW('Sanitation Data'!F9))),'Data Summary'!CV15="Yes"),OFFSET('Sanitation Data'!$F$6,0,10*ROW('Sanitation Data'!F9)),NA())</f>
        <v>#N/A</v>
      </c>
      <c r="AH15" s="491" t="e">
        <f ca="1">+IF(AND(ISNUMBER(OFFSET('Sanitation Data'!$F$10,0,10*ROW('Sanitation Data'!F9))),'Data Summary'!CW15="Yes"),OFFSET('Sanitation Data'!$F$10,0,10*ROW('Sanitation Data'!F9)),NA())</f>
        <v>#N/A</v>
      </c>
      <c r="AI15" s="491" t="e">
        <f ca="1">+IF(AND(ISNUMBER(OFFSET('Sanitation Data'!$F$11,0,10*ROW('Sanitation Data'!F9))),'Data Summary'!CX15="Yes"),OFFSET('Sanitation Data'!$F$11,0,10*ROW('Sanitation Data'!F9)),NA())</f>
        <v>#N/A</v>
      </c>
      <c r="AJ15" s="491" t="e">
        <f ca="1">+IF(AND(ISNUMBER(OFFSET('Sanitation Data'!$F$12,0,10*ROW('Sanitation Data'!F9))),'Data Summary'!CY15="Yes"),OFFSET('Sanitation Data'!$F$12,0,10*ROW('Sanitation Data'!F9)),NA())</f>
        <v>#N/A</v>
      </c>
      <c r="AK15" s="491" t="e">
        <f ca="1">+IF(AND(ISNUMBER(OFFSET('Sanitation Data'!$G$4,0,10*ROW('Sanitation Data'!G9))),'Data Summary'!CZ15="Yes"),100-OFFSET('Sanitation Data'!$G$4,0,10*ROW('Sanitation Data'!G9)),NA())</f>
        <v>#N/A</v>
      </c>
      <c r="AL15" s="491" t="e">
        <f ca="1">+IF(AND(ISNUMBER(OFFSET('Sanitation Data'!$G$6,0,10*ROW('Sanitation Data'!G9))),'Data Summary'!DA15="Yes"),OFFSET('Sanitation Data'!$G$6,0,10*ROW('Sanitation Data'!G9)),NA())</f>
        <v>#N/A</v>
      </c>
      <c r="AM15" s="491" t="e">
        <f ca="1">+IF(AND(ISNUMBER(OFFSET('Sanitation Data'!$G$10,0,10*ROW('Sanitation Data'!G9))),'Data Summary'!DB15="Yes"),OFFSET('Sanitation Data'!$G$10,0,10*ROW('Sanitation Data'!G9)),NA())</f>
        <v>#N/A</v>
      </c>
      <c r="AN15" s="491" t="e">
        <f ca="1">+IF(AND(ISNUMBER(OFFSET('Sanitation Data'!$G$11,0,10*ROW('Sanitation Data'!G9))),'Data Summary'!DC15="Yes"),OFFSET('Sanitation Data'!$G$11,0,10*ROW('Sanitation Data'!G9)),NA())</f>
        <v>#N/A</v>
      </c>
      <c r="AO15" s="491" t="e">
        <f ca="1">+IF(AND(ISNUMBER(OFFSET('Sanitation Data'!$G$12,0,10*ROW('Sanitation Data'!G9))),'Data Summary'!DD15="Yes"),OFFSET('Sanitation Data'!$G$12,0,10*ROW('Sanitation Data'!G9)),NA())</f>
        <v>#N/A</v>
      </c>
      <c r="AP15" s="491" t="e">
        <f ca="1">+IF(AND(ISNUMBER(OFFSET('Sanitation Data'!$H$4,0,10*ROW('Sanitation Data'!H9))),'Data Summary'!DE15="Yes"),100-OFFSET('Sanitation Data'!$H$4,0,10*ROW('Sanitation Data'!H9)),NA())</f>
        <v>#N/A</v>
      </c>
      <c r="AQ15" s="491" t="e">
        <f ca="1">+IF(AND(ISNUMBER(OFFSET('Sanitation Data'!$H$6,0,10*ROW('Sanitation Data'!H9))),'Data Summary'!DF15="Yes"),OFFSET('Sanitation Data'!$H$6,0,10*ROW('Sanitation Data'!H9)),NA())</f>
        <v>#N/A</v>
      </c>
      <c r="AR15" s="491" t="e">
        <f ca="1">+IF(AND(ISNUMBER(OFFSET('Sanitation Data'!$H$10,0,10*ROW('Sanitation Data'!H9))),'Data Summary'!DG15="Yes"),OFFSET('Sanitation Data'!$H$10,0,10*ROW('Sanitation Data'!H9)),NA())</f>
        <v>#N/A</v>
      </c>
      <c r="AS15" s="491" t="e">
        <f ca="1">+IF(AND(ISNUMBER(OFFSET('Sanitation Data'!$H$11,0,10*ROW('Sanitation Data'!H9))),'Data Summary'!DH15="Yes"),OFFSET('Sanitation Data'!$H$11,0,10*ROW('Sanitation Data'!H9)),NA())</f>
        <v>#N/A</v>
      </c>
      <c r="AT15" s="491" t="e">
        <f ca="1">+IF(AND(ISNUMBER(OFFSET('Sanitation Data'!$H$12,0,10*ROW('Sanitation Data'!H9))),'Data Summary'!DI15="Yes"),OFFSET('Sanitation Data'!$H$12,0,10*ROW('Sanitation Data'!H9)),NA())</f>
        <v>#N/A</v>
      </c>
      <c r="AU15" s="491" t="e">
        <f ca="1">+IF(AND(ISNUMBER(OFFSET('Sanitation Data'!$I$4,0,10*ROW('Sanitation Data'!I9))),'Data Summary'!DJ15="Yes"),100-OFFSET('Sanitation Data'!$I$4,0,10*ROW('Sanitation Data'!I9)),NA())</f>
        <v>#N/A</v>
      </c>
      <c r="AV15" s="491" t="e">
        <f ca="1">+IF(AND(ISNUMBER(OFFSET('Sanitation Data'!$I$6,0,10*ROW('Sanitation Data'!I9))),'Data Summary'!DK15="Yes"),OFFSET('Sanitation Data'!$I$6,0,10*ROW('Sanitation Data'!I9)),NA())</f>
        <v>#N/A</v>
      </c>
      <c r="AW15" s="491" t="e">
        <f ca="1">+IF(AND(ISNUMBER(OFFSET('Sanitation Data'!$I$10,0,10*ROW('Sanitation Data'!I9))),'Data Summary'!DL15="Yes"),OFFSET('Sanitation Data'!$I$10,0,10*ROW('Sanitation Data'!I9)),NA())</f>
        <v>#N/A</v>
      </c>
      <c r="AX15" s="491" t="e">
        <f ca="1">+IF(AND(ISNUMBER(OFFSET('Sanitation Data'!$I$11,0,10*ROW('Sanitation Data'!I9))),'Data Summary'!DM15="Yes"),OFFSET('Sanitation Data'!$I$11,0,10*ROW('Sanitation Data'!I9)),NA())</f>
        <v>#N/A</v>
      </c>
      <c r="AY15" s="491" t="e">
        <f ca="1">+IF(AND(ISNUMBER(OFFSET('Sanitation Data'!$I$12,0,10*ROW('Sanitation Data'!I9))),'Data Summary'!DN15="Yes"),OFFSET('Sanitation Data'!$I$12,0,10*ROW('Sanitation Data'!I9)),NA())</f>
        <v>#N/A</v>
      </c>
      <c r="AZ15" s="492" t="e">
        <f ca="1">+IF(AND(ISNUMBER(OFFSET('Hygiene Data'!$D$5,0,10*ROW('Hygiene Data'!D9))),'Data Summary'!DO15="Yes"),OFFSET('Hygiene Data'!$D$5,0,10*ROW('Hygiene Data'!D9)),NA())</f>
        <v>#N/A</v>
      </c>
      <c r="BA15" s="492" t="e">
        <f ca="1">+IF(AND(ISNUMBER(OFFSET('Hygiene Data'!$D$7,0,10*ROW('Hygiene Data'!D9))),'Data Summary'!DP15="Yes"),OFFSET('Hygiene Data'!$D$7,0,10*ROW('Hygiene Data'!D9)),NA())</f>
        <v>#N/A</v>
      </c>
      <c r="BB15" s="492" t="e">
        <f ca="1">+IF(AND(ISNUMBER(OFFSET('Hygiene Data'!$D$9,0,10*ROW('Hygiene Data'!D9))),'Data Summary'!DQ15="Yes"),OFFSET('Hygiene Data'!$D$9,0,10*ROW('Hygiene Data'!D9)),NA())</f>
        <v>#N/A</v>
      </c>
      <c r="BC15" s="492" t="e">
        <f ca="1">+IF(AND(ISNUMBER(OFFSET('Hygiene Data'!$E$5,0,10*ROW('Hygiene Data'!E9))),'Data Summary'!DR15="Yes"),OFFSET('Hygiene Data'!$E$5,0,10*ROW('Hygiene Data'!E9)),NA())</f>
        <v>#N/A</v>
      </c>
      <c r="BD15" s="492" t="e">
        <f ca="1">+IF(AND(ISNUMBER(OFFSET('Hygiene Data'!$E$7,0,10*ROW('Hygiene Data'!E9))),'Data Summary'!DS15="Yes"),OFFSET('Hygiene Data'!$E$7,0,10*ROW('Hygiene Data'!E9)),NA())</f>
        <v>#N/A</v>
      </c>
      <c r="BE15" s="492" t="e">
        <f ca="1">+IF(AND(ISNUMBER(OFFSET('Hygiene Data'!$E$9,0,10*ROW('Hygiene Data'!E9))),'Data Summary'!DT15="Yes"),OFFSET('Hygiene Data'!$E$9,0,10*ROW('Hygiene Data'!E9)),NA())</f>
        <v>#N/A</v>
      </c>
      <c r="BF15" s="492" t="e">
        <f ca="1">+IF(AND(ISNUMBER(OFFSET('Hygiene Data'!$F$5,0,10*ROW('Hygiene Data'!F9))),'Data Summary'!DU15="Yes"),OFFSET('Hygiene Data'!$F$5,0,10*ROW('Hygiene Data'!F9)),NA())</f>
        <v>#N/A</v>
      </c>
      <c r="BG15" s="492" t="e">
        <f ca="1">+IF(AND(ISNUMBER(OFFSET('Hygiene Data'!$F$7,0,10*ROW('Hygiene Data'!F9))),'Data Summary'!DV15="Yes"),OFFSET('Hygiene Data'!$F$7,0,10*ROW('Hygiene Data'!F9)),NA())</f>
        <v>#N/A</v>
      </c>
      <c r="BH15" s="492" t="e">
        <f ca="1">+IF(AND(ISNUMBER(OFFSET('Hygiene Data'!$F$9,0,10*ROW('Hygiene Data'!F9))),'Data Summary'!DW15="Yes"),OFFSET('Hygiene Data'!$F$9,0,10*ROW('Hygiene Data'!F9)),NA())</f>
        <v>#N/A</v>
      </c>
      <c r="BI15" s="492" t="e">
        <f ca="1">+IF(AND(ISNUMBER(OFFSET('Hygiene Data'!$G$5,0,10*ROW('Hygiene Data'!G9))),'Data Summary'!DX15="Yes"),OFFSET('Hygiene Data'!$G$5,0,10*ROW('Hygiene Data'!G9)),NA())</f>
        <v>#N/A</v>
      </c>
      <c r="BJ15" s="492" t="e">
        <f ca="1">+IF(AND(ISNUMBER(OFFSET('Hygiene Data'!$G$7,0,10*ROW('Hygiene Data'!G9))),'Data Summary'!DY15="Yes"),OFFSET('Hygiene Data'!$G$7,0,10*ROW('Hygiene Data'!G9)),NA())</f>
        <v>#N/A</v>
      </c>
      <c r="BK15" s="492" t="e">
        <f ca="1">+IF(AND(ISNUMBER(OFFSET('Hygiene Data'!$G$9,0,10*ROW('Hygiene Data'!G9))),'Data Summary'!DZ15="Yes"),OFFSET('Hygiene Data'!$G$9,0,10*ROW('Hygiene Data'!G9)),NA())</f>
        <v>#N/A</v>
      </c>
      <c r="BL15" s="492" t="e">
        <f ca="1">+IF(AND(ISNUMBER(OFFSET('Hygiene Data'!$H$5,0,10*ROW('Hygiene Data'!H9))),'Data Summary'!EA15="Yes"),OFFSET('Hygiene Data'!$H$5,0,10*ROW('Hygiene Data'!H9)),NA())</f>
        <v>#N/A</v>
      </c>
      <c r="BM15" s="492" t="e">
        <f ca="1">+IF(AND(ISNUMBER(OFFSET('Hygiene Data'!$H$7,0,10*ROW('Hygiene Data'!H9))),'Data Summary'!EB15="Yes"),OFFSET('Hygiene Data'!$H$7,0,10*ROW('Hygiene Data'!H9)),NA())</f>
        <v>#N/A</v>
      </c>
      <c r="BN15" s="492" t="e">
        <f ca="1">+IF(AND(ISNUMBER(OFFSET('Hygiene Data'!$H$9,0,10*ROW('Hygiene Data'!H9))),'Data Summary'!EC15="Yes"),OFFSET('Hygiene Data'!$H$9,0,10*ROW('Hygiene Data'!H9)),NA())</f>
        <v>#N/A</v>
      </c>
      <c r="BO15" s="492" t="e">
        <f ca="1">+IF(AND(ISNUMBER(OFFSET('Hygiene Data'!$I$5,0,10*ROW('Hygiene Data'!I9))),'Data Summary'!ED15="Yes"),OFFSET('Hygiene Data'!$I$5,0,10*ROW('Hygiene Data'!I9)),NA())</f>
        <v>#N/A</v>
      </c>
      <c r="BP15" s="492" t="e">
        <f ca="1">+IF(AND(ISNUMBER(OFFSET('Hygiene Data'!$I$7,0,10*ROW('Hygiene Data'!I9))),'Data Summary'!EE15="Yes"),OFFSET('Hygiene Data'!$I$7,0,10*ROW('Hygiene Data'!I9)),NA())</f>
        <v>#N/A</v>
      </c>
      <c r="BQ15" s="492" t="e">
        <f ca="1">+IF(AND(ISNUMBER(OFFSET('Hygiene Data'!$I$9,0,10*ROW('Hygiene Data'!I9))),'Data Summary'!EF15="Yes"),OFFSET('Hygiene Data'!$I$9,0,10*ROW('Hygiene Data'!I9)),NA())</f>
        <v>#N/A</v>
      </c>
    </row>
    <row r="16" spans="1:69" x14ac:dyDescent="0.25">
      <c r="A16" s="488" t="e">
        <f ca="1">+RIGHT('Data Summary'!A16,LEN('Data Summary'!A16)-9)</f>
        <v>#VALUE!</v>
      </c>
      <c r="B16" s="462" t="str">
        <f ca="1">+IF(ISTEXT('Data Summary'!B16),'Data Summary'!B16,"")</f>
        <v/>
      </c>
      <c r="C16" s="489" t="e">
        <f ca="1">+VALUE('Data Summary'!C16)</f>
        <v>#VALUE!</v>
      </c>
      <c r="D16" s="490" t="e">
        <f ca="1">+IF(AND(ISNUMBER(OFFSET('Water Data'!$D$4,0,10*ROW('Water Data'!D10))),'Data Summary'!BS16="Yes"),100-OFFSET('Water Data'!$D$4,0,10*ROW('Water Data'!D10)),NA())</f>
        <v>#N/A</v>
      </c>
      <c r="E16" s="490" t="e">
        <f ca="1">+IF(AND(ISNUMBER(OFFSET('Water Data'!$D$6,0,10*ROW('Water Data'!D10))),'Data Summary'!BT16="Yes"),OFFSET('Water Data'!$D$6,0,10*ROW('Water Data'!D10)),NA())</f>
        <v>#N/A</v>
      </c>
      <c r="F16" s="490" t="e">
        <f ca="1">+IF(AND(ISNUMBER(OFFSET('Water Data'!$D$9,0,10*ROW('Water Data'!D10))),'Data Summary'!BU16="Yes"),OFFSET('Water Data'!$D$9,0,10*ROW('Water Data'!D10)),NA())</f>
        <v>#N/A</v>
      </c>
      <c r="G16" s="490" t="e">
        <f ca="1">+IF(AND(ISNUMBER(OFFSET('Water Data'!$E$4,0,10*ROW('Water Data'!E10))),'Data Summary'!BV16="Yes"),100-OFFSET('Water Data'!$E$4,0,10*ROW('Water Data'!E10)),NA())</f>
        <v>#N/A</v>
      </c>
      <c r="H16" s="490" t="e">
        <f ca="1">+IF(AND(ISNUMBER(OFFSET('Water Data'!$E$6,0,10*ROW('Water Data'!E10))),'Data Summary'!BW16="Yes"),OFFSET('Water Data'!$E$6,0,10*ROW('Water Data'!E10)),NA())</f>
        <v>#N/A</v>
      </c>
      <c r="I16" s="490" t="e">
        <f ca="1">+IF(AND(ISNUMBER(OFFSET('Water Data'!$E$9,0,10*ROW('Water Data'!E10))),'Data Summary'!BX16="Yes"),OFFSET('Water Data'!$E$9,0,10*ROW('Water Data'!E10)),NA())</f>
        <v>#N/A</v>
      </c>
      <c r="J16" s="490" t="e">
        <f ca="1">+IF(AND(ISNUMBER(OFFSET('Water Data'!$F$4,0,10*ROW('Water Data'!F10))),'Data Summary'!BY16="Yes"),100-OFFSET('Water Data'!$F$4,0,10*ROW('Water Data'!F10)),NA())</f>
        <v>#N/A</v>
      </c>
      <c r="K16" s="490" t="e">
        <f ca="1">+IF(AND(ISNUMBER(OFFSET('Water Data'!$F$6,0,10*ROW('Water Data'!F10))),'Data Summary'!BZ16="Yes"),OFFSET('Water Data'!$F$6,0,10*ROW('Water Data'!F10)),NA())</f>
        <v>#N/A</v>
      </c>
      <c r="L16" s="490" t="e">
        <f ca="1">+IF(AND(ISNUMBER(OFFSET('Water Data'!$F$9,0,10*ROW('Water Data'!F10))),'Data Summary'!CA16="Yes"),OFFSET('Water Data'!$F$9,0,10*ROW('Water Data'!F10)),NA())</f>
        <v>#N/A</v>
      </c>
      <c r="M16" s="490" t="e">
        <f ca="1">+IF(AND(ISNUMBER(OFFSET('Water Data'!$G$4,0,10*ROW('Water Data'!G10))),'Data Summary'!CB16="Yes"),100-OFFSET('Water Data'!$G$4,0,10*ROW('Water Data'!G10)),NA())</f>
        <v>#N/A</v>
      </c>
      <c r="N16" s="490" t="e">
        <f ca="1">+IF(AND(ISNUMBER(OFFSET('Water Data'!$G$6,0,10*ROW('Water Data'!G10))),'Data Summary'!CC16="Yes"),OFFSET('Water Data'!$G$6,0,10*ROW('Water Data'!G10)),NA())</f>
        <v>#N/A</v>
      </c>
      <c r="O16" s="490" t="e">
        <f ca="1">+IF(AND(ISNUMBER(OFFSET('Water Data'!$G$9,0,10*ROW('Water Data'!G10))),'Data Summary'!CD16="Yes"),OFFSET('Water Data'!$G$9,0,10*ROW('Water Data'!G10)),NA())</f>
        <v>#N/A</v>
      </c>
      <c r="P16" s="490" t="e">
        <f ca="1">+IF(AND(ISNUMBER(OFFSET('Water Data'!$H$4,0,10*ROW('Water Data'!H10))),'Data Summary'!CE16="Yes"),100-OFFSET('Water Data'!$H$4,0,10*ROW('Water Data'!H10)),NA())</f>
        <v>#N/A</v>
      </c>
      <c r="Q16" s="490" t="e">
        <f ca="1">+IF(AND(ISNUMBER(OFFSET('Water Data'!$H$6,0,10*ROW('Water Data'!H10))),'Data Summary'!CF16="Yes"),OFFSET('Water Data'!$H$6,0,10*ROW('Water Data'!H10)),NA())</f>
        <v>#N/A</v>
      </c>
      <c r="R16" s="490" t="e">
        <f ca="1">+IF(AND(ISNUMBER(OFFSET('Water Data'!$H$9,0,10*ROW('Water Data'!H10))),'Data Summary'!CG16="Yes"),OFFSET('Water Data'!$H$9,0,10*ROW('Water Data'!H10)),NA())</f>
        <v>#N/A</v>
      </c>
      <c r="S16" s="490" t="e">
        <f ca="1">+IF(AND(ISNUMBER(OFFSET('Water Data'!$I$4,0,10*ROW('Water Data'!I10))),'Data Summary'!CH16="Yes"),100-OFFSET('Water Data'!$I$4,0,10*ROW('Water Data'!I10)),NA())</f>
        <v>#N/A</v>
      </c>
      <c r="T16" s="490" t="e">
        <f ca="1">+IF(AND(ISNUMBER(OFFSET('Water Data'!$I$6,0,10*ROW('Water Data'!I10))),'Data Summary'!CI16="Yes"),OFFSET('Water Data'!$I$6,0,10*ROW('Water Data'!I10)),NA())</f>
        <v>#N/A</v>
      </c>
      <c r="U16" s="490" t="e">
        <f ca="1">+IF(AND(ISNUMBER(OFFSET('Water Data'!$I$9,0,10*ROW('Water Data'!I10))),'Data Summary'!CJ16="Yes"),OFFSET('Water Data'!$I$9,0,10*ROW('Water Data'!I10)),NA())</f>
        <v>#N/A</v>
      </c>
      <c r="V16" s="491" t="e">
        <f ca="1">+IF(AND(ISNUMBER(OFFSET('Sanitation Data'!$D$4,0,10*ROW('Sanitation Data'!D10))),'Data Summary'!CK16="Yes"),100-OFFSET('Sanitation Data'!$D$4,0,10*ROW('Sanitation Data'!D10)),NA())</f>
        <v>#N/A</v>
      </c>
      <c r="W16" s="491" t="e">
        <f ca="1">+IF(AND(ISNUMBER(OFFSET('Sanitation Data'!$D$6,0,10*ROW('Sanitation Data'!D10))),'Data Summary'!CL16="Yes"),OFFSET('Sanitation Data'!$D$6,0,10*ROW('Sanitation Data'!D10)),NA())</f>
        <v>#N/A</v>
      </c>
      <c r="X16" s="491" t="e">
        <f ca="1">+IF(AND(ISNUMBER(OFFSET('Sanitation Data'!$D$10,0,10*ROW('Sanitation Data'!D10))),'Data Summary'!CM16="Yes"),OFFSET('Sanitation Data'!$D$10,0,10*ROW('Sanitation Data'!D10)),NA())</f>
        <v>#N/A</v>
      </c>
      <c r="Y16" s="491" t="e">
        <f ca="1">+IF(AND(ISNUMBER(OFFSET('Sanitation Data'!$D$11,0,10*ROW('Sanitation Data'!D10))),'Data Summary'!CN16="Yes"),OFFSET('Sanitation Data'!$D$11,0,10*ROW('Sanitation Data'!D10)),NA())</f>
        <v>#N/A</v>
      </c>
      <c r="Z16" s="491" t="e">
        <f ca="1">+IF(AND(ISNUMBER(OFFSET('Sanitation Data'!$D$12,0,10*ROW('Sanitation Data'!D10))),'Data Summary'!CO16="Yes"),OFFSET('Sanitation Data'!$D$12,0,10*ROW('Sanitation Data'!D10)),NA())</f>
        <v>#N/A</v>
      </c>
      <c r="AA16" s="491" t="e">
        <f ca="1">+IF(AND(ISNUMBER(OFFSET('Sanitation Data'!$E$4,0,10*ROW('Sanitation Data'!E10))),'Data Summary'!CP16="Yes"),100-OFFSET('Sanitation Data'!$E$4,0,10*ROW('Sanitation Data'!E10)),NA())</f>
        <v>#N/A</v>
      </c>
      <c r="AB16" s="491" t="e">
        <f ca="1">+IF(AND(ISNUMBER(OFFSET('Sanitation Data'!$E$6,0,10*ROW('Sanitation Data'!E10))),'Data Summary'!CQ16="Yes"),OFFSET('Sanitation Data'!$E$6,0,10*ROW('Sanitation Data'!E10)),NA())</f>
        <v>#N/A</v>
      </c>
      <c r="AC16" s="491" t="e">
        <f ca="1">+IF(AND(ISNUMBER(OFFSET('Sanitation Data'!$E$10,0,10*ROW('Sanitation Data'!E10))),'Data Summary'!CR16="Yes"),OFFSET('Sanitation Data'!$E$10,0,10*ROW('Sanitation Data'!E10)),NA())</f>
        <v>#N/A</v>
      </c>
      <c r="AD16" s="491" t="e">
        <f ca="1">+IF(AND(ISNUMBER(OFFSET('Sanitation Data'!$E$11,0,10*ROW('Sanitation Data'!E10))),'Data Summary'!CS16="Yes"),OFFSET('Sanitation Data'!$E$11,0,10*ROW('Sanitation Data'!E10)),NA())</f>
        <v>#N/A</v>
      </c>
      <c r="AE16" s="491" t="e">
        <f ca="1">+IF(AND(ISNUMBER(OFFSET('Sanitation Data'!$E$12,0,10*ROW('Sanitation Data'!E10))),'Data Summary'!CT16="Yes"),OFFSET('Sanitation Data'!$E$12,0,10*ROW('Sanitation Data'!E10)),NA())</f>
        <v>#N/A</v>
      </c>
      <c r="AF16" s="491" t="e">
        <f ca="1">+IF(AND(ISNUMBER(OFFSET('Sanitation Data'!$F$4,0,10*ROW('Sanitation Data'!F10))),'Data Summary'!CU16="Yes"),100-OFFSET('Sanitation Data'!$F$4,0,10*ROW('Sanitation Data'!F10)),NA())</f>
        <v>#N/A</v>
      </c>
      <c r="AG16" s="491" t="e">
        <f ca="1">+IF(AND(ISNUMBER(OFFSET('Sanitation Data'!$F$6,0,10*ROW('Sanitation Data'!F10))),'Data Summary'!CV16="Yes"),OFFSET('Sanitation Data'!$F$6,0,10*ROW('Sanitation Data'!F10)),NA())</f>
        <v>#N/A</v>
      </c>
      <c r="AH16" s="491" t="e">
        <f ca="1">+IF(AND(ISNUMBER(OFFSET('Sanitation Data'!$F$10,0,10*ROW('Sanitation Data'!F10))),'Data Summary'!CW16="Yes"),OFFSET('Sanitation Data'!$F$10,0,10*ROW('Sanitation Data'!F10)),NA())</f>
        <v>#N/A</v>
      </c>
      <c r="AI16" s="491" t="e">
        <f ca="1">+IF(AND(ISNUMBER(OFFSET('Sanitation Data'!$F$11,0,10*ROW('Sanitation Data'!F10))),'Data Summary'!CX16="Yes"),OFFSET('Sanitation Data'!$F$11,0,10*ROW('Sanitation Data'!F10)),NA())</f>
        <v>#N/A</v>
      </c>
      <c r="AJ16" s="491" t="e">
        <f ca="1">+IF(AND(ISNUMBER(OFFSET('Sanitation Data'!$F$12,0,10*ROW('Sanitation Data'!F10))),'Data Summary'!CY16="Yes"),OFFSET('Sanitation Data'!$F$12,0,10*ROW('Sanitation Data'!F10)),NA())</f>
        <v>#N/A</v>
      </c>
      <c r="AK16" s="491" t="e">
        <f ca="1">+IF(AND(ISNUMBER(OFFSET('Sanitation Data'!$G$4,0,10*ROW('Sanitation Data'!G10))),'Data Summary'!CZ16="Yes"),100-OFFSET('Sanitation Data'!$G$4,0,10*ROW('Sanitation Data'!G10)),NA())</f>
        <v>#N/A</v>
      </c>
      <c r="AL16" s="491" t="e">
        <f ca="1">+IF(AND(ISNUMBER(OFFSET('Sanitation Data'!$G$6,0,10*ROW('Sanitation Data'!G10))),'Data Summary'!DA16="Yes"),OFFSET('Sanitation Data'!$G$6,0,10*ROW('Sanitation Data'!G10)),NA())</f>
        <v>#N/A</v>
      </c>
      <c r="AM16" s="491" t="e">
        <f ca="1">+IF(AND(ISNUMBER(OFFSET('Sanitation Data'!$G$10,0,10*ROW('Sanitation Data'!G10))),'Data Summary'!DB16="Yes"),OFFSET('Sanitation Data'!$G$10,0,10*ROW('Sanitation Data'!G10)),NA())</f>
        <v>#N/A</v>
      </c>
      <c r="AN16" s="491" t="e">
        <f ca="1">+IF(AND(ISNUMBER(OFFSET('Sanitation Data'!$G$11,0,10*ROW('Sanitation Data'!G10))),'Data Summary'!DC16="Yes"),OFFSET('Sanitation Data'!$G$11,0,10*ROW('Sanitation Data'!G10)),NA())</f>
        <v>#N/A</v>
      </c>
      <c r="AO16" s="491" t="e">
        <f ca="1">+IF(AND(ISNUMBER(OFFSET('Sanitation Data'!$G$12,0,10*ROW('Sanitation Data'!G10))),'Data Summary'!DD16="Yes"),OFFSET('Sanitation Data'!$G$12,0,10*ROW('Sanitation Data'!G10)),NA())</f>
        <v>#N/A</v>
      </c>
      <c r="AP16" s="491" t="e">
        <f ca="1">+IF(AND(ISNUMBER(OFFSET('Sanitation Data'!$H$4,0,10*ROW('Sanitation Data'!H10))),'Data Summary'!DE16="Yes"),100-OFFSET('Sanitation Data'!$H$4,0,10*ROW('Sanitation Data'!H10)),NA())</f>
        <v>#N/A</v>
      </c>
      <c r="AQ16" s="491" t="e">
        <f ca="1">+IF(AND(ISNUMBER(OFFSET('Sanitation Data'!$H$6,0,10*ROW('Sanitation Data'!H10))),'Data Summary'!DF16="Yes"),OFFSET('Sanitation Data'!$H$6,0,10*ROW('Sanitation Data'!H10)),NA())</f>
        <v>#N/A</v>
      </c>
      <c r="AR16" s="491" t="e">
        <f ca="1">+IF(AND(ISNUMBER(OFFSET('Sanitation Data'!$H$10,0,10*ROW('Sanitation Data'!H10))),'Data Summary'!DG16="Yes"),OFFSET('Sanitation Data'!$H$10,0,10*ROW('Sanitation Data'!H10)),NA())</f>
        <v>#N/A</v>
      </c>
      <c r="AS16" s="491" t="e">
        <f ca="1">+IF(AND(ISNUMBER(OFFSET('Sanitation Data'!$H$11,0,10*ROW('Sanitation Data'!H10))),'Data Summary'!DH16="Yes"),OFFSET('Sanitation Data'!$H$11,0,10*ROW('Sanitation Data'!H10)),NA())</f>
        <v>#N/A</v>
      </c>
      <c r="AT16" s="491" t="e">
        <f ca="1">+IF(AND(ISNUMBER(OFFSET('Sanitation Data'!$H$12,0,10*ROW('Sanitation Data'!H10))),'Data Summary'!DI16="Yes"),OFFSET('Sanitation Data'!$H$12,0,10*ROW('Sanitation Data'!H10)),NA())</f>
        <v>#N/A</v>
      </c>
      <c r="AU16" s="491" t="e">
        <f ca="1">+IF(AND(ISNUMBER(OFFSET('Sanitation Data'!$I$4,0,10*ROW('Sanitation Data'!I10))),'Data Summary'!DJ16="Yes"),100-OFFSET('Sanitation Data'!$I$4,0,10*ROW('Sanitation Data'!I10)),NA())</f>
        <v>#N/A</v>
      </c>
      <c r="AV16" s="491" t="e">
        <f ca="1">+IF(AND(ISNUMBER(OFFSET('Sanitation Data'!$I$6,0,10*ROW('Sanitation Data'!I10))),'Data Summary'!DK16="Yes"),OFFSET('Sanitation Data'!$I$6,0,10*ROW('Sanitation Data'!I10)),NA())</f>
        <v>#N/A</v>
      </c>
      <c r="AW16" s="491" t="e">
        <f ca="1">+IF(AND(ISNUMBER(OFFSET('Sanitation Data'!$I$10,0,10*ROW('Sanitation Data'!I10))),'Data Summary'!DL16="Yes"),OFFSET('Sanitation Data'!$I$10,0,10*ROW('Sanitation Data'!I10)),NA())</f>
        <v>#N/A</v>
      </c>
      <c r="AX16" s="491" t="e">
        <f ca="1">+IF(AND(ISNUMBER(OFFSET('Sanitation Data'!$I$11,0,10*ROW('Sanitation Data'!I10))),'Data Summary'!DM16="Yes"),OFFSET('Sanitation Data'!$I$11,0,10*ROW('Sanitation Data'!I10)),NA())</f>
        <v>#N/A</v>
      </c>
      <c r="AY16" s="491" t="e">
        <f ca="1">+IF(AND(ISNUMBER(OFFSET('Sanitation Data'!$I$12,0,10*ROW('Sanitation Data'!I10))),'Data Summary'!DN16="Yes"),OFFSET('Sanitation Data'!$I$12,0,10*ROW('Sanitation Data'!I10)),NA())</f>
        <v>#N/A</v>
      </c>
      <c r="AZ16" s="492" t="e">
        <f ca="1">+IF(AND(ISNUMBER(OFFSET('Hygiene Data'!$D$5,0,10*ROW('Hygiene Data'!D10))),'Data Summary'!DO16="Yes"),OFFSET('Hygiene Data'!$D$5,0,10*ROW('Hygiene Data'!D10)),NA())</f>
        <v>#N/A</v>
      </c>
      <c r="BA16" s="492" t="e">
        <f ca="1">+IF(AND(ISNUMBER(OFFSET('Hygiene Data'!$D$7,0,10*ROW('Hygiene Data'!D10))),'Data Summary'!DP16="Yes"),OFFSET('Hygiene Data'!$D$7,0,10*ROW('Hygiene Data'!D10)),NA())</f>
        <v>#N/A</v>
      </c>
      <c r="BB16" s="492" t="e">
        <f ca="1">+IF(AND(ISNUMBER(OFFSET('Hygiene Data'!$D$9,0,10*ROW('Hygiene Data'!D10))),'Data Summary'!DQ16="Yes"),OFFSET('Hygiene Data'!$D$9,0,10*ROW('Hygiene Data'!D10)),NA())</f>
        <v>#N/A</v>
      </c>
      <c r="BC16" s="492" t="e">
        <f ca="1">+IF(AND(ISNUMBER(OFFSET('Hygiene Data'!$E$5,0,10*ROW('Hygiene Data'!E10))),'Data Summary'!DR16="Yes"),OFFSET('Hygiene Data'!$E$5,0,10*ROW('Hygiene Data'!E10)),NA())</f>
        <v>#N/A</v>
      </c>
      <c r="BD16" s="492" t="e">
        <f ca="1">+IF(AND(ISNUMBER(OFFSET('Hygiene Data'!$E$7,0,10*ROW('Hygiene Data'!E10))),'Data Summary'!DS16="Yes"),OFFSET('Hygiene Data'!$E$7,0,10*ROW('Hygiene Data'!E10)),NA())</f>
        <v>#N/A</v>
      </c>
      <c r="BE16" s="492" t="e">
        <f ca="1">+IF(AND(ISNUMBER(OFFSET('Hygiene Data'!$E$9,0,10*ROW('Hygiene Data'!E10))),'Data Summary'!DT16="Yes"),OFFSET('Hygiene Data'!$E$9,0,10*ROW('Hygiene Data'!E10)),NA())</f>
        <v>#N/A</v>
      </c>
      <c r="BF16" s="492" t="e">
        <f ca="1">+IF(AND(ISNUMBER(OFFSET('Hygiene Data'!$F$5,0,10*ROW('Hygiene Data'!F10))),'Data Summary'!DU16="Yes"),OFFSET('Hygiene Data'!$F$5,0,10*ROW('Hygiene Data'!F10)),NA())</f>
        <v>#N/A</v>
      </c>
      <c r="BG16" s="492" t="e">
        <f ca="1">+IF(AND(ISNUMBER(OFFSET('Hygiene Data'!$F$7,0,10*ROW('Hygiene Data'!F10))),'Data Summary'!DV16="Yes"),OFFSET('Hygiene Data'!$F$7,0,10*ROW('Hygiene Data'!F10)),NA())</f>
        <v>#N/A</v>
      </c>
      <c r="BH16" s="492" t="e">
        <f ca="1">+IF(AND(ISNUMBER(OFFSET('Hygiene Data'!$F$9,0,10*ROW('Hygiene Data'!F10))),'Data Summary'!DW16="Yes"),OFFSET('Hygiene Data'!$F$9,0,10*ROW('Hygiene Data'!F10)),NA())</f>
        <v>#N/A</v>
      </c>
      <c r="BI16" s="492" t="e">
        <f ca="1">+IF(AND(ISNUMBER(OFFSET('Hygiene Data'!$G$5,0,10*ROW('Hygiene Data'!G10))),'Data Summary'!DX16="Yes"),OFFSET('Hygiene Data'!$G$5,0,10*ROW('Hygiene Data'!G10)),NA())</f>
        <v>#N/A</v>
      </c>
      <c r="BJ16" s="492" t="e">
        <f ca="1">+IF(AND(ISNUMBER(OFFSET('Hygiene Data'!$G$7,0,10*ROW('Hygiene Data'!G10))),'Data Summary'!DY16="Yes"),OFFSET('Hygiene Data'!$G$7,0,10*ROW('Hygiene Data'!G10)),NA())</f>
        <v>#N/A</v>
      </c>
      <c r="BK16" s="492" t="e">
        <f ca="1">+IF(AND(ISNUMBER(OFFSET('Hygiene Data'!$G$9,0,10*ROW('Hygiene Data'!G10))),'Data Summary'!DZ16="Yes"),OFFSET('Hygiene Data'!$G$9,0,10*ROW('Hygiene Data'!G10)),NA())</f>
        <v>#N/A</v>
      </c>
      <c r="BL16" s="492" t="e">
        <f ca="1">+IF(AND(ISNUMBER(OFFSET('Hygiene Data'!$H$5,0,10*ROW('Hygiene Data'!H10))),'Data Summary'!EA16="Yes"),OFFSET('Hygiene Data'!$H$5,0,10*ROW('Hygiene Data'!H10)),NA())</f>
        <v>#N/A</v>
      </c>
      <c r="BM16" s="492" t="e">
        <f ca="1">+IF(AND(ISNUMBER(OFFSET('Hygiene Data'!$H$7,0,10*ROW('Hygiene Data'!H10))),'Data Summary'!EB16="Yes"),OFFSET('Hygiene Data'!$H$7,0,10*ROW('Hygiene Data'!H10)),NA())</f>
        <v>#N/A</v>
      </c>
      <c r="BN16" s="492" t="e">
        <f ca="1">+IF(AND(ISNUMBER(OFFSET('Hygiene Data'!$H$9,0,10*ROW('Hygiene Data'!H10))),'Data Summary'!EC16="Yes"),OFFSET('Hygiene Data'!$H$9,0,10*ROW('Hygiene Data'!H10)),NA())</f>
        <v>#N/A</v>
      </c>
      <c r="BO16" s="492" t="e">
        <f ca="1">+IF(AND(ISNUMBER(OFFSET('Hygiene Data'!$I$5,0,10*ROW('Hygiene Data'!I10))),'Data Summary'!ED16="Yes"),OFFSET('Hygiene Data'!$I$5,0,10*ROW('Hygiene Data'!I10)),NA())</f>
        <v>#N/A</v>
      </c>
      <c r="BP16" s="492" t="e">
        <f ca="1">+IF(AND(ISNUMBER(OFFSET('Hygiene Data'!$I$7,0,10*ROW('Hygiene Data'!I10))),'Data Summary'!EE16="Yes"),OFFSET('Hygiene Data'!$I$7,0,10*ROW('Hygiene Data'!I10)),NA())</f>
        <v>#N/A</v>
      </c>
      <c r="BQ16" s="492" t="e">
        <f ca="1">+IF(AND(ISNUMBER(OFFSET('Hygiene Data'!$I$9,0,10*ROW('Hygiene Data'!I10))),'Data Summary'!EF16="Yes"),OFFSET('Hygiene Data'!$I$9,0,10*ROW('Hygiene Data'!I10)),NA())</f>
        <v>#N/A</v>
      </c>
    </row>
    <row r="17" spans="1:69" x14ac:dyDescent="0.25">
      <c r="A17" s="488" t="e">
        <f ca="1">+RIGHT('Data Summary'!A17,LEN('Data Summary'!A17)-9)</f>
        <v>#VALUE!</v>
      </c>
      <c r="B17" s="462" t="str">
        <f ca="1">+IF(ISTEXT('Data Summary'!B17),'Data Summary'!B17,"")</f>
        <v/>
      </c>
      <c r="C17" s="489" t="e">
        <f ca="1">+VALUE('Data Summary'!C17)</f>
        <v>#VALUE!</v>
      </c>
      <c r="D17" s="490" t="e">
        <f ca="1">+IF(AND(ISNUMBER(OFFSET('Water Data'!$D$4,0,10*ROW('Water Data'!D11))),'Data Summary'!BS17="Yes"),100-OFFSET('Water Data'!$D$4,0,10*ROW('Water Data'!D11)),NA())</f>
        <v>#N/A</v>
      </c>
      <c r="E17" s="490" t="e">
        <f ca="1">+IF(AND(ISNUMBER(OFFSET('Water Data'!$D$6,0,10*ROW('Water Data'!D11))),'Data Summary'!BT17="Yes"),OFFSET('Water Data'!$D$6,0,10*ROW('Water Data'!D11)),NA())</f>
        <v>#N/A</v>
      </c>
      <c r="F17" s="490" t="e">
        <f ca="1">+IF(AND(ISNUMBER(OFFSET('Water Data'!$D$9,0,10*ROW('Water Data'!D11))),'Data Summary'!BU17="Yes"),OFFSET('Water Data'!$D$9,0,10*ROW('Water Data'!D11)),NA())</f>
        <v>#N/A</v>
      </c>
      <c r="G17" s="490" t="e">
        <f ca="1">+IF(AND(ISNUMBER(OFFSET('Water Data'!$E$4,0,10*ROW('Water Data'!E11))),'Data Summary'!BV17="Yes"),100-OFFSET('Water Data'!$E$4,0,10*ROW('Water Data'!E11)),NA())</f>
        <v>#N/A</v>
      </c>
      <c r="H17" s="490" t="e">
        <f ca="1">+IF(AND(ISNUMBER(OFFSET('Water Data'!$E$6,0,10*ROW('Water Data'!E11))),'Data Summary'!BW17="Yes"),OFFSET('Water Data'!$E$6,0,10*ROW('Water Data'!E11)),NA())</f>
        <v>#N/A</v>
      </c>
      <c r="I17" s="490" t="e">
        <f ca="1">+IF(AND(ISNUMBER(OFFSET('Water Data'!$E$9,0,10*ROW('Water Data'!E11))),'Data Summary'!BX17="Yes"),OFFSET('Water Data'!$E$9,0,10*ROW('Water Data'!E11)),NA())</f>
        <v>#N/A</v>
      </c>
      <c r="J17" s="490" t="e">
        <f ca="1">+IF(AND(ISNUMBER(OFFSET('Water Data'!$F$4,0,10*ROW('Water Data'!F11))),'Data Summary'!BY17="Yes"),100-OFFSET('Water Data'!$F$4,0,10*ROW('Water Data'!F11)),NA())</f>
        <v>#N/A</v>
      </c>
      <c r="K17" s="490" t="e">
        <f ca="1">+IF(AND(ISNUMBER(OFFSET('Water Data'!$F$6,0,10*ROW('Water Data'!F11))),'Data Summary'!BZ17="Yes"),OFFSET('Water Data'!$F$6,0,10*ROW('Water Data'!F11)),NA())</f>
        <v>#N/A</v>
      </c>
      <c r="L17" s="490" t="e">
        <f ca="1">+IF(AND(ISNUMBER(OFFSET('Water Data'!$F$9,0,10*ROW('Water Data'!F11))),'Data Summary'!CA17="Yes"),OFFSET('Water Data'!$F$9,0,10*ROW('Water Data'!F11)),NA())</f>
        <v>#N/A</v>
      </c>
      <c r="M17" s="490" t="e">
        <f ca="1">+IF(AND(ISNUMBER(OFFSET('Water Data'!$G$4,0,10*ROW('Water Data'!G11))),'Data Summary'!CB17="Yes"),100-OFFSET('Water Data'!$G$4,0,10*ROW('Water Data'!G11)),NA())</f>
        <v>#N/A</v>
      </c>
      <c r="N17" s="490" t="e">
        <f ca="1">+IF(AND(ISNUMBER(OFFSET('Water Data'!$G$6,0,10*ROW('Water Data'!G11))),'Data Summary'!CC17="Yes"),OFFSET('Water Data'!$G$6,0,10*ROW('Water Data'!G11)),NA())</f>
        <v>#N/A</v>
      </c>
      <c r="O17" s="490" t="e">
        <f ca="1">+IF(AND(ISNUMBER(OFFSET('Water Data'!$G$9,0,10*ROW('Water Data'!G11))),'Data Summary'!CD17="Yes"),OFFSET('Water Data'!$G$9,0,10*ROW('Water Data'!G11)),NA())</f>
        <v>#N/A</v>
      </c>
      <c r="P17" s="490" t="e">
        <f ca="1">+IF(AND(ISNUMBER(OFFSET('Water Data'!$H$4,0,10*ROW('Water Data'!H11))),'Data Summary'!CE17="Yes"),100-OFFSET('Water Data'!$H$4,0,10*ROW('Water Data'!H11)),NA())</f>
        <v>#N/A</v>
      </c>
      <c r="Q17" s="490" t="e">
        <f ca="1">+IF(AND(ISNUMBER(OFFSET('Water Data'!$H$6,0,10*ROW('Water Data'!H11))),'Data Summary'!CF17="Yes"),OFFSET('Water Data'!$H$6,0,10*ROW('Water Data'!H11)),NA())</f>
        <v>#N/A</v>
      </c>
      <c r="R17" s="490" t="e">
        <f ca="1">+IF(AND(ISNUMBER(OFFSET('Water Data'!$H$9,0,10*ROW('Water Data'!H11))),'Data Summary'!CG17="Yes"),OFFSET('Water Data'!$H$9,0,10*ROW('Water Data'!H11)),NA())</f>
        <v>#N/A</v>
      </c>
      <c r="S17" s="490" t="e">
        <f ca="1">+IF(AND(ISNUMBER(OFFSET('Water Data'!$I$4,0,10*ROW('Water Data'!I11))),'Data Summary'!CH17="Yes"),100-OFFSET('Water Data'!$I$4,0,10*ROW('Water Data'!I11)),NA())</f>
        <v>#N/A</v>
      </c>
      <c r="T17" s="490" t="e">
        <f ca="1">+IF(AND(ISNUMBER(OFFSET('Water Data'!$I$6,0,10*ROW('Water Data'!I11))),'Data Summary'!CI17="Yes"),OFFSET('Water Data'!$I$6,0,10*ROW('Water Data'!I11)),NA())</f>
        <v>#N/A</v>
      </c>
      <c r="U17" s="490" t="e">
        <f ca="1">+IF(AND(ISNUMBER(OFFSET('Water Data'!$I$9,0,10*ROW('Water Data'!I11))),'Data Summary'!CJ17="Yes"),OFFSET('Water Data'!$I$9,0,10*ROW('Water Data'!I11)),NA())</f>
        <v>#N/A</v>
      </c>
      <c r="V17" s="491" t="e">
        <f ca="1">+IF(AND(ISNUMBER(OFFSET('Sanitation Data'!$D$4,0,10*ROW('Sanitation Data'!D11))),'Data Summary'!CK17="Yes"),100-OFFSET('Sanitation Data'!$D$4,0,10*ROW('Sanitation Data'!D11)),NA())</f>
        <v>#N/A</v>
      </c>
      <c r="W17" s="491" t="e">
        <f ca="1">+IF(AND(ISNUMBER(OFFSET('Sanitation Data'!$D$6,0,10*ROW('Sanitation Data'!D11))),'Data Summary'!CL17="Yes"),OFFSET('Sanitation Data'!$D$6,0,10*ROW('Sanitation Data'!D11)),NA())</f>
        <v>#N/A</v>
      </c>
      <c r="X17" s="491" t="e">
        <f ca="1">+IF(AND(ISNUMBER(OFFSET('Sanitation Data'!$D$10,0,10*ROW('Sanitation Data'!D11))),'Data Summary'!CM17="Yes"),OFFSET('Sanitation Data'!$D$10,0,10*ROW('Sanitation Data'!D11)),NA())</f>
        <v>#N/A</v>
      </c>
      <c r="Y17" s="491" t="e">
        <f ca="1">+IF(AND(ISNUMBER(OFFSET('Sanitation Data'!$D$11,0,10*ROW('Sanitation Data'!D11))),'Data Summary'!CN17="Yes"),OFFSET('Sanitation Data'!$D$11,0,10*ROW('Sanitation Data'!D11)),NA())</f>
        <v>#N/A</v>
      </c>
      <c r="Z17" s="491" t="e">
        <f ca="1">+IF(AND(ISNUMBER(OFFSET('Sanitation Data'!$D$12,0,10*ROW('Sanitation Data'!D11))),'Data Summary'!CO17="Yes"),OFFSET('Sanitation Data'!$D$12,0,10*ROW('Sanitation Data'!D11)),NA())</f>
        <v>#N/A</v>
      </c>
      <c r="AA17" s="491" t="e">
        <f ca="1">+IF(AND(ISNUMBER(OFFSET('Sanitation Data'!$E$4,0,10*ROW('Sanitation Data'!E11))),'Data Summary'!CP17="Yes"),100-OFFSET('Sanitation Data'!$E$4,0,10*ROW('Sanitation Data'!E11)),NA())</f>
        <v>#N/A</v>
      </c>
      <c r="AB17" s="491" t="e">
        <f ca="1">+IF(AND(ISNUMBER(OFFSET('Sanitation Data'!$E$6,0,10*ROW('Sanitation Data'!E11))),'Data Summary'!CQ17="Yes"),OFFSET('Sanitation Data'!$E$6,0,10*ROW('Sanitation Data'!E11)),NA())</f>
        <v>#N/A</v>
      </c>
      <c r="AC17" s="491" t="e">
        <f ca="1">+IF(AND(ISNUMBER(OFFSET('Sanitation Data'!$E$10,0,10*ROW('Sanitation Data'!E11))),'Data Summary'!CR17="Yes"),OFFSET('Sanitation Data'!$E$10,0,10*ROW('Sanitation Data'!E11)),NA())</f>
        <v>#N/A</v>
      </c>
      <c r="AD17" s="491" t="e">
        <f ca="1">+IF(AND(ISNUMBER(OFFSET('Sanitation Data'!$E$11,0,10*ROW('Sanitation Data'!E11))),'Data Summary'!CS17="Yes"),OFFSET('Sanitation Data'!$E$11,0,10*ROW('Sanitation Data'!E11)),NA())</f>
        <v>#N/A</v>
      </c>
      <c r="AE17" s="491" t="e">
        <f ca="1">+IF(AND(ISNUMBER(OFFSET('Sanitation Data'!$E$12,0,10*ROW('Sanitation Data'!E11))),'Data Summary'!CT17="Yes"),OFFSET('Sanitation Data'!$E$12,0,10*ROW('Sanitation Data'!E11)),NA())</f>
        <v>#N/A</v>
      </c>
      <c r="AF17" s="491" t="e">
        <f ca="1">+IF(AND(ISNUMBER(OFFSET('Sanitation Data'!$F$4,0,10*ROW('Sanitation Data'!F11))),'Data Summary'!CU17="Yes"),100-OFFSET('Sanitation Data'!$F$4,0,10*ROW('Sanitation Data'!F11)),NA())</f>
        <v>#N/A</v>
      </c>
      <c r="AG17" s="491" t="e">
        <f ca="1">+IF(AND(ISNUMBER(OFFSET('Sanitation Data'!$F$6,0,10*ROW('Sanitation Data'!F11))),'Data Summary'!CV17="Yes"),OFFSET('Sanitation Data'!$F$6,0,10*ROW('Sanitation Data'!F11)),NA())</f>
        <v>#N/A</v>
      </c>
      <c r="AH17" s="491" t="e">
        <f ca="1">+IF(AND(ISNUMBER(OFFSET('Sanitation Data'!$F$10,0,10*ROW('Sanitation Data'!F11))),'Data Summary'!CW17="Yes"),OFFSET('Sanitation Data'!$F$10,0,10*ROW('Sanitation Data'!F11)),NA())</f>
        <v>#N/A</v>
      </c>
      <c r="AI17" s="491" t="e">
        <f ca="1">+IF(AND(ISNUMBER(OFFSET('Sanitation Data'!$F$11,0,10*ROW('Sanitation Data'!F11))),'Data Summary'!CX17="Yes"),OFFSET('Sanitation Data'!$F$11,0,10*ROW('Sanitation Data'!F11)),NA())</f>
        <v>#N/A</v>
      </c>
      <c r="AJ17" s="491" t="e">
        <f ca="1">+IF(AND(ISNUMBER(OFFSET('Sanitation Data'!$F$12,0,10*ROW('Sanitation Data'!F11))),'Data Summary'!CY17="Yes"),OFFSET('Sanitation Data'!$F$12,0,10*ROW('Sanitation Data'!F11)),NA())</f>
        <v>#N/A</v>
      </c>
      <c r="AK17" s="491" t="e">
        <f ca="1">+IF(AND(ISNUMBER(OFFSET('Sanitation Data'!$G$4,0,10*ROW('Sanitation Data'!G11))),'Data Summary'!CZ17="Yes"),100-OFFSET('Sanitation Data'!$G$4,0,10*ROW('Sanitation Data'!G11)),NA())</f>
        <v>#N/A</v>
      </c>
      <c r="AL17" s="491" t="e">
        <f ca="1">+IF(AND(ISNUMBER(OFFSET('Sanitation Data'!$G$6,0,10*ROW('Sanitation Data'!G11))),'Data Summary'!DA17="Yes"),OFFSET('Sanitation Data'!$G$6,0,10*ROW('Sanitation Data'!G11)),NA())</f>
        <v>#N/A</v>
      </c>
      <c r="AM17" s="491" t="e">
        <f ca="1">+IF(AND(ISNUMBER(OFFSET('Sanitation Data'!$G$10,0,10*ROW('Sanitation Data'!G11))),'Data Summary'!DB17="Yes"),OFFSET('Sanitation Data'!$G$10,0,10*ROW('Sanitation Data'!G11)),NA())</f>
        <v>#N/A</v>
      </c>
      <c r="AN17" s="491" t="e">
        <f ca="1">+IF(AND(ISNUMBER(OFFSET('Sanitation Data'!$G$11,0,10*ROW('Sanitation Data'!G11))),'Data Summary'!DC17="Yes"),OFFSET('Sanitation Data'!$G$11,0,10*ROW('Sanitation Data'!G11)),NA())</f>
        <v>#N/A</v>
      </c>
      <c r="AO17" s="491" t="e">
        <f ca="1">+IF(AND(ISNUMBER(OFFSET('Sanitation Data'!$G$12,0,10*ROW('Sanitation Data'!G11))),'Data Summary'!DD17="Yes"),OFFSET('Sanitation Data'!$G$12,0,10*ROW('Sanitation Data'!G11)),NA())</f>
        <v>#N/A</v>
      </c>
      <c r="AP17" s="491" t="e">
        <f ca="1">+IF(AND(ISNUMBER(OFFSET('Sanitation Data'!$H$4,0,10*ROW('Sanitation Data'!H11))),'Data Summary'!DE17="Yes"),100-OFFSET('Sanitation Data'!$H$4,0,10*ROW('Sanitation Data'!H11)),NA())</f>
        <v>#N/A</v>
      </c>
      <c r="AQ17" s="491" t="e">
        <f ca="1">+IF(AND(ISNUMBER(OFFSET('Sanitation Data'!$H$6,0,10*ROW('Sanitation Data'!H11))),'Data Summary'!DF17="Yes"),OFFSET('Sanitation Data'!$H$6,0,10*ROW('Sanitation Data'!H11)),NA())</f>
        <v>#N/A</v>
      </c>
      <c r="AR17" s="491" t="e">
        <f ca="1">+IF(AND(ISNUMBER(OFFSET('Sanitation Data'!$H$10,0,10*ROW('Sanitation Data'!H11))),'Data Summary'!DG17="Yes"),OFFSET('Sanitation Data'!$H$10,0,10*ROW('Sanitation Data'!H11)),NA())</f>
        <v>#N/A</v>
      </c>
      <c r="AS17" s="491" t="e">
        <f ca="1">+IF(AND(ISNUMBER(OFFSET('Sanitation Data'!$H$11,0,10*ROW('Sanitation Data'!H11))),'Data Summary'!DH17="Yes"),OFFSET('Sanitation Data'!$H$11,0,10*ROW('Sanitation Data'!H11)),NA())</f>
        <v>#N/A</v>
      </c>
      <c r="AT17" s="491" t="e">
        <f ca="1">+IF(AND(ISNUMBER(OFFSET('Sanitation Data'!$H$12,0,10*ROW('Sanitation Data'!H11))),'Data Summary'!DI17="Yes"),OFFSET('Sanitation Data'!$H$12,0,10*ROW('Sanitation Data'!H11)),NA())</f>
        <v>#N/A</v>
      </c>
      <c r="AU17" s="491" t="e">
        <f ca="1">+IF(AND(ISNUMBER(OFFSET('Sanitation Data'!$I$4,0,10*ROW('Sanitation Data'!I11))),'Data Summary'!DJ17="Yes"),100-OFFSET('Sanitation Data'!$I$4,0,10*ROW('Sanitation Data'!I11)),NA())</f>
        <v>#N/A</v>
      </c>
      <c r="AV17" s="491" t="e">
        <f ca="1">+IF(AND(ISNUMBER(OFFSET('Sanitation Data'!$I$6,0,10*ROW('Sanitation Data'!I11))),'Data Summary'!DK17="Yes"),OFFSET('Sanitation Data'!$I$6,0,10*ROW('Sanitation Data'!I11)),NA())</f>
        <v>#N/A</v>
      </c>
      <c r="AW17" s="491" t="e">
        <f ca="1">+IF(AND(ISNUMBER(OFFSET('Sanitation Data'!$I$10,0,10*ROW('Sanitation Data'!I11))),'Data Summary'!DL17="Yes"),OFFSET('Sanitation Data'!$I$10,0,10*ROW('Sanitation Data'!I11)),NA())</f>
        <v>#N/A</v>
      </c>
      <c r="AX17" s="491" t="e">
        <f ca="1">+IF(AND(ISNUMBER(OFFSET('Sanitation Data'!$I$11,0,10*ROW('Sanitation Data'!I11))),'Data Summary'!DM17="Yes"),OFFSET('Sanitation Data'!$I$11,0,10*ROW('Sanitation Data'!I11)),NA())</f>
        <v>#N/A</v>
      </c>
      <c r="AY17" s="491" t="e">
        <f ca="1">+IF(AND(ISNUMBER(OFFSET('Sanitation Data'!$I$12,0,10*ROW('Sanitation Data'!I11))),'Data Summary'!DN17="Yes"),OFFSET('Sanitation Data'!$I$12,0,10*ROW('Sanitation Data'!I11)),NA())</f>
        <v>#N/A</v>
      </c>
      <c r="AZ17" s="492" t="e">
        <f ca="1">+IF(AND(ISNUMBER(OFFSET('Hygiene Data'!$D$5,0,10*ROW('Hygiene Data'!D11))),'Data Summary'!DO17="Yes"),OFFSET('Hygiene Data'!$D$5,0,10*ROW('Hygiene Data'!D11)),NA())</f>
        <v>#N/A</v>
      </c>
      <c r="BA17" s="492" t="e">
        <f ca="1">+IF(AND(ISNUMBER(OFFSET('Hygiene Data'!$D$7,0,10*ROW('Hygiene Data'!D11))),'Data Summary'!DP17="Yes"),OFFSET('Hygiene Data'!$D$7,0,10*ROW('Hygiene Data'!D11)),NA())</f>
        <v>#N/A</v>
      </c>
      <c r="BB17" s="492" t="e">
        <f ca="1">+IF(AND(ISNUMBER(OFFSET('Hygiene Data'!$D$9,0,10*ROW('Hygiene Data'!D11))),'Data Summary'!DQ17="Yes"),OFFSET('Hygiene Data'!$D$9,0,10*ROW('Hygiene Data'!D11)),NA())</f>
        <v>#N/A</v>
      </c>
      <c r="BC17" s="492" t="e">
        <f ca="1">+IF(AND(ISNUMBER(OFFSET('Hygiene Data'!$E$5,0,10*ROW('Hygiene Data'!E11))),'Data Summary'!DR17="Yes"),OFFSET('Hygiene Data'!$E$5,0,10*ROW('Hygiene Data'!E11)),NA())</f>
        <v>#N/A</v>
      </c>
      <c r="BD17" s="492" t="e">
        <f ca="1">+IF(AND(ISNUMBER(OFFSET('Hygiene Data'!$E$7,0,10*ROW('Hygiene Data'!E11))),'Data Summary'!DS17="Yes"),OFFSET('Hygiene Data'!$E$7,0,10*ROW('Hygiene Data'!E11)),NA())</f>
        <v>#N/A</v>
      </c>
      <c r="BE17" s="492" t="e">
        <f ca="1">+IF(AND(ISNUMBER(OFFSET('Hygiene Data'!$E$9,0,10*ROW('Hygiene Data'!E11))),'Data Summary'!DT17="Yes"),OFFSET('Hygiene Data'!$E$9,0,10*ROW('Hygiene Data'!E11)),NA())</f>
        <v>#N/A</v>
      </c>
      <c r="BF17" s="492" t="e">
        <f ca="1">+IF(AND(ISNUMBER(OFFSET('Hygiene Data'!$F$5,0,10*ROW('Hygiene Data'!F11))),'Data Summary'!DU17="Yes"),OFFSET('Hygiene Data'!$F$5,0,10*ROW('Hygiene Data'!F11)),NA())</f>
        <v>#N/A</v>
      </c>
      <c r="BG17" s="492" t="e">
        <f ca="1">+IF(AND(ISNUMBER(OFFSET('Hygiene Data'!$F$7,0,10*ROW('Hygiene Data'!F11))),'Data Summary'!DV17="Yes"),OFFSET('Hygiene Data'!$F$7,0,10*ROW('Hygiene Data'!F11)),NA())</f>
        <v>#N/A</v>
      </c>
      <c r="BH17" s="492" t="e">
        <f ca="1">+IF(AND(ISNUMBER(OFFSET('Hygiene Data'!$F$9,0,10*ROW('Hygiene Data'!F11))),'Data Summary'!DW17="Yes"),OFFSET('Hygiene Data'!$F$9,0,10*ROW('Hygiene Data'!F11)),NA())</f>
        <v>#N/A</v>
      </c>
      <c r="BI17" s="492" t="e">
        <f ca="1">+IF(AND(ISNUMBER(OFFSET('Hygiene Data'!$G$5,0,10*ROW('Hygiene Data'!G11))),'Data Summary'!DX17="Yes"),OFFSET('Hygiene Data'!$G$5,0,10*ROW('Hygiene Data'!G11)),NA())</f>
        <v>#N/A</v>
      </c>
      <c r="BJ17" s="492" t="e">
        <f ca="1">+IF(AND(ISNUMBER(OFFSET('Hygiene Data'!$G$7,0,10*ROW('Hygiene Data'!G11))),'Data Summary'!DY17="Yes"),OFFSET('Hygiene Data'!$G$7,0,10*ROW('Hygiene Data'!G11)),NA())</f>
        <v>#N/A</v>
      </c>
      <c r="BK17" s="492" t="e">
        <f ca="1">+IF(AND(ISNUMBER(OFFSET('Hygiene Data'!$G$9,0,10*ROW('Hygiene Data'!G11))),'Data Summary'!DZ17="Yes"),OFFSET('Hygiene Data'!$G$9,0,10*ROW('Hygiene Data'!G11)),NA())</f>
        <v>#N/A</v>
      </c>
      <c r="BL17" s="492" t="e">
        <f ca="1">+IF(AND(ISNUMBER(OFFSET('Hygiene Data'!$H$5,0,10*ROW('Hygiene Data'!H11))),'Data Summary'!EA17="Yes"),OFFSET('Hygiene Data'!$H$5,0,10*ROW('Hygiene Data'!H11)),NA())</f>
        <v>#N/A</v>
      </c>
      <c r="BM17" s="492" t="e">
        <f ca="1">+IF(AND(ISNUMBER(OFFSET('Hygiene Data'!$H$7,0,10*ROW('Hygiene Data'!H11))),'Data Summary'!EB17="Yes"),OFFSET('Hygiene Data'!$H$7,0,10*ROW('Hygiene Data'!H11)),NA())</f>
        <v>#N/A</v>
      </c>
      <c r="BN17" s="492" t="e">
        <f ca="1">+IF(AND(ISNUMBER(OFFSET('Hygiene Data'!$H$9,0,10*ROW('Hygiene Data'!H11))),'Data Summary'!EC17="Yes"),OFFSET('Hygiene Data'!$H$9,0,10*ROW('Hygiene Data'!H11)),NA())</f>
        <v>#N/A</v>
      </c>
      <c r="BO17" s="492" t="e">
        <f ca="1">+IF(AND(ISNUMBER(OFFSET('Hygiene Data'!$I$5,0,10*ROW('Hygiene Data'!I11))),'Data Summary'!ED17="Yes"),OFFSET('Hygiene Data'!$I$5,0,10*ROW('Hygiene Data'!I11)),NA())</f>
        <v>#N/A</v>
      </c>
      <c r="BP17" s="492" t="e">
        <f ca="1">+IF(AND(ISNUMBER(OFFSET('Hygiene Data'!$I$7,0,10*ROW('Hygiene Data'!I11))),'Data Summary'!EE17="Yes"),OFFSET('Hygiene Data'!$I$7,0,10*ROW('Hygiene Data'!I11)),NA())</f>
        <v>#N/A</v>
      </c>
      <c r="BQ17" s="492" t="e">
        <f ca="1">+IF(AND(ISNUMBER(OFFSET('Hygiene Data'!$I$9,0,10*ROW('Hygiene Data'!I11))),'Data Summary'!EF17="Yes"),OFFSET('Hygiene Data'!$I$9,0,10*ROW('Hygiene Data'!I11)),NA())</f>
        <v>#N/A</v>
      </c>
    </row>
    <row r="18" spans="1:69" x14ac:dyDescent="0.25">
      <c r="A18" s="488" t="e">
        <f ca="1">+RIGHT('Data Summary'!A18,LEN('Data Summary'!A18)-9)</f>
        <v>#VALUE!</v>
      </c>
      <c r="B18" s="462" t="str">
        <f ca="1">+IF(ISTEXT('Data Summary'!B18),'Data Summary'!B18,"")</f>
        <v/>
      </c>
      <c r="C18" s="489" t="e">
        <f ca="1">+VALUE('Data Summary'!C18)</f>
        <v>#VALUE!</v>
      </c>
      <c r="D18" s="490" t="e">
        <f ca="1">+IF(AND(ISNUMBER(OFFSET('Water Data'!$D$4,0,10*ROW('Water Data'!D12))),'Data Summary'!BS18="Yes"),100-OFFSET('Water Data'!$D$4,0,10*ROW('Water Data'!D12)),NA())</f>
        <v>#N/A</v>
      </c>
      <c r="E18" s="490" t="e">
        <f ca="1">+IF(AND(ISNUMBER(OFFSET('Water Data'!$D$6,0,10*ROW('Water Data'!D12))),'Data Summary'!BT18="Yes"),OFFSET('Water Data'!$D$6,0,10*ROW('Water Data'!D12)),NA())</f>
        <v>#N/A</v>
      </c>
      <c r="F18" s="490" t="e">
        <f ca="1">+IF(AND(ISNUMBER(OFFSET('Water Data'!$D$9,0,10*ROW('Water Data'!D12))),'Data Summary'!BU18="Yes"),OFFSET('Water Data'!$D$9,0,10*ROW('Water Data'!D12)),NA())</f>
        <v>#N/A</v>
      </c>
      <c r="G18" s="490" t="e">
        <f ca="1">+IF(AND(ISNUMBER(OFFSET('Water Data'!$E$4,0,10*ROW('Water Data'!E12))),'Data Summary'!BV18="Yes"),100-OFFSET('Water Data'!$E$4,0,10*ROW('Water Data'!E12)),NA())</f>
        <v>#N/A</v>
      </c>
      <c r="H18" s="490" t="e">
        <f ca="1">+IF(AND(ISNUMBER(OFFSET('Water Data'!$E$6,0,10*ROW('Water Data'!E12))),'Data Summary'!BW18="Yes"),OFFSET('Water Data'!$E$6,0,10*ROW('Water Data'!E12)),NA())</f>
        <v>#N/A</v>
      </c>
      <c r="I18" s="490" t="e">
        <f ca="1">+IF(AND(ISNUMBER(OFFSET('Water Data'!$E$9,0,10*ROW('Water Data'!E12))),'Data Summary'!BX18="Yes"),OFFSET('Water Data'!$E$9,0,10*ROW('Water Data'!E12)),NA())</f>
        <v>#N/A</v>
      </c>
      <c r="J18" s="490" t="e">
        <f ca="1">+IF(AND(ISNUMBER(OFFSET('Water Data'!$F$4,0,10*ROW('Water Data'!F12))),'Data Summary'!BY18="Yes"),100-OFFSET('Water Data'!$F$4,0,10*ROW('Water Data'!F12)),NA())</f>
        <v>#N/A</v>
      </c>
      <c r="K18" s="490" t="e">
        <f ca="1">+IF(AND(ISNUMBER(OFFSET('Water Data'!$F$6,0,10*ROW('Water Data'!F12))),'Data Summary'!BZ18="Yes"),OFFSET('Water Data'!$F$6,0,10*ROW('Water Data'!F12)),NA())</f>
        <v>#N/A</v>
      </c>
      <c r="L18" s="490" t="e">
        <f ca="1">+IF(AND(ISNUMBER(OFFSET('Water Data'!$F$9,0,10*ROW('Water Data'!F12))),'Data Summary'!CA18="Yes"),OFFSET('Water Data'!$F$9,0,10*ROW('Water Data'!F12)),NA())</f>
        <v>#N/A</v>
      </c>
      <c r="M18" s="490" t="e">
        <f ca="1">+IF(AND(ISNUMBER(OFFSET('Water Data'!$G$4,0,10*ROW('Water Data'!G12))),'Data Summary'!CB18="Yes"),100-OFFSET('Water Data'!$G$4,0,10*ROW('Water Data'!G12)),NA())</f>
        <v>#N/A</v>
      </c>
      <c r="N18" s="490" t="e">
        <f ca="1">+IF(AND(ISNUMBER(OFFSET('Water Data'!$G$6,0,10*ROW('Water Data'!G12))),'Data Summary'!CC18="Yes"),OFFSET('Water Data'!$G$6,0,10*ROW('Water Data'!G12)),NA())</f>
        <v>#N/A</v>
      </c>
      <c r="O18" s="490" t="e">
        <f ca="1">+IF(AND(ISNUMBER(OFFSET('Water Data'!$G$9,0,10*ROW('Water Data'!G12))),'Data Summary'!CD18="Yes"),OFFSET('Water Data'!$G$9,0,10*ROW('Water Data'!G12)),NA())</f>
        <v>#N/A</v>
      </c>
      <c r="P18" s="490" t="e">
        <f ca="1">+IF(AND(ISNUMBER(OFFSET('Water Data'!$H$4,0,10*ROW('Water Data'!H12))),'Data Summary'!CE18="Yes"),100-OFFSET('Water Data'!$H$4,0,10*ROW('Water Data'!H12)),NA())</f>
        <v>#N/A</v>
      </c>
      <c r="Q18" s="490" t="e">
        <f ca="1">+IF(AND(ISNUMBER(OFFSET('Water Data'!$H$6,0,10*ROW('Water Data'!H12))),'Data Summary'!CF18="Yes"),OFFSET('Water Data'!$H$6,0,10*ROW('Water Data'!H12)),NA())</f>
        <v>#N/A</v>
      </c>
      <c r="R18" s="490" t="e">
        <f ca="1">+IF(AND(ISNUMBER(OFFSET('Water Data'!$H$9,0,10*ROW('Water Data'!H12))),'Data Summary'!CG18="Yes"),OFFSET('Water Data'!$H$9,0,10*ROW('Water Data'!H12)),NA())</f>
        <v>#N/A</v>
      </c>
      <c r="S18" s="490" t="e">
        <f ca="1">+IF(AND(ISNUMBER(OFFSET('Water Data'!$I$4,0,10*ROW('Water Data'!I12))),'Data Summary'!CH18="Yes"),100-OFFSET('Water Data'!$I$4,0,10*ROW('Water Data'!I12)),NA())</f>
        <v>#N/A</v>
      </c>
      <c r="T18" s="490" t="e">
        <f ca="1">+IF(AND(ISNUMBER(OFFSET('Water Data'!$I$6,0,10*ROW('Water Data'!I12))),'Data Summary'!CI18="Yes"),OFFSET('Water Data'!$I$6,0,10*ROW('Water Data'!I12)),NA())</f>
        <v>#N/A</v>
      </c>
      <c r="U18" s="490" t="e">
        <f ca="1">+IF(AND(ISNUMBER(OFFSET('Water Data'!$I$9,0,10*ROW('Water Data'!I12))),'Data Summary'!CJ18="Yes"),OFFSET('Water Data'!$I$9,0,10*ROW('Water Data'!I12)),NA())</f>
        <v>#N/A</v>
      </c>
      <c r="V18" s="491" t="e">
        <f ca="1">+IF(AND(ISNUMBER(OFFSET('Sanitation Data'!$D$4,0,10*ROW('Sanitation Data'!D12))),'Data Summary'!CK18="Yes"),100-OFFSET('Sanitation Data'!$D$4,0,10*ROW('Sanitation Data'!D12)),NA())</f>
        <v>#N/A</v>
      </c>
      <c r="W18" s="491" t="e">
        <f ca="1">+IF(AND(ISNUMBER(OFFSET('Sanitation Data'!$D$6,0,10*ROW('Sanitation Data'!D12))),'Data Summary'!CL18="Yes"),OFFSET('Sanitation Data'!$D$6,0,10*ROW('Sanitation Data'!D12)),NA())</f>
        <v>#N/A</v>
      </c>
      <c r="X18" s="491" t="e">
        <f ca="1">+IF(AND(ISNUMBER(OFFSET('Sanitation Data'!$D$10,0,10*ROW('Sanitation Data'!D12))),'Data Summary'!CM18="Yes"),OFFSET('Sanitation Data'!$D$10,0,10*ROW('Sanitation Data'!D12)),NA())</f>
        <v>#N/A</v>
      </c>
      <c r="Y18" s="491" t="e">
        <f ca="1">+IF(AND(ISNUMBER(OFFSET('Sanitation Data'!$D$11,0,10*ROW('Sanitation Data'!D12))),'Data Summary'!CN18="Yes"),OFFSET('Sanitation Data'!$D$11,0,10*ROW('Sanitation Data'!D12)),NA())</f>
        <v>#N/A</v>
      </c>
      <c r="Z18" s="491" t="e">
        <f ca="1">+IF(AND(ISNUMBER(OFFSET('Sanitation Data'!$D$12,0,10*ROW('Sanitation Data'!D12))),'Data Summary'!CO18="Yes"),OFFSET('Sanitation Data'!$D$12,0,10*ROW('Sanitation Data'!D12)),NA())</f>
        <v>#N/A</v>
      </c>
      <c r="AA18" s="491" t="e">
        <f ca="1">+IF(AND(ISNUMBER(OFFSET('Sanitation Data'!$E$4,0,10*ROW('Sanitation Data'!E12))),'Data Summary'!CP18="Yes"),100-OFFSET('Sanitation Data'!$E$4,0,10*ROW('Sanitation Data'!E12)),NA())</f>
        <v>#N/A</v>
      </c>
      <c r="AB18" s="491" t="e">
        <f ca="1">+IF(AND(ISNUMBER(OFFSET('Sanitation Data'!$E$6,0,10*ROW('Sanitation Data'!E12))),'Data Summary'!CQ18="Yes"),OFFSET('Sanitation Data'!$E$6,0,10*ROW('Sanitation Data'!E12)),NA())</f>
        <v>#N/A</v>
      </c>
      <c r="AC18" s="491" t="e">
        <f ca="1">+IF(AND(ISNUMBER(OFFSET('Sanitation Data'!$E$10,0,10*ROW('Sanitation Data'!E12))),'Data Summary'!CR18="Yes"),OFFSET('Sanitation Data'!$E$10,0,10*ROW('Sanitation Data'!E12)),NA())</f>
        <v>#N/A</v>
      </c>
      <c r="AD18" s="491" t="e">
        <f ca="1">+IF(AND(ISNUMBER(OFFSET('Sanitation Data'!$E$11,0,10*ROW('Sanitation Data'!E12))),'Data Summary'!CS18="Yes"),OFFSET('Sanitation Data'!$E$11,0,10*ROW('Sanitation Data'!E12)),NA())</f>
        <v>#N/A</v>
      </c>
      <c r="AE18" s="491" t="e">
        <f ca="1">+IF(AND(ISNUMBER(OFFSET('Sanitation Data'!$E$12,0,10*ROW('Sanitation Data'!E12))),'Data Summary'!CT18="Yes"),OFFSET('Sanitation Data'!$E$12,0,10*ROW('Sanitation Data'!E12)),NA())</f>
        <v>#N/A</v>
      </c>
      <c r="AF18" s="491" t="e">
        <f ca="1">+IF(AND(ISNUMBER(OFFSET('Sanitation Data'!$F$4,0,10*ROW('Sanitation Data'!F12))),'Data Summary'!CU18="Yes"),100-OFFSET('Sanitation Data'!$F$4,0,10*ROW('Sanitation Data'!F12)),NA())</f>
        <v>#N/A</v>
      </c>
      <c r="AG18" s="491" t="e">
        <f ca="1">+IF(AND(ISNUMBER(OFFSET('Sanitation Data'!$F$6,0,10*ROW('Sanitation Data'!F12))),'Data Summary'!CV18="Yes"),OFFSET('Sanitation Data'!$F$6,0,10*ROW('Sanitation Data'!F12)),NA())</f>
        <v>#N/A</v>
      </c>
      <c r="AH18" s="491" t="e">
        <f ca="1">+IF(AND(ISNUMBER(OFFSET('Sanitation Data'!$F$10,0,10*ROW('Sanitation Data'!F12))),'Data Summary'!CW18="Yes"),OFFSET('Sanitation Data'!$F$10,0,10*ROW('Sanitation Data'!F12)),NA())</f>
        <v>#N/A</v>
      </c>
      <c r="AI18" s="491" t="e">
        <f ca="1">+IF(AND(ISNUMBER(OFFSET('Sanitation Data'!$F$11,0,10*ROW('Sanitation Data'!F12))),'Data Summary'!CX18="Yes"),OFFSET('Sanitation Data'!$F$11,0,10*ROW('Sanitation Data'!F12)),NA())</f>
        <v>#N/A</v>
      </c>
      <c r="AJ18" s="491" t="e">
        <f ca="1">+IF(AND(ISNUMBER(OFFSET('Sanitation Data'!$F$12,0,10*ROW('Sanitation Data'!F12))),'Data Summary'!CY18="Yes"),OFFSET('Sanitation Data'!$F$12,0,10*ROW('Sanitation Data'!F12)),NA())</f>
        <v>#N/A</v>
      </c>
      <c r="AK18" s="491" t="e">
        <f ca="1">+IF(AND(ISNUMBER(OFFSET('Sanitation Data'!$G$4,0,10*ROW('Sanitation Data'!G12))),'Data Summary'!CZ18="Yes"),100-OFFSET('Sanitation Data'!$G$4,0,10*ROW('Sanitation Data'!G12)),NA())</f>
        <v>#N/A</v>
      </c>
      <c r="AL18" s="491" t="e">
        <f ca="1">+IF(AND(ISNUMBER(OFFSET('Sanitation Data'!$G$6,0,10*ROW('Sanitation Data'!G12))),'Data Summary'!DA18="Yes"),OFFSET('Sanitation Data'!$G$6,0,10*ROW('Sanitation Data'!G12)),NA())</f>
        <v>#N/A</v>
      </c>
      <c r="AM18" s="491" t="e">
        <f ca="1">+IF(AND(ISNUMBER(OFFSET('Sanitation Data'!$G$10,0,10*ROW('Sanitation Data'!G12))),'Data Summary'!DB18="Yes"),OFFSET('Sanitation Data'!$G$10,0,10*ROW('Sanitation Data'!G12)),NA())</f>
        <v>#N/A</v>
      </c>
      <c r="AN18" s="491" t="e">
        <f ca="1">+IF(AND(ISNUMBER(OFFSET('Sanitation Data'!$G$11,0,10*ROW('Sanitation Data'!G12))),'Data Summary'!DC18="Yes"),OFFSET('Sanitation Data'!$G$11,0,10*ROW('Sanitation Data'!G12)),NA())</f>
        <v>#N/A</v>
      </c>
      <c r="AO18" s="491" t="e">
        <f ca="1">+IF(AND(ISNUMBER(OFFSET('Sanitation Data'!$G$12,0,10*ROW('Sanitation Data'!G12))),'Data Summary'!DD18="Yes"),OFFSET('Sanitation Data'!$G$12,0,10*ROW('Sanitation Data'!G12)),NA())</f>
        <v>#N/A</v>
      </c>
      <c r="AP18" s="491" t="e">
        <f ca="1">+IF(AND(ISNUMBER(OFFSET('Sanitation Data'!$H$4,0,10*ROW('Sanitation Data'!H12))),'Data Summary'!DE18="Yes"),100-OFFSET('Sanitation Data'!$H$4,0,10*ROW('Sanitation Data'!H12)),NA())</f>
        <v>#N/A</v>
      </c>
      <c r="AQ18" s="491" t="e">
        <f ca="1">+IF(AND(ISNUMBER(OFFSET('Sanitation Data'!$H$6,0,10*ROW('Sanitation Data'!H12))),'Data Summary'!DF18="Yes"),OFFSET('Sanitation Data'!$H$6,0,10*ROW('Sanitation Data'!H12)),NA())</f>
        <v>#N/A</v>
      </c>
      <c r="AR18" s="491" t="e">
        <f ca="1">+IF(AND(ISNUMBER(OFFSET('Sanitation Data'!$H$10,0,10*ROW('Sanitation Data'!H12))),'Data Summary'!DG18="Yes"),OFFSET('Sanitation Data'!$H$10,0,10*ROW('Sanitation Data'!H12)),NA())</f>
        <v>#N/A</v>
      </c>
      <c r="AS18" s="491" t="e">
        <f ca="1">+IF(AND(ISNUMBER(OFFSET('Sanitation Data'!$H$11,0,10*ROW('Sanitation Data'!H12))),'Data Summary'!DH18="Yes"),OFFSET('Sanitation Data'!$H$11,0,10*ROW('Sanitation Data'!H12)),NA())</f>
        <v>#N/A</v>
      </c>
      <c r="AT18" s="491" t="e">
        <f ca="1">+IF(AND(ISNUMBER(OFFSET('Sanitation Data'!$H$12,0,10*ROW('Sanitation Data'!H12))),'Data Summary'!DI18="Yes"),OFFSET('Sanitation Data'!$H$12,0,10*ROW('Sanitation Data'!H12)),NA())</f>
        <v>#N/A</v>
      </c>
      <c r="AU18" s="491" t="e">
        <f ca="1">+IF(AND(ISNUMBER(OFFSET('Sanitation Data'!$I$4,0,10*ROW('Sanitation Data'!I12))),'Data Summary'!DJ18="Yes"),100-OFFSET('Sanitation Data'!$I$4,0,10*ROW('Sanitation Data'!I12)),NA())</f>
        <v>#N/A</v>
      </c>
      <c r="AV18" s="491" t="e">
        <f ca="1">+IF(AND(ISNUMBER(OFFSET('Sanitation Data'!$I$6,0,10*ROW('Sanitation Data'!I12))),'Data Summary'!DK18="Yes"),OFFSET('Sanitation Data'!$I$6,0,10*ROW('Sanitation Data'!I12)),NA())</f>
        <v>#N/A</v>
      </c>
      <c r="AW18" s="491" t="e">
        <f ca="1">+IF(AND(ISNUMBER(OFFSET('Sanitation Data'!$I$10,0,10*ROW('Sanitation Data'!I12))),'Data Summary'!DL18="Yes"),OFFSET('Sanitation Data'!$I$10,0,10*ROW('Sanitation Data'!I12)),NA())</f>
        <v>#N/A</v>
      </c>
      <c r="AX18" s="491" t="e">
        <f ca="1">+IF(AND(ISNUMBER(OFFSET('Sanitation Data'!$I$11,0,10*ROW('Sanitation Data'!I12))),'Data Summary'!DM18="Yes"),OFFSET('Sanitation Data'!$I$11,0,10*ROW('Sanitation Data'!I12)),NA())</f>
        <v>#N/A</v>
      </c>
      <c r="AY18" s="491" t="e">
        <f ca="1">+IF(AND(ISNUMBER(OFFSET('Sanitation Data'!$I$12,0,10*ROW('Sanitation Data'!I12))),'Data Summary'!DN18="Yes"),OFFSET('Sanitation Data'!$I$12,0,10*ROW('Sanitation Data'!I12)),NA())</f>
        <v>#N/A</v>
      </c>
      <c r="AZ18" s="492" t="e">
        <f ca="1">+IF(AND(ISNUMBER(OFFSET('Hygiene Data'!$D$5,0,10*ROW('Hygiene Data'!D12))),'Data Summary'!DO18="Yes"),OFFSET('Hygiene Data'!$D$5,0,10*ROW('Hygiene Data'!D12)),NA())</f>
        <v>#N/A</v>
      </c>
      <c r="BA18" s="492" t="e">
        <f ca="1">+IF(AND(ISNUMBER(OFFSET('Hygiene Data'!$D$7,0,10*ROW('Hygiene Data'!D12))),'Data Summary'!DP18="Yes"),OFFSET('Hygiene Data'!$D$7,0,10*ROW('Hygiene Data'!D12)),NA())</f>
        <v>#N/A</v>
      </c>
      <c r="BB18" s="492" t="e">
        <f ca="1">+IF(AND(ISNUMBER(OFFSET('Hygiene Data'!$D$9,0,10*ROW('Hygiene Data'!D12))),'Data Summary'!DQ18="Yes"),OFFSET('Hygiene Data'!$D$9,0,10*ROW('Hygiene Data'!D12)),NA())</f>
        <v>#N/A</v>
      </c>
      <c r="BC18" s="492" t="e">
        <f ca="1">+IF(AND(ISNUMBER(OFFSET('Hygiene Data'!$E$5,0,10*ROW('Hygiene Data'!E12))),'Data Summary'!DR18="Yes"),OFFSET('Hygiene Data'!$E$5,0,10*ROW('Hygiene Data'!E12)),NA())</f>
        <v>#N/A</v>
      </c>
      <c r="BD18" s="492" t="e">
        <f ca="1">+IF(AND(ISNUMBER(OFFSET('Hygiene Data'!$E$7,0,10*ROW('Hygiene Data'!E12))),'Data Summary'!DS18="Yes"),OFFSET('Hygiene Data'!$E$7,0,10*ROW('Hygiene Data'!E12)),NA())</f>
        <v>#N/A</v>
      </c>
      <c r="BE18" s="492" t="e">
        <f ca="1">+IF(AND(ISNUMBER(OFFSET('Hygiene Data'!$E$9,0,10*ROW('Hygiene Data'!E12))),'Data Summary'!DT18="Yes"),OFFSET('Hygiene Data'!$E$9,0,10*ROW('Hygiene Data'!E12)),NA())</f>
        <v>#N/A</v>
      </c>
      <c r="BF18" s="492" t="e">
        <f ca="1">+IF(AND(ISNUMBER(OFFSET('Hygiene Data'!$F$5,0,10*ROW('Hygiene Data'!F12))),'Data Summary'!DU18="Yes"),OFFSET('Hygiene Data'!$F$5,0,10*ROW('Hygiene Data'!F12)),NA())</f>
        <v>#N/A</v>
      </c>
      <c r="BG18" s="492" t="e">
        <f ca="1">+IF(AND(ISNUMBER(OFFSET('Hygiene Data'!$F$7,0,10*ROW('Hygiene Data'!F12))),'Data Summary'!DV18="Yes"),OFFSET('Hygiene Data'!$F$7,0,10*ROW('Hygiene Data'!F12)),NA())</f>
        <v>#N/A</v>
      </c>
      <c r="BH18" s="492" t="e">
        <f ca="1">+IF(AND(ISNUMBER(OFFSET('Hygiene Data'!$F$9,0,10*ROW('Hygiene Data'!F12))),'Data Summary'!DW18="Yes"),OFFSET('Hygiene Data'!$F$9,0,10*ROW('Hygiene Data'!F12)),NA())</f>
        <v>#N/A</v>
      </c>
      <c r="BI18" s="492" t="e">
        <f ca="1">+IF(AND(ISNUMBER(OFFSET('Hygiene Data'!$G$5,0,10*ROW('Hygiene Data'!G12))),'Data Summary'!DX18="Yes"),OFFSET('Hygiene Data'!$G$5,0,10*ROW('Hygiene Data'!G12)),NA())</f>
        <v>#N/A</v>
      </c>
      <c r="BJ18" s="492" t="e">
        <f ca="1">+IF(AND(ISNUMBER(OFFSET('Hygiene Data'!$G$7,0,10*ROW('Hygiene Data'!G12))),'Data Summary'!DY18="Yes"),OFFSET('Hygiene Data'!$G$7,0,10*ROW('Hygiene Data'!G12)),NA())</f>
        <v>#N/A</v>
      </c>
      <c r="BK18" s="492" t="e">
        <f ca="1">+IF(AND(ISNUMBER(OFFSET('Hygiene Data'!$G$9,0,10*ROW('Hygiene Data'!G12))),'Data Summary'!DZ18="Yes"),OFFSET('Hygiene Data'!$G$9,0,10*ROW('Hygiene Data'!G12)),NA())</f>
        <v>#N/A</v>
      </c>
      <c r="BL18" s="492" t="e">
        <f ca="1">+IF(AND(ISNUMBER(OFFSET('Hygiene Data'!$H$5,0,10*ROW('Hygiene Data'!H12))),'Data Summary'!EA18="Yes"),OFFSET('Hygiene Data'!$H$5,0,10*ROW('Hygiene Data'!H12)),NA())</f>
        <v>#N/A</v>
      </c>
      <c r="BM18" s="492" t="e">
        <f ca="1">+IF(AND(ISNUMBER(OFFSET('Hygiene Data'!$H$7,0,10*ROW('Hygiene Data'!H12))),'Data Summary'!EB18="Yes"),OFFSET('Hygiene Data'!$H$7,0,10*ROW('Hygiene Data'!H12)),NA())</f>
        <v>#N/A</v>
      </c>
      <c r="BN18" s="492" t="e">
        <f ca="1">+IF(AND(ISNUMBER(OFFSET('Hygiene Data'!$H$9,0,10*ROW('Hygiene Data'!H12))),'Data Summary'!EC18="Yes"),OFFSET('Hygiene Data'!$H$9,0,10*ROW('Hygiene Data'!H12)),NA())</f>
        <v>#N/A</v>
      </c>
      <c r="BO18" s="492" t="e">
        <f ca="1">+IF(AND(ISNUMBER(OFFSET('Hygiene Data'!$I$5,0,10*ROW('Hygiene Data'!I12))),'Data Summary'!ED18="Yes"),OFFSET('Hygiene Data'!$I$5,0,10*ROW('Hygiene Data'!I12)),NA())</f>
        <v>#N/A</v>
      </c>
      <c r="BP18" s="492" t="e">
        <f ca="1">+IF(AND(ISNUMBER(OFFSET('Hygiene Data'!$I$7,0,10*ROW('Hygiene Data'!I12))),'Data Summary'!EE18="Yes"),OFFSET('Hygiene Data'!$I$7,0,10*ROW('Hygiene Data'!I12)),NA())</f>
        <v>#N/A</v>
      </c>
      <c r="BQ18" s="492" t="e">
        <f ca="1">+IF(AND(ISNUMBER(OFFSET('Hygiene Data'!$I$9,0,10*ROW('Hygiene Data'!I12))),'Data Summary'!EF18="Yes"),OFFSET('Hygiene Data'!$I$9,0,10*ROW('Hygiene Data'!I12)),NA())</f>
        <v>#N/A</v>
      </c>
    </row>
    <row r="19" spans="1:69" x14ac:dyDescent="0.25">
      <c r="A19" s="488" t="e">
        <f ca="1">+RIGHT('Data Summary'!A19,LEN('Data Summary'!A19)-9)</f>
        <v>#VALUE!</v>
      </c>
      <c r="B19" s="462" t="str">
        <f ca="1">+IF(ISTEXT('Data Summary'!B19),'Data Summary'!B19,"")</f>
        <v/>
      </c>
      <c r="C19" s="489" t="e">
        <f ca="1">+VALUE('Data Summary'!C19)</f>
        <v>#VALUE!</v>
      </c>
      <c r="D19" s="490" t="e">
        <f ca="1">+IF(AND(ISNUMBER(OFFSET('Water Data'!$D$4,0,10*ROW('Water Data'!D13))),'Data Summary'!BS19="Yes"),100-OFFSET('Water Data'!$D$4,0,10*ROW('Water Data'!D13)),NA())</f>
        <v>#N/A</v>
      </c>
      <c r="E19" s="490" t="e">
        <f ca="1">+IF(AND(ISNUMBER(OFFSET('Water Data'!$D$6,0,10*ROW('Water Data'!D13))),'Data Summary'!BT19="Yes"),OFFSET('Water Data'!$D$6,0,10*ROW('Water Data'!D13)),NA())</f>
        <v>#N/A</v>
      </c>
      <c r="F19" s="490" t="e">
        <f ca="1">+IF(AND(ISNUMBER(OFFSET('Water Data'!$D$9,0,10*ROW('Water Data'!D13))),'Data Summary'!BU19="Yes"),OFFSET('Water Data'!$D$9,0,10*ROW('Water Data'!D13)),NA())</f>
        <v>#N/A</v>
      </c>
      <c r="G19" s="490" t="e">
        <f ca="1">+IF(AND(ISNUMBER(OFFSET('Water Data'!$E$4,0,10*ROW('Water Data'!E13))),'Data Summary'!BV19="Yes"),100-OFFSET('Water Data'!$E$4,0,10*ROW('Water Data'!E13)),NA())</f>
        <v>#N/A</v>
      </c>
      <c r="H19" s="490" t="e">
        <f ca="1">+IF(AND(ISNUMBER(OFFSET('Water Data'!$E$6,0,10*ROW('Water Data'!E13))),'Data Summary'!BW19="Yes"),OFFSET('Water Data'!$E$6,0,10*ROW('Water Data'!E13)),NA())</f>
        <v>#N/A</v>
      </c>
      <c r="I19" s="490" t="e">
        <f ca="1">+IF(AND(ISNUMBER(OFFSET('Water Data'!$E$9,0,10*ROW('Water Data'!E13))),'Data Summary'!BX19="Yes"),OFFSET('Water Data'!$E$9,0,10*ROW('Water Data'!E13)),NA())</f>
        <v>#N/A</v>
      </c>
      <c r="J19" s="490" t="e">
        <f ca="1">+IF(AND(ISNUMBER(OFFSET('Water Data'!$F$4,0,10*ROW('Water Data'!F13))),'Data Summary'!BY19="Yes"),100-OFFSET('Water Data'!$F$4,0,10*ROW('Water Data'!F13)),NA())</f>
        <v>#N/A</v>
      </c>
      <c r="K19" s="490" t="e">
        <f ca="1">+IF(AND(ISNUMBER(OFFSET('Water Data'!$F$6,0,10*ROW('Water Data'!F13))),'Data Summary'!BZ19="Yes"),OFFSET('Water Data'!$F$6,0,10*ROW('Water Data'!F13)),NA())</f>
        <v>#N/A</v>
      </c>
      <c r="L19" s="490" t="e">
        <f ca="1">+IF(AND(ISNUMBER(OFFSET('Water Data'!$F$9,0,10*ROW('Water Data'!F13))),'Data Summary'!CA19="Yes"),OFFSET('Water Data'!$F$9,0,10*ROW('Water Data'!F13)),NA())</f>
        <v>#N/A</v>
      </c>
      <c r="M19" s="490" t="e">
        <f ca="1">+IF(AND(ISNUMBER(OFFSET('Water Data'!$G$4,0,10*ROW('Water Data'!G13))),'Data Summary'!CB19="Yes"),100-OFFSET('Water Data'!$G$4,0,10*ROW('Water Data'!G13)),NA())</f>
        <v>#N/A</v>
      </c>
      <c r="N19" s="490" t="e">
        <f ca="1">+IF(AND(ISNUMBER(OFFSET('Water Data'!$G$6,0,10*ROW('Water Data'!G13))),'Data Summary'!CC19="Yes"),OFFSET('Water Data'!$G$6,0,10*ROW('Water Data'!G13)),NA())</f>
        <v>#N/A</v>
      </c>
      <c r="O19" s="490" t="e">
        <f ca="1">+IF(AND(ISNUMBER(OFFSET('Water Data'!$G$9,0,10*ROW('Water Data'!G13))),'Data Summary'!CD19="Yes"),OFFSET('Water Data'!$G$9,0,10*ROW('Water Data'!G13)),NA())</f>
        <v>#N/A</v>
      </c>
      <c r="P19" s="490" t="e">
        <f ca="1">+IF(AND(ISNUMBER(OFFSET('Water Data'!$H$4,0,10*ROW('Water Data'!H13))),'Data Summary'!CE19="Yes"),100-OFFSET('Water Data'!$H$4,0,10*ROW('Water Data'!H13)),NA())</f>
        <v>#N/A</v>
      </c>
      <c r="Q19" s="490" t="e">
        <f ca="1">+IF(AND(ISNUMBER(OFFSET('Water Data'!$H$6,0,10*ROW('Water Data'!H13))),'Data Summary'!CF19="Yes"),OFFSET('Water Data'!$H$6,0,10*ROW('Water Data'!H13)),NA())</f>
        <v>#N/A</v>
      </c>
      <c r="R19" s="490" t="e">
        <f ca="1">+IF(AND(ISNUMBER(OFFSET('Water Data'!$H$9,0,10*ROW('Water Data'!H13))),'Data Summary'!CG19="Yes"),OFFSET('Water Data'!$H$9,0,10*ROW('Water Data'!H13)),NA())</f>
        <v>#N/A</v>
      </c>
      <c r="S19" s="490" t="e">
        <f ca="1">+IF(AND(ISNUMBER(OFFSET('Water Data'!$I$4,0,10*ROW('Water Data'!I13))),'Data Summary'!CH19="Yes"),100-OFFSET('Water Data'!$I$4,0,10*ROW('Water Data'!I13)),NA())</f>
        <v>#N/A</v>
      </c>
      <c r="T19" s="490" t="e">
        <f ca="1">+IF(AND(ISNUMBER(OFFSET('Water Data'!$I$6,0,10*ROW('Water Data'!I13))),'Data Summary'!CI19="Yes"),OFFSET('Water Data'!$I$6,0,10*ROW('Water Data'!I13)),NA())</f>
        <v>#N/A</v>
      </c>
      <c r="U19" s="490" t="e">
        <f ca="1">+IF(AND(ISNUMBER(OFFSET('Water Data'!$I$9,0,10*ROW('Water Data'!I13))),'Data Summary'!CJ19="Yes"),OFFSET('Water Data'!$I$9,0,10*ROW('Water Data'!I13)),NA())</f>
        <v>#N/A</v>
      </c>
      <c r="V19" s="491" t="e">
        <f ca="1">+IF(AND(ISNUMBER(OFFSET('Sanitation Data'!$D$4,0,10*ROW('Sanitation Data'!D13))),'Data Summary'!CK19="Yes"),100-OFFSET('Sanitation Data'!$D$4,0,10*ROW('Sanitation Data'!D13)),NA())</f>
        <v>#N/A</v>
      </c>
      <c r="W19" s="491" t="e">
        <f ca="1">+IF(AND(ISNUMBER(OFFSET('Sanitation Data'!$D$6,0,10*ROW('Sanitation Data'!D13))),'Data Summary'!CL19="Yes"),OFFSET('Sanitation Data'!$D$6,0,10*ROW('Sanitation Data'!D13)),NA())</f>
        <v>#N/A</v>
      </c>
      <c r="X19" s="491" t="e">
        <f ca="1">+IF(AND(ISNUMBER(OFFSET('Sanitation Data'!$D$10,0,10*ROW('Sanitation Data'!D13))),'Data Summary'!CM19="Yes"),OFFSET('Sanitation Data'!$D$10,0,10*ROW('Sanitation Data'!D13)),NA())</f>
        <v>#N/A</v>
      </c>
      <c r="Y19" s="491" t="e">
        <f ca="1">+IF(AND(ISNUMBER(OFFSET('Sanitation Data'!$D$11,0,10*ROW('Sanitation Data'!D13))),'Data Summary'!CN19="Yes"),OFFSET('Sanitation Data'!$D$11,0,10*ROW('Sanitation Data'!D13)),NA())</f>
        <v>#N/A</v>
      </c>
      <c r="Z19" s="491" t="e">
        <f ca="1">+IF(AND(ISNUMBER(OFFSET('Sanitation Data'!$D$12,0,10*ROW('Sanitation Data'!D13))),'Data Summary'!CO19="Yes"),OFFSET('Sanitation Data'!$D$12,0,10*ROW('Sanitation Data'!D13)),NA())</f>
        <v>#N/A</v>
      </c>
      <c r="AA19" s="491" t="e">
        <f ca="1">+IF(AND(ISNUMBER(OFFSET('Sanitation Data'!$E$4,0,10*ROW('Sanitation Data'!E13))),'Data Summary'!CP19="Yes"),100-OFFSET('Sanitation Data'!$E$4,0,10*ROW('Sanitation Data'!E13)),NA())</f>
        <v>#N/A</v>
      </c>
      <c r="AB19" s="491" t="e">
        <f ca="1">+IF(AND(ISNUMBER(OFFSET('Sanitation Data'!$E$6,0,10*ROW('Sanitation Data'!E13))),'Data Summary'!CQ19="Yes"),OFFSET('Sanitation Data'!$E$6,0,10*ROW('Sanitation Data'!E13)),NA())</f>
        <v>#N/A</v>
      </c>
      <c r="AC19" s="491" t="e">
        <f ca="1">+IF(AND(ISNUMBER(OFFSET('Sanitation Data'!$E$10,0,10*ROW('Sanitation Data'!E13))),'Data Summary'!CR19="Yes"),OFFSET('Sanitation Data'!$E$10,0,10*ROW('Sanitation Data'!E13)),NA())</f>
        <v>#N/A</v>
      </c>
      <c r="AD19" s="491" t="e">
        <f ca="1">+IF(AND(ISNUMBER(OFFSET('Sanitation Data'!$E$11,0,10*ROW('Sanitation Data'!E13))),'Data Summary'!CS19="Yes"),OFFSET('Sanitation Data'!$E$11,0,10*ROW('Sanitation Data'!E13)),NA())</f>
        <v>#N/A</v>
      </c>
      <c r="AE19" s="491" t="e">
        <f ca="1">+IF(AND(ISNUMBER(OFFSET('Sanitation Data'!$E$12,0,10*ROW('Sanitation Data'!E13))),'Data Summary'!CT19="Yes"),OFFSET('Sanitation Data'!$E$12,0,10*ROW('Sanitation Data'!E13)),NA())</f>
        <v>#N/A</v>
      </c>
      <c r="AF19" s="491" t="e">
        <f ca="1">+IF(AND(ISNUMBER(OFFSET('Sanitation Data'!$F$4,0,10*ROW('Sanitation Data'!F13))),'Data Summary'!CU19="Yes"),100-OFFSET('Sanitation Data'!$F$4,0,10*ROW('Sanitation Data'!F13)),NA())</f>
        <v>#N/A</v>
      </c>
      <c r="AG19" s="491" t="e">
        <f ca="1">+IF(AND(ISNUMBER(OFFSET('Sanitation Data'!$F$6,0,10*ROW('Sanitation Data'!F13))),'Data Summary'!CV19="Yes"),OFFSET('Sanitation Data'!$F$6,0,10*ROW('Sanitation Data'!F13)),NA())</f>
        <v>#N/A</v>
      </c>
      <c r="AH19" s="491" t="e">
        <f ca="1">+IF(AND(ISNUMBER(OFFSET('Sanitation Data'!$F$10,0,10*ROW('Sanitation Data'!F13))),'Data Summary'!CW19="Yes"),OFFSET('Sanitation Data'!$F$10,0,10*ROW('Sanitation Data'!F13)),NA())</f>
        <v>#N/A</v>
      </c>
      <c r="AI19" s="491" t="e">
        <f ca="1">+IF(AND(ISNUMBER(OFFSET('Sanitation Data'!$F$11,0,10*ROW('Sanitation Data'!F13))),'Data Summary'!CX19="Yes"),OFFSET('Sanitation Data'!$F$11,0,10*ROW('Sanitation Data'!F13)),NA())</f>
        <v>#N/A</v>
      </c>
      <c r="AJ19" s="491" t="e">
        <f ca="1">+IF(AND(ISNUMBER(OFFSET('Sanitation Data'!$F$12,0,10*ROW('Sanitation Data'!F13))),'Data Summary'!CY19="Yes"),OFFSET('Sanitation Data'!$F$12,0,10*ROW('Sanitation Data'!F13)),NA())</f>
        <v>#N/A</v>
      </c>
      <c r="AK19" s="491" t="e">
        <f ca="1">+IF(AND(ISNUMBER(OFFSET('Sanitation Data'!$G$4,0,10*ROW('Sanitation Data'!G13))),'Data Summary'!CZ19="Yes"),100-OFFSET('Sanitation Data'!$G$4,0,10*ROW('Sanitation Data'!G13)),NA())</f>
        <v>#N/A</v>
      </c>
      <c r="AL19" s="491" t="e">
        <f ca="1">+IF(AND(ISNUMBER(OFFSET('Sanitation Data'!$G$6,0,10*ROW('Sanitation Data'!G13))),'Data Summary'!DA19="Yes"),OFFSET('Sanitation Data'!$G$6,0,10*ROW('Sanitation Data'!G13)),NA())</f>
        <v>#N/A</v>
      </c>
      <c r="AM19" s="491" t="e">
        <f ca="1">+IF(AND(ISNUMBER(OFFSET('Sanitation Data'!$G$10,0,10*ROW('Sanitation Data'!G13))),'Data Summary'!DB19="Yes"),OFFSET('Sanitation Data'!$G$10,0,10*ROW('Sanitation Data'!G13)),NA())</f>
        <v>#N/A</v>
      </c>
      <c r="AN19" s="491" t="e">
        <f ca="1">+IF(AND(ISNUMBER(OFFSET('Sanitation Data'!$G$11,0,10*ROW('Sanitation Data'!G13))),'Data Summary'!DC19="Yes"),OFFSET('Sanitation Data'!$G$11,0,10*ROW('Sanitation Data'!G13)),NA())</f>
        <v>#N/A</v>
      </c>
      <c r="AO19" s="491" t="e">
        <f ca="1">+IF(AND(ISNUMBER(OFFSET('Sanitation Data'!$G$12,0,10*ROW('Sanitation Data'!G13))),'Data Summary'!DD19="Yes"),OFFSET('Sanitation Data'!$G$12,0,10*ROW('Sanitation Data'!G13)),NA())</f>
        <v>#N/A</v>
      </c>
      <c r="AP19" s="491" t="e">
        <f ca="1">+IF(AND(ISNUMBER(OFFSET('Sanitation Data'!$H$4,0,10*ROW('Sanitation Data'!H13))),'Data Summary'!DE19="Yes"),100-OFFSET('Sanitation Data'!$H$4,0,10*ROW('Sanitation Data'!H13)),NA())</f>
        <v>#N/A</v>
      </c>
      <c r="AQ19" s="491" t="e">
        <f ca="1">+IF(AND(ISNUMBER(OFFSET('Sanitation Data'!$H$6,0,10*ROW('Sanitation Data'!H13))),'Data Summary'!DF19="Yes"),OFFSET('Sanitation Data'!$H$6,0,10*ROW('Sanitation Data'!H13)),NA())</f>
        <v>#N/A</v>
      </c>
      <c r="AR19" s="491" t="e">
        <f ca="1">+IF(AND(ISNUMBER(OFFSET('Sanitation Data'!$H$10,0,10*ROW('Sanitation Data'!H13))),'Data Summary'!DG19="Yes"),OFFSET('Sanitation Data'!$H$10,0,10*ROW('Sanitation Data'!H13)),NA())</f>
        <v>#N/A</v>
      </c>
      <c r="AS19" s="491" t="e">
        <f ca="1">+IF(AND(ISNUMBER(OFFSET('Sanitation Data'!$H$11,0,10*ROW('Sanitation Data'!H13))),'Data Summary'!DH19="Yes"),OFFSET('Sanitation Data'!$H$11,0,10*ROW('Sanitation Data'!H13)),NA())</f>
        <v>#N/A</v>
      </c>
      <c r="AT19" s="491" t="e">
        <f ca="1">+IF(AND(ISNUMBER(OFFSET('Sanitation Data'!$H$12,0,10*ROW('Sanitation Data'!H13))),'Data Summary'!DI19="Yes"),OFFSET('Sanitation Data'!$H$12,0,10*ROW('Sanitation Data'!H13)),NA())</f>
        <v>#N/A</v>
      </c>
      <c r="AU19" s="491" t="e">
        <f ca="1">+IF(AND(ISNUMBER(OFFSET('Sanitation Data'!$I$4,0,10*ROW('Sanitation Data'!I13))),'Data Summary'!DJ19="Yes"),100-OFFSET('Sanitation Data'!$I$4,0,10*ROW('Sanitation Data'!I13)),NA())</f>
        <v>#N/A</v>
      </c>
      <c r="AV19" s="491" t="e">
        <f ca="1">+IF(AND(ISNUMBER(OFFSET('Sanitation Data'!$I$6,0,10*ROW('Sanitation Data'!I13))),'Data Summary'!DK19="Yes"),OFFSET('Sanitation Data'!$I$6,0,10*ROW('Sanitation Data'!I13)),NA())</f>
        <v>#N/A</v>
      </c>
      <c r="AW19" s="491" t="e">
        <f ca="1">+IF(AND(ISNUMBER(OFFSET('Sanitation Data'!$I$10,0,10*ROW('Sanitation Data'!I13))),'Data Summary'!DL19="Yes"),OFFSET('Sanitation Data'!$I$10,0,10*ROW('Sanitation Data'!I13)),NA())</f>
        <v>#N/A</v>
      </c>
      <c r="AX19" s="491" t="e">
        <f ca="1">+IF(AND(ISNUMBER(OFFSET('Sanitation Data'!$I$11,0,10*ROW('Sanitation Data'!I13))),'Data Summary'!DM19="Yes"),OFFSET('Sanitation Data'!$I$11,0,10*ROW('Sanitation Data'!I13)),NA())</f>
        <v>#N/A</v>
      </c>
      <c r="AY19" s="491" t="e">
        <f ca="1">+IF(AND(ISNUMBER(OFFSET('Sanitation Data'!$I$12,0,10*ROW('Sanitation Data'!I13))),'Data Summary'!DN19="Yes"),OFFSET('Sanitation Data'!$I$12,0,10*ROW('Sanitation Data'!I13)),NA())</f>
        <v>#N/A</v>
      </c>
      <c r="AZ19" s="492" t="e">
        <f ca="1">+IF(AND(ISNUMBER(OFFSET('Hygiene Data'!$D$5,0,10*ROW('Hygiene Data'!D13))),'Data Summary'!DO19="Yes"),OFFSET('Hygiene Data'!$D$5,0,10*ROW('Hygiene Data'!D13)),NA())</f>
        <v>#N/A</v>
      </c>
      <c r="BA19" s="492" t="e">
        <f ca="1">+IF(AND(ISNUMBER(OFFSET('Hygiene Data'!$D$7,0,10*ROW('Hygiene Data'!D13))),'Data Summary'!DP19="Yes"),OFFSET('Hygiene Data'!$D$7,0,10*ROW('Hygiene Data'!D13)),NA())</f>
        <v>#N/A</v>
      </c>
      <c r="BB19" s="492" t="e">
        <f ca="1">+IF(AND(ISNUMBER(OFFSET('Hygiene Data'!$D$9,0,10*ROW('Hygiene Data'!D13))),'Data Summary'!DQ19="Yes"),OFFSET('Hygiene Data'!$D$9,0,10*ROW('Hygiene Data'!D13)),NA())</f>
        <v>#N/A</v>
      </c>
      <c r="BC19" s="492" t="e">
        <f ca="1">+IF(AND(ISNUMBER(OFFSET('Hygiene Data'!$E$5,0,10*ROW('Hygiene Data'!E13))),'Data Summary'!DR19="Yes"),OFFSET('Hygiene Data'!$E$5,0,10*ROW('Hygiene Data'!E13)),NA())</f>
        <v>#N/A</v>
      </c>
      <c r="BD19" s="492" t="e">
        <f ca="1">+IF(AND(ISNUMBER(OFFSET('Hygiene Data'!$E$7,0,10*ROW('Hygiene Data'!E13))),'Data Summary'!DS19="Yes"),OFFSET('Hygiene Data'!$E$7,0,10*ROW('Hygiene Data'!E13)),NA())</f>
        <v>#N/A</v>
      </c>
      <c r="BE19" s="492" t="e">
        <f ca="1">+IF(AND(ISNUMBER(OFFSET('Hygiene Data'!$E$9,0,10*ROW('Hygiene Data'!E13))),'Data Summary'!DT19="Yes"),OFFSET('Hygiene Data'!$E$9,0,10*ROW('Hygiene Data'!E13)),NA())</f>
        <v>#N/A</v>
      </c>
      <c r="BF19" s="492" t="e">
        <f ca="1">+IF(AND(ISNUMBER(OFFSET('Hygiene Data'!$F$5,0,10*ROW('Hygiene Data'!F13))),'Data Summary'!DU19="Yes"),OFFSET('Hygiene Data'!$F$5,0,10*ROW('Hygiene Data'!F13)),NA())</f>
        <v>#N/A</v>
      </c>
      <c r="BG19" s="492" t="e">
        <f ca="1">+IF(AND(ISNUMBER(OFFSET('Hygiene Data'!$F$7,0,10*ROW('Hygiene Data'!F13))),'Data Summary'!DV19="Yes"),OFFSET('Hygiene Data'!$F$7,0,10*ROW('Hygiene Data'!F13)),NA())</f>
        <v>#N/A</v>
      </c>
      <c r="BH19" s="492" t="e">
        <f ca="1">+IF(AND(ISNUMBER(OFFSET('Hygiene Data'!$F$9,0,10*ROW('Hygiene Data'!F13))),'Data Summary'!DW19="Yes"),OFFSET('Hygiene Data'!$F$9,0,10*ROW('Hygiene Data'!F13)),NA())</f>
        <v>#N/A</v>
      </c>
      <c r="BI19" s="492" t="e">
        <f ca="1">+IF(AND(ISNUMBER(OFFSET('Hygiene Data'!$G$5,0,10*ROW('Hygiene Data'!G13))),'Data Summary'!DX19="Yes"),OFFSET('Hygiene Data'!$G$5,0,10*ROW('Hygiene Data'!G13)),NA())</f>
        <v>#N/A</v>
      </c>
      <c r="BJ19" s="492" t="e">
        <f ca="1">+IF(AND(ISNUMBER(OFFSET('Hygiene Data'!$G$7,0,10*ROW('Hygiene Data'!G13))),'Data Summary'!DY19="Yes"),OFFSET('Hygiene Data'!$G$7,0,10*ROW('Hygiene Data'!G13)),NA())</f>
        <v>#N/A</v>
      </c>
      <c r="BK19" s="492" t="e">
        <f ca="1">+IF(AND(ISNUMBER(OFFSET('Hygiene Data'!$G$9,0,10*ROW('Hygiene Data'!G13))),'Data Summary'!DZ19="Yes"),OFFSET('Hygiene Data'!$G$9,0,10*ROW('Hygiene Data'!G13)),NA())</f>
        <v>#N/A</v>
      </c>
      <c r="BL19" s="492" t="e">
        <f ca="1">+IF(AND(ISNUMBER(OFFSET('Hygiene Data'!$H$5,0,10*ROW('Hygiene Data'!H13))),'Data Summary'!EA19="Yes"),OFFSET('Hygiene Data'!$H$5,0,10*ROW('Hygiene Data'!H13)),NA())</f>
        <v>#N/A</v>
      </c>
      <c r="BM19" s="492" t="e">
        <f ca="1">+IF(AND(ISNUMBER(OFFSET('Hygiene Data'!$H$7,0,10*ROW('Hygiene Data'!H13))),'Data Summary'!EB19="Yes"),OFFSET('Hygiene Data'!$H$7,0,10*ROW('Hygiene Data'!H13)),NA())</f>
        <v>#N/A</v>
      </c>
      <c r="BN19" s="492" t="e">
        <f ca="1">+IF(AND(ISNUMBER(OFFSET('Hygiene Data'!$H$9,0,10*ROW('Hygiene Data'!H13))),'Data Summary'!EC19="Yes"),OFFSET('Hygiene Data'!$H$9,0,10*ROW('Hygiene Data'!H13)),NA())</f>
        <v>#N/A</v>
      </c>
      <c r="BO19" s="492" t="e">
        <f ca="1">+IF(AND(ISNUMBER(OFFSET('Hygiene Data'!$I$5,0,10*ROW('Hygiene Data'!I13))),'Data Summary'!ED19="Yes"),OFFSET('Hygiene Data'!$I$5,0,10*ROW('Hygiene Data'!I13)),NA())</f>
        <v>#N/A</v>
      </c>
      <c r="BP19" s="492" t="e">
        <f ca="1">+IF(AND(ISNUMBER(OFFSET('Hygiene Data'!$I$7,0,10*ROW('Hygiene Data'!I13))),'Data Summary'!EE19="Yes"),OFFSET('Hygiene Data'!$I$7,0,10*ROW('Hygiene Data'!I13)),NA())</f>
        <v>#N/A</v>
      </c>
      <c r="BQ19" s="492" t="e">
        <f ca="1">+IF(AND(ISNUMBER(OFFSET('Hygiene Data'!$I$9,0,10*ROW('Hygiene Data'!I13))),'Data Summary'!EF19="Yes"),OFFSET('Hygiene Data'!$I$9,0,10*ROW('Hygiene Data'!I13)),NA())</f>
        <v>#N/A</v>
      </c>
    </row>
    <row r="20" spans="1:69" x14ac:dyDescent="0.25">
      <c r="A20" s="488" t="e">
        <f ca="1">+RIGHT('Data Summary'!A20,LEN('Data Summary'!A20)-9)</f>
        <v>#VALUE!</v>
      </c>
      <c r="B20" s="462" t="str">
        <f ca="1">+IF(ISTEXT('Data Summary'!B20),'Data Summary'!B20,"")</f>
        <v/>
      </c>
      <c r="C20" s="489" t="e">
        <f ca="1">+VALUE('Data Summary'!C20)</f>
        <v>#VALUE!</v>
      </c>
      <c r="D20" s="490" t="e">
        <f ca="1">+IF(AND(ISNUMBER(OFFSET('Water Data'!$D$4,0,10*ROW('Water Data'!D14))),'Data Summary'!BS20="Yes"),100-OFFSET('Water Data'!$D$4,0,10*ROW('Water Data'!D14)),NA())</f>
        <v>#N/A</v>
      </c>
      <c r="E20" s="490" t="e">
        <f ca="1">+IF(AND(ISNUMBER(OFFSET('Water Data'!$D$6,0,10*ROW('Water Data'!D14))),'Data Summary'!BT20="Yes"),OFFSET('Water Data'!$D$6,0,10*ROW('Water Data'!D14)),NA())</f>
        <v>#N/A</v>
      </c>
      <c r="F20" s="490" t="e">
        <f ca="1">+IF(AND(ISNUMBER(OFFSET('Water Data'!$D$9,0,10*ROW('Water Data'!D14))),'Data Summary'!BU20="Yes"),OFFSET('Water Data'!$D$9,0,10*ROW('Water Data'!D14)),NA())</f>
        <v>#N/A</v>
      </c>
      <c r="G20" s="490" t="e">
        <f ca="1">+IF(AND(ISNUMBER(OFFSET('Water Data'!$E$4,0,10*ROW('Water Data'!E14))),'Data Summary'!BV20="Yes"),100-OFFSET('Water Data'!$E$4,0,10*ROW('Water Data'!E14)),NA())</f>
        <v>#N/A</v>
      </c>
      <c r="H20" s="490" t="e">
        <f ca="1">+IF(AND(ISNUMBER(OFFSET('Water Data'!$E$6,0,10*ROW('Water Data'!E14))),'Data Summary'!BW20="Yes"),OFFSET('Water Data'!$E$6,0,10*ROW('Water Data'!E14)),NA())</f>
        <v>#N/A</v>
      </c>
      <c r="I20" s="490" t="e">
        <f ca="1">+IF(AND(ISNUMBER(OFFSET('Water Data'!$E$9,0,10*ROW('Water Data'!E14))),'Data Summary'!BX20="Yes"),OFFSET('Water Data'!$E$9,0,10*ROW('Water Data'!E14)),NA())</f>
        <v>#N/A</v>
      </c>
      <c r="J20" s="490" t="e">
        <f ca="1">+IF(AND(ISNUMBER(OFFSET('Water Data'!$F$4,0,10*ROW('Water Data'!F14))),'Data Summary'!BY20="Yes"),100-OFFSET('Water Data'!$F$4,0,10*ROW('Water Data'!F14)),NA())</f>
        <v>#N/A</v>
      </c>
      <c r="K20" s="490" t="e">
        <f ca="1">+IF(AND(ISNUMBER(OFFSET('Water Data'!$F$6,0,10*ROW('Water Data'!F14))),'Data Summary'!BZ20="Yes"),OFFSET('Water Data'!$F$6,0,10*ROW('Water Data'!F14)),NA())</f>
        <v>#N/A</v>
      </c>
      <c r="L20" s="490" t="e">
        <f ca="1">+IF(AND(ISNUMBER(OFFSET('Water Data'!$F$9,0,10*ROW('Water Data'!F14))),'Data Summary'!CA20="Yes"),OFFSET('Water Data'!$F$9,0,10*ROW('Water Data'!F14)),NA())</f>
        <v>#N/A</v>
      </c>
      <c r="M20" s="490" t="e">
        <f ca="1">+IF(AND(ISNUMBER(OFFSET('Water Data'!$G$4,0,10*ROW('Water Data'!G14))),'Data Summary'!CB20="Yes"),100-OFFSET('Water Data'!$G$4,0,10*ROW('Water Data'!G14)),NA())</f>
        <v>#N/A</v>
      </c>
      <c r="N20" s="490" t="e">
        <f ca="1">+IF(AND(ISNUMBER(OFFSET('Water Data'!$G$6,0,10*ROW('Water Data'!G14))),'Data Summary'!CC20="Yes"),OFFSET('Water Data'!$G$6,0,10*ROW('Water Data'!G14)),NA())</f>
        <v>#N/A</v>
      </c>
      <c r="O20" s="490" t="e">
        <f ca="1">+IF(AND(ISNUMBER(OFFSET('Water Data'!$G$9,0,10*ROW('Water Data'!G14))),'Data Summary'!CD20="Yes"),OFFSET('Water Data'!$G$9,0,10*ROW('Water Data'!G14)),NA())</f>
        <v>#N/A</v>
      </c>
      <c r="P20" s="490" t="e">
        <f ca="1">+IF(AND(ISNUMBER(OFFSET('Water Data'!$H$4,0,10*ROW('Water Data'!H14))),'Data Summary'!CE20="Yes"),100-OFFSET('Water Data'!$H$4,0,10*ROW('Water Data'!H14)),NA())</f>
        <v>#N/A</v>
      </c>
      <c r="Q20" s="490" t="e">
        <f ca="1">+IF(AND(ISNUMBER(OFFSET('Water Data'!$H$6,0,10*ROW('Water Data'!H14))),'Data Summary'!CF20="Yes"),OFFSET('Water Data'!$H$6,0,10*ROW('Water Data'!H14)),NA())</f>
        <v>#N/A</v>
      </c>
      <c r="R20" s="490" t="e">
        <f ca="1">+IF(AND(ISNUMBER(OFFSET('Water Data'!$H$9,0,10*ROW('Water Data'!H14))),'Data Summary'!CG20="Yes"),OFFSET('Water Data'!$H$9,0,10*ROW('Water Data'!H14)),NA())</f>
        <v>#N/A</v>
      </c>
      <c r="S20" s="490" t="e">
        <f ca="1">+IF(AND(ISNUMBER(OFFSET('Water Data'!$I$4,0,10*ROW('Water Data'!I14))),'Data Summary'!CH20="Yes"),100-OFFSET('Water Data'!$I$4,0,10*ROW('Water Data'!I14)),NA())</f>
        <v>#N/A</v>
      </c>
      <c r="T20" s="490" t="e">
        <f ca="1">+IF(AND(ISNUMBER(OFFSET('Water Data'!$I$6,0,10*ROW('Water Data'!I14))),'Data Summary'!CI20="Yes"),OFFSET('Water Data'!$I$6,0,10*ROW('Water Data'!I14)),NA())</f>
        <v>#N/A</v>
      </c>
      <c r="U20" s="490" t="e">
        <f ca="1">+IF(AND(ISNUMBER(OFFSET('Water Data'!$I$9,0,10*ROW('Water Data'!I14))),'Data Summary'!CJ20="Yes"),OFFSET('Water Data'!$I$9,0,10*ROW('Water Data'!I14)),NA())</f>
        <v>#N/A</v>
      </c>
      <c r="V20" s="491" t="e">
        <f ca="1">+IF(AND(ISNUMBER(OFFSET('Sanitation Data'!$D$4,0,10*ROW('Sanitation Data'!D14))),'Data Summary'!CK20="Yes"),100-OFFSET('Sanitation Data'!$D$4,0,10*ROW('Sanitation Data'!D14)),NA())</f>
        <v>#N/A</v>
      </c>
      <c r="W20" s="491" t="e">
        <f ca="1">+IF(AND(ISNUMBER(OFFSET('Sanitation Data'!$D$6,0,10*ROW('Sanitation Data'!D14))),'Data Summary'!CL20="Yes"),OFFSET('Sanitation Data'!$D$6,0,10*ROW('Sanitation Data'!D14)),NA())</f>
        <v>#N/A</v>
      </c>
      <c r="X20" s="491" t="e">
        <f ca="1">+IF(AND(ISNUMBER(OFFSET('Sanitation Data'!$D$10,0,10*ROW('Sanitation Data'!D14))),'Data Summary'!CM20="Yes"),OFFSET('Sanitation Data'!$D$10,0,10*ROW('Sanitation Data'!D14)),NA())</f>
        <v>#N/A</v>
      </c>
      <c r="Y20" s="491" t="e">
        <f ca="1">+IF(AND(ISNUMBER(OFFSET('Sanitation Data'!$D$11,0,10*ROW('Sanitation Data'!D14))),'Data Summary'!CN20="Yes"),OFFSET('Sanitation Data'!$D$11,0,10*ROW('Sanitation Data'!D14)),NA())</f>
        <v>#N/A</v>
      </c>
      <c r="Z20" s="491" t="e">
        <f ca="1">+IF(AND(ISNUMBER(OFFSET('Sanitation Data'!$D$12,0,10*ROW('Sanitation Data'!D14))),'Data Summary'!CO20="Yes"),OFFSET('Sanitation Data'!$D$12,0,10*ROW('Sanitation Data'!D14)),NA())</f>
        <v>#N/A</v>
      </c>
      <c r="AA20" s="491" t="e">
        <f ca="1">+IF(AND(ISNUMBER(OFFSET('Sanitation Data'!$E$4,0,10*ROW('Sanitation Data'!E14))),'Data Summary'!CP20="Yes"),100-OFFSET('Sanitation Data'!$E$4,0,10*ROW('Sanitation Data'!E14)),NA())</f>
        <v>#N/A</v>
      </c>
      <c r="AB20" s="491" t="e">
        <f ca="1">+IF(AND(ISNUMBER(OFFSET('Sanitation Data'!$E$6,0,10*ROW('Sanitation Data'!E14))),'Data Summary'!CQ20="Yes"),OFFSET('Sanitation Data'!$E$6,0,10*ROW('Sanitation Data'!E14)),NA())</f>
        <v>#N/A</v>
      </c>
      <c r="AC20" s="491" t="e">
        <f ca="1">+IF(AND(ISNUMBER(OFFSET('Sanitation Data'!$E$10,0,10*ROW('Sanitation Data'!E14))),'Data Summary'!CR20="Yes"),OFFSET('Sanitation Data'!$E$10,0,10*ROW('Sanitation Data'!E14)),NA())</f>
        <v>#N/A</v>
      </c>
      <c r="AD20" s="491" t="e">
        <f ca="1">+IF(AND(ISNUMBER(OFFSET('Sanitation Data'!$E$11,0,10*ROW('Sanitation Data'!E14))),'Data Summary'!CS20="Yes"),OFFSET('Sanitation Data'!$E$11,0,10*ROW('Sanitation Data'!E14)),NA())</f>
        <v>#N/A</v>
      </c>
      <c r="AE20" s="491" t="e">
        <f ca="1">+IF(AND(ISNUMBER(OFFSET('Sanitation Data'!$E$12,0,10*ROW('Sanitation Data'!E14))),'Data Summary'!CT20="Yes"),OFFSET('Sanitation Data'!$E$12,0,10*ROW('Sanitation Data'!E14)),NA())</f>
        <v>#N/A</v>
      </c>
      <c r="AF20" s="491" t="e">
        <f ca="1">+IF(AND(ISNUMBER(OFFSET('Sanitation Data'!$F$4,0,10*ROW('Sanitation Data'!F14))),'Data Summary'!CU20="Yes"),100-OFFSET('Sanitation Data'!$F$4,0,10*ROW('Sanitation Data'!F14)),NA())</f>
        <v>#N/A</v>
      </c>
      <c r="AG20" s="491" t="e">
        <f ca="1">+IF(AND(ISNUMBER(OFFSET('Sanitation Data'!$F$6,0,10*ROW('Sanitation Data'!F14))),'Data Summary'!CV20="Yes"),OFFSET('Sanitation Data'!$F$6,0,10*ROW('Sanitation Data'!F14)),NA())</f>
        <v>#N/A</v>
      </c>
      <c r="AH20" s="491" t="e">
        <f ca="1">+IF(AND(ISNUMBER(OFFSET('Sanitation Data'!$F$10,0,10*ROW('Sanitation Data'!F14))),'Data Summary'!CW20="Yes"),OFFSET('Sanitation Data'!$F$10,0,10*ROW('Sanitation Data'!F14)),NA())</f>
        <v>#N/A</v>
      </c>
      <c r="AI20" s="491" t="e">
        <f ca="1">+IF(AND(ISNUMBER(OFFSET('Sanitation Data'!$F$11,0,10*ROW('Sanitation Data'!F14))),'Data Summary'!CX20="Yes"),OFFSET('Sanitation Data'!$F$11,0,10*ROW('Sanitation Data'!F14)),NA())</f>
        <v>#N/A</v>
      </c>
      <c r="AJ20" s="491" t="e">
        <f ca="1">+IF(AND(ISNUMBER(OFFSET('Sanitation Data'!$F$12,0,10*ROW('Sanitation Data'!F14))),'Data Summary'!CY20="Yes"),OFFSET('Sanitation Data'!$F$12,0,10*ROW('Sanitation Data'!F14)),NA())</f>
        <v>#N/A</v>
      </c>
      <c r="AK20" s="491" t="e">
        <f ca="1">+IF(AND(ISNUMBER(OFFSET('Sanitation Data'!$G$4,0,10*ROW('Sanitation Data'!G14))),'Data Summary'!CZ20="Yes"),100-OFFSET('Sanitation Data'!$G$4,0,10*ROW('Sanitation Data'!G14)),NA())</f>
        <v>#N/A</v>
      </c>
      <c r="AL20" s="491" t="e">
        <f ca="1">+IF(AND(ISNUMBER(OFFSET('Sanitation Data'!$G$6,0,10*ROW('Sanitation Data'!G14))),'Data Summary'!DA20="Yes"),OFFSET('Sanitation Data'!$G$6,0,10*ROW('Sanitation Data'!G14)),NA())</f>
        <v>#N/A</v>
      </c>
      <c r="AM20" s="491" t="e">
        <f ca="1">+IF(AND(ISNUMBER(OFFSET('Sanitation Data'!$G$10,0,10*ROW('Sanitation Data'!G14))),'Data Summary'!DB20="Yes"),OFFSET('Sanitation Data'!$G$10,0,10*ROW('Sanitation Data'!G14)),NA())</f>
        <v>#N/A</v>
      </c>
      <c r="AN20" s="491" t="e">
        <f ca="1">+IF(AND(ISNUMBER(OFFSET('Sanitation Data'!$G$11,0,10*ROW('Sanitation Data'!G14))),'Data Summary'!DC20="Yes"),OFFSET('Sanitation Data'!$G$11,0,10*ROW('Sanitation Data'!G14)),NA())</f>
        <v>#N/A</v>
      </c>
      <c r="AO20" s="491" t="e">
        <f ca="1">+IF(AND(ISNUMBER(OFFSET('Sanitation Data'!$G$12,0,10*ROW('Sanitation Data'!G14))),'Data Summary'!DD20="Yes"),OFFSET('Sanitation Data'!$G$12,0,10*ROW('Sanitation Data'!G14)),NA())</f>
        <v>#N/A</v>
      </c>
      <c r="AP20" s="491" t="e">
        <f ca="1">+IF(AND(ISNUMBER(OFFSET('Sanitation Data'!$H$4,0,10*ROW('Sanitation Data'!H14))),'Data Summary'!DE20="Yes"),100-OFFSET('Sanitation Data'!$H$4,0,10*ROW('Sanitation Data'!H14)),NA())</f>
        <v>#N/A</v>
      </c>
      <c r="AQ20" s="491" t="e">
        <f ca="1">+IF(AND(ISNUMBER(OFFSET('Sanitation Data'!$H$6,0,10*ROW('Sanitation Data'!H14))),'Data Summary'!DF20="Yes"),OFFSET('Sanitation Data'!$H$6,0,10*ROW('Sanitation Data'!H14)),NA())</f>
        <v>#N/A</v>
      </c>
      <c r="AR20" s="491" t="e">
        <f ca="1">+IF(AND(ISNUMBER(OFFSET('Sanitation Data'!$H$10,0,10*ROW('Sanitation Data'!H14))),'Data Summary'!DG20="Yes"),OFFSET('Sanitation Data'!$H$10,0,10*ROW('Sanitation Data'!H14)),NA())</f>
        <v>#N/A</v>
      </c>
      <c r="AS20" s="491" t="e">
        <f ca="1">+IF(AND(ISNUMBER(OFFSET('Sanitation Data'!$H$11,0,10*ROW('Sanitation Data'!H14))),'Data Summary'!DH20="Yes"),OFFSET('Sanitation Data'!$H$11,0,10*ROW('Sanitation Data'!H14)),NA())</f>
        <v>#N/A</v>
      </c>
      <c r="AT20" s="491" t="e">
        <f ca="1">+IF(AND(ISNUMBER(OFFSET('Sanitation Data'!$H$12,0,10*ROW('Sanitation Data'!H14))),'Data Summary'!DI20="Yes"),OFFSET('Sanitation Data'!$H$12,0,10*ROW('Sanitation Data'!H14)),NA())</f>
        <v>#N/A</v>
      </c>
      <c r="AU20" s="491" t="e">
        <f ca="1">+IF(AND(ISNUMBER(OFFSET('Sanitation Data'!$I$4,0,10*ROW('Sanitation Data'!I14))),'Data Summary'!DJ20="Yes"),100-OFFSET('Sanitation Data'!$I$4,0,10*ROW('Sanitation Data'!I14)),NA())</f>
        <v>#N/A</v>
      </c>
      <c r="AV20" s="491" t="e">
        <f ca="1">+IF(AND(ISNUMBER(OFFSET('Sanitation Data'!$I$6,0,10*ROW('Sanitation Data'!I14))),'Data Summary'!DK20="Yes"),OFFSET('Sanitation Data'!$I$6,0,10*ROW('Sanitation Data'!I14)),NA())</f>
        <v>#N/A</v>
      </c>
      <c r="AW20" s="491" t="e">
        <f ca="1">+IF(AND(ISNUMBER(OFFSET('Sanitation Data'!$I$10,0,10*ROW('Sanitation Data'!I14))),'Data Summary'!DL20="Yes"),OFFSET('Sanitation Data'!$I$10,0,10*ROW('Sanitation Data'!I14)),NA())</f>
        <v>#N/A</v>
      </c>
      <c r="AX20" s="491" t="e">
        <f ca="1">+IF(AND(ISNUMBER(OFFSET('Sanitation Data'!$I$11,0,10*ROW('Sanitation Data'!I14))),'Data Summary'!DM20="Yes"),OFFSET('Sanitation Data'!$I$11,0,10*ROW('Sanitation Data'!I14)),NA())</f>
        <v>#N/A</v>
      </c>
      <c r="AY20" s="491" t="e">
        <f ca="1">+IF(AND(ISNUMBER(OFFSET('Sanitation Data'!$I$12,0,10*ROW('Sanitation Data'!I14))),'Data Summary'!DN20="Yes"),OFFSET('Sanitation Data'!$I$12,0,10*ROW('Sanitation Data'!I14)),NA())</f>
        <v>#N/A</v>
      </c>
      <c r="AZ20" s="492" t="e">
        <f ca="1">+IF(AND(ISNUMBER(OFFSET('Hygiene Data'!$D$5,0,10*ROW('Hygiene Data'!D14))),'Data Summary'!DO20="Yes"),OFFSET('Hygiene Data'!$D$5,0,10*ROW('Hygiene Data'!D14)),NA())</f>
        <v>#N/A</v>
      </c>
      <c r="BA20" s="492" t="e">
        <f ca="1">+IF(AND(ISNUMBER(OFFSET('Hygiene Data'!$D$7,0,10*ROW('Hygiene Data'!D14))),'Data Summary'!DP20="Yes"),OFFSET('Hygiene Data'!$D$7,0,10*ROW('Hygiene Data'!D14)),NA())</f>
        <v>#N/A</v>
      </c>
      <c r="BB20" s="492" t="e">
        <f ca="1">+IF(AND(ISNUMBER(OFFSET('Hygiene Data'!$D$9,0,10*ROW('Hygiene Data'!D14))),'Data Summary'!DQ20="Yes"),OFFSET('Hygiene Data'!$D$9,0,10*ROW('Hygiene Data'!D14)),NA())</f>
        <v>#N/A</v>
      </c>
      <c r="BC20" s="492" t="e">
        <f ca="1">+IF(AND(ISNUMBER(OFFSET('Hygiene Data'!$E$5,0,10*ROW('Hygiene Data'!E14))),'Data Summary'!DR20="Yes"),OFFSET('Hygiene Data'!$E$5,0,10*ROW('Hygiene Data'!E14)),NA())</f>
        <v>#N/A</v>
      </c>
      <c r="BD20" s="492" t="e">
        <f ca="1">+IF(AND(ISNUMBER(OFFSET('Hygiene Data'!$E$7,0,10*ROW('Hygiene Data'!E14))),'Data Summary'!DS20="Yes"),OFFSET('Hygiene Data'!$E$7,0,10*ROW('Hygiene Data'!E14)),NA())</f>
        <v>#N/A</v>
      </c>
      <c r="BE20" s="492" t="e">
        <f ca="1">+IF(AND(ISNUMBER(OFFSET('Hygiene Data'!$E$9,0,10*ROW('Hygiene Data'!E14))),'Data Summary'!DT20="Yes"),OFFSET('Hygiene Data'!$E$9,0,10*ROW('Hygiene Data'!E14)),NA())</f>
        <v>#N/A</v>
      </c>
      <c r="BF20" s="492" t="e">
        <f ca="1">+IF(AND(ISNUMBER(OFFSET('Hygiene Data'!$F$5,0,10*ROW('Hygiene Data'!F14))),'Data Summary'!DU20="Yes"),OFFSET('Hygiene Data'!$F$5,0,10*ROW('Hygiene Data'!F14)),NA())</f>
        <v>#N/A</v>
      </c>
      <c r="BG20" s="492" t="e">
        <f ca="1">+IF(AND(ISNUMBER(OFFSET('Hygiene Data'!$F$7,0,10*ROW('Hygiene Data'!F14))),'Data Summary'!DV20="Yes"),OFFSET('Hygiene Data'!$F$7,0,10*ROW('Hygiene Data'!F14)),NA())</f>
        <v>#N/A</v>
      </c>
      <c r="BH20" s="492" t="e">
        <f ca="1">+IF(AND(ISNUMBER(OFFSET('Hygiene Data'!$F$9,0,10*ROW('Hygiene Data'!F14))),'Data Summary'!DW20="Yes"),OFFSET('Hygiene Data'!$F$9,0,10*ROW('Hygiene Data'!F14)),NA())</f>
        <v>#N/A</v>
      </c>
      <c r="BI20" s="492" t="e">
        <f ca="1">+IF(AND(ISNUMBER(OFFSET('Hygiene Data'!$G$5,0,10*ROW('Hygiene Data'!G14))),'Data Summary'!DX20="Yes"),OFFSET('Hygiene Data'!$G$5,0,10*ROW('Hygiene Data'!G14)),NA())</f>
        <v>#N/A</v>
      </c>
      <c r="BJ20" s="492" t="e">
        <f ca="1">+IF(AND(ISNUMBER(OFFSET('Hygiene Data'!$G$7,0,10*ROW('Hygiene Data'!G14))),'Data Summary'!DY20="Yes"),OFFSET('Hygiene Data'!$G$7,0,10*ROW('Hygiene Data'!G14)),NA())</f>
        <v>#N/A</v>
      </c>
      <c r="BK20" s="492" t="e">
        <f ca="1">+IF(AND(ISNUMBER(OFFSET('Hygiene Data'!$G$9,0,10*ROW('Hygiene Data'!G14))),'Data Summary'!DZ20="Yes"),OFFSET('Hygiene Data'!$G$9,0,10*ROW('Hygiene Data'!G14)),NA())</f>
        <v>#N/A</v>
      </c>
      <c r="BL20" s="492" t="e">
        <f ca="1">+IF(AND(ISNUMBER(OFFSET('Hygiene Data'!$H$5,0,10*ROW('Hygiene Data'!H14))),'Data Summary'!EA20="Yes"),OFFSET('Hygiene Data'!$H$5,0,10*ROW('Hygiene Data'!H14)),NA())</f>
        <v>#N/A</v>
      </c>
      <c r="BM20" s="492" t="e">
        <f ca="1">+IF(AND(ISNUMBER(OFFSET('Hygiene Data'!$H$7,0,10*ROW('Hygiene Data'!H14))),'Data Summary'!EB20="Yes"),OFFSET('Hygiene Data'!$H$7,0,10*ROW('Hygiene Data'!H14)),NA())</f>
        <v>#N/A</v>
      </c>
      <c r="BN20" s="492" t="e">
        <f ca="1">+IF(AND(ISNUMBER(OFFSET('Hygiene Data'!$H$9,0,10*ROW('Hygiene Data'!H14))),'Data Summary'!EC20="Yes"),OFFSET('Hygiene Data'!$H$9,0,10*ROW('Hygiene Data'!H14)),NA())</f>
        <v>#N/A</v>
      </c>
      <c r="BO20" s="492" t="e">
        <f ca="1">+IF(AND(ISNUMBER(OFFSET('Hygiene Data'!$I$5,0,10*ROW('Hygiene Data'!I14))),'Data Summary'!ED20="Yes"),OFFSET('Hygiene Data'!$I$5,0,10*ROW('Hygiene Data'!I14)),NA())</f>
        <v>#N/A</v>
      </c>
      <c r="BP20" s="492" t="e">
        <f ca="1">+IF(AND(ISNUMBER(OFFSET('Hygiene Data'!$I$7,0,10*ROW('Hygiene Data'!I14))),'Data Summary'!EE20="Yes"),OFFSET('Hygiene Data'!$I$7,0,10*ROW('Hygiene Data'!I14)),NA())</f>
        <v>#N/A</v>
      </c>
      <c r="BQ20" s="492" t="e">
        <f ca="1">+IF(AND(ISNUMBER(OFFSET('Hygiene Data'!$I$9,0,10*ROW('Hygiene Data'!I14))),'Data Summary'!EF20="Yes"),OFFSET('Hygiene Data'!$I$9,0,10*ROW('Hygiene Data'!I14)),NA())</f>
        <v>#N/A</v>
      </c>
    </row>
    <row r="21" spans="1:69" x14ac:dyDescent="0.25">
      <c r="A21" s="488" t="e">
        <f ca="1">+RIGHT('Data Summary'!A21,LEN('Data Summary'!A21)-9)</f>
        <v>#VALUE!</v>
      </c>
      <c r="B21" s="462" t="str">
        <f ca="1">+IF(ISTEXT('Data Summary'!B21),'Data Summary'!B21,"")</f>
        <v/>
      </c>
      <c r="C21" s="489" t="e">
        <f ca="1">+VALUE('Data Summary'!C21)</f>
        <v>#VALUE!</v>
      </c>
      <c r="D21" s="490" t="e">
        <f ca="1">+IF(AND(ISNUMBER(OFFSET('Water Data'!$D$4,0,10*ROW('Water Data'!D15))),'Data Summary'!BS21="Yes"),100-OFFSET('Water Data'!$D$4,0,10*ROW('Water Data'!D15)),NA())</f>
        <v>#N/A</v>
      </c>
      <c r="E21" s="490" t="e">
        <f ca="1">+IF(AND(ISNUMBER(OFFSET('Water Data'!$D$6,0,10*ROW('Water Data'!D15))),'Data Summary'!BT21="Yes"),OFFSET('Water Data'!$D$6,0,10*ROW('Water Data'!D15)),NA())</f>
        <v>#N/A</v>
      </c>
      <c r="F21" s="490" t="e">
        <f ca="1">+IF(AND(ISNUMBER(OFFSET('Water Data'!$D$9,0,10*ROW('Water Data'!D15))),'Data Summary'!BU21="Yes"),OFFSET('Water Data'!$D$9,0,10*ROW('Water Data'!D15)),NA())</f>
        <v>#N/A</v>
      </c>
      <c r="G21" s="490" t="e">
        <f ca="1">+IF(AND(ISNUMBER(OFFSET('Water Data'!$E$4,0,10*ROW('Water Data'!E15))),'Data Summary'!BV21="Yes"),100-OFFSET('Water Data'!$E$4,0,10*ROW('Water Data'!E15)),NA())</f>
        <v>#N/A</v>
      </c>
      <c r="H21" s="490" t="e">
        <f ca="1">+IF(AND(ISNUMBER(OFFSET('Water Data'!$E$6,0,10*ROW('Water Data'!E15))),'Data Summary'!BW21="Yes"),OFFSET('Water Data'!$E$6,0,10*ROW('Water Data'!E15)),NA())</f>
        <v>#N/A</v>
      </c>
      <c r="I21" s="490" t="e">
        <f ca="1">+IF(AND(ISNUMBER(OFFSET('Water Data'!$E$9,0,10*ROW('Water Data'!E15))),'Data Summary'!BX21="Yes"),OFFSET('Water Data'!$E$9,0,10*ROW('Water Data'!E15)),NA())</f>
        <v>#N/A</v>
      </c>
      <c r="J21" s="490" t="e">
        <f ca="1">+IF(AND(ISNUMBER(OFFSET('Water Data'!$F$4,0,10*ROW('Water Data'!F15))),'Data Summary'!BY21="Yes"),100-OFFSET('Water Data'!$F$4,0,10*ROW('Water Data'!F15)),NA())</f>
        <v>#N/A</v>
      </c>
      <c r="K21" s="490" t="e">
        <f ca="1">+IF(AND(ISNUMBER(OFFSET('Water Data'!$F$6,0,10*ROW('Water Data'!F15))),'Data Summary'!BZ21="Yes"),OFFSET('Water Data'!$F$6,0,10*ROW('Water Data'!F15)),NA())</f>
        <v>#N/A</v>
      </c>
      <c r="L21" s="490" t="e">
        <f ca="1">+IF(AND(ISNUMBER(OFFSET('Water Data'!$F$9,0,10*ROW('Water Data'!F15))),'Data Summary'!CA21="Yes"),OFFSET('Water Data'!$F$9,0,10*ROW('Water Data'!F15)),NA())</f>
        <v>#N/A</v>
      </c>
      <c r="M21" s="490" t="e">
        <f ca="1">+IF(AND(ISNUMBER(OFFSET('Water Data'!$G$4,0,10*ROW('Water Data'!G15))),'Data Summary'!CB21="Yes"),100-OFFSET('Water Data'!$G$4,0,10*ROW('Water Data'!G15)),NA())</f>
        <v>#N/A</v>
      </c>
      <c r="N21" s="490" t="e">
        <f ca="1">+IF(AND(ISNUMBER(OFFSET('Water Data'!$G$6,0,10*ROW('Water Data'!G15))),'Data Summary'!CC21="Yes"),OFFSET('Water Data'!$G$6,0,10*ROW('Water Data'!G15)),NA())</f>
        <v>#N/A</v>
      </c>
      <c r="O21" s="490" t="e">
        <f ca="1">+IF(AND(ISNUMBER(OFFSET('Water Data'!$G$9,0,10*ROW('Water Data'!G15))),'Data Summary'!CD21="Yes"),OFFSET('Water Data'!$G$9,0,10*ROW('Water Data'!G15)),NA())</f>
        <v>#N/A</v>
      </c>
      <c r="P21" s="490" t="e">
        <f ca="1">+IF(AND(ISNUMBER(OFFSET('Water Data'!$H$4,0,10*ROW('Water Data'!H15))),'Data Summary'!CE21="Yes"),100-OFFSET('Water Data'!$H$4,0,10*ROW('Water Data'!H15)),NA())</f>
        <v>#N/A</v>
      </c>
      <c r="Q21" s="490" t="e">
        <f ca="1">+IF(AND(ISNUMBER(OFFSET('Water Data'!$H$6,0,10*ROW('Water Data'!H15))),'Data Summary'!CF21="Yes"),OFFSET('Water Data'!$H$6,0,10*ROW('Water Data'!H15)),NA())</f>
        <v>#N/A</v>
      </c>
      <c r="R21" s="490" t="e">
        <f ca="1">+IF(AND(ISNUMBER(OFFSET('Water Data'!$H$9,0,10*ROW('Water Data'!H15))),'Data Summary'!CG21="Yes"),OFFSET('Water Data'!$H$9,0,10*ROW('Water Data'!H15)),NA())</f>
        <v>#N/A</v>
      </c>
      <c r="S21" s="490" t="e">
        <f ca="1">+IF(AND(ISNUMBER(OFFSET('Water Data'!$I$4,0,10*ROW('Water Data'!I15))),'Data Summary'!CH21="Yes"),100-OFFSET('Water Data'!$I$4,0,10*ROW('Water Data'!I15)),NA())</f>
        <v>#N/A</v>
      </c>
      <c r="T21" s="490" t="e">
        <f ca="1">+IF(AND(ISNUMBER(OFFSET('Water Data'!$I$6,0,10*ROW('Water Data'!I15))),'Data Summary'!CI21="Yes"),OFFSET('Water Data'!$I$6,0,10*ROW('Water Data'!I15)),NA())</f>
        <v>#N/A</v>
      </c>
      <c r="U21" s="490" t="e">
        <f ca="1">+IF(AND(ISNUMBER(OFFSET('Water Data'!$I$9,0,10*ROW('Water Data'!I15))),'Data Summary'!CJ21="Yes"),OFFSET('Water Data'!$I$9,0,10*ROW('Water Data'!I15)),NA())</f>
        <v>#N/A</v>
      </c>
      <c r="V21" s="491" t="e">
        <f ca="1">+IF(AND(ISNUMBER(OFFSET('Sanitation Data'!$D$4,0,10*ROW('Sanitation Data'!D15))),'Data Summary'!CK21="Yes"),100-OFFSET('Sanitation Data'!$D$4,0,10*ROW('Sanitation Data'!D15)),NA())</f>
        <v>#N/A</v>
      </c>
      <c r="W21" s="491" t="e">
        <f ca="1">+IF(AND(ISNUMBER(OFFSET('Sanitation Data'!$D$6,0,10*ROW('Sanitation Data'!D15))),'Data Summary'!CL21="Yes"),OFFSET('Sanitation Data'!$D$6,0,10*ROW('Sanitation Data'!D15)),NA())</f>
        <v>#N/A</v>
      </c>
      <c r="X21" s="491" t="e">
        <f ca="1">+IF(AND(ISNUMBER(OFFSET('Sanitation Data'!$D$10,0,10*ROW('Sanitation Data'!D15))),'Data Summary'!CM21="Yes"),OFFSET('Sanitation Data'!$D$10,0,10*ROW('Sanitation Data'!D15)),NA())</f>
        <v>#N/A</v>
      </c>
      <c r="Y21" s="491" t="e">
        <f ca="1">+IF(AND(ISNUMBER(OFFSET('Sanitation Data'!$D$11,0,10*ROW('Sanitation Data'!D15))),'Data Summary'!CN21="Yes"),OFFSET('Sanitation Data'!$D$11,0,10*ROW('Sanitation Data'!D15)),NA())</f>
        <v>#N/A</v>
      </c>
      <c r="Z21" s="491" t="e">
        <f ca="1">+IF(AND(ISNUMBER(OFFSET('Sanitation Data'!$D$12,0,10*ROW('Sanitation Data'!D15))),'Data Summary'!CO21="Yes"),OFFSET('Sanitation Data'!$D$12,0,10*ROW('Sanitation Data'!D15)),NA())</f>
        <v>#N/A</v>
      </c>
      <c r="AA21" s="491" t="e">
        <f ca="1">+IF(AND(ISNUMBER(OFFSET('Sanitation Data'!$E$4,0,10*ROW('Sanitation Data'!E15))),'Data Summary'!CP21="Yes"),100-OFFSET('Sanitation Data'!$E$4,0,10*ROW('Sanitation Data'!E15)),NA())</f>
        <v>#N/A</v>
      </c>
      <c r="AB21" s="491" t="e">
        <f ca="1">+IF(AND(ISNUMBER(OFFSET('Sanitation Data'!$E$6,0,10*ROW('Sanitation Data'!E15))),'Data Summary'!CQ21="Yes"),OFFSET('Sanitation Data'!$E$6,0,10*ROW('Sanitation Data'!E15)),NA())</f>
        <v>#N/A</v>
      </c>
      <c r="AC21" s="491" t="e">
        <f ca="1">+IF(AND(ISNUMBER(OFFSET('Sanitation Data'!$E$10,0,10*ROW('Sanitation Data'!E15))),'Data Summary'!CR21="Yes"),OFFSET('Sanitation Data'!$E$10,0,10*ROW('Sanitation Data'!E15)),NA())</f>
        <v>#N/A</v>
      </c>
      <c r="AD21" s="491" t="e">
        <f ca="1">+IF(AND(ISNUMBER(OFFSET('Sanitation Data'!$E$11,0,10*ROW('Sanitation Data'!E15))),'Data Summary'!CS21="Yes"),OFFSET('Sanitation Data'!$E$11,0,10*ROW('Sanitation Data'!E15)),NA())</f>
        <v>#N/A</v>
      </c>
      <c r="AE21" s="491" t="e">
        <f ca="1">+IF(AND(ISNUMBER(OFFSET('Sanitation Data'!$E$12,0,10*ROW('Sanitation Data'!E15))),'Data Summary'!CT21="Yes"),OFFSET('Sanitation Data'!$E$12,0,10*ROW('Sanitation Data'!E15)),NA())</f>
        <v>#N/A</v>
      </c>
      <c r="AF21" s="491" t="e">
        <f ca="1">+IF(AND(ISNUMBER(OFFSET('Sanitation Data'!$F$4,0,10*ROW('Sanitation Data'!F15))),'Data Summary'!CU21="Yes"),100-OFFSET('Sanitation Data'!$F$4,0,10*ROW('Sanitation Data'!F15)),NA())</f>
        <v>#N/A</v>
      </c>
      <c r="AG21" s="491" t="e">
        <f ca="1">+IF(AND(ISNUMBER(OFFSET('Sanitation Data'!$F$6,0,10*ROW('Sanitation Data'!F15))),'Data Summary'!CV21="Yes"),OFFSET('Sanitation Data'!$F$6,0,10*ROW('Sanitation Data'!F15)),NA())</f>
        <v>#N/A</v>
      </c>
      <c r="AH21" s="491" t="e">
        <f ca="1">+IF(AND(ISNUMBER(OFFSET('Sanitation Data'!$F$10,0,10*ROW('Sanitation Data'!F15))),'Data Summary'!CW21="Yes"),OFFSET('Sanitation Data'!$F$10,0,10*ROW('Sanitation Data'!F15)),NA())</f>
        <v>#N/A</v>
      </c>
      <c r="AI21" s="491" t="e">
        <f ca="1">+IF(AND(ISNUMBER(OFFSET('Sanitation Data'!$F$11,0,10*ROW('Sanitation Data'!F15))),'Data Summary'!CX21="Yes"),OFFSET('Sanitation Data'!$F$11,0,10*ROW('Sanitation Data'!F15)),NA())</f>
        <v>#N/A</v>
      </c>
      <c r="AJ21" s="491" t="e">
        <f ca="1">+IF(AND(ISNUMBER(OFFSET('Sanitation Data'!$F$12,0,10*ROW('Sanitation Data'!F15))),'Data Summary'!CY21="Yes"),OFFSET('Sanitation Data'!$F$12,0,10*ROW('Sanitation Data'!F15)),NA())</f>
        <v>#N/A</v>
      </c>
      <c r="AK21" s="491" t="e">
        <f ca="1">+IF(AND(ISNUMBER(OFFSET('Sanitation Data'!$G$4,0,10*ROW('Sanitation Data'!G15))),'Data Summary'!CZ21="Yes"),100-OFFSET('Sanitation Data'!$G$4,0,10*ROW('Sanitation Data'!G15)),NA())</f>
        <v>#N/A</v>
      </c>
      <c r="AL21" s="491" t="e">
        <f ca="1">+IF(AND(ISNUMBER(OFFSET('Sanitation Data'!$G$6,0,10*ROW('Sanitation Data'!G15))),'Data Summary'!DA21="Yes"),OFFSET('Sanitation Data'!$G$6,0,10*ROW('Sanitation Data'!G15)),NA())</f>
        <v>#N/A</v>
      </c>
      <c r="AM21" s="491" t="e">
        <f ca="1">+IF(AND(ISNUMBER(OFFSET('Sanitation Data'!$G$10,0,10*ROW('Sanitation Data'!G15))),'Data Summary'!DB21="Yes"),OFFSET('Sanitation Data'!$G$10,0,10*ROW('Sanitation Data'!G15)),NA())</f>
        <v>#N/A</v>
      </c>
      <c r="AN21" s="491" t="e">
        <f ca="1">+IF(AND(ISNUMBER(OFFSET('Sanitation Data'!$G$11,0,10*ROW('Sanitation Data'!G15))),'Data Summary'!DC21="Yes"),OFFSET('Sanitation Data'!$G$11,0,10*ROW('Sanitation Data'!G15)),NA())</f>
        <v>#N/A</v>
      </c>
      <c r="AO21" s="491" t="e">
        <f ca="1">+IF(AND(ISNUMBER(OFFSET('Sanitation Data'!$G$12,0,10*ROW('Sanitation Data'!G15))),'Data Summary'!DD21="Yes"),OFFSET('Sanitation Data'!$G$12,0,10*ROW('Sanitation Data'!G15)),NA())</f>
        <v>#N/A</v>
      </c>
      <c r="AP21" s="491" t="e">
        <f ca="1">+IF(AND(ISNUMBER(OFFSET('Sanitation Data'!$H$4,0,10*ROW('Sanitation Data'!H15))),'Data Summary'!DE21="Yes"),100-OFFSET('Sanitation Data'!$H$4,0,10*ROW('Sanitation Data'!H15)),NA())</f>
        <v>#N/A</v>
      </c>
      <c r="AQ21" s="491" t="e">
        <f ca="1">+IF(AND(ISNUMBER(OFFSET('Sanitation Data'!$H$6,0,10*ROW('Sanitation Data'!H15))),'Data Summary'!DF21="Yes"),OFFSET('Sanitation Data'!$H$6,0,10*ROW('Sanitation Data'!H15)),NA())</f>
        <v>#N/A</v>
      </c>
      <c r="AR21" s="491" t="e">
        <f ca="1">+IF(AND(ISNUMBER(OFFSET('Sanitation Data'!$H$10,0,10*ROW('Sanitation Data'!H15))),'Data Summary'!DG21="Yes"),OFFSET('Sanitation Data'!$H$10,0,10*ROW('Sanitation Data'!H15)),NA())</f>
        <v>#N/A</v>
      </c>
      <c r="AS21" s="491" t="e">
        <f ca="1">+IF(AND(ISNUMBER(OFFSET('Sanitation Data'!$H$11,0,10*ROW('Sanitation Data'!H15))),'Data Summary'!DH21="Yes"),OFFSET('Sanitation Data'!$H$11,0,10*ROW('Sanitation Data'!H15)),NA())</f>
        <v>#N/A</v>
      </c>
      <c r="AT21" s="491" t="e">
        <f ca="1">+IF(AND(ISNUMBER(OFFSET('Sanitation Data'!$H$12,0,10*ROW('Sanitation Data'!H15))),'Data Summary'!DI21="Yes"),OFFSET('Sanitation Data'!$H$12,0,10*ROW('Sanitation Data'!H15)),NA())</f>
        <v>#N/A</v>
      </c>
      <c r="AU21" s="491" t="e">
        <f ca="1">+IF(AND(ISNUMBER(OFFSET('Sanitation Data'!$I$4,0,10*ROW('Sanitation Data'!I15))),'Data Summary'!DJ21="Yes"),100-OFFSET('Sanitation Data'!$I$4,0,10*ROW('Sanitation Data'!I15)),NA())</f>
        <v>#N/A</v>
      </c>
      <c r="AV21" s="491" t="e">
        <f ca="1">+IF(AND(ISNUMBER(OFFSET('Sanitation Data'!$I$6,0,10*ROW('Sanitation Data'!I15))),'Data Summary'!DK21="Yes"),OFFSET('Sanitation Data'!$I$6,0,10*ROW('Sanitation Data'!I15)),NA())</f>
        <v>#N/A</v>
      </c>
      <c r="AW21" s="491" t="e">
        <f ca="1">+IF(AND(ISNUMBER(OFFSET('Sanitation Data'!$I$10,0,10*ROW('Sanitation Data'!I15))),'Data Summary'!DL21="Yes"),OFFSET('Sanitation Data'!$I$10,0,10*ROW('Sanitation Data'!I15)),NA())</f>
        <v>#N/A</v>
      </c>
      <c r="AX21" s="491" t="e">
        <f ca="1">+IF(AND(ISNUMBER(OFFSET('Sanitation Data'!$I$11,0,10*ROW('Sanitation Data'!I15))),'Data Summary'!DM21="Yes"),OFFSET('Sanitation Data'!$I$11,0,10*ROW('Sanitation Data'!I15)),NA())</f>
        <v>#N/A</v>
      </c>
      <c r="AY21" s="491" t="e">
        <f ca="1">+IF(AND(ISNUMBER(OFFSET('Sanitation Data'!$I$12,0,10*ROW('Sanitation Data'!I15))),'Data Summary'!DN21="Yes"),OFFSET('Sanitation Data'!$I$12,0,10*ROW('Sanitation Data'!I15)),NA())</f>
        <v>#N/A</v>
      </c>
      <c r="AZ21" s="492" t="e">
        <f ca="1">+IF(AND(ISNUMBER(OFFSET('Hygiene Data'!$D$5,0,10*ROW('Hygiene Data'!D15))),'Data Summary'!DO21="Yes"),OFFSET('Hygiene Data'!$D$5,0,10*ROW('Hygiene Data'!D15)),NA())</f>
        <v>#N/A</v>
      </c>
      <c r="BA21" s="492" t="e">
        <f ca="1">+IF(AND(ISNUMBER(OFFSET('Hygiene Data'!$D$7,0,10*ROW('Hygiene Data'!D15))),'Data Summary'!DP21="Yes"),OFFSET('Hygiene Data'!$D$7,0,10*ROW('Hygiene Data'!D15)),NA())</f>
        <v>#N/A</v>
      </c>
      <c r="BB21" s="492" t="e">
        <f ca="1">+IF(AND(ISNUMBER(OFFSET('Hygiene Data'!$D$9,0,10*ROW('Hygiene Data'!D15))),'Data Summary'!DQ21="Yes"),OFFSET('Hygiene Data'!$D$9,0,10*ROW('Hygiene Data'!D15)),NA())</f>
        <v>#N/A</v>
      </c>
      <c r="BC21" s="492" t="e">
        <f ca="1">+IF(AND(ISNUMBER(OFFSET('Hygiene Data'!$E$5,0,10*ROW('Hygiene Data'!E15))),'Data Summary'!DR21="Yes"),OFFSET('Hygiene Data'!$E$5,0,10*ROW('Hygiene Data'!E15)),NA())</f>
        <v>#N/A</v>
      </c>
      <c r="BD21" s="492" t="e">
        <f ca="1">+IF(AND(ISNUMBER(OFFSET('Hygiene Data'!$E$7,0,10*ROW('Hygiene Data'!E15))),'Data Summary'!DS21="Yes"),OFFSET('Hygiene Data'!$E$7,0,10*ROW('Hygiene Data'!E15)),NA())</f>
        <v>#N/A</v>
      </c>
      <c r="BE21" s="492" t="e">
        <f ca="1">+IF(AND(ISNUMBER(OFFSET('Hygiene Data'!$E$9,0,10*ROW('Hygiene Data'!E15))),'Data Summary'!DT21="Yes"),OFFSET('Hygiene Data'!$E$9,0,10*ROW('Hygiene Data'!E15)),NA())</f>
        <v>#N/A</v>
      </c>
      <c r="BF21" s="492" t="e">
        <f ca="1">+IF(AND(ISNUMBER(OFFSET('Hygiene Data'!$F$5,0,10*ROW('Hygiene Data'!F15))),'Data Summary'!DU21="Yes"),OFFSET('Hygiene Data'!$F$5,0,10*ROW('Hygiene Data'!F15)),NA())</f>
        <v>#N/A</v>
      </c>
      <c r="BG21" s="492" t="e">
        <f ca="1">+IF(AND(ISNUMBER(OFFSET('Hygiene Data'!$F$7,0,10*ROW('Hygiene Data'!F15))),'Data Summary'!DV21="Yes"),OFFSET('Hygiene Data'!$F$7,0,10*ROW('Hygiene Data'!F15)),NA())</f>
        <v>#N/A</v>
      </c>
      <c r="BH21" s="492" t="e">
        <f ca="1">+IF(AND(ISNUMBER(OFFSET('Hygiene Data'!$F$9,0,10*ROW('Hygiene Data'!F15))),'Data Summary'!DW21="Yes"),OFFSET('Hygiene Data'!$F$9,0,10*ROW('Hygiene Data'!F15)),NA())</f>
        <v>#N/A</v>
      </c>
      <c r="BI21" s="492" t="e">
        <f ca="1">+IF(AND(ISNUMBER(OFFSET('Hygiene Data'!$G$5,0,10*ROW('Hygiene Data'!G15))),'Data Summary'!DX21="Yes"),OFFSET('Hygiene Data'!$G$5,0,10*ROW('Hygiene Data'!G15)),NA())</f>
        <v>#N/A</v>
      </c>
      <c r="BJ21" s="492" t="e">
        <f ca="1">+IF(AND(ISNUMBER(OFFSET('Hygiene Data'!$G$7,0,10*ROW('Hygiene Data'!G15))),'Data Summary'!DY21="Yes"),OFFSET('Hygiene Data'!$G$7,0,10*ROW('Hygiene Data'!G15)),NA())</f>
        <v>#N/A</v>
      </c>
      <c r="BK21" s="492" t="e">
        <f ca="1">+IF(AND(ISNUMBER(OFFSET('Hygiene Data'!$G$9,0,10*ROW('Hygiene Data'!G15))),'Data Summary'!DZ21="Yes"),OFFSET('Hygiene Data'!$G$9,0,10*ROW('Hygiene Data'!G15)),NA())</f>
        <v>#N/A</v>
      </c>
      <c r="BL21" s="492" t="e">
        <f ca="1">+IF(AND(ISNUMBER(OFFSET('Hygiene Data'!$H$5,0,10*ROW('Hygiene Data'!H15))),'Data Summary'!EA21="Yes"),OFFSET('Hygiene Data'!$H$5,0,10*ROW('Hygiene Data'!H15)),NA())</f>
        <v>#N/A</v>
      </c>
      <c r="BM21" s="492" t="e">
        <f ca="1">+IF(AND(ISNUMBER(OFFSET('Hygiene Data'!$H$7,0,10*ROW('Hygiene Data'!H15))),'Data Summary'!EB21="Yes"),OFFSET('Hygiene Data'!$H$7,0,10*ROW('Hygiene Data'!H15)),NA())</f>
        <v>#N/A</v>
      </c>
      <c r="BN21" s="492" t="e">
        <f ca="1">+IF(AND(ISNUMBER(OFFSET('Hygiene Data'!$H$9,0,10*ROW('Hygiene Data'!H15))),'Data Summary'!EC21="Yes"),OFFSET('Hygiene Data'!$H$9,0,10*ROW('Hygiene Data'!H15)),NA())</f>
        <v>#N/A</v>
      </c>
      <c r="BO21" s="492" t="e">
        <f ca="1">+IF(AND(ISNUMBER(OFFSET('Hygiene Data'!$I$5,0,10*ROW('Hygiene Data'!I15))),'Data Summary'!ED21="Yes"),OFFSET('Hygiene Data'!$I$5,0,10*ROW('Hygiene Data'!I15)),NA())</f>
        <v>#N/A</v>
      </c>
      <c r="BP21" s="492" t="e">
        <f ca="1">+IF(AND(ISNUMBER(OFFSET('Hygiene Data'!$I$7,0,10*ROW('Hygiene Data'!I15))),'Data Summary'!EE21="Yes"),OFFSET('Hygiene Data'!$I$7,0,10*ROW('Hygiene Data'!I15)),NA())</f>
        <v>#N/A</v>
      </c>
      <c r="BQ21" s="492" t="e">
        <f ca="1">+IF(AND(ISNUMBER(OFFSET('Hygiene Data'!$I$9,0,10*ROW('Hygiene Data'!I15))),'Data Summary'!EF21="Yes"),OFFSET('Hygiene Data'!$I$9,0,10*ROW('Hygiene Data'!I15)),NA())</f>
        <v>#N/A</v>
      </c>
    </row>
    <row r="22" spans="1:69" x14ac:dyDescent="0.25">
      <c r="A22" s="488" t="e">
        <f ca="1">+RIGHT('Data Summary'!A22,LEN('Data Summary'!A22)-9)</f>
        <v>#VALUE!</v>
      </c>
      <c r="B22" s="462" t="str">
        <f ca="1">+IF(ISTEXT('Data Summary'!B22),'Data Summary'!B22,"")</f>
        <v/>
      </c>
      <c r="C22" s="489" t="e">
        <f ca="1">+VALUE('Data Summary'!C22)</f>
        <v>#VALUE!</v>
      </c>
      <c r="D22" s="490" t="e">
        <f ca="1">+IF(AND(ISNUMBER(OFFSET('Water Data'!$D$4,0,10*ROW('Water Data'!D16))),'Data Summary'!BS22="Yes"),100-OFFSET('Water Data'!$D$4,0,10*ROW('Water Data'!D16)),NA())</f>
        <v>#N/A</v>
      </c>
      <c r="E22" s="490" t="e">
        <f ca="1">+IF(AND(ISNUMBER(OFFSET('Water Data'!$D$6,0,10*ROW('Water Data'!D16))),'Data Summary'!BT22="Yes"),OFFSET('Water Data'!$D$6,0,10*ROW('Water Data'!D16)),NA())</f>
        <v>#N/A</v>
      </c>
      <c r="F22" s="490" t="e">
        <f ca="1">+IF(AND(ISNUMBER(OFFSET('Water Data'!$D$9,0,10*ROW('Water Data'!D16))),'Data Summary'!BU22="Yes"),OFFSET('Water Data'!$D$9,0,10*ROW('Water Data'!D16)),NA())</f>
        <v>#N/A</v>
      </c>
      <c r="G22" s="490" t="e">
        <f ca="1">+IF(AND(ISNUMBER(OFFSET('Water Data'!$E$4,0,10*ROW('Water Data'!E16))),'Data Summary'!BV22="Yes"),100-OFFSET('Water Data'!$E$4,0,10*ROW('Water Data'!E16)),NA())</f>
        <v>#N/A</v>
      </c>
      <c r="H22" s="490" t="e">
        <f ca="1">+IF(AND(ISNUMBER(OFFSET('Water Data'!$E$6,0,10*ROW('Water Data'!E16))),'Data Summary'!BW22="Yes"),OFFSET('Water Data'!$E$6,0,10*ROW('Water Data'!E16)),NA())</f>
        <v>#N/A</v>
      </c>
      <c r="I22" s="490" t="e">
        <f ca="1">+IF(AND(ISNUMBER(OFFSET('Water Data'!$E$9,0,10*ROW('Water Data'!E16))),'Data Summary'!BX22="Yes"),OFFSET('Water Data'!$E$9,0,10*ROW('Water Data'!E16)),NA())</f>
        <v>#N/A</v>
      </c>
      <c r="J22" s="490" t="e">
        <f ca="1">+IF(AND(ISNUMBER(OFFSET('Water Data'!$F$4,0,10*ROW('Water Data'!F16))),'Data Summary'!BY22="Yes"),100-OFFSET('Water Data'!$F$4,0,10*ROW('Water Data'!F16)),NA())</f>
        <v>#N/A</v>
      </c>
      <c r="K22" s="490" t="e">
        <f ca="1">+IF(AND(ISNUMBER(OFFSET('Water Data'!$F$6,0,10*ROW('Water Data'!F16))),'Data Summary'!BZ22="Yes"),OFFSET('Water Data'!$F$6,0,10*ROW('Water Data'!F16)),NA())</f>
        <v>#N/A</v>
      </c>
      <c r="L22" s="490" t="e">
        <f ca="1">+IF(AND(ISNUMBER(OFFSET('Water Data'!$F$9,0,10*ROW('Water Data'!F16))),'Data Summary'!CA22="Yes"),OFFSET('Water Data'!$F$9,0,10*ROW('Water Data'!F16)),NA())</f>
        <v>#N/A</v>
      </c>
      <c r="M22" s="490" t="e">
        <f ca="1">+IF(AND(ISNUMBER(OFFSET('Water Data'!$G$4,0,10*ROW('Water Data'!G16))),'Data Summary'!CB22="Yes"),100-OFFSET('Water Data'!$G$4,0,10*ROW('Water Data'!G16)),NA())</f>
        <v>#N/A</v>
      </c>
      <c r="N22" s="490" t="e">
        <f ca="1">+IF(AND(ISNUMBER(OFFSET('Water Data'!$G$6,0,10*ROW('Water Data'!G16))),'Data Summary'!CC22="Yes"),OFFSET('Water Data'!$G$6,0,10*ROW('Water Data'!G16)),NA())</f>
        <v>#N/A</v>
      </c>
      <c r="O22" s="490" t="e">
        <f ca="1">+IF(AND(ISNUMBER(OFFSET('Water Data'!$G$9,0,10*ROW('Water Data'!G16))),'Data Summary'!CD22="Yes"),OFFSET('Water Data'!$G$9,0,10*ROW('Water Data'!G16)),NA())</f>
        <v>#N/A</v>
      </c>
      <c r="P22" s="490" t="e">
        <f ca="1">+IF(AND(ISNUMBER(OFFSET('Water Data'!$H$4,0,10*ROW('Water Data'!H16))),'Data Summary'!CE22="Yes"),100-OFFSET('Water Data'!$H$4,0,10*ROW('Water Data'!H16)),NA())</f>
        <v>#N/A</v>
      </c>
      <c r="Q22" s="490" t="e">
        <f ca="1">+IF(AND(ISNUMBER(OFFSET('Water Data'!$H$6,0,10*ROW('Water Data'!H16))),'Data Summary'!CF22="Yes"),OFFSET('Water Data'!$H$6,0,10*ROW('Water Data'!H16)),NA())</f>
        <v>#N/A</v>
      </c>
      <c r="R22" s="490" t="e">
        <f ca="1">+IF(AND(ISNUMBER(OFFSET('Water Data'!$H$9,0,10*ROW('Water Data'!H16))),'Data Summary'!CG22="Yes"),OFFSET('Water Data'!$H$9,0,10*ROW('Water Data'!H16)),NA())</f>
        <v>#N/A</v>
      </c>
      <c r="S22" s="490" t="e">
        <f ca="1">+IF(AND(ISNUMBER(OFFSET('Water Data'!$I$4,0,10*ROW('Water Data'!I16))),'Data Summary'!CH22="Yes"),100-OFFSET('Water Data'!$I$4,0,10*ROW('Water Data'!I16)),NA())</f>
        <v>#N/A</v>
      </c>
      <c r="T22" s="490" t="e">
        <f ca="1">+IF(AND(ISNUMBER(OFFSET('Water Data'!$I$6,0,10*ROW('Water Data'!I16))),'Data Summary'!CI22="Yes"),OFFSET('Water Data'!$I$6,0,10*ROW('Water Data'!I16)),NA())</f>
        <v>#N/A</v>
      </c>
      <c r="U22" s="490" t="e">
        <f ca="1">+IF(AND(ISNUMBER(OFFSET('Water Data'!$I$9,0,10*ROW('Water Data'!I16))),'Data Summary'!CJ22="Yes"),OFFSET('Water Data'!$I$9,0,10*ROW('Water Data'!I16)),NA())</f>
        <v>#N/A</v>
      </c>
      <c r="V22" s="491" t="e">
        <f ca="1">+IF(AND(ISNUMBER(OFFSET('Sanitation Data'!$D$4,0,10*ROW('Sanitation Data'!D16))),'Data Summary'!CK22="Yes"),100-OFFSET('Sanitation Data'!$D$4,0,10*ROW('Sanitation Data'!D16)),NA())</f>
        <v>#N/A</v>
      </c>
      <c r="W22" s="491" t="e">
        <f ca="1">+IF(AND(ISNUMBER(OFFSET('Sanitation Data'!$D$6,0,10*ROW('Sanitation Data'!D16))),'Data Summary'!CL22="Yes"),OFFSET('Sanitation Data'!$D$6,0,10*ROW('Sanitation Data'!D16)),NA())</f>
        <v>#N/A</v>
      </c>
      <c r="X22" s="491" t="e">
        <f ca="1">+IF(AND(ISNUMBER(OFFSET('Sanitation Data'!$D$10,0,10*ROW('Sanitation Data'!D16))),'Data Summary'!CM22="Yes"),OFFSET('Sanitation Data'!$D$10,0,10*ROW('Sanitation Data'!D16)),NA())</f>
        <v>#N/A</v>
      </c>
      <c r="Y22" s="491" t="e">
        <f ca="1">+IF(AND(ISNUMBER(OFFSET('Sanitation Data'!$D$11,0,10*ROW('Sanitation Data'!D16))),'Data Summary'!CN22="Yes"),OFFSET('Sanitation Data'!$D$11,0,10*ROW('Sanitation Data'!D16)),NA())</f>
        <v>#N/A</v>
      </c>
      <c r="Z22" s="491" t="e">
        <f ca="1">+IF(AND(ISNUMBER(OFFSET('Sanitation Data'!$D$12,0,10*ROW('Sanitation Data'!D16))),'Data Summary'!CO22="Yes"),OFFSET('Sanitation Data'!$D$12,0,10*ROW('Sanitation Data'!D16)),NA())</f>
        <v>#N/A</v>
      </c>
      <c r="AA22" s="491" t="e">
        <f ca="1">+IF(AND(ISNUMBER(OFFSET('Sanitation Data'!$E$4,0,10*ROW('Sanitation Data'!E16))),'Data Summary'!CP22="Yes"),100-OFFSET('Sanitation Data'!$E$4,0,10*ROW('Sanitation Data'!E16)),NA())</f>
        <v>#N/A</v>
      </c>
      <c r="AB22" s="491" t="e">
        <f ca="1">+IF(AND(ISNUMBER(OFFSET('Sanitation Data'!$E$6,0,10*ROW('Sanitation Data'!E16))),'Data Summary'!CQ22="Yes"),OFFSET('Sanitation Data'!$E$6,0,10*ROW('Sanitation Data'!E16)),NA())</f>
        <v>#N/A</v>
      </c>
      <c r="AC22" s="491" t="e">
        <f ca="1">+IF(AND(ISNUMBER(OFFSET('Sanitation Data'!$E$10,0,10*ROW('Sanitation Data'!E16))),'Data Summary'!CR22="Yes"),OFFSET('Sanitation Data'!$E$10,0,10*ROW('Sanitation Data'!E16)),NA())</f>
        <v>#N/A</v>
      </c>
      <c r="AD22" s="491" t="e">
        <f ca="1">+IF(AND(ISNUMBER(OFFSET('Sanitation Data'!$E$11,0,10*ROW('Sanitation Data'!E16))),'Data Summary'!CS22="Yes"),OFFSET('Sanitation Data'!$E$11,0,10*ROW('Sanitation Data'!E16)),NA())</f>
        <v>#N/A</v>
      </c>
      <c r="AE22" s="491" t="e">
        <f ca="1">+IF(AND(ISNUMBER(OFFSET('Sanitation Data'!$E$12,0,10*ROW('Sanitation Data'!E16))),'Data Summary'!CT22="Yes"),OFFSET('Sanitation Data'!$E$12,0,10*ROW('Sanitation Data'!E16)),NA())</f>
        <v>#N/A</v>
      </c>
      <c r="AF22" s="491" t="e">
        <f ca="1">+IF(AND(ISNUMBER(OFFSET('Sanitation Data'!$F$4,0,10*ROW('Sanitation Data'!F16))),'Data Summary'!CU22="Yes"),100-OFFSET('Sanitation Data'!$F$4,0,10*ROW('Sanitation Data'!F16)),NA())</f>
        <v>#N/A</v>
      </c>
      <c r="AG22" s="491" t="e">
        <f ca="1">+IF(AND(ISNUMBER(OFFSET('Sanitation Data'!$F$6,0,10*ROW('Sanitation Data'!F16))),'Data Summary'!CV22="Yes"),OFFSET('Sanitation Data'!$F$6,0,10*ROW('Sanitation Data'!F16)),NA())</f>
        <v>#N/A</v>
      </c>
      <c r="AH22" s="491" t="e">
        <f ca="1">+IF(AND(ISNUMBER(OFFSET('Sanitation Data'!$F$10,0,10*ROW('Sanitation Data'!F16))),'Data Summary'!CW22="Yes"),OFFSET('Sanitation Data'!$F$10,0,10*ROW('Sanitation Data'!F16)),NA())</f>
        <v>#N/A</v>
      </c>
      <c r="AI22" s="491" t="e">
        <f ca="1">+IF(AND(ISNUMBER(OFFSET('Sanitation Data'!$F$11,0,10*ROW('Sanitation Data'!F16))),'Data Summary'!CX22="Yes"),OFFSET('Sanitation Data'!$F$11,0,10*ROW('Sanitation Data'!F16)),NA())</f>
        <v>#N/A</v>
      </c>
      <c r="AJ22" s="491" t="e">
        <f ca="1">+IF(AND(ISNUMBER(OFFSET('Sanitation Data'!$F$12,0,10*ROW('Sanitation Data'!F16))),'Data Summary'!CY22="Yes"),OFFSET('Sanitation Data'!$F$12,0,10*ROW('Sanitation Data'!F16)),NA())</f>
        <v>#N/A</v>
      </c>
      <c r="AK22" s="491" t="e">
        <f ca="1">+IF(AND(ISNUMBER(OFFSET('Sanitation Data'!$G$4,0,10*ROW('Sanitation Data'!G16))),'Data Summary'!CZ22="Yes"),100-OFFSET('Sanitation Data'!$G$4,0,10*ROW('Sanitation Data'!G16)),NA())</f>
        <v>#N/A</v>
      </c>
      <c r="AL22" s="491" t="e">
        <f ca="1">+IF(AND(ISNUMBER(OFFSET('Sanitation Data'!$G$6,0,10*ROW('Sanitation Data'!G16))),'Data Summary'!DA22="Yes"),OFFSET('Sanitation Data'!$G$6,0,10*ROW('Sanitation Data'!G16)),NA())</f>
        <v>#N/A</v>
      </c>
      <c r="AM22" s="491" t="e">
        <f ca="1">+IF(AND(ISNUMBER(OFFSET('Sanitation Data'!$G$10,0,10*ROW('Sanitation Data'!G16))),'Data Summary'!DB22="Yes"),OFFSET('Sanitation Data'!$G$10,0,10*ROW('Sanitation Data'!G16)),NA())</f>
        <v>#N/A</v>
      </c>
      <c r="AN22" s="491" t="e">
        <f ca="1">+IF(AND(ISNUMBER(OFFSET('Sanitation Data'!$G$11,0,10*ROW('Sanitation Data'!G16))),'Data Summary'!DC22="Yes"),OFFSET('Sanitation Data'!$G$11,0,10*ROW('Sanitation Data'!G16)),NA())</f>
        <v>#N/A</v>
      </c>
      <c r="AO22" s="491" t="e">
        <f ca="1">+IF(AND(ISNUMBER(OFFSET('Sanitation Data'!$G$12,0,10*ROW('Sanitation Data'!G16))),'Data Summary'!DD22="Yes"),OFFSET('Sanitation Data'!$G$12,0,10*ROW('Sanitation Data'!G16)),NA())</f>
        <v>#N/A</v>
      </c>
      <c r="AP22" s="491" t="e">
        <f ca="1">+IF(AND(ISNUMBER(OFFSET('Sanitation Data'!$H$4,0,10*ROW('Sanitation Data'!H16))),'Data Summary'!DE22="Yes"),100-OFFSET('Sanitation Data'!$H$4,0,10*ROW('Sanitation Data'!H16)),NA())</f>
        <v>#N/A</v>
      </c>
      <c r="AQ22" s="491" t="e">
        <f ca="1">+IF(AND(ISNUMBER(OFFSET('Sanitation Data'!$H$6,0,10*ROW('Sanitation Data'!H16))),'Data Summary'!DF22="Yes"),OFFSET('Sanitation Data'!$H$6,0,10*ROW('Sanitation Data'!H16)),NA())</f>
        <v>#N/A</v>
      </c>
      <c r="AR22" s="491" t="e">
        <f ca="1">+IF(AND(ISNUMBER(OFFSET('Sanitation Data'!$H$10,0,10*ROW('Sanitation Data'!H16))),'Data Summary'!DG22="Yes"),OFFSET('Sanitation Data'!$H$10,0,10*ROW('Sanitation Data'!H16)),NA())</f>
        <v>#N/A</v>
      </c>
      <c r="AS22" s="491" t="e">
        <f ca="1">+IF(AND(ISNUMBER(OFFSET('Sanitation Data'!$H$11,0,10*ROW('Sanitation Data'!H16))),'Data Summary'!DH22="Yes"),OFFSET('Sanitation Data'!$H$11,0,10*ROW('Sanitation Data'!H16)),NA())</f>
        <v>#N/A</v>
      </c>
      <c r="AT22" s="491" t="e">
        <f ca="1">+IF(AND(ISNUMBER(OFFSET('Sanitation Data'!$H$12,0,10*ROW('Sanitation Data'!H16))),'Data Summary'!DI22="Yes"),OFFSET('Sanitation Data'!$H$12,0,10*ROW('Sanitation Data'!H16)),NA())</f>
        <v>#N/A</v>
      </c>
      <c r="AU22" s="491" t="e">
        <f ca="1">+IF(AND(ISNUMBER(OFFSET('Sanitation Data'!$I$4,0,10*ROW('Sanitation Data'!I16))),'Data Summary'!DJ22="Yes"),100-OFFSET('Sanitation Data'!$I$4,0,10*ROW('Sanitation Data'!I16)),NA())</f>
        <v>#N/A</v>
      </c>
      <c r="AV22" s="491" t="e">
        <f ca="1">+IF(AND(ISNUMBER(OFFSET('Sanitation Data'!$I$6,0,10*ROW('Sanitation Data'!I16))),'Data Summary'!DK22="Yes"),OFFSET('Sanitation Data'!$I$6,0,10*ROW('Sanitation Data'!I16)),NA())</f>
        <v>#N/A</v>
      </c>
      <c r="AW22" s="491" t="e">
        <f ca="1">+IF(AND(ISNUMBER(OFFSET('Sanitation Data'!$I$10,0,10*ROW('Sanitation Data'!I16))),'Data Summary'!DL22="Yes"),OFFSET('Sanitation Data'!$I$10,0,10*ROW('Sanitation Data'!I16)),NA())</f>
        <v>#N/A</v>
      </c>
      <c r="AX22" s="491" t="e">
        <f ca="1">+IF(AND(ISNUMBER(OFFSET('Sanitation Data'!$I$11,0,10*ROW('Sanitation Data'!I16))),'Data Summary'!DM22="Yes"),OFFSET('Sanitation Data'!$I$11,0,10*ROW('Sanitation Data'!I16)),NA())</f>
        <v>#N/A</v>
      </c>
      <c r="AY22" s="491" t="e">
        <f ca="1">+IF(AND(ISNUMBER(OFFSET('Sanitation Data'!$I$12,0,10*ROW('Sanitation Data'!I16))),'Data Summary'!DN22="Yes"),OFFSET('Sanitation Data'!$I$12,0,10*ROW('Sanitation Data'!I16)),NA())</f>
        <v>#N/A</v>
      </c>
      <c r="AZ22" s="492" t="e">
        <f ca="1">+IF(AND(ISNUMBER(OFFSET('Hygiene Data'!$D$5,0,10*ROW('Hygiene Data'!D16))),'Data Summary'!DO22="Yes"),OFFSET('Hygiene Data'!$D$5,0,10*ROW('Hygiene Data'!D16)),NA())</f>
        <v>#N/A</v>
      </c>
      <c r="BA22" s="492" t="e">
        <f ca="1">+IF(AND(ISNUMBER(OFFSET('Hygiene Data'!$D$7,0,10*ROW('Hygiene Data'!D16))),'Data Summary'!DP22="Yes"),OFFSET('Hygiene Data'!$D$7,0,10*ROW('Hygiene Data'!D16)),NA())</f>
        <v>#N/A</v>
      </c>
      <c r="BB22" s="492" t="e">
        <f ca="1">+IF(AND(ISNUMBER(OFFSET('Hygiene Data'!$D$9,0,10*ROW('Hygiene Data'!D16))),'Data Summary'!DQ22="Yes"),OFFSET('Hygiene Data'!$D$9,0,10*ROW('Hygiene Data'!D16)),NA())</f>
        <v>#N/A</v>
      </c>
      <c r="BC22" s="492" t="e">
        <f ca="1">+IF(AND(ISNUMBER(OFFSET('Hygiene Data'!$E$5,0,10*ROW('Hygiene Data'!E16))),'Data Summary'!DR22="Yes"),OFFSET('Hygiene Data'!$E$5,0,10*ROW('Hygiene Data'!E16)),NA())</f>
        <v>#N/A</v>
      </c>
      <c r="BD22" s="492" t="e">
        <f ca="1">+IF(AND(ISNUMBER(OFFSET('Hygiene Data'!$E$7,0,10*ROW('Hygiene Data'!E16))),'Data Summary'!DS22="Yes"),OFFSET('Hygiene Data'!$E$7,0,10*ROW('Hygiene Data'!E16)),NA())</f>
        <v>#N/A</v>
      </c>
      <c r="BE22" s="492" t="e">
        <f ca="1">+IF(AND(ISNUMBER(OFFSET('Hygiene Data'!$E$9,0,10*ROW('Hygiene Data'!E16))),'Data Summary'!DT22="Yes"),OFFSET('Hygiene Data'!$E$9,0,10*ROW('Hygiene Data'!E16)),NA())</f>
        <v>#N/A</v>
      </c>
      <c r="BF22" s="492" t="e">
        <f ca="1">+IF(AND(ISNUMBER(OFFSET('Hygiene Data'!$F$5,0,10*ROW('Hygiene Data'!F16))),'Data Summary'!DU22="Yes"),OFFSET('Hygiene Data'!$F$5,0,10*ROW('Hygiene Data'!F16)),NA())</f>
        <v>#N/A</v>
      </c>
      <c r="BG22" s="492" t="e">
        <f ca="1">+IF(AND(ISNUMBER(OFFSET('Hygiene Data'!$F$7,0,10*ROW('Hygiene Data'!F16))),'Data Summary'!DV22="Yes"),OFFSET('Hygiene Data'!$F$7,0,10*ROW('Hygiene Data'!F16)),NA())</f>
        <v>#N/A</v>
      </c>
      <c r="BH22" s="492" t="e">
        <f ca="1">+IF(AND(ISNUMBER(OFFSET('Hygiene Data'!$F$9,0,10*ROW('Hygiene Data'!F16))),'Data Summary'!DW22="Yes"),OFFSET('Hygiene Data'!$F$9,0,10*ROW('Hygiene Data'!F16)),NA())</f>
        <v>#N/A</v>
      </c>
      <c r="BI22" s="492" t="e">
        <f ca="1">+IF(AND(ISNUMBER(OFFSET('Hygiene Data'!$G$5,0,10*ROW('Hygiene Data'!G16))),'Data Summary'!DX22="Yes"),OFFSET('Hygiene Data'!$G$5,0,10*ROW('Hygiene Data'!G16)),NA())</f>
        <v>#N/A</v>
      </c>
      <c r="BJ22" s="492" t="e">
        <f ca="1">+IF(AND(ISNUMBER(OFFSET('Hygiene Data'!$G$7,0,10*ROW('Hygiene Data'!G16))),'Data Summary'!DY22="Yes"),OFFSET('Hygiene Data'!$G$7,0,10*ROW('Hygiene Data'!G16)),NA())</f>
        <v>#N/A</v>
      </c>
      <c r="BK22" s="492" t="e">
        <f ca="1">+IF(AND(ISNUMBER(OFFSET('Hygiene Data'!$G$9,0,10*ROW('Hygiene Data'!G16))),'Data Summary'!DZ22="Yes"),OFFSET('Hygiene Data'!$G$9,0,10*ROW('Hygiene Data'!G16)),NA())</f>
        <v>#N/A</v>
      </c>
      <c r="BL22" s="492" t="e">
        <f ca="1">+IF(AND(ISNUMBER(OFFSET('Hygiene Data'!$H$5,0,10*ROW('Hygiene Data'!H16))),'Data Summary'!EA22="Yes"),OFFSET('Hygiene Data'!$H$5,0,10*ROW('Hygiene Data'!H16)),NA())</f>
        <v>#N/A</v>
      </c>
      <c r="BM22" s="492" t="e">
        <f ca="1">+IF(AND(ISNUMBER(OFFSET('Hygiene Data'!$H$7,0,10*ROW('Hygiene Data'!H16))),'Data Summary'!EB22="Yes"),OFFSET('Hygiene Data'!$H$7,0,10*ROW('Hygiene Data'!H16)),NA())</f>
        <v>#N/A</v>
      </c>
      <c r="BN22" s="492" t="e">
        <f ca="1">+IF(AND(ISNUMBER(OFFSET('Hygiene Data'!$H$9,0,10*ROW('Hygiene Data'!H16))),'Data Summary'!EC22="Yes"),OFFSET('Hygiene Data'!$H$9,0,10*ROW('Hygiene Data'!H16)),NA())</f>
        <v>#N/A</v>
      </c>
      <c r="BO22" s="492" t="e">
        <f ca="1">+IF(AND(ISNUMBER(OFFSET('Hygiene Data'!$I$5,0,10*ROW('Hygiene Data'!I16))),'Data Summary'!ED22="Yes"),OFFSET('Hygiene Data'!$I$5,0,10*ROW('Hygiene Data'!I16)),NA())</f>
        <v>#N/A</v>
      </c>
      <c r="BP22" s="492" t="e">
        <f ca="1">+IF(AND(ISNUMBER(OFFSET('Hygiene Data'!$I$7,0,10*ROW('Hygiene Data'!I16))),'Data Summary'!EE22="Yes"),OFFSET('Hygiene Data'!$I$7,0,10*ROW('Hygiene Data'!I16)),NA())</f>
        <v>#N/A</v>
      </c>
      <c r="BQ22" s="492" t="e">
        <f ca="1">+IF(AND(ISNUMBER(OFFSET('Hygiene Data'!$I$9,0,10*ROW('Hygiene Data'!I16))),'Data Summary'!EF22="Yes"),OFFSET('Hygiene Data'!$I$9,0,10*ROW('Hygiene Data'!I16)),NA())</f>
        <v>#N/A</v>
      </c>
    </row>
    <row r="23" spans="1:69" x14ac:dyDescent="0.25">
      <c r="A23" s="488" t="e">
        <f ca="1">+RIGHT('Data Summary'!A23,LEN('Data Summary'!A23)-9)</f>
        <v>#VALUE!</v>
      </c>
      <c r="B23" s="462" t="str">
        <f ca="1">+IF(ISTEXT('Data Summary'!B23),'Data Summary'!B23,"")</f>
        <v/>
      </c>
      <c r="C23" s="489" t="e">
        <f ca="1">+VALUE('Data Summary'!C23)</f>
        <v>#VALUE!</v>
      </c>
      <c r="D23" s="490" t="e">
        <f ca="1">+IF(AND(ISNUMBER(OFFSET('Water Data'!$D$4,0,10*ROW('Water Data'!D17))),'Data Summary'!BS23="Yes"),100-OFFSET('Water Data'!$D$4,0,10*ROW('Water Data'!D17)),NA())</f>
        <v>#N/A</v>
      </c>
      <c r="E23" s="490" t="e">
        <f ca="1">+IF(AND(ISNUMBER(OFFSET('Water Data'!$D$6,0,10*ROW('Water Data'!D17))),'Data Summary'!BT23="Yes"),OFFSET('Water Data'!$D$6,0,10*ROW('Water Data'!D17)),NA())</f>
        <v>#N/A</v>
      </c>
      <c r="F23" s="490" t="e">
        <f ca="1">+IF(AND(ISNUMBER(OFFSET('Water Data'!$D$9,0,10*ROW('Water Data'!D17))),'Data Summary'!BU23="Yes"),OFFSET('Water Data'!$D$9,0,10*ROW('Water Data'!D17)),NA())</f>
        <v>#N/A</v>
      </c>
      <c r="G23" s="490" t="e">
        <f ca="1">+IF(AND(ISNUMBER(OFFSET('Water Data'!$E$4,0,10*ROW('Water Data'!E17))),'Data Summary'!BV23="Yes"),100-OFFSET('Water Data'!$E$4,0,10*ROW('Water Data'!E17)),NA())</f>
        <v>#N/A</v>
      </c>
      <c r="H23" s="490" t="e">
        <f ca="1">+IF(AND(ISNUMBER(OFFSET('Water Data'!$E$6,0,10*ROW('Water Data'!E17))),'Data Summary'!BW23="Yes"),OFFSET('Water Data'!$E$6,0,10*ROW('Water Data'!E17)),NA())</f>
        <v>#N/A</v>
      </c>
      <c r="I23" s="490" t="e">
        <f ca="1">+IF(AND(ISNUMBER(OFFSET('Water Data'!$E$9,0,10*ROW('Water Data'!E17))),'Data Summary'!BX23="Yes"),OFFSET('Water Data'!$E$9,0,10*ROW('Water Data'!E17)),NA())</f>
        <v>#N/A</v>
      </c>
      <c r="J23" s="490" t="e">
        <f ca="1">+IF(AND(ISNUMBER(OFFSET('Water Data'!$F$4,0,10*ROW('Water Data'!F17))),'Data Summary'!BY23="Yes"),100-OFFSET('Water Data'!$F$4,0,10*ROW('Water Data'!F17)),NA())</f>
        <v>#N/A</v>
      </c>
      <c r="K23" s="490" t="e">
        <f ca="1">+IF(AND(ISNUMBER(OFFSET('Water Data'!$F$6,0,10*ROW('Water Data'!F17))),'Data Summary'!BZ23="Yes"),OFFSET('Water Data'!$F$6,0,10*ROW('Water Data'!F17)),NA())</f>
        <v>#N/A</v>
      </c>
      <c r="L23" s="490" t="e">
        <f ca="1">+IF(AND(ISNUMBER(OFFSET('Water Data'!$F$9,0,10*ROW('Water Data'!F17))),'Data Summary'!CA23="Yes"),OFFSET('Water Data'!$F$9,0,10*ROW('Water Data'!F17)),NA())</f>
        <v>#N/A</v>
      </c>
      <c r="M23" s="490" t="e">
        <f ca="1">+IF(AND(ISNUMBER(OFFSET('Water Data'!$G$4,0,10*ROW('Water Data'!G17))),'Data Summary'!CB23="Yes"),100-OFFSET('Water Data'!$G$4,0,10*ROW('Water Data'!G17)),NA())</f>
        <v>#N/A</v>
      </c>
      <c r="N23" s="490" t="e">
        <f ca="1">+IF(AND(ISNUMBER(OFFSET('Water Data'!$G$6,0,10*ROW('Water Data'!G17))),'Data Summary'!CC23="Yes"),OFFSET('Water Data'!$G$6,0,10*ROW('Water Data'!G17)),NA())</f>
        <v>#N/A</v>
      </c>
      <c r="O23" s="490" t="e">
        <f ca="1">+IF(AND(ISNUMBER(OFFSET('Water Data'!$G$9,0,10*ROW('Water Data'!G17))),'Data Summary'!CD23="Yes"),OFFSET('Water Data'!$G$9,0,10*ROW('Water Data'!G17)),NA())</f>
        <v>#N/A</v>
      </c>
      <c r="P23" s="490" t="e">
        <f ca="1">+IF(AND(ISNUMBER(OFFSET('Water Data'!$H$4,0,10*ROW('Water Data'!H17))),'Data Summary'!CE23="Yes"),100-OFFSET('Water Data'!$H$4,0,10*ROW('Water Data'!H17)),NA())</f>
        <v>#N/A</v>
      </c>
      <c r="Q23" s="490" t="e">
        <f ca="1">+IF(AND(ISNUMBER(OFFSET('Water Data'!$H$6,0,10*ROW('Water Data'!H17))),'Data Summary'!CF23="Yes"),OFFSET('Water Data'!$H$6,0,10*ROW('Water Data'!H17)),NA())</f>
        <v>#N/A</v>
      </c>
      <c r="R23" s="490" t="e">
        <f ca="1">+IF(AND(ISNUMBER(OFFSET('Water Data'!$H$9,0,10*ROW('Water Data'!H17))),'Data Summary'!CG23="Yes"),OFFSET('Water Data'!$H$9,0,10*ROW('Water Data'!H17)),NA())</f>
        <v>#N/A</v>
      </c>
      <c r="S23" s="490" t="e">
        <f ca="1">+IF(AND(ISNUMBER(OFFSET('Water Data'!$I$4,0,10*ROW('Water Data'!I17))),'Data Summary'!CH23="Yes"),100-OFFSET('Water Data'!$I$4,0,10*ROW('Water Data'!I17)),NA())</f>
        <v>#N/A</v>
      </c>
      <c r="T23" s="490" t="e">
        <f ca="1">+IF(AND(ISNUMBER(OFFSET('Water Data'!$I$6,0,10*ROW('Water Data'!I17))),'Data Summary'!CI23="Yes"),OFFSET('Water Data'!$I$6,0,10*ROW('Water Data'!I17)),NA())</f>
        <v>#N/A</v>
      </c>
      <c r="U23" s="490" t="e">
        <f ca="1">+IF(AND(ISNUMBER(OFFSET('Water Data'!$I$9,0,10*ROW('Water Data'!I17))),'Data Summary'!CJ23="Yes"),OFFSET('Water Data'!$I$9,0,10*ROW('Water Data'!I17)),NA())</f>
        <v>#N/A</v>
      </c>
      <c r="V23" s="491" t="e">
        <f ca="1">+IF(AND(ISNUMBER(OFFSET('Sanitation Data'!$D$4,0,10*ROW('Sanitation Data'!D17))),'Data Summary'!CK23="Yes"),100-OFFSET('Sanitation Data'!$D$4,0,10*ROW('Sanitation Data'!D17)),NA())</f>
        <v>#N/A</v>
      </c>
      <c r="W23" s="491" t="e">
        <f ca="1">+IF(AND(ISNUMBER(OFFSET('Sanitation Data'!$D$6,0,10*ROW('Sanitation Data'!D17))),'Data Summary'!CL23="Yes"),OFFSET('Sanitation Data'!$D$6,0,10*ROW('Sanitation Data'!D17)),NA())</f>
        <v>#N/A</v>
      </c>
      <c r="X23" s="491" t="e">
        <f ca="1">+IF(AND(ISNUMBER(OFFSET('Sanitation Data'!$D$10,0,10*ROW('Sanitation Data'!D17))),'Data Summary'!CM23="Yes"),OFFSET('Sanitation Data'!$D$10,0,10*ROW('Sanitation Data'!D17)),NA())</f>
        <v>#N/A</v>
      </c>
      <c r="Y23" s="491" t="e">
        <f ca="1">+IF(AND(ISNUMBER(OFFSET('Sanitation Data'!$D$11,0,10*ROW('Sanitation Data'!D17))),'Data Summary'!CN23="Yes"),OFFSET('Sanitation Data'!$D$11,0,10*ROW('Sanitation Data'!D17)),NA())</f>
        <v>#N/A</v>
      </c>
      <c r="Z23" s="491" t="e">
        <f ca="1">+IF(AND(ISNUMBER(OFFSET('Sanitation Data'!$D$12,0,10*ROW('Sanitation Data'!D17))),'Data Summary'!CO23="Yes"),OFFSET('Sanitation Data'!$D$12,0,10*ROW('Sanitation Data'!D17)),NA())</f>
        <v>#N/A</v>
      </c>
      <c r="AA23" s="491" t="e">
        <f ca="1">+IF(AND(ISNUMBER(OFFSET('Sanitation Data'!$E$4,0,10*ROW('Sanitation Data'!E17))),'Data Summary'!CP23="Yes"),100-OFFSET('Sanitation Data'!$E$4,0,10*ROW('Sanitation Data'!E17)),NA())</f>
        <v>#N/A</v>
      </c>
      <c r="AB23" s="491" t="e">
        <f ca="1">+IF(AND(ISNUMBER(OFFSET('Sanitation Data'!$E$6,0,10*ROW('Sanitation Data'!E17))),'Data Summary'!CQ23="Yes"),OFFSET('Sanitation Data'!$E$6,0,10*ROW('Sanitation Data'!E17)),NA())</f>
        <v>#N/A</v>
      </c>
      <c r="AC23" s="491" t="e">
        <f ca="1">+IF(AND(ISNUMBER(OFFSET('Sanitation Data'!$E$10,0,10*ROW('Sanitation Data'!E17))),'Data Summary'!CR23="Yes"),OFFSET('Sanitation Data'!$E$10,0,10*ROW('Sanitation Data'!E17)),NA())</f>
        <v>#N/A</v>
      </c>
      <c r="AD23" s="491" t="e">
        <f ca="1">+IF(AND(ISNUMBER(OFFSET('Sanitation Data'!$E$11,0,10*ROW('Sanitation Data'!E17))),'Data Summary'!CS23="Yes"),OFFSET('Sanitation Data'!$E$11,0,10*ROW('Sanitation Data'!E17)),NA())</f>
        <v>#N/A</v>
      </c>
      <c r="AE23" s="491" t="e">
        <f ca="1">+IF(AND(ISNUMBER(OFFSET('Sanitation Data'!$E$12,0,10*ROW('Sanitation Data'!E17))),'Data Summary'!CT23="Yes"),OFFSET('Sanitation Data'!$E$12,0,10*ROW('Sanitation Data'!E17)),NA())</f>
        <v>#N/A</v>
      </c>
      <c r="AF23" s="491" t="e">
        <f ca="1">+IF(AND(ISNUMBER(OFFSET('Sanitation Data'!$F$4,0,10*ROW('Sanitation Data'!F17))),'Data Summary'!CU23="Yes"),100-OFFSET('Sanitation Data'!$F$4,0,10*ROW('Sanitation Data'!F17)),NA())</f>
        <v>#N/A</v>
      </c>
      <c r="AG23" s="491" t="e">
        <f ca="1">+IF(AND(ISNUMBER(OFFSET('Sanitation Data'!$F$6,0,10*ROW('Sanitation Data'!F17))),'Data Summary'!CV23="Yes"),OFFSET('Sanitation Data'!$F$6,0,10*ROW('Sanitation Data'!F17)),NA())</f>
        <v>#N/A</v>
      </c>
      <c r="AH23" s="491" t="e">
        <f ca="1">+IF(AND(ISNUMBER(OFFSET('Sanitation Data'!$F$10,0,10*ROW('Sanitation Data'!F17))),'Data Summary'!CW23="Yes"),OFFSET('Sanitation Data'!$F$10,0,10*ROW('Sanitation Data'!F17)),NA())</f>
        <v>#N/A</v>
      </c>
      <c r="AI23" s="491" t="e">
        <f ca="1">+IF(AND(ISNUMBER(OFFSET('Sanitation Data'!$F$11,0,10*ROW('Sanitation Data'!F17))),'Data Summary'!CX23="Yes"),OFFSET('Sanitation Data'!$F$11,0,10*ROW('Sanitation Data'!F17)),NA())</f>
        <v>#N/A</v>
      </c>
      <c r="AJ23" s="491" t="e">
        <f ca="1">+IF(AND(ISNUMBER(OFFSET('Sanitation Data'!$F$12,0,10*ROW('Sanitation Data'!F17))),'Data Summary'!CY23="Yes"),OFFSET('Sanitation Data'!$F$12,0,10*ROW('Sanitation Data'!F17)),NA())</f>
        <v>#N/A</v>
      </c>
      <c r="AK23" s="491" t="e">
        <f ca="1">+IF(AND(ISNUMBER(OFFSET('Sanitation Data'!$G$4,0,10*ROW('Sanitation Data'!G17))),'Data Summary'!CZ23="Yes"),100-OFFSET('Sanitation Data'!$G$4,0,10*ROW('Sanitation Data'!G17)),NA())</f>
        <v>#N/A</v>
      </c>
      <c r="AL23" s="491" t="e">
        <f ca="1">+IF(AND(ISNUMBER(OFFSET('Sanitation Data'!$G$6,0,10*ROW('Sanitation Data'!G17))),'Data Summary'!DA23="Yes"),OFFSET('Sanitation Data'!$G$6,0,10*ROW('Sanitation Data'!G17)),NA())</f>
        <v>#N/A</v>
      </c>
      <c r="AM23" s="491" t="e">
        <f ca="1">+IF(AND(ISNUMBER(OFFSET('Sanitation Data'!$G$10,0,10*ROW('Sanitation Data'!G17))),'Data Summary'!DB23="Yes"),OFFSET('Sanitation Data'!$G$10,0,10*ROW('Sanitation Data'!G17)),NA())</f>
        <v>#N/A</v>
      </c>
      <c r="AN23" s="491" t="e">
        <f ca="1">+IF(AND(ISNUMBER(OFFSET('Sanitation Data'!$G$11,0,10*ROW('Sanitation Data'!G17))),'Data Summary'!DC23="Yes"),OFFSET('Sanitation Data'!$G$11,0,10*ROW('Sanitation Data'!G17)),NA())</f>
        <v>#N/A</v>
      </c>
      <c r="AO23" s="491" t="e">
        <f ca="1">+IF(AND(ISNUMBER(OFFSET('Sanitation Data'!$G$12,0,10*ROW('Sanitation Data'!G17))),'Data Summary'!DD23="Yes"),OFFSET('Sanitation Data'!$G$12,0,10*ROW('Sanitation Data'!G17)),NA())</f>
        <v>#N/A</v>
      </c>
      <c r="AP23" s="491" t="e">
        <f ca="1">+IF(AND(ISNUMBER(OFFSET('Sanitation Data'!$H$4,0,10*ROW('Sanitation Data'!H17))),'Data Summary'!DE23="Yes"),100-OFFSET('Sanitation Data'!$H$4,0,10*ROW('Sanitation Data'!H17)),NA())</f>
        <v>#N/A</v>
      </c>
      <c r="AQ23" s="491" t="e">
        <f ca="1">+IF(AND(ISNUMBER(OFFSET('Sanitation Data'!$H$6,0,10*ROW('Sanitation Data'!H17))),'Data Summary'!DF23="Yes"),OFFSET('Sanitation Data'!$H$6,0,10*ROW('Sanitation Data'!H17)),NA())</f>
        <v>#N/A</v>
      </c>
      <c r="AR23" s="491" t="e">
        <f ca="1">+IF(AND(ISNUMBER(OFFSET('Sanitation Data'!$H$10,0,10*ROW('Sanitation Data'!H17))),'Data Summary'!DG23="Yes"),OFFSET('Sanitation Data'!$H$10,0,10*ROW('Sanitation Data'!H17)),NA())</f>
        <v>#N/A</v>
      </c>
      <c r="AS23" s="491" t="e">
        <f ca="1">+IF(AND(ISNUMBER(OFFSET('Sanitation Data'!$H$11,0,10*ROW('Sanitation Data'!H17))),'Data Summary'!DH23="Yes"),OFFSET('Sanitation Data'!$H$11,0,10*ROW('Sanitation Data'!H17)),NA())</f>
        <v>#N/A</v>
      </c>
      <c r="AT23" s="491" t="e">
        <f ca="1">+IF(AND(ISNUMBER(OFFSET('Sanitation Data'!$H$12,0,10*ROW('Sanitation Data'!H17))),'Data Summary'!DI23="Yes"),OFFSET('Sanitation Data'!$H$12,0,10*ROW('Sanitation Data'!H17)),NA())</f>
        <v>#N/A</v>
      </c>
      <c r="AU23" s="491" t="e">
        <f ca="1">+IF(AND(ISNUMBER(OFFSET('Sanitation Data'!$I$4,0,10*ROW('Sanitation Data'!I17))),'Data Summary'!DJ23="Yes"),100-OFFSET('Sanitation Data'!$I$4,0,10*ROW('Sanitation Data'!I17)),NA())</f>
        <v>#N/A</v>
      </c>
      <c r="AV23" s="491" t="e">
        <f ca="1">+IF(AND(ISNUMBER(OFFSET('Sanitation Data'!$I$6,0,10*ROW('Sanitation Data'!I17))),'Data Summary'!DK23="Yes"),OFFSET('Sanitation Data'!$I$6,0,10*ROW('Sanitation Data'!I17)),NA())</f>
        <v>#N/A</v>
      </c>
      <c r="AW23" s="491" t="e">
        <f ca="1">+IF(AND(ISNUMBER(OFFSET('Sanitation Data'!$I$10,0,10*ROW('Sanitation Data'!I17))),'Data Summary'!DL23="Yes"),OFFSET('Sanitation Data'!$I$10,0,10*ROW('Sanitation Data'!I17)),NA())</f>
        <v>#N/A</v>
      </c>
      <c r="AX23" s="491" t="e">
        <f ca="1">+IF(AND(ISNUMBER(OFFSET('Sanitation Data'!$I$11,0,10*ROW('Sanitation Data'!I17))),'Data Summary'!DM23="Yes"),OFFSET('Sanitation Data'!$I$11,0,10*ROW('Sanitation Data'!I17)),NA())</f>
        <v>#N/A</v>
      </c>
      <c r="AY23" s="491" t="e">
        <f ca="1">+IF(AND(ISNUMBER(OFFSET('Sanitation Data'!$I$12,0,10*ROW('Sanitation Data'!I17))),'Data Summary'!DN23="Yes"),OFFSET('Sanitation Data'!$I$12,0,10*ROW('Sanitation Data'!I17)),NA())</f>
        <v>#N/A</v>
      </c>
      <c r="AZ23" s="492" t="e">
        <f ca="1">+IF(AND(ISNUMBER(OFFSET('Hygiene Data'!$D$5,0,10*ROW('Hygiene Data'!D17))),'Data Summary'!DO23="Yes"),OFFSET('Hygiene Data'!$D$5,0,10*ROW('Hygiene Data'!D17)),NA())</f>
        <v>#N/A</v>
      </c>
      <c r="BA23" s="492" t="e">
        <f ca="1">+IF(AND(ISNUMBER(OFFSET('Hygiene Data'!$D$7,0,10*ROW('Hygiene Data'!D17))),'Data Summary'!DP23="Yes"),OFFSET('Hygiene Data'!$D$7,0,10*ROW('Hygiene Data'!D17)),NA())</f>
        <v>#N/A</v>
      </c>
      <c r="BB23" s="492" t="e">
        <f ca="1">+IF(AND(ISNUMBER(OFFSET('Hygiene Data'!$D$9,0,10*ROW('Hygiene Data'!D17))),'Data Summary'!DQ23="Yes"),OFFSET('Hygiene Data'!$D$9,0,10*ROW('Hygiene Data'!D17)),NA())</f>
        <v>#N/A</v>
      </c>
      <c r="BC23" s="492" t="e">
        <f ca="1">+IF(AND(ISNUMBER(OFFSET('Hygiene Data'!$E$5,0,10*ROW('Hygiene Data'!E17))),'Data Summary'!DR23="Yes"),OFFSET('Hygiene Data'!$E$5,0,10*ROW('Hygiene Data'!E17)),NA())</f>
        <v>#N/A</v>
      </c>
      <c r="BD23" s="492" t="e">
        <f ca="1">+IF(AND(ISNUMBER(OFFSET('Hygiene Data'!$E$7,0,10*ROW('Hygiene Data'!E17))),'Data Summary'!DS23="Yes"),OFFSET('Hygiene Data'!$E$7,0,10*ROW('Hygiene Data'!E17)),NA())</f>
        <v>#N/A</v>
      </c>
      <c r="BE23" s="492" t="e">
        <f ca="1">+IF(AND(ISNUMBER(OFFSET('Hygiene Data'!$E$9,0,10*ROW('Hygiene Data'!E17))),'Data Summary'!DT23="Yes"),OFFSET('Hygiene Data'!$E$9,0,10*ROW('Hygiene Data'!E17)),NA())</f>
        <v>#N/A</v>
      </c>
      <c r="BF23" s="492" t="e">
        <f ca="1">+IF(AND(ISNUMBER(OFFSET('Hygiene Data'!$F$5,0,10*ROW('Hygiene Data'!F17))),'Data Summary'!DU23="Yes"),OFFSET('Hygiene Data'!$F$5,0,10*ROW('Hygiene Data'!F17)),NA())</f>
        <v>#N/A</v>
      </c>
      <c r="BG23" s="492" t="e">
        <f ca="1">+IF(AND(ISNUMBER(OFFSET('Hygiene Data'!$F$7,0,10*ROW('Hygiene Data'!F17))),'Data Summary'!DV23="Yes"),OFFSET('Hygiene Data'!$F$7,0,10*ROW('Hygiene Data'!F17)),NA())</f>
        <v>#N/A</v>
      </c>
      <c r="BH23" s="492" t="e">
        <f ca="1">+IF(AND(ISNUMBER(OFFSET('Hygiene Data'!$F$9,0,10*ROW('Hygiene Data'!F17))),'Data Summary'!DW23="Yes"),OFFSET('Hygiene Data'!$F$9,0,10*ROW('Hygiene Data'!F17)),NA())</f>
        <v>#N/A</v>
      </c>
      <c r="BI23" s="492" t="e">
        <f ca="1">+IF(AND(ISNUMBER(OFFSET('Hygiene Data'!$G$5,0,10*ROW('Hygiene Data'!G17))),'Data Summary'!DX23="Yes"),OFFSET('Hygiene Data'!$G$5,0,10*ROW('Hygiene Data'!G17)),NA())</f>
        <v>#N/A</v>
      </c>
      <c r="BJ23" s="492" t="e">
        <f ca="1">+IF(AND(ISNUMBER(OFFSET('Hygiene Data'!$G$7,0,10*ROW('Hygiene Data'!G17))),'Data Summary'!DY23="Yes"),OFFSET('Hygiene Data'!$G$7,0,10*ROW('Hygiene Data'!G17)),NA())</f>
        <v>#N/A</v>
      </c>
      <c r="BK23" s="492" t="e">
        <f ca="1">+IF(AND(ISNUMBER(OFFSET('Hygiene Data'!$G$9,0,10*ROW('Hygiene Data'!G17))),'Data Summary'!DZ23="Yes"),OFFSET('Hygiene Data'!$G$9,0,10*ROW('Hygiene Data'!G17)),NA())</f>
        <v>#N/A</v>
      </c>
      <c r="BL23" s="492" t="e">
        <f ca="1">+IF(AND(ISNUMBER(OFFSET('Hygiene Data'!$H$5,0,10*ROW('Hygiene Data'!H17))),'Data Summary'!EA23="Yes"),OFFSET('Hygiene Data'!$H$5,0,10*ROW('Hygiene Data'!H17)),NA())</f>
        <v>#N/A</v>
      </c>
      <c r="BM23" s="492" t="e">
        <f ca="1">+IF(AND(ISNUMBER(OFFSET('Hygiene Data'!$H$7,0,10*ROW('Hygiene Data'!H17))),'Data Summary'!EB23="Yes"),OFFSET('Hygiene Data'!$H$7,0,10*ROW('Hygiene Data'!H17)),NA())</f>
        <v>#N/A</v>
      </c>
      <c r="BN23" s="492" t="e">
        <f ca="1">+IF(AND(ISNUMBER(OFFSET('Hygiene Data'!$H$9,0,10*ROW('Hygiene Data'!H17))),'Data Summary'!EC23="Yes"),OFFSET('Hygiene Data'!$H$9,0,10*ROW('Hygiene Data'!H17)),NA())</f>
        <v>#N/A</v>
      </c>
      <c r="BO23" s="492" t="e">
        <f ca="1">+IF(AND(ISNUMBER(OFFSET('Hygiene Data'!$I$5,0,10*ROW('Hygiene Data'!I17))),'Data Summary'!ED23="Yes"),OFFSET('Hygiene Data'!$I$5,0,10*ROW('Hygiene Data'!I17)),NA())</f>
        <v>#N/A</v>
      </c>
      <c r="BP23" s="492" t="e">
        <f ca="1">+IF(AND(ISNUMBER(OFFSET('Hygiene Data'!$I$7,0,10*ROW('Hygiene Data'!I17))),'Data Summary'!EE23="Yes"),OFFSET('Hygiene Data'!$I$7,0,10*ROW('Hygiene Data'!I17)),NA())</f>
        <v>#N/A</v>
      </c>
      <c r="BQ23" s="492" t="e">
        <f ca="1">+IF(AND(ISNUMBER(OFFSET('Hygiene Data'!$I$9,0,10*ROW('Hygiene Data'!I17))),'Data Summary'!EF23="Yes"),OFFSET('Hygiene Data'!$I$9,0,10*ROW('Hygiene Data'!I17)),NA())</f>
        <v>#N/A</v>
      </c>
    </row>
    <row r="24" spans="1:69" x14ac:dyDescent="0.25">
      <c r="A24" s="488" t="e">
        <f ca="1">+RIGHT('Data Summary'!A24,LEN('Data Summary'!A24)-9)</f>
        <v>#VALUE!</v>
      </c>
      <c r="B24" s="462" t="str">
        <f ca="1">+IF(ISTEXT('Data Summary'!B24),'Data Summary'!B24,"")</f>
        <v/>
      </c>
      <c r="C24" s="489" t="e">
        <f ca="1">+VALUE('Data Summary'!C24)</f>
        <v>#VALUE!</v>
      </c>
      <c r="D24" s="490" t="e">
        <f ca="1">+IF(AND(ISNUMBER(OFFSET('Water Data'!$D$4,0,10*ROW('Water Data'!D18))),'Data Summary'!BS24="Yes"),100-OFFSET('Water Data'!$D$4,0,10*ROW('Water Data'!D18)),NA())</f>
        <v>#N/A</v>
      </c>
      <c r="E24" s="490" t="e">
        <f ca="1">+IF(AND(ISNUMBER(OFFSET('Water Data'!$D$6,0,10*ROW('Water Data'!D18))),'Data Summary'!BT24="Yes"),OFFSET('Water Data'!$D$6,0,10*ROW('Water Data'!D18)),NA())</f>
        <v>#N/A</v>
      </c>
      <c r="F24" s="490" t="e">
        <f ca="1">+IF(AND(ISNUMBER(OFFSET('Water Data'!$D$9,0,10*ROW('Water Data'!D18))),'Data Summary'!BU24="Yes"),OFFSET('Water Data'!$D$9,0,10*ROW('Water Data'!D18)),NA())</f>
        <v>#N/A</v>
      </c>
      <c r="G24" s="490" t="e">
        <f ca="1">+IF(AND(ISNUMBER(OFFSET('Water Data'!$E$4,0,10*ROW('Water Data'!E18))),'Data Summary'!BV24="Yes"),100-OFFSET('Water Data'!$E$4,0,10*ROW('Water Data'!E18)),NA())</f>
        <v>#N/A</v>
      </c>
      <c r="H24" s="490" t="e">
        <f ca="1">+IF(AND(ISNUMBER(OFFSET('Water Data'!$E$6,0,10*ROW('Water Data'!E18))),'Data Summary'!BW24="Yes"),OFFSET('Water Data'!$E$6,0,10*ROW('Water Data'!E18)),NA())</f>
        <v>#N/A</v>
      </c>
      <c r="I24" s="490" t="e">
        <f ca="1">+IF(AND(ISNUMBER(OFFSET('Water Data'!$E$9,0,10*ROW('Water Data'!E18))),'Data Summary'!BX24="Yes"),OFFSET('Water Data'!$E$9,0,10*ROW('Water Data'!E18)),NA())</f>
        <v>#N/A</v>
      </c>
      <c r="J24" s="490" t="e">
        <f ca="1">+IF(AND(ISNUMBER(OFFSET('Water Data'!$F$4,0,10*ROW('Water Data'!F18))),'Data Summary'!BY24="Yes"),100-OFFSET('Water Data'!$F$4,0,10*ROW('Water Data'!F18)),NA())</f>
        <v>#N/A</v>
      </c>
      <c r="K24" s="490" t="e">
        <f ca="1">+IF(AND(ISNUMBER(OFFSET('Water Data'!$F$6,0,10*ROW('Water Data'!F18))),'Data Summary'!BZ24="Yes"),OFFSET('Water Data'!$F$6,0,10*ROW('Water Data'!F18)),NA())</f>
        <v>#N/A</v>
      </c>
      <c r="L24" s="490" t="e">
        <f ca="1">+IF(AND(ISNUMBER(OFFSET('Water Data'!$F$9,0,10*ROW('Water Data'!F18))),'Data Summary'!CA24="Yes"),OFFSET('Water Data'!$F$9,0,10*ROW('Water Data'!F18)),NA())</f>
        <v>#N/A</v>
      </c>
      <c r="M24" s="490" t="e">
        <f ca="1">+IF(AND(ISNUMBER(OFFSET('Water Data'!$G$4,0,10*ROW('Water Data'!G18))),'Data Summary'!CB24="Yes"),100-OFFSET('Water Data'!$G$4,0,10*ROW('Water Data'!G18)),NA())</f>
        <v>#N/A</v>
      </c>
      <c r="N24" s="490" t="e">
        <f ca="1">+IF(AND(ISNUMBER(OFFSET('Water Data'!$G$6,0,10*ROW('Water Data'!G18))),'Data Summary'!CC24="Yes"),OFFSET('Water Data'!$G$6,0,10*ROW('Water Data'!G18)),NA())</f>
        <v>#N/A</v>
      </c>
      <c r="O24" s="490" t="e">
        <f ca="1">+IF(AND(ISNUMBER(OFFSET('Water Data'!$G$9,0,10*ROW('Water Data'!G18))),'Data Summary'!CD24="Yes"),OFFSET('Water Data'!$G$9,0,10*ROW('Water Data'!G18)),NA())</f>
        <v>#N/A</v>
      </c>
      <c r="P24" s="490" t="e">
        <f ca="1">+IF(AND(ISNUMBER(OFFSET('Water Data'!$H$4,0,10*ROW('Water Data'!H18))),'Data Summary'!CE24="Yes"),100-OFFSET('Water Data'!$H$4,0,10*ROW('Water Data'!H18)),NA())</f>
        <v>#N/A</v>
      </c>
      <c r="Q24" s="490" t="e">
        <f ca="1">+IF(AND(ISNUMBER(OFFSET('Water Data'!$H$6,0,10*ROW('Water Data'!H18))),'Data Summary'!CF24="Yes"),OFFSET('Water Data'!$H$6,0,10*ROW('Water Data'!H18)),NA())</f>
        <v>#N/A</v>
      </c>
      <c r="R24" s="490" t="e">
        <f ca="1">+IF(AND(ISNUMBER(OFFSET('Water Data'!$H$9,0,10*ROW('Water Data'!H18))),'Data Summary'!CG24="Yes"),OFFSET('Water Data'!$H$9,0,10*ROW('Water Data'!H18)),NA())</f>
        <v>#N/A</v>
      </c>
      <c r="S24" s="490" t="e">
        <f ca="1">+IF(AND(ISNUMBER(OFFSET('Water Data'!$I$4,0,10*ROW('Water Data'!I18))),'Data Summary'!CH24="Yes"),100-OFFSET('Water Data'!$I$4,0,10*ROW('Water Data'!I18)),NA())</f>
        <v>#N/A</v>
      </c>
      <c r="T24" s="490" t="e">
        <f ca="1">+IF(AND(ISNUMBER(OFFSET('Water Data'!$I$6,0,10*ROW('Water Data'!I18))),'Data Summary'!CI24="Yes"),OFFSET('Water Data'!$I$6,0,10*ROW('Water Data'!I18)),NA())</f>
        <v>#N/A</v>
      </c>
      <c r="U24" s="490" t="e">
        <f ca="1">+IF(AND(ISNUMBER(OFFSET('Water Data'!$I$9,0,10*ROW('Water Data'!I18))),'Data Summary'!CJ24="Yes"),OFFSET('Water Data'!$I$9,0,10*ROW('Water Data'!I18)),NA())</f>
        <v>#N/A</v>
      </c>
      <c r="V24" s="491" t="e">
        <f ca="1">+IF(AND(ISNUMBER(OFFSET('Sanitation Data'!$D$4,0,10*ROW('Sanitation Data'!D18))),'Data Summary'!CK24="Yes"),100-OFFSET('Sanitation Data'!$D$4,0,10*ROW('Sanitation Data'!D18)),NA())</f>
        <v>#N/A</v>
      </c>
      <c r="W24" s="491" t="e">
        <f ca="1">+IF(AND(ISNUMBER(OFFSET('Sanitation Data'!$D$6,0,10*ROW('Sanitation Data'!D18))),'Data Summary'!CL24="Yes"),OFFSET('Sanitation Data'!$D$6,0,10*ROW('Sanitation Data'!D18)),NA())</f>
        <v>#N/A</v>
      </c>
      <c r="X24" s="491" t="e">
        <f ca="1">+IF(AND(ISNUMBER(OFFSET('Sanitation Data'!$D$10,0,10*ROW('Sanitation Data'!D18))),'Data Summary'!CM24="Yes"),OFFSET('Sanitation Data'!$D$10,0,10*ROW('Sanitation Data'!D18)),NA())</f>
        <v>#N/A</v>
      </c>
      <c r="Y24" s="491" t="e">
        <f ca="1">+IF(AND(ISNUMBER(OFFSET('Sanitation Data'!$D$11,0,10*ROW('Sanitation Data'!D18))),'Data Summary'!CN24="Yes"),OFFSET('Sanitation Data'!$D$11,0,10*ROW('Sanitation Data'!D18)),NA())</f>
        <v>#N/A</v>
      </c>
      <c r="Z24" s="491" t="e">
        <f ca="1">+IF(AND(ISNUMBER(OFFSET('Sanitation Data'!$D$12,0,10*ROW('Sanitation Data'!D18))),'Data Summary'!CO24="Yes"),OFFSET('Sanitation Data'!$D$12,0,10*ROW('Sanitation Data'!D18)),NA())</f>
        <v>#N/A</v>
      </c>
      <c r="AA24" s="491" t="e">
        <f ca="1">+IF(AND(ISNUMBER(OFFSET('Sanitation Data'!$E$4,0,10*ROW('Sanitation Data'!E18))),'Data Summary'!CP24="Yes"),100-OFFSET('Sanitation Data'!$E$4,0,10*ROW('Sanitation Data'!E18)),NA())</f>
        <v>#N/A</v>
      </c>
      <c r="AB24" s="491" t="e">
        <f ca="1">+IF(AND(ISNUMBER(OFFSET('Sanitation Data'!$E$6,0,10*ROW('Sanitation Data'!E18))),'Data Summary'!CQ24="Yes"),OFFSET('Sanitation Data'!$E$6,0,10*ROW('Sanitation Data'!E18)),NA())</f>
        <v>#N/A</v>
      </c>
      <c r="AC24" s="491" t="e">
        <f ca="1">+IF(AND(ISNUMBER(OFFSET('Sanitation Data'!$E$10,0,10*ROW('Sanitation Data'!E18))),'Data Summary'!CR24="Yes"),OFFSET('Sanitation Data'!$E$10,0,10*ROW('Sanitation Data'!E18)),NA())</f>
        <v>#N/A</v>
      </c>
      <c r="AD24" s="491" t="e">
        <f ca="1">+IF(AND(ISNUMBER(OFFSET('Sanitation Data'!$E$11,0,10*ROW('Sanitation Data'!E18))),'Data Summary'!CS24="Yes"),OFFSET('Sanitation Data'!$E$11,0,10*ROW('Sanitation Data'!E18)),NA())</f>
        <v>#N/A</v>
      </c>
      <c r="AE24" s="491" t="e">
        <f ca="1">+IF(AND(ISNUMBER(OFFSET('Sanitation Data'!$E$12,0,10*ROW('Sanitation Data'!E18))),'Data Summary'!CT24="Yes"),OFFSET('Sanitation Data'!$E$12,0,10*ROW('Sanitation Data'!E18)),NA())</f>
        <v>#N/A</v>
      </c>
      <c r="AF24" s="491" t="e">
        <f ca="1">+IF(AND(ISNUMBER(OFFSET('Sanitation Data'!$F$4,0,10*ROW('Sanitation Data'!F18))),'Data Summary'!CU24="Yes"),100-OFFSET('Sanitation Data'!$F$4,0,10*ROW('Sanitation Data'!F18)),NA())</f>
        <v>#N/A</v>
      </c>
      <c r="AG24" s="491" t="e">
        <f ca="1">+IF(AND(ISNUMBER(OFFSET('Sanitation Data'!$F$6,0,10*ROW('Sanitation Data'!F18))),'Data Summary'!CV24="Yes"),OFFSET('Sanitation Data'!$F$6,0,10*ROW('Sanitation Data'!F18)),NA())</f>
        <v>#N/A</v>
      </c>
      <c r="AH24" s="491" t="e">
        <f ca="1">+IF(AND(ISNUMBER(OFFSET('Sanitation Data'!$F$10,0,10*ROW('Sanitation Data'!F18))),'Data Summary'!CW24="Yes"),OFFSET('Sanitation Data'!$F$10,0,10*ROW('Sanitation Data'!F18)),NA())</f>
        <v>#N/A</v>
      </c>
      <c r="AI24" s="491" t="e">
        <f ca="1">+IF(AND(ISNUMBER(OFFSET('Sanitation Data'!$F$11,0,10*ROW('Sanitation Data'!F18))),'Data Summary'!CX24="Yes"),OFFSET('Sanitation Data'!$F$11,0,10*ROW('Sanitation Data'!F18)),NA())</f>
        <v>#N/A</v>
      </c>
      <c r="AJ24" s="491" t="e">
        <f ca="1">+IF(AND(ISNUMBER(OFFSET('Sanitation Data'!$F$12,0,10*ROW('Sanitation Data'!F18))),'Data Summary'!CY24="Yes"),OFFSET('Sanitation Data'!$F$12,0,10*ROW('Sanitation Data'!F18)),NA())</f>
        <v>#N/A</v>
      </c>
      <c r="AK24" s="491" t="e">
        <f ca="1">+IF(AND(ISNUMBER(OFFSET('Sanitation Data'!$G$4,0,10*ROW('Sanitation Data'!G18))),'Data Summary'!CZ24="Yes"),100-OFFSET('Sanitation Data'!$G$4,0,10*ROW('Sanitation Data'!G18)),NA())</f>
        <v>#N/A</v>
      </c>
      <c r="AL24" s="491" t="e">
        <f ca="1">+IF(AND(ISNUMBER(OFFSET('Sanitation Data'!$G$6,0,10*ROW('Sanitation Data'!G18))),'Data Summary'!DA24="Yes"),OFFSET('Sanitation Data'!$G$6,0,10*ROW('Sanitation Data'!G18)),NA())</f>
        <v>#N/A</v>
      </c>
      <c r="AM24" s="491" t="e">
        <f ca="1">+IF(AND(ISNUMBER(OFFSET('Sanitation Data'!$G$10,0,10*ROW('Sanitation Data'!G18))),'Data Summary'!DB24="Yes"),OFFSET('Sanitation Data'!$G$10,0,10*ROW('Sanitation Data'!G18)),NA())</f>
        <v>#N/A</v>
      </c>
      <c r="AN24" s="491" t="e">
        <f ca="1">+IF(AND(ISNUMBER(OFFSET('Sanitation Data'!$G$11,0,10*ROW('Sanitation Data'!G18))),'Data Summary'!DC24="Yes"),OFFSET('Sanitation Data'!$G$11,0,10*ROW('Sanitation Data'!G18)),NA())</f>
        <v>#N/A</v>
      </c>
      <c r="AO24" s="491" t="e">
        <f ca="1">+IF(AND(ISNUMBER(OFFSET('Sanitation Data'!$G$12,0,10*ROW('Sanitation Data'!G18))),'Data Summary'!DD24="Yes"),OFFSET('Sanitation Data'!$G$12,0,10*ROW('Sanitation Data'!G18)),NA())</f>
        <v>#N/A</v>
      </c>
      <c r="AP24" s="491" t="e">
        <f ca="1">+IF(AND(ISNUMBER(OFFSET('Sanitation Data'!$H$4,0,10*ROW('Sanitation Data'!H18))),'Data Summary'!DE24="Yes"),100-OFFSET('Sanitation Data'!$H$4,0,10*ROW('Sanitation Data'!H18)),NA())</f>
        <v>#N/A</v>
      </c>
      <c r="AQ24" s="491" t="e">
        <f ca="1">+IF(AND(ISNUMBER(OFFSET('Sanitation Data'!$H$6,0,10*ROW('Sanitation Data'!H18))),'Data Summary'!DF24="Yes"),OFFSET('Sanitation Data'!$H$6,0,10*ROW('Sanitation Data'!H18)),NA())</f>
        <v>#N/A</v>
      </c>
      <c r="AR24" s="491" t="e">
        <f ca="1">+IF(AND(ISNUMBER(OFFSET('Sanitation Data'!$H$10,0,10*ROW('Sanitation Data'!H18))),'Data Summary'!DG24="Yes"),OFFSET('Sanitation Data'!$H$10,0,10*ROW('Sanitation Data'!H18)),NA())</f>
        <v>#N/A</v>
      </c>
      <c r="AS24" s="491" t="e">
        <f ca="1">+IF(AND(ISNUMBER(OFFSET('Sanitation Data'!$H$11,0,10*ROW('Sanitation Data'!H18))),'Data Summary'!DH24="Yes"),OFFSET('Sanitation Data'!$H$11,0,10*ROW('Sanitation Data'!H18)),NA())</f>
        <v>#N/A</v>
      </c>
      <c r="AT24" s="491" t="e">
        <f ca="1">+IF(AND(ISNUMBER(OFFSET('Sanitation Data'!$H$12,0,10*ROW('Sanitation Data'!H18))),'Data Summary'!DI24="Yes"),OFFSET('Sanitation Data'!$H$12,0,10*ROW('Sanitation Data'!H18)),NA())</f>
        <v>#N/A</v>
      </c>
      <c r="AU24" s="491" t="e">
        <f ca="1">+IF(AND(ISNUMBER(OFFSET('Sanitation Data'!$I$4,0,10*ROW('Sanitation Data'!I18))),'Data Summary'!DJ24="Yes"),100-OFFSET('Sanitation Data'!$I$4,0,10*ROW('Sanitation Data'!I18)),NA())</f>
        <v>#N/A</v>
      </c>
      <c r="AV24" s="491" t="e">
        <f ca="1">+IF(AND(ISNUMBER(OFFSET('Sanitation Data'!$I$6,0,10*ROW('Sanitation Data'!I18))),'Data Summary'!DK24="Yes"),OFFSET('Sanitation Data'!$I$6,0,10*ROW('Sanitation Data'!I18)),NA())</f>
        <v>#N/A</v>
      </c>
      <c r="AW24" s="491" t="e">
        <f ca="1">+IF(AND(ISNUMBER(OFFSET('Sanitation Data'!$I$10,0,10*ROW('Sanitation Data'!I18))),'Data Summary'!DL24="Yes"),OFFSET('Sanitation Data'!$I$10,0,10*ROW('Sanitation Data'!I18)),NA())</f>
        <v>#N/A</v>
      </c>
      <c r="AX24" s="491" t="e">
        <f ca="1">+IF(AND(ISNUMBER(OFFSET('Sanitation Data'!$I$11,0,10*ROW('Sanitation Data'!I18))),'Data Summary'!DM24="Yes"),OFFSET('Sanitation Data'!$I$11,0,10*ROW('Sanitation Data'!I18)),NA())</f>
        <v>#N/A</v>
      </c>
      <c r="AY24" s="491" t="e">
        <f ca="1">+IF(AND(ISNUMBER(OFFSET('Sanitation Data'!$I$12,0,10*ROW('Sanitation Data'!I18))),'Data Summary'!DN24="Yes"),OFFSET('Sanitation Data'!$I$12,0,10*ROW('Sanitation Data'!I18)),NA())</f>
        <v>#N/A</v>
      </c>
      <c r="AZ24" s="492" t="e">
        <f ca="1">+IF(AND(ISNUMBER(OFFSET('Hygiene Data'!$D$5,0,10*ROW('Hygiene Data'!D18))),'Data Summary'!DO24="Yes"),OFFSET('Hygiene Data'!$D$5,0,10*ROW('Hygiene Data'!D18)),NA())</f>
        <v>#N/A</v>
      </c>
      <c r="BA24" s="492" t="e">
        <f ca="1">+IF(AND(ISNUMBER(OFFSET('Hygiene Data'!$D$7,0,10*ROW('Hygiene Data'!D18))),'Data Summary'!DP24="Yes"),OFFSET('Hygiene Data'!$D$7,0,10*ROW('Hygiene Data'!D18)),NA())</f>
        <v>#N/A</v>
      </c>
      <c r="BB24" s="492" t="e">
        <f ca="1">+IF(AND(ISNUMBER(OFFSET('Hygiene Data'!$D$9,0,10*ROW('Hygiene Data'!D18))),'Data Summary'!DQ24="Yes"),OFFSET('Hygiene Data'!$D$9,0,10*ROW('Hygiene Data'!D18)),NA())</f>
        <v>#N/A</v>
      </c>
      <c r="BC24" s="492" t="e">
        <f ca="1">+IF(AND(ISNUMBER(OFFSET('Hygiene Data'!$E$5,0,10*ROW('Hygiene Data'!E18))),'Data Summary'!DR24="Yes"),OFFSET('Hygiene Data'!$E$5,0,10*ROW('Hygiene Data'!E18)),NA())</f>
        <v>#N/A</v>
      </c>
      <c r="BD24" s="492" t="e">
        <f ca="1">+IF(AND(ISNUMBER(OFFSET('Hygiene Data'!$E$7,0,10*ROW('Hygiene Data'!E18))),'Data Summary'!DS24="Yes"),OFFSET('Hygiene Data'!$E$7,0,10*ROW('Hygiene Data'!E18)),NA())</f>
        <v>#N/A</v>
      </c>
      <c r="BE24" s="492" t="e">
        <f ca="1">+IF(AND(ISNUMBER(OFFSET('Hygiene Data'!$E$9,0,10*ROW('Hygiene Data'!E18))),'Data Summary'!DT24="Yes"),OFFSET('Hygiene Data'!$E$9,0,10*ROW('Hygiene Data'!E18)),NA())</f>
        <v>#N/A</v>
      </c>
      <c r="BF24" s="492" t="e">
        <f ca="1">+IF(AND(ISNUMBER(OFFSET('Hygiene Data'!$F$5,0,10*ROW('Hygiene Data'!F18))),'Data Summary'!DU24="Yes"),OFFSET('Hygiene Data'!$F$5,0,10*ROW('Hygiene Data'!F18)),NA())</f>
        <v>#N/A</v>
      </c>
      <c r="BG24" s="492" t="e">
        <f ca="1">+IF(AND(ISNUMBER(OFFSET('Hygiene Data'!$F$7,0,10*ROW('Hygiene Data'!F18))),'Data Summary'!DV24="Yes"),OFFSET('Hygiene Data'!$F$7,0,10*ROW('Hygiene Data'!F18)),NA())</f>
        <v>#N/A</v>
      </c>
      <c r="BH24" s="492" t="e">
        <f ca="1">+IF(AND(ISNUMBER(OFFSET('Hygiene Data'!$F$9,0,10*ROW('Hygiene Data'!F18))),'Data Summary'!DW24="Yes"),OFFSET('Hygiene Data'!$F$9,0,10*ROW('Hygiene Data'!F18)),NA())</f>
        <v>#N/A</v>
      </c>
      <c r="BI24" s="492" t="e">
        <f ca="1">+IF(AND(ISNUMBER(OFFSET('Hygiene Data'!$G$5,0,10*ROW('Hygiene Data'!G18))),'Data Summary'!DX24="Yes"),OFFSET('Hygiene Data'!$G$5,0,10*ROW('Hygiene Data'!G18)),NA())</f>
        <v>#N/A</v>
      </c>
      <c r="BJ24" s="492" t="e">
        <f ca="1">+IF(AND(ISNUMBER(OFFSET('Hygiene Data'!$G$7,0,10*ROW('Hygiene Data'!G18))),'Data Summary'!DY24="Yes"),OFFSET('Hygiene Data'!$G$7,0,10*ROW('Hygiene Data'!G18)),NA())</f>
        <v>#N/A</v>
      </c>
      <c r="BK24" s="492" t="e">
        <f ca="1">+IF(AND(ISNUMBER(OFFSET('Hygiene Data'!$G$9,0,10*ROW('Hygiene Data'!G18))),'Data Summary'!DZ24="Yes"),OFFSET('Hygiene Data'!$G$9,0,10*ROW('Hygiene Data'!G18)),NA())</f>
        <v>#N/A</v>
      </c>
      <c r="BL24" s="492" t="e">
        <f ca="1">+IF(AND(ISNUMBER(OFFSET('Hygiene Data'!$H$5,0,10*ROW('Hygiene Data'!H18))),'Data Summary'!EA24="Yes"),OFFSET('Hygiene Data'!$H$5,0,10*ROW('Hygiene Data'!H18)),NA())</f>
        <v>#N/A</v>
      </c>
      <c r="BM24" s="492" t="e">
        <f ca="1">+IF(AND(ISNUMBER(OFFSET('Hygiene Data'!$H$7,0,10*ROW('Hygiene Data'!H18))),'Data Summary'!EB24="Yes"),OFFSET('Hygiene Data'!$H$7,0,10*ROW('Hygiene Data'!H18)),NA())</f>
        <v>#N/A</v>
      </c>
      <c r="BN24" s="492" t="e">
        <f ca="1">+IF(AND(ISNUMBER(OFFSET('Hygiene Data'!$H$9,0,10*ROW('Hygiene Data'!H18))),'Data Summary'!EC24="Yes"),OFFSET('Hygiene Data'!$H$9,0,10*ROW('Hygiene Data'!H18)),NA())</f>
        <v>#N/A</v>
      </c>
      <c r="BO24" s="492" t="e">
        <f ca="1">+IF(AND(ISNUMBER(OFFSET('Hygiene Data'!$I$5,0,10*ROW('Hygiene Data'!I18))),'Data Summary'!ED24="Yes"),OFFSET('Hygiene Data'!$I$5,0,10*ROW('Hygiene Data'!I18)),NA())</f>
        <v>#N/A</v>
      </c>
      <c r="BP24" s="492" t="e">
        <f ca="1">+IF(AND(ISNUMBER(OFFSET('Hygiene Data'!$I$7,0,10*ROW('Hygiene Data'!I18))),'Data Summary'!EE24="Yes"),OFFSET('Hygiene Data'!$I$7,0,10*ROW('Hygiene Data'!I18)),NA())</f>
        <v>#N/A</v>
      </c>
      <c r="BQ24" s="492" t="e">
        <f ca="1">+IF(AND(ISNUMBER(OFFSET('Hygiene Data'!$I$9,0,10*ROW('Hygiene Data'!I18))),'Data Summary'!EF24="Yes"),OFFSET('Hygiene Data'!$I$9,0,10*ROW('Hygiene Data'!I18)),NA())</f>
        <v>#N/A</v>
      </c>
    </row>
    <row r="25" spans="1:69" x14ac:dyDescent="0.25">
      <c r="A25" s="488" t="e">
        <f ca="1">+RIGHT('Data Summary'!A25,LEN('Data Summary'!A25)-9)</f>
        <v>#VALUE!</v>
      </c>
      <c r="B25" s="462" t="str">
        <f ca="1">+IF(ISTEXT('Data Summary'!B25),'Data Summary'!B25,"")</f>
        <v/>
      </c>
      <c r="C25" s="489" t="e">
        <f ca="1">+VALUE('Data Summary'!C25)</f>
        <v>#VALUE!</v>
      </c>
      <c r="D25" s="490" t="e">
        <f ca="1">+IF(AND(ISNUMBER(OFFSET('Water Data'!$D$4,0,10*ROW('Water Data'!D19))),'Data Summary'!BS25="Yes"),100-OFFSET('Water Data'!$D$4,0,10*ROW('Water Data'!D19)),NA())</f>
        <v>#N/A</v>
      </c>
      <c r="E25" s="490" t="e">
        <f ca="1">+IF(AND(ISNUMBER(OFFSET('Water Data'!$D$6,0,10*ROW('Water Data'!D19))),'Data Summary'!BT25="Yes"),OFFSET('Water Data'!$D$6,0,10*ROW('Water Data'!D19)),NA())</f>
        <v>#N/A</v>
      </c>
      <c r="F25" s="490" t="e">
        <f ca="1">+IF(AND(ISNUMBER(OFFSET('Water Data'!$D$9,0,10*ROW('Water Data'!D19))),'Data Summary'!BU25="Yes"),OFFSET('Water Data'!$D$9,0,10*ROW('Water Data'!D19)),NA())</f>
        <v>#N/A</v>
      </c>
      <c r="G25" s="490" t="e">
        <f ca="1">+IF(AND(ISNUMBER(OFFSET('Water Data'!$E$4,0,10*ROW('Water Data'!E19))),'Data Summary'!BV25="Yes"),100-OFFSET('Water Data'!$E$4,0,10*ROW('Water Data'!E19)),NA())</f>
        <v>#N/A</v>
      </c>
      <c r="H25" s="490" t="e">
        <f ca="1">+IF(AND(ISNUMBER(OFFSET('Water Data'!$E$6,0,10*ROW('Water Data'!E19))),'Data Summary'!BW25="Yes"),OFFSET('Water Data'!$E$6,0,10*ROW('Water Data'!E19)),NA())</f>
        <v>#N/A</v>
      </c>
      <c r="I25" s="490" t="e">
        <f ca="1">+IF(AND(ISNUMBER(OFFSET('Water Data'!$E$9,0,10*ROW('Water Data'!E19))),'Data Summary'!BX25="Yes"),OFFSET('Water Data'!$E$9,0,10*ROW('Water Data'!E19)),NA())</f>
        <v>#N/A</v>
      </c>
      <c r="J25" s="490" t="e">
        <f ca="1">+IF(AND(ISNUMBER(OFFSET('Water Data'!$F$4,0,10*ROW('Water Data'!F19))),'Data Summary'!BY25="Yes"),100-OFFSET('Water Data'!$F$4,0,10*ROW('Water Data'!F19)),NA())</f>
        <v>#N/A</v>
      </c>
      <c r="K25" s="490" t="e">
        <f ca="1">+IF(AND(ISNUMBER(OFFSET('Water Data'!$F$6,0,10*ROW('Water Data'!F19))),'Data Summary'!BZ25="Yes"),OFFSET('Water Data'!$F$6,0,10*ROW('Water Data'!F19)),NA())</f>
        <v>#N/A</v>
      </c>
      <c r="L25" s="490" t="e">
        <f ca="1">+IF(AND(ISNUMBER(OFFSET('Water Data'!$F$9,0,10*ROW('Water Data'!F19))),'Data Summary'!CA25="Yes"),OFFSET('Water Data'!$F$9,0,10*ROW('Water Data'!F19)),NA())</f>
        <v>#N/A</v>
      </c>
      <c r="M25" s="490" t="e">
        <f ca="1">+IF(AND(ISNUMBER(OFFSET('Water Data'!$G$4,0,10*ROW('Water Data'!G19))),'Data Summary'!CB25="Yes"),100-OFFSET('Water Data'!$G$4,0,10*ROW('Water Data'!G19)),NA())</f>
        <v>#N/A</v>
      </c>
      <c r="N25" s="490" t="e">
        <f ca="1">+IF(AND(ISNUMBER(OFFSET('Water Data'!$G$6,0,10*ROW('Water Data'!G19))),'Data Summary'!CC25="Yes"),OFFSET('Water Data'!$G$6,0,10*ROW('Water Data'!G19)),NA())</f>
        <v>#N/A</v>
      </c>
      <c r="O25" s="490" t="e">
        <f ca="1">+IF(AND(ISNUMBER(OFFSET('Water Data'!$G$9,0,10*ROW('Water Data'!G19))),'Data Summary'!CD25="Yes"),OFFSET('Water Data'!$G$9,0,10*ROW('Water Data'!G19)),NA())</f>
        <v>#N/A</v>
      </c>
      <c r="P25" s="490" t="e">
        <f ca="1">+IF(AND(ISNUMBER(OFFSET('Water Data'!$H$4,0,10*ROW('Water Data'!H19))),'Data Summary'!CE25="Yes"),100-OFFSET('Water Data'!$H$4,0,10*ROW('Water Data'!H19)),NA())</f>
        <v>#N/A</v>
      </c>
      <c r="Q25" s="490" t="e">
        <f ca="1">+IF(AND(ISNUMBER(OFFSET('Water Data'!$H$6,0,10*ROW('Water Data'!H19))),'Data Summary'!CF25="Yes"),OFFSET('Water Data'!$H$6,0,10*ROW('Water Data'!H19)),NA())</f>
        <v>#N/A</v>
      </c>
      <c r="R25" s="490" t="e">
        <f ca="1">+IF(AND(ISNUMBER(OFFSET('Water Data'!$H$9,0,10*ROW('Water Data'!H19))),'Data Summary'!CG25="Yes"),OFFSET('Water Data'!$H$9,0,10*ROW('Water Data'!H19)),NA())</f>
        <v>#N/A</v>
      </c>
      <c r="S25" s="490" t="e">
        <f ca="1">+IF(AND(ISNUMBER(OFFSET('Water Data'!$I$4,0,10*ROW('Water Data'!I19))),'Data Summary'!CH25="Yes"),100-OFFSET('Water Data'!$I$4,0,10*ROW('Water Data'!I19)),NA())</f>
        <v>#N/A</v>
      </c>
      <c r="T25" s="490" t="e">
        <f ca="1">+IF(AND(ISNUMBER(OFFSET('Water Data'!$I$6,0,10*ROW('Water Data'!I19))),'Data Summary'!CI25="Yes"),OFFSET('Water Data'!$I$6,0,10*ROW('Water Data'!I19)),NA())</f>
        <v>#N/A</v>
      </c>
      <c r="U25" s="490" t="e">
        <f ca="1">+IF(AND(ISNUMBER(OFFSET('Water Data'!$I$9,0,10*ROW('Water Data'!I19))),'Data Summary'!CJ25="Yes"),OFFSET('Water Data'!$I$9,0,10*ROW('Water Data'!I19)),NA())</f>
        <v>#N/A</v>
      </c>
      <c r="V25" s="491" t="e">
        <f ca="1">+IF(AND(ISNUMBER(OFFSET('Sanitation Data'!$D$4,0,10*ROW('Sanitation Data'!D19))),'Data Summary'!CK25="Yes"),100-OFFSET('Sanitation Data'!$D$4,0,10*ROW('Sanitation Data'!D19)),NA())</f>
        <v>#N/A</v>
      </c>
      <c r="W25" s="491" t="e">
        <f ca="1">+IF(AND(ISNUMBER(OFFSET('Sanitation Data'!$D$6,0,10*ROW('Sanitation Data'!D19))),'Data Summary'!CL25="Yes"),OFFSET('Sanitation Data'!$D$6,0,10*ROW('Sanitation Data'!D19)),NA())</f>
        <v>#N/A</v>
      </c>
      <c r="X25" s="491" t="e">
        <f ca="1">+IF(AND(ISNUMBER(OFFSET('Sanitation Data'!$D$10,0,10*ROW('Sanitation Data'!D19))),'Data Summary'!CM25="Yes"),OFFSET('Sanitation Data'!$D$10,0,10*ROW('Sanitation Data'!D19)),NA())</f>
        <v>#N/A</v>
      </c>
      <c r="Y25" s="491" t="e">
        <f ca="1">+IF(AND(ISNUMBER(OFFSET('Sanitation Data'!$D$11,0,10*ROW('Sanitation Data'!D19))),'Data Summary'!CN25="Yes"),OFFSET('Sanitation Data'!$D$11,0,10*ROW('Sanitation Data'!D19)),NA())</f>
        <v>#N/A</v>
      </c>
      <c r="Z25" s="491" t="e">
        <f ca="1">+IF(AND(ISNUMBER(OFFSET('Sanitation Data'!$D$12,0,10*ROW('Sanitation Data'!D19))),'Data Summary'!CO25="Yes"),OFFSET('Sanitation Data'!$D$12,0,10*ROW('Sanitation Data'!D19)),NA())</f>
        <v>#N/A</v>
      </c>
      <c r="AA25" s="491" t="e">
        <f ca="1">+IF(AND(ISNUMBER(OFFSET('Sanitation Data'!$E$4,0,10*ROW('Sanitation Data'!E19))),'Data Summary'!CP25="Yes"),100-OFFSET('Sanitation Data'!$E$4,0,10*ROW('Sanitation Data'!E19)),NA())</f>
        <v>#N/A</v>
      </c>
      <c r="AB25" s="491" t="e">
        <f ca="1">+IF(AND(ISNUMBER(OFFSET('Sanitation Data'!$E$6,0,10*ROW('Sanitation Data'!E19))),'Data Summary'!CQ25="Yes"),OFFSET('Sanitation Data'!$E$6,0,10*ROW('Sanitation Data'!E19)),NA())</f>
        <v>#N/A</v>
      </c>
      <c r="AC25" s="491" t="e">
        <f ca="1">+IF(AND(ISNUMBER(OFFSET('Sanitation Data'!$E$10,0,10*ROW('Sanitation Data'!E19))),'Data Summary'!CR25="Yes"),OFFSET('Sanitation Data'!$E$10,0,10*ROW('Sanitation Data'!E19)),NA())</f>
        <v>#N/A</v>
      </c>
      <c r="AD25" s="491" t="e">
        <f ca="1">+IF(AND(ISNUMBER(OFFSET('Sanitation Data'!$E$11,0,10*ROW('Sanitation Data'!E19))),'Data Summary'!CS25="Yes"),OFFSET('Sanitation Data'!$E$11,0,10*ROW('Sanitation Data'!E19)),NA())</f>
        <v>#N/A</v>
      </c>
      <c r="AE25" s="491" t="e">
        <f ca="1">+IF(AND(ISNUMBER(OFFSET('Sanitation Data'!$E$12,0,10*ROW('Sanitation Data'!E19))),'Data Summary'!CT25="Yes"),OFFSET('Sanitation Data'!$E$12,0,10*ROW('Sanitation Data'!E19)),NA())</f>
        <v>#N/A</v>
      </c>
      <c r="AF25" s="491" t="e">
        <f ca="1">+IF(AND(ISNUMBER(OFFSET('Sanitation Data'!$F$4,0,10*ROW('Sanitation Data'!F19))),'Data Summary'!CU25="Yes"),100-OFFSET('Sanitation Data'!$F$4,0,10*ROW('Sanitation Data'!F19)),NA())</f>
        <v>#N/A</v>
      </c>
      <c r="AG25" s="491" t="e">
        <f ca="1">+IF(AND(ISNUMBER(OFFSET('Sanitation Data'!$F$6,0,10*ROW('Sanitation Data'!F19))),'Data Summary'!CV25="Yes"),OFFSET('Sanitation Data'!$F$6,0,10*ROW('Sanitation Data'!F19)),NA())</f>
        <v>#N/A</v>
      </c>
      <c r="AH25" s="491" t="e">
        <f ca="1">+IF(AND(ISNUMBER(OFFSET('Sanitation Data'!$F$10,0,10*ROW('Sanitation Data'!F19))),'Data Summary'!CW25="Yes"),OFFSET('Sanitation Data'!$F$10,0,10*ROW('Sanitation Data'!F19)),NA())</f>
        <v>#N/A</v>
      </c>
      <c r="AI25" s="491" t="e">
        <f ca="1">+IF(AND(ISNUMBER(OFFSET('Sanitation Data'!$F$11,0,10*ROW('Sanitation Data'!F19))),'Data Summary'!CX25="Yes"),OFFSET('Sanitation Data'!$F$11,0,10*ROW('Sanitation Data'!F19)),NA())</f>
        <v>#N/A</v>
      </c>
      <c r="AJ25" s="491" t="e">
        <f ca="1">+IF(AND(ISNUMBER(OFFSET('Sanitation Data'!$F$12,0,10*ROW('Sanitation Data'!F19))),'Data Summary'!CY25="Yes"),OFFSET('Sanitation Data'!$F$12,0,10*ROW('Sanitation Data'!F19)),NA())</f>
        <v>#N/A</v>
      </c>
      <c r="AK25" s="491" t="e">
        <f ca="1">+IF(AND(ISNUMBER(OFFSET('Sanitation Data'!$G$4,0,10*ROW('Sanitation Data'!G19))),'Data Summary'!CZ25="Yes"),100-OFFSET('Sanitation Data'!$G$4,0,10*ROW('Sanitation Data'!G19)),NA())</f>
        <v>#N/A</v>
      </c>
      <c r="AL25" s="491" t="e">
        <f ca="1">+IF(AND(ISNUMBER(OFFSET('Sanitation Data'!$G$6,0,10*ROW('Sanitation Data'!G19))),'Data Summary'!DA25="Yes"),OFFSET('Sanitation Data'!$G$6,0,10*ROW('Sanitation Data'!G19)),NA())</f>
        <v>#N/A</v>
      </c>
      <c r="AM25" s="491" t="e">
        <f ca="1">+IF(AND(ISNUMBER(OFFSET('Sanitation Data'!$G$10,0,10*ROW('Sanitation Data'!G19))),'Data Summary'!DB25="Yes"),OFFSET('Sanitation Data'!$G$10,0,10*ROW('Sanitation Data'!G19)),NA())</f>
        <v>#N/A</v>
      </c>
      <c r="AN25" s="491" t="e">
        <f ca="1">+IF(AND(ISNUMBER(OFFSET('Sanitation Data'!$G$11,0,10*ROW('Sanitation Data'!G19))),'Data Summary'!DC25="Yes"),OFFSET('Sanitation Data'!$G$11,0,10*ROW('Sanitation Data'!G19)),NA())</f>
        <v>#N/A</v>
      </c>
      <c r="AO25" s="491" t="e">
        <f ca="1">+IF(AND(ISNUMBER(OFFSET('Sanitation Data'!$G$12,0,10*ROW('Sanitation Data'!G19))),'Data Summary'!DD25="Yes"),OFFSET('Sanitation Data'!$G$12,0,10*ROW('Sanitation Data'!G19)),NA())</f>
        <v>#N/A</v>
      </c>
      <c r="AP25" s="491" t="e">
        <f ca="1">+IF(AND(ISNUMBER(OFFSET('Sanitation Data'!$H$4,0,10*ROW('Sanitation Data'!H19))),'Data Summary'!DE25="Yes"),100-OFFSET('Sanitation Data'!$H$4,0,10*ROW('Sanitation Data'!H19)),NA())</f>
        <v>#N/A</v>
      </c>
      <c r="AQ25" s="491" t="e">
        <f ca="1">+IF(AND(ISNUMBER(OFFSET('Sanitation Data'!$H$6,0,10*ROW('Sanitation Data'!H19))),'Data Summary'!DF25="Yes"),OFFSET('Sanitation Data'!$H$6,0,10*ROW('Sanitation Data'!H19)),NA())</f>
        <v>#N/A</v>
      </c>
      <c r="AR25" s="491" t="e">
        <f ca="1">+IF(AND(ISNUMBER(OFFSET('Sanitation Data'!$H$10,0,10*ROW('Sanitation Data'!H19))),'Data Summary'!DG25="Yes"),OFFSET('Sanitation Data'!$H$10,0,10*ROW('Sanitation Data'!H19)),NA())</f>
        <v>#N/A</v>
      </c>
      <c r="AS25" s="491" t="e">
        <f ca="1">+IF(AND(ISNUMBER(OFFSET('Sanitation Data'!$H$11,0,10*ROW('Sanitation Data'!H19))),'Data Summary'!DH25="Yes"),OFFSET('Sanitation Data'!$H$11,0,10*ROW('Sanitation Data'!H19)),NA())</f>
        <v>#N/A</v>
      </c>
      <c r="AT25" s="491" t="e">
        <f ca="1">+IF(AND(ISNUMBER(OFFSET('Sanitation Data'!$H$12,0,10*ROW('Sanitation Data'!H19))),'Data Summary'!DI25="Yes"),OFFSET('Sanitation Data'!$H$12,0,10*ROW('Sanitation Data'!H19)),NA())</f>
        <v>#N/A</v>
      </c>
      <c r="AU25" s="491" t="e">
        <f ca="1">+IF(AND(ISNUMBER(OFFSET('Sanitation Data'!$I$4,0,10*ROW('Sanitation Data'!I19))),'Data Summary'!DJ25="Yes"),100-OFFSET('Sanitation Data'!$I$4,0,10*ROW('Sanitation Data'!I19)),NA())</f>
        <v>#N/A</v>
      </c>
      <c r="AV25" s="491" t="e">
        <f ca="1">+IF(AND(ISNUMBER(OFFSET('Sanitation Data'!$I$6,0,10*ROW('Sanitation Data'!I19))),'Data Summary'!DK25="Yes"),OFFSET('Sanitation Data'!$I$6,0,10*ROW('Sanitation Data'!I19)),NA())</f>
        <v>#N/A</v>
      </c>
      <c r="AW25" s="491" t="e">
        <f ca="1">+IF(AND(ISNUMBER(OFFSET('Sanitation Data'!$I$10,0,10*ROW('Sanitation Data'!I19))),'Data Summary'!DL25="Yes"),OFFSET('Sanitation Data'!$I$10,0,10*ROW('Sanitation Data'!I19)),NA())</f>
        <v>#N/A</v>
      </c>
      <c r="AX25" s="491" t="e">
        <f ca="1">+IF(AND(ISNUMBER(OFFSET('Sanitation Data'!$I$11,0,10*ROW('Sanitation Data'!I19))),'Data Summary'!DM25="Yes"),OFFSET('Sanitation Data'!$I$11,0,10*ROW('Sanitation Data'!I19)),NA())</f>
        <v>#N/A</v>
      </c>
      <c r="AY25" s="491" t="e">
        <f ca="1">+IF(AND(ISNUMBER(OFFSET('Sanitation Data'!$I$12,0,10*ROW('Sanitation Data'!I19))),'Data Summary'!DN25="Yes"),OFFSET('Sanitation Data'!$I$12,0,10*ROW('Sanitation Data'!I19)),NA())</f>
        <v>#N/A</v>
      </c>
      <c r="AZ25" s="492" t="e">
        <f ca="1">+IF(AND(ISNUMBER(OFFSET('Hygiene Data'!$D$5,0,10*ROW('Hygiene Data'!D19))),'Data Summary'!DO25="Yes"),OFFSET('Hygiene Data'!$D$5,0,10*ROW('Hygiene Data'!D19)),NA())</f>
        <v>#N/A</v>
      </c>
      <c r="BA25" s="492" t="e">
        <f ca="1">+IF(AND(ISNUMBER(OFFSET('Hygiene Data'!$D$7,0,10*ROW('Hygiene Data'!D19))),'Data Summary'!DP25="Yes"),OFFSET('Hygiene Data'!$D$7,0,10*ROW('Hygiene Data'!D19)),NA())</f>
        <v>#N/A</v>
      </c>
      <c r="BB25" s="492" t="e">
        <f ca="1">+IF(AND(ISNUMBER(OFFSET('Hygiene Data'!$D$9,0,10*ROW('Hygiene Data'!D19))),'Data Summary'!DQ25="Yes"),OFFSET('Hygiene Data'!$D$9,0,10*ROW('Hygiene Data'!D19)),NA())</f>
        <v>#N/A</v>
      </c>
      <c r="BC25" s="492" t="e">
        <f ca="1">+IF(AND(ISNUMBER(OFFSET('Hygiene Data'!$E$5,0,10*ROW('Hygiene Data'!E19))),'Data Summary'!DR25="Yes"),OFFSET('Hygiene Data'!$E$5,0,10*ROW('Hygiene Data'!E19)),NA())</f>
        <v>#N/A</v>
      </c>
      <c r="BD25" s="492" t="e">
        <f ca="1">+IF(AND(ISNUMBER(OFFSET('Hygiene Data'!$E$7,0,10*ROW('Hygiene Data'!E19))),'Data Summary'!DS25="Yes"),OFFSET('Hygiene Data'!$E$7,0,10*ROW('Hygiene Data'!E19)),NA())</f>
        <v>#N/A</v>
      </c>
      <c r="BE25" s="492" t="e">
        <f ca="1">+IF(AND(ISNUMBER(OFFSET('Hygiene Data'!$E$9,0,10*ROW('Hygiene Data'!E19))),'Data Summary'!DT25="Yes"),OFFSET('Hygiene Data'!$E$9,0,10*ROW('Hygiene Data'!E19)),NA())</f>
        <v>#N/A</v>
      </c>
      <c r="BF25" s="492" t="e">
        <f ca="1">+IF(AND(ISNUMBER(OFFSET('Hygiene Data'!$F$5,0,10*ROW('Hygiene Data'!F19))),'Data Summary'!DU25="Yes"),OFFSET('Hygiene Data'!$F$5,0,10*ROW('Hygiene Data'!F19)),NA())</f>
        <v>#N/A</v>
      </c>
      <c r="BG25" s="492" t="e">
        <f ca="1">+IF(AND(ISNUMBER(OFFSET('Hygiene Data'!$F$7,0,10*ROW('Hygiene Data'!F19))),'Data Summary'!DV25="Yes"),OFFSET('Hygiene Data'!$F$7,0,10*ROW('Hygiene Data'!F19)),NA())</f>
        <v>#N/A</v>
      </c>
      <c r="BH25" s="492" t="e">
        <f ca="1">+IF(AND(ISNUMBER(OFFSET('Hygiene Data'!$F$9,0,10*ROW('Hygiene Data'!F19))),'Data Summary'!DW25="Yes"),OFFSET('Hygiene Data'!$F$9,0,10*ROW('Hygiene Data'!F19)),NA())</f>
        <v>#N/A</v>
      </c>
      <c r="BI25" s="492" t="e">
        <f ca="1">+IF(AND(ISNUMBER(OFFSET('Hygiene Data'!$G$5,0,10*ROW('Hygiene Data'!G19))),'Data Summary'!DX25="Yes"),OFFSET('Hygiene Data'!$G$5,0,10*ROW('Hygiene Data'!G19)),NA())</f>
        <v>#N/A</v>
      </c>
      <c r="BJ25" s="492" t="e">
        <f ca="1">+IF(AND(ISNUMBER(OFFSET('Hygiene Data'!$G$7,0,10*ROW('Hygiene Data'!G19))),'Data Summary'!DY25="Yes"),OFFSET('Hygiene Data'!$G$7,0,10*ROW('Hygiene Data'!G19)),NA())</f>
        <v>#N/A</v>
      </c>
      <c r="BK25" s="492" t="e">
        <f ca="1">+IF(AND(ISNUMBER(OFFSET('Hygiene Data'!$G$9,0,10*ROW('Hygiene Data'!G19))),'Data Summary'!DZ25="Yes"),OFFSET('Hygiene Data'!$G$9,0,10*ROW('Hygiene Data'!G19)),NA())</f>
        <v>#N/A</v>
      </c>
      <c r="BL25" s="492" t="e">
        <f ca="1">+IF(AND(ISNUMBER(OFFSET('Hygiene Data'!$H$5,0,10*ROW('Hygiene Data'!H19))),'Data Summary'!EA25="Yes"),OFFSET('Hygiene Data'!$H$5,0,10*ROW('Hygiene Data'!H19)),NA())</f>
        <v>#N/A</v>
      </c>
      <c r="BM25" s="492" t="e">
        <f ca="1">+IF(AND(ISNUMBER(OFFSET('Hygiene Data'!$H$7,0,10*ROW('Hygiene Data'!H19))),'Data Summary'!EB25="Yes"),OFFSET('Hygiene Data'!$H$7,0,10*ROW('Hygiene Data'!H19)),NA())</f>
        <v>#N/A</v>
      </c>
      <c r="BN25" s="492" t="e">
        <f ca="1">+IF(AND(ISNUMBER(OFFSET('Hygiene Data'!$H$9,0,10*ROW('Hygiene Data'!H19))),'Data Summary'!EC25="Yes"),OFFSET('Hygiene Data'!$H$9,0,10*ROW('Hygiene Data'!H19)),NA())</f>
        <v>#N/A</v>
      </c>
      <c r="BO25" s="492" t="e">
        <f ca="1">+IF(AND(ISNUMBER(OFFSET('Hygiene Data'!$I$5,0,10*ROW('Hygiene Data'!I19))),'Data Summary'!ED25="Yes"),OFFSET('Hygiene Data'!$I$5,0,10*ROW('Hygiene Data'!I19)),NA())</f>
        <v>#N/A</v>
      </c>
      <c r="BP25" s="492" t="e">
        <f ca="1">+IF(AND(ISNUMBER(OFFSET('Hygiene Data'!$I$7,0,10*ROW('Hygiene Data'!I19))),'Data Summary'!EE25="Yes"),OFFSET('Hygiene Data'!$I$7,0,10*ROW('Hygiene Data'!I19)),NA())</f>
        <v>#N/A</v>
      </c>
      <c r="BQ25" s="492" t="e">
        <f ca="1">+IF(AND(ISNUMBER(OFFSET('Hygiene Data'!$I$9,0,10*ROW('Hygiene Data'!I19))),'Data Summary'!EF25="Yes"),OFFSET('Hygiene Data'!$I$9,0,10*ROW('Hygiene Data'!I19)),NA())</f>
        <v>#N/A</v>
      </c>
    </row>
    <row r="26" spans="1:69" x14ac:dyDescent="0.25">
      <c r="A26" s="488" t="e">
        <f ca="1">+RIGHT('Data Summary'!A26,LEN('Data Summary'!A26)-9)</f>
        <v>#VALUE!</v>
      </c>
      <c r="B26" s="462" t="str">
        <f ca="1">+IF(ISTEXT('Data Summary'!B26),'Data Summary'!B26,"")</f>
        <v/>
      </c>
      <c r="C26" s="489" t="e">
        <f ca="1">+VALUE('Data Summary'!C26)</f>
        <v>#VALUE!</v>
      </c>
      <c r="D26" s="490" t="e">
        <f ca="1">+IF(AND(ISNUMBER(OFFSET('Water Data'!$D$4,0,10*ROW('Water Data'!D20))),'Data Summary'!BS26="Yes"),100-OFFSET('Water Data'!$D$4,0,10*ROW('Water Data'!D20)),NA())</f>
        <v>#N/A</v>
      </c>
      <c r="E26" s="490" t="e">
        <f ca="1">+IF(AND(ISNUMBER(OFFSET('Water Data'!$D$6,0,10*ROW('Water Data'!D20))),'Data Summary'!BT26="Yes"),OFFSET('Water Data'!$D$6,0,10*ROW('Water Data'!D20)),NA())</f>
        <v>#N/A</v>
      </c>
      <c r="F26" s="490" t="e">
        <f ca="1">+IF(AND(ISNUMBER(OFFSET('Water Data'!$D$9,0,10*ROW('Water Data'!D20))),'Data Summary'!BU26="Yes"),OFFSET('Water Data'!$D$9,0,10*ROW('Water Data'!D20)),NA())</f>
        <v>#N/A</v>
      </c>
      <c r="G26" s="490" t="e">
        <f ca="1">+IF(AND(ISNUMBER(OFFSET('Water Data'!$E$4,0,10*ROW('Water Data'!E20))),'Data Summary'!BV26="Yes"),100-OFFSET('Water Data'!$E$4,0,10*ROW('Water Data'!E20)),NA())</f>
        <v>#N/A</v>
      </c>
      <c r="H26" s="490" t="e">
        <f ca="1">+IF(AND(ISNUMBER(OFFSET('Water Data'!$E$6,0,10*ROW('Water Data'!E20))),'Data Summary'!BW26="Yes"),OFFSET('Water Data'!$E$6,0,10*ROW('Water Data'!E20)),NA())</f>
        <v>#N/A</v>
      </c>
      <c r="I26" s="490" t="e">
        <f ca="1">+IF(AND(ISNUMBER(OFFSET('Water Data'!$E$9,0,10*ROW('Water Data'!E20))),'Data Summary'!BX26="Yes"),OFFSET('Water Data'!$E$9,0,10*ROW('Water Data'!E20)),NA())</f>
        <v>#N/A</v>
      </c>
      <c r="J26" s="490" t="e">
        <f ca="1">+IF(AND(ISNUMBER(OFFSET('Water Data'!$F$4,0,10*ROW('Water Data'!F20))),'Data Summary'!BY26="Yes"),100-OFFSET('Water Data'!$F$4,0,10*ROW('Water Data'!F20)),NA())</f>
        <v>#N/A</v>
      </c>
      <c r="K26" s="490" t="e">
        <f ca="1">+IF(AND(ISNUMBER(OFFSET('Water Data'!$F$6,0,10*ROW('Water Data'!F20))),'Data Summary'!BZ26="Yes"),OFFSET('Water Data'!$F$6,0,10*ROW('Water Data'!F20)),NA())</f>
        <v>#N/A</v>
      </c>
      <c r="L26" s="490" t="e">
        <f ca="1">+IF(AND(ISNUMBER(OFFSET('Water Data'!$F$9,0,10*ROW('Water Data'!F20))),'Data Summary'!CA26="Yes"),OFFSET('Water Data'!$F$9,0,10*ROW('Water Data'!F20)),NA())</f>
        <v>#N/A</v>
      </c>
      <c r="M26" s="490" t="e">
        <f ca="1">+IF(AND(ISNUMBER(OFFSET('Water Data'!$G$4,0,10*ROW('Water Data'!G20))),'Data Summary'!CB26="Yes"),100-OFFSET('Water Data'!$G$4,0,10*ROW('Water Data'!G20)),NA())</f>
        <v>#N/A</v>
      </c>
      <c r="N26" s="490" t="e">
        <f ca="1">+IF(AND(ISNUMBER(OFFSET('Water Data'!$G$6,0,10*ROW('Water Data'!G20))),'Data Summary'!CC26="Yes"),OFFSET('Water Data'!$G$6,0,10*ROW('Water Data'!G20)),NA())</f>
        <v>#N/A</v>
      </c>
      <c r="O26" s="490" t="e">
        <f ca="1">+IF(AND(ISNUMBER(OFFSET('Water Data'!$G$9,0,10*ROW('Water Data'!G20))),'Data Summary'!CD26="Yes"),OFFSET('Water Data'!$G$9,0,10*ROW('Water Data'!G20)),NA())</f>
        <v>#N/A</v>
      </c>
      <c r="P26" s="490" t="e">
        <f ca="1">+IF(AND(ISNUMBER(OFFSET('Water Data'!$H$4,0,10*ROW('Water Data'!H20))),'Data Summary'!CE26="Yes"),100-OFFSET('Water Data'!$H$4,0,10*ROW('Water Data'!H20)),NA())</f>
        <v>#N/A</v>
      </c>
      <c r="Q26" s="490" t="e">
        <f ca="1">+IF(AND(ISNUMBER(OFFSET('Water Data'!$H$6,0,10*ROW('Water Data'!H20))),'Data Summary'!CF26="Yes"),OFFSET('Water Data'!$H$6,0,10*ROW('Water Data'!H20)),NA())</f>
        <v>#N/A</v>
      </c>
      <c r="R26" s="490" t="e">
        <f ca="1">+IF(AND(ISNUMBER(OFFSET('Water Data'!$H$9,0,10*ROW('Water Data'!H20))),'Data Summary'!CG26="Yes"),OFFSET('Water Data'!$H$9,0,10*ROW('Water Data'!H20)),NA())</f>
        <v>#N/A</v>
      </c>
      <c r="S26" s="490" t="e">
        <f ca="1">+IF(AND(ISNUMBER(OFFSET('Water Data'!$I$4,0,10*ROW('Water Data'!I20))),'Data Summary'!CH26="Yes"),100-OFFSET('Water Data'!$I$4,0,10*ROW('Water Data'!I20)),NA())</f>
        <v>#N/A</v>
      </c>
      <c r="T26" s="490" t="e">
        <f ca="1">+IF(AND(ISNUMBER(OFFSET('Water Data'!$I$6,0,10*ROW('Water Data'!I20))),'Data Summary'!CI26="Yes"),OFFSET('Water Data'!$I$6,0,10*ROW('Water Data'!I20)),NA())</f>
        <v>#N/A</v>
      </c>
      <c r="U26" s="490" t="e">
        <f ca="1">+IF(AND(ISNUMBER(OFFSET('Water Data'!$I$9,0,10*ROW('Water Data'!I20))),'Data Summary'!CJ26="Yes"),OFFSET('Water Data'!$I$9,0,10*ROW('Water Data'!I20)),NA())</f>
        <v>#N/A</v>
      </c>
      <c r="V26" s="491" t="e">
        <f ca="1">+IF(AND(ISNUMBER(OFFSET('Sanitation Data'!$D$4,0,10*ROW('Sanitation Data'!D20))),'Data Summary'!CK26="Yes"),100-OFFSET('Sanitation Data'!$D$4,0,10*ROW('Sanitation Data'!D20)),NA())</f>
        <v>#N/A</v>
      </c>
      <c r="W26" s="491" t="e">
        <f ca="1">+IF(AND(ISNUMBER(OFFSET('Sanitation Data'!$D$6,0,10*ROW('Sanitation Data'!D20))),'Data Summary'!CL26="Yes"),OFFSET('Sanitation Data'!$D$6,0,10*ROW('Sanitation Data'!D20)),NA())</f>
        <v>#N/A</v>
      </c>
      <c r="X26" s="491" t="e">
        <f ca="1">+IF(AND(ISNUMBER(OFFSET('Sanitation Data'!$D$10,0,10*ROW('Sanitation Data'!D20))),'Data Summary'!CM26="Yes"),OFFSET('Sanitation Data'!$D$10,0,10*ROW('Sanitation Data'!D20)),NA())</f>
        <v>#N/A</v>
      </c>
      <c r="Y26" s="491" t="e">
        <f ca="1">+IF(AND(ISNUMBER(OFFSET('Sanitation Data'!$D$11,0,10*ROW('Sanitation Data'!D20))),'Data Summary'!CN26="Yes"),OFFSET('Sanitation Data'!$D$11,0,10*ROW('Sanitation Data'!D20)),NA())</f>
        <v>#N/A</v>
      </c>
      <c r="Z26" s="491" t="e">
        <f ca="1">+IF(AND(ISNUMBER(OFFSET('Sanitation Data'!$D$12,0,10*ROW('Sanitation Data'!D20))),'Data Summary'!CO26="Yes"),OFFSET('Sanitation Data'!$D$12,0,10*ROW('Sanitation Data'!D20)),NA())</f>
        <v>#N/A</v>
      </c>
      <c r="AA26" s="491" t="e">
        <f ca="1">+IF(AND(ISNUMBER(OFFSET('Sanitation Data'!$E$4,0,10*ROW('Sanitation Data'!E20))),'Data Summary'!CP26="Yes"),100-OFFSET('Sanitation Data'!$E$4,0,10*ROW('Sanitation Data'!E20)),NA())</f>
        <v>#N/A</v>
      </c>
      <c r="AB26" s="491" t="e">
        <f ca="1">+IF(AND(ISNUMBER(OFFSET('Sanitation Data'!$E$6,0,10*ROW('Sanitation Data'!E20))),'Data Summary'!CQ26="Yes"),OFFSET('Sanitation Data'!$E$6,0,10*ROW('Sanitation Data'!E20)),NA())</f>
        <v>#N/A</v>
      </c>
      <c r="AC26" s="491" t="e">
        <f ca="1">+IF(AND(ISNUMBER(OFFSET('Sanitation Data'!$E$10,0,10*ROW('Sanitation Data'!E20))),'Data Summary'!CR26="Yes"),OFFSET('Sanitation Data'!$E$10,0,10*ROW('Sanitation Data'!E20)),NA())</f>
        <v>#N/A</v>
      </c>
      <c r="AD26" s="491" t="e">
        <f ca="1">+IF(AND(ISNUMBER(OFFSET('Sanitation Data'!$E$11,0,10*ROW('Sanitation Data'!E20))),'Data Summary'!CS26="Yes"),OFFSET('Sanitation Data'!$E$11,0,10*ROW('Sanitation Data'!E20)),NA())</f>
        <v>#N/A</v>
      </c>
      <c r="AE26" s="491" t="e">
        <f ca="1">+IF(AND(ISNUMBER(OFFSET('Sanitation Data'!$E$12,0,10*ROW('Sanitation Data'!E20))),'Data Summary'!CT26="Yes"),OFFSET('Sanitation Data'!$E$12,0,10*ROW('Sanitation Data'!E20)),NA())</f>
        <v>#N/A</v>
      </c>
      <c r="AF26" s="491" t="e">
        <f ca="1">+IF(AND(ISNUMBER(OFFSET('Sanitation Data'!$F$4,0,10*ROW('Sanitation Data'!F20))),'Data Summary'!CU26="Yes"),100-OFFSET('Sanitation Data'!$F$4,0,10*ROW('Sanitation Data'!F20)),NA())</f>
        <v>#N/A</v>
      </c>
      <c r="AG26" s="491" t="e">
        <f ca="1">+IF(AND(ISNUMBER(OFFSET('Sanitation Data'!$F$6,0,10*ROW('Sanitation Data'!F20))),'Data Summary'!CV26="Yes"),OFFSET('Sanitation Data'!$F$6,0,10*ROW('Sanitation Data'!F20)),NA())</f>
        <v>#N/A</v>
      </c>
      <c r="AH26" s="491" t="e">
        <f ca="1">+IF(AND(ISNUMBER(OFFSET('Sanitation Data'!$F$10,0,10*ROW('Sanitation Data'!F20))),'Data Summary'!CW26="Yes"),OFFSET('Sanitation Data'!$F$10,0,10*ROW('Sanitation Data'!F20)),NA())</f>
        <v>#N/A</v>
      </c>
      <c r="AI26" s="491" t="e">
        <f ca="1">+IF(AND(ISNUMBER(OFFSET('Sanitation Data'!$F$11,0,10*ROW('Sanitation Data'!F20))),'Data Summary'!CX26="Yes"),OFFSET('Sanitation Data'!$F$11,0,10*ROW('Sanitation Data'!F20)),NA())</f>
        <v>#N/A</v>
      </c>
      <c r="AJ26" s="491" t="e">
        <f ca="1">+IF(AND(ISNUMBER(OFFSET('Sanitation Data'!$F$12,0,10*ROW('Sanitation Data'!F20))),'Data Summary'!CY26="Yes"),OFFSET('Sanitation Data'!$F$12,0,10*ROW('Sanitation Data'!F20)),NA())</f>
        <v>#N/A</v>
      </c>
      <c r="AK26" s="491" t="e">
        <f ca="1">+IF(AND(ISNUMBER(OFFSET('Sanitation Data'!$G$4,0,10*ROW('Sanitation Data'!G20))),'Data Summary'!CZ26="Yes"),100-OFFSET('Sanitation Data'!$G$4,0,10*ROW('Sanitation Data'!G20)),NA())</f>
        <v>#N/A</v>
      </c>
      <c r="AL26" s="491" t="e">
        <f ca="1">+IF(AND(ISNUMBER(OFFSET('Sanitation Data'!$G$6,0,10*ROW('Sanitation Data'!G20))),'Data Summary'!DA26="Yes"),OFFSET('Sanitation Data'!$G$6,0,10*ROW('Sanitation Data'!G20)),NA())</f>
        <v>#N/A</v>
      </c>
      <c r="AM26" s="491" t="e">
        <f ca="1">+IF(AND(ISNUMBER(OFFSET('Sanitation Data'!$G$10,0,10*ROW('Sanitation Data'!G20))),'Data Summary'!DB26="Yes"),OFFSET('Sanitation Data'!$G$10,0,10*ROW('Sanitation Data'!G20)),NA())</f>
        <v>#N/A</v>
      </c>
      <c r="AN26" s="491" t="e">
        <f ca="1">+IF(AND(ISNUMBER(OFFSET('Sanitation Data'!$G$11,0,10*ROW('Sanitation Data'!G20))),'Data Summary'!DC26="Yes"),OFFSET('Sanitation Data'!$G$11,0,10*ROW('Sanitation Data'!G20)),NA())</f>
        <v>#N/A</v>
      </c>
      <c r="AO26" s="491" t="e">
        <f ca="1">+IF(AND(ISNUMBER(OFFSET('Sanitation Data'!$G$12,0,10*ROW('Sanitation Data'!G20))),'Data Summary'!DD26="Yes"),OFFSET('Sanitation Data'!$G$12,0,10*ROW('Sanitation Data'!G20)),NA())</f>
        <v>#N/A</v>
      </c>
      <c r="AP26" s="491" t="e">
        <f ca="1">+IF(AND(ISNUMBER(OFFSET('Sanitation Data'!$H$4,0,10*ROW('Sanitation Data'!H20))),'Data Summary'!DE26="Yes"),100-OFFSET('Sanitation Data'!$H$4,0,10*ROW('Sanitation Data'!H20)),NA())</f>
        <v>#N/A</v>
      </c>
      <c r="AQ26" s="491" t="e">
        <f ca="1">+IF(AND(ISNUMBER(OFFSET('Sanitation Data'!$H$6,0,10*ROW('Sanitation Data'!H20))),'Data Summary'!DF26="Yes"),OFFSET('Sanitation Data'!$H$6,0,10*ROW('Sanitation Data'!H20)),NA())</f>
        <v>#N/A</v>
      </c>
      <c r="AR26" s="491" t="e">
        <f ca="1">+IF(AND(ISNUMBER(OFFSET('Sanitation Data'!$H$10,0,10*ROW('Sanitation Data'!H20))),'Data Summary'!DG26="Yes"),OFFSET('Sanitation Data'!$H$10,0,10*ROW('Sanitation Data'!H20)),NA())</f>
        <v>#N/A</v>
      </c>
      <c r="AS26" s="491" t="e">
        <f ca="1">+IF(AND(ISNUMBER(OFFSET('Sanitation Data'!$H$11,0,10*ROW('Sanitation Data'!H20))),'Data Summary'!DH26="Yes"),OFFSET('Sanitation Data'!$H$11,0,10*ROW('Sanitation Data'!H20)),NA())</f>
        <v>#N/A</v>
      </c>
      <c r="AT26" s="491" t="e">
        <f ca="1">+IF(AND(ISNUMBER(OFFSET('Sanitation Data'!$H$12,0,10*ROW('Sanitation Data'!H20))),'Data Summary'!DI26="Yes"),OFFSET('Sanitation Data'!$H$12,0,10*ROW('Sanitation Data'!H20)),NA())</f>
        <v>#N/A</v>
      </c>
      <c r="AU26" s="491" t="e">
        <f ca="1">+IF(AND(ISNUMBER(OFFSET('Sanitation Data'!$I$4,0,10*ROW('Sanitation Data'!I20))),'Data Summary'!DJ26="Yes"),100-OFFSET('Sanitation Data'!$I$4,0,10*ROW('Sanitation Data'!I20)),NA())</f>
        <v>#N/A</v>
      </c>
      <c r="AV26" s="491" t="e">
        <f ca="1">+IF(AND(ISNUMBER(OFFSET('Sanitation Data'!$I$6,0,10*ROW('Sanitation Data'!I20))),'Data Summary'!DK26="Yes"),OFFSET('Sanitation Data'!$I$6,0,10*ROW('Sanitation Data'!I20)),NA())</f>
        <v>#N/A</v>
      </c>
      <c r="AW26" s="491" t="e">
        <f ca="1">+IF(AND(ISNUMBER(OFFSET('Sanitation Data'!$I$10,0,10*ROW('Sanitation Data'!I20))),'Data Summary'!DL26="Yes"),OFFSET('Sanitation Data'!$I$10,0,10*ROW('Sanitation Data'!I20)),NA())</f>
        <v>#N/A</v>
      </c>
      <c r="AX26" s="491" t="e">
        <f ca="1">+IF(AND(ISNUMBER(OFFSET('Sanitation Data'!$I$11,0,10*ROW('Sanitation Data'!I20))),'Data Summary'!DM26="Yes"),OFFSET('Sanitation Data'!$I$11,0,10*ROW('Sanitation Data'!I20)),NA())</f>
        <v>#N/A</v>
      </c>
      <c r="AY26" s="491" t="e">
        <f ca="1">+IF(AND(ISNUMBER(OFFSET('Sanitation Data'!$I$12,0,10*ROW('Sanitation Data'!I20))),'Data Summary'!DN26="Yes"),OFFSET('Sanitation Data'!$I$12,0,10*ROW('Sanitation Data'!I20)),NA())</f>
        <v>#N/A</v>
      </c>
      <c r="AZ26" s="492" t="e">
        <f ca="1">+IF(AND(ISNUMBER(OFFSET('Hygiene Data'!$D$5,0,10*ROW('Hygiene Data'!D20))),'Data Summary'!DO26="Yes"),OFFSET('Hygiene Data'!$D$5,0,10*ROW('Hygiene Data'!D20)),NA())</f>
        <v>#N/A</v>
      </c>
      <c r="BA26" s="492" t="e">
        <f ca="1">+IF(AND(ISNUMBER(OFFSET('Hygiene Data'!$D$7,0,10*ROW('Hygiene Data'!D20))),'Data Summary'!DP26="Yes"),OFFSET('Hygiene Data'!$D$7,0,10*ROW('Hygiene Data'!D20)),NA())</f>
        <v>#N/A</v>
      </c>
      <c r="BB26" s="492" t="e">
        <f ca="1">+IF(AND(ISNUMBER(OFFSET('Hygiene Data'!$D$9,0,10*ROW('Hygiene Data'!D20))),'Data Summary'!DQ26="Yes"),OFFSET('Hygiene Data'!$D$9,0,10*ROW('Hygiene Data'!D20)),NA())</f>
        <v>#N/A</v>
      </c>
      <c r="BC26" s="492" t="e">
        <f ca="1">+IF(AND(ISNUMBER(OFFSET('Hygiene Data'!$E$5,0,10*ROW('Hygiene Data'!E20))),'Data Summary'!DR26="Yes"),OFFSET('Hygiene Data'!$E$5,0,10*ROW('Hygiene Data'!E20)),NA())</f>
        <v>#N/A</v>
      </c>
      <c r="BD26" s="492" t="e">
        <f ca="1">+IF(AND(ISNUMBER(OFFSET('Hygiene Data'!$E$7,0,10*ROW('Hygiene Data'!E20))),'Data Summary'!DS26="Yes"),OFFSET('Hygiene Data'!$E$7,0,10*ROW('Hygiene Data'!E20)),NA())</f>
        <v>#N/A</v>
      </c>
      <c r="BE26" s="492" t="e">
        <f ca="1">+IF(AND(ISNUMBER(OFFSET('Hygiene Data'!$E$9,0,10*ROW('Hygiene Data'!E20))),'Data Summary'!DT26="Yes"),OFFSET('Hygiene Data'!$E$9,0,10*ROW('Hygiene Data'!E20)),NA())</f>
        <v>#N/A</v>
      </c>
      <c r="BF26" s="492" t="e">
        <f ca="1">+IF(AND(ISNUMBER(OFFSET('Hygiene Data'!$F$5,0,10*ROW('Hygiene Data'!F20))),'Data Summary'!DU26="Yes"),OFFSET('Hygiene Data'!$F$5,0,10*ROW('Hygiene Data'!F20)),NA())</f>
        <v>#N/A</v>
      </c>
      <c r="BG26" s="492" t="e">
        <f ca="1">+IF(AND(ISNUMBER(OFFSET('Hygiene Data'!$F$7,0,10*ROW('Hygiene Data'!F20))),'Data Summary'!DV26="Yes"),OFFSET('Hygiene Data'!$F$7,0,10*ROW('Hygiene Data'!F20)),NA())</f>
        <v>#N/A</v>
      </c>
      <c r="BH26" s="492" t="e">
        <f ca="1">+IF(AND(ISNUMBER(OFFSET('Hygiene Data'!$F$9,0,10*ROW('Hygiene Data'!F20))),'Data Summary'!DW26="Yes"),OFFSET('Hygiene Data'!$F$9,0,10*ROW('Hygiene Data'!F20)),NA())</f>
        <v>#N/A</v>
      </c>
      <c r="BI26" s="492" t="e">
        <f ca="1">+IF(AND(ISNUMBER(OFFSET('Hygiene Data'!$G$5,0,10*ROW('Hygiene Data'!G20))),'Data Summary'!DX26="Yes"),OFFSET('Hygiene Data'!$G$5,0,10*ROW('Hygiene Data'!G20)),NA())</f>
        <v>#N/A</v>
      </c>
      <c r="BJ26" s="492" t="e">
        <f ca="1">+IF(AND(ISNUMBER(OFFSET('Hygiene Data'!$G$7,0,10*ROW('Hygiene Data'!G20))),'Data Summary'!DY26="Yes"),OFFSET('Hygiene Data'!$G$7,0,10*ROW('Hygiene Data'!G20)),NA())</f>
        <v>#N/A</v>
      </c>
      <c r="BK26" s="492" t="e">
        <f ca="1">+IF(AND(ISNUMBER(OFFSET('Hygiene Data'!$G$9,0,10*ROW('Hygiene Data'!G20))),'Data Summary'!DZ26="Yes"),OFFSET('Hygiene Data'!$G$9,0,10*ROW('Hygiene Data'!G20)),NA())</f>
        <v>#N/A</v>
      </c>
      <c r="BL26" s="492" t="e">
        <f ca="1">+IF(AND(ISNUMBER(OFFSET('Hygiene Data'!$H$5,0,10*ROW('Hygiene Data'!H20))),'Data Summary'!EA26="Yes"),OFFSET('Hygiene Data'!$H$5,0,10*ROW('Hygiene Data'!H20)),NA())</f>
        <v>#N/A</v>
      </c>
      <c r="BM26" s="492" t="e">
        <f ca="1">+IF(AND(ISNUMBER(OFFSET('Hygiene Data'!$H$7,0,10*ROW('Hygiene Data'!H20))),'Data Summary'!EB26="Yes"),OFFSET('Hygiene Data'!$H$7,0,10*ROW('Hygiene Data'!H20)),NA())</f>
        <v>#N/A</v>
      </c>
      <c r="BN26" s="492" t="e">
        <f ca="1">+IF(AND(ISNUMBER(OFFSET('Hygiene Data'!$H$9,0,10*ROW('Hygiene Data'!H20))),'Data Summary'!EC26="Yes"),OFFSET('Hygiene Data'!$H$9,0,10*ROW('Hygiene Data'!H20)),NA())</f>
        <v>#N/A</v>
      </c>
      <c r="BO26" s="492" t="e">
        <f ca="1">+IF(AND(ISNUMBER(OFFSET('Hygiene Data'!$I$5,0,10*ROW('Hygiene Data'!I20))),'Data Summary'!ED26="Yes"),OFFSET('Hygiene Data'!$I$5,0,10*ROW('Hygiene Data'!I20)),NA())</f>
        <v>#N/A</v>
      </c>
      <c r="BP26" s="492" t="e">
        <f ca="1">+IF(AND(ISNUMBER(OFFSET('Hygiene Data'!$I$7,0,10*ROW('Hygiene Data'!I20))),'Data Summary'!EE26="Yes"),OFFSET('Hygiene Data'!$I$7,0,10*ROW('Hygiene Data'!I20)),NA())</f>
        <v>#N/A</v>
      </c>
      <c r="BQ26" s="492" t="e">
        <f ca="1">+IF(AND(ISNUMBER(OFFSET('Hygiene Data'!$I$9,0,10*ROW('Hygiene Data'!I20))),'Data Summary'!EF26="Yes"),OFFSET('Hygiene Data'!$I$9,0,10*ROW('Hygiene Data'!I20)),NA())</f>
        <v>#N/A</v>
      </c>
    </row>
    <row r="27" spans="1:69" x14ac:dyDescent="0.25">
      <c r="A27" s="488" t="e">
        <f ca="1">+RIGHT('Data Summary'!A27,LEN('Data Summary'!A27)-9)</f>
        <v>#VALUE!</v>
      </c>
      <c r="B27" s="462" t="str">
        <f ca="1">+IF(ISTEXT('Data Summary'!B27),'Data Summary'!B27,"")</f>
        <v/>
      </c>
      <c r="C27" s="489" t="e">
        <f ca="1">+VALUE('Data Summary'!C27)</f>
        <v>#VALUE!</v>
      </c>
      <c r="D27" s="490" t="e">
        <f ca="1">+IF(AND(ISNUMBER(OFFSET('Water Data'!$D$4,0,10*ROW('Water Data'!D21))),'Data Summary'!BS27="Yes"),100-OFFSET('Water Data'!$D$4,0,10*ROW('Water Data'!D21)),NA())</f>
        <v>#N/A</v>
      </c>
      <c r="E27" s="490" t="e">
        <f ca="1">+IF(AND(ISNUMBER(OFFSET('Water Data'!$D$6,0,10*ROW('Water Data'!D21))),'Data Summary'!BT27="Yes"),OFFSET('Water Data'!$D$6,0,10*ROW('Water Data'!D21)),NA())</f>
        <v>#N/A</v>
      </c>
      <c r="F27" s="490" t="e">
        <f ca="1">+IF(AND(ISNUMBER(OFFSET('Water Data'!$D$9,0,10*ROW('Water Data'!D21))),'Data Summary'!BU27="Yes"),OFFSET('Water Data'!$D$9,0,10*ROW('Water Data'!D21)),NA())</f>
        <v>#N/A</v>
      </c>
      <c r="G27" s="490" t="e">
        <f ca="1">+IF(AND(ISNUMBER(OFFSET('Water Data'!$E$4,0,10*ROW('Water Data'!E21))),'Data Summary'!BV27="Yes"),100-OFFSET('Water Data'!$E$4,0,10*ROW('Water Data'!E21)),NA())</f>
        <v>#N/A</v>
      </c>
      <c r="H27" s="490" t="e">
        <f ca="1">+IF(AND(ISNUMBER(OFFSET('Water Data'!$E$6,0,10*ROW('Water Data'!E21))),'Data Summary'!BW27="Yes"),OFFSET('Water Data'!$E$6,0,10*ROW('Water Data'!E21)),NA())</f>
        <v>#N/A</v>
      </c>
      <c r="I27" s="490" t="e">
        <f ca="1">+IF(AND(ISNUMBER(OFFSET('Water Data'!$E$9,0,10*ROW('Water Data'!E21))),'Data Summary'!BX27="Yes"),OFFSET('Water Data'!$E$9,0,10*ROW('Water Data'!E21)),NA())</f>
        <v>#N/A</v>
      </c>
      <c r="J27" s="490" t="e">
        <f ca="1">+IF(AND(ISNUMBER(OFFSET('Water Data'!$F$4,0,10*ROW('Water Data'!F21))),'Data Summary'!BY27="Yes"),100-OFFSET('Water Data'!$F$4,0,10*ROW('Water Data'!F21)),NA())</f>
        <v>#N/A</v>
      </c>
      <c r="K27" s="490" t="e">
        <f ca="1">+IF(AND(ISNUMBER(OFFSET('Water Data'!$F$6,0,10*ROW('Water Data'!F21))),'Data Summary'!BZ27="Yes"),OFFSET('Water Data'!$F$6,0,10*ROW('Water Data'!F21)),NA())</f>
        <v>#N/A</v>
      </c>
      <c r="L27" s="490" t="e">
        <f ca="1">+IF(AND(ISNUMBER(OFFSET('Water Data'!$F$9,0,10*ROW('Water Data'!F21))),'Data Summary'!CA27="Yes"),OFFSET('Water Data'!$F$9,0,10*ROW('Water Data'!F21)),NA())</f>
        <v>#N/A</v>
      </c>
      <c r="M27" s="490" t="e">
        <f ca="1">+IF(AND(ISNUMBER(OFFSET('Water Data'!$G$4,0,10*ROW('Water Data'!G21))),'Data Summary'!CB27="Yes"),100-OFFSET('Water Data'!$G$4,0,10*ROW('Water Data'!G21)),NA())</f>
        <v>#N/A</v>
      </c>
      <c r="N27" s="490" t="e">
        <f ca="1">+IF(AND(ISNUMBER(OFFSET('Water Data'!$G$6,0,10*ROW('Water Data'!G21))),'Data Summary'!CC27="Yes"),OFFSET('Water Data'!$G$6,0,10*ROW('Water Data'!G21)),NA())</f>
        <v>#N/A</v>
      </c>
      <c r="O27" s="490" t="e">
        <f ca="1">+IF(AND(ISNUMBER(OFFSET('Water Data'!$G$9,0,10*ROW('Water Data'!G21))),'Data Summary'!CD27="Yes"),OFFSET('Water Data'!$G$9,0,10*ROW('Water Data'!G21)),NA())</f>
        <v>#N/A</v>
      </c>
      <c r="P27" s="490" t="e">
        <f ca="1">+IF(AND(ISNUMBER(OFFSET('Water Data'!$H$4,0,10*ROW('Water Data'!H21))),'Data Summary'!CE27="Yes"),100-OFFSET('Water Data'!$H$4,0,10*ROW('Water Data'!H21)),NA())</f>
        <v>#N/A</v>
      </c>
      <c r="Q27" s="490" t="e">
        <f ca="1">+IF(AND(ISNUMBER(OFFSET('Water Data'!$H$6,0,10*ROW('Water Data'!H21))),'Data Summary'!CF27="Yes"),OFFSET('Water Data'!$H$6,0,10*ROW('Water Data'!H21)),NA())</f>
        <v>#N/A</v>
      </c>
      <c r="R27" s="490" t="e">
        <f ca="1">+IF(AND(ISNUMBER(OFFSET('Water Data'!$H$9,0,10*ROW('Water Data'!H21))),'Data Summary'!CG27="Yes"),OFFSET('Water Data'!$H$9,0,10*ROW('Water Data'!H21)),NA())</f>
        <v>#N/A</v>
      </c>
      <c r="S27" s="490" t="e">
        <f ca="1">+IF(AND(ISNUMBER(OFFSET('Water Data'!$I$4,0,10*ROW('Water Data'!I21))),'Data Summary'!CH27="Yes"),100-OFFSET('Water Data'!$I$4,0,10*ROW('Water Data'!I21)),NA())</f>
        <v>#N/A</v>
      </c>
      <c r="T27" s="490" t="e">
        <f ca="1">+IF(AND(ISNUMBER(OFFSET('Water Data'!$I$6,0,10*ROW('Water Data'!I21))),'Data Summary'!CI27="Yes"),OFFSET('Water Data'!$I$6,0,10*ROW('Water Data'!I21)),NA())</f>
        <v>#N/A</v>
      </c>
      <c r="U27" s="490" t="e">
        <f ca="1">+IF(AND(ISNUMBER(OFFSET('Water Data'!$I$9,0,10*ROW('Water Data'!I21))),'Data Summary'!CJ27="Yes"),OFFSET('Water Data'!$I$9,0,10*ROW('Water Data'!I21)),NA())</f>
        <v>#N/A</v>
      </c>
      <c r="V27" s="491" t="e">
        <f ca="1">+IF(AND(ISNUMBER(OFFSET('Sanitation Data'!$D$4,0,10*ROW('Sanitation Data'!D21))),'Data Summary'!CK27="Yes"),100-OFFSET('Sanitation Data'!$D$4,0,10*ROW('Sanitation Data'!D21)),NA())</f>
        <v>#N/A</v>
      </c>
      <c r="W27" s="491" t="e">
        <f ca="1">+IF(AND(ISNUMBER(OFFSET('Sanitation Data'!$D$6,0,10*ROW('Sanitation Data'!D21))),'Data Summary'!CL27="Yes"),OFFSET('Sanitation Data'!$D$6,0,10*ROW('Sanitation Data'!D21)),NA())</f>
        <v>#N/A</v>
      </c>
      <c r="X27" s="491" t="e">
        <f ca="1">+IF(AND(ISNUMBER(OFFSET('Sanitation Data'!$D$10,0,10*ROW('Sanitation Data'!D21))),'Data Summary'!CM27="Yes"),OFFSET('Sanitation Data'!$D$10,0,10*ROW('Sanitation Data'!D21)),NA())</f>
        <v>#N/A</v>
      </c>
      <c r="Y27" s="491" t="e">
        <f ca="1">+IF(AND(ISNUMBER(OFFSET('Sanitation Data'!$D$11,0,10*ROW('Sanitation Data'!D21))),'Data Summary'!CN27="Yes"),OFFSET('Sanitation Data'!$D$11,0,10*ROW('Sanitation Data'!D21)),NA())</f>
        <v>#N/A</v>
      </c>
      <c r="Z27" s="491" t="e">
        <f ca="1">+IF(AND(ISNUMBER(OFFSET('Sanitation Data'!$D$12,0,10*ROW('Sanitation Data'!D21))),'Data Summary'!CO27="Yes"),OFFSET('Sanitation Data'!$D$12,0,10*ROW('Sanitation Data'!D21)),NA())</f>
        <v>#N/A</v>
      </c>
      <c r="AA27" s="491" t="e">
        <f ca="1">+IF(AND(ISNUMBER(OFFSET('Sanitation Data'!$E$4,0,10*ROW('Sanitation Data'!E21))),'Data Summary'!CP27="Yes"),100-OFFSET('Sanitation Data'!$E$4,0,10*ROW('Sanitation Data'!E21)),NA())</f>
        <v>#N/A</v>
      </c>
      <c r="AB27" s="491" t="e">
        <f ca="1">+IF(AND(ISNUMBER(OFFSET('Sanitation Data'!$E$6,0,10*ROW('Sanitation Data'!E21))),'Data Summary'!CQ27="Yes"),OFFSET('Sanitation Data'!$E$6,0,10*ROW('Sanitation Data'!E21)),NA())</f>
        <v>#N/A</v>
      </c>
      <c r="AC27" s="491" t="e">
        <f ca="1">+IF(AND(ISNUMBER(OFFSET('Sanitation Data'!$E$10,0,10*ROW('Sanitation Data'!E21))),'Data Summary'!CR27="Yes"),OFFSET('Sanitation Data'!$E$10,0,10*ROW('Sanitation Data'!E21)),NA())</f>
        <v>#N/A</v>
      </c>
      <c r="AD27" s="491" t="e">
        <f ca="1">+IF(AND(ISNUMBER(OFFSET('Sanitation Data'!$E$11,0,10*ROW('Sanitation Data'!E21))),'Data Summary'!CS27="Yes"),OFFSET('Sanitation Data'!$E$11,0,10*ROW('Sanitation Data'!E21)),NA())</f>
        <v>#N/A</v>
      </c>
      <c r="AE27" s="491" t="e">
        <f ca="1">+IF(AND(ISNUMBER(OFFSET('Sanitation Data'!$E$12,0,10*ROW('Sanitation Data'!E21))),'Data Summary'!CT27="Yes"),OFFSET('Sanitation Data'!$E$12,0,10*ROW('Sanitation Data'!E21)),NA())</f>
        <v>#N/A</v>
      </c>
      <c r="AF27" s="491" t="e">
        <f ca="1">+IF(AND(ISNUMBER(OFFSET('Sanitation Data'!$F$4,0,10*ROW('Sanitation Data'!F21))),'Data Summary'!CU27="Yes"),100-OFFSET('Sanitation Data'!$F$4,0,10*ROW('Sanitation Data'!F21)),NA())</f>
        <v>#N/A</v>
      </c>
      <c r="AG27" s="491" t="e">
        <f ca="1">+IF(AND(ISNUMBER(OFFSET('Sanitation Data'!$F$6,0,10*ROW('Sanitation Data'!F21))),'Data Summary'!CV27="Yes"),OFFSET('Sanitation Data'!$F$6,0,10*ROW('Sanitation Data'!F21)),NA())</f>
        <v>#N/A</v>
      </c>
      <c r="AH27" s="491" t="e">
        <f ca="1">+IF(AND(ISNUMBER(OFFSET('Sanitation Data'!$F$10,0,10*ROW('Sanitation Data'!F21))),'Data Summary'!CW27="Yes"),OFFSET('Sanitation Data'!$F$10,0,10*ROW('Sanitation Data'!F21)),NA())</f>
        <v>#N/A</v>
      </c>
      <c r="AI27" s="491" t="e">
        <f ca="1">+IF(AND(ISNUMBER(OFFSET('Sanitation Data'!$F$11,0,10*ROW('Sanitation Data'!F21))),'Data Summary'!CX27="Yes"),OFFSET('Sanitation Data'!$F$11,0,10*ROW('Sanitation Data'!F21)),NA())</f>
        <v>#N/A</v>
      </c>
      <c r="AJ27" s="491" t="e">
        <f ca="1">+IF(AND(ISNUMBER(OFFSET('Sanitation Data'!$F$12,0,10*ROW('Sanitation Data'!F21))),'Data Summary'!CY27="Yes"),OFFSET('Sanitation Data'!$F$12,0,10*ROW('Sanitation Data'!F21)),NA())</f>
        <v>#N/A</v>
      </c>
      <c r="AK27" s="491" t="e">
        <f ca="1">+IF(AND(ISNUMBER(OFFSET('Sanitation Data'!$G$4,0,10*ROW('Sanitation Data'!G21))),'Data Summary'!CZ27="Yes"),100-OFFSET('Sanitation Data'!$G$4,0,10*ROW('Sanitation Data'!G21)),NA())</f>
        <v>#N/A</v>
      </c>
      <c r="AL27" s="491" t="e">
        <f ca="1">+IF(AND(ISNUMBER(OFFSET('Sanitation Data'!$G$6,0,10*ROW('Sanitation Data'!G21))),'Data Summary'!DA27="Yes"),OFFSET('Sanitation Data'!$G$6,0,10*ROW('Sanitation Data'!G21)),NA())</f>
        <v>#N/A</v>
      </c>
      <c r="AM27" s="491" t="e">
        <f ca="1">+IF(AND(ISNUMBER(OFFSET('Sanitation Data'!$G$10,0,10*ROW('Sanitation Data'!G21))),'Data Summary'!DB27="Yes"),OFFSET('Sanitation Data'!$G$10,0,10*ROW('Sanitation Data'!G21)),NA())</f>
        <v>#N/A</v>
      </c>
      <c r="AN27" s="491" t="e">
        <f ca="1">+IF(AND(ISNUMBER(OFFSET('Sanitation Data'!$G$11,0,10*ROW('Sanitation Data'!G21))),'Data Summary'!DC27="Yes"),OFFSET('Sanitation Data'!$G$11,0,10*ROW('Sanitation Data'!G21)),NA())</f>
        <v>#N/A</v>
      </c>
      <c r="AO27" s="491" t="e">
        <f ca="1">+IF(AND(ISNUMBER(OFFSET('Sanitation Data'!$G$12,0,10*ROW('Sanitation Data'!G21))),'Data Summary'!DD27="Yes"),OFFSET('Sanitation Data'!$G$12,0,10*ROW('Sanitation Data'!G21)),NA())</f>
        <v>#N/A</v>
      </c>
      <c r="AP27" s="491" t="e">
        <f ca="1">+IF(AND(ISNUMBER(OFFSET('Sanitation Data'!$H$4,0,10*ROW('Sanitation Data'!H21))),'Data Summary'!DE27="Yes"),100-OFFSET('Sanitation Data'!$H$4,0,10*ROW('Sanitation Data'!H21)),NA())</f>
        <v>#N/A</v>
      </c>
      <c r="AQ27" s="491" t="e">
        <f ca="1">+IF(AND(ISNUMBER(OFFSET('Sanitation Data'!$H$6,0,10*ROW('Sanitation Data'!H21))),'Data Summary'!DF27="Yes"),OFFSET('Sanitation Data'!$H$6,0,10*ROW('Sanitation Data'!H21)),NA())</f>
        <v>#N/A</v>
      </c>
      <c r="AR27" s="491" t="e">
        <f ca="1">+IF(AND(ISNUMBER(OFFSET('Sanitation Data'!$H$10,0,10*ROW('Sanitation Data'!H21))),'Data Summary'!DG27="Yes"),OFFSET('Sanitation Data'!$H$10,0,10*ROW('Sanitation Data'!H21)),NA())</f>
        <v>#N/A</v>
      </c>
      <c r="AS27" s="491" t="e">
        <f ca="1">+IF(AND(ISNUMBER(OFFSET('Sanitation Data'!$H$11,0,10*ROW('Sanitation Data'!H21))),'Data Summary'!DH27="Yes"),OFFSET('Sanitation Data'!$H$11,0,10*ROW('Sanitation Data'!H21)),NA())</f>
        <v>#N/A</v>
      </c>
      <c r="AT27" s="491" t="e">
        <f ca="1">+IF(AND(ISNUMBER(OFFSET('Sanitation Data'!$H$12,0,10*ROW('Sanitation Data'!H21))),'Data Summary'!DI27="Yes"),OFFSET('Sanitation Data'!$H$12,0,10*ROW('Sanitation Data'!H21)),NA())</f>
        <v>#N/A</v>
      </c>
      <c r="AU27" s="491" t="e">
        <f ca="1">+IF(AND(ISNUMBER(OFFSET('Sanitation Data'!$I$4,0,10*ROW('Sanitation Data'!I21))),'Data Summary'!DJ27="Yes"),100-OFFSET('Sanitation Data'!$I$4,0,10*ROW('Sanitation Data'!I21)),NA())</f>
        <v>#N/A</v>
      </c>
      <c r="AV27" s="491" t="e">
        <f ca="1">+IF(AND(ISNUMBER(OFFSET('Sanitation Data'!$I$6,0,10*ROW('Sanitation Data'!I21))),'Data Summary'!DK27="Yes"),OFFSET('Sanitation Data'!$I$6,0,10*ROW('Sanitation Data'!I21)),NA())</f>
        <v>#N/A</v>
      </c>
      <c r="AW27" s="491" t="e">
        <f ca="1">+IF(AND(ISNUMBER(OFFSET('Sanitation Data'!$I$10,0,10*ROW('Sanitation Data'!I21))),'Data Summary'!DL27="Yes"),OFFSET('Sanitation Data'!$I$10,0,10*ROW('Sanitation Data'!I21)),NA())</f>
        <v>#N/A</v>
      </c>
      <c r="AX27" s="491" t="e">
        <f ca="1">+IF(AND(ISNUMBER(OFFSET('Sanitation Data'!$I$11,0,10*ROW('Sanitation Data'!I21))),'Data Summary'!DM27="Yes"),OFFSET('Sanitation Data'!$I$11,0,10*ROW('Sanitation Data'!I21)),NA())</f>
        <v>#N/A</v>
      </c>
      <c r="AY27" s="491" t="e">
        <f ca="1">+IF(AND(ISNUMBER(OFFSET('Sanitation Data'!$I$12,0,10*ROW('Sanitation Data'!I21))),'Data Summary'!DN27="Yes"),OFFSET('Sanitation Data'!$I$12,0,10*ROW('Sanitation Data'!I21)),NA())</f>
        <v>#N/A</v>
      </c>
      <c r="AZ27" s="492" t="e">
        <f ca="1">+IF(AND(ISNUMBER(OFFSET('Hygiene Data'!$D$5,0,10*ROW('Hygiene Data'!D21))),'Data Summary'!DO27="Yes"),OFFSET('Hygiene Data'!$D$5,0,10*ROW('Hygiene Data'!D21)),NA())</f>
        <v>#N/A</v>
      </c>
      <c r="BA27" s="492" t="e">
        <f ca="1">+IF(AND(ISNUMBER(OFFSET('Hygiene Data'!$D$7,0,10*ROW('Hygiene Data'!D21))),'Data Summary'!DP27="Yes"),OFFSET('Hygiene Data'!$D$7,0,10*ROW('Hygiene Data'!D21)),NA())</f>
        <v>#N/A</v>
      </c>
      <c r="BB27" s="492" t="e">
        <f ca="1">+IF(AND(ISNUMBER(OFFSET('Hygiene Data'!$D$9,0,10*ROW('Hygiene Data'!D21))),'Data Summary'!DQ27="Yes"),OFFSET('Hygiene Data'!$D$9,0,10*ROW('Hygiene Data'!D21)),NA())</f>
        <v>#N/A</v>
      </c>
      <c r="BC27" s="492" t="e">
        <f ca="1">+IF(AND(ISNUMBER(OFFSET('Hygiene Data'!$E$5,0,10*ROW('Hygiene Data'!E21))),'Data Summary'!DR27="Yes"),OFFSET('Hygiene Data'!$E$5,0,10*ROW('Hygiene Data'!E21)),NA())</f>
        <v>#N/A</v>
      </c>
      <c r="BD27" s="492" t="e">
        <f ca="1">+IF(AND(ISNUMBER(OFFSET('Hygiene Data'!$E$7,0,10*ROW('Hygiene Data'!E21))),'Data Summary'!DS27="Yes"),OFFSET('Hygiene Data'!$E$7,0,10*ROW('Hygiene Data'!E21)),NA())</f>
        <v>#N/A</v>
      </c>
      <c r="BE27" s="492" t="e">
        <f ca="1">+IF(AND(ISNUMBER(OFFSET('Hygiene Data'!$E$9,0,10*ROW('Hygiene Data'!E21))),'Data Summary'!DT27="Yes"),OFFSET('Hygiene Data'!$E$9,0,10*ROW('Hygiene Data'!E21)),NA())</f>
        <v>#N/A</v>
      </c>
      <c r="BF27" s="492" t="e">
        <f ca="1">+IF(AND(ISNUMBER(OFFSET('Hygiene Data'!$F$5,0,10*ROW('Hygiene Data'!F21))),'Data Summary'!DU27="Yes"),OFFSET('Hygiene Data'!$F$5,0,10*ROW('Hygiene Data'!F21)),NA())</f>
        <v>#N/A</v>
      </c>
      <c r="BG27" s="492" t="e">
        <f ca="1">+IF(AND(ISNUMBER(OFFSET('Hygiene Data'!$F$7,0,10*ROW('Hygiene Data'!F21))),'Data Summary'!DV27="Yes"),OFFSET('Hygiene Data'!$F$7,0,10*ROW('Hygiene Data'!F21)),NA())</f>
        <v>#N/A</v>
      </c>
      <c r="BH27" s="492" t="e">
        <f ca="1">+IF(AND(ISNUMBER(OFFSET('Hygiene Data'!$F$9,0,10*ROW('Hygiene Data'!F21))),'Data Summary'!DW27="Yes"),OFFSET('Hygiene Data'!$F$9,0,10*ROW('Hygiene Data'!F21)),NA())</f>
        <v>#N/A</v>
      </c>
      <c r="BI27" s="492" t="e">
        <f ca="1">+IF(AND(ISNUMBER(OFFSET('Hygiene Data'!$G$5,0,10*ROW('Hygiene Data'!G21))),'Data Summary'!DX27="Yes"),OFFSET('Hygiene Data'!$G$5,0,10*ROW('Hygiene Data'!G21)),NA())</f>
        <v>#N/A</v>
      </c>
      <c r="BJ27" s="492" t="e">
        <f ca="1">+IF(AND(ISNUMBER(OFFSET('Hygiene Data'!$G$7,0,10*ROW('Hygiene Data'!G21))),'Data Summary'!DY27="Yes"),OFFSET('Hygiene Data'!$G$7,0,10*ROW('Hygiene Data'!G21)),NA())</f>
        <v>#N/A</v>
      </c>
      <c r="BK27" s="492" t="e">
        <f ca="1">+IF(AND(ISNUMBER(OFFSET('Hygiene Data'!$G$9,0,10*ROW('Hygiene Data'!G21))),'Data Summary'!DZ27="Yes"),OFFSET('Hygiene Data'!$G$9,0,10*ROW('Hygiene Data'!G21)),NA())</f>
        <v>#N/A</v>
      </c>
      <c r="BL27" s="492" t="e">
        <f ca="1">+IF(AND(ISNUMBER(OFFSET('Hygiene Data'!$H$5,0,10*ROW('Hygiene Data'!H21))),'Data Summary'!EA27="Yes"),OFFSET('Hygiene Data'!$H$5,0,10*ROW('Hygiene Data'!H21)),NA())</f>
        <v>#N/A</v>
      </c>
      <c r="BM27" s="492" t="e">
        <f ca="1">+IF(AND(ISNUMBER(OFFSET('Hygiene Data'!$H$7,0,10*ROW('Hygiene Data'!H21))),'Data Summary'!EB27="Yes"),OFFSET('Hygiene Data'!$H$7,0,10*ROW('Hygiene Data'!H21)),NA())</f>
        <v>#N/A</v>
      </c>
      <c r="BN27" s="492" t="e">
        <f ca="1">+IF(AND(ISNUMBER(OFFSET('Hygiene Data'!$H$9,0,10*ROW('Hygiene Data'!H21))),'Data Summary'!EC27="Yes"),OFFSET('Hygiene Data'!$H$9,0,10*ROW('Hygiene Data'!H21)),NA())</f>
        <v>#N/A</v>
      </c>
      <c r="BO27" s="492" t="e">
        <f ca="1">+IF(AND(ISNUMBER(OFFSET('Hygiene Data'!$I$5,0,10*ROW('Hygiene Data'!I21))),'Data Summary'!ED27="Yes"),OFFSET('Hygiene Data'!$I$5,0,10*ROW('Hygiene Data'!I21)),NA())</f>
        <v>#N/A</v>
      </c>
      <c r="BP27" s="492" t="e">
        <f ca="1">+IF(AND(ISNUMBER(OFFSET('Hygiene Data'!$I$7,0,10*ROW('Hygiene Data'!I21))),'Data Summary'!EE27="Yes"),OFFSET('Hygiene Data'!$I$7,0,10*ROW('Hygiene Data'!I21)),NA())</f>
        <v>#N/A</v>
      </c>
      <c r="BQ27" s="492" t="e">
        <f ca="1">+IF(AND(ISNUMBER(OFFSET('Hygiene Data'!$I$9,0,10*ROW('Hygiene Data'!I21))),'Data Summary'!EF27="Yes"),OFFSET('Hygiene Data'!$I$9,0,10*ROW('Hygiene Data'!I21)),NA())</f>
        <v>#N/A</v>
      </c>
    </row>
    <row r="28" spans="1:69" x14ac:dyDescent="0.25">
      <c r="A28" s="488" t="e">
        <f ca="1">+RIGHT('Data Summary'!A28,LEN('Data Summary'!A28)-9)</f>
        <v>#VALUE!</v>
      </c>
      <c r="B28" s="462" t="str">
        <f ca="1">+IF(ISTEXT('Data Summary'!B28),'Data Summary'!B28,"")</f>
        <v/>
      </c>
      <c r="C28" s="489" t="e">
        <f ca="1">+VALUE('Data Summary'!C28)</f>
        <v>#VALUE!</v>
      </c>
      <c r="D28" s="490" t="e">
        <f ca="1">+IF(AND(ISNUMBER(OFFSET('Water Data'!$D$4,0,10*ROW('Water Data'!D22))),'Data Summary'!BS28="Yes"),100-OFFSET('Water Data'!$D$4,0,10*ROW('Water Data'!D22)),NA())</f>
        <v>#N/A</v>
      </c>
      <c r="E28" s="490" t="e">
        <f ca="1">+IF(AND(ISNUMBER(OFFSET('Water Data'!$D$6,0,10*ROW('Water Data'!D22))),'Data Summary'!BT28="Yes"),OFFSET('Water Data'!$D$6,0,10*ROW('Water Data'!D22)),NA())</f>
        <v>#N/A</v>
      </c>
      <c r="F28" s="490" t="e">
        <f ca="1">+IF(AND(ISNUMBER(OFFSET('Water Data'!$D$9,0,10*ROW('Water Data'!D22))),'Data Summary'!BU28="Yes"),OFFSET('Water Data'!$D$9,0,10*ROW('Water Data'!D22)),NA())</f>
        <v>#N/A</v>
      </c>
      <c r="G28" s="490" t="e">
        <f ca="1">+IF(AND(ISNUMBER(OFFSET('Water Data'!$E$4,0,10*ROW('Water Data'!E22))),'Data Summary'!BV28="Yes"),100-OFFSET('Water Data'!$E$4,0,10*ROW('Water Data'!E22)),NA())</f>
        <v>#N/A</v>
      </c>
      <c r="H28" s="490" t="e">
        <f ca="1">+IF(AND(ISNUMBER(OFFSET('Water Data'!$E$6,0,10*ROW('Water Data'!E22))),'Data Summary'!BW28="Yes"),OFFSET('Water Data'!$E$6,0,10*ROW('Water Data'!E22)),NA())</f>
        <v>#N/A</v>
      </c>
      <c r="I28" s="490" t="e">
        <f ca="1">+IF(AND(ISNUMBER(OFFSET('Water Data'!$E$9,0,10*ROW('Water Data'!E22))),'Data Summary'!BX28="Yes"),OFFSET('Water Data'!$E$9,0,10*ROW('Water Data'!E22)),NA())</f>
        <v>#N/A</v>
      </c>
      <c r="J28" s="490" t="e">
        <f ca="1">+IF(AND(ISNUMBER(OFFSET('Water Data'!$F$4,0,10*ROW('Water Data'!F22))),'Data Summary'!BY28="Yes"),100-OFFSET('Water Data'!$F$4,0,10*ROW('Water Data'!F22)),NA())</f>
        <v>#N/A</v>
      </c>
      <c r="K28" s="490" t="e">
        <f ca="1">+IF(AND(ISNUMBER(OFFSET('Water Data'!$F$6,0,10*ROW('Water Data'!F22))),'Data Summary'!BZ28="Yes"),OFFSET('Water Data'!$F$6,0,10*ROW('Water Data'!F22)),NA())</f>
        <v>#N/A</v>
      </c>
      <c r="L28" s="490" t="e">
        <f ca="1">+IF(AND(ISNUMBER(OFFSET('Water Data'!$F$9,0,10*ROW('Water Data'!F22))),'Data Summary'!CA28="Yes"),OFFSET('Water Data'!$F$9,0,10*ROW('Water Data'!F22)),NA())</f>
        <v>#N/A</v>
      </c>
      <c r="M28" s="490" t="e">
        <f ca="1">+IF(AND(ISNUMBER(OFFSET('Water Data'!$G$4,0,10*ROW('Water Data'!G22))),'Data Summary'!CB28="Yes"),100-OFFSET('Water Data'!$G$4,0,10*ROW('Water Data'!G22)),NA())</f>
        <v>#N/A</v>
      </c>
      <c r="N28" s="490" t="e">
        <f ca="1">+IF(AND(ISNUMBER(OFFSET('Water Data'!$G$6,0,10*ROW('Water Data'!G22))),'Data Summary'!CC28="Yes"),OFFSET('Water Data'!$G$6,0,10*ROW('Water Data'!G22)),NA())</f>
        <v>#N/A</v>
      </c>
      <c r="O28" s="490" t="e">
        <f ca="1">+IF(AND(ISNUMBER(OFFSET('Water Data'!$G$9,0,10*ROW('Water Data'!G22))),'Data Summary'!CD28="Yes"),OFFSET('Water Data'!$G$9,0,10*ROW('Water Data'!G22)),NA())</f>
        <v>#N/A</v>
      </c>
      <c r="P28" s="490" t="e">
        <f ca="1">+IF(AND(ISNUMBER(OFFSET('Water Data'!$H$4,0,10*ROW('Water Data'!H22))),'Data Summary'!CE28="Yes"),100-OFFSET('Water Data'!$H$4,0,10*ROW('Water Data'!H22)),NA())</f>
        <v>#N/A</v>
      </c>
      <c r="Q28" s="490" t="e">
        <f ca="1">+IF(AND(ISNUMBER(OFFSET('Water Data'!$H$6,0,10*ROW('Water Data'!H22))),'Data Summary'!CF28="Yes"),OFFSET('Water Data'!$H$6,0,10*ROW('Water Data'!H22)),NA())</f>
        <v>#N/A</v>
      </c>
      <c r="R28" s="490" t="e">
        <f ca="1">+IF(AND(ISNUMBER(OFFSET('Water Data'!$H$9,0,10*ROW('Water Data'!H22))),'Data Summary'!CG28="Yes"),OFFSET('Water Data'!$H$9,0,10*ROW('Water Data'!H22)),NA())</f>
        <v>#N/A</v>
      </c>
      <c r="S28" s="490" t="e">
        <f ca="1">+IF(AND(ISNUMBER(OFFSET('Water Data'!$I$4,0,10*ROW('Water Data'!I22))),'Data Summary'!CH28="Yes"),100-OFFSET('Water Data'!$I$4,0,10*ROW('Water Data'!I22)),NA())</f>
        <v>#N/A</v>
      </c>
      <c r="T28" s="490" t="e">
        <f ca="1">+IF(AND(ISNUMBER(OFFSET('Water Data'!$I$6,0,10*ROW('Water Data'!I22))),'Data Summary'!CI28="Yes"),OFFSET('Water Data'!$I$6,0,10*ROW('Water Data'!I22)),NA())</f>
        <v>#N/A</v>
      </c>
      <c r="U28" s="490" t="e">
        <f ca="1">+IF(AND(ISNUMBER(OFFSET('Water Data'!$I$9,0,10*ROW('Water Data'!I22))),'Data Summary'!CJ28="Yes"),OFFSET('Water Data'!$I$9,0,10*ROW('Water Data'!I22)),NA())</f>
        <v>#N/A</v>
      </c>
      <c r="V28" s="491" t="e">
        <f ca="1">+IF(AND(ISNUMBER(OFFSET('Sanitation Data'!$D$4,0,10*ROW('Sanitation Data'!D22))),'Data Summary'!CK28="Yes"),100-OFFSET('Sanitation Data'!$D$4,0,10*ROW('Sanitation Data'!D22)),NA())</f>
        <v>#N/A</v>
      </c>
      <c r="W28" s="491" t="e">
        <f ca="1">+IF(AND(ISNUMBER(OFFSET('Sanitation Data'!$D$6,0,10*ROW('Sanitation Data'!D22))),'Data Summary'!CL28="Yes"),OFFSET('Sanitation Data'!$D$6,0,10*ROW('Sanitation Data'!D22)),NA())</f>
        <v>#N/A</v>
      </c>
      <c r="X28" s="491" t="e">
        <f ca="1">+IF(AND(ISNUMBER(OFFSET('Sanitation Data'!$D$10,0,10*ROW('Sanitation Data'!D22))),'Data Summary'!CM28="Yes"),OFFSET('Sanitation Data'!$D$10,0,10*ROW('Sanitation Data'!D22)),NA())</f>
        <v>#N/A</v>
      </c>
      <c r="Y28" s="491" t="e">
        <f ca="1">+IF(AND(ISNUMBER(OFFSET('Sanitation Data'!$D$11,0,10*ROW('Sanitation Data'!D22))),'Data Summary'!CN28="Yes"),OFFSET('Sanitation Data'!$D$11,0,10*ROW('Sanitation Data'!D22)),NA())</f>
        <v>#N/A</v>
      </c>
      <c r="Z28" s="491" t="e">
        <f ca="1">+IF(AND(ISNUMBER(OFFSET('Sanitation Data'!$D$12,0,10*ROW('Sanitation Data'!D22))),'Data Summary'!CO28="Yes"),OFFSET('Sanitation Data'!$D$12,0,10*ROW('Sanitation Data'!D22)),NA())</f>
        <v>#N/A</v>
      </c>
      <c r="AA28" s="491" t="e">
        <f ca="1">+IF(AND(ISNUMBER(OFFSET('Sanitation Data'!$E$4,0,10*ROW('Sanitation Data'!E22))),'Data Summary'!CP28="Yes"),100-OFFSET('Sanitation Data'!$E$4,0,10*ROW('Sanitation Data'!E22)),NA())</f>
        <v>#N/A</v>
      </c>
      <c r="AB28" s="491" t="e">
        <f ca="1">+IF(AND(ISNUMBER(OFFSET('Sanitation Data'!$E$6,0,10*ROW('Sanitation Data'!E22))),'Data Summary'!CQ28="Yes"),OFFSET('Sanitation Data'!$E$6,0,10*ROW('Sanitation Data'!E22)),NA())</f>
        <v>#N/A</v>
      </c>
      <c r="AC28" s="491" t="e">
        <f ca="1">+IF(AND(ISNUMBER(OFFSET('Sanitation Data'!$E$10,0,10*ROW('Sanitation Data'!E22))),'Data Summary'!CR28="Yes"),OFFSET('Sanitation Data'!$E$10,0,10*ROW('Sanitation Data'!E22)),NA())</f>
        <v>#N/A</v>
      </c>
      <c r="AD28" s="491" t="e">
        <f ca="1">+IF(AND(ISNUMBER(OFFSET('Sanitation Data'!$E$11,0,10*ROW('Sanitation Data'!E22))),'Data Summary'!CS28="Yes"),OFFSET('Sanitation Data'!$E$11,0,10*ROW('Sanitation Data'!E22)),NA())</f>
        <v>#N/A</v>
      </c>
      <c r="AE28" s="491" t="e">
        <f ca="1">+IF(AND(ISNUMBER(OFFSET('Sanitation Data'!$E$12,0,10*ROW('Sanitation Data'!E22))),'Data Summary'!CT28="Yes"),OFFSET('Sanitation Data'!$E$12,0,10*ROW('Sanitation Data'!E22)),NA())</f>
        <v>#N/A</v>
      </c>
      <c r="AF28" s="491" t="e">
        <f ca="1">+IF(AND(ISNUMBER(OFFSET('Sanitation Data'!$F$4,0,10*ROW('Sanitation Data'!F22))),'Data Summary'!CU28="Yes"),100-OFFSET('Sanitation Data'!$F$4,0,10*ROW('Sanitation Data'!F22)),NA())</f>
        <v>#N/A</v>
      </c>
      <c r="AG28" s="491" t="e">
        <f ca="1">+IF(AND(ISNUMBER(OFFSET('Sanitation Data'!$F$6,0,10*ROW('Sanitation Data'!F22))),'Data Summary'!CV28="Yes"),OFFSET('Sanitation Data'!$F$6,0,10*ROW('Sanitation Data'!F22)),NA())</f>
        <v>#N/A</v>
      </c>
      <c r="AH28" s="491" t="e">
        <f ca="1">+IF(AND(ISNUMBER(OFFSET('Sanitation Data'!$F$10,0,10*ROW('Sanitation Data'!F22))),'Data Summary'!CW28="Yes"),OFFSET('Sanitation Data'!$F$10,0,10*ROW('Sanitation Data'!F22)),NA())</f>
        <v>#N/A</v>
      </c>
      <c r="AI28" s="491" t="e">
        <f ca="1">+IF(AND(ISNUMBER(OFFSET('Sanitation Data'!$F$11,0,10*ROW('Sanitation Data'!F22))),'Data Summary'!CX28="Yes"),OFFSET('Sanitation Data'!$F$11,0,10*ROW('Sanitation Data'!F22)),NA())</f>
        <v>#N/A</v>
      </c>
      <c r="AJ28" s="491" t="e">
        <f ca="1">+IF(AND(ISNUMBER(OFFSET('Sanitation Data'!$F$12,0,10*ROW('Sanitation Data'!F22))),'Data Summary'!CY28="Yes"),OFFSET('Sanitation Data'!$F$12,0,10*ROW('Sanitation Data'!F22)),NA())</f>
        <v>#N/A</v>
      </c>
      <c r="AK28" s="491" t="e">
        <f ca="1">+IF(AND(ISNUMBER(OFFSET('Sanitation Data'!$G$4,0,10*ROW('Sanitation Data'!G22))),'Data Summary'!CZ28="Yes"),100-OFFSET('Sanitation Data'!$G$4,0,10*ROW('Sanitation Data'!G22)),NA())</f>
        <v>#N/A</v>
      </c>
      <c r="AL28" s="491" t="e">
        <f ca="1">+IF(AND(ISNUMBER(OFFSET('Sanitation Data'!$G$6,0,10*ROW('Sanitation Data'!G22))),'Data Summary'!DA28="Yes"),OFFSET('Sanitation Data'!$G$6,0,10*ROW('Sanitation Data'!G22)),NA())</f>
        <v>#N/A</v>
      </c>
      <c r="AM28" s="491" t="e">
        <f ca="1">+IF(AND(ISNUMBER(OFFSET('Sanitation Data'!$G$10,0,10*ROW('Sanitation Data'!G22))),'Data Summary'!DB28="Yes"),OFFSET('Sanitation Data'!$G$10,0,10*ROW('Sanitation Data'!G22)),NA())</f>
        <v>#N/A</v>
      </c>
      <c r="AN28" s="491" t="e">
        <f ca="1">+IF(AND(ISNUMBER(OFFSET('Sanitation Data'!$G$11,0,10*ROW('Sanitation Data'!G22))),'Data Summary'!DC28="Yes"),OFFSET('Sanitation Data'!$G$11,0,10*ROW('Sanitation Data'!G22)),NA())</f>
        <v>#N/A</v>
      </c>
      <c r="AO28" s="491" t="e">
        <f ca="1">+IF(AND(ISNUMBER(OFFSET('Sanitation Data'!$G$12,0,10*ROW('Sanitation Data'!G22))),'Data Summary'!DD28="Yes"),OFFSET('Sanitation Data'!$G$12,0,10*ROW('Sanitation Data'!G22)),NA())</f>
        <v>#N/A</v>
      </c>
      <c r="AP28" s="491" t="e">
        <f ca="1">+IF(AND(ISNUMBER(OFFSET('Sanitation Data'!$H$4,0,10*ROW('Sanitation Data'!H22))),'Data Summary'!DE28="Yes"),100-OFFSET('Sanitation Data'!$H$4,0,10*ROW('Sanitation Data'!H22)),NA())</f>
        <v>#N/A</v>
      </c>
      <c r="AQ28" s="491" t="e">
        <f ca="1">+IF(AND(ISNUMBER(OFFSET('Sanitation Data'!$H$6,0,10*ROW('Sanitation Data'!H22))),'Data Summary'!DF28="Yes"),OFFSET('Sanitation Data'!$H$6,0,10*ROW('Sanitation Data'!H22)),NA())</f>
        <v>#N/A</v>
      </c>
      <c r="AR28" s="491" t="e">
        <f ca="1">+IF(AND(ISNUMBER(OFFSET('Sanitation Data'!$H$10,0,10*ROW('Sanitation Data'!H22))),'Data Summary'!DG28="Yes"),OFFSET('Sanitation Data'!$H$10,0,10*ROW('Sanitation Data'!H22)),NA())</f>
        <v>#N/A</v>
      </c>
      <c r="AS28" s="491" t="e">
        <f ca="1">+IF(AND(ISNUMBER(OFFSET('Sanitation Data'!$H$11,0,10*ROW('Sanitation Data'!H22))),'Data Summary'!DH28="Yes"),OFFSET('Sanitation Data'!$H$11,0,10*ROW('Sanitation Data'!H22)),NA())</f>
        <v>#N/A</v>
      </c>
      <c r="AT28" s="491" t="e">
        <f ca="1">+IF(AND(ISNUMBER(OFFSET('Sanitation Data'!$H$12,0,10*ROW('Sanitation Data'!H22))),'Data Summary'!DI28="Yes"),OFFSET('Sanitation Data'!$H$12,0,10*ROW('Sanitation Data'!H22)),NA())</f>
        <v>#N/A</v>
      </c>
      <c r="AU28" s="491" t="e">
        <f ca="1">+IF(AND(ISNUMBER(OFFSET('Sanitation Data'!$I$4,0,10*ROW('Sanitation Data'!I22))),'Data Summary'!DJ28="Yes"),100-OFFSET('Sanitation Data'!$I$4,0,10*ROW('Sanitation Data'!I22)),NA())</f>
        <v>#N/A</v>
      </c>
      <c r="AV28" s="491" t="e">
        <f ca="1">+IF(AND(ISNUMBER(OFFSET('Sanitation Data'!$I$6,0,10*ROW('Sanitation Data'!I22))),'Data Summary'!DK28="Yes"),OFFSET('Sanitation Data'!$I$6,0,10*ROW('Sanitation Data'!I22)),NA())</f>
        <v>#N/A</v>
      </c>
      <c r="AW28" s="491" t="e">
        <f ca="1">+IF(AND(ISNUMBER(OFFSET('Sanitation Data'!$I$10,0,10*ROW('Sanitation Data'!I22))),'Data Summary'!DL28="Yes"),OFFSET('Sanitation Data'!$I$10,0,10*ROW('Sanitation Data'!I22)),NA())</f>
        <v>#N/A</v>
      </c>
      <c r="AX28" s="491" t="e">
        <f ca="1">+IF(AND(ISNUMBER(OFFSET('Sanitation Data'!$I$11,0,10*ROW('Sanitation Data'!I22))),'Data Summary'!DM28="Yes"),OFFSET('Sanitation Data'!$I$11,0,10*ROW('Sanitation Data'!I22)),NA())</f>
        <v>#N/A</v>
      </c>
      <c r="AY28" s="491" t="e">
        <f ca="1">+IF(AND(ISNUMBER(OFFSET('Sanitation Data'!$I$12,0,10*ROW('Sanitation Data'!I22))),'Data Summary'!DN28="Yes"),OFFSET('Sanitation Data'!$I$12,0,10*ROW('Sanitation Data'!I22)),NA())</f>
        <v>#N/A</v>
      </c>
      <c r="AZ28" s="492" t="e">
        <f ca="1">+IF(AND(ISNUMBER(OFFSET('Hygiene Data'!$D$5,0,10*ROW('Hygiene Data'!D22))),'Data Summary'!DO28="Yes"),OFFSET('Hygiene Data'!$D$5,0,10*ROW('Hygiene Data'!D22)),NA())</f>
        <v>#N/A</v>
      </c>
      <c r="BA28" s="492" t="e">
        <f ca="1">+IF(AND(ISNUMBER(OFFSET('Hygiene Data'!$D$7,0,10*ROW('Hygiene Data'!D22))),'Data Summary'!DP28="Yes"),OFFSET('Hygiene Data'!$D$7,0,10*ROW('Hygiene Data'!D22)),NA())</f>
        <v>#N/A</v>
      </c>
      <c r="BB28" s="492" t="e">
        <f ca="1">+IF(AND(ISNUMBER(OFFSET('Hygiene Data'!$D$9,0,10*ROW('Hygiene Data'!D22))),'Data Summary'!DQ28="Yes"),OFFSET('Hygiene Data'!$D$9,0,10*ROW('Hygiene Data'!D22)),NA())</f>
        <v>#N/A</v>
      </c>
      <c r="BC28" s="492" t="e">
        <f ca="1">+IF(AND(ISNUMBER(OFFSET('Hygiene Data'!$E$5,0,10*ROW('Hygiene Data'!E22))),'Data Summary'!DR28="Yes"),OFFSET('Hygiene Data'!$E$5,0,10*ROW('Hygiene Data'!E22)),NA())</f>
        <v>#N/A</v>
      </c>
      <c r="BD28" s="492" t="e">
        <f ca="1">+IF(AND(ISNUMBER(OFFSET('Hygiene Data'!$E$7,0,10*ROW('Hygiene Data'!E22))),'Data Summary'!DS28="Yes"),OFFSET('Hygiene Data'!$E$7,0,10*ROW('Hygiene Data'!E22)),NA())</f>
        <v>#N/A</v>
      </c>
      <c r="BE28" s="492" t="e">
        <f ca="1">+IF(AND(ISNUMBER(OFFSET('Hygiene Data'!$E$9,0,10*ROW('Hygiene Data'!E22))),'Data Summary'!DT28="Yes"),OFFSET('Hygiene Data'!$E$9,0,10*ROW('Hygiene Data'!E22)),NA())</f>
        <v>#N/A</v>
      </c>
      <c r="BF28" s="492" t="e">
        <f ca="1">+IF(AND(ISNUMBER(OFFSET('Hygiene Data'!$F$5,0,10*ROW('Hygiene Data'!F22))),'Data Summary'!DU28="Yes"),OFFSET('Hygiene Data'!$F$5,0,10*ROW('Hygiene Data'!F22)),NA())</f>
        <v>#N/A</v>
      </c>
      <c r="BG28" s="492" t="e">
        <f ca="1">+IF(AND(ISNUMBER(OFFSET('Hygiene Data'!$F$7,0,10*ROW('Hygiene Data'!F22))),'Data Summary'!DV28="Yes"),OFFSET('Hygiene Data'!$F$7,0,10*ROW('Hygiene Data'!F22)),NA())</f>
        <v>#N/A</v>
      </c>
      <c r="BH28" s="492" t="e">
        <f ca="1">+IF(AND(ISNUMBER(OFFSET('Hygiene Data'!$F$9,0,10*ROW('Hygiene Data'!F22))),'Data Summary'!DW28="Yes"),OFFSET('Hygiene Data'!$F$9,0,10*ROW('Hygiene Data'!F22)),NA())</f>
        <v>#N/A</v>
      </c>
      <c r="BI28" s="492" t="e">
        <f ca="1">+IF(AND(ISNUMBER(OFFSET('Hygiene Data'!$G$5,0,10*ROW('Hygiene Data'!G22))),'Data Summary'!DX28="Yes"),OFFSET('Hygiene Data'!$G$5,0,10*ROW('Hygiene Data'!G22)),NA())</f>
        <v>#N/A</v>
      </c>
      <c r="BJ28" s="492" t="e">
        <f ca="1">+IF(AND(ISNUMBER(OFFSET('Hygiene Data'!$G$7,0,10*ROW('Hygiene Data'!G22))),'Data Summary'!DY28="Yes"),OFFSET('Hygiene Data'!$G$7,0,10*ROW('Hygiene Data'!G22)),NA())</f>
        <v>#N/A</v>
      </c>
      <c r="BK28" s="492" t="e">
        <f ca="1">+IF(AND(ISNUMBER(OFFSET('Hygiene Data'!$G$9,0,10*ROW('Hygiene Data'!G22))),'Data Summary'!DZ28="Yes"),OFFSET('Hygiene Data'!$G$9,0,10*ROW('Hygiene Data'!G22)),NA())</f>
        <v>#N/A</v>
      </c>
      <c r="BL28" s="492" t="e">
        <f ca="1">+IF(AND(ISNUMBER(OFFSET('Hygiene Data'!$H$5,0,10*ROW('Hygiene Data'!H22))),'Data Summary'!EA28="Yes"),OFFSET('Hygiene Data'!$H$5,0,10*ROW('Hygiene Data'!H22)),NA())</f>
        <v>#N/A</v>
      </c>
      <c r="BM28" s="492" t="e">
        <f ca="1">+IF(AND(ISNUMBER(OFFSET('Hygiene Data'!$H$7,0,10*ROW('Hygiene Data'!H22))),'Data Summary'!EB28="Yes"),OFFSET('Hygiene Data'!$H$7,0,10*ROW('Hygiene Data'!H22)),NA())</f>
        <v>#N/A</v>
      </c>
      <c r="BN28" s="492" t="e">
        <f ca="1">+IF(AND(ISNUMBER(OFFSET('Hygiene Data'!$H$9,0,10*ROW('Hygiene Data'!H22))),'Data Summary'!EC28="Yes"),OFFSET('Hygiene Data'!$H$9,0,10*ROW('Hygiene Data'!H22)),NA())</f>
        <v>#N/A</v>
      </c>
      <c r="BO28" s="492" t="e">
        <f ca="1">+IF(AND(ISNUMBER(OFFSET('Hygiene Data'!$I$5,0,10*ROW('Hygiene Data'!I22))),'Data Summary'!ED28="Yes"),OFFSET('Hygiene Data'!$I$5,0,10*ROW('Hygiene Data'!I22)),NA())</f>
        <v>#N/A</v>
      </c>
      <c r="BP28" s="492" t="e">
        <f ca="1">+IF(AND(ISNUMBER(OFFSET('Hygiene Data'!$I$7,0,10*ROW('Hygiene Data'!I22))),'Data Summary'!EE28="Yes"),OFFSET('Hygiene Data'!$I$7,0,10*ROW('Hygiene Data'!I22)),NA())</f>
        <v>#N/A</v>
      </c>
      <c r="BQ28" s="492" t="e">
        <f ca="1">+IF(AND(ISNUMBER(OFFSET('Hygiene Data'!$I$9,0,10*ROW('Hygiene Data'!I22))),'Data Summary'!EF28="Yes"),OFFSET('Hygiene Data'!$I$9,0,10*ROW('Hygiene Data'!I22)),NA())</f>
        <v>#N/A</v>
      </c>
    </row>
    <row r="29" spans="1:69" x14ac:dyDescent="0.25">
      <c r="A29" s="488" t="e">
        <f ca="1">+RIGHT('Data Summary'!A29,LEN('Data Summary'!A29)-9)</f>
        <v>#VALUE!</v>
      </c>
      <c r="B29" s="462" t="str">
        <f ca="1">+IF(ISTEXT('Data Summary'!B29),'Data Summary'!B29,"")</f>
        <v/>
      </c>
      <c r="C29" s="489" t="e">
        <f ca="1">+VALUE('Data Summary'!C29)</f>
        <v>#VALUE!</v>
      </c>
      <c r="D29" s="490" t="e">
        <f ca="1">+IF(AND(ISNUMBER(OFFSET('Water Data'!$D$4,0,10*ROW('Water Data'!D23))),'Data Summary'!BS29="Yes"),100-OFFSET('Water Data'!$D$4,0,10*ROW('Water Data'!D23)),NA())</f>
        <v>#N/A</v>
      </c>
      <c r="E29" s="490" t="e">
        <f ca="1">+IF(AND(ISNUMBER(OFFSET('Water Data'!$D$6,0,10*ROW('Water Data'!D23))),'Data Summary'!BT29="Yes"),OFFSET('Water Data'!$D$6,0,10*ROW('Water Data'!D23)),NA())</f>
        <v>#N/A</v>
      </c>
      <c r="F29" s="490" t="e">
        <f ca="1">+IF(AND(ISNUMBER(OFFSET('Water Data'!$D$9,0,10*ROW('Water Data'!D23))),'Data Summary'!BU29="Yes"),OFFSET('Water Data'!$D$9,0,10*ROW('Water Data'!D23)),NA())</f>
        <v>#N/A</v>
      </c>
      <c r="G29" s="490" t="e">
        <f ca="1">+IF(AND(ISNUMBER(OFFSET('Water Data'!$E$4,0,10*ROW('Water Data'!E23))),'Data Summary'!BV29="Yes"),100-OFFSET('Water Data'!$E$4,0,10*ROW('Water Data'!E23)),NA())</f>
        <v>#N/A</v>
      </c>
      <c r="H29" s="490" t="e">
        <f ca="1">+IF(AND(ISNUMBER(OFFSET('Water Data'!$E$6,0,10*ROW('Water Data'!E23))),'Data Summary'!BW29="Yes"),OFFSET('Water Data'!$E$6,0,10*ROW('Water Data'!E23)),NA())</f>
        <v>#N/A</v>
      </c>
      <c r="I29" s="490" t="e">
        <f ca="1">+IF(AND(ISNUMBER(OFFSET('Water Data'!$E$9,0,10*ROW('Water Data'!E23))),'Data Summary'!BX29="Yes"),OFFSET('Water Data'!$E$9,0,10*ROW('Water Data'!E23)),NA())</f>
        <v>#N/A</v>
      </c>
      <c r="J29" s="490" t="e">
        <f ca="1">+IF(AND(ISNUMBER(OFFSET('Water Data'!$F$4,0,10*ROW('Water Data'!F23))),'Data Summary'!BY29="Yes"),100-OFFSET('Water Data'!$F$4,0,10*ROW('Water Data'!F23)),NA())</f>
        <v>#N/A</v>
      </c>
      <c r="K29" s="490" t="e">
        <f ca="1">+IF(AND(ISNUMBER(OFFSET('Water Data'!$F$6,0,10*ROW('Water Data'!F23))),'Data Summary'!BZ29="Yes"),OFFSET('Water Data'!$F$6,0,10*ROW('Water Data'!F23)),NA())</f>
        <v>#N/A</v>
      </c>
      <c r="L29" s="490" t="e">
        <f ca="1">+IF(AND(ISNUMBER(OFFSET('Water Data'!$F$9,0,10*ROW('Water Data'!F23))),'Data Summary'!CA29="Yes"),OFFSET('Water Data'!$F$9,0,10*ROW('Water Data'!F23)),NA())</f>
        <v>#N/A</v>
      </c>
      <c r="M29" s="490" t="e">
        <f ca="1">+IF(AND(ISNUMBER(OFFSET('Water Data'!$G$4,0,10*ROW('Water Data'!G23))),'Data Summary'!CB29="Yes"),100-OFFSET('Water Data'!$G$4,0,10*ROW('Water Data'!G23)),NA())</f>
        <v>#N/A</v>
      </c>
      <c r="N29" s="490" t="e">
        <f ca="1">+IF(AND(ISNUMBER(OFFSET('Water Data'!$G$6,0,10*ROW('Water Data'!G23))),'Data Summary'!CC29="Yes"),OFFSET('Water Data'!$G$6,0,10*ROW('Water Data'!G23)),NA())</f>
        <v>#N/A</v>
      </c>
      <c r="O29" s="490" t="e">
        <f ca="1">+IF(AND(ISNUMBER(OFFSET('Water Data'!$G$9,0,10*ROW('Water Data'!G23))),'Data Summary'!CD29="Yes"),OFFSET('Water Data'!$G$9,0,10*ROW('Water Data'!G23)),NA())</f>
        <v>#N/A</v>
      </c>
      <c r="P29" s="490" t="e">
        <f ca="1">+IF(AND(ISNUMBER(OFFSET('Water Data'!$H$4,0,10*ROW('Water Data'!H23))),'Data Summary'!CE29="Yes"),100-OFFSET('Water Data'!$H$4,0,10*ROW('Water Data'!H23)),NA())</f>
        <v>#N/A</v>
      </c>
      <c r="Q29" s="490" t="e">
        <f ca="1">+IF(AND(ISNUMBER(OFFSET('Water Data'!$H$6,0,10*ROW('Water Data'!H23))),'Data Summary'!CF29="Yes"),OFFSET('Water Data'!$H$6,0,10*ROW('Water Data'!H23)),NA())</f>
        <v>#N/A</v>
      </c>
      <c r="R29" s="490" t="e">
        <f ca="1">+IF(AND(ISNUMBER(OFFSET('Water Data'!$H$9,0,10*ROW('Water Data'!H23))),'Data Summary'!CG29="Yes"),OFFSET('Water Data'!$H$9,0,10*ROW('Water Data'!H23)),NA())</f>
        <v>#N/A</v>
      </c>
      <c r="S29" s="490" t="e">
        <f ca="1">+IF(AND(ISNUMBER(OFFSET('Water Data'!$I$4,0,10*ROW('Water Data'!I23))),'Data Summary'!CH29="Yes"),100-OFFSET('Water Data'!$I$4,0,10*ROW('Water Data'!I23)),NA())</f>
        <v>#N/A</v>
      </c>
      <c r="T29" s="490" t="e">
        <f ca="1">+IF(AND(ISNUMBER(OFFSET('Water Data'!$I$6,0,10*ROW('Water Data'!I23))),'Data Summary'!CI29="Yes"),OFFSET('Water Data'!$I$6,0,10*ROW('Water Data'!I23)),NA())</f>
        <v>#N/A</v>
      </c>
      <c r="U29" s="490" t="e">
        <f ca="1">+IF(AND(ISNUMBER(OFFSET('Water Data'!$I$9,0,10*ROW('Water Data'!I23))),'Data Summary'!CJ29="Yes"),OFFSET('Water Data'!$I$9,0,10*ROW('Water Data'!I23)),NA())</f>
        <v>#N/A</v>
      </c>
      <c r="V29" s="491" t="e">
        <f ca="1">+IF(AND(ISNUMBER(OFFSET('Sanitation Data'!$D$4,0,10*ROW('Sanitation Data'!D23))),'Data Summary'!CK29="Yes"),100-OFFSET('Sanitation Data'!$D$4,0,10*ROW('Sanitation Data'!D23)),NA())</f>
        <v>#N/A</v>
      </c>
      <c r="W29" s="491" t="e">
        <f ca="1">+IF(AND(ISNUMBER(OFFSET('Sanitation Data'!$D$6,0,10*ROW('Sanitation Data'!D23))),'Data Summary'!CL29="Yes"),OFFSET('Sanitation Data'!$D$6,0,10*ROW('Sanitation Data'!D23)),NA())</f>
        <v>#N/A</v>
      </c>
      <c r="X29" s="491" t="e">
        <f ca="1">+IF(AND(ISNUMBER(OFFSET('Sanitation Data'!$D$10,0,10*ROW('Sanitation Data'!D23))),'Data Summary'!CM29="Yes"),OFFSET('Sanitation Data'!$D$10,0,10*ROW('Sanitation Data'!D23)),NA())</f>
        <v>#N/A</v>
      </c>
      <c r="Y29" s="491" t="e">
        <f ca="1">+IF(AND(ISNUMBER(OFFSET('Sanitation Data'!$D$11,0,10*ROW('Sanitation Data'!D23))),'Data Summary'!CN29="Yes"),OFFSET('Sanitation Data'!$D$11,0,10*ROW('Sanitation Data'!D23)),NA())</f>
        <v>#N/A</v>
      </c>
      <c r="Z29" s="491" t="e">
        <f ca="1">+IF(AND(ISNUMBER(OFFSET('Sanitation Data'!$D$12,0,10*ROW('Sanitation Data'!D23))),'Data Summary'!CO29="Yes"),OFFSET('Sanitation Data'!$D$12,0,10*ROW('Sanitation Data'!D23)),NA())</f>
        <v>#N/A</v>
      </c>
      <c r="AA29" s="491" t="e">
        <f ca="1">+IF(AND(ISNUMBER(OFFSET('Sanitation Data'!$E$4,0,10*ROW('Sanitation Data'!E23))),'Data Summary'!CP29="Yes"),100-OFFSET('Sanitation Data'!$E$4,0,10*ROW('Sanitation Data'!E23)),NA())</f>
        <v>#N/A</v>
      </c>
      <c r="AB29" s="491" t="e">
        <f ca="1">+IF(AND(ISNUMBER(OFFSET('Sanitation Data'!$E$6,0,10*ROW('Sanitation Data'!E23))),'Data Summary'!CQ29="Yes"),OFFSET('Sanitation Data'!$E$6,0,10*ROW('Sanitation Data'!E23)),NA())</f>
        <v>#N/A</v>
      </c>
      <c r="AC29" s="491" t="e">
        <f ca="1">+IF(AND(ISNUMBER(OFFSET('Sanitation Data'!$E$10,0,10*ROW('Sanitation Data'!E23))),'Data Summary'!CR29="Yes"),OFFSET('Sanitation Data'!$E$10,0,10*ROW('Sanitation Data'!E23)),NA())</f>
        <v>#N/A</v>
      </c>
      <c r="AD29" s="491" t="e">
        <f ca="1">+IF(AND(ISNUMBER(OFFSET('Sanitation Data'!$E$11,0,10*ROW('Sanitation Data'!E23))),'Data Summary'!CS29="Yes"),OFFSET('Sanitation Data'!$E$11,0,10*ROW('Sanitation Data'!E23)),NA())</f>
        <v>#N/A</v>
      </c>
      <c r="AE29" s="491" t="e">
        <f ca="1">+IF(AND(ISNUMBER(OFFSET('Sanitation Data'!$E$12,0,10*ROW('Sanitation Data'!E23))),'Data Summary'!CT29="Yes"),OFFSET('Sanitation Data'!$E$12,0,10*ROW('Sanitation Data'!E23)),NA())</f>
        <v>#N/A</v>
      </c>
      <c r="AF29" s="491" t="e">
        <f ca="1">+IF(AND(ISNUMBER(OFFSET('Sanitation Data'!$F$4,0,10*ROW('Sanitation Data'!F23))),'Data Summary'!CU29="Yes"),100-OFFSET('Sanitation Data'!$F$4,0,10*ROW('Sanitation Data'!F23)),NA())</f>
        <v>#N/A</v>
      </c>
      <c r="AG29" s="491" t="e">
        <f ca="1">+IF(AND(ISNUMBER(OFFSET('Sanitation Data'!$F$6,0,10*ROW('Sanitation Data'!F23))),'Data Summary'!CV29="Yes"),OFFSET('Sanitation Data'!$F$6,0,10*ROW('Sanitation Data'!F23)),NA())</f>
        <v>#N/A</v>
      </c>
      <c r="AH29" s="491" t="e">
        <f ca="1">+IF(AND(ISNUMBER(OFFSET('Sanitation Data'!$F$10,0,10*ROW('Sanitation Data'!F23))),'Data Summary'!CW29="Yes"),OFFSET('Sanitation Data'!$F$10,0,10*ROW('Sanitation Data'!F23)),NA())</f>
        <v>#N/A</v>
      </c>
      <c r="AI29" s="491" t="e">
        <f ca="1">+IF(AND(ISNUMBER(OFFSET('Sanitation Data'!$F$11,0,10*ROW('Sanitation Data'!F23))),'Data Summary'!CX29="Yes"),OFFSET('Sanitation Data'!$F$11,0,10*ROW('Sanitation Data'!F23)),NA())</f>
        <v>#N/A</v>
      </c>
      <c r="AJ29" s="491" t="e">
        <f ca="1">+IF(AND(ISNUMBER(OFFSET('Sanitation Data'!$F$12,0,10*ROW('Sanitation Data'!F23))),'Data Summary'!CY29="Yes"),OFFSET('Sanitation Data'!$F$12,0,10*ROW('Sanitation Data'!F23)),NA())</f>
        <v>#N/A</v>
      </c>
      <c r="AK29" s="491" t="e">
        <f ca="1">+IF(AND(ISNUMBER(OFFSET('Sanitation Data'!$G$4,0,10*ROW('Sanitation Data'!G23))),'Data Summary'!CZ29="Yes"),100-OFFSET('Sanitation Data'!$G$4,0,10*ROW('Sanitation Data'!G23)),NA())</f>
        <v>#N/A</v>
      </c>
      <c r="AL29" s="491" t="e">
        <f ca="1">+IF(AND(ISNUMBER(OFFSET('Sanitation Data'!$G$6,0,10*ROW('Sanitation Data'!G23))),'Data Summary'!DA29="Yes"),OFFSET('Sanitation Data'!$G$6,0,10*ROW('Sanitation Data'!G23)),NA())</f>
        <v>#N/A</v>
      </c>
      <c r="AM29" s="491" t="e">
        <f ca="1">+IF(AND(ISNUMBER(OFFSET('Sanitation Data'!$G$10,0,10*ROW('Sanitation Data'!G23))),'Data Summary'!DB29="Yes"),OFFSET('Sanitation Data'!$G$10,0,10*ROW('Sanitation Data'!G23)),NA())</f>
        <v>#N/A</v>
      </c>
      <c r="AN29" s="491" t="e">
        <f ca="1">+IF(AND(ISNUMBER(OFFSET('Sanitation Data'!$G$11,0,10*ROW('Sanitation Data'!G23))),'Data Summary'!DC29="Yes"),OFFSET('Sanitation Data'!$G$11,0,10*ROW('Sanitation Data'!G23)),NA())</f>
        <v>#N/A</v>
      </c>
      <c r="AO29" s="491" t="e">
        <f ca="1">+IF(AND(ISNUMBER(OFFSET('Sanitation Data'!$G$12,0,10*ROW('Sanitation Data'!G23))),'Data Summary'!DD29="Yes"),OFFSET('Sanitation Data'!$G$12,0,10*ROW('Sanitation Data'!G23)),NA())</f>
        <v>#N/A</v>
      </c>
      <c r="AP29" s="491" t="e">
        <f ca="1">+IF(AND(ISNUMBER(OFFSET('Sanitation Data'!$H$4,0,10*ROW('Sanitation Data'!H23))),'Data Summary'!DE29="Yes"),100-OFFSET('Sanitation Data'!$H$4,0,10*ROW('Sanitation Data'!H23)),NA())</f>
        <v>#N/A</v>
      </c>
      <c r="AQ29" s="491" t="e">
        <f ca="1">+IF(AND(ISNUMBER(OFFSET('Sanitation Data'!$H$6,0,10*ROW('Sanitation Data'!H23))),'Data Summary'!DF29="Yes"),OFFSET('Sanitation Data'!$H$6,0,10*ROW('Sanitation Data'!H23)),NA())</f>
        <v>#N/A</v>
      </c>
      <c r="AR29" s="491" t="e">
        <f ca="1">+IF(AND(ISNUMBER(OFFSET('Sanitation Data'!$H$10,0,10*ROW('Sanitation Data'!H23))),'Data Summary'!DG29="Yes"),OFFSET('Sanitation Data'!$H$10,0,10*ROW('Sanitation Data'!H23)),NA())</f>
        <v>#N/A</v>
      </c>
      <c r="AS29" s="491" t="e">
        <f ca="1">+IF(AND(ISNUMBER(OFFSET('Sanitation Data'!$H$11,0,10*ROW('Sanitation Data'!H23))),'Data Summary'!DH29="Yes"),OFFSET('Sanitation Data'!$H$11,0,10*ROW('Sanitation Data'!H23)),NA())</f>
        <v>#N/A</v>
      </c>
      <c r="AT29" s="491" t="e">
        <f ca="1">+IF(AND(ISNUMBER(OFFSET('Sanitation Data'!$H$12,0,10*ROW('Sanitation Data'!H23))),'Data Summary'!DI29="Yes"),OFFSET('Sanitation Data'!$H$12,0,10*ROW('Sanitation Data'!H23)),NA())</f>
        <v>#N/A</v>
      </c>
      <c r="AU29" s="491" t="e">
        <f ca="1">+IF(AND(ISNUMBER(OFFSET('Sanitation Data'!$I$4,0,10*ROW('Sanitation Data'!I23))),'Data Summary'!DJ29="Yes"),100-OFFSET('Sanitation Data'!$I$4,0,10*ROW('Sanitation Data'!I23)),NA())</f>
        <v>#N/A</v>
      </c>
      <c r="AV29" s="491" t="e">
        <f ca="1">+IF(AND(ISNUMBER(OFFSET('Sanitation Data'!$I$6,0,10*ROW('Sanitation Data'!I23))),'Data Summary'!DK29="Yes"),OFFSET('Sanitation Data'!$I$6,0,10*ROW('Sanitation Data'!I23)),NA())</f>
        <v>#N/A</v>
      </c>
      <c r="AW29" s="491" t="e">
        <f ca="1">+IF(AND(ISNUMBER(OFFSET('Sanitation Data'!$I$10,0,10*ROW('Sanitation Data'!I23))),'Data Summary'!DL29="Yes"),OFFSET('Sanitation Data'!$I$10,0,10*ROW('Sanitation Data'!I23)),NA())</f>
        <v>#N/A</v>
      </c>
      <c r="AX29" s="491" t="e">
        <f ca="1">+IF(AND(ISNUMBER(OFFSET('Sanitation Data'!$I$11,0,10*ROW('Sanitation Data'!I23))),'Data Summary'!DM29="Yes"),OFFSET('Sanitation Data'!$I$11,0,10*ROW('Sanitation Data'!I23)),NA())</f>
        <v>#N/A</v>
      </c>
      <c r="AY29" s="491" t="e">
        <f ca="1">+IF(AND(ISNUMBER(OFFSET('Sanitation Data'!$I$12,0,10*ROW('Sanitation Data'!I23))),'Data Summary'!DN29="Yes"),OFFSET('Sanitation Data'!$I$12,0,10*ROW('Sanitation Data'!I23)),NA())</f>
        <v>#N/A</v>
      </c>
      <c r="AZ29" s="492" t="e">
        <f ca="1">+IF(AND(ISNUMBER(OFFSET('Hygiene Data'!$D$5,0,10*ROW('Hygiene Data'!D23))),'Data Summary'!DO29="Yes"),OFFSET('Hygiene Data'!$D$5,0,10*ROW('Hygiene Data'!D23)),NA())</f>
        <v>#N/A</v>
      </c>
      <c r="BA29" s="492" t="e">
        <f ca="1">+IF(AND(ISNUMBER(OFFSET('Hygiene Data'!$D$7,0,10*ROW('Hygiene Data'!D23))),'Data Summary'!DP29="Yes"),OFFSET('Hygiene Data'!$D$7,0,10*ROW('Hygiene Data'!D23)),NA())</f>
        <v>#N/A</v>
      </c>
      <c r="BB29" s="492" t="e">
        <f ca="1">+IF(AND(ISNUMBER(OFFSET('Hygiene Data'!$D$9,0,10*ROW('Hygiene Data'!D23))),'Data Summary'!DQ29="Yes"),OFFSET('Hygiene Data'!$D$9,0,10*ROW('Hygiene Data'!D23)),NA())</f>
        <v>#N/A</v>
      </c>
      <c r="BC29" s="492" t="e">
        <f ca="1">+IF(AND(ISNUMBER(OFFSET('Hygiene Data'!$E$5,0,10*ROW('Hygiene Data'!E23))),'Data Summary'!DR29="Yes"),OFFSET('Hygiene Data'!$E$5,0,10*ROW('Hygiene Data'!E23)),NA())</f>
        <v>#N/A</v>
      </c>
      <c r="BD29" s="492" t="e">
        <f ca="1">+IF(AND(ISNUMBER(OFFSET('Hygiene Data'!$E$7,0,10*ROW('Hygiene Data'!E23))),'Data Summary'!DS29="Yes"),OFFSET('Hygiene Data'!$E$7,0,10*ROW('Hygiene Data'!E23)),NA())</f>
        <v>#N/A</v>
      </c>
      <c r="BE29" s="492" t="e">
        <f ca="1">+IF(AND(ISNUMBER(OFFSET('Hygiene Data'!$E$9,0,10*ROW('Hygiene Data'!E23))),'Data Summary'!DT29="Yes"),OFFSET('Hygiene Data'!$E$9,0,10*ROW('Hygiene Data'!E23)),NA())</f>
        <v>#N/A</v>
      </c>
      <c r="BF29" s="492" t="e">
        <f ca="1">+IF(AND(ISNUMBER(OFFSET('Hygiene Data'!$F$5,0,10*ROW('Hygiene Data'!F23))),'Data Summary'!DU29="Yes"),OFFSET('Hygiene Data'!$F$5,0,10*ROW('Hygiene Data'!F23)),NA())</f>
        <v>#N/A</v>
      </c>
      <c r="BG29" s="492" t="e">
        <f ca="1">+IF(AND(ISNUMBER(OFFSET('Hygiene Data'!$F$7,0,10*ROW('Hygiene Data'!F23))),'Data Summary'!DV29="Yes"),OFFSET('Hygiene Data'!$F$7,0,10*ROW('Hygiene Data'!F23)),NA())</f>
        <v>#N/A</v>
      </c>
      <c r="BH29" s="492" t="e">
        <f ca="1">+IF(AND(ISNUMBER(OFFSET('Hygiene Data'!$F$9,0,10*ROW('Hygiene Data'!F23))),'Data Summary'!DW29="Yes"),OFFSET('Hygiene Data'!$F$9,0,10*ROW('Hygiene Data'!F23)),NA())</f>
        <v>#N/A</v>
      </c>
      <c r="BI29" s="492" t="e">
        <f ca="1">+IF(AND(ISNUMBER(OFFSET('Hygiene Data'!$G$5,0,10*ROW('Hygiene Data'!G23))),'Data Summary'!DX29="Yes"),OFFSET('Hygiene Data'!$G$5,0,10*ROW('Hygiene Data'!G23)),NA())</f>
        <v>#N/A</v>
      </c>
      <c r="BJ29" s="492" t="e">
        <f ca="1">+IF(AND(ISNUMBER(OFFSET('Hygiene Data'!$G$7,0,10*ROW('Hygiene Data'!G23))),'Data Summary'!DY29="Yes"),OFFSET('Hygiene Data'!$G$7,0,10*ROW('Hygiene Data'!G23)),NA())</f>
        <v>#N/A</v>
      </c>
      <c r="BK29" s="492" t="e">
        <f ca="1">+IF(AND(ISNUMBER(OFFSET('Hygiene Data'!$G$9,0,10*ROW('Hygiene Data'!G23))),'Data Summary'!DZ29="Yes"),OFFSET('Hygiene Data'!$G$9,0,10*ROW('Hygiene Data'!G23)),NA())</f>
        <v>#N/A</v>
      </c>
      <c r="BL29" s="492" t="e">
        <f ca="1">+IF(AND(ISNUMBER(OFFSET('Hygiene Data'!$H$5,0,10*ROW('Hygiene Data'!H23))),'Data Summary'!EA29="Yes"),OFFSET('Hygiene Data'!$H$5,0,10*ROW('Hygiene Data'!H23)),NA())</f>
        <v>#N/A</v>
      </c>
      <c r="BM29" s="492" t="e">
        <f ca="1">+IF(AND(ISNUMBER(OFFSET('Hygiene Data'!$H$7,0,10*ROW('Hygiene Data'!H23))),'Data Summary'!EB29="Yes"),OFFSET('Hygiene Data'!$H$7,0,10*ROW('Hygiene Data'!H23)),NA())</f>
        <v>#N/A</v>
      </c>
      <c r="BN29" s="492" t="e">
        <f ca="1">+IF(AND(ISNUMBER(OFFSET('Hygiene Data'!$H$9,0,10*ROW('Hygiene Data'!H23))),'Data Summary'!EC29="Yes"),OFFSET('Hygiene Data'!$H$9,0,10*ROW('Hygiene Data'!H23)),NA())</f>
        <v>#N/A</v>
      </c>
      <c r="BO29" s="492" t="e">
        <f ca="1">+IF(AND(ISNUMBER(OFFSET('Hygiene Data'!$I$5,0,10*ROW('Hygiene Data'!I23))),'Data Summary'!ED29="Yes"),OFFSET('Hygiene Data'!$I$5,0,10*ROW('Hygiene Data'!I23)),NA())</f>
        <v>#N/A</v>
      </c>
      <c r="BP29" s="492" t="e">
        <f ca="1">+IF(AND(ISNUMBER(OFFSET('Hygiene Data'!$I$7,0,10*ROW('Hygiene Data'!I23))),'Data Summary'!EE29="Yes"),OFFSET('Hygiene Data'!$I$7,0,10*ROW('Hygiene Data'!I23)),NA())</f>
        <v>#N/A</v>
      </c>
      <c r="BQ29" s="492" t="e">
        <f ca="1">+IF(AND(ISNUMBER(OFFSET('Hygiene Data'!$I$9,0,10*ROW('Hygiene Data'!I23))),'Data Summary'!EF29="Yes"),OFFSET('Hygiene Data'!$I$9,0,10*ROW('Hygiene Data'!I23)),NA())</f>
        <v>#N/A</v>
      </c>
    </row>
    <row r="30" spans="1:69" x14ac:dyDescent="0.25">
      <c r="A30" s="488" t="e">
        <f ca="1">+RIGHT('Data Summary'!A30,LEN('Data Summary'!A30)-9)</f>
        <v>#VALUE!</v>
      </c>
      <c r="B30" s="462" t="str">
        <f ca="1">+IF(ISTEXT('Data Summary'!B30),'Data Summary'!B30,"")</f>
        <v/>
      </c>
      <c r="C30" s="489" t="e">
        <f ca="1">+VALUE('Data Summary'!C30)</f>
        <v>#VALUE!</v>
      </c>
      <c r="D30" s="490" t="e">
        <f ca="1">+IF(AND(ISNUMBER(OFFSET('Water Data'!$D$4,0,10*ROW('Water Data'!D24))),'Data Summary'!BS30="Yes"),100-OFFSET('Water Data'!$D$4,0,10*ROW('Water Data'!D24)),NA())</f>
        <v>#N/A</v>
      </c>
      <c r="E30" s="490" t="e">
        <f ca="1">+IF(AND(ISNUMBER(OFFSET('Water Data'!$D$6,0,10*ROW('Water Data'!D24))),'Data Summary'!BT30="Yes"),OFFSET('Water Data'!$D$6,0,10*ROW('Water Data'!D24)),NA())</f>
        <v>#N/A</v>
      </c>
      <c r="F30" s="490" t="e">
        <f ca="1">+IF(AND(ISNUMBER(OFFSET('Water Data'!$D$9,0,10*ROW('Water Data'!D24))),'Data Summary'!BU30="Yes"),OFFSET('Water Data'!$D$9,0,10*ROW('Water Data'!D24)),NA())</f>
        <v>#N/A</v>
      </c>
      <c r="G30" s="490" t="e">
        <f ca="1">+IF(AND(ISNUMBER(OFFSET('Water Data'!$E$4,0,10*ROW('Water Data'!E24))),'Data Summary'!BV30="Yes"),100-OFFSET('Water Data'!$E$4,0,10*ROW('Water Data'!E24)),NA())</f>
        <v>#N/A</v>
      </c>
      <c r="H30" s="490" t="e">
        <f ca="1">+IF(AND(ISNUMBER(OFFSET('Water Data'!$E$6,0,10*ROW('Water Data'!E24))),'Data Summary'!BW30="Yes"),OFFSET('Water Data'!$E$6,0,10*ROW('Water Data'!E24)),NA())</f>
        <v>#N/A</v>
      </c>
      <c r="I30" s="490" t="e">
        <f ca="1">+IF(AND(ISNUMBER(OFFSET('Water Data'!$E$9,0,10*ROW('Water Data'!E24))),'Data Summary'!BX30="Yes"),OFFSET('Water Data'!$E$9,0,10*ROW('Water Data'!E24)),NA())</f>
        <v>#N/A</v>
      </c>
      <c r="J30" s="490" t="e">
        <f ca="1">+IF(AND(ISNUMBER(OFFSET('Water Data'!$F$4,0,10*ROW('Water Data'!F24))),'Data Summary'!BY30="Yes"),100-OFFSET('Water Data'!$F$4,0,10*ROW('Water Data'!F24)),NA())</f>
        <v>#N/A</v>
      </c>
      <c r="K30" s="490" t="e">
        <f ca="1">+IF(AND(ISNUMBER(OFFSET('Water Data'!$F$6,0,10*ROW('Water Data'!F24))),'Data Summary'!BZ30="Yes"),OFFSET('Water Data'!$F$6,0,10*ROW('Water Data'!F24)),NA())</f>
        <v>#N/A</v>
      </c>
      <c r="L30" s="490" t="e">
        <f ca="1">+IF(AND(ISNUMBER(OFFSET('Water Data'!$F$9,0,10*ROW('Water Data'!F24))),'Data Summary'!CA30="Yes"),OFFSET('Water Data'!$F$9,0,10*ROW('Water Data'!F24)),NA())</f>
        <v>#N/A</v>
      </c>
      <c r="M30" s="490" t="e">
        <f ca="1">+IF(AND(ISNUMBER(OFFSET('Water Data'!$G$4,0,10*ROW('Water Data'!G24))),'Data Summary'!CB30="Yes"),100-OFFSET('Water Data'!$G$4,0,10*ROW('Water Data'!G24)),NA())</f>
        <v>#N/A</v>
      </c>
      <c r="N30" s="490" t="e">
        <f ca="1">+IF(AND(ISNUMBER(OFFSET('Water Data'!$G$6,0,10*ROW('Water Data'!G24))),'Data Summary'!CC30="Yes"),OFFSET('Water Data'!$G$6,0,10*ROW('Water Data'!G24)),NA())</f>
        <v>#N/A</v>
      </c>
      <c r="O30" s="490" t="e">
        <f ca="1">+IF(AND(ISNUMBER(OFFSET('Water Data'!$G$9,0,10*ROW('Water Data'!G24))),'Data Summary'!CD30="Yes"),OFFSET('Water Data'!$G$9,0,10*ROW('Water Data'!G24)),NA())</f>
        <v>#N/A</v>
      </c>
      <c r="P30" s="490" t="e">
        <f ca="1">+IF(AND(ISNUMBER(OFFSET('Water Data'!$H$4,0,10*ROW('Water Data'!H24))),'Data Summary'!CE30="Yes"),100-OFFSET('Water Data'!$H$4,0,10*ROW('Water Data'!H24)),NA())</f>
        <v>#N/A</v>
      </c>
      <c r="Q30" s="490" t="e">
        <f ca="1">+IF(AND(ISNUMBER(OFFSET('Water Data'!$H$6,0,10*ROW('Water Data'!H24))),'Data Summary'!CF30="Yes"),OFFSET('Water Data'!$H$6,0,10*ROW('Water Data'!H24)),NA())</f>
        <v>#N/A</v>
      </c>
      <c r="R30" s="490" t="e">
        <f ca="1">+IF(AND(ISNUMBER(OFFSET('Water Data'!$H$9,0,10*ROW('Water Data'!H24))),'Data Summary'!CG30="Yes"),OFFSET('Water Data'!$H$9,0,10*ROW('Water Data'!H24)),NA())</f>
        <v>#N/A</v>
      </c>
      <c r="S30" s="490" t="e">
        <f ca="1">+IF(AND(ISNUMBER(OFFSET('Water Data'!$I$4,0,10*ROW('Water Data'!I24))),'Data Summary'!CH30="Yes"),100-OFFSET('Water Data'!$I$4,0,10*ROW('Water Data'!I24)),NA())</f>
        <v>#N/A</v>
      </c>
      <c r="T30" s="490" t="e">
        <f ca="1">+IF(AND(ISNUMBER(OFFSET('Water Data'!$I$6,0,10*ROW('Water Data'!I24))),'Data Summary'!CI30="Yes"),OFFSET('Water Data'!$I$6,0,10*ROW('Water Data'!I24)),NA())</f>
        <v>#N/A</v>
      </c>
      <c r="U30" s="490" t="e">
        <f ca="1">+IF(AND(ISNUMBER(OFFSET('Water Data'!$I$9,0,10*ROW('Water Data'!I24))),'Data Summary'!CJ30="Yes"),OFFSET('Water Data'!$I$9,0,10*ROW('Water Data'!I24)),NA())</f>
        <v>#N/A</v>
      </c>
      <c r="V30" s="491" t="e">
        <f ca="1">+IF(AND(ISNUMBER(OFFSET('Sanitation Data'!$D$4,0,10*ROW('Sanitation Data'!D24))),'Data Summary'!CK30="Yes"),100-OFFSET('Sanitation Data'!$D$4,0,10*ROW('Sanitation Data'!D24)),NA())</f>
        <v>#N/A</v>
      </c>
      <c r="W30" s="491" t="e">
        <f ca="1">+IF(AND(ISNUMBER(OFFSET('Sanitation Data'!$D$6,0,10*ROW('Sanitation Data'!D24))),'Data Summary'!CL30="Yes"),OFFSET('Sanitation Data'!$D$6,0,10*ROW('Sanitation Data'!D24)),NA())</f>
        <v>#N/A</v>
      </c>
      <c r="X30" s="491" t="e">
        <f ca="1">+IF(AND(ISNUMBER(OFFSET('Sanitation Data'!$D$10,0,10*ROW('Sanitation Data'!D24))),'Data Summary'!CM30="Yes"),OFFSET('Sanitation Data'!$D$10,0,10*ROW('Sanitation Data'!D24)),NA())</f>
        <v>#N/A</v>
      </c>
      <c r="Y30" s="491" t="e">
        <f ca="1">+IF(AND(ISNUMBER(OFFSET('Sanitation Data'!$D$11,0,10*ROW('Sanitation Data'!D24))),'Data Summary'!CN30="Yes"),OFFSET('Sanitation Data'!$D$11,0,10*ROW('Sanitation Data'!D24)),NA())</f>
        <v>#N/A</v>
      </c>
      <c r="Z30" s="491" t="e">
        <f ca="1">+IF(AND(ISNUMBER(OFFSET('Sanitation Data'!$D$12,0,10*ROW('Sanitation Data'!D24))),'Data Summary'!CO30="Yes"),OFFSET('Sanitation Data'!$D$12,0,10*ROW('Sanitation Data'!D24)),NA())</f>
        <v>#N/A</v>
      </c>
      <c r="AA30" s="491" t="e">
        <f ca="1">+IF(AND(ISNUMBER(OFFSET('Sanitation Data'!$E$4,0,10*ROW('Sanitation Data'!E24))),'Data Summary'!CP30="Yes"),100-OFFSET('Sanitation Data'!$E$4,0,10*ROW('Sanitation Data'!E24)),NA())</f>
        <v>#N/A</v>
      </c>
      <c r="AB30" s="491" t="e">
        <f ca="1">+IF(AND(ISNUMBER(OFFSET('Sanitation Data'!$E$6,0,10*ROW('Sanitation Data'!E24))),'Data Summary'!CQ30="Yes"),OFFSET('Sanitation Data'!$E$6,0,10*ROW('Sanitation Data'!E24)),NA())</f>
        <v>#N/A</v>
      </c>
      <c r="AC30" s="491" t="e">
        <f ca="1">+IF(AND(ISNUMBER(OFFSET('Sanitation Data'!$E$10,0,10*ROW('Sanitation Data'!E24))),'Data Summary'!CR30="Yes"),OFFSET('Sanitation Data'!$E$10,0,10*ROW('Sanitation Data'!E24)),NA())</f>
        <v>#N/A</v>
      </c>
      <c r="AD30" s="491" t="e">
        <f ca="1">+IF(AND(ISNUMBER(OFFSET('Sanitation Data'!$E$11,0,10*ROW('Sanitation Data'!E24))),'Data Summary'!CS30="Yes"),OFFSET('Sanitation Data'!$E$11,0,10*ROW('Sanitation Data'!E24)),NA())</f>
        <v>#N/A</v>
      </c>
      <c r="AE30" s="491" t="e">
        <f ca="1">+IF(AND(ISNUMBER(OFFSET('Sanitation Data'!$E$12,0,10*ROW('Sanitation Data'!E24))),'Data Summary'!CT30="Yes"),OFFSET('Sanitation Data'!$E$12,0,10*ROW('Sanitation Data'!E24)),NA())</f>
        <v>#N/A</v>
      </c>
      <c r="AF30" s="491" t="e">
        <f ca="1">+IF(AND(ISNUMBER(OFFSET('Sanitation Data'!$F$4,0,10*ROW('Sanitation Data'!F24))),'Data Summary'!CU30="Yes"),100-OFFSET('Sanitation Data'!$F$4,0,10*ROW('Sanitation Data'!F24)),NA())</f>
        <v>#N/A</v>
      </c>
      <c r="AG30" s="491" t="e">
        <f ca="1">+IF(AND(ISNUMBER(OFFSET('Sanitation Data'!$F$6,0,10*ROW('Sanitation Data'!F24))),'Data Summary'!CV30="Yes"),OFFSET('Sanitation Data'!$F$6,0,10*ROW('Sanitation Data'!F24)),NA())</f>
        <v>#N/A</v>
      </c>
      <c r="AH30" s="491" t="e">
        <f ca="1">+IF(AND(ISNUMBER(OFFSET('Sanitation Data'!$F$10,0,10*ROW('Sanitation Data'!F24))),'Data Summary'!CW30="Yes"),OFFSET('Sanitation Data'!$F$10,0,10*ROW('Sanitation Data'!F24)),NA())</f>
        <v>#N/A</v>
      </c>
      <c r="AI30" s="491" t="e">
        <f ca="1">+IF(AND(ISNUMBER(OFFSET('Sanitation Data'!$F$11,0,10*ROW('Sanitation Data'!F24))),'Data Summary'!CX30="Yes"),OFFSET('Sanitation Data'!$F$11,0,10*ROW('Sanitation Data'!F24)),NA())</f>
        <v>#N/A</v>
      </c>
      <c r="AJ30" s="491" t="e">
        <f ca="1">+IF(AND(ISNUMBER(OFFSET('Sanitation Data'!$F$12,0,10*ROW('Sanitation Data'!F24))),'Data Summary'!CY30="Yes"),OFFSET('Sanitation Data'!$F$12,0,10*ROW('Sanitation Data'!F24)),NA())</f>
        <v>#N/A</v>
      </c>
      <c r="AK30" s="491" t="e">
        <f ca="1">+IF(AND(ISNUMBER(OFFSET('Sanitation Data'!$G$4,0,10*ROW('Sanitation Data'!G24))),'Data Summary'!CZ30="Yes"),100-OFFSET('Sanitation Data'!$G$4,0,10*ROW('Sanitation Data'!G24)),NA())</f>
        <v>#N/A</v>
      </c>
      <c r="AL30" s="491" t="e">
        <f ca="1">+IF(AND(ISNUMBER(OFFSET('Sanitation Data'!$G$6,0,10*ROW('Sanitation Data'!G24))),'Data Summary'!DA30="Yes"),OFFSET('Sanitation Data'!$G$6,0,10*ROW('Sanitation Data'!G24)),NA())</f>
        <v>#N/A</v>
      </c>
      <c r="AM30" s="491" t="e">
        <f ca="1">+IF(AND(ISNUMBER(OFFSET('Sanitation Data'!$G$10,0,10*ROW('Sanitation Data'!G24))),'Data Summary'!DB30="Yes"),OFFSET('Sanitation Data'!$G$10,0,10*ROW('Sanitation Data'!G24)),NA())</f>
        <v>#N/A</v>
      </c>
      <c r="AN30" s="491" t="e">
        <f ca="1">+IF(AND(ISNUMBER(OFFSET('Sanitation Data'!$G$11,0,10*ROW('Sanitation Data'!G24))),'Data Summary'!DC30="Yes"),OFFSET('Sanitation Data'!$G$11,0,10*ROW('Sanitation Data'!G24)),NA())</f>
        <v>#N/A</v>
      </c>
      <c r="AO30" s="491" t="e">
        <f ca="1">+IF(AND(ISNUMBER(OFFSET('Sanitation Data'!$G$12,0,10*ROW('Sanitation Data'!G24))),'Data Summary'!DD30="Yes"),OFFSET('Sanitation Data'!$G$12,0,10*ROW('Sanitation Data'!G24)),NA())</f>
        <v>#N/A</v>
      </c>
      <c r="AP30" s="491" t="e">
        <f ca="1">+IF(AND(ISNUMBER(OFFSET('Sanitation Data'!$H$4,0,10*ROW('Sanitation Data'!H24))),'Data Summary'!DE30="Yes"),100-OFFSET('Sanitation Data'!$H$4,0,10*ROW('Sanitation Data'!H24)),NA())</f>
        <v>#N/A</v>
      </c>
      <c r="AQ30" s="491" t="e">
        <f ca="1">+IF(AND(ISNUMBER(OFFSET('Sanitation Data'!$H$6,0,10*ROW('Sanitation Data'!H24))),'Data Summary'!DF30="Yes"),OFFSET('Sanitation Data'!$H$6,0,10*ROW('Sanitation Data'!H24)),NA())</f>
        <v>#N/A</v>
      </c>
      <c r="AR30" s="491" t="e">
        <f ca="1">+IF(AND(ISNUMBER(OFFSET('Sanitation Data'!$H$10,0,10*ROW('Sanitation Data'!H24))),'Data Summary'!DG30="Yes"),OFFSET('Sanitation Data'!$H$10,0,10*ROW('Sanitation Data'!H24)),NA())</f>
        <v>#N/A</v>
      </c>
      <c r="AS30" s="491" t="e">
        <f ca="1">+IF(AND(ISNUMBER(OFFSET('Sanitation Data'!$H$11,0,10*ROW('Sanitation Data'!H24))),'Data Summary'!DH30="Yes"),OFFSET('Sanitation Data'!$H$11,0,10*ROW('Sanitation Data'!H24)),NA())</f>
        <v>#N/A</v>
      </c>
      <c r="AT30" s="491" t="e">
        <f ca="1">+IF(AND(ISNUMBER(OFFSET('Sanitation Data'!$H$12,0,10*ROW('Sanitation Data'!H24))),'Data Summary'!DI30="Yes"),OFFSET('Sanitation Data'!$H$12,0,10*ROW('Sanitation Data'!H24)),NA())</f>
        <v>#N/A</v>
      </c>
      <c r="AU30" s="491" t="e">
        <f ca="1">+IF(AND(ISNUMBER(OFFSET('Sanitation Data'!$I$4,0,10*ROW('Sanitation Data'!I24))),'Data Summary'!DJ30="Yes"),100-OFFSET('Sanitation Data'!$I$4,0,10*ROW('Sanitation Data'!I24)),NA())</f>
        <v>#N/A</v>
      </c>
      <c r="AV30" s="491" t="e">
        <f ca="1">+IF(AND(ISNUMBER(OFFSET('Sanitation Data'!$I$6,0,10*ROW('Sanitation Data'!I24))),'Data Summary'!DK30="Yes"),OFFSET('Sanitation Data'!$I$6,0,10*ROW('Sanitation Data'!I24)),NA())</f>
        <v>#N/A</v>
      </c>
      <c r="AW30" s="491" t="e">
        <f ca="1">+IF(AND(ISNUMBER(OFFSET('Sanitation Data'!$I$10,0,10*ROW('Sanitation Data'!I24))),'Data Summary'!DL30="Yes"),OFFSET('Sanitation Data'!$I$10,0,10*ROW('Sanitation Data'!I24)),NA())</f>
        <v>#N/A</v>
      </c>
      <c r="AX30" s="491" t="e">
        <f ca="1">+IF(AND(ISNUMBER(OFFSET('Sanitation Data'!$I$11,0,10*ROW('Sanitation Data'!I24))),'Data Summary'!DM30="Yes"),OFFSET('Sanitation Data'!$I$11,0,10*ROW('Sanitation Data'!I24)),NA())</f>
        <v>#N/A</v>
      </c>
      <c r="AY30" s="491" t="e">
        <f ca="1">+IF(AND(ISNUMBER(OFFSET('Sanitation Data'!$I$12,0,10*ROW('Sanitation Data'!I24))),'Data Summary'!DN30="Yes"),OFFSET('Sanitation Data'!$I$12,0,10*ROW('Sanitation Data'!I24)),NA())</f>
        <v>#N/A</v>
      </c>
      <c r="AZ30" s="492" t="e">
        <f ca="1">+IF(AND(ISNUMBER(OFFSET('Hygiene Data'!$D$5,0,10*ROW('Hygiene Data'!D24))),'Data Summary'!DO30="Yes"),OFFSET('Hygiene Data'!$D$5,0,10*ROW('Hygiene Data'!D24)),NA())</f>
        <v>#N/A</v>
      </c>
      <c r="BA30" s="492" t="e">
        <f ca="1">+IF(AND(ISNUMBER(OFFSET('Hygiene Data'!$D$7,0,10*ROW('Hygiene Data'!D24))),'Data Summary'!DP30="Yes"),OFFSET('Hygiene Data'!$D$7,0,10*ROW('Hygiene Data'!D24)),NA())</f>
        <v>#N/A</v>
      </c>
      <c r="BB30" s="492" t="e">
        <f ca="1">+IF(AND(ISNUMBER(OFFSET('Hygiene Data'!$D$9,0,10*ROW('Hygiene Data'!D24))),'Data Summary'!DQ30="Yes"),OFFSET('Hygiene Data'!$D$9,0,10*ROW('Hygiene Data'!D24)),NA())</f>
        <v>#N/A</v>
      </c>
      <c r="BC30" s="492" t="e">
        <f ca="1">+IF(AND(ISNUMBER(OFFSET('Hygiene Data'!$E$5,0,10*ROW('Hygiene Data'!E24))),'Data Summary'!DR30="Yes"),OFFSET('Hygiene Data'!$E$5,0,10*ROW('Hygiene Data'!E24)),NA())</f>
        <v>#N/A</v>
      </c>
      <c r="BD30" s="492" t="e">
        <f ca="1">+IF(AND(ISNUMBER(OFFSET('Hygiene Data'!$E$7,0,10*ROW('Hygiene Data'!E24))),'Data Summary'!DS30="Yes"),OFFSET('Hygiene Data'!$E$7,0,10*ROW('Hygiene Data'!E24)),NA())</f>
        <v>#N/A</v>
      </c>
      <c r="BE30" s="492" t="e">
        <f ca="1">+IF(AND(ISNUMBER(OFFSET('Hygiene Data'!$E$9,0,10*ROW('Hygiene Data'!E24))),'Data Summary'!DT30="Yes"),OFFSET('Hygiene Data'!$E$9,0,10*ROW('Hygiene Data'!E24)),NA())</f>
        <v>#N/A</v>
      </c>
      <c r="BF30" s="492" t="e">
        <f ca="1">+IF(AND(ISNUMBER(OFFSET('Hygiene Data'!$F$5,0,10*ROW('Hygiene Data'!F24))),'Data Summary'!DU30="Yes"),OFFSET('Hygiene Data'!$F$5,0,10*ROW('Hygiene Data'!F24)),NA())</f>
        <v>#N/A</v>
      </c>
      <c r="BG30" s="492" t="e">
        <f ca="1">+IF(AND(ISNUMBER(OFFSET('Hygiene Data'!$F$7,0,10*ROW('Hygiene Data'!F24))),'Data Summary'!DV30="Yes"),OFFSET('Hygiene Data'!$F$7,0,10*ROW('Hygiene Data'!F24)),NA())</f>
        <v>#N/A</v>
      </c>
      <c r="BH30" s="492" t="e">
        <f ca="1">+IF(AND(ISNUMBER(OFFSET('Hygiene Data'!$F$9,0,10*ROW('Hygiene Data'!F24))),'Data Summary'!DW30="Yes"),OFFSET('Hygiene Data'!$F$9,0,10*ROW('Hygiene Data'!F24)),NA())</f>
        <v>#N/A</v>
      </c>
      <c r="BI30" s="492" t="e">
        <f ca="1">+IF(AND(ISNUMBER(OFFSET('Hygiene Data'!$G$5,0,10*ROW('Hygiene Data'!G24))),'Data Summary'!DX30="Yes"),OFFSET('Hygiene Data'!$G$5,0,10*ROW('Hygiene Data'!G24)),NA())</f>
        <v>#N/A</v>
      </c>
      <c r="BJ30" s="492" t="e">
        <f ca="1">+IF(AND(ISNUMBER(OFFSET('Hygiene Data'!$G$7,0,10*ROW('Hygiene Data'!G24))),'Data Summary'!DY30="Yes"),OFFSET('Hygiene Data'!$G$7,0,10*ROW('Hygiene Data'!G24)),NA())</f>
        <v>#N/A</v>
      </c>
      <c r="BK30" s="492" t="e">
        <f ca="1">+IF(AND(ISNUMBER(OFFSET('Hygiene Data'!$G$9,0,10*ROW('Hygiene Data'!G24))),'Data Summary'!DZ30="Yes"),OFFSET('Hygiene Data'!$G$9,0,10*ROW('Hygiene Data'!G24)),NA())</f>
        <v>#N/A</v>
      </c>
      <c r="BL30" s="492" t="e">
        <f ca="1">+IF(AND(ISNUMBER(OFFSET('Hygiene Data'!$H$5,0,10*ROW('Hygiene Data'!H24))),'Data Summary'!EA30="Yes"),OFFSET('Hygiene Data'!$H$5,0,10*ROW('Hygiene Data'!H24)),NA())</f>
        <v>#N/A</v>
      </c>
      <c r="BM30" s="492" t="e">
        <f ca="1">+IF(AND(ISNUMBER(OFFSET('Hygiene Data'!$H$7,0,10*ROW('Hygiene Data'!H24))),'Data Summary'!EB30="Yes"),OFFSET('Hygiene Data'!$H$7,0,10*ROW('Hygiene Data'!H24)),NA())</f>
        <v>#N/A</v>
      </c>
      <c r="BN30" s="492" t="e">
        <f ca="1">+IF(AND(ISNUMBER(OFFSET('Hygiene Data'!$H$9,0,10*ROW('Hygiene Data'!H24))),'Data Summary'!EC30="Yes"),OFFSET('Hygiene Data'!$H$9,0,10*ROW('Hygiene Data'!H24)),NA())</f>
        <v>#N/A</v>
      </c>
      <c r="BO30" s="492" t="e">
        <f ca="1">+IF(AND(ISNUMBER(OFFSET('Hygiene Data'!$I$5,0,10*ROW('Hygiene Data'!I24))),'Data Summary'!ED30="Yes"),OFFSET('Hygiene Data'!$I$5,0,10*ROW('Hygiene Data'!I24)),NA())</f>
        <v>#N/A</v>
      </c>
      <c r="BP30" s="492" t="e">
        <f ca="1">+IF(AND(ISNUMBER(OFFSET('Hygiene Data'!$I$7,0,10*ROW('Hygiene Data'!I24))),'Data Summary'!EE30="Yes"),OFFSET('Hygiene Data'!$I$7,0,10*ROW('Hygiene Data'!I24)),NA())</f>
        <v>#N/A</v>
      </c>
      <c r="BQ30" s="492" t="e">
        <f ca="1">+IF(AND(ISNUMBER(OFFSET('Hygiene Data'!$I$9,0,10*ROW('Hygiene Data'!I24))),'Data Summary'!EF30="Yes"),OFFSET('Hygiene Data'!$I$9,0,10*ROW('Hygiene Data'!I24)),NA())</f>
        <v>#N/A</v>
      </c>
    </row>
    <row r="31" spans="1:69" x14ac:dyDescent="0.25">
      <c r="A31" s="488" t="e">
        <f ca="1">+RIGHT('Data Summary'!A31,LEN('Data Summary'!A31)-9)</f>
        <v>#VALUE!</v>
      </c>
      <c r="B31" s="462" t="str">
        <f ca="1">+IF(ISTEXT('Data Summary'!B31),'Data Summary'!B31,"")</f>
        <v/>
      </c>
      <c r="C31" s="489" t="e">
        <f ca="1">+VALUE('Data Summary'!C31)</f>
        <v>#VALUE!</v>
      </c>
      <c r="D31" s="490" t="e">
        <f ca="1">+IF(AND(ISNUMBER(OFFSET('Water Data'!$D$4,0,10*ROW('Water Data'!D25))),'Data Summary'!BS31="Yes"),100-OFFSET('Water Data'!$D$4,0,10*ROW('Water Data'!D25)),NA())</f>
        <v>#N/A</v>
      </c>
      <c r="E31" s="490" t="e">
        <f ca="1">+IF(AND(ISNUMBER(OFFSET('Water Data'!$D$6,0,10*ROW('Water Data'!D25))),'Data Summary'!BT31="Yes"),OFFSET('Water Data'!$D$6,0,10*ROW('Water Data'!D25)),NA())</f>
        <v>#N/A</v>
      </c>
      <c r="F31" s="490" t="e">
        <f ca="1">+IF(AND(ISNUMBER(OFFSET('Water Data'!$D$9,0,10*ROW('Water Data'!D25))),'Data Summary'!BU31="Yes"),OFFSET('Water Data'!$D$9,0,10*ROW('Water Data'!D25)),NA())</f>
        <v>#N/A</v>
      </c>
      <c r="G31" s="490" t="e">
        <f ca="1">+IF(AND(ISNUMBER(OFFSET('Water Data'!$E$4,0,10*ROW('Water Data'!E25))),'Data Summary'!BV31="Yes"),100-OFFSET('Water Data'!$E$4,0,10*ROW('Water Data'!E25)),NA())</f>
        <v>#N/A</v>
      </c>
      <c r="H31" s="490" t="e">
        <f ca="1">+IF(AND(ISNUMBER(OFFSET('Water Data'!$E$6,0,10*ROW('Water Data'!E25))),'Data Summary'!BW31="Yes"),OFFSET('Water Data'!$E$6,0,10*ROW('Water Data'!E25)),NA())</f>
        <v>#N/A</v>
      </c>
      <c r="I31" s="490" t="e">
        <f ca="1">+IF(AND(ISNUMBER(OFFSET('Water Data'!$E$9,0,10*ROW('Water Data'!E25))),'Data Summary'!BX31="Yes"),OFFSET('Water Data'!$E$9,0,10*ROW('Water Data'!E25)),NA())</f>
        <v>#N/A</v>
      </c>
      <c r="J31" s="490" t="e">
        <f ca="1">+IF(AND(ISNUMBER(OFFSET('Water Data'!$F$4,0,10*ROW('Water Data'!F25))),'Data Summary'!BY31="Yes"),100-OFFSET('Water Data'!$F$4,0,10*ROW('Water Data'!F25)),NA())</f>
        <v>#N/A</v>
      </c>
      <c r="K31" s="490" t="e">
        <f ca="1">+IF(AND(ISNUMBER(OFFSET('Water Data'!$F$6,0,10*ROW('Water Data'!F25))),'Data Summary'!BZ31="Yes"),OFFSET('Water Data'!$F$6,0,10*ROW('Water Data'!F25)),NA())</f>
        <v>#N/A</v>
      </c>
      <c r="L31" s="490" t="e">
        <f ca="1">+IF(AND(ISNUMBER(OFFSET('Water Data'!$F$9,0,10*ROW('Water Data'!F25))),'Data Summary'!CA31="Yes"),OFFSET('Water Data'!$F$9,0,10*ROW('Water Data'!F25)),NA())</f>
        <v>#N/A</v>
      </c>
      <c r="M31" s="490" t="e">
        <f ca="1">+IF(AND(ISNUMBER(OFFSET('Water Data'!$G$4,0,10*ROW('Water Data'!G25))),'Data Summary'!CB31="Yes"),100-OFFSET('Water Data'!$G$4,0,10*ROW('Water Data'!G25)),NA())</f>
        <v>#N/A</v>
      </c>
      <c r="N31" s="490" t="e">
        <f ca="1">+IF(AND(ISNUMBER(OFFSET('Water Data'!$G$6,0,10*ROW('Water Data'!G25))),'Data Summary'!CC31="Yes"),OFFSET('Water Data'!$G$6,0,10*ROW('Water Data'!G25)),NA())</f>
        <v>#N/A</v>
      </c>
      <c r="O31" s="490" t="e">
        <f ca="1">+IF(AND(ISNUMBER(OFFSET('Water Data'!$G$9,0,10*ROW('Water Data'!G25))),'Data Summary'!CD31="Yes"),OFFSET('Water Data'!$G$9,0,10*ROW('Water Data'!G25)),NA())</f>
        <v>#N/A</v>
      </c>
      <c r="P31" s="490" t="e">
        <f ca="1">+IF(AND(ISNUMBER(OFFSET('Water Data'!$H$4,0,10*ROW('Water Data'!H25))),'Data Summary'!CE31="Yes"),100-OFFSET('Water Data'!$H$4,0,10*ROW('Water Data'!H25)),NA())</f>
        <v>#N/A</v>
      </c>
      <c r="Q31" s="490" t="e">
        <f ca="1">+IF(AND(ISNUMBER(OFFSET('Water Data'!$H$6,0,10*ROW('Water Data'!H25))),'Data Summary'!CF31="Yes"),OFFSET('Water Data'!$H$6,0,10*ROW('Water Data'!H25)),NA())</f>
        <v>#N/A</v>
      </c>
      <c r="R31" s="490" t="e">
        <f ca="1">+IF(AND(ISNUMBER(OFFSET('Water Data'!$H$9,0,10*ROW('Water Data'!H25))),'Data Summary'!CG31="Yes"),OFFSET('Water Data'!$H$9,0,10*ROW('Water Data'!H25)),NA())</f>
        <v>#N/A</v>
      </c>
      <c r="S31" s="490" t="e">
        <f ca="1">+IF(AND(ISNUMBER(OFFSET('Water Data'!$I$4,0,10*ROW('Water Data'!I25))),'Data Summary'!CH31="Yes"),100-OFFSET('Water Data'!$I$4,0,10*ROW('Water Data'!I25)),NA())</f>
        <v>#N/A</v>
      </c>
      <c r="T31" s="490" t="e">
        <f ca="1">+IF(AND(ISNUMBER(OFFSET('Water Data'!$I$6,0,10*ROW('Water Data'!I25))),'Data Summary'!CI31="Yes"),OFFSET('Water Data'!$I$6,0,10*ROW('Water Data'!I25)),NA())</f>
        <v>#N/A</v>
      </c>
      <c r="U31" s="490" t="e">
        <f ca="1">+IF(AND(ISNUMBER(OFFSET('Water Data'!$I$9,0,10*ROW('Water Data'!I25))),'Data Summary'!CJ31="Yes"),OFFSET('Water Data'!$I$9,0,10*ROW('Water Data'!I25)),NA())</f>
        <v>#N/A</v>
      </c>
      <c r="V31" s="491" t="e">
        <f ca="1">+IF(AND(ISNUMBER(OFFSET('Sanitation Data'!$D$4,0,10*ROW('Sanitation Data'!D25))),'Data Summary'!CK31="Yes"),100-OFFSET('Sanitation Data'!$D$4,0,10*ROW('Sanitation Data'!D25)),NA())</f>
        <v>#N/A</v>
      </c>
      <c r="W31" s="491" t="e">
        <f ca="1">+IF(AND(ISNUMBER(OFFSET('Sanitation Data'!$D$6,0,10*ROW('Sanitation Data'!D25))),'Data Summary'!CL31="Yes"),OFFSET('Sanitation Data'!$D$6,0,10*ROW('Sanitation Data'!D25)),NA())</f>
        <v>#N/A</v>
      </c>
      <c r="X31" s="491" t="e">
        <f ca="1">+IF(AND(ISNUMBER(OFFSET('Sanitation Data'!$D$10,0,10*ROW('Sanitation Data'!D25))),'Data Summary'!CM31="Yes"),OFFSET('Sanitation Data'!$D$10,0,10*ROW('Sanitation Data'!D25)),NA())</f>
        <v>#N/A</v>
      </c>
      <c r="Y31" s="491" t="e">
        <f ca="1">+IF(AND(ISNUMBER(OFFSET('Sanitation Data'!$D$11,0,10*ROW('Sanitation Data'!D25))),'Data Summary'!CN31="Yes"),OFFSET('Sanitation Data'!$D$11,0,10*ROW('Sanitation Data'!D25)),NA())</f>
        <v>#N/A</v>
      </c>
      <c r="Z31" s="491" t="e">
        <f ca="1">+IF(AND(ISNUMBER(OFFSET('Sanitation Data'!$D$12,0,10*ROW('Sanitation Data'!D25))),'Data Summary'!CO31="Yes"),OFFSET('Sanitation Data'!$D$12,0,10*ROW('Sanitation Data'!D25)),NA())</f>
        <v>#N/A</v>
      </c>
      <c r="AA31" s="491" t="e">
        <f ca="1">+IF(AND(ISNUMBER(OFFSET('Sanitation Data'!$E$4,0,10*ROW('Sanitation Data'!E25))),'Data Summary'!CP31="Yes"),100-OFFSET('Sanitation Data'!$E$4,0,10*ROW('Sanitation Data'!E25)),NA())</f>
        <v>#N/A</v>
      </c>
      <c r="AB31" s="491" t="e">
        <f ca="1">+IF(AND(ISNUMBER(OFFSET('Sanitation Data'!$E$6,0,10*ROW('Sanitation Data'!E25))),'Data Summary'!CQ31="Yes"),OFFSET('Sanitation Data'!$E$6,0,10*ROW('Sanitation Data'!E25)),NA())</f>
        <v>#N/A</v>
      </c>
      <c r="AC31" s="491" t="e">
        <f ca="1">+IF(AND(ISNUMBER(OFFSET('Sanitation Data'!$E$10,0,10*ROW('Sanitation Data'!E25))),'Data Summary'!CR31="Yes"),OFFSET('Sanitation Data'!$E$10,0,10*ROW('Sanitation Data'!E25)),NA())</f>
        <v>#N/A</v>
      </c>
      <c r="AD31" s="491" t="e">
        <f ca="1">+IF(AND(ISNUMBER(OFFSET('Sanitation Data'!$E$11,0,10*ROW('Sanitation Data'!E25))),'Data Summary'!CS31="Yes"),OFFSET('Sanitation Data'!$E$11,0,10*ROW('Sanitation Data'!E25)),NA())</f>
        <v>#N/A</v>
      </c>
      <c r="AE31" s="491" t="e">
        <f ca="1">+IF(AND(ISNUMBER(OFFSET('Sanitation Data'!$E$12,0,10*ROW('Sanitation Data'!E25))),'Data Summary'!CT31="Yes"),OFFSET('Sanitation Data'!$E$12,0,10*ROW('Sanitation Data'!E25)),NA())</f>
        <v>#N/A</v>
      </c>
      <c r="AF31" s="491" t="e">
        <f ca="1">+IF(AND(ISNUMBER(OFFSET('Sanitation Data'!$F$4,0,10*ROW('Sanitation Data'!F25))),'Data Summary'!CU31="Yes"),100-OFFSET('Sanitation Data'!$F$4,0,10*ROW('Sanitation Data'!F25)),NA())</f>
        <v>#N/A</v>
      </c>
      <c r="AG31" s="491" t="e">
        <f ca="1">+IF(AND(ISNUMBER(OFFSET('Sanitation Data'!$F$6,0,10*ROW('Sanitation Data'!F25))),'Data Summary'!CV31="Yes"),OFFSET('Sanitation Data'!$F$6,0,10*ROW('Sanitation Data'!F25)),NA())</f>
        <v>#N/A</v>
      </c>
      <c r="AH31" s="491" t="e">
        <f ca="1">+IF(AND(ISNUMBER(OFFSET('Sanitation Data'!$F$10,0,10*ROW('Sanitation Data'!F25))),'Data Summary'!CW31="Yes"),OFFSET('Sanitation Data'!$F$10,0,10*ROW('Sanitation Data'!F25)),NA())</f>
        <v>#N/A</v>
      </c>
      <c r="AI31" s="491" t="e">
        <f ca="1">+IF(AND(ISNUMBER(OFFSET('Sanitation Data'!$F$11,0,10*ROW('Sanitation Data'!F25))),'Data Summary'!CX31="Yes"),OFFSET('Sanitation Data'!$F$11,0,10*ROW('Sanitation Data'!F25)),NA())</f>
        <v>#N/A</v>
      </c>
      <c r="AJ31" s="491" t="e">
        <f ca="1">+IF(AND(ISNUMBER(OFFSET('Sanitation Data'!$F$12,0,10*ROW('Sanitation Data'!F25))),'Data Summary'!CY31="Yes"),OFFSET('Sanitation Data'!$F$12,0,10*ROW('Sanitation Data'!F25)),NA())</f>
        <v>#N/A</v>
      </c>
      <c r="AK31" s="491" t="e">
        <f ca="1">+IF(AND(ISNUMBER(OFFSET('Sanitation Data'!$G$4,0,10*ROW('Sanitation Data'!G25))),'Data Summary'!CZ31="Yes"),100-OFFSET('Sanitation Data'!$G$4,0,10*ROW('Sanitation Data'!G25)),NA())</f>
        <v>#N/A</v>
      </c>
      <c r="AL31" s="491" t="e">
        <f ca="1">+IF(AND(ISNUMBER(OFFSET('Sanitation Data'!$G$6,0,10*ROW('Sanitation Data'!G25))),'Data Summary'!DA31="Yes"),OFFSET('Sanitation Data'!$G$6,0,10*ROW('Sanitation Data'!G25)),NA())</f>
        <v>#N/A</v>
      </c>
      <c r="AM31" s="491" t="e">
        <f ca="1">+IF(AND(ISNUMBER(OFFSET('Sanitation Data'!$G$10,0,10*ROW('Sanitation Data'!G25))),'Data Summary'!DB31="Yes"),OFFSET('Sanitation Data'!$G$10,0,10*ROW('Sanitation Data'!G25)),NA())</f>
        <v>#N/A</v>
      </c>
      <c r="AN31" s="491" t="e">
        <f ca="1">+IF(AND(ISNUMBER(OFFSET('Sanitation Data'!$G$11,0,10*ROW('Sanitation Data'!G25))),'Data Summary'!DC31="Yes"),OFFSET('Sanitation Data'!$G$11,0,10*ROW('Sanitation Data'!G25)),NA())</f>
        <v>#N/A</v>
      </c>
      <c r="AO31" s="491" t="e">
        <f ca="1">+IF(AND(ISNUMBER(OFFSET('Sanitation Data'!$G$12,0,10*ROW('Sanitation Data'!G25))),'Data Summary'!DD31="Yes"),OFFSET('Sanitation Data'!$G$12,0,10*ROW('Sanitation Data'!G25)),NA())</f>
        <v>#N/A</v>
      </c>
      <c r="AP31" s="491" t="e">
        <f ca="1">+IF(AND(ISNUMBER(OFFSET('Sanitation Data'!$H$4,0,10*ROW('Sanitation Data'!H25))),'Data Summary'!DE31="Yes"),100-OFFSET('Sanitation Data'!$H$4,0,10*ROW('Sanitation Data'!H25)),NA())</f>
        <v>#N/A</v>
      </c>
      <c r="AQ31" s="491" t="e">
        <f ca="1">+IF(AND(ISNUMBER(OFFSET('Sanitation Data'!$H$6,0,10*ROW('Sanitation Data'!H25))),'Data Summary'!DF31="Yes"),OFFSET('Sanitation Data'!$H$6,0,10*ROW('Sanitation Data'!H25)),NA())</f>
        <v>#N/A</v>
      </c>
      <c r="AR31" s="491" t="e">
        <f ca="1">+IF(AND(ISNUMBER(OFFSET('Sanitation Data'!$H$10,0,10*ROW('Sanitation Data'!H25))),'Data Summary'!DG31="Yes"),OFFSET('Sanitation Data'!$H$10,0,10*ROW('Sanitation Data'!H25)),NA())</f>
        <v>#N/A</v>
      </c>
      <c r="AS31" s="491" t="e">
        <f ca="1">+IF(AND(ISNUMBER(OFFSET('Sanitation Data'!$H$11,0,10*ROW('Sanitation Data'!H25))),'Data Summary'!DH31="Yes"),OFFSET('Sanitation Data'!$H$11,0,10*ROW('Sanitation Data'!H25)),NA())</f>
        <v>#N/A</v>
      </c>
      <c r="AT31" s="491" t="e">
        <f ca="1">+IF(AND(ISNUMBER(OFFSET('Sanitation Data'!$H$12,0,10*ROW('Sanitation Data'!H25))),'Data Summary'!DI31="Yes"),OFFSET('Sanitation Data'!$H$12,0,10*ROW('Sanitation Data'!H25)),NA())</f>
        <v>#N/A</v>
      </c>
      <c r="AU31" s="491" t="e">
        <f ca="1">+IF(AND(ISNUMBER(OFFSET('Sanitation Data'!$I$4,0,10*ROW('Sanitation Data'!I25))),'Data Summary'!DJ31="Yes"),100-OFFSET('Sanitation Data'!$I$4,0,10*ROW('Sanitation Data'!I25)),NA())</f>
        <v>#N/A</v>
      </c>
      <c r="AV31" s="491" t="e">
        <f ca="1">+IF(AND(ISNUMBER(OFFSET('Sanitation Data'!$I$6,0,10*ROW('Sanitation Data'!I25))),'Data Summary'!DK31="Yes"),OFFSET('Sanitation Data'!$I$6,0,10*ROW('Sanitation Data'!I25)),NA())</f>
        <v>#N/A</v>
      </c>
      <c r="AW31" s="491" t="e">
        <f ca="1">+IF(AND(ISNUMBER(OFFSET('Sanitation Data'!$I$10,0,10*ROW('Sanitation Data'!I25))),'Data Summary'!DL31="Yes"),OFFSET('Sanitation Data'!$I$10,0,10*ROW('Sanitation Data'!I25)),NA())</f>
        <v>#N/A</v>
      </c>
      <c r="AX31" s="491" t="e">
        <f ca="1">+IF(AND(ISNUMBER(OFFSET('Sanitation Data'!$I$11,0,10*ROW('Sanitation Data'!I25))),'Data Summary'!DM31="Yes"),OFFSET('Sanitation Data'!$I$11,0,10*ROW('Sanitation Data'!I25)),NA())</f>
        <v>#N/A</v>
      </c>
      <c r="AY31" s="491" t="e">
        <f ca="1">+IF(AND(ISNUMBER(OFFSET('Sanitation Data'!$I$12,0,10*ROW('Sanitation Data'!I25))),'Data Summary'!DN31="Yes"),OFFSET('Sanitation Data'!$I$12,0,10*ROW('Sanitation Data'!I25)),NA())</f>
        <v>#N/A</v>
      </c>
      <c r="AZ31" s="492" t="e">
        <f ca="1">+IF(AND(ISNUMBER(OFFSET('Hygiene Data'!$D$5,0,10*ROW('Hygiene Data'!D25))),'Data Summary'!DO31="Yes"),OFFSET('Hygiene Data'!$D$5,0,10*ROW('Hygiene Data'!D25)),NA())</f>
        <v>#N/A</v>
      </c>
      <c r="BA31" s="492" t="e">
        <f ca="1">+IF(AND(ISNUMBER(OFFSET('Hygiene Data'!$D$7,0,10*ROW('Hygiene Data'!D25))),'Data Summary'!DP31="Yes"),OFFSET('Hygiene Data'!$D$7,0,10*ROW('Hygiene Data'!D25)),NA())</f>
        <v>#N/A</v>
      </c>
      <c r="BB31" s="492" t="e">
        <f ca="1">+IF(AND(ISNUMBER(OFFSET('Hygiene Data'!$D$9,0,10*ROW('Hygiene Data'!D25))),'Data Summary'!DQ31="Yes"),OFFSET('Hygiene Data'!$D$9,0,10*ROW('Hygiene Data'!D25)),NA())</f>
        <v>#N/A</v>
      </c>
      <c r="BC31" s="492" t="e">
        <f ca="1">+IF(AND(ISNUMBER(OFFSET('Hygiene Data'!$E$5,0,10*ROW('Hygiene Data'!E25))),'Data Summary'!DR31="Yes"),OFFSET('Hygiene Data'!$E$5,0,10*ROW('Hygiene Data'!E25)),NA())</f>
        <v>#N/A</v>
      </c>
      <c r="BD31" s="492" t="e">
        <f ca="1">+IF(AND(ISNUMBER(OFFSET('Hygiene Data'!$E$7,0,10*ROW('Hygiene Data'!E25))),'Data Summary'!DS31="Yes"),OFFSET('Hygiene Data'!$E$7,0,10*ROW('Hygiene Data'!E25)),NA())</f>
        <v>#N/A</v>
      </c>
      <c r="BE31" s="492" t="e">
        <f ca="1">+IF(AND(ISNUMBER(OFFSET('Hygiene Data'!$E$9,0,10*ROW('Hygiene Data'!E25))),'Data Summary'!DT31="Yes"),OFFSET('Hygiene Data'!$E$9,0,10*ROW('Hygiene Data'!E25)),NA())</f>
        <v>#N/A</v>
      </c>
      <c r="BF31" s="492" t="e">
        <f ca="1">+IF(AND(ISNUMBER(OFFSET('Hygiene Data'!$F$5,0,10*ROW('Hygiene Data'!F25))),'Data Summary'!DU31="Yes"),OFFSET('Hygiene Data'!$F$5,0,10*ROW('Hygiene Data'!F25)),NA())</f>
        <v>#N/A</v>
      </c>
      <c r="BG31" s="492" t="e">
        <f ca="1">+IF(AND(ISNUMBER(OFFSET('Hygiene Data'!$F$7,0,10*ROW('Hygiene Data'!F25))),'Data Summary'!DV31="Yes"),OFFSET('Hygiene Data'!$F$7,0,10*ROW('Hygiene Data'!F25)),NA())</f>
        <v>#N/A</v>
      </c>
      <c r="BH31" s="492" t="e">
        <f ca="1">+IF(AND(ISNUMBER(OFFSET('Hygiene Data'!$F$9,0,10*ROW('Hygiene Data'!F25))),'Data Summary'!DW31="Yes"),OFFSET('Hygiene Data'!$F$9,0,10*ROW('Hygiene Data'!F25)),NA())</f>
        <v>#N/A</v>
      </c>
      <c r="BI31" s="492" t="e">
        <f ca="1">+IF(AND(ISNUMBER(OFFSET('Hygiene Data'!$G$5,0,10*ROW('Hygiene Data'!G25))),'Data Summary'!DX31="Yes"),OFFSET('Hygiene Data'!$G$5,0,10*ROW('Hygiene Data'!G25)),NA())</f>
        <v>#N/A</v>
      </c>
      <c r="BJ31" s="492" t="e">
        <f ca="1">+IF(AND(ISNUMBER(OFFSET('Hygiene Data'!$G$7,0,10*ROW('Hygiene Data'!G25))),'Data Summary'!DY31="Yes"),OFFSET('Hygiene Data'!$G$7,0,10*ROW('Hygiene Data'!G25)),NA())</f>
        <v>#N/A</v>
      </c>
      <c r="BK31" s="492" t="e">
        <f ca="1">+IF(AND(ISNUMBER(OFFSET('Hygiene Data'!$G$9,0,10*ROW('Hygiene Data'!G25))),'Data Summary'!DZ31="Yes"),OFFSET('Hygiene Data'!$G$9,0,10*ROW('Hygiene Data'!G25)),NA())</f>
        <v>#N/A</v>
      </c>
      <c r="BL31" s="492" t="e">
        <f ca="1">+IF(AND(ISNUMBER(OFFSET('Hygiene Data'!$H$5,0,10*ROW('Hygiene Data'!H25))),'Data Summary'!EA31="Yes"),OFFSET('Hygiene Data'!$H$5,0,10*ROW('Hygiene Data'!H25)),NA())</f>
        <v>#N/A</v>
      </c>
      <c r="BM31" s="492" t="e">
        <f ca="1">+IF(AND(ISNUMBER(OFFSET('Hygiene Data'!$H$7,0,10*ROW('Hygiene Data'!H25))),'Data Summary'!EB31="Yes"),OFFSET('Hygiene Data'!$H$7,0,10*ROW('Hygiene Data'!H25)),NA())</f>
        <v>#N/A</v>
      </c>
      <c r="BN31" s="492" t="e">
        <f ca="1">+IF(AND(ISNUMBER(OFFSET('Hygiene Data'!$H$9,0,10*ROW('Hygiene Data'!H25))),'Data Summary'!EC31="Yes"),OFFSET('Hygiene Data'!$H$9,0,10*ROW('Hygiene Data'!H25)),NA())</f>
        <v>#N/A</v>
      </c>
      <c r="BO31" s="492" t="e">
        <f ca="1">+IF(AND(ISNUMBER(OFFSET('Hygiene Data'!$I$5,0,10*ROW('Hygiene Data'!I25))),'Data Summary'!ED31="Yes"),OFFSET('Hygiene Data'!$I$5,0,10*ROW('Hygiene Data'!I25)),NA())</f>
        <v>#N/A</v>
      </c>
      <c r="BP31" s="492" t="e">
        <f ca="1">+IF(AND(ISNUMBER(OFFSET('Hygiene Data'!$I$7,0,10*ROW('Hygiene Data'!I25))),'Data Summary'!EE31="Yes"),OFFSET('Hygiene Data'!$I$7,0,10*ROW('Hygiene Data'!I25)),NA())</f>
        <v>#N/A</v>
      </c>
      <c r="BQ31" s="492" t="e">
        <f ca="1">+IF(AND(ISNUMBER(OFFSET('Hygiene Data'!$I$9,0,10*ROW('Hygiene Data'!I25))),'Data Summary'!EF31="Yes"),OFFSET('Hygiene Data'!$I$9,0,10*ROW('Hygiene Data'!I25)),NA())</f>
        <v>#N/A</v>
      </c>
    </row>
    <row r="32" spans="1:69" x14ac:dyDescent="0.25">
      <c r="A32" s="488" t="e">
        <f ca="1">+RIGHT('Data Summary'!A32,LEN('Data Summary'!A32)-9)</f>
        <v>#VALUE!</v>
      </c>
      <c r="B32" s="462" t="str">
        <f ca="1">+IF(ISTEXT('Data Summary'!B32),'Data Summary'!B32,"")</f>
        <v/>
      </c>
      <c r="C32" s="489" t="e">
        <f ca="1">+VALUE('Data Summary'!C32)</f>
        <v>#VALUE!</v>
      </c>
      <c r="D32" s="490" t="e">
        <f ca="1">+IF(AND(ISNUMBER(OFFSET('Water Data'!$D$4,0,10*ROW('Water Data'!D26))),'Data Summary'!BS32="Yes"),100-OFFSET('Water Data'!$D$4,0,10*ROW('Water Data'!D26)),NA())</f>
        <v>#N/A</v>
      </c>
      <c r="E32" s="490" t="e">
        <f ca="1">+IF(AND(ISNUMBER(OFFSET('Water Data'!$D$6,0,10*ROW('Water Data'!D26))),'Data Summary'!BT32="Yes"),OFFSET('Water Data'!$D$6,0,10*ROW('Water Data'!D26)),NA())</f>
        <v>#N/A</v>
      </c>
      <c r="F32" s="490" t="e">
        <f ca="1">+IF(AND(ISNUMBER(OFFSET('Water Data'!$D$9,0,10*ROW('Water Data'!D26))),'Data Summary'!BU32="Yes"),OFFSET('Water Data'!$D$9,0,10*ROW('Water Data'!D26)),NA())</f>
        <v>#N/A</v>
      </c>
      <c r="G32" s="490" t="e">
        <f ca="1">+IF(AND(ISNUMBER(OFFSET('Water Data'!$E$4,0,10*ROW('Water Data'!E26))),'Data Summary'!BV32="Yes"),100-OFFSET('Water Data'!$E$4,0,10*ROW('Water Data'!E26)),NA())</f>
        <v>#N/A</v>
      </c>
      <c r="H32" s="490" t="e">
        <f ca="1">+IF(AND(ISNUMBER(OFFSET('Water Data'!$E$6,0,10*ROW('Water Data'!E26))),'Data Summary'!BW32="Yes"),OFFSET('Water Data'!$E$6,0,10*ROW('Water Data'!E26)),NA())</f>
        <v>#N/A</v>
      </c>
      <c r="I32" s="490" t="e">
        <f ca="1">+IF(AND(ISNUMBER(OFFSET('Water Data'!$E$9,0,10*ROW('Water Data'!E26))),'Data Summary'!BX32="Yes"),OFFSET('Water Data'!$E$9,0,10*ROW('Water Data'!E26)),NA())</f>
        <v>#N/A</v>
      </c>
      <c r="J32" s="490" t="e">
        <f ca="1">+IF(AND(ISNUMBER(OFFSET('Water Data'!$F$4,0,10*ROW('Water Data'!F26))),'Data Summary'!BY32="Yes"),100-OFFSET('Water Data'!$F$4,0,10*ROW('Water Data'!F26)),NA())</f>
        <v>#N/A</v>
      </c>
      <c r="K32" s="490" t="e">
        <f ca="1">+IF(AND(ISNUMBER(OFFSET('Water Data'!$F$6,0,10*ROW('Water Data'!F26))),'Data Summary'!BZ32="Yes"),OFFSET('Water Data'!$F$6,0,10*ROW('Water Data'!F26)),NA())</f>
        <v>#N/A</v>
      </c>
      <c r="L32" s="490" t="e">
        <f ca="1">+IF(AND(ISNUMBER(OFFSET('Water Data'!$F$9,0,10*ROW('Water Data'!F26))),'Data Summary'!CA32="Yes"),OFFSET('Water Data'!$F$9,0,10*ROW('Water Data'!F26)),NA())</f>
        <v>#N/A</v>
      </c>
      <c r="M32" s="490" t="e">
        <f ca="1">+IF(AND(ISNUMBER(OFFSET('Water Data'!$G$4,0,10*ROW('Water Data'!G26))),'Data Summary'!CB32="Yes"),100-OFFSET('Water Data'!$G$4,0,10*ROW('Water Data'!G26)),NA())</f>
        <v>#N/A</v>
      </c>
      <c r="N32" s="490" t="e">
        <f ca="1">+IF(AND(ISNUMBER(OFFSET('Water Data'!$G$6,0,10*ROW('Water Data'!G26))),'Data Summary'!CC32="Yes"),OFFSET('Water Data'!$G$6,0,10*ROW('Water Data'!G26)),NA())</f>
        <v>#N/A</v>
      </c>
      <c r="O32" s="490" t="e">
        <f ca="1">+IF(AND(ISNUMBER(OFFSET('Water Data'!$G$9,0,10*ROW('Water Data'!G26))),'Data Summary'!CD32="Yes"),OFFSET('Water Data'!$G$9,0,10*ROW('Water Data'!G26)),NA())</f>
        <v>#N/A</v>
      </c>
      <c r="P32" s="490" t="e">
        <f ca="1">+IF(AND(ISNUMBER(OFFSET('Water Data'!$H$4,0,10*ROW('Water Data'!H26))),'Data Summary'!CE32="Yes"),100-OFFSET('Water Data'!$H$4,0,10*ROW('Water Data'!H26)),NA())</f>
        <v>#N/A</v>
      </c>
      <c r="Q32" s="490" t="e">
        <f ca="1">+IF(AND(ISNUMBER(OFFSET('Water Data'!$H$6,0,10*ROW('Water Data'!H26))),'Data Summary'!CF32="Yes"),OFFSET('Water Data'!$H$6,0,10*ROW('Water Data'!H26)),NA())</f>
        <v>#N/A</v>
      </c>
      <c r="R32" s="490" t="e">
        <f ca="1">+IF(AND(ISNUMBER(OFFSET('Water Data'!$H$9,0,10*ROW('Water Data'!H26))),'Data Summary'!CG32="Yes"),OFFSET('Water Data'!$H$9,0,10*ROW('Water Data'!H26)),NA())</f>
        <v>#N/A</v>
      </c>
      <c r="S32" s="490" t="e">
        <f ca="1">+IF(AND(ISNUMBER(OFFSET('Water Data'!$I$4,0,10*ROW('Water Data'!I26))),'Data Summary'!CH32="Yes"),100-OFFSET('Water Data'!$I$4,0,10*ROW('Water Data'!I26)),NA())</f>
        <v>#N/A</v>
      </c>
      <c r="T32" s="490" t="e">
        <f ca="1">+IF(AND(ISNUMBER(OFFSET('Water Data'!$I$6,0,10*ROW('Water Data'!I26))),'Data Summary'!CI32="Yes"),OFFSET('Water Data'!$I$6,0,10*ROW('Water Data'!I26)),NA())</f>
        <v>#N/A</v>
      </c>
      <c r="U32" s="490" t="e">
        <f ca="1">+IF(AND(ISNUMBER(OFFSET('Water Data'!$I$9,0,10*ROW('Water Data'!I26))),'Data Summary'!CJ32="Yes"),OFFSET('Water Data'!$I$9,0,10*ROW('Water Data'!I26)),NA())</f>
        <v>#N/A</v>
      </c>
      <c r="V32" s="491" t="e">
        <f ca="1">+IF(AND(ISNUMBER(OFFSET('Sanitation Data'!$D$4,0,10*ROW('Sanitation Data'!D26))),'Data Summary'!CK32="Yes"),100-OFFSET('Sanitation Data'!$D$4,0,10*ROW('Sanitation Data'!D26)),NA())</f>
        <v>#N/A</v>
      </c>
      <c r="W32" s="491" t="e">
        <f ca="1">+IF(AND(ISNUMBER(OFFSET('Sanitation Data'!$D$6,0,10*ROW('Sanitation Data'!D26))),'Data Summary'!CL32="Yes"),OFFSET('Sanitation Data'!$D$6,0,10*ROW('Sanitation Data'!D26)),NA())</f>
        <v>#N/A</v>
      </c>
      <c r="X32" s="491" t="e">
        <f ca="1">+IF(AND(ISNUMBER(OFFSET('Sanitation Data'!$D$10,0,10*ROW('Sanitation Data'!D26))),'Data Summary'!CM32="Yes"),OFFSET('Sanitation Data'!$D$10,0,10*ROW('Sanitation Data'!D26)),NA())</f>
        <v>#N/A</v>
      </c>
      <c r="Y32" s="491" t="e">
        <f ca="1">+IF(AND(ISNUMBER(OFFSET('Sanitation Data'!$D$11,0,10*ROW('Sanitation Data'!D26))),'Data Summary'!CN32="Yes"),OFFSET('Sanitation Data'!$D$11,0,10*ROW('Sanitation Data'!D26)),NA())</f>
        <v>#N/A</v>
      </c>
      <c r="Z32" s="491" t="e">
        <f ca="1">+IF(AND(ISNUMBER(OFFSET('Sanitation Data'!$D$12,0,10*ROW('Sanitation Data'!D26))),'Data Summary'!CO32="Yes"),OFFSET('Sanitation Data'!$D$12,0,10*ROW('Sanitation Data'!D26)),NA())</f>
        <v>#N/A</v>
      </c>
      <c r="AA32" s="491" t="e">
        <f ca="1">+IF(AND(ISNUMBER(OFFSET('Sanitation Data'!$E$4,0,10*ROW('Sanitation Data'!E26))),'Data Summary'!CP32="Yes"),100-OFFSET('Sanitation Data'!$E$4,0,10*ROW('Sanitation Data'!E26)),NA())</f>
        <v>#N/A</v>
      </c>
      <c r="AB32" s="491" t="e">
        <f ca="1">+IF(AND(ISNUMBER(OFFSET('Sanitation Data'!$E$6,0,10*ROW('Sanitation Data'!E26))),'Data Summary'!CQ32="Yes"),OFFSET('Sanitation Data'!$E$6,0,10*ROW('Sanitation Data'!E26)),NA())</f>
        <v>#N/A</v>
      </c>
      <c r="AC32" s="491" t="e">
        <f ca="1">+IF(AND(ISNUMBER(OFFSET('Sanitation Data'!$E$10,0,10*ROW('Sanitation Data'!E26))),'Data Summary'!CR32="Yes"),OFFSET('Sanitation Data'!$E$10,0,10*ROW('Sanitation Data'!E26)),NA())</f>
        <v>#N/A</v>
      </c>
      <c r="AD32" s="491" t="e">
        <f ca="1">+IF(AND(ISNUMBER(OFFSET('Sanitation Data'!$E$11,0,10*ROW('Sanitation Data'!E26))),'Data Summary'!CS32="Yes"),OFFSET('Sanitation Data'!$E$11,0,10*ROW('Sanitation Data'!E26)),NA())</f>
        <v>#N/A</v>
      </c>
      <c r="AE32" s="491" t="e">
        <f ca="1">+IF(AND(ISNUMBER(OFFSET('Sanitation Data'!$E$12,0,10*ROW('Sanitation Data'!E26))),'Data Summary'!CT32="Yes"),OFFSET('Sanitation Data'!$E$12,0,10*ROW('Sanitation Data'!E26)),NA())</f>
        <v>#N/A</v>
      </c>
      <c r="AF32" s="491" t="e">
        <f ca="1">+IF(AND(ISNUMBER(OFFSET('Sanitation Data'!$F$4,0,10*ROW('Sanitation Data'!F26))),'Data Summary'!CU32="Yes"),100-OFFSET('Sanitation Data'!$F$4,0,10*ROW('Sanitation Data'!F26)),NA())</f>
        <v>#N/A</v>
      </c>
      <c r="AG32" s="491" t="e">
        <f ca="1">+IF(AND(ISNUMBER(OFFSET('Sanitation Data'!$F$6,0,10*ROW('Sanitation Data'!F26))),'Data Summary'!CV32="Yes"),OFFSET('Sanitation Data'!$F$6,0,10*ROW('Sanitation Data'!F26)),NA())</f>
        <v>#N/A</v>
      </c>
      <c r="AH32" s="491" t="e">
        <f ca="1">+IF(AND(ISNUMBER(OFFSET('Sanitation Data'!$F$10,0,10*ROW('Sanitation Data'!F26))),'Data Summary'!CW32="Yes"),OFFSET('Sanitation Data'!$F$10,0,10*ROW('Sanitation Data'!F26)),NA())</f>
        <v>#N/A</v>
      </c>
      <c r="AI32" s="491" t="e">
        <f ca="1">+IF(AND(ISNUMBER(OFFSET('Sanitation Data'!$F$11,0,10*ROW('Sanitation Data'!F26))),'Data Summary'!CX32="Yes"),OFFSET('Sanitation Data'!$F$11,0,10*ROW('Sanitation Data'!F26)),NA())</f>
        <v>#N/A</v>
      </c>
      <c r="AJ32" s="491" t="e">
        <f ca="1">+IF(AND(ISNUMBER(OFFSET('Sanitation Data'!$F$12,0,10*ROW('Sanitation Data'!F26))),'Data Summary'!CY32="Yes"),OFFSET('Sanitation Data'!$F$12,0,10*ROW('Sanitation Data'!F26)),NA())</f>
        <v>#N/A</v>
      </c>
      <c r="AK32" s="491" t="e">
        <f ca="1">+IF(AND(ISNUMBER(OFFSET('Sanitation Data'!$G$4,0,10*ROW('Sanitation Data'!G26))),'Data Summary'!CZ32="Yes"),100-OFFSET('Sanitation Data'!$G$4,0,10*ROW('Sanitation Data'!G26)),NA())</f>
        <v>#N/A</v>
      </c>
      <c r="AL32" s="491" t="e">
        <f ca="1">+IF(AND(ISNUMBER(OFFSET('Sanitation Data'!$G$6,0,10*ROW('Sanitation Data'!G26))),'Data Summary'!DA32="Yes"),OFFSET('Sanitation Data'!$G$6,0,10*ROW('Sanitation Data'!G26)),NA())</f>
        <v>#N/A</v>
      </c>
      <c r="AM32" s="491" t="e">
        <f ca="1">+IF(AND(ISNUMBER(OFFSET('Sanitation Data'!$G$10,0,10*ROW('Sanitation Data'!G26))),'Data Summary'!DB32="Yes"),OFFSET('Sanitation Data'!$G$10,0,10*ROW('Sanitation Data'!G26)),NA())</f>
        <v>#N/A</v>
      </c>
      <c r="AN32" s="491" t="e">
        <f ca="1">+IF(AND(ISNUMBER(OFFSET('Sanitation Data'!$G$11,0,10*ROW('Sanitation Data'!G26))),'Data Summary'!DC32="Yes"),OFFSET('Sanitation Data'!$G$11,0,10*ROW('Sanitation Data'!G26)),NA())</f>
        <v>#N/A</v>
      </c>
      <c r="AO32" s="491" t="e">
        <f ca="1">+IF(AND(ISNUMBER(OFFSET('Sanitation Data'!$G$12,0,10*ROW('Sanitation Data'!G26))),'Data Summary'!DD32="Yes"),OFFSET('Sanitation Data'!$G$12,0,10*ROW('Sanitation Data'!G26)),NA())</f>
        <v>#N/A</v>
      </c>
      <c r="AP32" s="491" t="e">
        <f ca="1">+IF(AND(ISNUMBER(OFFSET('Sanitation Data'!$H$4,0,10*ROW('Sanitation Data'!H26))),'Data Summary'!DE32="Yes"),100-OFFSET('Sanitation Data'!$H$4,0,10*ROW('Sanitation Data'!H26)),NA())</f>
        <v>#N/A</v>
      </c>
      <c r="AQ32" s="491" t="e">
        <f ca="1">+IF(AND(ISNUMBER(OFFSET('Sanitation Data'!$H$6,0,10*ROW('Sanitation Data'!H26))),'Data Summary'!DF32="Yes"),OFFSET('Sanitation Data'!$H$6,0,10*ROW('Sanitation Data'!H26)),NA())</f>
        <v>#N/A</v>
      </c>
      <c r="AR32" s="491" t="e">
        <f ca="1">+IF(AND(ISNUMBER(OFFSET('Sanitation Data'!$H$10,0,10*ROW('Sanitation Data'!H26))),'Data Summary'!DG32="Yes"),OFFSET('Sanitation Data'!$H$10,0,10*ROW('Sanitation Data'!H26)),NA())</f>
        <v>#N/A</v>
      </c>
      <c r="AS32" s="491" t="e">
        <f ca="1">+IF(AND(ISNUMBER(OFFSET('Sanitation Data'!$H$11,0,10*ROW('Sanitation Data'!H26))),'Data Summary'!DH32="Yes"),OFFSET('Sanitation Data'!$H$11,0,10*ROW('Sanitation Data'!H26)),NA())</f>
        <v>#N/A</v>
      </c>
      <c r="AT32" s="491" t="e">
        <f ca="1">+IF(AND(ISNUMBER(OFFSET('Sanitation Data'!$H$12,0,10*ROW('Sanitation Data'!H26))),'Data Summary'!DI32="Yes"),OFFSET('Sanitation Data'!$H$12,0,10*ROW('Sanitation Data'!H26)),NA())</f>
        <v>#N/A</v>
      </c>
      <c r="AU32" s="491" t="e">
        <f ca="1">+IF(AND(ISNUMBER(OFFSET('Sanitation Data'!$I$4,0,10*ROW('Sanitation Data'!I26))),'Data Summary'!DJ32="Yes"),100-OFFSET('Sanitation Data'!$I$4,0,10*ROW('Sanitation Data'!I26)),NA())</f>
        <v>#N/A</v>
      </c>
      <c r="AV32" s="491" t="e">
        <f ca="1">+IF(AND(ISNUMBER(OFFSET('Sanitation Data'!$I$6,0,10*ROW('Sanitation Data'!I26))),'Data Summary'!DK32="Yes"),OFFSET('Sanitation Data'!$I$6,0,10*ROW('Sanitation Data'!I26)),NA())</f>
        <v>#N/A</v>
      </c>
      <c r="AW32" s="491" t="e">
        <f ca="1">+IF(AND(ISNUMBER(OFFSET('Sanitation Data'!$I$10,0,10*ROW('Sanitation Data'!I26))),'Data Summary'!DL32="Yes"),OFFSET('Sanitation Data'!$I$10,0,10*ROW('Sanitation Data'!I26)),NA())</f>
        <v>#N/A</v>
      </c>
      <c r="AX32" s="491" t="e">
        <f ca="1">+IF(AND(ISNUMBER(OFFSET('Sanitation Data'!$I$11,0,10*ROW('Sanitation Data'!I26))),'Data Summary'!DM32="Yes"),OFFSET('Sanitation Data'!$I$11,0,10*ROW('Sanitation Data'!I26)),NA())</f>
        <v>#N/A</v>
      </c>
      <c r="AY32" s="491" t="e">
        <f ca="1">+IF(AND(ISNUMBER(OFFSET('Sanitation Data'!$I$12,0,10*ROW('Sanitation Data'!I26))),'Data Summary'!DN32="Yes"),OFFSET('Sanitation Data'!$I$12,0,10*ROW('Sanitation Data'!I26)),NA())</f>
        <v>#N/A</v>
      </c>
      <c r="AZ32" s="492" t="e">
        <f ca="1">+IF(AND(ISNUMBER(OFFSET('Hygiene Data'!$D$5,0,10*ROW('Hygiene Data'!D26))),'Data Summary'!DO32="Yes"),OFFSET('Hygiene Data'!$D$5,0,10*ROW('Hygiene Data'!D26)),NA())</f>
        <v>#N/A</v>
      </c>
      <c r="BA32" s="492" t="e">
        <f ca="1">+IF(AND(ISNUMBER(OFFSET('Hygiene Data'!$D$7,0,10*ROW('Hygiene Data'!D26))),'Data Summary'!DP32="Yes"),OFFSET('Hygiene Data'!$D$7,0,10*ROW('Hygiene Data'!D26)),NA())</f>
        <v>#N/A</v>
      </c>
      <c r="BB32" s="492" t="e">
        <f ca="1">+IF(AND(ISNUMBER(OFFSET('Hygiene Data'!$D$9,0,10*ROW('Hygiene Data'!D26))),'Data Summary'!DQ32="Yes"),OFFSET('Hygiene Data'!$D$9,0,10*ROW('Hygiene Data'!D26)),NA())</f>
        <v>#N/A</v>
      </c>
      <c r="BC32" s="492" t="e">
        <f ca="1">+IF(AND(ISNUMBER(OFFSET('Hygiene Data'!$E$5,0,10*ROW('Hygiene Data'!E26))),'Data Summary'!DR32="Yes"),OFFSET('Hygiene Data'!$E$5,0,10*ROW('Hygiene Data'!E26)),NA())</f>
        <v>#N/A</v>
      </c>
      <c r="BD32" s="492" t="e">
        <f ca="1">+IF(AND(ISNUMBER(OFFSET('Hygiene Data'!$E$7,0,10*ROW('Hygiene Data'!E26))),'Data Summary'!DS32="Yes"),OFFSET('Hygiene Data'!$E$7,0,10*ROW('Hygiene Data'!E26)),NA())</f>
        <v>#N/A</v>
      </c>
      <c r="BE32" s="492" t="e">
        <f ca="1">+IF(AND(ISNUMBER(OFFSET('Hygiene Data'!$E$9,0,10*ROW('Hygiene Data'!E26))),'Data Summary'!DT32="Yes"),OFFSET('Hygiene Data'!$E$9,0,10*ROW('Hygiene Data'!E26)),NA())</f>
        <v>#N/A</v>
      </c>
      <c r="BF32" s="492" t="e">
        <f ca="1">+IF(AND(ISNUMBER(OFFSET('Hygiene Data'!$F$5,0,10*ROW('Hygiene Data'!F26))),'Data Summary'!DU32="Yes"),OFFSET('Hygiene Data'!$F$5,0,10*ROW('Hygiene Data'!F26)),NA())</f>
        <v>#N/A</v>
      </c>
      <c r="BG32" s="492" t="e">
        <f ca="1">+IF(AND(ISNUMBER(OFFSET('Hygiene Data'!$F$7,0,10*ROW('Hygiene Data'!F26))),'Data Summary'!DV32="Yes"),OFFSET('Hygiene Data'!$F$7,0,10*ROW('Hygiene Data'!F26)),NA())</f>
        <v>#N/A</v>
      </c>
      <c r="BH32" s="492" t="e">
        <f ca="1">+IF(AND(ISNUMBER(OFFSET('Hygiene Data'!$F$9,0,10*ROW('Hygiene Data'!F26))),'Data Summary'!DW32="Yes"),OFFSET('Hygiene Data'!$F$9,0,10*ROW('Hygiene Data'!F26)),NA())</f>
        <v>#N/A</v>
      </c>
      <c r="BI32" s="492" t="e">
        <f ca="1">+IF(AND(ISNUMBER(OFFSET('Hygiene Data'!$G$5,0,10*ROW('Hygiene Data'!G26))),'Data Summary'!DX32="Yes"),OFFSET('Hygiene Data'!$G$5,0,10*ROW('Hygiene Data'!G26)),NA())</f>
        <v>#N/A</v>
      </c>
      <c r="BJ32" s="492" t="e">
        <f ca="1">+IF(AND(ISNUMBER(OFFSET('Hygiene Data'!$G$7,0,10*ROW('Hygiene Data'!G26))),'Data Summary'!DY32="Yes"),OFFSET('Hygiene Data'!$G$7,0,10*ROW('Hygiene Data'!G26)),NA())</f>
        <v>#N/A</v>
      </c>
      <c r="BK32" s="492" t="e">
        <f ca="1">+IF(AND(ISNUMBER(OFFSET('Hygiene Data'!$G$9,0,10*ROW('Hygiene Data'!G26))),'Data Summary'!DZ32="Yes"),OFFSET('Hygiene Data'!$G$9,0,10*ROW('Hygiene Data'!G26)),NA())</f>
        <v>#N/A</v>
      </c>
      <c r="BL32" s="492" t="e">
        <f ca="1">+IF(AND(ISNUMBER(OFFSET('Hygiene Data'!$H$5,0,10*ROW('Hygiene Data'!H26))),'Data Summary'!EA32="Yes"),OFFSET('Hygiene Data'!$H$5,0,10*ROW('Hygiene Data'!H26)),NA())</f>
        <v>#N/A</v>
      </c>
      <c r="BM32" s="492" t="e">
        <f ca="1">+IF(AND(ISNUMBER(OFFSET('Hygiene Data'!$H$7,0,10*ROW('Hygiene Data'!H26))),'Data Summary'!EB32="Yes"),OFFSET('Hygiene Data'!$H$7,0,10*ROW('Hygiene Data'!H26)),NA())</f>
        <v>#N/A</v>
      </c>
      <c r="BN32" s="492" t="e">
        <f ca="1">+IF(AND(ISNUMBER(OFFSET('Hygiene Data'!$H$9,0,10*ROW('Hygiene Data'!H26))),'Data Summary'!EC32="Yes"),OFFSET('Hygiene Data'!$H$9,0,10*ROW('Hygiene Data'!H26)),NA())</f>
        <v>#N/A</v>
      </c>
      <c r="BO32" s="492" t="e">
        <f ca="1">+IF(AND(ISNUMBER(OFFSET('Hygiene Data'!$I$5,0,10*ROW('Hygiene Data'!I26))),'Data Summary'!ED32="Yes"),OFFSET('Hygiene Data'!$I$5,0,10*ROW('Hygiene Data'!I26)),NA())</f>
        <v>#N/A</v>
      </c>
      <c r="BP32" s="492" t="e">
        <f ca="1">+IF(AND(ISNUMBER(OFFSET('Hygiene Data'!$I$7,0,10*ROW('Hygiene Data'!I26))),'Data Summary'!EE32="Yes"),OFFSET('Hygiene Data'!$I$7,0,10*ROW('Hygiene Data'!I26)),NA())</f>
        <v>#N/A</v>
      </c>
      <c r="BQ32" s="492" t="e">
        <f ca="1">+IF(AND(ISNUMBER(OFFSET('Hygiene Data'!$I$9,0,10*ROW('Hygiene Data'!I26))),'Data Summary'!EF32="Yes"),OFFSET('Hygiene Data'!$I$9,0,10*ROW('Hygiene Data'!I26)),NA())</f>
        <v>#N/A</v>
      </c>
    </row>
    <row r="33" spans="1:69" x14ac:dyDescent="0.25">
      <c r="A33" s="488" t="e">
        <f ca="1">+RIGHT('Data Summary'!A33,LEN('Data Summary'!A33)-9)</f>
        <v>#VALUE!</v>
      </c>
      <c r="B33" s="462" t="str">
        <f ca="1">+IF(ISTEXT('Data Summary'!B33),'Data Summary'!B33,"")</f>
        <v/>
      </c>
      <c r="C33" s="489" t="e">
        <f ca="1">+VALUE('Data Summary'!C33)</f>
        <v>#VALUE!</v>
      </c>
      <c r="D33" s="490" t="e">
        <f ca="1">+IF(AND(ISNUMBER(OFFSET('Water Data'!$D$4,0,10*ROW('Water Data'!D27))),'Data Summary'!BS33="Yes"),100-OFFSET('Water Data'!$D$4,0,10*ROW('Water Data'!D27)),NA())</f>
        <v>#N/A</v>
      </c>
      <c r="E33" s="490" t="e">
        <f ca="1">+IF(AND(ISNUMBER(OFFSET('Water Data'!$D$6,0,10*ROW('Water Data'!D27))),'Data Summary'!BT33="Yes"),OFFSET('Water Data'!$D$6,0,10*ROW('Water Data'!D27)),NA())</f>
        <v>#N/A</v>
      </c>
      <c r="F33" s="490" t="e">
        <f ca="1">+IF(AND(ISNUMBER(OFFSET('Water Data'!$D$9,0,10*ROW('Water Data'!D27))),'Data Summary'!BU33="Yes"),OFFSET('Water Data'!$D$9,0,10*ROW('Water Data'!D27)),NA())</f>
        <v>#N/A</v>
      </c>
      <c r="G33" s="490" t="e">
        <f ca="1">+IF(AND(ISNUMBER(OFFSET('Water Data'!$E$4,0,10*ROW('Water Data'!E27))),'Data Summary'!BV33="Yes"),100-OFFSET('Water Data'!$E$4,0,10*ROW('Water Data'!E27)),NA())</f>
        <v>#N/A</v>
      </c>
      <c r="H33" s="490" t="e">
        <f ca="1">+IF(AND(ISNUMBER(OFFSET('Water Data'!$E$6,0,10*ROW('Water Data'!E27))),'Data Summary'!BW33="Yes"),OFFSET('Water Data'!$E$6,0,10*ROW('Water Data'!E27)),NA())</f>
        <v>#N/A</v>
      </c>
      <c r="I33" s="490" t="e">
        <f ca="1">+IF(AND(ISNUMBER(OFFSET('Water Data'!$E$9,0,10*ROW('Water Data'!E27))),'Data Summary'!BX33="Yes"),OFFSET('Water Data'!$E$9,0,10*ROW('Water Data'!E27)),NA())</f>
        <v>#N/A</v>
      </c>
      <c r="J33" s="490" t="e">
        <f ca="1">+IF(AND(ISNUMBER(OFFSET('Water Data'!$F$4,0,10*ROW('Water Data'!F27))),'Data Summary'!BY33="Yes"),100-OFFSET('Water Data'!$F$4,0,10*ROW('Water Data'!F27)),NA())</f>
        <v>#N/A</v>
      </c>
      <c r="K33" s="490" t="e">
        <f ca="1">+IF(AND(ISNUMBER(OFFSET('Water Data'!$F$6,0,10*ROW('Water Data'!F27))),'Data Summary'!BZ33="Yes"),OFFSET('Water Data'!$F$6,0,10*ROW('Water Data'!F27)),NA())</f>
        <v>#N/A</v>
      </c>
      <c r="L33" s="490" t="e">
        <f ca="1">+IF(AND(ISNUMBER(OFFSET('Water Data'!$F$9,0,10*ROW('Water Data'!F27))),'Data Summary'!CA33="Yes"),OFFSET('Water Data'!$F$9,0,10*ROW('Water Data'!F27)),NA())</f>
        <v>#N/A</v>
      </c>
      <c r="M33" s="490" t="e">
        <f ca="1">+IF(AND(ISNUMBER(OFFSET('Water Data'!$G$4,0,10*ROW('Water Data'!G27))),'Data Summary'!CB33="Yes"),100-OFFSET('Water Data'!$G$4,0,10*ROW('Water Data'!G27)),NA())</f>
        <v>#N/A</v>
      </c>
      <c r="N33" s="490" t="e">
        <f ca="1">+IF(AND(ISNUMBER(OFFSET('Water Data'!$G$6,0,10*ROW('Water Data'!G27))),'Data Summary'!CC33="Yes"),OFFSET('Water Data'!$G$6,0,10*ROW('Water Data'!G27)),NA())</f>
        <v>#N/A</v>
      </c>
      <c r="O33" s="490" t="e">
        <f ca="1">+IF(AND(ISNUMBER(OFFSET('Water Data'!$G$9,0,10*ROW('Water Data'!G27))),'Data Summary'!CD33="Yes"),OFFSET('Water Data'!$G$9,0,10*ROW('Water Data'!G27)),NA())</f>
        <v>#N/A</v>
      </c>
      <c r="P33" s="490" t="e">
        <f ca="1">+IF(AND(ISNUMBER(OFFSET('Water Data'!$H$4,0,10*ROW('Water Data'!H27))),'Data Summary'!CE33="Yes"),100-OFFSET('Water Data'!$H$4,0,10*ROW('Water Data'!H27)),NA())</f>
        <v>#N/A</v>
      </c>
      <c r="Q33" s="490" t="e">
        <f ca="1">+IF(AND(ISNUMBER(OFFSET('Water Data'!$H$6,0,10*ROW('Water Data'!H27))),'Data Summary'!CF33="Yes"),OFFSET('Water Data'!$H$6,0,10*ROW('Water Data'!H27)),NA())</f>
        <v>#N/A</v>
      </c>
      <c r="R33" s="490" t="e">
        <f ca="1">+IF(AND(ISNUMBER(OFFSET('Water Data'!$H$9,0,10*ROW('Water Data'!H27))),'Data Summary'!CG33="Yes"),OFFSET('Water Data'!$H$9,0,10*ROW('Water Data'!H27)),NA())</f>
        <v>#N/A</v>
      </c>
      <c r="S33" s="490" t="e">
        <f ca="1">+IF(AND(ISNUMBER(OFFSET('Water Data'!$I$4,0,10*ROW('Water Data'!I27))),'Data Summary'!CH33="Yes"),100-OFFSET('Water Data'!$I$4,0,10*ROW('Water Data'!I27)),NA())</f>
        <v>#N/A</v>
      </c>
      <c r="T33" s="490" t="e">
        <f ca="1">+IF(AND(ISNUMBER(OFFSET('Water Data'!$I$6,0,10*ROW('Water Data'!I27))),'Data Summary'!CI33="Yes"),OFFSET('Water Data'!$I$6,0,10*ROW('Water Data'!I27)),NA())</f>
        <v>#N/A</v>
      </c>
      <c r="U33" s="490" t="e">
        <f ca="1">+IF(AND(ISNUMBER(OFFSET('Water Data'!$I$9,0,10*ROW('Water Data'!I27))),'Data Summary'!CJ33="Yes"),OFFSET('Water Data'!$I$9,0,10*ROW('Water Data'!I27)),NA())</f>
        <v>#N/A</v>
      </c>
      <c r="V33" s="491" t="e">
        <f ca="1">+IF(AND(ISNUMBER(OFFSET('Sanitation Data'!$D$4,0,10*ROW('Sanitation Data'!D27))),'Data Summary'!CK33="Yes"),100-OFFSET('Sanitation Data'!$D$4,0,10*ROW('Sanitation Data'!D27)),NA())</f>
        <v>#N/A</v>
      </c>
      <c r="W33" s="491" t="e">
        <f ca="1">+IF(AND(ISNUMBER(OFFSET('Sanitation Data'!$D$6,0,10*ROW('Sanitation Data'!D27))),'Data Summary'!CL33="Yes"),OFFSET('Sanitation Data'!$D$6,0,10*ROW('Sanitation Data'!D27)),NA())</f>
        <v>#N/A</v>
      </c>
      <c r="X33" s="491" t="e">
        <f ca="1">+IF(AND(ISNUMBER(OFFSET('Sanitation Data'!$D$10,0,10*ROW('Sanitation Data'!D27))),'Data Summary'!CM33="Yes"),OFFSET('Sanitation Data'!$D$10,0,10*ROW('Sanitation Data'!D27)),NA())</f>
        <v>#N/A</v>
      </c>
      <c r="Y33" s="491" t="e">
        <f ca="1">+IF(AND(ISNUMBER(OFFSET('Sanitation Data'!$D$11,0,10*ROW('Sanitation Data'!D27))),'Data Summary'!CN33="Yes"),OFFSET('Sanitation Data'!$D$11,0,10*ROW('Sanitation Data'!D27)),NA())</f>
        <v>#N/A</v>
      </c>
      <c r="Z33" s="491" t="e">
        <f ca="1">+IF(AND(ISNUMBER(OFFSET('Sanitation Data'!$D$12,0,10*ROW('Sanitation Data'!D27))),'Data Summary'!CO33="Yes"),OFFSET('Sanitation Data'!$D$12,0,10*ROW('Sanitation Data'!D27)),NA())</f>
        <v>#N/A</v>
      </c>
      <c r="AA33" s="491" t="e">
        <f ca="1">+IF(AND(ISNUMBER(OFFSET('Sanitation Data'!$E$4,0,10*ROW('Sanitation Data'!E27))),'Data Summary'!CP33="Yes"),100-OFFSET('Sanitation Data'!$E$4,0,10*ROW('Sanitation Data'!E27)),NA())</f>
        <v>#N/A</v>
      </c>
      <c r="AB33" s="491" t="e">
        <f ca="1">+IF(AND(ISNUMBER(OFFSET('Sanitation Data'!$E$6,0,10*ROW('Sanitation Data'!E27))),'Data Summary'!CQ33="Yes"),OFFSET('Sanitation Data'!$E$6,0,10*ROW('Sanitation Data'!E27)),NA())</f>
        <v>#N/A</v>
      </c>
      <c r="AC33" s="491" t="e">
        <f ca="1">+IF(AND(ISNUMBER(OFFSET('Sanitation Data'!$E$10,0,10*ROW('Sanitation Data'!E27))),'Data Summary'!CR33="Yes"),OFFSET('Sanitation Data'!$E$10,0,10*ROW('Sanitation Data'!E27)),NA())</f>
        <v>#N/A</v>
      </c>
      <c r="AD33" s="491" t="e">
        <f ca="1">+IF(AND(ISNUMBER(OFFSET('Sanitation Data'!$E$11,0,10*ROW('Sanitation Data'!E27))),'Data Summary'!CS33="Yes"),OFFSET('Sanitation Data'!$E$11,0,10*ROW('Sanitation Data'!E27)),NA())</f>
        <v>#N/A</v>
      </c>
      <c r="AE33" s="491" t="e">
        <f ca="1">+IF(AND(ISNUMBER(OFFSET('Sanitation Data'!$E$12,0,10*ROW('Sanitation Data'!E27))),'Data Summary'!CT33="Yes"),OFFSET('Sanitation Data'!$E$12,0,10*ROW('Sanitation Data'!E27)),NA())</f>
        <v>#N/A</v>
      </c>
      <c r="AF33" s="491" t="e">
        <f ca="1">+IF(AND(ISNUMBER(OFFSET('Sanitation Data'!$F$4,0,10*ROW('Sanitation Data'!F27))),'Data Summary'!CU33="Yes"),100-OFFSET('Sanitation Data'!$F$4,0,10*ROW('Sanitation Data'!F27)),NA())</f>
        <v>#N/A</v>
      </c>
      <c r="AG33" s="491" t="e">
        <f ca="1">+IF(AND(ISNUMBER(OFFSET('Sanitation Data'!$F$6,0,10*ROW('Sanitation Data'!F27))),'Data Summary'!CV33="Yes"),OFFSET('Sanitation Data'!$F$6,0,10*ROW('Sanitation Data'!F27)),NA())</f>
        <v>#N/A</v>
      </c>
      <c r="AH33" s="491" t="e">
        <f ca="1">+IF(AND(ISNUMBER(OFFSET('Sanitation Data'!$F$10,0,10*ROW('Sanitation Data'!F27))),'Data Summary'!CW33="Yes"),OFFSET('Sanitation Data'!$F$10,0,10*ROW('Sanitation Data'!F27)),NA())</f>
        <v>#N/A</v>
      </c>
      <c r="AI33" s="491" t="e">
        <f ca="1">+IF(AND(ISNUMBER(OFFSET('Sanitation Data'!$F$11,0,10*ROW('Sanitation Data'!F27))),'Data Summary'!CX33="Yes"),OFFSET('Sanitation Data'!$F$11,0,10*ROW('Sanitation Data'!F27)),NA())</f>
        <v>#N/A</v>
      </c>
      <c r="AJ33" s="491" t="e">
        <f ca="1">+IF(AND(ISNUMBER(OFFSET('Sanitation Data'!$F$12,0,10*ROW('Sanitation Data'!F27))),'Data Summary'!CY33="Yes"),OFFSET('Sanitation Data'!$F$12,0,10*ROW('Sanitation Data'!F27)),NA())</f>
        <v>#N/A</v>
      </c>
      <c r="AK33" s="491" t="e">
        <f ca="1">+IF(AND(ISNUMBER(OFFSET('Sanitation Data'!$G$4,0,10*ROW('Sanitation Data'!G27))),'Data Summary'!CZ33="Yes"),100-OFFSET('Sanitation Data'!$G$4,0,10*ROW('Sanitation Data'!G27)),NA())</f>
        <v>#N/A</v>
      </c>
      <c r="AL33" s="491" t="e">
        <f ca="1">+IF(AND(ISNUMBER(OFFSET('Sanitation Data'!$G$6,0,10*ROW('Sanitation Data'!G27))),'Data Summary'!DA33="Yes"),OFFSET('Sanitation Data'!$G$6,0,10*ROW('Sanitation Data'!G27)),NA())</f>
        <v>#N/A</v>
      </c>
      <c r="AM33" s="491" t="e">
        <f ca="1">+IF(AND(ISNUMBER(OFFSET('Sanitation Data'!$G$10,0,10*ROW('Sanitation Data'!G27))),'Data Summary'!DB33="Yes"),OFFSET('Sanitation Data'!$G$10,0,10*ROW('Sanitation Data'!G27)),NA())</f>
        <v>#N/A</v>
      </c>
      <c r="AN33" s="491" t="e">
        <f ca="1">+IF(AND(ISNUMBER(OFFSET('Sanitation Data'!$G$11,0,10*ROW('Sanitation Data'!G27))),'Data Summary'!DC33="Yes"),OFFSET('Sanitation Data'!$G$11,0,10*ROW('Sanitation Data'!G27)),NA())</f>
        <v>#N/A</v>
      </c>
      <c r="AO33" s="491" t="e">
        <f ca="1">+IF(AND(ISNUMBER(OFFSET('Sanitation Data'!$G$12,0,10*ROW('Sanitation Data'!G27))),'Data Summary'!DD33="Yes"),OFFSET('Sanitation Data'!$G$12,0,10*ROW('Sanitation Data'!G27)),NA())</f>
        <v>#N/A</v>
      </c>
      <c r="AP33" s="491" t="e">
        <f ca="1">+IF(AND(ISNUMBER(OFFSET('Sanitation Data'!$H$4,0,10*ROW('Sanitation Data'!H27))),'Data Summary'!DE33="Yes"),100-OFFSET('Sanitation Data'!$H$4,0,10*ROW('Sanitation Data'!H27)),NA())</f>
        <v>#N/A</v>
      </c>
      <c r="AQ33" s="491" t="e">
        <f ca="1">+IF(AND(ISNUMBER(OFFSET('Sanitation Data'!$H$6,0,10*ROW('Sanitation Data'!H27))),'Data Summary'!DF33="Yes"),OFFSET('Sanitation Data'!$H$6,0,10*ROW('Sanitation Data'!H27)),NA())</f>
        <v>#N/A</v>
      </c>
      <c r="AR33" s="491" t="e">
        <f ca="1">+IF(AND(ISNUMBER(OFFSET('Sanitation Data'!$H$10,0,10*ROW('Sanitation Data'!H27))),'Data Summary'!DG33="Yes"),OFFSET('Sanitation Data'!$H$10,0,10*ROW('Sanitation Data'!H27)),NA())</f>
        <v>#N/A</v>
      </c>
      <c r="AS33" s="491" t="e">
        <f ca="1">+IF(AND(ISNUMBER(OFFSET('Sanitation Data'!$H$11,0,10*ROW('Sanitation Data'!H27))),'Data Summary'!DH33="Yes"),OFFSET('Sanitation Data'!$H$11,0,10*ROW('Sanitation Data'!H27)),NA())</f>
        <v>#N/A</v>
      </c>
      <c r="AT33" s="491" t="e">
        <f ca="1">+IF(AND(ISNUMBER(OFFSET('Sanitation Data'!$H$12,0,10*ROW('Sanitation Data'!H27))),'Data Summary'!DI33="Yes"),OFFSET('Sanitation Data'!$H$12,0,10*ROW('Sanitation Data'!H27)),NA())</f>
        <v>#N/A</v>
      </c>
      <c r="AU33" s="491" t="e">
        <f ca="1">+IF(AND(ISNUMBER(OFFSET('Sanitation Data'!$I$4,0,10*ROW('Sanitation Data'!I27))),'Data Summary'!DJ33="Yes"),100-OFFSET('Sanitation Data'!$I$4,0,10*ROW('Sanitation Data'!I27)),NA())</f>
        <v>#N/A</v>
      </c>
      <c r="AV33" s="491" t="e">
        <f ca="1">+IF(AND(ISNUMBER(OFFSET('Sanitation Data'!$I$6,0,10*ROW('Sanitation Data'!I27))),'Data Summary'!DK33="Yes"),OFFSET('Sanitation Data'!$I$6,0,10*ROW('Sanitation Data'!I27)),NA())</f>
        <v>#N/A</v>
      </c>
      <c r="AW33" s="491" t="e">
        <f ca="1">+IF(AND(ISNUMBER(OFFSET('Sanitation Data'!$I$10,0,10*ROW('Sanitation Data'!I27))),'Data Summary'!DL33="Yes"),OFFSET('Sanitation Data'!$I$10,0,10*ROW('Sanitation Data'!I27)),NA())</f>
        <v>#N/A</v>
      </c>
      <c r="AX33" s="491" t="e">
        <f ca="1">+IF(AND(ISNUMBER(OFFSET('Sanitation Data'!$I$11,0,10*ROW('Sanitation Data'!I27))),'Data Summary'!DM33="Yes"),OFFSET('Sanitation Data'!$I$11,0,10*ROW('Sanitation Data'!I27)),NA())</f>
        <v>#N/A</v>
      </c>
      <c r="AY33" s="491" t="e">
        <f ca="1">+IF(AND(ISNUMBER(OFFSET('Sanitation Data'!$I$12,0,10*ROW('Sanitation Data'!I27))),'Data Summary'!DN33="Yes"),OFFSET('Sanitation Data'!$I$12,0,10*ROW('Sanitation Data'!I27)),NA())</f>
        <v>#N/A</v>
      </c>
      <c r="AZ33" s="492" t="e">
        <f ca="1">+IF(AND(ISNUMBER(OFFSET('Hygiene Data'!$D$5,0,10*ROW('Hygiene Data'!D27))),'Data Summary'!DO33="Yes"),OFFSET('Hygiene Data'!$D$5,0,10*ROW('Hygiene Data'!D27)),NA())</f>
        <v>#N/A</v>
      </c>
      <c r="BA33" s="492" t="e">
        <f ca="1">+IF(AND(ISNUMBER(OFFSET('Hygiene Data'!$D$7,0,10*ROW('Hygiene Data'!D27))),'Data Summary'!DP33="Yes"),OFFSET('Hygiene Data'!$D$7,0,10*ROW('Hygiene Data'!D27)),NA())</f>
        <v>#N/A</v>
      </c>
      <c r="BB33" s="492" t="e">
        <f ca="1">+IF(AND(ISNUMBER(OFFSET('Hygiene Data'!$D$9,0,10*ROW('Hygiene Data'!D27))),'Data Summary'!DQ33="Yes"),OFFSET('Hygiene Data'!$D$9,0,10*ROW('Hygiene Data'!D27)),NA())</f>
        <v>#N/A</v>
      </c>
      <c r="BC33" s="492" t="e">
        <f ca="1">+IF(AND(ISNUMBER(OFFSET('Hygiene Data'!$E$5,0,10*ROW('Hygiene Data'!E27))),'Data Summary'!DR33="Yes"),OFFSET('Hygiene Data'!$E$5,0,10*ROW('Hygiene Data'!E27)),NA())</f>
        <v>#N/A</v>
      </c>
      <c r="BD33" s="492" t="e">
        <f ca="1">+IF(AND(ISNUMBER(OFFSET('Hygiene Data'!$E$7,0,10*ROW('Hygiene Data'!E27))),'Data Summary'!DS33="Yes"),OFFSET('Hygiene Data'!$E$7,0,10*ROW('Hygiene Data'!E27)),NA())</f>
        <v>#N/A</v>
      </c>
      <c r="BE33" s="492" t="e">
        <f ca="1">+IF(AND(ISNUMBER(OFFSET('Hygiene Data'!$E$9,0,10*ROW('Hygiene Data'!E27))),'Data Summary'!DT33="Yes"),OFFSET('Hygiene Data'!$E$9,0,10*ROW('Hygiene Data'!E27)),NA())</f>
        <v>#N/A</v>
      </c>
      <c r="BF33" s="492" t="e">
        <f ca="1">+IF(AND(ISNUMBER(OFFSET('Hygiene Data'!$F$5,0,10*ROW('Hygiene Data'!F27))),'Data Summary'!DU33="Yes"),OFFSET('Hygiene Data'!$F$5,0,10*ROW('Hygiene Data'!F27)),NA())</f>
        <v>#N/A</v>
      </c>
      <c r="BG33" s="492" t="e">
        <f ca="1">+IF(AND(ISNUMBER(OFFSET('Hygiene Data'!$F$7,0,10*ROW('Hygiene Data'!F27))),'Data Summary'!DV33="Yes"),OFFSET('Hygiene Data'!$F$7,0,10*ROW('Hygiene Data'!F27)),NA())</f>
        <v>#N/A</v>
      </c>
      <c r="BH33" s="492" t="e">
        <f ca="1">+IF(AND(ISNUMBER(OFFSET('Hygiene Data'!$F$9,0,10*ROW('Hygiene Data'!F27))),'Data Summary'!DW33="Yes"),OFFSET('Hygiene Data'!$F$9,0,10*ROW('Hygiene Data'!F27)),NA())</f>
        <v>#N/A</v>
      </c>
      <c r="BI33" s="492" t="e">
        <f ca="1">+IF(AND(ISNUMBER(OFFSET('Hygiene Data'!$G$5,0,10*ROW('Hygiene Data'!G27))),'Data Summary'!DX33="Yes"),OFFSET('Hygiene Data'!$G$5,0,10*ROW('Hygiene Data'!G27)),NA())</f>
        <v>#N/A</v>
      </c>
      <c r="BJ33" s="492" t="e">
        <f ca="1">+IF(AND(ISNUMBER(OFFSET('Hygiene Data'!$G$7,0,10*ROW('Hygiene Data'!G27))),'Data Summary'!DY33="Yes"),OFFSET('Hygiene Data'!$G$7,0,10*ROW('Hygiene Data'!G27)),NA())</f>
        <v>#N/A</v>
      </c>
      <c r="BK33" s="492" t="e">
        <f ca="1">+IF(AND(ISNUMBER(OFFSET('Hygiene Data'!$G$9,0,10*ROW('Hygiene Data'!G27))),'Data Summary'!DZ33="Yes"),OFFSET('Hygiene Data'!$G$9,0,10*ROW('Hygiene Data'!G27)),NA())</f>
        <v>#N/A</v>
      </c>
      <c r="BL33" s="492" t="e">
        <f ca="1">+IF(AND(ISNUMBER(OFFSET('Hygiene Data'!$H$5,0,10*ROW('Hygiene Data'!H27))),'Data Summary'!EA33="Yes"),OFFSET('Hygiene Data'!$H$5,0,10*ROW('Hygiene Data'!H27)),NA())</f>
        <v>#N/A</v>
      </c>
      <c r="BM33" s="492" t="e">
        <f ca="1">+IF(AND(ISNUMBER(OFFSET('Hygiene Data'!$H$7,0,10*ROW('Hygiene Data'!H27))),'Data Summary'!EB33="Yes"),OFFSET('Hygiene Data'!$H$7,0,10*ROW('Hygiene Data'!H27)),NA())</f>
        <v>#N/A</v>
      </c>
      <c r="BN33" s="492" t="e">
        <f ca="1">+IF(AND(ISNUMBER(OFFSET('Hygiene Data'!$H$9,0,10*ROW('Hygiene Data'!H27))),'Data Summary'!EC33="Yes"),OFFSET('Hygiene Data'!$H$9,0,10*ROW('Hygiene Data'!H27)),NA())</f>
        <v>#N/A</v>
      </c>
      <c r="BO33" s="492" t="e">
        <f ca="1">+IF(AND(ISNUMBER(OFFSET('Hygiene Data'!$I$5,0,10*ROW('Hygiene Data'!I27))),'Data Summary'!ED33="Yes"),OFFSET('Hygiene Data'!$I$5,0,10*ROW('Hygiene Data'!I27)),NA())</f>
        <v>#N/A</v>
      </c>
      <c r="BP33" s="492" t="e">
        <f ca="1">+IF(AND(ISNUMBER(OFFSET('Hygiene Data'!$I$7,0,10*ROW('Hygiene Data'!I27))),'Data Summary'!EE33="Yes"),OFFSET('Hygiene Data'!$I$7,0,10*ROW('Hygiene Data'!I27)),NA())</f>
        <v>#N/A</v>
      </c>
      <c r="BQ33" s="492" t="e">
        <f ca="1">+IF(AND(ISNUMBER(OFFSET('Hygiene Data'!$I$9,0,10*ROW('Hygiene Data'!I27))),'Data Summary'!EF33="Yes"),OFFSET('Hygiene Data'!$I$9,0,10*ROW('Hygiene Data'!I27)),NA())</f>
        <v>#N/A</v>
      </c>
    </row>
    <row r="34" spans="1:69" x14ac:dyDescent="0.25">
      <c r="A34" s="488" t="e">
        <f ca="1">+RIGHT('Data Summary'!A34,LEN('Data Summary'!A34)-9)</f>
        <v>#VALUE!</v>
      </c>
      <c r="B34" s="462" t="str">
        <f ca="1">+IF(ISTEXT('Data Summary'!B34),'Data Summary'!B34,"")</f>
        <v/>
      </c>
      <c r="C34" s="489" t="e">
        <f ca="1">+VALUE('Data Summary'!C34)</f>
        <v>#VALUE!</v>
      </c>
      <c r="D34" s="490" t="e">
        <f ca="1">+IF(AND(ISNUMBER(OFFSET('Water Data'!$D$4,0,10*ROW('Water Data'!D28))),'Data Summary'!BS34="Yes"),100-OFFSET('Water Data'!$D$4,0,10*ROW('Water Data'!D28)),NA())</f>
        <v>#N/A</v>
      </c>
      <c r="E34" s="490" t="e">
        <f ca="1">+IF(AND(ISNUMBER(OFFSET('Water Data'!$D$6,0,10*ROW('Water Data'!D28))),'Data Summary'!BT34="Yes"),OFFSET('Water Data'!$D$6,0,10*ROW('Water Data'!D28)),NA())</f>
        <v>#N/A</v>
      </c>
      <c r="F34" s="490" t="e">
        <f ca="1">+IF(AND(ISNUMBER(OFFSET('Water Data'!$D$9,0,10*ROW('Water Data'!D28))),'Data Summary'!BU34="Yes"),OFFSET('Water Data'!$D$9,0,10*ROW('Water Data'!D28)),NA())</f>
        <v>#N/A</v>
      </c>
      <c r="G34" s="490" t="e">
        <f ca="1">+IF(AND(ISNUMBER(OFFSET('Water Data'!$E$4,0,10*ROW('Water Data'!E28))),'Data Summary'!BV34="Yes"),100-OFFSET('Water Data'!$E$4,0,10*ROW('Water Data'!E28)),NA())</f>
        <v>#N/A</v>
      </c>
      <c r="H34" s="490" t="e">
        <f ca="1">+IF(AND(ISNUMBER(OFFSET('Water Data'!$E$6,0,10*ROW('Water Data'!E28))),'Data Summary'!BW34="Yes"),OFFSET('Water Data'!$E$6,0,10*ROW('Water Data'!E28)),NA())</f>
        <v>#N/A</v>
      </c>
      <c r="I34" s="490" t="e">
        <f ca="1">+IF(AND(ISNUMBER(OFFSET('Water Data'!$E$9,0,10*ROW('Water Data'!E28))),'Data Summary'!BX34="Yes"),OFFSET('Water Data'!$E$9,0,10*ROW('Water Data'!E28)),NA())</f>
        <v>#N/A</v>
      </c>
      <c r="J34" s="490" t="e">
        <f ca="1">+IF(AND(ISNUMBER(OFFSET('Water Data'!$F$4,0,10*ROW('Water Data'!F28))),'Data Summary'!BY34="Yes"),100-OFFSET('Water Data'!$F$4,0,10*ROW('Water Data'!F28)),NA())</f>
        <v>#N/A</v>
      </c>
      <c r="K34" s="490" t="e">
        <f ca="1">+IF(AND(ISNUMBER(OFFSET('Water Data'!$F$6,0,10*ROW('Water Data'!F28))),'Data Summary'!BZ34="Yes"),OFFSET('Water Data'!$F$6,0,10*ROW('Water Data'!F28)),NA())</f>
        <v>#N/A</v>
      </c>
      <c r="L34" s="490" t="e">
        <f ca="1">+IF(AND(ISNUMBER(OFFSET('Water Data'!$F$9,0,10*ROW('Water Data'!F28))),'Data Summary'!CA34="Yes"),OFFSET('Water Data'!$F$9,0,10*ROW('Water Data'!F28)),NA())</f>
        <v>#N/A</v>
      </c>
      <c r="M34" s="490" t="e">
        <f ca="1">+IF(AND(ISNUMBER(OFFSET('Water Data'!$G$4,0,10*ROW('Water Data'!G28))),'Data Summary'!CB34="Yes"),100-OFFSET('Water Data'!$G$4,0,10*ROW('Water Data'!G28)),NA())</f>
        <v>#N/A</v>
      </c>
      <c r="N34" s="490" t="e">
        <f ca="1">+IF(AND(ISNUMBER(OFFSET('Water Data'!$G$6,0,10*ROW('Water Data'!G28))),'Data Summary'!CC34="Yes"),OFFSET('Water Data'!$G$6,0,10*ROW('Water Data'!G28)),NA())</f>
        <v>#N/A</v>
      </c>
      <c r="O34" s="490" t="e">
        <f ca="1">+IF(AND(ISNUMBER(OFFSET('Water Data'!$G$9,0,10*ROW('Water Data'!G28))),'Data Summary'!CD34="Yes"),OFFSET('Water Data'!$G$9,0,10*ROW('Water Data'!G28)),NA())</f>
        <v>#N/A</v>
      </c>
      <c r="P34" s="490" t="e">
        <f ca="1">+IF(AND(ISNUMBER(OFFSET('Water Data'!$H$4,0,10*ROW('Water Data'!H28))),'Data Summary'!CE34="Yes"),100-OFFSET('Water Data'!$H$4,0,10*ROW('Water Data'!H28)),NA())</f>
        <v>#N/A</v>
      </c>
      <c r="Q34" s="490" t="e">
        <f ca="1">+IF(AND(ISNUMBER(OFFSET('Water Data'!$H$6,0,10*ROW('Water Data'!H28))),'Data Summary'!CF34="Yes"),OFFSET('Water Data'!$H$6,0,10*ROW('Water Data'!H28)),NA())</f>
        <v>#N/A</v>
      </c>
      <c r="R34" s="490" t="e">
        <f ca="1">+IF(AND(ISNUMBER(OFFSET('Water Data'!$H$9,0,10*ROW('Water Data'!H28))),'Data Summary'!CG34="Yes"),OFFSET('Water Data'!$H$9,0,10*ROW('Water Data'!H28)),NA())</f>
        <v>#N/A</v>
      </c>
      <c r="S34" s="490" t="e">
        <f ca="1">+IF(AND(ISNUMBER(OFFSET('Water Data'!$I$4,0,10*ROW('Water Data'!I28))),'Data Summary'!CH34="Yes"),100-OFFSET('Water Data'!$I$4,0,10*ROW('Water Data'!I28)),NA())</f>
        <v>#N/A</v>
      </c>
      <c r="T34" s="490" t="e">
        <f ca="1">+IF(AND(ISNUMBER(OFFSET('Water Data'!$I$6,0,10*ROW('Water Data'!I28))),'Data Summary'!CI34="Yes"),OFFSET('Water Data'!$I$6,0,10*ROW('Water Data'!I28)),NA())</f>
        <v>#N/A</v>
      </c>
      <c r="U34" s="490" t="e">
        <f ca="1">+IF(AND(ISNUMBER(OFFSET('Water Data'!$I$9,0,10*ROW('Water Data'!I28))),'Data Summary'!CJ34="Yes"),OFFSET('Water Data'!$I$9,0,10*ROW('Water Data'!I28)),NA())</f>
        <v>#N/A</v>
      </c>
      <c r="V34" s="491" t="e">
        <f ca="1">+IF(AND(ISNUMBER(OFFSET('Sanitation Data'!$D$4,0,10*ROW('Sanitation Data'!D28))),'Data Summary'!CK34="Yes"),100-OFFSET('Sanitation Data'!$D$4,0,10*ROW('Sanitation Data'!D28)),NA())</f>
        <v>#N/A</v>
      </c>
      <c r="W34" s="491" t="e">
        <f ca="1">+IF(AND(ISNUMBER(OFFSET('Sanitation Data'!$D$6,0,10*ROW('Sanitation Data'!D28))),'Data Summary'!CL34="Yes"),OFFSET('Sanitation Data'!$D$6,0,10*ROW('Sanitation Data'!D28)),NA())</f>
        <v>#N/A</v>
      </c>
      <c r="X34" s="491" t="e">
        <f ca="1">+IF(AND(ISNUMBER(OFFSET('Sanitation Data'!$D$10,0,10*ROW('Sanitation Data'!D28))),'Data Summary'!CM34="Yes"),OFFSET('Sanitation Data'!$D$10,0,10*ROW('Sanitation Data'!D28)),NA())</f>
        <v>#N/A</v>
      </c>
      <c r="Y34" s="491" t="e">
        <f ca="1">+IF(AND(ISNUMBER(OFFSET('Sanitation Data'!$D$11,0,10*ROW('Sanitation Data'!D28))),'Data Summary'!CN34="Yes"),OFFSET('Sanitation Data'!$D$11,0,10*ROW('Sanitation Data'!D28)),NA())</f>
        <v>#N/A</v>
      </c>
      <c r="Z34" s="491" t="e">
        <f ca="1">+IF(AND(ISNUMBER(OFFSET('Sanitation Data'!$D$12,0,10*ROW('Sanitation Data'!D28))),'Data Summary'!CO34="Yes"),OFFSET('Sanitation Data'!$D$12,0,10*ROW('Sanitation Data'!D28)),NA())</f>
        <v>#N/A</v>
      </c>
      <c r="AA34" s="491" t="e">
        <f ca="1">+IF(AND(ISNUMBER(OFFSET('Sanitation Data'!$E$4,0,10*ROW('Sanitation Data'!E28))),'Data Summary'!CP34="Yes"),100-OFFSET('Sanitation Data'!$E$4,0,10*ROW('Sanitation Data'!E28)),NA())</f>
        <v>#N/A</v>
      </c>
      <c r="AB34" s="491" t="e">
        <f ca="1">+IF(AND(ISNUMBER(OFFSET('Sanitation Data'!$E$6,0,10*ROW('Sanitation Data'!E28))),'Data Summary'!CQ34="Yes"),OFFSET('Sanitation Data'!$E$6,0,10*ROW('Sanitation Data'!E28)),NA())</f>
        <v>#N/A</v>
      </c>
      <c r="AC34" s="491" t="e">
        <f ca="1">+IF(AND(ISNUMBER(OFFSET('Sanitation Data'!$E$10,0,10*ROW('Sanitation Data'!E28))),'Data Summary'!CR34="Yes"),OFFSET('Sanitation Data'!$E$10,0,10*ROW('Sanitation Data'!E28)),NA())</f>
        <v>#N/A</v>
      </c>
      <c r="AD34" s="491" t="e">
        <f ca="1">+IF(AND(ISNUMBER(OFFSET('Sanitation Data'!$E$11,0,10*ROW('Sanitation Data'!E28))),'Data Summary'!CS34="Yes"),OFFSET('Sanitation Data'!$E$11,0,10*ROW('Sanitation Data'!E28)),NA())</f>
        <v>#N/A</v>
      </c>
      <c r="AE34" s="491" t="e">
        <f ca="1">+IF(AND(ISNUMBER(OFFSET('Sanitation Data'!$E$12,0,10*ROW('Sanitation Data'!E28))),'Data Summary'!CT34="Yes"),OFFSET('Sanitation Data'!$E$12,0,10*ROW('Sanitation Data'!E28)),NA())</f>
        <v>#N/A</v>
      </c>
      <c r="AF34" s="491" t="e">
        <f ca="1">+IF(AND(ISNUMBER(OFFSET('Sanitation Data'!$F$4,0,10*ROW('Sanitation Data'!F28))),'Data Summary'!CU34="Yes"),100-OFFSET('Sanitation Data'!$F$4,0,10*ROW('Sanitation Data'!F28)),NA())</f>
        <v>#N/A</v>
      </c>
      <c r="AG34" s="491" t="e">
        <f ca="1">+IF(AND(ISNUMBER(OFFSET('Sanitation Data'!$F$6,0,10*ROW('Sanitation Data'!F28))),'Data Summary'!CV34="Yes"),OFFSET('Sanitation Data'!$F$6,0,10*ROW('Sanitation Data'!F28)),NA())</f>
        <v>#N/A</v>
      </c>
      <c r="AH34" s="491" t="e">
        <f ca="1">+IF(AND(ISNUMBER(OFFSET('Sanitation Data'!$F$10,0,10*ROW('Sanitation Data'!F28))),'Data Summary'!CW34="Yes"),OFFSET('Sanitation Data'!$F$10,0,10*ROW('Sanitation Data'!F28)),NA())</f>
        <v>#N/A</v>
      </c>
      <c r="AI34" s="491" t="e">
        <f ca="1">+IF(AND(ISNUMBER(OFFSET('Sanitation Data'!$F$11,0,10*ROW('Sanitation Data'!F28))),'Data Summary'!CX34="Yes"),OFFSET('Sanitation Data'!$F$11,0,10*ROW('Sanitation Data'!F28)),NA())</f>
        <v>#N/A</v>
      </c>
      <c r="AJ34" s="491" t="e">
        <f ca="1">+IF(AND(ISNUMBER(OFFSET('Sanitation Data'!$F$12,0,10*ROW('Sanitation Data'!F28))),'Data Summary'!CY34="Yes"),OFFSET('Sanitation Data'!$F$12,0,10*ROW('Sanitation Data'!F28)),NA())</f>
        <v>#N/A</v>
      </c>
      <c r="AK34" s="491" t="e">
        <f ca="1">+IF(AND(ISNUMBER(OFFSET('Sanitation Data'!$G$4,0,10*ROW('Sanitation Data'!G28))),'Data Summary'!CZ34="Yes"),100-OFFSET('Sanitation Data'!$G$4,0,10*ROW('Sanitation Data'!G28)),NA())</f>
        <v>#N/A</v>
      </c>
      <c r="AL34" s="491" t="e">
        <f ca="1">+IF(AND(ISNUMBER(OFFSET('Sanitation Data'!$G$6,0,10*ROW('Sanitation Data'!G28))),'Data Summary'!DA34="Yes"),OFFSET('Sanitation Data'!$G$6,0,10*ROW('Sanitation Data'!G28)),NA())</f>
        <v>#N/A</v>
      </c>
      <c r="AM34" s="491" t="e">
        <f ca="1">+IF(AND(ISNUMBER(OFFSET('Sanitation Data'!$G$10,0,10*ROW('Sanitation Data'!G28))),'Data Summary'!DB34="Yes"),OFFSET('Sanitation Data'!$G$10,0,10*ROW('Sanitation Data'!G28)),NA())</f>
        <v>#N/A</v>
      </c>
      <c r="AN34" s="491" t="e">
        <f ca="1">+IF(AND(ISNUMBER(OFFSET('Sanitation Data'!$G$11,0,10*ROW('Sanitation Data'!G28))),'Data Summary'!DC34="Yes"),OFFSET('Sanitation Data'!$G$11,0,10*ROW('Sanitation Data'!G28)),NA())</f>
        <v>#N/A</v>
      </c>
      <c r="AO34" s="491" t="e">
        <f ca="1">+IF(AND(ISNUMBER(OFFSET('Sanitation Data'!$G$12,0,10*ROW('Sanitation Data'!G28))),'Data Summary'!DD34="Yes"),OFFSET('Sanitation Data'!$G$12,0,10*ROW('Sanitation Data'!G28)),NA())</f>
        <v>#N/A</v>
      </c>
      <c r="AP34" s="491" t="e">
        <f ca="1">+IF(AND(ISNUMBER(OFFSET('Sanitation Data'!$H$4,0,10*ROW('Sanitation Data'!H28))),'Data Summary'!DE34="Yes"),100-OFFSET('Sanitation Data'!$H$4,0,10*ROW('Sanitation Data'!H28)),NA())</f>
        <v>#N/A</v>
      </c>
      <c r="AQ34" s="491" t="e">
        <f ca="1">+IF(AND(ISNUMBER(OFFSET('Sanitation Data'!$H$6,0,10*ROW('Sanitation Data'!H28))),'Data Summary'!DF34="Yes"),OFFSET('Sanitation Data'!$H$6,0,10*ROW('Sanitation Data'!H28)),NA())</f>
        <v>#N/A</v>
      </c>
      <c r="AR34" s="491" t="e">
        <f ca="1">+IF(AND(ISNUMBER(OFFSET('Sanitation Data'!$H$10,0,10*ROW('Sanitation Data'!H28))),'Data Summary'!DG34="Yes"),OFFSET('Sanitation Data'!$H$10,0,10*ROW('Sanitation Data'!H28)),NA())</f>
        <v>#N/A</v>
      </c>
      <c r="AS34" s="491" t="e">
        <f ca="1">+IF(AND(ISNUMBER(OFFSET('Sanitation Data'!$H$11,0,10*ROW('Sanitation Data'!H28))),'Data Summary'!DH34="Yes"),OFFSET('Sanitation Data'!$H$11,0,10*ROW('Sanitation Data'!H28)),NA())</f>
        <v>#N/A</v>
      </c>
      <c r="AT34" s="491" t="e">
        <f ca="1">+IF(AND(ISNUMBER(OFFSET('Sanitation Data'!$H$12,0,10*ROW('Sanitation Data'!H28))),'Data Summary'!DI34="Yes"),OFFSET('Sanitation Data'!$H$12,0,10*ROW('Sanitation Data'!H28)),NA())</f>
        <v>#N/A</v>
      </c>
      <c r="AU34" s="491" t="e">
        <f ca="1">+IF(AND(ISNUMBER(OFFSET('Sanitation Data'!$I$4,0,10*ROW('Sanitation Data'!I28))),'Data Summary'!DJ34="Yes"),100-OFFSET('Sanitation Data'!$I$4,0,10*ROW('Sanitation Data'!I28)),NA())</f>
        <v>#N/A</v>
      </c>
      <c r="AV34" s="491" t="e">
        <f ca="1">+IF(AND(ISNUMBER(OFFSET('Sanitation Data'!$I$6,0,10*ROW('Sanitation Data'!I28))),'Data Summary'!DK34="Yes"),OFFSET('Sanitation Data'!$I$6,0,10*ROW('Sanitation Data'!I28)),NA())</f>
        <v>#N/A</v>
      </c>
      <c r="AW34" s="491" t="e">
        <f ca="1">+IF(AND(ISNUMBER(OFFSET('Sanitation Data'!$I$10,0,10*ROW('Sanitation Data'!I28))),'Data Summary'!DL34="Yes"),OFFSET('Sanitation Data'!$I$10,0,10*ROW('Sanitation Data'!I28)),NA())</f>
        <v>#N/A</v>
      </c>
      <c r="AX34" s="491" t="e">
        <f ca="1">+IF(AND(ISNUMBER(OFFSET('Sanitation Data'!$I$11,0,10*ROW('Sanitation Data'!I28))),'Data Summary'!DM34="Yes"),OFFSET('Sanitation Data'!$I$11,0,10*ROW('Sanitation Data'!I28)),NA())</f>
        <v>#N/A</v>
      </c>
      <c r="AY34" s="491" t="e">
        <f ca="1">+IF(AND(ISNUMBER(OFFSET('Sanitation Data'!$I$12,0,10*ROW('Sanitation Data'!I28))),'Data Summary'!DN34="Yes"),OFFSET('Sanitation Data'!$I$12,0,10*ROW('Sanitation Data'!I28)),NA())</f>
        <v>#N/A</v>
      </c>
      <c r="AZ34" s="492" t="e">
        <f ca="1">+IF(AND(ISNUMBER(OFFSET('Hygiene Data'!$D$5,0,10*ROW('Hygiene Data'!D28))),'Data Summary'!DO34="Yes"),OFFSET('Hygiene Data'!$D$5,0,10*ROW('Hygiene Data'!D28)),NA())</f>
        <v>#N/A</v>
      </c>
      <c r="BA34" s="492" t="e">
        <f ca="1">+IF(AND(ISNUMBER(OFFSET('Hygiene Data'!$D$7,0,10*ROW('Hygiene Data'!D28))),'Data Summary'!DP34="Yes"),OFFSET('Hygiene Data'!$D$7,0,10*ROW('Hygiene Data'!D28)),NA())</f>
        <v>#N/A</v>
      </c>
      <c r="BB34" s="492" t="e">
        <f ca="1">+IF(AND(ISNUMBER(OFFSET('Hygiene Data'!$D$9,0,10*ROW('Hygiene Data'!D28))),'Data Summary'!DQ34="Yes"),OFFSET('Hygiene Data'!$D$9,0,10*ROW('Hygiene Data'!D28)),NA())</f>
        <v>#N/A</v>
      </c>
      <c r="BC34" s="492" t="e">
        <f ca="1">+IF(AND(ISNUMBER(OFFSET('Hygiene Data'!$E$5,0,10*ROW('Hygiene Data'!E28))),'Data Summary'!DR34="Yes"),OFFSET('Hygiene Data'!$E$5,0,10*ROW('Hygiene Data'!E28)),NA())</f>
        <v>#N/A</v>
      </c>
      <c r="BD34" s="492" t="e">
        <f ca="1">+IF(AND(ISNUMBER(OFFSET('Hygiene Data'!$E$7,0,10*ROW('Hygiene Data'!E28))),'Data Summary'!DS34="Yes"),OFFSET('Hygiene Data'!$E$7,0,10*ROW('Hygiene Data'!E28)),NA())</f>
        <v>#N/A</v>
      </c>
      <c r="BE34" s="492" t="e">
        <f ca="1">+IF(AND(ISNUMBER(OFFSET('Hygiene Data'!$E$9,0,10*ROW('Hygiene Data'!E28))),'Data Summary'!DT34="Yes"),OFFSET('Hygiene Data'!$E$9,0,10*ROW('Hygiene Data'!E28)),NA())</f>
        <v>#N/A</v>
      </c>
      <c r="BF34" s="492" t="e">
        <f ca="1">+IF(AND(ISNUMBER(OFFSET('Hygiene Data'!$F$5,0,10*ROW('Hygiene Data'!F28))),'Data Summary'!DU34="Yes"),OFFSET('Hygiene Data'!$F$5,0,10*ROW('Hygiene Data'!F28)),NA())</f>
        <v>#N/A</v>
      </c>
      <c r="BG34" s="492" t="e">
        <f ca="1">+IF(AND(ISNUMBER(OFFSET('Hygiene Data'!$F$7,0,10*ROW('Hygiene Data'!F28))),'Data Summary'!DV34="Yes"),OFFSET('Hygiene Data'!$F$7,0,10*ROW('Hygiene Data'!F28)),NA())</f>
        <v>#N/A</v>
      </c>
      <c r="BH34" s="492" t="e">
        <f ca="1">+IF(AND(ISNUMBER(OFFSET('Hygiene Data'!$F$9,0,10*ROW('Hygiene Data'!F28))),'Data Summary'!DW34="Yes"),OFFSET('Hygiene Data'!$F$9,0,10*ROW('Hygiene Data'!F28)),NA())</f>
        <v>#N/A</v>
      </c>
      <c r="BI34" s="492" t="e">
        <f ca="1">+IF(AND(ISNUMBER(OFFSET('Hygiene Data'!$G$5,0,10*ROW('Hygiene Data'!G28))),'Data Summary'!DX34="Yes"),OFFSET('Hygiene Data'!$G$5,0,10*ROW('Hygiene Data'!G28)),NA())</f>
        <v>#N/A</v>
      </c>
      <c r="BJ34" s="492" t="e">
        <f ca="1">+IF(AND(ISNUMBER(OFFSET('Hygiene Data'!$G$7,0,10*ROW('Hygiene Data'!G28))),'Data Summary'!DY34="Yes"),OFFSET('Hygiene Data'!$G$7,0,10*ROW('Hygiene Data'!G28)),NA())</f>
        <v>#N/A</v>
      </c>
      <c r="BK34" s="492" t="e">
        <f ca="1">+IF(AND(ISNUMBER(OFFSET('Hygiene Data'!$G$9,0,10*ROW('Hygiene Data'!G28))),'Data Summary'!DZ34="Yes"),OFFSET('Hygiene Data'!$G$9,0,10*ROW('Hygiene Data'!G28)),NA())</f>
        <v>#N/A</v>
      </c>
      <c r="BL34" s="492" t="e">
        <f ca="1">+IF(AND(ISNUMBER(OFFSET('Hygiene Data'!$H$5,0,10*ROW('Hygiene Data'!H28))),'Data Summary'!EA34="Yes"),OFFSET('Hygiene Data'!$H$5,0,10*ROW('Hygiene Data'!H28)),NA())</f>
        <v>#N/A</v>
      </c>
      <c r="BM34" s="492" t="e">
        <f ca="1">+IF(AND(ISNUMBER(OFFSET('Hygiene Data'!$H$7,0,10*ROW('Hygiene Data'!H28))),'Data Summary'!EB34="Yes"),OFFSET('Hygiene Data'!$H$7,0,10*ROW('Hygiene Data'!H28)),NA())</f>
        <v>#N/A</v>
      </c>
      <c r="BN34" s="492" t="e">
        <f ca="1">+IF(AND(ISNUMBER(OFFSET('Hygiene Data'!$H$9,0,10*ROW('Hygiene Data'!H28))),'Data Summary'!EC34="Yes"),OFFSET('Hygiene Data'!$H$9,0,10*ROW('Hygiene Data'!H28)),NA())</f>
        <v>#N/A</v>
      </c>
      <c r="BO34" s="492" t="e">
        <f ca="1">+IF(AND(ISNUMBER(OFFSET('Hygiene Data'!$I$5,0,10*ROW('Hygiene Data'!I28))),'Data Summary'!ED34="Yes"),OFFSET('Hygiene Data'!$I$5,0,10*ROW('Hygiene Data'!I28)),NA())</f>
        <v>#N/A</v>
      </c>
      <c r="BP34" s="492" t="e">
        <f ca="1">+IF(AND(ISNUMBER(OFFSET('Hygiene Data'!$I$7,0,10*ROW('Hygiene Data'!I28))),'Data Summary'!EE34="Yes"),OFFSET('Hygiene Data'!$I$7,0,10*ROW('Hygiene Data'!I28)),NA())</f>
        <v>#N/A</v>
      </c>
      <c r="BQ34" s="492" t="e">
        <f ca="1">+IF(AND(ISNUMBER(OFFSET('Hygiene Data'!$I$9,0,10*ROW('Hygiene Data'!I28))),'Data Summary'!EF34="Yes"),OFFSET('Hygiene Data'!$I$9,0,10*ROW('Hygiene Data'!I28)),NA())</f>
        <v>#N/A</v>
      </c>
    </row>
    <row r="35" spans="1:69" x14ac:dyDescent="0.25">
      <c r="A35" s="488" t="e">
        <f ca="1">+RIGHT('Data Summary'!A35,LEN('Data Summary'!A35)-9)</f>
        <v>#VALUE!</v>
      </c>
      <c r="B35" s="462" t="str">
        <f ca="1">+IF(ISTEXT('Data Summary'!B35),'Data Summary'!B35,"")</f>
        <v/>
      </c>
      <c r="C35" s="489" t="e">
        <f ca="1">+VALUE('Data Summary'!C35)</f>
        <v>#VALUE!</v>
      </c>
      <c r="D35" s="490" t="e">
        <f ca="1">+IF(AND(ISNUMBER(OFFSET('Water Data'!$D$4,0,10*ROW('Water Data'!D29))),'Data Summary'!BS35="Yes"),100-OFFSET('Water Data'!$D$4,0,10*ROW('Water Data'!D29)),NA())</f>
        <v>#N/A</v>
      </c>
      <c r="E35" s="490" t="e">
        <f ca="1">+IF(AND(ISNUMBER(OFFSET('Water Data'!$D$6,0,10*ROW('Water Data'!D29))),'Data Summary'!BT35="Yes"),OFFSET('Water Data'!$D$6,0,10*ROW('Water Data'!D29)),NA())</f>
        <v>#N/A</v>
      </c>
      <c r="F35" s="490" t="e">
        <f ca="1">+IF(AND(ISNUMBER(OFFSET('Water Data'!$D$9,0,10*ROW('Water Data'!D29))),'Data Summary'!BU35="Yes"),OFFSET('Water Data'!$D$9,0,10*ROW('Water Data'!D29)),NA())</f>
        <v>#N/A</v>
      </c>
      <c r="G35" s="490" t="e">
        <f ca="1">+IF(AND(ISNUMBER(OFFSET('Water Data'!$E$4,0,10*ROW('Water Data'!E29))),'Data Summary'!BV35="Yes"),100-OFFSET('Water Data'!$E$4,0,10*ROW('Water Data'!E29)),NA())</f>
        <v>#N/A</v>
      </c>
      <c r="H35" s="490" t="e">
        <f ca="1">+IF(AND(ISNUMBER(OFFSET('Water Data'!$E$6,0,10*ROW('Water Data'!E29))),'Data Summary'!BW35="Yes"),OFFSET('Water Data'!$E$6,0,10*ROW('Water Data'!E29)),NA())</f>
        <v>#N/A</v>
      </c>
      <c r="I35" s="490" t="e">
        <f ca="1">+IF(AND(ISNUMBER(OFFSET('Water Data'!$E$9,0,10*ROW('Water Data'!E29))),'Data Summary'!BX35="Yes"),OFFSET('Water Data'!$E$9,0,10*ROW('Water Data'!E29)),NA())</f>
        <v>#N/A</v>
      </c>
      <c r="J35" s="490" t="e">
        <f ca="1">+IF(AND(ISNUMBER(OFFSET('Water Data'!$F$4,0,10*ROW('Water Data'!F29))),'Data Summary'!BY35="Yes"),100-OFFSET('Water Data'!$F$4,0,10*ROW('Water Data'!F29)),NA())</f>
        <v>#N/A</v>
      </c>
      <c r="K35" s="490" t="e">
        <f ca="1">+IF(AND(ISNUMBER(OFFSET('Water Data'!$F$6,0,10*ROW('Water Data'!F29))),'Data Summary'!BZ35="Yes"),OFFSET('Water Data'!$F$6,0,10*ROW('Water Data'!F29)),NA())</f>
        <v>#N/A</v>
      </c>
      <c r="L35" s="490" t="e">
        <f ca="1">+IF(AND(ISNUMBER(OFFSET('Water Data'!$F$9,0,10*ROW('Water Data'!F29))),'Data Summary'!CA35="Yes"),OFFSET('Water Data'!$F$9,0,10*ROW('Water Data'!F29)),NA())</f>
        <v>#N/A</v>
      </c>
      <c r="M35" s="490" t="e">
        <f ca="1">+IF(AND(ISNUMBER(OFFSET('Water Data'!$G$4,0,10*ROW('Water Data'!G29))),'Data Summary'!CB35="Yes"),100-OFFSET('Water Data'!$G$4,0,10*ROW('Water Data'!G29)),NA())</f>
        <v>#N/A</v>
      </c>
      <c r="N35" s="490" t="e">
        <f ca="1">+IF(AND(ISNUMBER(OFFSET('Water Data'!$G$6,0,10*ROW('Water Data'!G29))),'Data Summary'!CC35="Yes"),OFFSET('Water Data'!$G$6,0,10*ROW('Water Data'!G29)),NA())</f>
        <v>#N/A</v>
      </c>
      <c r="O35" s="490" t="e">
        <f ca="1">+IF(AND(ISNUMBER(OFFSET('Water Data'!$G$9,0,10*ROW('Water Data'!G29))),'Data Summary'!CD35="Yes"),OFFSET('Water Data'!$G$9,0,10*ROW('Water Data'!G29)),NA())</f>
        <v>#N/A</v>
      </c>
      <c r="P35" s="490" t="e">
        <f ca="1">+IF(AND(ISNUMBER(OFFSET('Water Data'!$H$4,0,10*ROW('Water Data'!H29))),'Data Summary'!CE35="Yes"),100-OFFSET('Water Data'!$H$4,0,10*ROW('Water Data'!H29)),NA())</f>
        <v>#N/A</v>
      </c>
      <c r="Q35" s="490" t="e">
        <f ca="1">+IF(AND(ISNUMBER(OFFSET('Water Data'!$H$6,0,10*ROW('Water Data'!H29))),'Data Summary'!CF35="Yes"),OFFSET('Water Data'!$H$6,0,10*ROW('Water Data'!H29)),NA())</f>
        <v>#N/A</v>
      </c>
      <c r="R35" s="490" t="e">
        <f ca="1">+IF(AND(ISNUMBER(OFFSET('Water Data'!$H$9,0,10*ROW('Water Data'!H29))),'Data Summary'!CG35="Yes"),OFFSET('Water Data'!$H$9,0,10*ROW('Water Data'!H29)),NA())</f>
        <v>#N/A</v>
      </c>
      <c r="S35" s="490" t="e">
        <f ca="1">+IF(AND(ISNUMBER(OFFSET('Water Data'!$I$4,0,10*ROW('Water Data'!I29))),'Data Summary'!CH35="Yes"),100-OFFSET('Water Data'!$I$4,0,10*ROW('Water Data'!I29)),NA())</f>
        <v>#N/A</v>
      </c>
      <c r="T35" s="490" t="e">
        <f ca="1">+IF(AND(ISNUMBER(OFFSET('Water Data'!$I$6,0,10*ROW('Water Data'!I29))),'Data Summary'!CI35="Yes"),OFFSET('Water Data'!$I$6,0,10*ROW('Water Data'!I29)),NA())</f>
        <v>#N/A</v>
      </c>
      <c r="U35" s="490" t="e">
        <f ca="1">+IF(AND(ISNUMBER(OFFSET('Water Data'!$I$9,0,10*ROW('Water Data'!I29))),'Data Summary'!CJ35="Yes"),OFFSET('Water Data'!$I$9,0,10*ROW('Water Data'!I29)),NA())</f>
        <v>#N/A</v>
      </c>
      <c r="V35" s="491" t="e">
        <f ca="1">+IF(AND(ISNUMBER(OFFSET('Sanitation Data'!$D$4,0,10*ROW('Sanitation Data'!D29))),'Data Summary'!CK35="Yes"),100-OFFSET('Sanitation Data'!$D$4,0,10*ROW('Sanitation Data'!D29)),NA())</f>
        <v>#N/A</v>
      </c>
      <c r="W35" s="491" t="e">
        <f ca="1">+IF(AND(ISNUMBER(OFFSET('Sanitation Data'!$D$6,0,10*ROW('Sanitation Data'!D29))),'Data Summary'!CL35="Yes"),OFFSET('Sanitation Data'!$D$6,0,10*ROW('Sanitation Data'!D29)),NA())</f>
        <v>#N/A</v>
      </c>
      <c r="X35" s="491" t="e">
        <f ca="1">+IF(AND(ISNUMBER(OFFSET('Sanitation Data'!$D$10,0,10*ROW('Sanitation Data'!D29))),'Data Summary'!CM35="Yes"),OFFSET('Sanitation Data'!$D$10,0,10*ROW('Sanitation Data'!D29)),NA())</f>
        <v>#N/A</v>
      </c>
      <c r="Y35" s="491" t="e">
        <f ca="1">+IF(AND(ISNUMBER(OFFSET('Sanitation Data'!$D$11,0,10*ROW('Sanitation Data'!D29))),'Data Summary'!CN35="Yes"),OFFSET('Sanitation Data'!$D$11,0,10*ROW('Sanitation Data'!D29)),NA())</f>
        <v>#N/A</v>
      </c>
      <c r="Z35" s="491" t="e">
        <f ca="1">+IF(AND(ISNUMBER(OFFSET('Sanitation Data'!$D$12,0,10*ROW('Sanitation Data'!D29))),'Data Summary'!CO35="Yes"),OFFSET('Sanitation Data'!$D$12,0,10*ROW('Sanitation Data'!D29)),NA())</f>
        <v>#N/A</v>
      </c>
      <c r="AA35" s="491" t="e">
        <f ca="1">+IF(AND(ISNUMBER(OFFSET('Sanitation Data'!$E$4,0,10*ROW('Sanitation Data'!E29))),'Data Summary'!CP35="Yes"),100-OFFSET('Sanitation Data'!$E$4,0,10*ROW('Sanitation Data'!E29)),NA())</f>
        <v>#N/A</v>
      </c>
      <c r="AB35" s="491" t="e">
        <f ca="1">+IF(AND(ISNUMBER(OFFSET('Sanitation Data'!$E$6,0,10*ROW('Sanitation Data'!E29))),'Data Summary'!CQ35="Yes"),OFFSET('Sanitation Data'!$E$6,0,10*ROW('Sanitation Data'!E29)),NA())</f>
        <v>#N/A</v>
      </c>
      <c r="AC35" s="491" t="e">
        <f ca="1">+IF(AND(ISNUMBER(OFFSET('Sanitation Data'!$E$10,0,10*ROW('Sanitation Data'!E29))),'Data Summary'!CR35="Yes"),OFFSET('Sanitation Data'!$E$10,0,10*ROW('Sanitation Data'!E29)),NA())</f>
        <v>#N/A</v>
      </c>
      <c r="AD35" s="491" t="e">
        <f ca="1">+IF(AND(ISNUMBER(OFFSET('Sanitation Data'!$E$11,0,10*ROW('Sanitation Data'!E29))),'Data Summary'!CS35="Yes"),OFFSET('Sanitation Data'!$E$11,0,10*ROW('Sanitation Data'!E29)),NA())</f>
        <v>#N/A</v>
      </c>
      <c r="AE35" s="491" t="e">
        <f ca="1">+IF(AND(ISNUMBER(OFFSET('Sanitation Data'!$E$12,0,10*ROW('Sanitation Data'!E29))),'Data Summary'!CT35="Yes"),OFFSET('Sanitation Data'!$E$12,0,10*ROW('Sanitation Data'!E29)),NA())</f>
        <v>#N/A</v>
      </c>
      <c r="AF35" s="491" t="e">
        <f ca="1">+IF(AND(ISNUMBER(OFFSET('Sanitation Data'!$F$4,0,10*ROW('Sanitation Data'!F29))),'Data Summary'!CU35="Yes"),100-OFFSET('Sanitation Data'!$F$4,0,10*ROW('Sanitation Data'!F29)),NA())</f>
        <v>#N/A</v>
      </c>
      <c r="AG35" s="491" t="e">
        <f ca="1">+IF(AND(ISNUMBER(OFFSET('Sanitation Data'!$F$6,0,10*ROW('Sanitation Data'!F29))),'Data Summary'!CV35="Yes"),OFFSET('Sanitation Data'!$F$6,0,10*ROW('Sanitation Data'!F29)),NA())</f>
        <v>#N/A</v>
      </c>
      <c r="AH35" s="491" t="e">
        <f ca="1">+IF(AND(ISNUMBER(OFFSET('Sanitation Data'!$F$10,0,10*ROW('Sanitation Data'!F29))),'Data Summary'!CW35="Yes"),OFFSET('Sanitation Data'!$F$10,0,10*ROW('Sanitation Data'!F29)),NA())</f>
        <v>#N/A</v>
      </c>
      <c r="AI35" s="491" t="e">
        <f ca="1">+IF(AND(ISNUMBER(OFFSET('Sanitation Data'!$F$11,0,10*ROW('Sanitation Data'!F29))),'Data Summary'!CX35="Yes"),OFFSET('Sanitation Data'!$F$11,0,10*ROW('Sanitation Data'!F29)),NA())</f>
        <v>#N/A</v>
      </c>
      <c r="AJ35" s="491" t="e">
        <f ca="1">+IF(AND(ISNUMBER(OFFSET('Sanitation Data'!$F$12,0,10*ROW('Sanitation Data'!F29))),'Data Summary'!CY35="Yes"),OFFSET('Sanitation Data'!$F$12,0,10*ROW('Sanitation Data'!F29)),NA())</f>
        <v>#N/A</v>
      </c>
      <c r="AK35" s="491" t="e">
        <f ca="1">+IF(AND(ISNUMBER(OFFSET('Sanitation Data'!$G$4,0,10*ROW('Sanitation Data'!G29))),'Data Summary'!CZ35="Yes"),100-OFFSET('Sanitation Data'!$G$4,0,10*ROW('Sanitation Data'!G29)),NA())</f>
        <v>#N/A</v>
      </c>
      <c r="AL35" s="491" t="e">
        <f ca="1">+IF(AND(ISNUMBER(OFFSET('Sanitation Data'!$G$6,0,10*ROW('Sanitation Data'!G29))),'Data Summary'!DA35="Yes"),OFFSET('Sanitation Data'!$G$6,0,10*ROW('Sanitation Data'!G29)),NA())</f>
        <v>#N/A</v>
      </c>
      <c r="AM35" s="491" t="e">
        <f ca="1">+IF(AND(ISNUMBER(OFFSET('Sanitation Data'!$G$10,0,10*ROW('Sanitation Data'!G29))),'Data Summary'!DB35="Yes"),OFFSET('Sanitation Data'!$G$10,0,10*ROW('Sanitation Data'!G29)),NA())</f>
        <v>#N/A</v>
      </c>
      <c r="AN35" s="491" t="e">
        <f ca="1">+IF(AND(ISNUMBER(OFFSET('Sanitation Data'!$G$11,0,10*ROW('Sanitation Data'!G29))),'Data Summary'!DC35="Yes"),OFFSET('Sanitation Data'!$G$11,0,10*ROW('Sanitation Data'!G29)),NA())</f>
        <v>#N/A</v>
      </c>
      <c r="AO35" s="491" t="e">
        <f ca="1">+IF(AND(ISNUMBER(OFFSET('Sanitation Data'!$G$12,0,10*ROW('Sanitation Data'!G29))),'Data Summary'!DD35="Yes"),OFFSET('Sanitation Data'!$G$12,0,10*ROW('Sanitation Data'!G29)),NA())</f>
        <v>#N/A</v>
      </c>
      <c r="AP35" s="491" t="e">
        <f ca="1">+IF(AND(ISNUMBER(OFFSET('Sanitation Data'!$H$4,0,10*ROW('Sanitation Data'!H29))),'Data Summary'!DE35="Yes"),100-OFFSET('Sanitation Data'!$H$4,0,10*ROW('Sanitation Data'!H29)),NA())</f>
        <v>#N/A</v>
      </c>
      <c r="AQ35" s="491" t="e">
        <f ca="1">+IF(AND(ISNUMBER(OFFSET('Sanitation Data'!$H$6,0,10*ROW('Sanitation Data'!H29))),'Data Summary'!DF35="Yes"),OFFSET('Sanitation Data'!$H$6,0,10*ROW('Sanitation Data'!H29)),NA())</f>
        <v>#N/A</v>
      </c>
      <c r="AR35" s="491" t="e">
        <f ca="1">+IF(AND(ISNUMBER(OFFSET('Sanitation Data'!$H$10,0,10*ROW('Sanitation Data'!H29))),'Data Summary'!DG35="Yes"),OFFSET('Sanitation Data'!$H$10,0,10*ROW('Sanitation Data'!H29)),NA())</f>
        <v>#N/A</v>
      </c>
      <c r="AS35" s="491" t="e">
        <f ca="1">+IF(AND(ISNUMBER(OFFSET('Sanitation Data'!$H$11,0,10*ROW('Sanitation Data'!H29))),'Data Summary'!DH35="Yes"),OFFSET('Sanitation Data'!$H$11,0,10*ROW('Sanitation Data'!H29)),NA())</f>
        <v>#N/A</v>
      </c>
      <c r="AT35" s="491" t="e">
        <f ca="1">+IF(AND(ISNUMBER(OFFSET('Sanitation Data'!$H$12,0,10*ROW('Sanitation Data'!H29))),'Data Summary'!DI35="Yes"),OFFSET('Sanitation Data'!$H$12,0,10*ROW('Sanitation Data'!H29)),NA())</f>
        <v>#N/A</v>
      </c>
      <c r="AU35" s="491" t="e">
        <f ca="1">+IF(AND(ISNUMBER(OFFSET('Sanitation Data'!$I$4,0,10*ROW('Sanitation Data'!I29))),'Data Summary'!DJ35="Yes"),100-OFFSET('Sanitation Data'!$I$4,0,10*ROW('Sanitation Data'!I29)),NA())</f>
        <v>#N/A</v>
      </c>
      <c r="AV35" s="491" t="e">
        <f ca="1">+IF(AND(ISNUMBER(OFFSET('Sanitation Data'!$I$6,0,10*ROW('Sanitation Data'!I29))),'Data Summary'!DK35="Yes"),OFFSET('Sanitation Data'!$I$6,0,10*ROW('Sanitation Data'!I29)),NA())</f>
        <v>#N/A</v>
      </c>
      <c r="AW35" s="491" t="e">
        <f ca="1">+IF(AND(ISNUMBER(OFFSET('Sanitation Data'!$I$10,0,10*ROW('Sanitation Data'!I29))),'Data Summary'!DL35="Yes"),OFFSET('Sanitation Data'!$I$10,0,10*ROW('Sanitation Data'!I29)),NA())</f>
        <v>#N/A</v>
      </c>
      <c r="AX35" s="491" t="e">
        <f ca="1">+IF(AND(ISNUMBER(OFFSET('Sanitation Data'!$I$11,0,10*ROW('Sanitation Data'!I29))),'Data Summary'!DM35="Yes"),OFFSET('Sanitation Data'!$I$11,0,10*ROW('Sanitation Data'!I29)),NA())</f>
        <v>#N/A</v>
      </c>
      <c r="AY35" s="491" t="e">
        <f ca="1">+IF(AND(ISNUMBER(OFFSET('Sanitation Data'!$I$12,0,10*ROW('Sanitation Data'!I29))),'Data Summary'!DN35="Yes"),OFFSET('Sanitation Data'!$I$12,0,10*ROW('Sanitation Data'!I29)),NA())</f>
        <v>#N/A</v>
      </c>
      <c r="AZ35" s="492" t="e">
        <f ca="1">+IF(AND(ISNUMBER(OFFSET('Hygiene Data'!$D$5,0,10*ROW('Hygiene Data'!D29))),'Data Summary'!DO35="Yes"),OFFSET('Hygiene Data'!$D$5,0,10*ROW('Hygiene Data'!D29)),NA())</f>
        <v>#N/A</v>
      </c>
      <c r="BA35" s="492" t="e">
        <f ca="1">+IF(AND(ISNUMBER(OFFSET('Hygiene Data'!$D$7,0,10*ROW('Hygiene Data'!D29))),'Data Summary'!DP35="Yes"),OFFSET('Hygiene Data'!$D$7,0,10*ROW('Hygiene Data'!D29)),NA())</f>
        <v>#N/A</v>
      </c>
      <c r="BB35" s="492" t="e">
        <f ca="1">+IF(AND(ISNUMBER(OFFSET('Hygiene Data'!$D$9,0,10*ROW('Hygiene Data'!D29))),'Data Summary'!DQ35="Yes"),OFFSET('Hygiene Data'!$D$9,0,10*ROW('Hygiene Data'!D29)),NA())</f>
        <v>#N/A</v>
      </c>
      <c r="BC35" s="492" t="e">
        <f ca="1">+IF(AND(ISNUMBER(OFFSET('Hygiene Data'!$E$5,0,10*ROW('Hygiene Data'!E29))),'Data Summary'!DR35="Yes"),OFFSET('Hygiene Data'!$E$5,0,10*ROW('Hygiene Data'!E29)),NA())</f>
        <v>#N/A</v>
      </c>
      <c r="BD35" s="492" t="e">
        <f ca="1">+IF(AND(ISNUMBER(OFFSET('Hygiene Data'!$E$7,0,10*ROW('Hygiene Data'!E29))),'Data Summary'!DS35="Yes"),OFFSET('Hygiene Data'!$E$7,0,10*ROW('Hygiene Data'!E29)),NA())</f>
        <v>#N/A</v>
      </c>
      <c r="BE35" s="492" t="e">
        <f ca="1">+IF(AND(ISNUMBER(OFFSET('Hygiene Data'!$E$9,0,10*ROW('Hygiene Data'!E29))),'Data Summary'!DT35="Yes"),OFFSET('Hygiene Data'!$E$9,0,10*ROW('Hygiene Data'!E29)),NA())</f>
        <v>#N/A</v>
      </c>
      <c r="BF35" s="492" t="e">
        <f ca="1">+IF(AND(ISNUMBER(OFFSET('Hygiene Data'!$F$5,0,10*ROW('Hygiene Data'!F29))),'Data Summary'!DU35="Yes"),OFFSET('Hygiene Data'!$F$5,0,10*ROW('Hygiene Data'!F29)),NA())</f>
        <v>#N/A</v>
      </c>
      <c r="BG35" s="492" t="e">
        <f ca="1">+IF(AND(ISNUMBER(OFFSET('Hygiene Data'!$F$7,0,10*ROW('Hygiene Data'!F29))),'Data Summary'!DV35="Yes"),OFFSET('Hygiene Data'!$F$7,0,10*ROW('Hygiene Data'!F29)),NA())</f>
        <v>#N/A</v>
      </c>
      <c r="BH35" s="492" t="e">
        <f ca="1">+IF(AND(ISNUMBER(OFFSET('Hygiene Data'!$F$9,0,10*ROW('Hygiene Data'!F29))),'Data Summary'!DW35="Yes"),OFFSET('Hygiene Data'!$F$9,0,10*ROW('Hygiene Data'!F29)),NA())</f>
        <v>#N/A</v>
      </c>
      <c r="BI35" s="492" t="e">
        <f ca="1">+IF(AND(ISNUMBER(OFFSET('Hygiene Data'!$G$5,0,10*ROW('Hygiene Data'!G29))),'Data Summary'!DX35="Yes"),OFFSET('Hygiene Data'!$G$5,0,10*ROW('Hygiene Data'!G29)),NA())</f>
        <v>#N/A</v>
      </c>
      <c r="BJ35" s="492" t="e">
        <f ca="1">+IF(AND(ISNUMBER(OFFSET('Hygiene Data'!$G$7,0,10*ROW('Hygiene Data'!G29))),'Data Summary'!DY35="Yes"),OFFSET('Hygiene Data'!$G$7,0,10*ROW('Hygiene Data'!G29)),NA())</f>
        <v>#N/A</v>
      </c>
      <c r="BK35" s="492" t="e">
        <f ca="1">+IF(AND(ISNUMBER(OFFSET('Hygiene Data'!$G$9,0,10*ROW('Hygiene Data'!G29))),'Data Summary'!DZ35="Yes"),OFFSET('Hygiene Data'!$G$9,0,10*ROW('Hygiene Data'!G29)),NA())</f>
        <v>#N/A</v>
      </c>
      <c r="BL35" s="492" t="e">
        <f ca="1">+IF(AND(ISNUMBER(OFFSET('Hygiene Data'!$H$5,0,10*ROW('Hygiene Data'!H29))),'Data Summary'!EA35="Yes"),OFFSET('Hygiene Data'!$H$5,0,10*ROW('Hygiene Data'!H29)),NA())</f>
        <v>#N/A</v>
      </c>
      <c r="BM35" s="492" t="e">
        <f ca="1">+IF(AND(ISNUMBER(OFFSET('Hygiene Data'!$H$7,0,10*ROW('Hygiene Data'!H29))),'Data Summary'!EB35="Yes"),OFFSET('Hygiene Data'!$H$7,0,10*ROW('Hygiene Data'!H29)),NA())</f>
        <v>#N/A</v>
      </c>
      <c r="BN35" s="492" t="e">
        <f ca="1">+IF(AND(ISNUMBER(OFFSET('Hygiene Data'!$H$9,0,10*ROW('Hygiene Data'!H29))),'Data Summary'!EC35="Yes"),OFFSET('Hygiene Data'!$H$9,0,10*ROW('Hygiene Data'!H29)),NA())</f>
        <v>#N/A</v>
      </c>
      <c r="BO35" s="492" t="e">
        <f ca="1">+IF(AND(ISNUMBER(OFFSET('Hygiene Data'!$I$5,0,10*ROW('Hygiene Data'!I29))),'Data Summary'!ED35="Yes"),OFFSET('Hygiene Data'!$I$5,0,10*ROW('Hygiene Data'!I29)),NA())</f>
        <v>#N/A</v>
      </c>
      <c r="BP35" s="492" t="e">
        <f ca="1">+IF(AND(ISNUMBER(OFFSET('Hygiene Data'!$I$7,0,10*ROW('Hygiene Data'!I29))),'Data Summary'!EE35="Yes"),OFFSET('Hygiene Data'!$I$7,0,10*ROW('Hygiene Data'!I29)),NA())</f>
        <v>#N/A</v>
      </c>
      <c r="BQ35" s="492" t="e">
        <f ca="1">+IF(AND(ISNUMBER(OFFSET('Hygiene Data'!$I$9,0,10*ROW('Hygiene Data'!I29))),'Data Summary'!EF35="Yes"),OFFSET('Hygiene Data'!$I$9,0,10*ROW('Hygiene Data'!I29)),NA())</f>
        <v>#N/A</v>
      </c>
    </row>
    <row r="36" spans="1:69" x14ac:dyDescent="0.25">
      <c r="A36" s="488" t="e">
        <f ca="1">+RIGHT('Data Summary'!A36,LEN('Data Summary'!A36)-9)</f>
        <v>#VALUE!</v>
      </c>
      <c r="B36" s="462" t="str">
        <f ca="1">+IF(ISTEXT('Data Summary'!B36),'Data Summary'!B36,"")</f>
        <v/>
      </c>
      <c r="C36" s="489" t="e">
        <f ca="1">+VALUE('Data Summary'!C36)</f>
        <v>#VALUE!</v>
      </c>
      <c r="D36" s="490" t="e">
        <f ca="1">+IF(AND(ISNUMBER(OFFSET('Water Data'!$D$4,0,10*ROW('Water Data'!D30))),'Data Summary'!BS36="Yes"),100-OFFSET('Water Data'!$D$4,0,10*ROW('Water Data'!D30)),NA())</f>
        <v>#N/A</v>
      </c>
      <c r="E36" s="490" t="e">
        <f ca="1">+IF(AND(ISNUMBER(OFFSET('Water Data'!$D$6,0,10*ROW('Water Data'!D30))),'Data Summary'!BT36="Yes"),OFFSET('Water Data'!$D$6,0,10*ROW('Water Data'!D30)),NA())</f>
        <v>#N/A</v>
      </c>
      <c r="F36" s="490" t="e">
        <f ca="1">+IF(AND(ISNUMBER(OFFSET('Water Data'!$D$9,0,10*ROW('Water Data'!D30))),'Data Summary'!BU36="Yes"),OFFSET('Water Data'!$D$9,0,10*ROW('Water Data'!D30)),NA())</f>
        <v>#N/A</v>
      </c>
      <c r="G36" s="490" t="e">
        <f ca="1">+IF(AND(ISNUMBER(OFFSET('Water Data'!$E$4,0,10*ROW('Water Data'!E30))),'Data Summary'!BV36="Yes"),100-OFFSET('Water Data'!$E$4,0,10*ROW('Water Data'!E30)),NA())</f>
        <v>#N/A</v>
      </c>
      <c r="H36" s="490" t="e">
        <f ca="1">+IF(AND(ISNUMBER(OFFSET('Water Data'!$E$6,0,10*ROW('Water Data'!E30))),'Data Summary'!BW36="Yes"),OFFSET('Water Data'!$E$6,0,10*ROW('Water Data'!E30)),NA())</f>
        <v>#N/A</v>
      </c>
      <c r="I36" s="490" t="e">
        <f ca="1">+IF(AND(ISNUMBER(OFFSET('Water Data'!$E$9,0,10*ROW('Water Data'!E30))),'Data Summary'!BX36="Yes"),OFFSET('Water Data'!$E$9,0,10*ROW('Water Data'!E30)),NA())</f>
        <v>#N/A</v>
      </c>
      <c r="J36" s="490" t="e">
        <f ca="1">+IF(AND(ISNUMBER(OFFSET('Water Data'!$F$4,0,10*ROW('Water Data'!F30))),'Data Summary'!BY36="Yes"),100-OFFSET('Water Data'!$F$4,0,10*ROW('Water Data'!F30)),NA())</f>
        <v>#N/A</v>
      </c>
      <c r="K36" s="490" t="e">
        <f ca="1">+IF(AND(ISNUMBER(OFFSET('Water Data'!$F$6,0,10*ROW('Water Data'!F30))),'Data Summary'!BZ36="Yes"),OFFSET('Water Data'!$F$6,0,10*ROW('Water Data'!F30)),NA())</f>
        <v>#N/A</v>
      </c>
      <c r="L36" s="490" t="e">
        <f ca="1">+IF(AND(ISNUMBER(OFFSET('Water Data'!$F$9,0,10*ROW('Water Data'!F30))),'Data Summary'!CA36="Yes"),OFFSET('Water Data'!$F$9,0,10*ROW('Water Data'!F30)),NA())</f>
        <v>#N/A</v>
      </c>
      <c r="M36" s="490" t="e">
        <f ca="1">+IF(AND(ISNUMBER(OFFSET('Water Data'!$G$4,0,10*ROW('Water Data'!G30))),'Data Summary'!CB36="Yes"),100-OFFSET('Water Data'!$G$4,0,10*ROW('Water Data'!G30)),NA())</f>
        <v>#N/A</v>
      </c>
      <c r="N36" s="490" t="e">
        <f ca="1">+IF(AND(ISNUMBER(OFFSET('Water Data'!$G$6,0,10*ROW('Water Data'!G30))),'Data Summary'!CC36="Yes"),OFFSET('Water Data'!$G$6,0,10*ROW('Water Data'!G30)),NA())</f>
        <v>#N/A</v>
      </c>
      <c r="O36" s="490" t="e">
        <f ca="1">+IF(AND(ISNUMBER(OFFSET('Water Data'!$G$9,0,10*ROW('Water Data'!G30))),'Data Summary'!CD36="Yes"),OFFSET('Water Data'!$G$9,0,10*ROW('Water Data'!G30)),NA())</f>
        <v>#N/A</v>
      </c>
      <c r="P36" s="490" t="e">
        <f ca="1">+IF(AND(ISNUMBER(OFFSET('Water Data'!$H$4,0,10*ROW('Water Data'!H30))),'Data Summary'!CE36="Yes"),100-OFFSET('Water Data'!$H$4,0,10*ROW('Water Data'!H30)),NA())</f>
        <v>#N/A</v>
      </c>
      <c r="Q36" s="490" t="e">
        <f ca="1">+IF(AND(ISNUMBER(OFFSET('Water Data'!$H$6,0,10*ROW('Water Data'!H30))),'Data Summary'!CF36="Yes"),OFFSET('Water Data'!$H$6,0,10*ROW('Water Data'!H30)),NA())</f>
        <v>#N/A</v>
      </c>
      <c r="R36" s="490" t="e">
        <f ca="1">+IF(AND(ISNUMBER(OFFSET('Water Data'!$H$9,0,10*ROW('Water Data'!H30))),'Data Summary'!CG36="Yes"),OFFSET('Water Data'!$H$9,0,10*ROW('Water Data'!H30)),NA())</f>
        <v>#N/A</v>
      </c>
      <c r="S36" s="490" t="e">
        <f ca="1">+IF(AND(ISNUMBER(OFFSET('Water Data'!$I$4,0,10*ROW('Water Data'!I30))),'Data Summary'!CH36="Yes"),100-OFFSET('Water Data'!$I$4,0,10*ROW('Water Data'!I30)),NA())</f>
        <v>#N/A</v>
      </c>
      <c r="T36" s="490" t="e">
        <f ca="1">+IF(AND(ISNUMBER(OFFSET('Water Data'!$I$6,0,10*ROW('Water Data'!I30))),'Data Summary'!CI36="Yes"),OFFSET('Water Data'!$I$6,0,10*ROW('Water Data'!I30)),NA())</f>
        <v>#N/A</v>
      </c>
      <c r="U36" s="490" t="e">
        <f ca="1">+IF(AND(ISNUMBER(OFFSET('Water Data'!$I$9,0,10*ROW('Water Data'!I30))),'Data Summary'!CJ36="Yes"),OFFSET('Water Data'!$I$9,0,10*ROW('Water Data'!I30)),NA())</f>
        <v>#N/A</v>
      </c>
      <c r="V36" s="491" t="e">
        <f ca="1">+IF(AND(ISNUMBER(OFFSET('Sanitation Data'!$D$4,0,10*ROW('Sanitation Data'!D30))),'Data Summary'!CK36="Yes"),100-OFFSET('Sanitation Data'!$D$4,0,10*ROW('Sanitation Data'!D30)),NA())</f>
        <v>#N/A</v>
      </c>
      <c r="W36" s="491" t="e">
        <f ca="1">+IF(AND(ISNUMBER(OFFSET('Sanitation Data'!$D$6,0,10*ROW('Sanitation Data'!D30))),'Data Summary'!CL36="Yes"),OFFSET('Sanitation Data'!$D$6,0,10*ROW('Sanitation Data'!D30)),NA())</f>
        <v>#N/A</v>
      </c>
      <c r="X36" s="491" t="e">
        <f ca="1">+IF(AND(ISNUMBER(OFFSET('Sanitation Data'!$D$10,0,10*ROW('Sanitation Data'!D30))),'Data Summary'!CM36="Yes"),OFFSET('Sanitation Data'!$D$10,0,10*ROW('Sanitation Data'!D30)),NA())</f>
        <v>#N/A</v>
      </c>
      <c r="Y36" s="491" t="e">
        <f ca="1">+IF(AND(ISNUMBER(OFFSET('Sanitation Data'!$D$11,0,10*ROW('Sanitation Data'!D30))),'Data Summary'!CN36="Yes"),OFFSET('Sanitation Data'!$D$11,0,10*ROW('Sanitation Data'!D30)),NA())</f>
        <v>#N/A</v>
      </c>
      <c r="Z36" s="491" t="e">
        <f ca="1">+IF(AND(ISNUMBER(OFFSET('Sanitation Data'!$D$12,0,10*ROW('Sanitation Data'!D30))),'Data Summary'!CO36="Yes"),OFFSET('Sanitation Data'!$D$12,0,10*ROW('Sanitation Data'!D30)),NA())</f>
        <v>#N/A</v>
      </c>
      <c r="AA36" s="491" t="e">
        <f ca="1">+IF(AND(ISNUMBER(OFFSET('Sanitation Data'!$E$4,0,10*ROW('Sanitation Data'!E30))),'Data Summary'!CP36="Yes"),100-OFFSET('Sanitation Data'!$E$4,0,10*ROW('Sanitation Data'!E30)),NA())</f>
        <v>#N/A</v>
      </c>
      <c r="AB36" s="491" t="e">
        <f ca="1">+IF(AND(ISNUMBER(OFFSET('Sanitation Data'!$E$6,0,10*ROW('Sanitation Data'!E30))),'Data Summary'!CQ36="Yes"),OFFSET('Sanitation Data'!$E$6,0,10*ROW('Sanitation Data'!E30)),NA())</f>
        <v>#N/A</v>
      </c>
      <c r="AC36" s="491" t="e">
        <f ca="1">+IF(AND(ISNUMBER(OFFSET('Sanitation Data'!$E$10,0,10*ROW('Sanitation Data'!E30))),'Data Summary'!CR36="Yes"),OFFSET('Sanitation Data'!$E$10,0,10*ROW('Sanitation Data'!E30)),NA())</f>
        <v>#N/A</v>
      </c>
      <c r="AD36" s="491" t="e">
        <f ca="1">+IF(AND(ISNUMBER(OFFSET('Sanitation Data'!$E$11,0,10*ROW('Sanitation Data'!E30))),'Data Summary'!CS36="Yes"),OFFSET('Sanitation Data'!$E$11,0,10*ROW('Sanitation Data'!E30)),NA())</f>
        <v>#N/A</v>
      </c>
      <c r="AE36" s="491" t="e">
        <f ca="1">+IF(AND(ISNUMBER(OFFSET('Sanitation Data'!$E$12,0,10*ROW('Sanitation Data'!E30))),'Data Summary'!CT36="Yes"),OFFSET('Sanitation Data'!$E$12,0,10*ROW('Sanitation Data'!E30)),NA())</f>
        <v>#N/A</v>
      </c>
      <c r="AF36" s="491" t="e">
        <f ca="1">+IF(AND(ISNUMBER(OFFSET('Sanitation Data'!$F$4,0,10*ROW('Sanitation Data'!F30))),'Data Summary'!CU36="Yes"),100-OFFSET('Sanitation Data'!$F$4,0,10*ROW('Sanitation Data'!F30)),NA())</f>
        <v>#N/A</v>
      </c>
      <c r="AG36" s="491" t="e">
        <f ca="1">+IF(AND(ISNUMBER(OFFSET('Sanitation Data'!$F$6,0,10*ROW('Sanitation Data'!F30))),'Data Summary'!CV36="Yes"),OFFSET('Sanitation Data'!$F$6,0,10*ROW('Sanitation Data'!F30)),NA())</f>
        <v>#N/A</v>
      </c>
      <c r="AH36" s="491" t="e">
        <f ca="1">+IF(AND(ISNUMBER(OFFSET('Sanitation Data'!$F$10,0,10*ROW('Sanitation Data'!F30))),'Data Summary'!CW36="Yes"),OFFSET('Sanitation Data'!$F$10,0,10*ROW('Sanitation Data'!F30)),NA())</f>
        <v>#N/A</v>
      </c>
      <c r="AI36" s="491" t="e">
        <f ca="1">+IF(AND(ISNUMBER(OFFSET('Sanitation Data'!$F$11,0,10*ROW('Sanitation Data'!F30))),'Data Summary'!CX36="Yes"),OFFSET('Sanitation Data'!$F$11,0,10*ROW('Sanitation Data'!F30)),NA())</f>
        <v>#N/A</v>
      </c>
      <c r="AJ36" s="491" t="e">
        <f ca="1">+IF(AND(ISNUMBER(OFFSET('Sanitation Data'!$F$12,0,10*ROW('Sanitation Data'!F30))),'Data Summary'!CY36="Yes"),OFFSET('Sanitation Data'!$F$12,0,10*ROW('Sanitation Data'!F30)),NA())</f>
        <v>#N/A</v>
      </c>
      <c r="AK36" s="491" t="e">
        <f ca="1">+IF(AND(ISNUMBER(OFFSET('Sanitation Data'!$G$4,0,10*ROW('Sanitation Data'!G30))),'Data Summary'!CZ36="Yes"),100-OFFSET('Sanitation Data'!$G$4,0,10*ROW('Sanitation Data'!G30)),NA())</f>
        <v>#N/A</v>
      </c>
      <c r="AL36" s="491" t="e">
        <f ca="1">+IF(AND(ISNUMBER(OFFSET('Sanitation Data'!$G$6,0,10*ROW('Sanitation Data'!G30))),'Data Summary'!DA36="Yes"),OFFSET('Sanitation Data'!$G$6,0,10*ROW('Sanitation Data'!G30)),NA())</f>
        <v>#N/A</v>
      </c>
      <c r="AM36" s="491" t="e">
        <f ca="1">+IF(AND(ISNUMBER(OFFSET('Sanitation Data'!$G$10,0,10*ROW('Sanitation Data'!G30))),'Data Summary'!DB36="Yes"),OFFSET('Sanitation Data'!$G$10,0,10*ROW('Sanitation Data'!G30)),NA())</f>
        <v>#N/A</v>
      </c>
      <c r="AN36" s="491" t="e">
        <f ca="1">+IF(AND(ISNUMBER(OFFSET('Sanitation Data'!$G$11,0,10*ROW('Sanitation Data'!G30))),'Data Summary'!DC36="Yes"),OFFSET('Sanitation Data'!$G$11,0,10*ROW('Sanitation Data'!G30)),NA())</f>
        <v>#N/A</v>
      </c>
      <c r="AO36" s="491" t="e">
        <f ca="1">+IF(AND(ISNUMBER(OFFSET('Sanitation Data'!$G$12,0,10*ROW('Sanitation Data'!G30))),'Data Summary'!DD36="Yes"),OFFSET('Sanitation Data'!$G$12,0,10*ROW('Sanitation Data'!G30)),NA())</f>
        <v>#N/A</v>
      </c>
      <c r="AP36" s="491" t="e">
        <f ca="1">+IF(AND(ISNUMBER(OFFSET('Sanitation Data'!$H$4,0,10*ROW('Sanitation Data'!H30))),'Data Summary'!DE36="Yes"),100-OFFSET('Sanitation Data'!$H$4,0,10*ROW('Sanitation Data'!H30)),NA())</f>
        <v>#N/A</v>
      </c>
      <c r="AQ36" s="491" t="e">
        <f ca="1">+IF(AND(ISNUMBER(OFFSET('Sanitation Data'!$H$6,0,10*ROW('Sanitation Data'!H30))),'Data Summary'!DF36="Yes"),OFFSET('Sanitation Data'!$H$6,0,10*ROW('Sanitation Data'!H30)),NA())</f>
        <v>#N/A</v>
      </c>
      <c r="AR36" s="491" t="e">
        <f ca="1">+IF(AND(ISNUMBER(OFFSET('Sanitation Data'!$H$10,0,10*ROW('Sanitation Data'!H30))),'Data Summary'!DG36="Yes"),OFFSET('Sanitation Data'!$H$10,0,10*ROW('Sanitation Data'!H30)),NA())</f>
        <v>#N/A</v>
      </c>
      <c r="AS36" s="491" t="e">
        <f ca="1">+IF(AND(ISNUMBER(OFFSET('Sanitation Data'!$H$11,0,10*ROW('Sanitation Data'!H30))),'Data Summary'!DH36="Yes"),OFFSET('Sanitation Data'!$H$11,0,10*ROW('Sanitation Data'!H30)),NA())</f>
        <v>#N/A</v>
      </c>
      <c r="AT36" s="491" t="e">
        <f ca="1">+IF(AND(ISNUMBER(OFFSET('Sanitation Data'!$H$12,0,10*ROW('Sanitation Data'!H30))),'Data Summary'!DI36="Yes"),OFFSET('Sanitation Data'!$H$12,0,10*ROW('Sanitation Data'!H30)),NA())</f>
        <v>#N/A</v>
      </c>
      <c r="AU36" s="491" t="e">
        <f ca="1">+IF(AND(ISNUMBER(OFFSET('Sanitation Data'!$I$4,0,10*ROW('Sanitation Data'!I30))),'Data Summary'!DJ36="Yes"),100-OFFSET('Sanitation Data'!$I$4,0,10*ROW('Sanitation Data'!I30)),NA())</f>
        <v>#N/A</v>
      </c>
      <c r="AV36" s="491" t="e">
        <f ca="1">+IF(AND(ISNUMBER(OFFSET('Sanitation Data'!$I$6,0,10*ROW('Sanitation Data'!I30))),'Data Summary'!DK36="Yes"),OFFSET('Sanitation Data'!$I$6,0,10*ROW('Sanitation Data'!I30)),NA())</f>
        <v>#N/A</v>
      </c>
      <c r="AW36" s="491" t="e">
        <f ca="1">+IF(AND(ISNUMBER(OFFSET('Sanitation Data'!$I$10,0,10*ROW('Sanitation Data'!I30))),'Data Summary'!DL36="Yes"),OFFSET('Sanitation Data'!$I$10,0,10*ROW('Sanitation Data'!I30)),NA())</f>
        <v>#N/A</v>
      </c>
      <c r="AX36" s="491" t="e">
        <f ca="1">+IF(AND(ISNUMBER(OFFSET('Sanitation Data'!$I$11,0,10*ROW('Sanitation Data'!I30))),'Data Summary'!DM36="Yes"),OFFSET('Sanitation Data'!$I$11,0,10*ROW('Sanitation Data'!I30)),NA())</f>
        <v>#N/A</v>
      </c>
      <c r="AY36" s="491" t="e">
        <f ca="1">+IF(AND(ISNUMBER(OFFSET('Sanitation Data'!$I$12,0,10*ROW('Sanitation Data'!I30))),'Data Summary'!DN36="Yes"),OFFSET('Sanitation Data'!$I$12,0,10*ROW('Sanitation Data'!I30)),NA())</f>
        <v>#N/A</v>
      </c>
      <c r="AZ36" s="492" t="e">
        <f ca="1">+IF(AND(ISNUMBER(OFFSET('Hygiene Data'!$D$5,0,10*ROW('Hygiene Data'!D30))),'Data Summary'!DO36="Yes"),OFFSET('Hygiene Data'!$D$5,0,10*ROW('Hygiene Data'!D30)),NA())</f>
        <v>#N/A</v>
      </c>
      <c r="BA36" s="492" t="e">
        <f ca="1">+IF(AND(ISNUMBER(OFFSET('Hygiene Data'!$D$7,0,10*ROW('Hygiene Data'!D30))),'Data Summary'!DP36="Yes"),OFFSET('Hygiene Data'!$D$7,0,10*ROW('Hygiene Data'!D30)),NA())</f>
        <v>#N/A</v>
      </c>
      <c r="BB36" s="492" t="e">
        <f ca="1">+IF(AND(ISNUMBER(OFFSET('Hygiene Data'!$D$9,0,10*ROW('Hygiene Data'!D30))),'Data Summary'!DQ36="Yes"),OFFSET('Hygiene Data'!$D$9,0,10*ROW('Hygiene Data'!D30)),NA())</f>
        <v>#N/A</v>
      </c>
      <c r="BC36" s="492" t="e">
        <f ca="1">+IF(AND(ISNUMBER(OFFSET('Hygiene Data'!$E$5,0,10*ROW('Hygiene Data'!E30))),'Data Summary'!DR36="Yes"),OFFSET('Hygiene Data'!$E$5,0,10*ROW('Hygiene Data'!E30)),NA())</f>
        <v>#N/A</v>
      </c>
      <c r="BD36" s="492" t="e">
        <f ca="1">+IF(AND(ISNUMBER(OFFSET('Hygiene Data'!$E$7,0,10*ROW('Hygiene Data'!E30))),'Data Summary'!DS36="Yes"),OFFSET('Hygiene Data'!$E$7,0,10*ROW('Hygiene Data'!E30)),NA())</f>
        <v>#N/A</v>
      </c>
      <c r="BE36" s="492" t="e">
        <f ca="1">+IF(AND(ISNUMBER(OFFSET('Hygiene Data'!$E$9,0,10*ROW('Hygiene Data'!E30))),'Data Summary'!DT36="Yes"),OFFSET('Hygiene Data'!$E$9,0,10*ROW('Hygiene Data'!E30)),NA())</f>
        <v>#N/A</v>
      </c>
      <c r="BF36" s="492" t="e">
        <f ca="1">+IF(AND(ISNUMBER(OFFSET('Hygiene Data'!$F$5,0,10*ROW('Hygiene Data'!F30))),'Data Summary'!DU36="Yes"),OFFSET('Hygiene Data'!$F$5,0,10*ROW('Hygiene Data'!F30)),NA())</f>
        <v>#N/A</v>
      </c>
      <c r="BG36" s="492" t="e">
        <f ca="1">+IF(AND(ISNUMBER(OFFSET('Hygiene Data'!$F$7,0,10*ROW('Hygiene Data'!F30))),'Data Summary'!DV36="Yes"),OFFSET('Hygiene Data'!$F$7,0,10*ROW('Hygiene Data'!F30)),NA())</f>
        <v>#N/A</v>
      </c>
      <c r="BH36" s="492" t="e">
        <f ca="1">+IF(AND(ISNUMBER(OFFSET('Hygiene Data'!$F$9,0,10*ROW('Hygiene Data'!F30))),'Data Summary'!DW36="Yes"),OFFSET('Hygiene Data'!$F$9,0,10*ROW('Hygiene Data'!F30)),NA())</f>
        <v>#N/A</v>
      </c>
      <c r="BI36" s="492" t="e">
        <f ca="1">+IF(AND(ISNUMBER(OFFSET('Hygiene Data'!$G$5,0,10*ROW('Hygiene Data'!G30))),'Data Summary'!DX36="Yes"),OFFSET('Hygiene Data'!$G$5,0,10*ROW('Hygiene Data'!G30)),NA())</f>
        <v>#N/A</v>
      </c>
      <c r="BJ36" s="492" t="e">
        <f ca="1">+IF(AND(ISNUMBER(OFFSET('Hygiene Data'!$G$7,0,10*ROW('Hygiene Data'!G30))),'Data Summary'!DY36="Yes"),OFFSET('Hygiene Data'!$G$7,0,10*ROW('Hygiene Data'!G30)),NA())</f>
        <v>#N/A</v>
      </c>
      <c r="BK36" s="492" t="e">
        <f ca="1">+IF(AND(ISNUMBER(OFFSET('Hygiene Data'!$G$9,0,10*ROW('Hygiene Data'!G30))),'Data Summary'!DZ36="Yes"),OFFSET('Hygiene Data'!$G$9,0,10*ROW('Hygiene Data'!G30)),NA())</f>
        <v>#N/A</v>
      </c>
      <c r="BL36" s="492" t="e">
        <f ca="1">+IF(AND(ISNUMBER(OFFSET('Hygiene Data'!$H$5,0,10*ROW('Hygiene Data'!H30))),'Data Summary'!EA36="Yes"),OFFSET('Hygiene Data'!$H$5,0,10*ROW('Hygiene Data'!H30)),NA())</f>
        <v>#N/A</v>
      </c>
      <c r="BM36" s="492" t="e">
        <f ca="1">+IF(AND(ISNUMBER(OFFSET('Hygiene Data'!$H$7,0,10*ROW('Hygiene Data'!H30))),'Data Summary'!EB36="Yes"),OFFSET('Hygiene Data'!$H$7,0,10*ROW('Hygiene Data'!H30)),NA())</f>
        <v>#N/A</v>
      </c>
      <c r="BN36" s="492" t="e">
        <f ca="1">+IF(AND(ISNUMBER(OFFSET('Hygiene Data'!$H$9,0,10*ROW('Hygiene Data'!H30))),'Data Summary'!EC36="Yes"),OFFSET('Hygiene Data'!$H$9,0,10*ROW('Hygiene Data'!H30)),NA())</f>
        <v>#N/A</v>
      </c>
      <c r="BO36" s="492" t="e">
        <f ca="1">+IF(AND(ISNUMBER(OFFSET('Hygiene Data'!$I$5,0,10*ROW('Hygiene Data'!I30))),'Data Summary'!ED36="Yes"),OFFSET('Hygiene Data'!$I$5,0,10*ROW('Hygiene Data'!I30)),NA())</f>
        <v>#N/A</v>
      </c>
      <c r="BP36" s="492" t="e">
        <f ca="1">+IF(AND(ISNUMBER(OFFSET('Hygiene Data'!$I$7,0,10*ROW('Hygiene Data'!I30))),'Data Summary'!EE36="Yes"),OFFSET('Hygiene Data'!$I$7,0,10*ROW('Hygiene Data'!I30)),NA())</f>
        <v>#N/A</v>
      </c>
      <c r="BQ36" s="492" t="e">
        <f ca="1">+IF(AND(ISNUMBER(OFFSET('Hygiene Data'!$I$9,0,10*ROW('Hygiene Data'!I30))),'Data Summary'!EF36="Yes"),OFFSET('Hygiene Data'!$I$9,0,10*ROW('Hygiene Data'!I30)),NA())</f>
        <v>#N/A</v>
      </c>
    </row>
    <row r="37" spans="1:69" x14ac:dyDescent="0.25">
      <c r="A37" s="488" t="e">
        <f ca="1">+RIGHT('Data Summary'!A37,LEN('Data Summary'!A37)-9)</f>
        <v>#VALUE!</v>
      </c>
      <c r="B37" s="462" t="str">
        <f ca="1">+IF(ISTEXT('Data Summary'!B37),'Data Summary'!B37,"")</f>
        <v/>
      </c>
      <c r="C37" s="489" t="e">
        <f ca="1">+VALUE('Data Summary'!C37)</f>
        <v>#VALUE!</v>
      </c>
      <c r="D37" s="490" t="e">
        <f ca="1">+IF(AND(ISNUMBER(OFFSET('Water Data'!$D$4,0,10*ROW('Water Data'!D31))),'Data Summary'!BS37="Yes"),100-OFFSET('Water Data'!$D$4,0,10*ROW('Water Data'!D31)),NA())</f>
        <v>#N/A</v>
      </c>
      <c r="E37" s="490" t="e">
        <f ca="1">+IF(AND(ISNUMBER(OFFSET('Water Data'!$D$6,0,10*ROW('Water Data'!D31))),'Data Summary'!BT37="Yes"),OFFSET('Water Data'!$D$6,0,10*ROW('Water Data'!D31)),NA())</f>
        <v>#N/A</v>
      </c>
      <c r="F37" s="490" t="e">
        <f ca="1">+IF(AND(ISNUMBER(OFFSET('Water Data'!$D$9,0,10*ROW('Water Data'!D31))),'Data Summary'!BU37="Yes"),OFFSET('Water Data'!$D$9,0,10*ROW('Water Data'!D31)),NA())</f>
        <v>#N/A</v>
      </c>
      <c r="G37" s="490" t="e">
        <f ca="1">+IF(AND(ISNUMBER(OFFSET('Water Data'!$E$4,0,10*ROW('Water Data'!E31))),'Data Summary'!BV37="Yes"),100-OFFSET('Water Data'!$E$4,0,10*ROW('Water Data'!E31)),NA())</f>
        <v>#N/A</v>
      </c>
      <c r="H37" s="490" t="e">
        <f ca="1">+IF(AND(ISNUMBER(OFFSET('Water Data'!$E$6,0,10*ROW('Water Data'!E31))),'Data Summary'!BW37="Yes"),OFFSET('Water Data'!$E$6,0,10*ROW('Water Data'!E31)),NA())</f>
        <v>#N/A</v>
      </c>
      <c r="I37" s="490" t="e">
        <f ca="1">+IF(AND(ISNUMBER(OFFSET('Water Data'!$E$9,0,10*ROW('Water Data'!E31))),'Data Summary'!BX37="Yes"),OFFSET('Water Data'!$E$9,0,10*ROW('Water Data'!E31)),NA())</f>
        <v>#N/A</v>
      </c>
      <c r="J37" s="490" t="e">
        <f ca="1">+IF(AND(ISNUMBER(OFFSET('Water Data'!$F$4,0,10*ROW('Water Data'!F31))),'Data Summary'!BY37="Yes"),100-OFFSET('Water Data'!$F$4,0,10*ROW('Water Data'!F31)),NA())</f>
        <v>#N/A</v>
      </c>
      <c r="K37" s="490" t="e">
        <f ca="1">+IF(AND(ISNUMBER(OFFSET('Water Data'!$F$6,0,10*ROW('Water Data'!F31))),'Data Summary'!BZ37="Yes"),OFFSET('Water Data'!$F$6,0,10*ROW('Water Data'!F31)),NA())</f>
        <v>#N/A</v>
      </c>
      <c r="L37" s="490" t="e">
        <f ca="1">+IF(AND(ISNUMBER(OFFSET('Water Data'!$F$9,0,10*ROW('Water Data'!F31))),'Data Summary'!CA37="Yes"),OFFSET('Water Data'!$F$9,0,10*ROW('Water Data'!F31)),NA())</f>
        <v>#N/A</v>
      </c>
      <c r="M37" s="490" t="e">
        <f ca="1">+IF(AND(ISNUMBER(OFFSET('Water Data'!$G$4,0,10*ROW('Water Data'!G31))),'Data Summary'!CB37="Yes"),100-OFFSET('Water Data'!$G$4,0,10*ROW('Water Data'!G31)),NA())</f>
        <v>#N/A</v>
      </c>
      <c r="N37" s="490" t="e">
        <f ca="1">+IF(AND(ISNUMBER(OFFSET('Water Data'!$G$6,0,10*ROW('Water Data'!G31))),'Data Summary'!CC37="Yes"),OFFSET('Water Data'!$G$6,0,10*ROW('Water Data'!G31)),NA())</f>
        <v>#N/A</v>
      </c>
      <c r="O37" s="490" t="e">
        <f ca="1">+IF(AND(ISNUMBER(OFFSET('Water Data'!$G$9,0,10*ROW('Water Data'!G31))),'Data Summary'!CD37="Yes"),OFFSET('Water Data'!$G$9,0,10*ROW('Water Data'!G31)),NA())</f>
        <v>#N/A</v>
      </c>
      <c r="P37" s="490" t="e">
        <f ca="1">+IF(AND(ISNUMBER(OFFSET('Water Data'!$H$4,0,10*ROW('Water Data'!H31))),'Data Summary'!CE37="Yes"),100-OFFSET('Water Data'!$H$4,0,10*ROW('Water Data'!H31)),NA())</f>
        <v>#N/A</v>
      </c>
      <c r="Q37" s="490" t="e">
        <f ca="1">+IF(AND(ISNUMBER(OFFSET('Water Data'!$H$6,0,10*ROW('Water Data'!H31))),'Data Summary'!CF37="Yes"),OFFSET('Water Data'!$H$6,0,10*ROW('Water Data'!H31)),NA())</f>
        <v>#N/A</v>
      </c>
      <c r="R37" s="490" t="e">
        <f ca="1">+IF(AND(ISNUMBER(OFFSET('Water Data'!$H$9,0,10*ROW('Water Data'!H31))),'Data Summary'!CG37="Yes"),OFFSET('Water Data'!$H$9,0,10*ROW('Water Data'!H31)),NA())</f>
        <v>#N/A</v>
      </c>
      <c r="S37" s="490" t="e">
        <f ca="1">+IF(AND(ISNUMBER(OFFSET('Water Data'!$I$4,0,10*ROW('Water Data'!I31))),'Data Summary'!CH37="Yes"),100-OFFSET('Water Data'!$I$4,0,10*ROW('Water Data'!I31)),NA())</f>
        <v>#N/A</v>
      </c>
      <c r="T37" s="490" t="e">
        <f ca="1">+IF(AND(ISNUMBER(OFFSET('Water Data'!$I$6,0,10*ROW('Water Data'!I31))),'Data Summary'!CI37="Yes"),OFFSET('Water Data'!$I$6,0,10*ROW('Water Data'!I31)),NA())</f>
        <v>#N/A</v>
      </c>
      <c r="U37" s="490" t="e">
        <f ca="1">+IF(AND(ISNUMBER(OFFSET('Water Data'!$I$9,0,10*ROW('Water Data'!I31))),'Data Summary'!CJ37="Yes"),OFFSET('Water Data'!$I$9,0,10*ROW('Water Data'!I31)),NA())</f>
        <v>#N/A</v>
      </c>
      <c r="V37" s="491" t="e">
        <f ca="1">+IF(AND(ISNUMBER(OFFSET('Sanitation Data'!$D$4,0,10*ROW('Sanitation Data'!D31))),'Data Summary'!CK37="Yes"),100-OFFSET('Sanitation Data'!$D$4,0,10*ROW('Sanitation Data'!D31)),NA())</f>
        <v>#N/A</v>
      </c>
      <c r="W37" s="491" t="e">
        <f ca="1">+IF(AND(ISNUMBER(OFFSET('Sanitation Data'!$D$6,0,10*ROW('Sanitation Data'!D31))),'Data Summary'!CL37="Yes"),OFFSET('Sanitation Data'!$D$6,0,10*ROW('Sanitation Data'!D31)),NA())</f>
        <v>#N/A</v>
      </c>
      <c r="X37" s="491" t="e">
        <f ca="1">+IF(AND(ISNUMBER(OFFSET('Sanitation Data'!$D$10,0,10*ROW('Sanitation Data'!D31))),'Data Summary'!CM37="Yes"),OFFSET('Sanitation Data'!$D$10,0,10*ROW('Sanitation Data'!D31)),NA())</f>
        <v>#N/A</v>
      </c>
      <c r="Y37" s="491" t="e">
        <f ca="1">+IF(AND(ISNUMBER(OFFSET('Sanitation Data'!$D$11,0,10*ROW('Sanitation Data'!D31))),'Data Summary'!CN37="Yes"),OFFSET('Sanitation Data'!$D$11,0,10*ROW('Sanitation Data'!D31)),NA())</f>
        <v>#N/A</v>
      </c>
      <c r="Z37" s="491" t="e">
        <f ca="1">+IF(AND(ISNUMBER(OFFSET('Sanitation Data'!$D$12,0,10*ROW('Sanitation Data'!D31))),'Data Summary'!CO37="Yes"),OFFSET('Sanitation Data'!$D$12,0,10*ROW('Sanitation Data'!D31)),NA())</f>
        <v>#N/A</v>
      </c>
      <c r="AA37" s="491" t="e">
        <f ca="1">+IF(AND(ISNUMBER(OFFSET('Sanitation Data'!$E$4,0,10*ROW('Sanitation Data'!E31))),'Data Summary'!CP37="Yes"),100-OFFSET('Sanitation Data'!$E$4,0,10*ROW('Sanitation Data'!E31)),NA())</f>
        <v>#N/A</v>
      </c>
      <c r="AB37" s="491" t="e">
        <f ca="1">+IF(AND(ISNUMBER(OFFSET('Sanitation Data'!$E$6,0,10*ROW('Sanitation Data'!E31))),'Data Summary'!CQ37="Yes"),OFFSET('Sanitation Data'!$E$6,0,10*ROW('Sanitation Data'!E31)),NA())</f>
        <v>#N/A</v>
      </c>
      <c r="AC37" s="491" t="e">
        <f ca="1">+IF(AND(ISNUMBER(OFFSET('Sanitation Data'!$E$10,0,10*ROW('Sanitation Data'!E31))),'Data Summary'!CR37="Yes"),OFFSET('Sanitation Data'!$E$10,0,10*ROW('Sanitation Data'!E31)),NA())</f>
        <v>#N/A</v>
      </c>
      <c r="AD37" s="491" t="e">
        <f ca="1">+IF(AND(ISNUMBER(OFFSET('Sanitation Data'!$E$11,0,10*ROW('Sanitation Data'!E31))),'Data Summary'!CS37="Yes"),OFFSET('Sanitation Data'!$E$11,0,10*ROW('Sanitation Data'!E31)),NA())</f>
        <v>#N/A</v>
      </c>
      <c r="AE37" s="491" t="e">
        <f ca="1">+IF(AND(ISNUMBER(OFFSET('Sanitation Data'!$E$12,0,10*ROW('Sanitation Data'!E31))),'Data Summary'!CT37="Yes"),OFFSET('Sanitation Data'!$E$12,0,10*ROW('Sanitation Data'!E31)),NA())</f>
        <v>#N/A</v>
      </c>
      <c r="AF37" s="491" t="e">
        <f ca="1">+IF(AND(ISNUMBER(OFFSET('Sanitation Data'!$F$4,0,10*ROW('Sanitation Data'!F31))),'Data Summary'!CU37="Yes"),100-OFFSET('Sanitation Data'!$F$4,0,10*ROW('Sanitation Data'!F31)),NA())</f>
        <v>#N/A</v>
      </c>
      <c r="AG37" s="491" t="e">
        <f ca="1">+IF(AND(ISNUMBER(OFFSET('Sanitation Data'!$F$6,0,10*ROW('Sanitation Data'!F31))),'Data Summary'!CV37="Yes"),OFFSET('Sanitation Data'!$F$6,0,10*ROW('Sanitation Data'!F31)),NA())</f>
        <v>#N/A</v>
      </c>
      <c r="AH37" s="491" t="e">
        <f ca="1">+IF(AND(ISNUMBER(OFFSET('Sanitation Data'!$F$10,0,10*ROW('Sanitation Data'!F31))),'Data Summary'!CW37="Yes"),OFFSET('Sanitation Data'!$F$10,0,10*ROW('Sanitation Data'!F31)),NA())</f>
        <v>#N/A</v>
      </c>
      <c r="AI37" s="491" t="e">
        <f ca="1">+IF(AND(ISNUMBER(OFFSET('Sanitation Data'!$F$11,0,10*ROW('Sanitation Data'!F31))),'Data Summary'!CX37="Yes"),OFFSET('Sanitation Data'!$F$11,0,10*ROW('Sanitation Data'!F31)),NA())</f>
        <v>#N/A</v>
      </c>
      <c r="AJ37" s="491" t="e">
        <f ca="1">+IF(AND(ISNUMBER(OFFSET('Sanitation Data'!$F$12,0,10*ROW('Sanitation Data'!F31))),'Data Summary'!CY37="Yes"),OFFSET('Sanitation Data'!$F$12,0,10*ROW('Sanitation Data'!F31)),NA())</f>
        <v>#N/A</v>
      </c>
      <c r="AK37" s="491" t="e">
        <f ca="1">+IF(AND(ISNUMBER(OFFSET('Sanitation Data'!$G$4,0,10*ROW('Sanitation Data'!G31))),'Data Summary'!CZ37="Yes"),100-OFFSET('Sanitation Data'!$G$4,0,10*ROW('Sanitation Data'!G31)),NA())</f>
        <v>#N/A</v>
      </c>
      <c r="AL37" s="491" t="e">
        <f ca="1">+IF(AND(ISNUMBER(OFFSET('Sanitation Data'!$G$6,0,10*ROW('Sanitation Data'!G31))),'Data Summary'!DA37="Yes"),OFFSET('Sanitation Data'!$G$6,0,10*ROW('Sanitation Data'!G31)),NA())</f>
        <v>#N/A</v>
      </c>
      <c r="AM37" s="491" t="e">
        <f ca="1">+IF(AND(ISNUMBER(OFFSET('Sanitation Data'!$G$10,0,10*ROW('Sanitation Data'!G31))),'Data Summary'!DB37="Yes"),OFFSET('Sanitation Data'!$G$10,0,10*ROW('Sanitation Data'!G31)),NA())</f>
        <v>#N/A</v>
      </c>
      <c r="AN37" s="491" t="e">
        <f ca="1">+IF(AND(ISNUMBER(OFFSET('Sanitation Data'!$G$11,0,10*ROW('Sanitation Data'!G31))),'Data Summary'!DC37="Yes"),OFFSET('Sanitation Data'!$G$11,0,10*ROW('Sanitation Data'!G31)),NA())</f>
        <v>#N/A</v>
      </c>
      <c r="AO37" s="491" t="e">
        <f ca="1">+IF(AND(ISNUMBER(OFFSET('Sanitation Data'!$G$12,0,10*ROW('Sanitation Data'!G31))),'Data Summary'!DD37="Yes"),OFFSET('Sanitation Data'!$G$12,0,10*ROW('Sanitation Data'!G31)),NA())</f>
        <v>#N/A</v>
      </c>
      <c r="AP37" s="491" t="e">
        <f ca="1">+IF(AND(ISNUMBER(OFFSET('Sanitation Data'!$H$4,0,10*ROW('Sanitation Data'!H31))),'Data Summary'!DE37="Yes"),100-OFFSET('Sanitation Data'!$H$4,0,10*ROW('Sanitation Data'!H31)),NA())</f>
        <v>#N/A</v>
      </c>
      <c r="AQ37" s="491" t="e">
        <f ca="1">+IF(AND(ISNUMBER(OFFSET('Sanitation Data'!$H$6,0,10*ROW('Sanitation Data'!H31))),'Data Summary'!DF37="Yes"),OFFSET('Sanitation Data'!$H$6,0,10*ROW('Sanitation Data'!H31)),NA())</f>
        <v>#N/A</v>
      </c>
      <c r="AR37" s="491" t="e">
        <f ca="1">+IF(AND(ISNUMBER(OFFSET('Sanitation Data'!$H$10,0,10*ROW('Sanitation Data'!H31))),'Data Summary'!DG37="Yes"),OFFSET('Sanitation Data'!$H$10,0,10*ROW('Sanitation Data'!H31)),NA())</f>
        <v>#N/A</v>
      </c>
      <c r="AS37" s="491" t="e">
        <f ca="1">+IF(AND(ISNUMBER(OFFSET('Sanitation Data'!$H$11,0,10*ROW('Sanitation Data'!H31))),'Data Summary'!DH37="Yes"),OFFSET('Sanitation Data'!$H$11,0,10*ROW('Sanitation Data'!H31)),NA())</f>
        <v>#N/A</v>
      </c>
      <c r="AT37" s="491" t="e">
        <f ca="1">+IF(AND(ISNUMBER(OFFSET('Sanitation Data'!$H$12,0,10*ROW('Sanitation Data'!H31))),'Data Summary'!DI37="Yes"),OFFSET('Sanitation Data'!$H$12,0,10*ROW('Sanitation Data'!H31)),NA())</f>
        <v>#N/A</v>
      </c>
      <c r="AU37" s="491" t="e">
        <f ca="1">+IF(AND(ISNUMBER(OFFSET('Sanitation Data'!$I$4,0,10*ROW('Sanitation Data'!I31))),'Data Summary'!DJ37="Yes"),100-OFFSET('Sanitation Data'!$I$4,0,10*ROW('Sanitation Data'!I31)),NA())</f>
        <v>#N/A</v>
      </c>
      <c r="AV37" s="491" t="e">
        <f ca="1">+IF(AND(ISNUMBER(OFFSET('Sanitation Data'!$I$6,0,10*ROW('Sanitation Data'!I31))),'Data Summary'!DK37="Yes"),OFFSET('Sanitation Data'!$I$6,0,10*ROW('Sanitation Data'!I31)),NA())</f>
        <v>#N/A</v>
      </c>
      <c r="AW37" s="491" t="e">
        <f ca="1">+IF(AND(ISNUMBER(OFFSET('Sanitation Data'!$I$10,0,10*ROW('Sanitation Data'!I31))),'Data Summary'!DL37="Yes"),OFFSET('Sanitation Data'!$I$10,0,10*ROW('Sanitation Data'!I31)),NA())</f>
        <v>#N/A</v>
      </c>
      <c r="AX37" s="491" t="e">
        <f ca="1">+IF(AND(ISNUMBER(OFFSET('Sanitation Data'!$I$11,0,10*ROW('Sanitation Data'!I31))),'Data Summary'!DM37="Yes"),OFFSET('Sanitation Data'!$I$11,0,10*ROW('Sanitation Data'!I31)),NA())</f>
        <v>#N/A</v>
      </c>
      <c r="AY37" s="491" t="e">
        <f ca="1">+IF(AND(ISNUMBER(OFFSET('Sanitation Data'!$I$12,0,10*ROW('Sanitation Data'!I31))),'Data Summary'!DN37="Yes"),OFFSET('Sanitation Data'!$I$12,0,10*ROW('Sanitation Data'!I31)),NA())</f>
        <v>#N/A</v>
      </c>
      <c r="AZ37" s="492" t="e">
        <f ca="1">+IF(AND(ISNUMBER(OFFSET('Hygiene Data'!$D$5,0,10*ROW('Hygiene Data'!D31))),'Data Summary'!DO37="Yes"),OFFSET('Hygiene Data'!$D$5,0,10*ROW('Hygiene Data'!D31)),NA())</f>
        <v>#N/A</v>
      </c>
      <c r="BA37" s="492" t="e">
        <f ca="1">+IF(AND(ISNUMBER(OFFSET('Hygiene Data'!$D$7,0,10*ROW('Hygiene Data'!D31))),'Data Summary'!DP37="Yes"),OFFSET('Hygiene Data'!$D$7,0,10*ROW('Hygiene Data'!D31)),NA())</f>
        <v>#N/A</v>
      </c>
      <c r="BB37" s="492" t="e">
        <f ca="1">+IF(AND(ISNUMBER(OFFSET('Hygiene Data'!$D$9,0,10*ROW('Hygiene Data'!D31))),'Data Summary'!DQ37="Yes"),OFFSET('Hygiene Data'!$D$9,0,10*ROW('Hygiene Data'!D31)),NA())</f>
        <v>#N/A</v>
      </c>
      <c r="BC37" s="492" t="e">
        <f ca="1">+IF(AND(ISNUMBER(OFFSET('Hygiene Data'!$E$5,0,10*ROW('Hygiene Data'!E31))),'Data Summary'!DR37="Yes"),OFFSET('Hygiene Data'!$E$5,0,10*ROW('Hygiene Data'!E31)),NA())</f>
        <v>#N/A</v>
      </c>
      <c r="BD37" s="492" t="e">
        <f ca="1">+IF(AND(ISNUMBER(OFFSET('Hygiene Data'!$E$7,0,10*ROW('Hygiene Data'!E31))),'Data Summary'!DS37="Yes"),OFFSET('Hygiene Data'!$E$7,0,10*ROW('Hygiene Data'!E31)),NA())</f>
        <v>#N/A</v>
      </c>
      <c r="BE37" s="492" t="e">
        <f ca="1">+IF(AND(ISNUMBER(OFFSET('Hygiene Data'!$E$9,0,10*ROW('Hygiene Data'!E31))),'Data Summary'!DT37="Yes"),OFFSET('Hygiene Data'!$E$9,0,10*ROW('Hygiene Data'!E31)),NA())</f>
        <v>#N/A</v>
      </c>
      <c r="BF37" s="492" t="e">
        <f ca="1">+IF(AND(ISNUMBER(OFFSET('Hygiene Data'!$F$5,0,10*ROW('Hygiene Data'!F31))),'Data Summary'!DU37="Yes"),OFFSET('Hygiene Data'!$F$5,0,10*ROW('Hygiene Data'!F31)),NA())</f>
        <v>#N/A</v>
      </c>
      <c r="BG37" s="492" t="e">
        <f ca="1">+IF(AND(ISNUMBER(OFFSET('Hygiene Data'!$F$7,0,10*ROW('Hygiene Data'!F31))),'Data Summary'!DV37="Yes"),OFFSET('Hygiene Data'!$F$7,0,10*ROW('Hygiene Data'!F31)),NA())</f>
        <v>#N/A</v>
      </c>
      <c r="BH37" s="492" t="e">
        <f ca="1">+IF(AND(ISNUMBER(OFFSET('Hygiene Data'!$F$9,0,10*ROW('Hygiene Data'!F31))),'Data Summary'!DW37="Yes"),OFFSET('Hygiene Data'!$F$9,0,10*ROW('Hygiene Data'!F31)),NA())</f>
        <v>#N/A</v>
      </c>
      <c r="BI37" s="492" t="e">
        <f ca="1">+IF(AND(ISNUMBER(OFFSET('Hygiene Data'!$G$5,0,10*ROW('Hygiene Data'!G31))),'Data Summary'!DX37="Yes"),OFFSET('Hygiene Data'!$G$5,0,10*ROW('Hygiene Data'!G31)),NA())</f>
        <v>#N/A</v>
      </c>
      <c r="BJ37" s="492" t="e">
        <f ca="1">+IF(AND(ISNUMBER(OFFSET('Hygiene Data'!$G$7,0,10*ROW('Hygiene Data'!G31))),'Data Summary'!DY37="Yes"),OFFSET('Hygiene Data'!$G$7,0,10*ROW('Hygiene Data'!G31)),NA())</f>
        <v>#N/A</v>
      </c>
      <c r="BK37" s="492" t="e">
        <f ca="1">+IF(AND(ISNUMBER(OFFSET('Hygiene Data'!$G$9,0,10*ROW('Hygiene Data'!G31))),'Data Summary'!DZ37="Yes"),OFFSET('Hygiene Data'!$G$9,0,10*ROW('Hygiene Data'!G31)),NA())</f>
        <v>#N/A</v>
      </c>
      <c r="BL37" s="492" t="e">
        <f ca="1">+IF(AND(ISNUMBER(OFFSET('Hygiene Data'!$H$5,0,10*ROW('Hygiene Data'!H31))),'Data Summary'!EA37="Yes"),OFFSET('Hygiene Data'!$H$5,0,10*ROW('Hygiene Data'!H31)),NA())</f>
        <v>#N/A</v>
      </c>
      <c r="BM37" s="492" t="e">
        <f ca="1">+IF(AND(ISNUMBER(OFFSET('Hygiene Data'!$H$7,0,10*ROW('Hygiene Data'!H31))),'Data Summary'!EB37="Yes"),OFFSET('Hygiene Data'!$H$7,0,10*ROW('Hygiene Data'!H31)),NA())</f>
        <v>#N/A</v>
      </c>
      <c r="BN37" s="492" t="e">
        <f ca="1">+IF(AND(ISNUMBER(OFFSET('Hygiene Data'!$H$9,0,10*ROW('Hygiene Data'!H31))),'Data Summary'!EC37="Yes"),OFFSET('Hygiene Data'!$H$9,0,10*ROW('Hygiene Data'!H31)),NA())</f>
        <v>#N/A</v>
      </c>
      <c r="BO37" s="492" t="e">
        <f ca="1">+IF(AND(ISNUMBER(OFFSET('Hygiene Data'!$I$5,0,10*ROW('Hygiene Data'!I31))),'Data Summary'!ED37="Yes"),OFFSET('Hygiene Data'!$I$5,0,10*ROW('Hygiene Data'!I31)),NA())</f>
        <v>#N/A</v>
      </c>
      <c r="BP37" s="492" t="e">
        <f ca="1">+IF(AND(ISNUMBER(OFFSET('Hygiene Data'!$I$7,0,10*ROW('Hygiene Data'!I31))),'Data Summary'!EE37="Yes"),OFFSET('Hygiene Data'!$I$7,0,10*ROW('Hygiene Data'!I31)),NA())</f>
        <v>#N/A</v>
      </c>
      <c r="BQ37" s="492" t="e">
        <f ca="1">+IF(AND(ISNUMBER(OFFSET('Hygiene Data'!$I$9,0,10*ROW('Hygiene Data'!I31))),'Data Summary'!EF37="Yes"),OFFSET('Hygiene Data'!$I$9,0,10*ROW('Hygiene Data'!I31)),NA())</f>
        <v>#N/A</v>
      </c>
    </row>
    <row r="38" spans="1:69" x14ac:dyDescent="0.25">
      <c r="A38" s="488" t="e">
        <f ca="1">+RIGHT('Data Summary'!A38,LEN('Data Summary'!A38)-9)</f>
        <v>#VALUE!</v>
      </c>
      <c r="B38" s="462" t="str">
        <f ca="1">+IF(ISTEXT('Data Summary'!B38),'Data Summary'!B38,"")</f>
        <v/>
      </c>
      <c r="C38" s="489" t="e">
        <f ca="1">+VALUE('Data Summary'!C38)</f>
        <v>#VALUE!</v>
      </c>
      <c r="D38" s="490" t="e">
        <f ca="1">+IF(AND(ISNUMBER(OFFSET('Water Data'!$D$4,0,10*ROW('Water Data'!D32))),'Data Summary'!BS38="Yes"),100-OFFSET('Water Data'!$D$4,0,10*ROW('Water Data'!D32)),NA())</f>
        <v>#N/A</v>
      </c>
      <c r="E38" s="490" t="e">
        <f ca="1">+IF(AND(ISNUMBER(OFFSET('Water Data'!$D$6,0,10*ROW('Water Data'!D32))),'Data Summary'!BT38="Yes"),OFFSET('Water Data'!$D$6,0,10*ROW('Water Data'!D32)),NA())</f>
        <v>#N/A</v>
      </c>
      <c r="F38" s="490" t="e">
        <f ca="1">+IF(AND(ISNUMBER(OFFSET('Water Data'!$D$9,0,10*ROW('Water Data'!D32))),'Data Summary'!BU38="Yes"),OFFSET('Water Data'!$D$9,0,10*ROW('Water Data'!D32)),NA())</f>
        <v>#N/A</v>
      </c>
      <c r="G38" s="490" t="e">
        <f ca="1">+IF(AND(ISNUMBER(OFFSET('Water Data'!$E$4,0,10*ROW('Water Data'!E32))),'Data Summary'!BV38="Yes"),100-OFFSET('Water Data'!$E$4,0,10*ROW('Water Data'!E32)),NA())</f>
        <v>#N/A</v>
      </c>
      <c r="H38" s="490" t="e">
        <f ca="1">+IF(AND(ISNUMBER(OFFSET('Water Data'!$E$6,0,10*ROW('Water Data'!E32))),'Data Summary'!BW38="Yes"),OFFSET('Water Data'!$E$6,0,10*ROW('Water Data'!E32)),NA())</f>
        <v>#N/A</v>
      </c>
      <c r="I38" s="490" t="e">
        <f ca="1">+IF(AND(ISNUMBER(OFFSET('Water Data'!$E$9,0,10*ROW('Water Data'!E32))),'Data Summary'!BX38="Yes"),OFFSET('Water Data'!$E$9,0,10*ROW('Water Data'!E32)),NA())</f>
        <v>#N/A</v>
      </c>
      <c r="J38" s="490" t="e">
        <f ca="1">+IF(AND(ISNUMBER(OFFSET('Water Data'!$F$4,0,10*ROW('Water Data'!F32))),'Data Summary'!BY38="Yes"),100-OFFSET('Water Data'!$F$4,0,10*ROW('Water Data'!F32)),NA())</f>
        <v>#N/A</v>
      </c>
      <c r="K38" s="490" t="e">
        <f ca="1">+IF(AND(ISNUMBER(OFFSET('Water Data'!$F$6,0,10*ROW('Water Data'!F32))),'Data Summary'!BZ38="Yes"),OFFSET('Water Data'!$F$6,0,10*ROW('Water Data'!F32)),NA())</f>
        <v>#N/A</v>
      </c>
      <c r="L38" s="490" t="e">
        <f ca="1">+IF(AND(ISNUMBER(OFFSET('Water Data'!$F$9,0,10*ROW('Water Data'!F32))),'Data Summary'!CA38="Yes"),OFFSET('Water Data'!$F$9,0,10*ROW('Water Data'!F32)),NA())</f>
        <v>#N/A</v>
      </c>
      <c r="M38" s="490" t="e">
        <f ca="1">+IF(AND(ISNUMBER(OFFSET('Water Data'!$G$4,0,10*ROW('Water Data'!G32))),'Data Summary'!CB38="Yes"),100-OFFSET('Water Data'!$G$4,0,10*ROW('Water Data'!G32)),NA())</f>
        <v>#N/A</v>
      </c>
      <c r="N38" s="490" t="e">
        <f ca="1">+IF(AND(ISNUMBER(OFFSET('Water Data'!$G$6,0,10*ROW('Water Data'!G32))),'Data Summary'!CC38="Yes"),OFFSET('Water Data'!$G$6,0,10*ROW('Water Data'!G32)),NA())</f>
        <v>#N/A</v>
      </c>
      <c r="O38" s="490" t="e">
        <f ca="1">+IF(AND(ISNUMBER(OFFSET('Water Data'!$G$9,0,10*ROW('Water Data'!G32))),'Data Summary'!CD38="Yes"),OFFSET('Water Data'!$G$9,0,10*ROW('Water Data'!G32)),NA())</f>
        <v>#N/A</v>
      </c>
      <c r="P38" s="490" t="e">
        <f ca="1">+IF(AND(ISNUMBER(OFFSET('Water Data'!$H$4,0,10*ROW('Water Data'!H32))),'Data Summary'!CE38="Yes"),100-OFFSET('Water Data'!$H$4,0,10*ROW('Water Data'!H32)),NA())</f>
        <v>#N/A</v>
      </c>
      <c r="Q38" s="490" t="e">
        <f ca="1">+IF(AND(ISNUMBER(OFFSET('Water Data'!$H$6,0,10*ROW('Water Data'!H32))),'Data Summary'!CF38="Yes"),OFFSET('Water Data'!$H$6,0,10*ROW('Water Data'!H32)),NA())</f>
        <v>#N/A</v>
      </c>
      <c r="R38" s="490" t="e">
        <f ca="1">+IF(AND(ISNUMBER(OFFSET('Water Data'!$H$9,0,10*ROW('Water Data'!H32))),'Data Summary'!CG38="Yes"),OFFSET('Water Data'!$H$9,0,10*ROW('Water Data'!H32)),NA())</f>
        <v>#N/A</v>
      </c>
      <c r="S38" s="490" t="e">
        <f ca="1">+IF(AND(ISNUMBER(OFFSET('Water Data'!$I$4,0,10*ROW('Water Data'!I32))),'Data Summary'!CH38="Yes"),100-OFFSET('Water Data'!$I$4,0,10*ROW('Water Data'!I32)),NA())</f>
        <v>#N/A</v>
      </c>
      <c r="T38" s="490" t="e">
        <f ca="1">+IF(AND(ISNUMBER(OFFSET('Water Data'!$I$6,0,10*ROW('Water Data'!I32))),'Data Summary'!CI38="Yes"),OFFSET('Water Data'!$I$6,0,10*ROW('Water Data'!I32)),NA())</f>
        <v>#N/A</v>
      </c>
      <c r="U38" s="490" t="e">
        <f ca="1">+IF(AND(ISNUMBER(OFFSET('Water Data'!$I$9,0,10*ROW('Water Data'!I32))),'Data Summary'!CJ38="Yes"),OFFSET('Water Data'!$I$9,0,10*ROW('Water Data'!I32)),NA())</f>
        <v>#N/A</v>
      </c>
      <c r="V38" s="491" t="e">
        <f ca="1">+IF(AND(ISNUMBER(OFFSET('Sanitation Data'!$D$4,0,10*ROW('Sanitation Data'!D32))),'Data Summary'!CK38="Yes"),100-OFFSET('Sanitation Data'!$D$4,0,10*ROW('Sanitation Data'!D32)),NA())</f>
        <v>#N/A</v>
      </c>
      <c r="W38" s="491" t="e">
        <f ca="1">+IF(AND(ISNUMBER(OFFSET('Sanitation Data'!$D$6,0,10*ROW('Sanitation Data'!D32))),'Data Summary'!CL38="Yes"),OFFSET('Sanitation Data'!$D$6,0,10*ROW('Sanitation Data'!D32)),NA())</f>
        <v>#N/A</v>
      </c>
      <c r="X38" s="491" t="e">
        <f ca="1">+IF(AND(ISNUMBER(OFFSET('Sanitation Data'!$D$10,0,10*ROW('Sanitation Data'!D32))),'Data Summary'!CM38="Yes"),OFFSET('Sanitation Data'!$D$10,0,10*ROW('Sanitation Data'!D32)),NA())</f>
        <v>#N/A</v>
      </c>
      <c r="Y38" s="491" t="e">
        <f ca="1">+IF(AND(ISNUMBER(OFFSET('Sanitation Data'!$D$11,0,10*ROW('Sanitation Data'!D32))),'Data Summary'!CN38="Yes"),OFFSET('Sanitation Data'!$D$11,0,10*ROW('Sanitation Data'!D32)),NA())</f>
        <v>#N/A</v>
      </c>
      <c r="Z38" s="491" t="e">
        <f ca="1">+IF(AND(ISNUMBER(OFFSET('Sanitation Data'!$D$12,0,10*ROW('Sanitation Data'!D32))),'Data Summary'!CO38="Yes"),OFFSET('Sanitation Data'!$D$12,0,10*ROW('Sanitation Data'!D32)),NA())</f>
        <v>#N/A</v>
      </c>
      <c r="AA38" s="491" t="e">
        <f ca="1">+IF(AND(ISNUMBER(OFFSET('Sanitation Data'!$E$4,0,10*ROW('Sanitation Data'!E32))),'Data Summary'!CP38="Yes"),100-OFFSET('Sanitation Data'!$E$4,0,10*ROW('Sanitation Data'!E32)),NA())</f>
        <v>#N/A</v>
      </c>
      <c r="AB38" s="491" t="e">
        <f ca="1">+IF(AND(ISNUMBER(OFFSET('Sanitation Data'!$E$6,0,10*ROW('Sanitation Data'!E32))),'Data Summary'!CQ38="Yes"),OFFSET('Sanitation Data'!$E$6,0,10*ROW('Sanitation Data'!E32)),NA())</f>
        <v>#N/A</v>
      </c>
      <c r="AC38" s="491" t="e">
        <f ca="1">+IF(AND(ISNUMBER(OFFSET('Sanitation Data'!$E$10,0,10*ROW('Sanitation Data'!E32))),'Data Summary'!CR38="Yes"),OFFSET('Sanitation Data'!$E$10,0,10*ROW('Sanitation Data'!E32)),NA())</f>
        <v>#N/A</v>
      </c>
      <c r="AD38" s="491" t="e">
        <f ca="1">+IF(AND(ISNUMBER(OFFSET('Sanitation Data'!$E$11,0,10*ROW('Sanitation Data'!E32))),'Data Summary'!CS38="Yes"),OFFSET('Sanitation Data'!$E$11,0,10*ROW('Sanitation Data'!E32)),NA())</f>
        <v>#N/A</v>
      </c>
      <c r="AE38" s="491" t="e">
        <f ca="1">+IF(AND(ISNUMBER(OFFSET('Sanitation Data'!$E$12,0,10*ROW('Sanitation Data'!E32))),'Data Summary'!CT38="Yes"),OFFSET('Sanitation Data'!$E$12,0,10*ROW('Sanitation Data'!E32)),NA())</f>
        <v>#N/A</v>
      </c>
      <c r="AF38" s="491" t="e">
        <f ca="1">+IF(AND(ISNUMBER(OFFSET('Sanitation Data'!$F$4,0,10*ROW('Sanitation Data'!F32))),'Data Summary'!CU38="Yes"),100-OFFSET('Sanitation Data'!$F$4,0,10*ROW('Sanitation Data'!F32)),NA())</f>
        <v>#N/A</v>
      </c>
      <c r="AG38" s="491" t="e">
        <f ca="1">+IF(AND(ISNUMBER(OFFSET('Sanitation Data'!$F$6,0,10*ROW('Sanitation Data'!F32))),'Data Summary'!CV38="Yes"),OFFSET('Sanitation Data'!$F$6,0,10*ROW('Sanitation Data'!F32)),NA())</f>
        <v>#N/A</v>
      </c>
      <c r="AH38" s="491" t="e">
        <f ca="1">+IF(AND(ISNUMBER(OFFSET('Sanitation Data'!$F$10,0,10*ROW('Sanitation Data'!F32))),'Data Summary'!CW38="Yes"),OFFSET('Sanitation Data'!$F$10,0,10*ROW('Sanitation Data'!F32)),NA())</f>
        <v>#N/A</v>
      </c>
      <c r="AI38" s="491" t="e">
        <f ca="1">+IF(AND(ISNUMBER(OFFSET('Sanitation Data'!$F$11,0,10*ROW('Sanitation Data'!F32))),'Data Summary'!CX38="Yes"),OFFSET('Sanitation Data'!$F$11,0,10*ROW('Sanitation Data'!F32)),NA())</f>
        <v>#N/A</v>
      </c>
      <c r="AJ38" s="491" t="e">
        <f ca="1">+IF(AND(ISNUMBER(OFFSET('Sanitation Data'!$F$12,0,10*ROW('Sanitation Data'!F32))),'Data Summary'!CY38="Yes"),OFFSET('Sanitation Data'!$F$12,0,10*ROW('Sanitation Data'!F32)),NA())</f>
        <v>#N/A</v>
      </c>
      <c r="AK38" s="491" t="e">
        <f ca="1">+IF(AND(ISNUMBER(OFFSET('Sanitation Data'!$G$4,0,10*ROW('Sanitation Data'!G32))),'Data Summary'!CZ38="Yes"),100-OFFSET('Sanitation Data'!$G$4,0,10*ROW('Sanitation Data'!G32)),NA())</f>
        <v>#N/A</v>
      </c>
      <c r="AL38" s="491" t="e">
        <f ca="1">+IF(AND(ISNUMBER(OFFSET('Sanitation Data'!$G$6,0,10*ROW('Sanitation Data'!G32))),'Data Summary'!DA38="Yes"),OFFSET('Sanitation Data'!$G$6,0,10*ROW('Sanitation Data'!G32)),NA())</f>
        <v>#N/A</v>
      </c>
      <c r="AM38" s="491" t="e">
        <f ca="1">+IF(AND(ISNUMBER(OFFSET('Sanitation Data'!$G$10,0,10*ROW('Sanitation Data'!G32))),'Data Summary'!DB38="Yes"),OFFSET('Sanitation Data'!$G$10,0,10*ROW('Sanitation Data'!G32)),NA())</f>
        <v>#N/A</v>
      </c>
      <c r="AN38" s="491" t="e">
        <f ca="1">+IF(AND(ISNUMBER(OFFSET('Sanitation Data'!$G$11,0,10*ROW('Sanitation Data'!G32))),'Data Summary'!DC38="Yes"),OFFSET('Sanitation Data'!$G$11,0,10*ROW('Sanitation Data'!G32)),NA())</f>
        <v>#N/A</v>
      </c>
      <c r="AO38" s="491" t="e">
        <f ca="1">+IF(AND(ISNUMBER(OFFSET('Sanitation Data'!$G$12,0,10*ROW('Sanitation Data'!G32))),'Data Summary'!DD38="Yes"),OFFSET('Sanitation Data'!$G$12,0,10*ROW('Sanitation Data'!G32)),NA())</f>
        <v>#N/A</v>
      </c>
      <c r="AP38" s="491" t="e">
        <f ca="1">+IF(AND(ISNUMBER(OFFSET('Sanitation Data'!$H$4,0,10*ROW('Sanitation Data'!H32))),'Data Summary'!DE38="Yes"),100-OFFSET('Sanitation Data'!$H$4,0,10*ROW('Sanitation Data'!H32)),NA())</f>
        <v>#N/A</v>
      </c>
      <c r="AQ38" s="491" t="e">
        <f ca="1">+IF(AND(ISNUMBER(OFFSET('Sanitation Data'!$H$6,0,10*ROW('Sanitation Data'!H32))),'Data Summary'!DF38="Yes"),OFFSET('Sanitation Data'!$H$6,0,10*ROW('Sanitation Data'!H32)),NA())</f>
        <v>#N/A</v>
      </c>
      <c r="AR38" s="491" t="e">
        <f ca="1">+IF(AND(ISNUMBER(OFFSET('Sanitation Data'!$H$10,0,10*ROW('Sanitation Data'!H32))),'Data Summary'!DG38="Yes"),OFFSET('Sanitation Data'!$H$10,0,10*ROW('Sanitation Data'!H32)),NA())</f>
        <v>#N/A</v>
      </c>
      <c r="AS38" s="491" t="e">
        <f ca="1">+IF(AND(ISNUMBER(OFFSET('Sanitation Data'!$H$11,0,10*ROW('Sanitation Data'!H32))),'Data Summary'!DH38="Yes"),OFFSET('Sanitation Data'!$H$11,0,10*ROW('Sanitation Data'!H32)),NA())</f>
        <v>#N/A</v>
      </c>
      <c r="AT38" s="491" t="e">
        <f ca="1">+IF(AND(ISNUMBER(OFFSET('Sanitation Data'!$H$12,0,10*ROW('Sanitation Data'!H32))),'Data Summary'!DI38="Yes"),OFFSET('Sanitation Data'!$H$12,0,10*ROW('Sanitation Data'!H32)),NA())</f>
        <v>#N/A</v>
      </c>
      <c r="AU38" s="491" t="e">
        <f ca="1">+IF(AND(ISNUMBER(OFFSET('Sanitation Data'!$I$4,0,10*ROW('Sanitation Data'!I32))),'Data Summary'!DJ38="Yes"),100-OFFSET('Sanitation Data'!$I$4,0,10*ROW('Sanitation Data'!I32)),NA())</f>
        <v>#N/A</v>
      </c>
      <c r="AV38" s="491" t="e">
        <f ca="1">+IF(AND(ISNUMBER(OFFSET('Sanitation Data'!$I$6,0,10*ROW('Sanitation Data'!I32))),'Data Summary'!DK38="Yes"),OFFSET('Sanitation Data'!$I$6,0,10*ROW('Sanitation Data'!I32)),NA())</f>
        <v>#N/A</v>
      </c>
      <c r="AW38" s="491" t="e">
        <f ca="1">+IF(AND(ISNUMBER(OFFSET('Sanitation Data'!$I$10,0,10*ROW('Sanitation Data'!I32))),'Data Summary'!DL38="Yes"),OFFSET('Sanitation Data'!$I$10,0,10*ROW('Sanitation Data'!I32)),NA())</f>
        <v>#N/A</v>
      </c>
      <c r="AX38" s="491" t="e">
        <f ca="1">+IF(AND(ISNUMBER(OFFSET('Sanitation Data'!$I$11,0,10*ROW('Sanitation Data'!I32))),'Data Summary'!DM38="Yes"),OFFSET('Sanitation Data'!$I$11,0,10*ROW('Sanitation Data'!I32)),NA())</f>
        <v>#N/A</v>
      </c>
      <c r="AY38" s="491" t="e">
        <f ca="1">+IF(AND(ISNUMBER(OFFSET('Sanitation Data'!$I$12,0,10*ROW('Sanitation Data'!I32))),'Data Summary'!DN38="Yes"),OFFSET('Sanitation Data'!$I$12,0,10*ROW('Sanitation Data'!I32)),NA())</f>
        <v>#N/A</v>
      </c>
      <c r="AZ38" s="492" t="e">
        <f ca="1">+IF(AND(ISNUMBER(OFFSET('Hygiene Data'!$D$5,0,10*ROW('Hygiene Data'!D32))),'Data Summary'!DO38="Yes"),OFFSET('Hygiene Data'!$D$5,0,10*ROW('Hygiene Data'!D32)),NA())</f>
        <v>#N/A</v>
      </c>
      <c r="BA38" s="492" t="e">
        <f ca="1">+IF(AND(ISNUMBER(OFFSET('Hygiene Data'!$D$7,0,10*ROW('Hygiene Data'!D32))),'Data Summary'!DP38="Yes"),OFFSET('Hygiene Data'!$D$7,0,10*ROW('Hygiene Data'!D32)),NA())</f>
        <v>#N/A</v>
      </c>
      <c r="BB38" s="492" t="e">
        <f ca="1">+IF(AND(ISNUMBER(OFFSET('Hygiene Data'!$D$9,0,10*ROW('Hygiene Data'!D32))),'Data Summary'!DQ38="Yes"),OFFSET('Hygiene Data'!$D$9,0,10*ROW('Hygiene Data'!D32)),NA())</f>
        <v>#N/A</v>
      </c>
      <c r="BC38" s="492" t="e">
        <f ca="1">+IF(AND(ISNUMBER(OFFSET('Hygiene Data'!$E$5,0,10*ROW('Hygiene Data'!E32))),'Data Summary'!DR38="Yes"),OFFSET('Hygiene Data'!$E$5,0,10*ROW('Hygiene Data'!E32)),NA())</f>
        <v>#N/A</v>
      </c>
      <c r="BD38" s="492" t="e">
        <f ca="1">+IF(AND(ISNUMBER(OFFSET('Hygiene Data'!$E$7,0,10*ROW('Hygiene Data'!E32))),'Data Summary'!DS38="Yes"),OFFSET('Hygiene Data'!$E$7,0,10*ROW('Hygiene Data'!E32)),NA())</f>
        <v>#N/A</v>
      </c>
      <c r="BE38" s="492" t="e">
        <f ca="1">+IF(AND(ISNUMBER(OFFSET('Hygiene Data'!$E$9,0,10*ROW('Hygiene Data'!E32))),'Data Summary'!DT38="Yes"),OFFSET('Hygiene Data'!$E$9,0,10*ROW('Hygiene Data'!E32)),NA())</f>
        <v>#N/A</v>
      </c>
      <c r="BF38" s="492" t="e">
        <f ca="1">+IF(AND(ISNUMBER(OFFSET('Hygiene Data'!$F$5,0,10*ROW('Hygiene Data'!F32))),'Data Summary'!DU38="Yes"),OFFSET('Hygiene Data'!$F$5,0,10*ROW('Hygiene Data'!F32)),NA())</f>
        <v>#N/A</v>
      </c>
      <c r="BG38" s="492" t="e">
        <f ca="1">+IF(AND(ISNUMBER(OFFSET('Hygiene Data'!$F$7,0,10*ROW('Hygiene Data'!F32))),'Data Summary'!DV38="Yes"),OFFSET('Hygiene Data'!$F$7,0,10*ROW('Hygiene Data'!F32)),NA())</f>
        <v>#N/A</v>
      </c>
      <c r="BH38" s="492" t="e">
        <f ca="1">+IF(AND(ISNUMBER(OFFSET('Hygiene Data'!$F$9,0,10*ROW('Hygiene Data'!F32))),'Data Summary'!DW38="Yes"),OFFSET('Hygiene Data'!$F$9,0,10*ROW('Hygiene Data'!F32)),NA())</f>
        <v>#N/A</v>
      </c>
      <c r="BI38" s="492" t="e">
        <f ca="1">+IF(AND(ISNUMBER(OFFSET('Hygiene Data'!$G$5,0,10*ROW('Hygiene Data'!G32))),'Data Summary'!DX38="Yes"),OFFSET('Hygiene Data'!$G$5,0,10*ROW('Hygiene Data'!G32)),NA())</f>
        <v>#N/A</v>
      </c>
      <c r="BJ38" s="492" t="e">
        <f ca="1">+IF(AND(ISNUMBER(OFFSET('Hygiene Data'!$G$7,0,10*ROW('Hygiene Data'!G32))),'Data Summary'!DY38="Yes"),OFFSET('Hygiene Data'!$G$7,0,10*ROW('Hygiene Data'!G32)),NA())</f>
        <v>#N/A</v>
      </c>
      <c r="BK38" s="492" t="e">
        <f ca="1">+IF(AND(ISNUMBER(OFFSET('Hygiene Data'!$G$9,0,10*ROW('Hygiene Data'!G32))),'Data Summary'!DZ38="Yes"),OFFSET('Hygiene Data'!$G$9,0,10*ROW('Hygiene Data'!G32)),NA())</f>
        <v>#N/A</v>
      </c>
      <c r="BL38" s="492" t="e">
        <f ca="1">+IF(AND(ISNUMBER(OFFSET('Hygiene Data'!$H$5,0,10*ROW('Hygiene Data'!H32))),'Data Summary'!EA38="Yes"),OFFSET('Hygiene Data'!$H$5,0,10*ROW('Hygiene Data'!H32)),NA())</f>
        <v>#N/A</v>
      </c>
      <c r="BM38" s="492" t="e">
        <f ca="1">+IF(AND(ISNUMBER(OFFSET('Hygiene Data'!$H$7,0,10*ROW('Hygiene Data'!H32))),'Data Summary'!EB38="Yes"),OFFSET('Hygiene Data'!$H$7,0,10*ROW('Hygiene Data'!H32)),NA())</f>
        <v>#N/A</v>
      </c>
      <c r="BN38" s="492" t="e">
        <f ca="1">+IF(AND(ISNUMBER(OFFSET('Hygiene Data'!$H$9,0,10*ROW('Hygiene Data'!H32))),'Data Summary'!EC38="Yes"),OFFSET('Hygiene Data'!$H$9,0,10*ROW('Hygiene Data'!H32)),NA())</f>
        <v>#N/A</v>
      </c>
      <c r="BO38" s="492" t="e">
        <f ca="1">+IF(AND(ISNUMBER(OFFSET('Hygiene Data'!$I$5,0,10*ROW('Hygiene Data'!I32))),'Data Summary'!ED38="Yes"),OFFSET('Hygiene Data'!$I$5,0,10*ROW('Hygiene Data'!I32)),NA())</f>
        <v>#N/A</v>
      </c>
      <c r="BP38" s="492" t="e">
        <f ca="1">+IF(AND(ISNUMBER(OFFSET('Hygiene Data'!$I$7,0,10*ROW('Hygiene Data'!I32))),'Data Summary'!EE38="Yes"),OFFSET('Hygiene Data'!$I$7,0,10*ROW('Hygiene Data'!I32)),NA())</f>
        <v>#N/A</v>
      </c>
      <c r="BQ38" s="492" t="e">
        <f ca="1">+IF(AND(ISNUMBER(OFFSET('Hygiene Data'!$I$9,0,10*ROW('Hygiene Data'!I32))),'Data Summary'!EF38="Yes"),OFFSET('Hygiene Data'!$I$9,0,10*ROW('Hygiene Data'!I32)),NA())</f>
        <v>#N/A</v>
      </c>
    </row>
    <row r="39" spans="1:69" x14ac:dyDescent="0.25">
      <c r="A39" s="488" t="e">
        <f ca="1">+RIGHT('Data Summary'!A39,LEN('Data Summary'!A39)-9)</f>
        <v>#VALUE!</v>
      </c>
      <c r="B39" s="462" t="str">
        <f ca="1">+IF(ISTEXT('Data Summary'!B39),'Data Summary'!B39,"")</f>
        <v/>
      </c>
      <c r="C39" s="489" t="e">
        <f ca="1">+VALUE('Data Summary'!C39)</f>
        <v>#VALUE!</v>
      </c>
      <c r="D39" s="490" t="e">
        <f ca="1">+IF(AND(ISNUMBER(OFFSET('Water Data'!$D$4,0,10*ROW('Water Data'!D33))),'Data Summary'!BS39="Yes"),100-OFFSET('Water Data'!$D$4,0,10*ROW('Water Data'!D33)),NA())</f>
        <v>#N/A</v>
      </c>
      <c r="E39" s="490" t="e">
        <f ca="1">+IF(AND(ISNUMBER(OFFSET('Water Data'!$D$6,0,10*ROW('Water Data'!D33))),'Data Summary'!BT39="Yes"),OFFSET('Water Data'!$D$6,0,10*ROW('Water Data'!D33)),NA())</f>
        <v>#N/A</v>
      </c>
      <c r="F39" s="490" t="e">
        <f ca="1">+IF(AND(ISNUMBER(OFFSET('Water Data'!$D$9,0,10*ROW('Water Data'!D33))),'Data Summary'!BU39="Yes"),OFFSET('Water Data'!$D$9,0,10*ROW('Water Data'!D33)),NA())</f>
        <v>#N/A</v>
      </c>
      <c r="G39" s="490" t="e">
        <f ca="1">+IF(AND(ISNUMBER(OFFSET('Water Data'!$E$4,0,10*ROW('Water Data'!E33))),'Data Summary'!BV39="Yes"),100-OFFSET('Water Data'!$E$4,0,10*ROW('Water Data'!E33)),NA())</f>
        <v>#N/A</v>
      </c>
      <c r="H39" s="490" t="e">
        <f ca="1">+IF(AND(ISNUMBER(OFFSET('Water Data'!$E$6,0,10*ROW('Water Data'!E33))),'Data Summary'!BW39="Yes"),OFFSET('Water Data'!$E$6,0,10*ROW('Water Data'!E33)),NA())</f>
        <v>#N/A</v>
      </c>
      <c r="I39" s="490" t="e">
        <f ca="1">+IF(AND(ISNUMBER(OFFSET('Water Data'!$E$9,0,10*ROW('Water Data'!E33))),'Data Summary'!BX39="Yes"),OFFSET('Water Data'!$E$9,0,10*ROW('Water Data'!E33)),NA())</f>
        <v>#N/A</v>
      </c>
      <c r="J39" s="490" t="e">
        <f ca="1">+IF(AND(ISNUMBER(OFFSET('Water Data'!$F$4,0,10*ROW('Water Data'!F33))),'Data Summary'!BY39="Yes"),100-OFFSET('Water Data'!$F$4,0,10*ROW('Water Data'!F33)),NA())</f>
        <v>#N/A</v>
      </c>
      <c r="K39" s="490" t="e">
        <f ca="1">+IF(AND(ISNUMBER(OFFSET('Water Data'!$F$6,0,10*ROW('Water Data'!F33))),'Data Summary'!BZ39="Yes"),OFFSET('Water Data'!$F$6,0,10*ROW('Water Data'!F33)),NA())</f>
        <v>#N/A</v>
      </c>
      <c r="L39" s="490" t="e">
        <f ca="1">+IF(AND(ISNUMBER(OFFSET('Water Data'!$F$9,0,10*ROW('Water Data'!F33))),'Data Summary'!CA39="Yes"),OFFSET('Water Data'!$F$9,0,10*ROW('Water Data'!F33)),NA())</f>
        <v>#N/A</v>
      </c>
      <c r="M39" s="490" t="e">
        <f ca="1">+IF(AND(ISNUMBER(OFFSET('Water Data'!$G$4,0,10*ROW('Water Data'!G33))),'Data Summary'!CB39="Yes"),100-OFFSET('Water Data'!$G$4,0,10*ROW('Water Data'!G33)),NA())</f>
        <v>#N/A</v>
      </c>
      <c r="N39" s="490" t="e">
        <f ca="1">+IF(AND(ISNUMBER(OFFSET('Water Data'!$G$6,0,10*ROW('Water Data'!G33))),'Data Summary'!CC39="Yes"),OFFSET('Water Data'!$G$6,0,10*ROW('Water Data'!G33)),NA())</f>
        <v>#N/A</v>
      </c>
      <c r="O39" s="490" t="e">
        <f ca="1">+IF(AND(ISNUMBER(OFFSET('Water Data'!$G$9,0,10*ROW('Water Data'!G33))),'Data Summary'!CD39="Yes"),OFFSET('Water Data'!$G$9,0,10*ROW('Water Data'!G33)),NA())</f>
        <v>#N/A</v>
      </c>
      <c r="P39" s="490" t="e">
        <f ca="1">+IF(AND(ISNUMBER(OFFSET('Water Data'!$H$4,0,10*ROW('Water Data'!H33))),'Data Summary'!CE39="Yes"),100-OFFSET('Water Data'!$H$4,0,10*ROW('Water Data'!H33)),NA())</f>
        <v>#N/A</v>
      </c>
      <c r="Q39" s="490" t="e">
        <f ca="1">+IF(AND(ISNUMBER(OFFSET('Water Data'!$H$6,0,10*ROW('Water Data'!H33))),'Data Summary'!CF39="Yes"),OFFSET('Water Data'!$H$6,0,10*ROW('Water Data'!H33)),NA())</f>
        <v>#N/A</v>
      </c>
      <c r="R39" s="490" t="e">
        <f ca="1">+IF(AND(ISNUMBER(OFFSET('Water Data'!$H$9,0,10*ROW('Water Data'!H33))),'Data Summary'!CG39="Yes"),OFFSET('Water Data'!$H$9,0,10*ROW('Water Data'!H33)),NA())</f>
        <v>#N/A</v>
      </c>
      <c r="S39" s="490" t="e">
        <f ca="1">+IF(AND(ISNUMBER(OFFSET('Water Data'!$I$4,0,10*ROW('Water Data'!I33))),'Data Summary'!CH39="Yes"),100-OFFSET('Water Data'!$I$4,0,10*ROW('Water Data'!I33)),NA())</f>
        <v>#N/A</v>
      </c>
      <c r="T39" s="490" t="e">
        <f ca="1">+IF(AND(ISNUMBER(OFFSET('Water Data'!$I$6,0,10*ROW('Water Data'!I33))),'Data Summary'!CI39="Yes"),OFFSET('Water Data'!$I$6,0,10*ROW('Water Data'!I33)),NA())</f>
        <v>#N/A</v>
      </c>
      <c r="U39" s="490" t="e">
        <f ca="1">+IF(AND(ISNUMBER(OFFSET('Water Data'!$I$9,0,10*ROW('Water Data'!I33))),'Data Summary'!CJ39="Yes"),OFFSET('Water Data'!$I$9,0,10*ROW('Water Data'!I33)),NA())</f>
        <v>#N/A</v>
      </c>
      <c r="V39" s="491" t="e">
        <f ca="1">+IF(AND(ISNUMBER(OFFSET('Sanitation Data'!$D$4,0,10*ROW('Sanitation Data'!D33))),'Data Summary'!CK39="Yes"),100-OFFSET('Sanitation Data'!$D$4,0,10*ROW('Sanitation Data'!D33)),NA())</f>
        <v>#N/A</v>
      </c>
      <c r="W39" s="491" t="e">
        <f ca="1">+IF(AND(ISNUMBER(OFFSET('Sanitation Data'!$D$6,0,10*ROW('Sanitation Data'!D33))),'Data Summary'!CL39="Yes"),OFFSET('Sanitation Data'!$D$6,0,10*ROW('Sanitation Data'!D33)),NA())</f>
        <v>#N/A</v>
      </c>
      <c r="X39" s="491" t="e">
        <f ca="1">+IF(AND(ISNUMBER(OFFSET('Sanitation Data'!$D$10,0,10*ROW('Sanitation Data'!D33))),'Data Summary'!CM39="Yes"),OFFSET('Sanitation Data'!$D$10,0,10*ROW('Sanitation Data'!D33)),NA())</f>
        <v>#N/A</v>
      </c>
      <c r="Y39" s="491" t="e">
        <f ca="1">+IF(AND(ISNUMBER(OFFSET('Sanitation Data'!$D$11,0,10*ROW('Sanitation Data'!D33))),'Data Summary'!CN39="Yes"),OFFSET('Sanitation Data'!$D$11,0,10*ROW('Sanitation Data'!D33)),NA())</f>
        <v>#N/A</v>
      </c>
      <c r="Z39" s="491" t="e">
        <f ca="1">+IF(AND(ISNUMBER(OFFSET('Sanitation Data'!$D$12,0,10*ROW('Sanitation Data'!D33))),'Data Summary'!CO39="Yes"),OFFSET('Sanitation Data'!$D$12,0,10*ROW('Sanitation Data'!D33)),NA())</f>
        <v>#N/A</v>
      </c>
      <c r="AA39" s="491" t="e">
        <f ca="1">+IF(AND(ISNUMBER(OFFSET('Sanitation Data'!$E$4,0,10*ROW('Sanitation Data'!E33))),'Data Summary'!CP39="Yes"),100-OFFSET('Sanitation Data'!$E$4,0,10*ROW('Sanitation Data'!E33)),NA())</f>
        <v>#N/A</v>
      </c>
      <c r="AB39" s="491" t="e">
        <f ca="1">+IF(AND(ISNUMBER(OFFSET('Sanitation Data'!$E$6,0,10*ROW('Sanitation Data'!E33))),'Data Summary'!CQ39="Yes"),OFFSET('Sanitation Data'!$E$6,0,10*ROW('Sanitation Data'!E33)),NA())</f>
        <v>#N/A</v>
      </c>
      <c r="AC39" s="491" t="e">
        <f ca="1">+IF(AND(ISNUMBER(OFFSET('Sanitation Data'!$E$10,0,10*ROW('Sanitation Data'!E33))),'Data Summary'!CR39="Yes"),OFFSET('Sanitation Data'!$E$10,0,10*ROW('Sanitation Data'!E33)),NA())</f>
        <v>#N/A</v>
      </c>
      <c r="AD39" s="491" t="e">
        <f ca="1">+IF(AND(ISNUMBER(OFFSET('Sanitation Data'!$E$11,0,10*ROW('Sanitation Data'!E33))),'Data Summary'!CS39="Yes"),OFFSET('Sanitation Data'!$E$11,0,10*ROW('Sanitation Data'!E33)),NA())</f>
        <v>#N/A</v>
      </c>
      <c r="AE39" s="491" t="e">
        <f ca="1">+IF(AND(ISNUMBER(OFFSET('Sanitation Data'!$E$12,0,10*ROW('Sanitation Data'!E33))),'Data Summary'!CT39="Yes"),OFFSET('Sanitation Data'!$E$12,0,10*ROW('Sanitation Data'!E33)),NA())</f>
        <v>#N/A</v>
      </c>
      <c r="AF39" s="491" t="e">
        <f ca="1">+IF(AND(ISNUMBER(OFFSET('Sanitation Data'!$F$4,0,10*ROW('Sanitation Data'!F33))),'Data Summary'!CU39="Yes"),100-OFFSET('Sanitation Data'!$F$4,0,10*ROW('Sanitation Data'!F33)),NA())</f>
        <v>#N/A</v>
      </c>
      <c r="AG39" s="491" t="e">
        <f ca="1">+IF(AND(ISNUMBER(OFFSET('Sanitation Data'!$F$6,0,10*ROW('Sanitation Data'!F33))),'Data Summary'!CV39="Yes"),OFFSET('Sanitation Data'!$F$6,0,10*ROW('Sanitation Data'!F33)),NA())</f>
        <v>#N/A</v>
      </c>
      <c r="AH39" s="491" t="e">
        <f ca="1">+IF(AND(ISNUMBER(OFFSET('Sanitation Data'!$F$10,0,10*ROW('Sanitation Data'!F33))),'Data Summary'!CW39="Yes"),OFFSET('Sanitation Data'!$F$10,0,10*ROW('Sanitation Data'!F33)),NA())</f>
        <v>#N/A</v>
      </c>
      <c r="AI39" s="491" t="e">
        <f ca="1">+IF(AND(ISNUMBER(OFFSET('Sanitation Data'!$F$11,0,10*ROW('Sanitation Data'!F33))),'Data Summary'!CX39="Yes"),OFFSET('Sanitation Data'!$F$11,0,10*ROW('Sanitation Data'!F33)),NA())</f>
        <v>#N/A</v>
      </c>
      <c r="AJ39" s="491" t="e">
        <f ca="1">+IF(AND(ISNUMBER(OFFSET('Sanitation Data'!$F$12,0,10*ROW('Sanitation Data'!F33))),'Data Summary'!CY39="Yes"),OFFSET('Sanitation Data'!$F$12,0,10*ROW('Sanitation Data'!F33)),NA())</f>
        <v>#N/A</v>
      </c>
      <c r="AK39" s="491" t="e">
        <f ca="1">+IF(AND(ISNUMBER(OFFSET('Sanitation Data'!$G$4,0,10*ROW('Sanitation Data'!G33))),'Data Summary'!CZ39="Yes"),100-OFFSET('Sanitation Data'!$G$4,0,10*ROW('Sanitation Data'!G33)),NA())</f>
        <v>#N/A</v>
      </c>
      <c r="AL39" s="491" t="e">
        <f ca="1">+IF(AND(ISNUMBER(OFFSET('Sanitation Data'!$G$6,0,10*ROW('Sanitation Data'!G33))),'Data Summary'!DA39="Yes"),OFFSET('Sanitation Data'!$G$6,0,10*ROW('Sanitation Data'!G33)),NA())</f>
        <v>#N/A</v>
      </c>
      <c r="AM39" s="491" t="e">
        <f ca="1">+IF(AND(ISNUMBER(OFFSET('Sanitation Data'!$G$10,0,10*ROW('Sanitation Data'!G33))),'Data Summary'!DB39="Yes"),OFFSET('Sanitation Data'!$G$10,0,10*ROW('Sanitation Data'!G33)),NA())</f>
        <v>#N/A</v>
      </c>
      <c r="AN39" s="491" t="e">
        <f ca="1">+IF(AND(ISNUMBER(OFFSET('Sanitation Data'!$G$11,0,10*ROW('Sanitation Data'!G33))),'Data Summary'!DC39="Yes"),OFFSET('Sanitation Data'!$G$11,0,10*ROW('Sanitation Data'!G33)),NA())</f>
        <v>#N/A</v>
      </c>
      <c r="AO39" s="491" t="e">
        <f ca="1">+IF(AND(ISNUMBER(OFFSET('Sanitation Data'!$G$12,0,10*ROW('Sanitation Data'!G33))),'Data Summary'!DD39="Yes"),OFFSET('Sanitation Data'!$G$12,0,10*ROW('Sanitation Data'!G33)),NA())</f>
        <v>#N/A</v>
      </c>
      <c r="AP39" s="491" t="e">
        <f ca="1">+IF(AND(ISNUMBER(OFFSET('Sanitation Data'!$H$4,0,10*ROW('Sanitation Data'!H33))),'Data Summary'!DE39="Yes"),100-OFFSET('Sanitation Data'!$H$4,0,10*ROW('Sanitation Data'!H33)),NA())</f>
        <v>#N/A</v>
      </c>
      <c r="AQ39" s="491" t="e">
        <f ca="1">+IF(AND(ISNUMBER(OFFSET('Sanitation Data'!$H$6,0,10*ROW('Sanitation Data'!H33))),'Data Summary'!DF39="Yes"),OFFSET('Sanitation Data'!$H$6,0,10*ROW('Sanitation Data'!H33)),NA())</f>
        <v>#N/A</v>
      </c>
      <c r="AR39" s="491" t="e">
        <f ca="1">+IF(AND(ISNUMBER(OFFSET('Sanitation Data'!$H$10,0,10*ROW('Sanitation Data'!H33))),'Data Summary'!DG39="Yes"),OFFSET('Sanitation Data'!$H$10,0,10*ROW('Sanitation Data'!H33)),NA())</f>
        <v>#N/A</v>
      </c>
      <c r="AS39" s="491" t="e">
        <f ca="1">+IF(AND(ISNUMBER(OFFSET('Sanitation Data'!$H$11,0,10*ROW('Sanitation Data'!H33))),'Data Summary'!DH39="Yes"),OFFSET('Sanitation Data'!$H$11,0,10*ROW('Sanitation Data'!H33)),NA())</f>
        <v>#N/A</v>
      </c>
      <c r="AT39" s="491" t="e">
        <f ca="1">+IF(AND(ISNUMBER(OFFSET('Sanitation Data'!$H$12,0,10*ROW('Sanitation Data'!H33))),'Data Summary'!DI39="Yes"),OFFSET('Sanitation Data'!$H$12,0,10*ROW('Sanitation Data'!H33)),NA())</f>
        <v>#N/A</v>
      </c>
      <c r="AU39" s="491" t="e">
        <f ca="1">+IF(AND(ISNUMBER(OFFSET('Sanitation Data'!$I$4,0,10*ROW('Sanitation Data'!I33))),'Data Summary'!DJ39="Yes"),100-OFFSET('Sanitation Data'!$I$4,0,10*ROW('Sanitation Data'!I33)),NA())</f>
        <v>#N/A</v>
      </c>
      <c r="AV39" s="491" t="e">
        <f ca="1">+IF(AND(ISNUMBER(OFFSET('Sanitation Data'!$I$6,0,10*ROW('Sanitation Data'!I33))),'Data Summary'!DK39="Yes"),OFFSET('Sanitation Data'!$I$6,0,10*ROW('Sanitation Data'!I33)),NA())</f>
        <v>#N/A</v>
      </c>
      <c r="AW39" s="491" t="e">
        <f ca="1">+IF(AND(ISNUMBER(OFFSET('Sanitation Data'!$I$10,0,10*ROW('Sanitation Data'!I33))),'Data Summary'!DL39="Yes"),OFFSET('Sanitation Data'!$I$10,0,10*ROW('Sanitation Data'!I33)),NA())</f>
        <v>#N/A</v>
      </c>
      <c r="AX39" s="491" t="e">
        <f ca="1">+IF(AND(ISNUMBER(OFFSET('Sanitation Data'!$I$11,0,10*ROW('Sanitation Data'!I33))),'Data Summary'!DM39="Yes"),OFFSET('Sanitation Data'!$I$11,0,10*ROW('Sanitation Data'!I33)),NA())</f>
        <v>#N/A</v>
      </c>
      <c r="AY39" s="491" t="e">
        <f ca="1">+IF(AND(ISNUMBER(OFFSET('Sanitation Data'!$I$12,0,10*ROW('Sanitation Data'!I33))),'Data Summary'!DN39="Yes"),OFFSET('Sanitation Data'!$I$12,0,10*ROW('Sanitation Data'!I33)),NA())</f>
        <v>#N/A</v>
      </c>
      <c r="AZ39" s="492" t="e">
        <f ca="1">+IF(AND(ISNUMBER(OFFSET('Hygiene Data'!$D$5,0,10*ROW('Hygiene Data'!D33))),'Data Summary'!DO39="Yes"),OFFSET('Hygiene Data'!$D$5,0,10*ROW('Hygiene Data'!D33)),NA())</f>
        <v>#N/A</v>
      </c>
      <c r="BA39" s="492" t="e">
        <f ca="1">+IF(AND(ISNUMBER(OFFSET('Hygiene Data'!$D$7,0,10*ROW('Hygiene Data'!D33))),'Data Summary'!DP39="Yes"),OFFSET('Hygiene Data'!$D$7,0,10*ROW('Hygiene Data'!D33)),NA())</f>
        <v>#N/A</v>
      </c>
      <c r="BB39" s="492" t="e">
        <f ca="1">+IF(AND(ISNUMBER(OFFSET('Hygiene Data'!$D$9,0,10*ROW('Hygiene Data'!D33))),'Data Summary'!DQ39="Yes"),OFFSET('Hygiene Data'!$D$9,0,10*ROW('Hygiene Data'!D33)),NA())</f>
        <v>#N/A</v>
      </c>
      <c r="BC39" s="492" t="e">
        <f ca="1">+IF(AND(ISNUMBER(OFFSET('Hygiene Data'!$E$5,0,10*ROW('Hygiene Data'!E33))),'Data Summary'!DR39="Yes"),OFFSET('Hygiene Data'!$E$5,0,10*ROW('Hygiene Data'!E33)),NA())</f>
        <v>#N/A</v>
      </c>
      <c r="BD39" s="492" t="e">
        <f ca="1">+IF(AND(ISNUMBER(OFFSET('Hygiene Data'!$E$7,0,10*ROW('Hygiene Data'!E33))),'Data Summary'!DS39="Yes"),OFFSET('Hygiene Data'!$E$7,0,10*ROW('Hygiene Data'!E33)),NA())</f>
        <v>#N/A</v>
      </c>
      <c r="BE39" s="492" t="e">
        <f ca="1">+IF(AND(ISNUMBER(OFFSET('Hygiene Data'!$E$9,0,10*ROW('Hygiene Data'!E33))),'Data Summary'!DT39="Yes"),OFFSET('Hygiene Data'!$E$9,0,10*ROW('Hygiene Data'!E33)),NA())</f>
        <v>#N/A</v>
      </c>
      <c r="BF39" s="492" t="e">
        <f ca="1">+IF(AND(ISNUMBER(OFFSET('Hygiene Data'!$F$5,0,10*ROW('Hygiene Data'!F33))),'Data Summary'!DU39="Yes"),OFFSET('Hygiene Data'!$F$5,0,10*ROW('Hygiene Data'!F33)),NA())</f>
        <v>#N/A</v>
      </c>
      <c r="BG39" s="492" t="e">
        <f ca="1">+IF(AND(ISNUMBER(OFFSET('Hygiene Data'!$F$7,0,10*ROW('Hygiene Data'!F33))),'Data Summary'!DV39="Yes"),OFFSET('Hygiene Data'!$F$7,0,10*ROW('Hygiene Data'!F33)),NA())</f>
        <v>#N/A</v>
      </c>
      <c r="BH39" s="492" t="e">
        <f ca="1">+IF(AND(ISNUMBER(OFFSET('Hygiene Data'!$F$9,0,10*ROW('Hygiene Data'!F33))),'Data Summary'!DW39="Yes"),OFFSET('Hygiene Data'!$F$9,0,10*ROW('Hygiene Data'!F33)),NA())</f>
        <v>#N/A</v>
      </c>
      <c r="BI39" s="492" t="e">
        <f ca="1">+IF(AND(ISNUMBER(OFFSET('Hygiene Data'!$G$5,0,10*ROW('Hygiene Data'!G33))),'Data Summary'!DX39="Yes"),OFFSET('Hygiene Data'!$G$5,0,10*ROW('Hygiene Data'!G33)),NA())</f>
        <v>#N/A</v>
      </c>
      <c r="BJ39" s="492" t="e">
        <f ca="1">+IF(AND(ISNUMBER(OFFSET('Hygiene Data'!$G$7,0,10*ROW('Hygiene Data'!G33))),'Data Summary'!DY39="Yes"),OFFSET('Hygiene Data'!$G$7,0,10*ROW('Hygiene Data'!G33)),NA())</f>
        <v>#N/A</v>
      </c>
      <c r="BK39" s="492" t="e">
        <f ca="1">+IF(AND(ISNUMBER(OFFSET('Hygiene Data'!$G$9,0,10*ROW('Hygiene Data'!G33))),'Data Summary'!DZ39="Yes"),OFFSET('Hygiene Data'!$G$9,0,10*ROW('Hygiene Data'!G33)),NA())</f>
        <v>#N/A</v>
      </c>
      <c r="BL39" s="492" t="e">
        <f ca="1">+IF(AND(ISNUMBER(OFFSET('Hygiene Data'!$H$5,0,10*ROW('Hygiene Data'!H33))),'Data Summary'!EA39="Yes"),OFFSET('Hygiene Data'!$H$5,0,10*ROW('Hygiene Data'!H33)),NA())</f>
        <v>#N/A</v>
      </c>
      <c r="BM39" s="492" t="e">
        <f ca="1">+IF(AND(ISNUMBER(OFFSET('Hygiene Data'!$H$7,0,10*ROW('Hygiene Data'!H33))),'Data Summary'!EB39="Yes"),OFFSET('Hygiene Data'!$H$7,0,10*ROW('Hygiene Data'!H33)),NA())</f>
        <v>#N/A</v>
      </c>
      <c r="BN39" s="492" t="e">
        <f ca="1">+IF(AND(ISNUMBER(OFFSET('Hygiene Data'!$H$9,0,10*ROW('Hygiene Data'!H33))),'Data Summary'!EC39="Yes"),OFFSET('Hygiene Data'!$H$9,0,10*ROW('Hygiene Data'!H33)),NA())</f>
        <v>#N/A</v>
      </c>
      <c r="BO39" s="492" t="e">
        <f ca="1">+IF(AND(ISNUMBER(OFFSET('Hygiene Data'!$I$5,0,10*ROW('Hygiene Data'!I33))),'Data Summary'!ED39="Yes"),OFFSET('Hygiene Data'!$I$5,0,10*ROW('Hygiene Data'!I33)),NA())</f>
        <v>#N/A</v>
      </c>
      <c r="BP39" s="492" t="e">
        <f ca="1">+IF(AND(ISNUMBER(OFFSET('Hygiene Data'!$I$7,0,10*ROW('Hygiene Data'!I33))),'Data Summary'!EE39="Yes"),OFFSET('Hygiene Data'!$I$7,0,10*ROW('Hygiene Data'!I33)),NA())</f>
        <v>#N/A</v>
      </c>
      <c r="BQ39" s="492" t="e">
        <f ca="1">+IF(AND(ISNUMBER(OFFSET('Hygiene Data'!$I$9,0,10*ROW('Hygiene Data'!I33))),'Data Summary'!EF39="Yes"),OFFSET('Hygiene Data'!$I$9,0,10*ROW('Hygiene Data'!I33)),NA())</f>
        <v>#N/A</v>
      </c>
    </row>
    <row r="40" spans="1:69" x14ac:dyDescent="0.25">
      <c r="A40" s="488" t="e">
        <f ca="1">+RIGHT('Data Summary'!A40,LEN('Data Summary'!A40)-9)</f>
        <v>#VALUE!</v>
      </c>
      <c r="B40" s="462" t="str">
        <f ca="1">+IF(ISTEXT('Data Summary'!B40),'Data Summary'!B40,"")</f>
        <v/>
      </c>
      <c r="C40" s="489" t="e">
        <f ca="1">+VALUE('Data Summary'!C40)</f>
        <v>#VALUE!</v>
      </c>
      <c r="D40" s="490" t="e">
        <f ca="1">+IF(AND(ISNUMBER(OFFSET('Water Data'!$D$4,0,10*ROW('Water Data'!D34))),'Data Summary'!BS40="Yes"),100-OFFSET('Water Data'!$D$4,0,10*ROW('Water Data'!D34)),NA())</f>
        <v>#N/A</v>
      </c>
      <c r="E40" s="490" t="e">
        <f ca="1">+IF(AND(ISNUMBER(OFFSET('Water Data'!$D$6,0,10*ROW('Water Data'!D34))),'Data Summary'!BT40="Yes"),OFFSET('Water Data'!$D$6,0,10*ROW('Water Data'!D34)),NA())</f>
        <v>#N/A</v>
      </c>
      <c r="F40" s="490" t="e">
        <f ca="1">+IF(AND(ISNUMBER(OFFSET('Water Data'!$D$9,0,10*ROW('Water Data'!D34))),'Data Summary'!BU40="Yes"),OFFSET('Water Data'!$D$9,0,10*ROW('Water Data'!D34)),NA())</f>
        <v>#N/A</v>
      </c>
      <c r="G40" s="490" t="e">
        <f ca="1">+IF(AND(ISNUMBER(OFFSET('Water Data'!$E$4,0,10*ROW('Water Data'!E34))),'Data Summary'!BV40="Yes"),100-OFFSET('Water Data'!$E$4,0,10*ROW('Water Data'!E34)),NA())</f>
        <v>#N/A</v>
      </c>
      <c r="H40" s="490" t="e">
        <f ca="1">+IF(AND(ISNUMBER(OFFSET('Water Data'!$E$6,0,10*ROW('Water Data'!E34))),'Data Summary'!BW40="Yes"),OFFSET('Water Data'!$E$6,0,10*ROW('Water Data'!E34)),NA())</f>
        <v>#N/A</v>
      </c>
      <c r="I40" s="490" t="e">
        <f ca="1">+IF(AND(ISNUMBER(OFFSET('Water Data'!$E$9,0,10*ROW('Water Data'!E34))),'Data Summary'!BX40="Yes"),OFFSET('Water Data'!$E$9,0,10*ROW('Water Data'!E34)),NA())</f>
        <v>#N/A</v>
      </c>
      <c r="J40" s="490" t="e">
        <f ca="1">+IF(AND(ISNUMBER(OFFSET('Water Data'!$F$4,0,10*ROW('Water Data'!F34))),'Data Summary'!BY40="Yes"),100-OFFSET('Water Data'!$F$4,0,10*ROW('Water Data'!F34)),NA())</f>
        <v>#N/A</v>
      </c>
      <c r="K40" s="490" t="e">
        <f ca="1">+IF(AND(ISNUMBER(OFFSET('Water Data'!$F$6,0,10*ROW('Water Data'!F34))),'Data Summary'!BZ40="Yes"),OFFSET('Water Data'!$F$6,0,10*ROW('Water Data'!F34)),NA())</f>
        <v>#N/A</v>
      </c>
      <c r="L40" s="490" t="e">
        <f ca="1">+IF(AND(ISNUMBER(OFFSET('Water Data'!$F$9,0,10*ROW('Water Data'!F34))),'Data Summary'!CA40="Yes"),OFFSET('Water Data'!$F$9,0,10*ROW('Water Data'!F34)),NA())</f>
        <v>#N/A</v>
      </c>
      <c r="M40" s="490" t="e">
        <f ca="1">+IF(AND(ISNUMBER(OFFSET('Water Data'!$G$4,0,10*ROW('Water Data'!G34))),'Data Summary'!CB40="Yes"),100-OFFSET('Water Data'!$G$4,0,10*ROW('Water Data'!G34)),NA())</f>
        <v>#N/A</v>
      </c>
      <c r="N40" s="490" t="e">
        <f ca="1">+IF(AND(ISNUMBER(OFFSET('Water Data'!$G$6,0,10*ROW('Water Data'!G34))),'Data Summary'!CC40="Yes"),OFFSET('Water Data'!$G$6,0,10*ROW('Water Data'!G34)),NA())</f>
        <v>#N/A</v>
      </c>
      <c r="O40" s="490" t="e">
        <f ca="1">+IF(AND(ISNUMBER(OFFSET('Water Data'!$G$9,0,10*ROW('Water Data'!G34))),'Data Summary'!CD40="Yes"),OFFSET('Water Data'!$G$9,0,10*ROW('Water Data'!G34)),NA())</f>
        <v>#N/A</v>
      </c>
      <c r="P40" s="490" t="e">
        <f ca="1">+IF(AND(ISNUMBER(OFFSET('Water Data'!$H$4,0,10*ROW('Water Data'!H34))),'Data Summary'!CE40="Yes"),100-OFFSET('Water Data'!$H$4,0,10*ROW('Water Data'!H34)),NA())</f>
        <v>#N/A</v>
      </c>
      <c r="Q40" s="490" t="e">
        <f ca="1">+IF(AND(ISNUMBER(OFFSET('Water Data'!$H$6,0,10*ROW('Water Data'!H34))),'Data Summary'!CF40="Yes"),OFFSET('Water Data'!$H$6,0,10*ROW('Water Data'!H34)),NA())</f>
        <v>#N/A</v>
      </c>
      <c r="R40" s="490" t="e">
        <f ca="1">+IF(AND(ISNUMBER(OFFSET('Water Data'!$H$9,0,10*ROW('Water Data'!H34))),'Data Summary'!CG40="Yes"),OFFSET('Water Data'!$H$9,0,10*ROW('Water Data'!H34)),NA())</f>
        <v>#N/A</v>
      </c>
      <c r="S40" s="490" t="e">
        <f ca="1">+IF(AND(ISNUMBER(OFFSET('Water Data'!$I$4,0,10*ROW('Water Data'!I34))),'Data Summary'!CH40="Yes"),100-OFFSET('Water Data'!$I$4,0,10*ROW('Water Data'!I34)),NA())</f>
        <v>#N/A</v>
      </c>
      <c r="T40" s="490" t="e">
        <f ca="1">+IF(AND(ISNUMBER(OFFSET('Water Data'!$I$6,0,10*ROW('Water Data'!I34))),'Data Summary'!CI40="Yes"),OFFSET('Water Data'!$I$6,0,10*ROW('Water Data'!I34)),NA())</f>
        <v>#N/A</v>
      </c>
      <c r="U40" s="490" t="e">
        <f ca="1">+IF(AND(ISNUMBER(OFFSET('Water Data'!$I$9,0,10*ROW('Water Data'!I34))),'Data Summary'!CJ40="Yes"),OFFSET('Water Data'!$I$9,0,10*ROW('Water Data'!I34)),NA())</f>
        <v>#N/A</v>
      </c>
      <c r="V40" s="491" t="e">
        <f ca="1">+IF(AND(ISNUMBER(OFFSET('Sanitation Data'!$D$4,0,10*ROW('Sanitation Data'!D34))),'Data Summary'!CK40="Yes"),100-OFFSET('Sanitation Data'!$D$4,0,10*ROW('Sanitation Data'!D34)),NA())</f>
        <v>#N/A</v>
      </c>
      <c r="W40" s="491" t="e">
        <f ca="1">+IF(AND(ISNUMBER(OFFSET('Sanitation Data'!$D$6,0,10*ROW('Sanitation Data'!D34))),'Data Summary'!CL40="Yes"),OFFSET('Sanitation Data'!$D$6,0,10*ROW('Sanitation Data'!D34)),NA())</f>
        <v>#N/A</v>
      </c>
      <c r="X40" s="491" t="e">
        <f ca="1">+IF(AND(ISNUMBER(OFFSET('Sanitation Data'!$D$10,0,10*ROW('Sanitation Data'!D34))),'Data Summary'!CM40="Yes"),OFFSET('Sanitation Data'!$D$10,0,10*ROW('Sanitation Data'!D34)),NA())</f>
        <v>#N/A</v>
      </c>
      <c r="Y40" s="491" t="e">
        <f ca="1">+IF(AND(ISNUMBER(OFFSET('Sanitation Data'!$D$11,0,10*ROW('Sanitation Data'!D34))),'Data Summary'!CN40="Yes"),OFFSET('Sanitation Data'!$D$11,0,10*ROW('Sanitation Data'!D34)),NA())</f>
        <v>#N/A</v>
      </c>
      <c r="Z40" s="491" t="e">
        <f ca="1">+IF(AND(ISNUMBER(OFFSET('Sanitation Data'!$D$12,0,10*ROW('Sanitation Data'!D34))),'Data Summary'!CO40="Yes"),OFFSET('Sanitation Data'!$D$12,0,10*ROW('Sanitation Data'!D34)),NA())</f>
        <v>#N/A</v>
      </c>
      <c r="AA40" s="491" t="e">
        <f ca="1">+IF(AND(ISNUMBER(OFFSET('Sanitation Data'!$E$4,0,10*ROW('Sanitation Data'!E34))),'Data Summary'!CP40="Yes"),100-OFFSET('Sanitation Data'!$E$4,0,10*ROW('Sanitation Data'!E34)),NA())</f>
        <v>#N/A</v>
      </c>
      <c r="AB40" s="491" t="e">
        <f ca="1">+IF(AND(ISNUMBER(OFFSET('Sanitation Data'!$E$6,0,10*ROW('Sanitation Data'!E34))),'Data Summary'!CQ40="Yes"),OFFSET('Sanitation Data'!$E$6,0,10*ROW('Sanitation Data'!E34)),NA())</f>
        <v>#N/A</v>
      </c>
      <c r="AC40" s="491" t="e">
        <f ca="1">+IF(AND(ISNUMBER(OFFSET('Sanitation Data'!$E$10,0,10*ROW('Sanitation Data'!E34))),'Data Summary'!CR40="Yes"),OFFSET('Sanitation Data'!$E$10,0,10*ROW('Sanitation Data'!E34)),NA())</f>
        <v>#N/A</v>
      </c>
      <c r="AD40" s="491" t="e">
        <f ca="1">+IF(AND(ISNUMBER(OFFSET('Sanitation Data'!$E$11,0,10*ROW('Sanitation Data'!E34))),'Data Summary'!CS40="Yes"),OFFSET('Sanitation Data'!$E$11,0,10*ROW('Sanitation Data'!E34)),NA())</f>
        <v>#N/A</v>
      </c>
      <c r="AE40" s="491" t="e">
        <f ca="1">+IF(AND(ISNUMBER(OFFSET('Sanitation Data'!$E$12,0,10*ROW('Sanitation Data'!E34))),'Data Summary'!CT40="Yes"),OFFSET('Sanitation Data'!$E$12,0,10*ROW('Sanitation Data'!E34)),NA())</f>
        <v>#N/A</v>
      </c>
      <c r="AF40" s="491" t="e">
        <f ca="1">+IF(AND(ISNUMBER(OFFSET('Sanitation Data'!$F$4,0,10*ROW('Sanitation Data'!F34))),'Data Summary'!CU40="Yes"),100-OFFSET('Sanitation Data'!$F$4,0,10*ROW('Sanitation Data'!F34)),NA())</f>
        <v>#N/A</v>
      </c>
      <c r="AG40" s="491" t="e">
        <f ca="1">+IF(AND(ISNUMBER(OFFSET('Sanitation Data'!$F$6,0,10*ROW('Sanitation Data'!F34))),'Data Summary'!CV40="Yes"),OFFSET('Sanitation Data'!$F$6,0,10*ROW('Sanitation Data'!F34)),NA())</f>
        <v>#N/A</v>
      </c>
      <c r="AH40" s="491" t="e">
        <f ca="1">+IF(AND(ISNUMBER(OFFSET('Sanitation Data'!$F$10,0,10*ROW('Sanitation Data'!F34))),'Data Summary'!CW40="Yes"),OFFSET('Sanitation Data'!$F$10,0,10*ROW('Sanitation Data'!F34)),NA())</f>
        <v>#N/A</v>
      </c>
      <c r="AI40" s="491" t="e">
        <f ca="1">+IF(AND(ISNUMBER(OFFSET('Sanitation Data'!$F$11,0,10*ROW('Sanitation Data'!F34))),'Data Summary'!CX40="Yes"),OFFSET('Sanitation Data'!$F$11,0,10*ROW('Sanitation Data'!F34)),NA())</f>
        <v>#N/A</v>
      </c>
      <c r="AJ40" s="491" t="e">
        <f ca="1">+IF(AND(ISNUMBER(OFFSET('Sanitation Data'!$F$12,0,10*ROW('Sanitation Data'!F34))),'Data Summary'!CY40="Yes"),OFFSET('Sanitation Data'!$F$12,0,10*ROW('Sanitation Data'!F34)),NA())</f>
        <v>#N/A</v>
      </c>
      <c r="AK40" s="491" t="e">
        <f ca="1">+IF(AND(ISNUMBER(OFFSET('Sanitation Data'!$G$4,0,10*ROW('Sanitation Data'!G34))),'Data Summary'!CZ40="Yes"),100-OFFSET('Sanitation Data'!$G$4,0,10*ROW('Sanitation Data'!G34)),NA())</f>
        <v>#N/A</v>
      </c>
      <c r="AL40" s="491" t="e">
        <f ca="1">+IF(AND(ISNUMBER(OFFSET('Sanitation Data'!$G$6,0,10*ROW('Sanitation Data'!G34))),'Data Summary'!DA40="Yes"),OFFSET('Sanitation Data'!$G$6,0,10*ROW('Sanitation Data'!G34)),NA())</f>
        <v>#N/A</v>
      </c>
      <c r="AM40" s="491" t="e">
        <f ca="1">+IF(AND(ISNUMBER(OFFSET('Sanitation Data'!$G$10,0,10*ROW('Sanitation Data'!G34))),'Data Summary'!DB40="Yes"),OFFSET('Sanitation Data'!$G$10,0,10*ROW('Sanitation Data'!G34)),NA())</f>
        <v>#N/A</v>
      </c>
      <c r="AN40" s="491" t="e">
        <f ca="1">+IF(AND(ISNUMBER(OFFSET('Sanitation Data'!$G$11,0,10*ROW('Sanitation Data'!G34))),'Data Summary'!DC40="Yes"),OFFSET('Sanitation Data'!$G$11,0,10*ROW('Sanitation Data'!G34)),NA())</f>
        <v>#N/A</v>
      </c>
      <c r="AO40" s="491" t="e">
        <f ca="1">+IF(AND(ISNUMBER(OFFSET('Sanitation Data'!$G$12,0,10*ROW('Sanitation Data'!G34))),'Data Summary'!DD40="Yes"),OFFSET('Sanitation Data'!$G$12,0,10*ROW('Sanitation Data'!G34)),NA())</f>
        <v>#N/A</v>
      </c>
      <c r="AP40" s="491" t="e">
        <f ca="1">+IF(AND(ISNUMBER(OFFSET('Sanitation Data'!$H$4,0,10*ROW('Sanitation Data'!H34))),'Data Summary'!DE40="Yes"),100-OFFSET('Sanitation Data'!$H$4,0,10*ROW('Sanitation Data'!H34)),NA())</f>
        <v>#N/A</v>
      </c>
      <c r="AQ40" s="491" t="e">
        <f ca="1">+IF(AND(ISNUMBER(OFFSET('Sanitation Data'!$H$6,0,10*ROW('Sanitation Data'!H34))),'Data Summary'!DF40="Yes"),OFFSET('Sanitation Data'!$H$6,0,10*ROW('Sanitation Data'!H34)),NA())</f>
        <v>#N/A</v>
      </c>
      <c r="AR40" s="491" t="e">
        <f ca="1">+IF(AND(ISNUMBER(OFFSET('Sanitation Data'!$H$10,0,10*ROW('Sanitation Data'!H34))),'Data Summary'!DG40="Yes"),OFFSET('Sanitation Data'!$H$10,0,10*ROW('Sanitation Data'!H34)),NA())</f>
        <v>#N/A</v>
      </c>
      <c r="AS40" s="491" t="e">
        <f ca="1">+IF(AND(ISNUMBER(OFFSET('Sanitation Data'!$H$11,0,10*ROW('Sanitation Data'!H34))),'Data Summary'!DH40="Yes"),OFFSET('Sanitation Data'!$H$11,0,10*ROW('Sanitation Data'!H34)),NA())</f>
        <v>#N/A</v>
      </c>
      <c r="AT40" s="491" t="e">
        <f ca="1">+IF(AND(ISNUMBER(OFFSET('Sanitation Data'!$H$12,0,10*ROW('Sanitation Data'!H34))),'Data Summary'!DI40="Yes"),OFFSET('Sanitation Data'!$H$12,0,10*ROW('Sanitation Data'!H34)),NA())</f>
        <v>#N/A</v>
      </c>
      <c r="AU40" s="491" t="e">
        <f ca="1">+IF(AND(ISNUMBER(OFFSET('Sanitation Data'!$I$4,0,10*ROW('Sanitation Data'!I34))),'Data Summary'!DJ40="Yes"),100-OFFSET('Sanitation Data'!$I$4,0,10*ROW('Sanitation Data'!I34)),NA())</f>
        <v>#N/A</v>
      </c>
      <c r="AV40" s="491" t="e">
        <f ca="1">+IF(AND(ISNUMBER(OFFSET('Sanitation Data'!$I$6,0,10*ROW('Sanitation Data'!I34))),'Data Summary'!DK40="Yes"),OFFSET('Sanitation Data'!$I$6,0,10*ROW('Sanitation Data'!I34)),NA())</f>
        <v>#N/A</v>
      </c>
      <c r="AW40" s="491" t="e">
        <f ca="1">+IF(AND(ISNUMBER(OFFSET('Sanitation Data'!$I$10,0,10*ROW('Sanitation Data'!I34))),'Data Summary'!DL40="Yes"),OFFSET('Sanitation Data'!$I$10,0,10*ROW('Sanitation Data'!I34)),NA())</f>
        <v>#N/A</v>
      </c>
      <c r="AX40" s="491" t="e">
        <f ca="1">+IF(AND(ISNUMBER(OFFSET('Sanitation Data'!$I$11,0,10*ROW('Sanitation Data'!I34))),'Data Summary'!DM40="Yes"),OFFSET('Sanitation Data'!$I$11,0,10*ROW('Sanitation Data'!I34)),NA())</f>
        <v>#N/A</v>
      </c>
      <c r="AY40" s="491" t="e">
        <f ca="1">+IF(AND(ISNUMBER(OFFSET('Sanitation Data'!$I$12,0,10*ROW('Sanitation Data'!I34))),'Data Summary'!DN40="Yes"),OFFSET('Sanitation Data'!$I$12,0,10*ROW('Sanitation Data'!I34)),NA())</f>
        <v>#N/A</v>
      </c>
      <c r="AZ40" s="492" t="e">
        <f ca="1">+IF(AND(ISNUMBER(OFFSET('Hygiene Data'!$D$5,0,10*ROW('Hygiene Data'!D34))),'Data Summary'!DO40="Yes"),OFFSET('Hygiene Data'!$D$5,0,10*ROW('Hygiene Data'!D34)),NA())</f>
        <v>#N/A</v>
      </c>
      <c r="BA40" s="492" t="e">
        <f ca="1">+IF(AND(ISNUMBER(OFFSET('Hygiene Data'!$D$7,0,10*ROW('Hygiene Data'!D34))),'Data Summary'!DP40="Yes"),OFFSET('Hygiene Data'!$D$7,0,10*ROW('Hygiene Data'!D34)),NA())</f>
        <v>#N/A</v>
      </c>
      <c r="BB40" s="492" t="e">
        <f ca="1">+IF(AND(ISNUMBER(OFFSET('Hygiene Data'!$D$9,0,10*ROW('Hygiene Data'!D34))),'Data Summary'!DQ40="Yes"),OFFSET('Hygiene Data'!$D$9,0,10*ROW('Hygiene Data'!D34)),NA())</f>
        <v>#N/A</v>
      </c>
      <c r="BC40" s="492" t="e">
        <f ca="1">+IF(AND(ISNUMBER(OFFSET('Hygiene Data'!$E$5,0,10*ROW('Hygiene Data'!E34))),'Data Summary'!DR40="Yes"),OFFSET('Hygiene Data'!$E$5,0,10*ROW('Hygiene Data'!E34)),NA())</f>
        <v>#N/A</v>
      </c>
      <c r="BD40" s="492" t="e">
        <f ca="1">+IF(AND(ISNUMBER(OFFSET('Hygiene Data'!$E$7,0,10*ROW('Hygiene Data'!E34))),'Data Summary'!DS40="Yes"),OFFSET('Hygiene Data'!$E$7,0,10*ROW('Hygiene Data'!E34)),NA())</f>
        <v>#N/A</v>
      </c>
      <c r="BE40" s="492" t="e">
        <f ca="1">+IF(AND(ISNUMBER(OFFSET('Hygiene Data'!$E$9,0,10*ROW('Hygiene Data'!E34))),'Data Summary'!DT40="Yes"),OFFSET('Hygiene Data'!$E$9,0,10*ROW('Hygiene Data'!E34)),NA())</f>
        <v>#N/A</v>
      </c>
      <c r="BF40" s="492" t="e">
        <f ca="1">+IF(AND(ISNUMBER(OFFSET('Hygiene Data'!$F$5,0,10*ROW('Hygiene Data'!F34))),'Data Summary'!DU40="Yes"),OFFSET('Hygiene Data'!$F$5,0,10*ROW('Hygiene Data'!F34)),NA())</f>
        <v>#N/A</v>
      </c>
      <c r="BG40" s="492" t="e">
        <f ca="1">+IF(AND(ISNUMBER(OFFSET('Hygiene Data'!$F$7,0,10*ROW('Hygiene Data'!F34))),'Data Summary'!DV40="Yes"),OFFSET('Hygiene Data'!$F$7,0,10*ROW('Hygiene Data'!F34)),NA())</f>
        <v>#N/A</v>
      </c>
      <c r="BH40" s="492" t="e">
        <f ca="1">+IF(AND(ISNUMBER(OFFSET('Hygiene Data'!$F$9,0,10*ROW('Hygiene Data'!F34))),'Data Summary'!DW40="Yes"),OFFSET('Hygiene Data'!$F$9,0,10*ROW('Hygiene Data'!F34)),NA())</f>
        <v>#N/A</v>
      </c>
      <c r="BI40" s="492" t="e">
        <f ca="1">+IF(AND(ISNUMBER(OFFSET('Hygiene Data'!$G$5,0,10*ROW('Hygiene Data'!G34))),'Data Summary'!DX40="Yes"),OFFSET('Hygiene Data'!$G$5,0,10*ROW('Hygiene Data'!G34)),NA())</f>
        <v>#N/A</v>
      </c>
      <c r="BJ40" s="492" t="e">
        <f ca="1">+IF(AND(ISNUMBER(OFFSET('Hygiene Data'!$G$7,0,10*ROW('Hygiene Data'!G34))),'Data Summary'!DY40="Yes"),OFFSET('Hygiene Data'!$G$7,0,10*ROW('Hygiene Data'!G34)),NA())</f>
        <v>#N/A</v>
      </c>
      <c r="BK40" s="492" t="e">
        <f ca="1">+IF(AND(ISNUMBER(OFFSET('Hygiene Data'!$G$9,0,10*ROW('Hygiene Data'!G34))),'Data Summary'!DZ40="Yes"),OFFSET('Hygiene Data'!$G$9,0,10*ROW('Hygiene Data'!G34)),NA())</f>
        <v>#N/A</v>
      </c>
      <c r="BL40" s="492" t="e">
        <f ca="1">+IF(AND(ISNUMBER(OFFSET('Hygiene Data'!$H$5,0,10*ROW('Hygiene Data'!H34))),'Data Summary'!EA40="Yes"),OFFSET('Hygiene Data'!$H$5,0,10*ROW('Hygiene Data'!H34)),NA())</f>
        <v>#N/A</v>
      </c>
      <c r="BM40" s="492" t="e">
        <f ca="1">+IF(AND(ISNUMBER(OFFSET('Hygiene Data'!$H$7,0,10*ROW('Hygiene Data'!H34))),'Data Summary'!EB40="Yes"),OFFSET('Hygiene Data'!$H$7,0,10*ROW('Hygiene Data'!H34)),NA())</f>
        <v>#N/A</v>
      </c>
      <c r="BN40" s="492" t="e">
        <f ca="1">+IF(AND(ISNUMBER(OFFSET('Hygiene Data'!$H$9,0,10*ROW('Hygiene Data'!H34))),'Data Summary'!EC40="Yes"),OFFSET('Hygiene Data'!$H$9,0,10*ROW('Hygiene Data'!H34)),NA())</f>
        <v>#N/A</v>
      </c>
      <c r="BO40" s="492" t="e">
        <f ca="1">+IF(AND(ISNUMBER(OFFSET('Hygiene Data'!$I$5,0,10*ROW('Hygiene Data'!I34))),'Data Summary'!ED40="Yes"),OFFSET('Hygiene Data'!$I$5,0,10*ROW('Hygiene Data'!I34)),NA())</f>
        <v>#N/A</v>
      </c>
      <c r="BP40" s="492" t="e">
        <f ca="1">+IF(AND(ISNUMBER(OFFSET('Hygiene Data'!$I$7,0,10*ROW('Hygiene Data'!I34))),'Data Summary'!EE40="Yes"),OFFSET('Hygiene Data'!$I$7,0,10*ROW('Hygiene Data'!I34)),NA())</f>
        <v>#N/A</v>
      </c>
      <c r="BQ40" s="492" t="e">
        <f ca="1">+IF(AND(ISNUMBER(OFFSET('Hygiene Data'!$I$9,0,10*ROW('Hygiene Data'!I34))),'Data Summary'!EF40="Yes"),OFFSET('Hygiene Data'!$I$9,0,10*ROW('Hygiene Data'!I34)),NA())</f>
        <v>#N/A</v>
      </c>
    </row>
    <row r="41" spans="1:69" x14ac:dyDescent="0.25">
      <c r="A41" s="488" t="e">
        <f ca="1">+RIGHT('Data Summary'!A41,LEN('Data Summary'!A41)-9)</f>
        <v>#VALUE!</v>
      </c>
      <c r="B41" s="462" t="str">
        <f ca="1">+IF(ISTEXT('Data Summary'!B41),'Data Summary'!B41,"")</f>
        <v/>
      </c>
      <c r="C41" s="489" t="e">
        <f ca="1">+VALUE('Data Summary'!C41)</f>
        <v>#VALUE!</v>
      </c>
      <c r="D41" s="490" t="e">
        <f ca="1">+IF(AND(ISNUMBER(OFFSET('Water Data'!$D$4,0,10*ROW('Water Data'!D35))),'Data Summary'!BS41="Yes"),100-OFFSET('Water Data'!$D$4,0,10*ROW('Water Data'!D35)),NA())</f>
        <v>#N/A</v>
      </c>
      <c r="E41" s="490" t="e">
        <f ca="1">+IF(AND(ISNUMBER(OFFSET('Water Data'!$D$6,0,10*ROW('Water Data'!D35))),'Data Summary'!BT41="Yes"),OFFSET('Water Data'!$D$6,0,10*ROW('Water Data'!D35)),NA())</f>
        <v>#N/A</v>
      </c>
      <c r="F41" s="490" t="e">
        <f ca="1">+IF(AND(ISNUMBER(OFFSET('Water Data'!$D$9,0,10*ROW('Water Data'!D35))),'Data Summary'!BU41="Yes"),OFFSET('Water Data'!$D$9,0,10*ROW('Water Data'!D35)),NA())</f>
        <v>#N/A</v>
      </c>
      <c r="G41" s="490" t="e">
        <f ca="1">+IF(AND(ISNUMBER(OFFSET('Water Data'!$E$4,0,10*ROW('Water Data'!E35))),'Data Summary'!BV41="Yes"),100-OFFSET('Water Data'!$E$4,0,10*ROW('Water Data'!E35)),NA())</f>
        <v>#N/A</v>
      </c>
      <c r="H41" s="490" t="e">
        <f ca="1">+IF(AND(ISNUMBER(OFFSET('Water Data'!$E$6,0,10*ROW('Water Data'!E35))),'Data Summary'!BW41="Yes"),OFFSET('Water Data'!$E$6,0,10*ROW('Water Data'!E35)),NA())</f>
        <v>#N/A</v>
      </c>
      <c r="I41" s="490" t="e">
        <f ca="1">+IF(AND(ISNUMBER(OFFSET('Water Data'!$E$9,0,10*ROW('Water Data'!E35))),'Data Summary'!BX41="Yes"),OFFSET('Water Data'!$E$9,0,10*ROW('Water Data'!E35)),NA())</f>
        <v>#N/A</v>
      </c>
      <c r="J41" s="490" t="e">
        <f ca="1">+IF(AND(ISNUMBER(OFFSET('Water Data'!$F$4,0,10*ROW('Water Data'!F35))),'Data Summary'!BY41="Yes"),100-OFFSET('Water Data'!$F$4,0,10*ROW('Water Data'!F35)),NA())</f>
        <v>#N/A</v>
      </c>
      <c r="K41" s="490" t="e">
        <f ca="1">+IF(AND(ISNUMBER(OFFSET('Water Data'!$F$6,0,10*ROW('Water Data'!F35))),'Data Summary'!BZ41="Yes"),OFFSET('Water Data'!$F$6,0,10*ROW('Water Data'!F35)),NA())</f>
        <v>#N/A</v>
      </c>
      <c r="L41" s="490" t="e">
        <f ca="1">+IF(AND(ISNUMBER(OFFSET('Water Data'!$F$9,0,10*ROW('Water Data'!F35))),'Data Summary'!CA41="Yes"),OFFSET('Water Data'!$F$9,0,10*ROW('Water Data'!F35)),NA())</f>
        <v>#N/A</v>
      </c>
      <c r="M41" s="490" t="e">
        <f ca="1">+IF(AND(ISNUMBER(OFFSET('Water Data'!$G$4,0,10*ROW('Water Data'!G35))),'Data Summary'!CB41="Yes"),100-OFFSET('Water Data'!$G$4,0,10*ROW('Water Data'!G35)),NA())</f>
        <v>#N/A</v>
      </c>
      <c r="N41" s="490" t="e">
        <f ca="1">+IF(AND(ISNUMBER(OFFSET('Water Data'!$G$6,0,10*ROW('Water Data'!G35))),'Data Summary'!CC41="Yes"),OFFSET('Water Data'!$G$6,0,10*ROW('Water Data'!G35)),NA())</f>
        <v>#N/A</v>
      </c>
      <c r="O41" s="490" t="e">
        <f ca="1">+IF(AND(ISNUMBER(OFFSET('Water Data'!$G$9,0,10*ROW('Water Data'!G35))),'Data Summary'!CD41="Yes"),OFFSET('Water Data'!$G$9,0,10*ROW('Water Data'!G35)),NA())</f>
        <v>#N/A</v>
      </c>
      <c r="P41" s="490" t="e">
        <f ca="1">+IF(AND(ISNUMBER(OFFSET('Water Data'!$H$4,0,10*ROW('Water Data'!H35))),'Data Summary'!CE41="Yes"),100-OFFSET('Water Data'!$H$4,0,10*ROW('Water Data'!H35)),NA())</f>
        <v>#N/A</v>
      </c>
      <c r="Q41" s="490" t="e">
        <f ca="1">+IF(AND(ISNUMBER(OFFSET('Water Data'!$H$6,0,10*ROW('Water Data'!H35))),'Data Summary'!CF41="Yes"),OFFSET('Water Data'!$H$6,0,10*ROW('Water Data'!H35)),NA())</f>
        <v>#N/A</v>
      </c>
      <c r="R41" s="490" t="e">
        <f ca="1">+IF(AND(ISNUMBER(OFFSET('Water Data'!$H$9,0,10*ROW('Water Data'!H35))),'Data Summary'!CG41="Yes"),OFFSET('Water Data'!$H$9,0,10*ROW('Water Data'!H35)),NA())</f>
        <v>#N/A</v>
      </c>
      <c r="S41" s="490" t="e">
        <f ca="1">+IF(AND(ISNUMBER(OFFSET('Water Data'!$I$4,0,10*ROW('Water Data'!I35))),'Data Summary'!CH41="Yes"),100-OFFSET('Water Data'!$I$4,0,10*ROW('Water Data'!I35)),NA())</f>
        <v>#N/A</v>
      </c>
      <c r="T41" s="490" t="e">
        <f ca="1">+IF(AND(ISNUMBER(OFFSET('Water Data'!$I$6,0,10*ROW('Water Data'!I35))),'Data Summary'!CI41="Yes"),OFFSET('Water Data'!$I$6,0,10*ROW('Water Data'!I35)),NA())</f>
        <v>#N/A</v>
      </c>
      <c r="U41" s="490" t="e">
        <f ca="1">+IF(AND(ISNUMBER(OFFSET('Water Data'!$I$9,0,10*ROW('Water Data'!I35))),'Data Summary'!CJ41="Yes"),OFFSET('Water Data'!$I$9,0,10*ROW('Water Data'!I35)),NA())</f>
        <v>#N/A</v>
      </c>
      <c r="V41" s="491" t="e">
        <f ca="1">+IF(AND(ISNUMBER(OFFSET('Sanitation Data'!$D$4,0,10*ROW('Sanitation Data'!D35))),'Data Summary'!CK41="Yes"),100-OFFSET('Sanitation Data'!$D$4,0,10*ROW('Sanitation Data'!D35)),NA())</f>
        <v>#N/A</v>
      </c>
      <c r="W41" s="491" t="e">
        <f ca="1">+IF(AND(ISNUMBER(OFFSET('Sanitation Data'!$D$6,0,10*ROW('Sanitation Data'!D35))),'Data Summary'!CL41="Yes"),OFFSET('Sanitation Data'!$D$6,0,10*ROW('Sanitation Data'!D35)),NA())</f>
        <v>#N/A</v>
      </c>
      <c r="X41" s="491" t="e">
        <f ca="1">+IF(AND(ISNUMBER(OFFSET('Sanitation Data'!$D$10,0,10*ROW('Sanitation Data'!D35))),'Data Summary'!CM41="Yes"),OFFSET('Sanitation Data'!$D$10,0,10*ROW('Sanitation Data'!D35)),NA())</f>
        <v>#N/A</v>
      </c>
      <c r="Y41" s="491" t="e">
        <f ca="1">+IF(AND(ISNUMBER(OFFSET('Sanitation Data'!$D$11,0,10*ROW('Sanitation Data'!D35))),'Data Summary'!CN41="Yes"),OFFSET('Sanitation Data'!$D$11,0,10*ROW('Sanitation Data'!D35)),NA())</f>
        <v>#N/A</v>
      </c>
      <c r="Z41" s="491" t="e">
        <f ca="1">+IF(AND(ISNUMBER(OFFSET('Sanitation Data'!$D$12,0,10*ROW('Sanitation Data'!D35))),'Data Summary'!CO41="Yes"),OFFSET('Sanitation Data'!$D$12,0,10*ROW('Sanitation Data'!D35)),NA())</f>
        <v>#N/A</v>
      </c>
      <c r="AA41" s="491" t="e">
        <f ca="1">+IF(AND(ISNUMBER(OFFSET('Sanitation Data'!$E$4,0,10*ROW('Sanitation Data'!E35))),'Data Summary'!CP41="Yes"),100-OFFSET('Sanitation Data'!$E$4,0,10*ROW('Sanitation Data'!E35)),NA())</f>
        <v>#N/A</v>
      </c>
      <c r="AB41" s="491" t="e">
        <f ca="1">+IF(AND(ISNUMBER(OFFSET('Sanitation Data'!$E$6,0,10*ROW('Sanitation Data'!E35))),'Data Summary'!CQ41="Yes"),OFFSET('Sanitation Data'!$E$6,0,10*ROW('Sanitation Data'!E35)),NA())</f>
        <v>#N/A</v>
      </c>
      <c r="AC41" s="491" t="e">
        <f ca="1">+IF(AND(ISNUMBER(OFFSET('Sanitation Data'!$E$10,0,10*ROW('Sanitation Data'!E35))),'Data Summary'!CR41="Yes"),OFFSET('Sanitation Data'!$E$10,0,10*ROW('Sanitation Data'!E35)),NA())</f>
        <v>#N/A</v>
      </c>
      <c r="AD41" s="491" t="e">
        <f ca="1">+IF(AND(ISNUMBER(OFFSET('Sanitation Data'!$E$11,0,10*ROW('Sanitation Data'!E35))),'Data Summary'!CS41="Yes"),OFFSET('Sanitation Data'!$E$11,0,10*ROW('Sanitation Data'!E35)),NA())</f>
        <v>#N/A</v>
      </c>
      <c r="AE41" s="491" t="e">
        <f ca="1">+IF(AND(ISNUMBER(OFFSET('Sanitation Data'!$E$12,0,10*ROW('Sanitation Data'!E35))),'Data Summary'!CT41="Yes"),OFFSET('Sanitation Data'!$E$12,0,10*ROW('Sanitation Data'!E35)),NA())</f>
        <v>#N/A</v>
      </c>
      <c r="AF41" s="491" t="e">
        <f ca="1">+IF(AND(ISNUMBER(OFFSET('Sanitation Data'!$F$4,0,10*ROW('Sanitation Data'!F35))),'Data Summary'!CU41="Yes"),100-OFFSET('Sanitation Data'!$F$4,0,10*ROW('Sanitation Data'!F35)),NA())</f>
        <v>#N/A</v>
      </c>
      <c r="AG41" s="491" t="e">
        <f ca="1">+IF(AND(ISNUMBER(OFFSET('Sanitation Data'!$F$6,0,10*ROW('Sanitation Data'!F35))),'Data Summary'!CV41="Yes"),OFFSET('Sanitation Data'!$F$6,0,10*ROW('Sanitation Data'!F35)),NA())</f>
        <v>#N/A</v>
      </c>
      <c r="AH41" s="491" t="e">
        <f ca="1">+IF(AND(ISNUMBER(OFFSET('Sanitation Data'!$F$10,0,10*ROW('Sanitation Data'!F35))),'Data Summary'!CW41="Yes"),OFFSET('Sanitation Data'!$F$10,0,10*ROW('Sanitation Data'!F35)),NA())</f>
        <v>#N/A</v>
      </c>
      <c r="AI41" s="491" t="e">
        <f ca="1">+IF(AND(ISNUMBER(OFFSET('Sanitation Data'!$F$11,0,10*ROW('Sanitation Data'!F35))),'Data Summary'!CX41="Yes"),OFFSET('Sanitation Data'!$F$11,0,10*ROW('Sanitation Data'!F35)),NA())</f>
        <v>#N/A</v>
      </c>
      <c r="AJ41" s="491" t="e">
        <f ca="1">+IF(AND(ISNUMBER(OFFSET('Sanitation Data'!$F$12,0,10*ROW('Sanitation Data'!F35))),'Data Summary'!CY41="Yes"),OFFSET('Sanitation Data'!$F$12,0,10*ROW('Sanitation Data'!F35)),NA())</f>
        <v>#N/A</v>
      </c>
      <c r="AK41" s="491" t="e">
        <f ca="1">+IF(AND(ISNUMBER(OFFSET('Sanitation Data'!$G$4,0,10*ROW('Sanitation Data'!G35))),'Data Summary'!CZ41="Yes"),100-OFFSET('Sanitation Data'!$G$4,0,10*ROW('Sanitation Data'!G35)),NA())</f>
        <v>#N/A</v>
      </c>
      <c r="AL41" s="491" t="e">
        <f ca="1">+IF(AND(ISNUMBER(OFFSET('Sanitation Data'!$G$6,0,10*ROW('Sanitation Data'!G35))),'Data Summary'!DA41="Yes"),OFFSET('Sanitation Data'!$G$6,0,10*ROW('Sanitation Data'!G35)),NA())</f>
        <v>#N/A</v>
      </c>
      <c r="AM41" s="491" t="e">
        <f ca="1">+IF(AND(ISNUMBER(OFFSET('Sanitation Data'!$G$10,0,10*ROW('Sanitation Data'!G35))),'Data Summary'!DB41="Yes"),OFFSET('Sanitation Data'!$G$10,0,10*ROW('Sanitation Data'!G35)),NA())</f>
        <v>#N/A</v>
      </c>
      <c r="AN41" s="491" t="e">
        <f ca="1">+IF(AND(ISNUMBER(OFFSET('Sanitation Data'!$G$11,0,10*ROW('Sanitation Data'!G35))),'Data Summary'!DC41="Yes"),OFFSET('Sanitation Data'!$G$11,0,10*ROW('Sanitation Data'!G35)),NA())</f>
        <v>#N/A</v>
      </c>
      <c r="AO41" s="491" t="e">
        <f ca="1">+IF(AND(ISNUMBER(OFFSET('Sanitation Data'!$G$12,0,10*ROW('Sanitation Data'!G35))),'Data Summary'!DD41="Yes"),OFFSET('Sanitation Data'!$G$12,0,10*ROW('Sanitation Data'!G35)),NA())</f>
        <v>#N/A</v>
      </c>
      <c r="AP41" s="491" t="e">
        <f ca="1">+IF(AND(ISNUMBER(OFFSET('Sanitation Data'!$H$4,0,10*ROW('Sanitation Data'!H35))),'Data Summary'!DE41="Yes"),100-OFFSET('Sanitation Data'!$H$4,0,10*ROW('Sanitation Data'!H35)),NA())</f>
        <v>#N/A</v>
      </c>
      <c r="AQ41" s="491" t="e">
        <f ca="1">+IF(AND(ISNUMBER(OFFSET('Sanitation Data'!$H$6,0,10*ROW('Sanitation Data'!H35))),'Data Summary'!DF41="Yes"),OFFSET('Sanitation Data'!$H$6,0,10*ROW('Sanitation Data'!H35)),NA())</f>
        <v>#N/A</v>
      </c>
      <c r="AR41" s="491" t="e">
        <f ca="1">+IF(AND(ISNUMBER(OFFSET('Sanitation Data'!$H$10,0,10*ROW('Sanitation Data'!H35))),'Data Summary'!DG41="Yes"),OFFSET('Sanitation Data'!$H$10,0,10*ROW('Sanitation Data'!H35)),NA())</f>
        <v>#N/A</v>
      </c>
      <c r="AS41" s="491" t="e">
        <f ca="1">+IF(AND(ISNUMBER(OFFSET('Sanitation Data'!$H$11,0,10*ROW('Sanitation Data'!H35))),'Data Summary'!DH41="Yes"),OFFSET('Sanitation Data'!$H$11,0,10*ROW('Sanitation Data'!H35)),NA())</f>
        <v>#N/A</v>
      </c>
      <c r="AT41" s="491" t="e">
        <f ca="1">+IF(AND(ISNUMBER(OFFSET('Sanitation Data'!$H$12,0,10*ROW('Sanitation Data'!H35))),'Data Summary'!DI41="Yes"),OFFSET('Sanitation Data'!$H$12,0,10*ROW('Sanitation Data'!H35)),NA())</f>
        <v>#N/A</v>
      </c>
      <c r="AU41" s="491" t="e">
        <f ca="1">+IF(AND(ISNUMBER(OFFSET('Sanitation Data'!$I$4,0,10*ROW('Sanitation Data'!I35))),'Data Summary'!DJ41="Yes"),100-OFFSET('Sanitation Data'!$I$4,0,10*ROW('Sanitation Data'!I35)),NA())</f>
        <v>#N/A</v>
      </c>
      <c r="AV41" s="491" t="e">
        <f ca="1">+IF(AND(ISNUMBER(OFFSET('Sanitation Data'!$I$6,0,10*ROW('Sanitation Data'!I35))),'Data Summary'!DK41="Yes"),OFFSET('Sanitation Data'!$I$6,0,10*ROW('Sanitation Data'!I35)),NA())</f>
        <v>#N/A</v>
      </c>
      <c r="AW41" s="491" t="e">
        <f ca="1">+IF(AND(ISNUMBER(OFFSET('Sanitation Data'!$I$10,0,10*ROW('Sanitation Data'!I35))),'Data Summary'!DL41="Yes"),OFFSET('Sanitation Data'!$I$10,0,10*ROW('Sanitation Data'!I35)),NA())</f>
        <v>#N/A</v>
      </c>
      <c r="AX41" s="491" t="e">
        <f ca="1">+IF(AND(ISNUMBER(OFFSET('Sanitation Data'!$I$11,0,10*ROW('Sanitation Data'!I35))),'Data Summary'!DM41="Yes"),OFFSET('Sanitation Data'!$I$11,0,10*ROW('Sanitation Data'!I35)),NA())</f>
        <v>#N/A</v>
      </c>
      <c r="AY41" s="491" t="e">
        <f ca="1">+IF(AND(ISNUMBER(OFFSET('Sanitation Data'!$I$12,0,10*ROW('Sanitation Data'!I35))),'Data Summary'!DN41="Yes"),OFFSET('Sanitation Data'!$I$12,0,10*ROW('Sanitation Data'!I35)),NA())</f>
        <v>#N/A</v>
      </c>
      <c r="AZ41" s="492" t="e">
        <f ca="1">+IF(AND(ISNUMBER(OFFSET('Hygiene Data'!$D$5,0,10*ROW('Hygiene Data'!D35))),'Data Summary'!DO41="Yes"),OFFSET('Hygiene Data'!$D$5,0,10*ROW('Hygiene Data'!D35)),NA())</f>
        <v>#N/A</v>
      </c>
      <c r="BA41" s="492" t="e">
        <f ca="1">+IF(AND(ISNUMBER(OFFSET('Hygiene Data'!$D$7,0,10*ROW('Hygiene Data'!D35))),'Data Summary'!DP41="Yes"),OFFSET('Hygiene Data'!$D$7,0,10*ROW('Hygiene Data'!D35)),NA())</f>
        <v>#N/A</v>
      </c>
      <c r="BB41" s="492" t="e">
        <f ca="1">+IF(AND(ISNUMBER(OFFSET('Hygiene Data'!$D$9,0,10*ROW('Hygiene Data'!D35))),'Data Summary'!DQ41="Yes"),OFFSET('Hygiene Data'!$D$9,0,10*ROW('Hygiene Data'!D35)),NA())</f>
        <v>#N/A</v>
      </c>
      <c r="BC41" s="492" t="e">
        <f ca="1">+IF(AND(ISNUMBER(OFFSET('Hygiene Data'!$E$5,0,10*ROW('Hygiene Data'!E35))),'Data Summary'!DR41="Yes"),OFFSET('Hygiene Data'!$E$5,0,10*ROW('Hygiene Data'!E35)),NA())</f>
        <v>#N/A</v>
      </c>
      <c r="BD41" s="492" t="e">
        <f ca="1">+IF(AND(ISNUMBER(OFFSET('Hygiene Data'!$E$7,0,10*ROW('Hygiene Data'!E35))),'Data Summary'!DS41="Yes"),OFFSET('Hygiene Data'!$E$7,0,10*ROW('Hygiene Data'!E35)),NA())</f>
        <v>#N/A</v>
      </c>
      <c r="BE41" s="492" t="e">
        <f ca="1">+IF(AND(ISNUMBER(OFFSET('Hygiene Data'!$E$9,0,10*ROW('Hygiene Data'!E35))),'Data Summary'!DT41="Yes"),OFFSET('Hygiene Data'!$E$9,0,10*ROW('Hygiene Data'!E35)),NA())</f>
        <v>#N/A</v>
      </c>
      <c r="BF41" s="492" t="e">
        <f ca="1">+IF(AND(ISNUMBER(OFFSET('Hygiene Data'!$F$5,0,10*ROW('Hygiene Data'!F35))),'Data Summary'!DU41="Yes"),OFFSET('Hygiene Data'!$F$5,0,10*ROW('Hygiene Data'!F35)),NA())</f>
        <v>#N/A</v>
      </c>
      <c r="BG41" s="492" t="e">
        <f ca="1">+IF(AND(ISNUMBER(OFFSET('Hygiene Data'!$F$7,0,10*ROW('Hygiene Data'!F35))),'Data Summary'!DV41="Yes"),OFFSET('Hygiene Data'!$F$7,0,10*ROW('Hygiene Data'!F35)),NA())</f>
        <v>#N/A</v>
      </c>
      <c r="BH41" s="492" t="e">
        <f ca="1">+IF(AND(ISNUMBER(OFFSET('Hygiene Data'!$F$9,0,10*ROW('Hygiene Data'!F35))),'Data Summary'!DW41="Yes"),OFFSET('Hygiene Data'!$F$9,0,10*ROW('Hygiene Data'!F35)),NA())</f>
        <v>#N/A</v>
      </c>
      <c r="BI41" s="492" t="e">
        <f ca="1">+IF(AND(ISNUMBER(OFFSET('Hygiene Data'!$G$5,0,10*ROW('Hygiene Data'!G35))),'Data Summary'!DX41="Yes"),OFFSET('Hygiene Data'!$G$5,0,10*ROW('Hygiene Data'!G35)),NA())</f>
        <v>#N/A</v>
      </c>
      <c r="BJ41" s="492" t="e">
        <f ca="1">+IF(AND(ISNUMBER(OFFSET('Hygiene Data'!$G$7,0,10*ROW('Hygiene Data'!G35))),'Data Summary'!DY41="Yes"),OFFSET('Hygiene Data'!$G$7,0,10*ROW('Hygiene Data'!G35)),NA())</f>
        <v>#N/A</v>
      </c>
      <c r="BK41" s="492" t="e">
        <f ca="1">+IF(AND(ISNUMBER(OFFSET('Hygiene Data'!$G$9,0,10*ROW('Hygiene Data'!G35))),'Data Summary'!DZ41="Yes"),OFFSET('Hygiene Data'!$G$9,0,10*ROW('Hygiene Data'!G35)),NA())</f>
        <v>#N/A</v>
      </c>
      <c r="BL41" s="492" t="e">
        <f ca="1">+IF(AND(ISNUMBER(OFFSET('Hygiene Data'!$H$5,0,10*ROW('Hygiene Data'!H35))),'Data Summary'!EA41="Yes"),OFFSET('Hygiene Data'!$H$5,0,10*ROW('Hygiene Data'!H35)),NA())</f>
        <v>#N/A</v>
      </c>
      <c r="BM41" s="492" t="e">
        <f ca="1">+IF(AND(ISNUMBER(OFFSET('Hygiene Data'!$H$7,0,10*ROW('Hygiene Data'!H35))),'Data Summary'!EB41="Yes"),OFFSET('Hygiene Data'!$H$7,0,10*ROW('Hygiene Data'!H35)),NA())</f>
        <v>#N/A</v>
      </c>
      <c r="BN41" s="492" t="e">
        <f ca="1">+IF(AND(ISNUMBER(OFFSET('Hygiene Data'!$H$9,0,10*ROW('Hygiene Data'!H35))),'Data Summary'!EC41="Yes"),OFFSET('Hygiene Data'!$H$9,0,10*ROW('Hygiene Data'!H35)),NA())</f>
        <v>#N/A</v>
      </c>
      <c r="BO41" s="492" t="e">
        <f ca="1">+IF(AND(ISNUMBER(OFFSET('Hygiene Data'!$I$5,0,10*ROW('Hygiene Data'!I35))),'Data Summary'!ED41="Yes"),OFFSET('Hygiene Data'!$I$5,0,10*ROW('Hygiene Data'!I35)),NA())</f>
        <v>#N/A</v>
      </c>
      <c r="BP41" s="492" t="e">
        <f ca="1">+IF(AND(ISNUMBER(OFFSET('Hygiene Data'!$I$7,0,10*ROW('Hygiene Data'!I35))),'Data Summary'!EE41="Yes"),OFFSET('Hygiene Data'!$I$7,0,10*ROW('Hygiene Data'!I35)),NA())</f>
        <v>#N/A</v>
      </c>
      <c r="BQ41" s="492" t="e">
        <f ca="1">+IF(AND(ISNUMBER(OFFSET('Hygiene Data'!$I$9,0,10*ROW('Hygiene Data'!I35))),'Data Summary'!EF41="Yes"),OFFSET('Hygiene Data'!$I$9,0,10*ROW('Hygiene Data'!I35)),NA())</f>
        <v>#N/A</v>
      </c>
    </row>
    <row r="42" spans="1:69" x14ac:dyDescent="0.25">
      <c r="A42" s="488" t="e">
        <f ca="1">+RIGHT('Data Summary'!A42,LEN('Data Summary'!A42)-9)</f>
        <v>#VALUE!</v>
      </c>
      <c r="B42" s="462" t="str">
        <f ca="1">+IF(ISTEXT('Data Summary'!B42),'Data Summary'!B42,"")</f>
        <v/>
      </c>
      <c r="C42" s="489" t="e">
        <f ca="1">+VALUE('Data Summary'!C42)</f>
        <v>#VALUE!</v>
      </c>
      <c r="D42" s="490" t="e">
        <f ca="1">+IF(AND(ISNUMBER(OFFSET('Water Data'!$D$4,0,10*ROW('Water Data'!D36))),'Data Summary'!BS42="Yes"),100-OFFSET('Water Data'!$D$4,0,10*ROW('Water Data'!D36)),NA())</f>
        <v>#N/A</v>
      </c>
      <c r="E42" s="490" t="e">
        <f ca="1">+IF(AND(ISNUMBER(OFFSET('Water Data'!$D$6,0,10*ROW('Water Data'!D36))),'Data Summary'!BT42="Yes"),OFFSET('Water Data'!$D$6,0,10*ROW('Water Data'!D36)),NA())</f>
        <v>#N/A</v>
      </c>
      <c r="F42" s="490" t="e">
        <f ca="1">+IF(AND(ISNUMBER(OFFSET('Water Data'!$D$9,0,10*ROW('Water Data'!D36))),'Data Summary'!BU42="Yes"),OFFSET('Water Data'!$D$9,0,10*ROW('Water Data'!D36)),NA())</f>
        <v>#N/A</v>
      </c>
      <c r="G42" s="490" t="e">
        <f ca="1">+IF(AND(ISNUMBER(OFFSET('Water Data'!$E$4,0,10*ROW('Water Data'!E36))),'Data Summary'!BV42="Yes"),100-OFFSET('Water Data'!$E$4,0,10*ROW('Water Data'!E36)),NA())</f>
        <v>#N/A</v>
      </c>
      <c r="H42" s="490" t="e">
        <f ca="1">+IF(AND(ISNUMBER(OFFSET('Water Data'!$E$6,0,10*ROW('Water Data'!E36))),'Data Summary'!BW42="Yes"),OFFSET('Water Data'!$E$6,0,10*ROW('Water Data'!E36)),NA())</f>
        <v>#N/A</v>
      </c>
      <c r="I42" s="490" t="e">
        <f ca="1">+IF(AND(ISNUMBER(OFFSET('Water Data'!$E$9,0,10*ROW('Water Data'!E36))),'Data Summary'!BX42="Yes"),OFFSET('Water Data'!$E$9,0,10*ROW('Water Data'!E36)),NA())</f>
        <v>#N/A</v>
      </c>
      <c r="J42" s="490" t="e">
        <f ca="1">+IF(AND(ISNUMBER(OFFSET('Water Data'!$F$4,0,10*ROW('Water Data'!F36))),'Data Summary'!BY42="Yes"),100-OFFSET('Water Data'!$F$4,0,10*ROW('Water Data'!F36)),NA())</f>
        <v>#N/A</v>
      </c>
      <c r="K42" s="490" t="e">
        <f ca="1">+IF(AND(ISNUMBER(OFFSET('Water Data'!$F$6,0,10*ROW('Water Data'!F36))),'Data Summary'!BZ42="Yes"),OFFSET('Water Data'!$F$6,0,10*ROW('Water Data'!F36)),NA())</f>
        <v>#N/A</v>
      </c>
      <c r="L42" s="490" t="e">
        <f ca="1">+IF(AND(ISNUMBER(OFFSET('Water Data'!$F$9,0,10*ROW('Water Data'!F36))),'Data Summary'!CA42="Yes"),OFFSET('Water Data'!$F$9,0,10*ROW('Water Data'!F36)),NA())</f>
        <v>#N/A</v>
      </c>
      <c r="M42" s="490" t="e">
        <f ca="1">+IF(AND(ISNUMBER(OFFSET('Water Data'!$G$4,0,10*ROW('Water Data'!G36))),'Data Summary'!CB42="Yes"),100-OFFSET('Water Data'!$G$4,0,10*ROW('Water Data'!G36)),NA())</f>
        <v>#N/A</v>
      </c>
      <c r="N42" s="490" t="e">
        <f ca="1">+IF(AND(ISNUMBER(OFFSET('Water Data'!$G$6,0,10*ROW('Water Data'!G36))),'Data Summary'!CC42="Yes"),OFFSET('Water Data'!$G$6,0,10*ROW('Water Data'!G36)),NA())</f>
        <v>#N/A</v>
      </c>
      <c r="O42" s="490" t="e">
        <f ca="1">+IF(AND(ISNUMBER(OFFSET('Water Data'!$G$9,0,10*ROW('Water Data'!G36))),'Data Summary'!CD42="Yes"),OFFSET('Water Data'!$G$9,0,10*ROW('Water Data'!G36)),NA())</f>
        <v>#N/A</v>
      </c>
      <c r="P42" s="490" t="e">
        <f ca="1">+IF(AND(ISNUMBER(OFFSET('Water Data'!$H$4,0,10*ROW('Water Data'!H36))),'Data Summary'!CE42="Yes"),100-OFFSET('Water Data'!$H$4,0,10*ROW('Water Data'!H36)),NA())</f>
        <v>#N/A</v>
      </c>
      <c r="Q42" s="490" t="e">
        <f ca="1">+IF(AND(ISNUMBER(OFFSET('Water Data'!$H$6,0,10*ROW('Water Data'!H36))),'Data Summary'!CF42="Yes"),OFFSET('Water Data'!$H$6,0,10*ROW('Water Data'!H36)),NA())</f>
        <v>#N/A</v>
      </c>
      <c r="R42" s="490" t="e">
        <f ca="1">+IF(AND(ISNUMBER(OFFSET('Water Data'!$H$9,0,10*ROW('Water Data'!H36))),'Data Summary'!CG42="Yes"),OFFSET('Water Data'!$H$9,0,10*ROW('Water Data'!H36)),NA())</f>
        <v>#N/A</v>
      </c>
      <c r="S42" s="490" t="e">
        <f ca="1">+IF(AND(ISNUMBER(OFFSET('Water Data'!$I$4,0,10*ROW('Water Data'!I36))),'Data Summary'!CH42="Yes"),100-OFFSET('Water Data'!$I$4,0,10*ROW('Water Data'!I36)),NA())</f>
        <v>#N/A</v>
      </c>
      <c r="T42" s="490" t="e">
        <f ca="1">+IF(AND(ISNUMBER(OFFSET('Water Data'!$I$6,0,10*ROW('Water Data'!I36))),'Data Summary'!CI42="Yes"),OFFSET('Water Data'!$I$6,0,10*ROW('Water Data'!I36)),NA())</f>
        <v>#N/A</v>
      </c>
      <c r="U42" s="490" t="e">
        <f ca="1">+IF(AND(ISNUMBER(OFFSET('Water Data'!$I$9,0,10*ROW('Water Data'!I36))),'Data Summary'!CJ42="Yes"),OFFSET('Water Data'!$I$9,0,10*ROW('Water Data'!I36)),NA())</f>
        <v>#N/A</v>
      </c>
      <c r="V42" s="491" t="e">
        <f ca="1">+IF(AND(ISNUMBER(OFFSET('Sanitation Data'!$D$4,0,10*ROW('Sanitation Data'!D36))),'Data Summary'!CK42="Yes"),100-OFFSET('Sanitation Data'!$D$4,0,10*ROW('Sanitation Data'!D36)),NA())</f>
        <v>#N/A</v>
      </c>
      <c r="W42" s="491" t="e">
        <f ca="1">+IF(AND(ISNUMBER(OFFSET('Sanitation Data'!$D$6,0,10*ROW('Sanitation Data'!D36))),'Data Summary'!CL42="Yes"),OFFSET('Sanitation Data'!$D$6,0,10*ROW('Sanitation Data'!D36)),NA())</f>
        <v>#N/A</v>
      </c>
      <c r="X42" s="491" t="e">
        <f ca="1">+IF(AND(ISNUMBER(OFFSET('Sanitation Data'!$D$10,0,10*ROW('Sanitation Data'!D36))),'Data Summary'!CM42="Yes"),OFFSET('Sanitation Data'!$D$10,0,10*ROW('Sanitation Data'!D36)),NA())</f>
        <v>#N/A</v>
      </c>
      <c r="Y42" s="491" t="e">
        <f ca="1">+IF(AND(ISNUMBER(OFFSET('Sanitation Data'!$D$11,0,10*ROW('Sanitation Data'!D36))),'Data Summary'!CN42="Yes"),OFFSET('Sanitation Data'!$D$11,0,10*ROW('Sanitation Data'!D36)),NA())</f>
        <v>#N/A</v>
      </c>
      <c r="Z42" s="491" t="e">
        <f ca="1">+IF(AND(ISNUMBER(OFFSET('Sanitation Data'!$D$12,0,10*ROW('Sanitation Data'!D36))),'Data Summary'!CO42="Yes"),OFFSET('Sanitation Data'!$D$12,0,10*ROW('Sanitation Data'!D36)),NA())</f>
        <v>#N/A</v>
      </c>
      <c r="AA42" s="491" t="e">
        <f ca="1">+IF(AND(ISNUMBER(OFFSET('Sanitation Data'!$E$4,0,10*ROW('Sanitation Data'!E36))),'Data Summary'!CP42="Yes"),100-OFFSET('Sanitation Data'!$E$4,0,10*ROW('Sanitation Data'!E36)),NA())</f>
        <v>#N/A</v>
      </c>
      <c r="AB42" s="491" t="e">
        <f ca="1">+IF(AND(ISNUMBER(OFFSET('Sanitation Data'!$E$6,0,10*ROW('Sanitation Data'!E36))),'Data Summary'!CQ42="Yes"),OFFSET('Sanitation Data'!$E$6,0,10*ROW('Sanitation Data'!E36)),NA())</f>
        <v>#N/A</v>
      </c>
      <c r="AC42" s="491" t="e">
        <f ca="1">+IF(AND(ISNUMBER(OFFSET('Sanitation Data'!$E$10,0,10*ROW('Sanitation Data'!E36))),'Data Summary'!CR42="Yes"),OFFSET('Sanitation Data'!$E$10,0,10*ROW('Sanitation Data'!E36)),NA())</f>
        <v>#N/A</v>
      </c>
      <c r="AD42" s="491" t="e">
        <f ca="1">+IF(AND(ISNUMBER(OFFSET('Sanitation Data'!$E$11,0,10*ROW('Sanitation Data'!E36))),'Data Summary'!CS42="Yes"),OFFSET('Sanitation Data'!$E$11,0,10*ROW('Sanitation Data'!E36)),NA())</f>
        <v>#N/A</v>
      </c>
      <c r="AE42" s="491" t="e">
        <f ca="1">+IF(AND(ISNUMBER(OFFSET('Sanitation Data'!$E$12,0,10*ROW('Sanitation Data'!E36))),'Data Summary'!CT42="Yes"),OFFSET('Sanitation Data'!$E$12,0,10*ROW('Sanitation Data'!E36)),NA())</f>
        <v>#N/A</v>
      </c>
      <c r="AF42" s="491" t="e">
        <f ca="1">+IF(AND(ISNUMBER(OFFSET('Sanitation Data'!$F$4,0,10*ROW('Sanitation Data'!F36))),'Data Summary'!CU42="Yes"),100-OFFSET('Sanitation Data'!$F$4,0,10*ROW('Sanitation Data'!F36)),NA())</f>
        <v>#N/A</v>
      </c>
      <c r="AG42" s="491" t="e">
        <f ca="1">+IF(AND(ISNUMBER(OFFSET('Sanitation Data'!$F$6,0,10*ROW('Sanitation Data'!F36))),'Data Summary'!CV42="Yes"),OFFSET('Sanitation Data'!$F$6,0,10*ROW('Sanitation Data'!F36)),NA())</f>
        <v>#N/A</v>
      </c>
      <c r="AH42" s="491" t="e">
        <f ca="1">+IF(AND(ISNUMBER(OFFSET('Sanitation Data'!$F$10,0,10*ROW('Sanitation Data'!F36))),'Data Summary'!CW42="Yes"),OFFSET('Sanitation Data'!$F$10,0,10*ROW('Sanitation Data'!F36)),NA())</f>
        <v>#N/A</v>
      </c>
      <c r="AI42" s="491" t="e">
        <f ca="1">+IF(AND(ISNUMBER(OFFSET('Sanitation Data'!$F$11,0,10*ROW('Sanitation Data'!F36))),'Data Summary'!CX42="Yes"),OFFSET('Sanitation Data'!$F$11,0,10*ROW('Sanitation Data'!F36)),NA())</f>
        <v>#N/A</v>
      </c>
      <c r="AJ42" s="491" t="e">
        <f ca="1">+IF(AND(ISNUMBER(OFFSET('Sanitation Data'!$F$12,0,10*ROW('Sanitation Data'!F36))),'Data Summary'!CY42="Yes"),OFFSET('Sanitation Data'!$F$12,0,10*ROW('Sanitation Data'!F36)),NA())</f>
        <v>#N/A</v>
      </c>
      <c r="AK42" s="491" t="e">
        <f ca="1">+IF(AND(ISNUMBER(OFFSET('Sanitation Data'!$G$4,0,10*ROW('Sanitation Data'!G36))),'Data Summary'!CZ42="Yes"),100-OFFSET('Sanitation Data'!$G$4,0,10*ROW('Sanitation Data'!G36)),NA())</f>
        <v>#N/A</v>
      </c>
      <c r="AL42" s="491" t="e">
        <f ca="1">+IF(AND(ISNUMBER(OFFSET('Sanitation Data'!$G$6,0,10*ROW('Sanitation Data'!G36))),'Data Summary'!DA42="Yes"),OFFSET('Sanitation Data'!$G$6,0,10*ROW('Sanitation Data'!G36)),NA())</f>
        <v>#N/A</v>
      </c>
      <c r="AM42" s="491" t="e">
        <f ca="1">+IF(AND(ISNUMBER(OFFSET('Sanitation Data'!$G$10,0,10*ROW('Sanitation Data'!G36))),'Data Summary'!DB42="Yes"),OFFSET('Sanitation Data'!$G$10,0,10*ROW('Sanitation Data'!G36)),NA())</f>
        <v>#N/A</v>
      </c>
      <c r="AN42" s="491" t="e">
        <f ca="1">+IF(AND(ISNUMBER(OFFSET('Sanitation Data'!$G$11,0,10*ROW('Sanitation Data'!G36))),'Data Summary'!DC42="Yes"),OFFSET('Sanitation Data'!$G$11,0,10*ROW('Sanitation Data'!G36)),NA())</f>
        <v>#N/A</v>
      </c>
      <c r="AO42" s="491" t="e">
        <f ca="1">+IF(AND(ISNUMBER(OFFSET('Sanitation Data'!$G$12,0,10*ROW('Sanitation Data'!G36))),'Data Summary'!DD42="Yes"),OFFSET('Sanitation Data'!$G$12,0,10*ROW('Sanitation Data'!G36)),NA())</f>
        <v>#N/A</v>
      </c>
      <c r="AP42" s="491" t="e">
        <f ca="1">+IF(AND(ISNUMBER(OFFSET('Sanitation Data'!$H$4,0,10*ROW('Sanitation Data'!H36))),'Data Summary'!DE42="Yes"),100-OFFSET('Sanitation Data'!$H$4,0,10*ROW('Sanitation Data'!H36)),NA())</f>
        <v>#N/A</v>
      </c>
      <c r="AQ42" s="491" t="e">
        <f ca="1">+IF(AND(ISNUMBER(OFFSET('Sanitation Data'!$H$6,0,10*ROW('Sanitation Data'!H36))),'Data Summary'!DF42="Yes"),OFFSET('Sanitation Data'!$H$6,0,10*ROW('Sanitation Data'!H36)),NA())</f>
        <v>#N/A</v>
      </c>
      <c r="AR42" s="491" t="e">
        <f ca="1">+IF(AND(ISNUMBER(OFFSET('Sanitation Data'!$H$10,0,10*ROW('Sanitation Data'!H36))),'Data Summary'!DG42="Yes"),OFFSET('Sanitation Data'!$H$10,0,10*ROW('Sanitation Data'!H36)),NA())</f>
        <v>#N/A</v>
      </c>
      <c r="AS42" s="491" t="e">
        <f ca="1">+IF(AND(ISNUMBER(OFFSET('Sanitation Data'!$H$11,0,10*ROW('Sanitation Data'!H36))),'Data Summary'!DH42="Yes"),OFFSET('Sanitation Data'!$H$11,0,10*ROW('Sanitation Data'!H36)),NA())</f>
        <v>#N/A</v>
      </c>
      <c r="AT42" s="491" t="e">
        <f ca="1">+IF(AND(ISNUMBER(OFFSET('Sanitation Data'!$H$12,0,10*ROW('Sanitation Data'!H36))),'Data Summary'!DI42="Yes"),OFFSET('Sanitation Data'!$H$12,0,10*ROW('Sanitation Data'!H36)),NA())</f>
        <v>#N/A</v>
      </c>
      <c r="AU42" s="491" t="e">
        <f ca="1">+IF(AND(ISNUMBER(OFFSET('Sanitation Data'!$I$4,0,10*ROW('Sanitation Data'!I36))),'Data Summary'!DJ42="Yes"),100-OFFSET('Sanitation Data'!$I$4,0,10*ROW('Sanitation Data'!I36)),NA())</f>
        <v>#N/A</v>
      </c>
      <c r="AV42" s="491" t="e">
        <f ca="1">+IF(AND(ISNUMBER(OFFSET('Sanitation Data'!$I$6,0,10*ROW('Sanitation Data'!I36))),'Data Summary'!DK42="Yes"),OFFSET('Sanitation Data'!$I$6,0,10*ROW('Sanitation Data'!I36)),NA())</f>
        <v>#N/A</v>
      </c>
      <c r="AW42" s="491" t="e">
        <f ca="1">+IF(AND(ISNUMBER(OFFSET('Sanitation Data'!$I$10,0,10*ROW('Sanitation Data'!I36))),'Data Summary'!DL42="Yes"),OFFSET('Sanitation Data'!$I$10,0,10*ROW('Sanitation Data'!I36)),NA())</f>
        <v>#N/A</v>
      </c>
      <c r="AX42" s="491" t="e">
        <f ca="1">+IF(AND(ISNUMBER(OFFSET('Sanitation Data'!$I$11,0,10*ROW('Sanitation Data'!I36))),'Data Summary'!DM42="Yes"),OFFSET('Sanitation Data'!$I$11,0,10*ROW('Sanitation Data'!I36)),NA())</f>
        <v>#N/A</v>
      </c>
      <c r="AY42" s="491" t="e">
        <f ca="1">+IF(AND(ISNUMBER(OFFSET('Sanitation Data'!$I$12,0,10*ROW('Sanitation Data'!I36))),'Data Summary'!DN42="Yes"),OFFSET('Sanitation Data'!$I$12,0,10*ROW('Sanitation Data'!I36)),NA())</f>
        <v>#N/A</v>
      </c>
      <c r="AZ42" s="492" t="e">
        <f ca="1">+IF(AND(ISNUMBER(OFFSET('Hygiene Data'!$D$5,0,10*ROW('Hygiene Data'!D36))),'Data Summary'!DO42="Yes"),OFFSET('Hygiene Data'!$D$5,0,10*ROW('Hygiene Data'!D36)),NA())</f>
        <v>#N/A</v>
      </c>
      <c r="BA42" s="492" t="e">
        <f ca="1">+IF(AND(ISNUMBER(OFFSET('Hygiene Data'!$D$7,0,10*ROW('Hygiene Data'!D36))),'Data Summary'!DP42="Yes"),OFFSET('Hygiene Data'!$D$7,0,10*ROW('Hygiene Data'!D36)),NA())</f>
        <v>#N/A</v>
      </c>
      <c r="BB42" s="492" t="e">
        <f ca="1">+IF(AND(ISNUMBER(OFFSET('Hygiene Data'!$D$9,0,10*ROW('Hygiene Data'!D36))),'Data Summary'!DQ42="Yes"),OFFSET('Hygiene Data'!$D$9,0,10*ROW('Hygiene Data'!D36)),NA())</f>
        <v>#N/A</v>
      </c>
      <c r="BC42" s="492" t="e">
        <f ca="1">+IF(AND(ISNUMBER(OFFSET('Hygiene Data'!$E$5,0,10*ROW('Hygiene Data'!E36))),'Data Summary'!DR42="Yes"),OFFSET('Hygiene Data'!$E$5,0,10*ROW('Hygiene Data'!E36)),NA())</f>
        <v>#N/A</v>
      </c>
      <c r="BD42" s="492" t="e">
        <f ca="1">+IF(AND(ISNUMBER(OFFSET('Hygiene Data'!$E$7,0,10*ROW('Hygiene Data'!E36))),'Data Summary'!DS42="Yes"),OFFSET('Hygiene Data'!$E$7,0,10*ROW('Hygiene Data'!E36)),NA())</f>
        <v>#N/A</v>
      </c>
      <c r="BE42" s="492" t="e">
        <f ca="1">+IF(AND(ISNUMBER(OFFSET('Hygiene Data'!$E$9,0,10*ROW('Hygiene Data'!E36))),'Data Summary'!DT42="Yes"),OFFSET('Hygiene Data'!$E$9,0,10*ROW('Hygiene Data'!E36)),NA())</f>
        <v>#N/A</v>
      </c>
      <c r="BF42" s="492" t="e">
        <f ca="1">+IF(AND(ISNUMBER(OFFSET('Hygiene Data'!$F$5,0,10*ROW('Hygiene Data'!F36))),'Data Summary'!DU42="Yes"),OFFSET('Hygiene Data'!$F$5,0,10*ROW('Hygiene Data'!F36)),NA())</f>
        <v>#N/A</v>
      </c>
      <c r="BG42" s="492" t="e">
        <f ca="1">+IF(AND(ISNUMBER(OFFSET('Hygiene Data'!$F$7,0,10*ROW('Hygiene Data'!F36))),'Data Summary'!DV42="Yes"),OFFSET('Hygiene Data'!$F$7,0,10*ROW('Hygiene Data'!F36)),NA())</f>
        <v>#N/A</v>
      </c>
      <c r="BH42" s="492" t="e">
        <f ca="1">+IF(AND(ISNUMBER(OFFSET('Hygiene Data'!$F$9,0,10*ROW('Hygiene Data'!F36))),'Data Summary'!DW42="Yes"),OFFSET('Hygiene Data'!$F$9,0,10*ROW('Hygiene Data'!F36)),NA())</f>
        <v>#N/A</v>
      </c>
      <c r="BI42" s="492" t="e">
        <f ca="1">+IF(AND(ISNUMBER(OFFSET('Hygiene Data'!$G$5,0,10*ROW('Hygiene Data'!G36))),'Data Summary'!DX42="Yes"),OFFSET('Hygiene Data'!$G$5,0,10*ROW('Hygiene Data'!G36)),NA())</f>
        <v>#N/A</v>
      </c>
      <c r="BJ42" s="492" t="e">
        <f ca="1">+IF(AND(ISNUMBER(OFFSET('Hygiene Data'!$G$7,0,10*ROW('Hygiene Data'!G36))),'Data Summary'!DY42="Yes"),OFFSET('Hygiene Data'!$G$7,0,10*ROW('Hygiene Data'!G36)),NA())</f>
        <v>#N/A</v>
      </c>
      <c r="BK42" s="492" t="e">
        <f ca="1">+IF(AND(ISNUMBER(OFFSET('Hygiene Data'!$G$9,0,10*ROW('Hygiene Data'!G36))),'Data Summary'!DZ42="Yes"),OFFSET('Hygiene Data'!$G$9,0,10*ROW('Hygiene Data'!G36)),NA())</f>
        <v>#N/A</v>
      </c>
      <c r="BL42" s="492" t="e">
        <f ca="1">+IF(AND(ISNUMBER(OFFSET('Hygiene Data'!$H$5,0,10*ROW('Hygiene Data'!H36))),'Data Summary'!EA42="Yes"),OFFSET('Hygiene Data'!$H$5,0,10*ROW('Hygiene Data'!H36)),NA())</f>
        <v>#N/A</v>
      </c>
      <c r="BM42" s="492" t="e">
        <f ca="1">+IF(AND(ISNUMBER(OFFSET('Hygiene Data'!$H$7,0,10*ROW('Hygiene Data'!H36))),'Data Summary'!EB42="Yes"),OFFSET('Hygiene Data'!$H$7,0,10*ROW('Hygiene Data'!H36)),NA())</f>
        <v>#N/A</v>
      </c>
      <c r="BN42" s="492" t="e">
        <f ca="1">+IF(AND(ISNUMBER(OFFSET('Hygiene Data'!$H$9,0,10*ROW('Hygiene Data'!H36))),'Data Summary'!EC42="Yes"),OFFSET('Hygiene Data'!$H$9,0,10*ROW('Hygiene Data'!H36)),NA())</f>
        <v>#N/A</v>
      </c>
      <c r="BO42" s="492" t="e">
        <f ca="1">+IF(AND(ISNUMBER(OFFSET('Hygiene Data'!$I$5,0,10*ROW('Hygiene Data'!I36))),'Data Summary'!ED42="Yes"),OFFSET('Hygiene Data'!$I$5,0,10*ROW('Hygiene Data'!I36)),NA())</f>
        <v>#N/A</v>
      </c>
      <c r="BP42" s="492" t="e">
        <f ca="1">+IF(AND(ISNUMBER(OFFSET('Hygiene Data'!$I$7,0,10*ROW('Hygiene Data'!I36))),'Data Summary'!EE42="Yes"),OFFSET('Hygiene Data'!$I$7,0,10*ROW('Hygiene Data'!I36)),NA())</f>
        <v>#N/A</v>
      </c>
      <c r="BQ42" s="492" t="e">
        <f ca="1">+IF(AND(ISNUMBER(OFFSET('Hygiene Data'!$I$9,0,10*ROW('Hygiene Data'!I36))),'Data Summary'!EF42="Yes"),OFFSET('Hygiene Data'!$I$9,0,10*ROW('Hygiene Data'!I36)),NA())</f>
        <v>#N/A</v>
      </c>
    </row>
    <row r="43" spans="1:69" x14ac:dyDescent="0.25">
      <c r="A43" s="488" t="e">
        <f ca="1">+RIGHT('Data Summary'!A43,LEN('Data Summary'!A43)-9)</f>
        <v>#VALUE!</v>
      </c>
      <c r="B43" s="462" t="str">
        <f ca="1">+IF(ISTEXT('Data Summary'!B43),'Data Summary'!B43,"")</f>
        <v/>
      </c>
      <c r="C43" s="489" t="e">
        <f ca="1">+VALUE('Data Summary'!C43)</f>
        <v>#VALUE!</v>
      </c>
      <c r="D43" s="490" t="e">
        <f ca="1">+IF(AND(ISNUMBER(OFFSET('Water Data'!$D$4,0,10*ROW('Water Data'!D37))),'Data Summary'!BS43="Yes"),100-OFFSET('Water Data'!$D$4,0,10*ROW('Water Data'!D37)),NA())</f>
        <v>#N/A</v>
      </c>
      <c r="E43" s="490" t="e">
        <f ca="1">+IF(AND(ISNUMBER(OFFSET('Water Data'!$D$6,0,10*ROW('Water Data'!D37))),'Data Summary'!BT43="Yes"),OFFSET('Water Data'!$D$6,0,10*ROW('Water Data'!D37)),NA())</f>
        <v>#N/A</v>
      </c>
      <c r="F43" s="490" t="e">
        <f ca="1">+IF(AND(ISNUMBER(OFFSET('Water Data'!$D$9,0,10*ROW('Water Data'!D37))),'Data Summary'!BU43="Yes"),OFFSET('Water Data'!$D$9,0,10*ROW('Water Data'!D37)),NA())</f>
        <v>#N/A</v>
      </c>
      <c r="G43" s="490" t="e">
        <f ca="1">+IF(AND(ISNUMBER(OFFSET('Water Data'!$E$4,0,10*ROW('Water Data'!E37))),'Data Summary'!BV43="Yes"),100-OFFSET('Water Data'!$E$4,0,10*ROW('Water Data'!E37)),NA())</f>
        <v>#N/A</v>
      </c>
      <c r="H43" s="490" t="e">
        <f ca="1">+IF(AND(ISNUMBER(OFFSET('Water Data'!$E$6,0,10*ROW('Water Data'!E37))),'Data Summary'!BW43="Yes"),OFFSET('Water Data'!$E$6,0,10*ROW('Water Data'!E37)),NA())</f>
        <v>#N/A</v>
      </c>
      <c r="I43" s="490" t="e">
        <f ca="1">+IF(AND(ISNUMBER(OFFSET('Water Data'!$E$9,0,10*ROW('Water Data'!E37))),'Data Summary'!BX43="Yes"),OFFSET('Water Data'!$E$9,0,10*ROW('Water Data'!E37)),NA())</f>
        <v>#N/A</v>
      </c>
      <c r="J43" s="490" t="e">
        <f ca="1">+IF(AND(ISNUMBER(OFFSET('Water Data'!$F$4,0,10*ROW('Water Data'!F37))),'Data Summary'!BY43="Yes"),100-OFFSET('Water Data'!$F$4,0,10*ROW('Water Data'!F37)),NA())</f>
        <v>#N/A</v>
      </c>
      <c r="K43" s="490" t="e">
        <f ca="1">+IF(AND(ISNUMBER(OFFSET('Water Data'!$F$6,0,10*ROW('Water Data'!F37))),'Data Summary'!BZ43="Yes"),OFFSET('Water Data'!$F$6,0,10*ROW('Water Data'!F37)),NA())</f>
        <v>#N/A</v>
      </c>
      <c r="L43" s="490" t="e">
        <f ca="1">+IF(AND(ISNUMBER(OFFSET('Water Data'!$F$9,0,10*ROW('Water Data'!F37))),'Data Summary'!CA43="Yes"),OFFSET('Water Data'!$F$9,0,10*ROW('Water Data'!F37)),NA())</f>
        <v>#N/A</v>
      </c>
      <c r="M43" s="490" t="e">
        <f ca="1">+IF(AND(ISNUMBER(OFFSET('Water Data'!$G$4,0,10*ROW('Water Data'!G37))),'Data Summary'!CB43="Yes"),100-OFFSET('Water Data'!$G$4,0,10*ROW('Water Data'!G37)),NA())</f>
        <v>#N/A</v>
      </c>
      <c r="N43" s="490" t="e">
        <f ca="1">+IF(AND(ISNUMBER(OFFSET('Water Data'!$G$6,0,10*ROW('Water Data'!G37))),'Data Summary'!CC43="Yes"),OFFSET('Water Data'!$G$6,0,10*ROW('Water Data'!G37)),NA())</f>
        <v>#N/A</v>
      </c>
      <c r="O43" s="490" t="e">
        <f ca="1">+IF(AND(ISNUMBER(OFFSET('Water Data'!$G$9,0,10*ROW('Water Data'!G37))),'Data Summary'!CD43="Yes"),OFFSET('Water Data'!$G$9,0,10*ROW('Water Data'!G37)),NA())</f>
        <v>#N/A</v>
      </c>
      <c r="P43" s="490" t="e">
        <f ca="1">+IF(AND(ISNUMBER(OFFSET('Water Data'!$H$4,0,10*ROW('Water Data'!H37))),'Data Summary'!CE43="Yes"),100-OFFSET('Water Data'!$H$4,0,10*ROW('Water Data'!H37)),NA())</f>
        <v>#N/A</v>
      </c>
      <c r="Q43" s="490" t="e">
        <f ca="1">+IF(AND(ISNUMBER(OFFSET('Water Data'!$H$6,0,10*ROW('Water Data'!H37))),'Data Summary'!CF43="Yes"),OFFSET('Water Data'!$H$6,0,10*ROW('Water Data'!H37)),NA())</f>
        <v>#N/A</v>
      </c>
      <c r="R43" s="490" t="e">
        <f ca="1">+IF(AND(ISNUMBER(OFFSET('Water Data'!$H$9,0,10*ROW('Water Data'!H37))),'Data Summary'!CG43="Yes"),OFFSET('Water Data'!$H$9,0,10*ROW('Water Data'!H37)),NA())</f>
        <v>#N/A</v>
      </c>
      <c r="S43" s="490" t="e">
        <f ca="1">+IF(AND(ISNUMBER(OFFSET('Water Data'!$I$4,0,10*ROW('Water Data'!I37))),'Data Summary'!CH43="Yes"),100-OFFSET('Water Data'!$I$4,0,10*ROW('Water Data'!I37)),NA())</f>
        <v>#N/A</v>
      </c>
      <c r="T43" s="490" t="e">
        <f ca="1">+IF(AND(ISNUMBER(OFFSET('Water Data'!$I$6,0,10*ROW('Water Data'!I37))),'Data Summary'!CI43="Yes"),OFFSET('Water Data'!$I$6,0,10*ROW('Water Data'!I37)),NA())</f>
        <v>#N/A</v>
      </c>
      <c r="U43" s="490" t="e">
        <f ca="1">+IF(AND(ISNUMBER(OFFSET('Water Data'!$I$9,0,10*ROW('Water Data'!I37))),'Data Summary'!CJ43="Yes"),OFFSET('Water Data'!$I$9,0,10*ROW('Water Data'!I37)),NA())</f>
        <v>#N/A</v>
      </c>
      <c r="V43" s="491" t="e">
        <f ca="1">+IF(AND(ISNUMBER(OFFSET('Sanitation Data'!$D$4,0,10*ROW('Sanitation Data'!D37))),'Data Summary'!CK43="Yes"),100-OFFSET('Sanitation Data'!$D$4,0,10*ROW('Sanitation Data'!D37)),NA())</f>
        <v>#N/A</v>
      </c>
      <c r="W43" s="491" t="e">
        <f ca="1">+IF(AND(ISNUMBER(OFFSET('Sanitation Data'!$D$6,0,10*ROW('Sanitation Data'!D37))),'Data Summary'!CL43="Yes"),OFFSET('Sanitation Data'!$D$6,0,10*ROW('Sanitation Data'!D37)),NA())</f>
        <v>#N/A</v>
      </c>
      <c r="X43" s="491" t="e">
        <f ca="1">+IF(AND(ISNUMBER(OFFSET('Sanitation Data'!$D$10,0,10*ROW('Sanitation Data'!D37))),'Data Summary'!CM43="Yes"),OFFSET('Sanitation Data'!$D$10,0,10*ROW('Sanitation Data'!D37)),NA())</f>
        <v>#N/A</v>
      </c>
      <c r="Y43" s="491" t="e">
        <f ca="1">+IF(AND(ISNUMBER(OFFSET('Sanitation Data'!$D$11,0,10*ROW('Sanitation Data'!D37))),'Data Summary'!CN43="Yes"),OFFSET('Sanitation Data'!$D$11,0,10*ROW('Sanitation Data'!D37)),NA())</f>
        <v>#N/A</v>
      </c>
      <c r="Z43" s="491" t="e">
        <f ca="1">+IF(AND(ISNUMBER(OFFSET('Sanitation Data'!$D$12,0,10*ROW('Sanitation Data'!D37))),'Data Summary'!CO43="Yes"),OFFSET('Sanitation Data'!$D$12,0,10*ROW('Sanitation Data'!D37)),NA())</f>
        <v>#N/A</v>
      </c>
      <c r="AA43" s="491" t="e">
        <f ca="1">+IF(AND(ISNUMBER(OFFSET('Sanitation Data'!$E$4,0,10*ROW('Sanitation Data'!E37))),'Data Summary'!CP43="Yes"),100-OFFSET('Sanitation Data'!$E$4,0,10*ROW('Sanitation Data'!E37)),NA())</f>
        <v>#N/A</v>
      </c>
      <c r="AB43" s="491" t="e">
        <f ca="1">+IF(AND(ISNUMBER(OFFSET('Sanitation Data'!$E$6,0,10*ROW('Sanitation Data'!E37))),'Data Summary'!CQ43="Yes"),OFFSET('Sanitation Data'!$E$6,0,10*ROW('Sanitation Data'!E37)),NA())</f>
        <v>#N/A</v>
      </c>
      <c r="AC43" s="491" t="e">
        <f ca="1">+IF(AND(ISNUMBER(OFFSET('Sanitation Data'!$E$10,0,10*ROW('Sanitation Data'!E37))),'Data Summary'!CR43="Yes"),OFFSET('Sanitation Data'!$E$10,0,10*ROW('Sanitation Data'!E37)),NA())</f>
        <v>#N/A</v>
      </c>
      <c r="AD43" s="491" t="e">
        <f ca="1">+IF(AND(ISNUMBER(OFFSET('Sanitation Data'!$E$11,0,10*ROW('Sanitation Data'!E37))),'Data Summary'!CS43="Yes"),OFFSET('Sanitation Data'!$E$11,0,10*ROW('Sanitation Data'!E37)),NA())</f>
        <v>#N/A</v>
      </c>
      <c r="AE43" s="491" t="e">
        <f ca="1">+IF(AND(ISNUMBER(OFFSET('Sanitation Data'!$E$12,0,10*ROW('Sanitation Data'!E37))),'Data Summary'!CT43="Yes"),OFFSET('Sanitation Data'!$E$12,0,10*ROW('Sanitation Data'!E37)),NA())</f>
        <v>#N/A</v>
      </c>
      <c r="AF43" s="491" t="e">
        <f ca="1">+IF(AND(ISNUMBER(OFFSET('Sanitation Data'!$F$4,0,10*ROW('Sanitation Data'!F37))),'Data Summary'!CU43="Yes"),100-OFFSET('Sanitation Data'!$F$4,0,10*ROW('Sanitation Data'!F37)),NA())</f>
        <v>#N/A</v>
      </c>
      <c r="AG43" s="491" t="e">
        <f ca="1">+IF(AND(ISNUMBER(OFFSET('Sanitation Data'!$F$6,0,10*ROW('Sanitation Data'!F37))),'Data Summary'!CV43="Yes"),OFFSET('Sanitation Data'!$F$6,0,10*ROW('Sanitation Data'!F37)),NA())</f>
        <v>#N/A</v>
      </c>
      <c r="AH43" s="491" t="e">
        <f ca="1">+IF(AND(ISNUMBER(OFFSET('Sanitation Data'!$F$10,0,10*ROW('Sanitation Data'!F37))),'Data Summary'!CW43="Yes"),OFFSET('Sanitation Data'!$F$10,0,10*ROW('Sanitation Data'!F37)),NA())</f>
        <v>#N/A</v>
      </c>
      <c r="AI43" s="491" t="e">
        <f ca="1">+IF(AND(ISNUMBER(OFFSET('Sanitation Data'!$F$11,0,10*ROW('Sanitation Data'!F37))),'Data Summary'!CX43="Yes"),OFFSET('Sanitation Data'!$F$11,0,10*ROW('Sanitation Data'!F37)),NA())</f>
        <v>#N/A</v>
      </c>
      <c r="AJ43" s="491" t="e">
        <f ca="1">+IF(AND(ISNUMBER(OFFSET('Sanitation Data'!$F$12,0,10*ROW('Sanitation Data'!F37))),'Data Summary'!CY43="Yes"),OFFSET('Sanitation Data'!$F$12,0,10*ROW('Sanitation Data'!F37)),NA())</f>
        <v>#N/A</v>
      </c>
      <c r="AK43" s="491" t="e">
        <f ca="1">+IF(AND(ISNUMBER(OFFSET('Sanitation Data'!$G$4,0,10*ROW('Sanitation Data'!G37))),'Data Summary'!CZ43="Yes"),100-OFFSET('Sanitation Data'!$G$4,0,10*ROW('Sanitation Data'!G37)),NA())</f>
        <v>#N/A</v>
      </c>
      <c r="AL43" s="491" t="e">
        <f ca="1">+IF(AND(ISNUMBER(OFFSET('Sanitation Data'!$G$6,0,10*ROW('Sanitation Data'!G37))),'Data Summary'!DA43="Yes"),OFFSET('Sanitation Data'!$G$6,0,10*ROW('Sanitation Data'!G37)),NA())</f>
        <v>#N/A</v>
      </c>
      <c r="AM43" s="491" t="e">
        <f ca="1">+IF(AND(ISNUMBER(OFFSET('Sanitation Data'!$G$10,0,10*ROW('Sanitation Data'!G37))),'Data Summary'!DB43="Yes"),OFFSET('Sanitation Data'!$G$10,0,10*ROW('Sanitation Data'!G37)),NA())</f>
        <v>#N/A</v>
      </c>
      <c r="AN43" s="491" t="e">
        <f ca="1">+IF(AND(ISNUMBER(OFFSET('Sanitation Data'!$G$11,0,10*ROW('Sanitation Data'!G37))),'Data Summary'!DC43="Yes"),OFFSET('Sanitation Data'!$G$11,0,10*ROW('Sanitation Data'!G37)),NA())</f>
        <v>#N/A</v>
      </c>
      <c r="AO43" s="491" t="e">
        <f ca="1">+IF(AND(ISNUMBER(OFFSET('Sanitation Data'!$G$12,0,10*ROW('Sanitation Data'!G37))),'Data Summary'!DD43="Yes"),OFFSET('Sanitation Data'!$G$12,0,10*ROW('Sanitation Data'!G37)),NA())</f>
        <v>#N/A</v>
      </c>
      <c r="AP43" s="491" t="e">
        <f ca="1">+IF(AND(ISNUMBER(OFFSET('Sanitation Data'!$H$4,0,10*ROW('Sanitation Data'!H37))),'Data Summary'!DE43="Yes"),100-OFFSET('Sanitation Data'!$H$4,0,10*ROW('Sanitation Data'!H37)),NA())</f>
        <v>#N/A</v>
      </c>
      <c r="AQ43" s="491" t="e">
        <f ca="1">+IF(AND(ISNUMBER(OFFSET('Sanitation Data'!$H$6,0,10*ROW('Sanitation Data'!H37))),'Data Summary'!DF43="Yes"),OFFSET('Sanitation Data'!$H$6,0,10*ROW('Sanitation Data'!H37)),NA())</f>
        <v>#N/A</v>
      </c>
      <c r="AR43" s="491" t="e">
        <f ca="1">+IF(AND(ISNUMBER(OFFSET('Sanitation Data'!$H$10,0,10*ROW('Sanitation Data'!H37))),'Data Summary'!DG43="Yes"),OFFSET('Sanitation Data'!$H$10,0,10*ROW('Sanitation Data'!H37)),NA())</f>
        <v>#N/A</v>
      </c>
      <c r="AS43" s="491" t="e">
        <f ca="1">+IF(AND(ISNUMBER(OFFSET('Sanitation Data'!$H$11,0,10*ROW('Sanitation Data'!H37))),'Data Summary'!DH43="Yes"),OFFSET('Sanitation Data'!$H$11,0,10*ROW('Sanitation Data'!H37)),NA())</f>
        <v>#N/A</v>
      </c>
      <c r="AT43" s="491" t="e">
        <f ca="1">+IF(AND(ISNUMBER(OFFSET('Sanitation Data'!$H$12,0,10*ROW('Sanitation Data'!H37))),'Data Summary'!DI43="Yes"),OFFSET('Sanitation Data'!$H$12,0,10*ROW('Sanitation Data'!H37)),NA())</f>
        <v>#N/A</v>
      </c>
      <c r="AU43" s="491" t="e">
        <f ca="1">+IF(AND(ISNUMBER(OFFSET('Sanitation Data'!$I$4,0,10*ROW('Sanitation Data'!I37))),'Data Summary'!DJ43="Yes"),100-OFFSET('Sanitation Data'!$I$4,0,10*ROW('Sanitation Data'!I37)),NA())</f>
        <v>#N/A</v>
      </c>
      <c r="AV43" s="491" t="e">
        <f ca="1">+IF(AND(ISNUMBER(OFFSET('Sanitation Data'!$I$6,0,10*ROW('Sanitation Data'!I37))),'Data Summary'!DK43="Yes"),OFFSET('Sanitation Data'!$I$6,0,10*ROW('Sanitation Data'!I37)),NA())</f>
        <v>#N/A</v>
      </c>
      <c r="AW43" s="491" t="e">
        <f ca="1">+IF(AND(ISNUMBER(OFFSET('Sanitation Data'!$I$10,0,10*ROW('Sanitation Data'!I37))),'Data Summary'!DL43="Yes"),OFFSET('Sanitation Data'!$I$10,0,10*ROW('Sanitation Data'!I37)),NA())</f>
        <v>#N/A</v>
      </c>
      <c r="AX43" s="491" t="e">
        <f ca="1">+IF(AND(ISNUMBER(OFFSET('Sanitation Data'!$I$11,0,10*ROW('Sanitation Data'!I37))),'Data Summary'!DM43="Yes"),OFFSET('Sanitation Data'!$I$11,0,10*ROW('Sanitation Data'!I37)),NA())</f>
        <v>#N/A</v>
      </c>
      <c r="AY43" s="491" t="e">
        <f ca="1">+IF(AND(ISNUMBER(OFFSET('Sanitation Data'!$I$12,0,10*ROW('Sanitation Data'!I37))),'Data Summary'!DN43="Yes"),OFFSET('Sanitation Data'!$I$12,0,10*ROW('Sanitation Data'!I37)),NA())</f>
        <v>#N/A</v>
      </c>
      <c r="AZ43" s="492" t="e">
        <f ca="1">+IF(AND(ISNUMBER(OFFSET('Hygiene Data'!$D$5,0,10*ROW('Hygiene Data'!D37))),'Data Summary'!DO43="Yes"),OFFSET('Hygiene Data'!$D$5,0,10*ROW('Hygiene Data'!D37)),NA())</f>
        <v>#N/A</v>
      </c>
      <c r="BA43" s="492" t="e">
        <f ca="1">+IF(AND(ISNUMBER(OFFSET('Hygiene Data'!$D$7,0,10*ROW('Hygiene Data'!D37))),'Data Summary'!DP43="Yes"),OFFSET('Hygiene Data'!$D$7,0,10*ROW('Hygiene Data'!D37)),NA())</f>
        <v>#N/A</v>
      </c>
      <c r="BB43" s="492" t="e">
        <f ca="1">+IF(AND(ISNUMBER(OFFSET('Hygiene Data'!$D$9,0,10*ROW('Hygiene Data'!D37))),'Data Summary'!DQ43="Yes"),OFFSET('Hygiene Data'!$D$9,0,10*ROW('Hygiene Data'!D37)),NA())</f>
        <v>#N/A</v>
      </c>
      <c r="BC43" s="492" t="e">
        <f ca="1">+IF(AND(ISNUMBER(OFFSET('Hygiene Data'!$E$5,0,10*ROW('Hygiene Data'!E37))),'Data Summary'!DR43="Yes"),OFFSET('Hygiene Data'!$E$5,0,10*ROW('Hygiene Data'!E37)),NA())</f>
        <v>#N/A</v>
      </c>
      <c r="BD43" s="492" t="e">
        <f ca="1">+IF(AND(ISNUMBER(OFFSET('Hygiene Data'!$E$7,0,10*ROW('Hygiene Data'!E37))),'Data Summary'!DS43="Yes"),OFFSET('Hygiene Data'!$E$7,0,10*ROW('Hygiene Data'!E37)),NA())</f>
        <v>#N/A</v>
      </c>
      <c r="BE43" s="492" t="e">
        <f ca="1">+IF(AND(ISNUMBER(OFFSET('Hygiene Data'!$E$9,0,10*ROW('Hygiene Data'!E37))),'Data Summary'!DT43="Yes"),OFFSET('Hygiene Data'!$E$9,0,10*ROW('Hygiene Data'!E37)),NA())</f>
        <v>#N/A</v>
      </c>
      <c r="BF43" s="492" t="e">
        <f ca="1">+IF(AND(ISNUMBER(OFFSET('Hygiene Data'!$F$5,0,10*ROW('Hygiene Data'!F37))),'Data Summary'!DU43="Yes"),OFFSET('Hygiene Data'!$F$5,0,10*ROW('Hygiene Data'!F37)),NA())</f>
        <v>#N/A</v>
      </c>
      <c r="BG43" s="492" t="e">
        <f ca="1">+IF(AND(ISNUMBER(OFFSET('Hygiene Data'!$F$7,0,10*ROW('Hygiene Data'!F37))),'Data Summary'!DV43="Yes"),OFFSET('Hygiene Data'!$F$7,0,10*ROW('Hygiene Data'!F37)),NA())</f>
        <v>#N/A</v>
      </c>
      <c r="BH43" s="492" t="e">
        <f ca="1">+IF(AND(ISNUMBER(OFFSET('Hygiene Data'!$F$9,0,10*ROW('Hygiene Data'!F37))),'Data Summary'!DW43="Yes"),OFFSET('Hygiene Data'!$F$9,0,10*ROW('Hygiene Data'!F37)),NA())</f>
        <v>#N/A</v>
      </c>
      <c r="BI43" s="492" t="e">
        <f ca="1">+IF(AND(ISNUMBER(OFFSET('Hygiene Data'!$G$5,0,10*ROW('Hygiene Data'!G37))),'Data Summary'!DX43="Yes"),OFFSET('Hygiene Data'!$G$5,0,10*ROW('Hygiene Data'!G37)),NA())</f>
        <v>#N/A</v>
      </c>
      <c r="BJ43" s="492" t="e">
        <f ca="1">+IF(AND(ISNUMBER(OFFSET('Hygiene Data'!$G$7,0,10*ROW('Hygiene Data'!G37))),'Data Summary'!DY43="Yes"),OFFSET('Hygiene Data'!$G$7,0,10*ROW('Hygiene Data'!G37)),NA())</f>
        <v>#N/A</v>
      </c>
      <c r="BK43" s="492" t="e">
        <f ca="1">+IF(AND(ISNUMBER(OFFSET('Hygiene Data'!$G$9,0,10*ROW('Hygiene Data'!G37))),'Data Summary'!DZ43="Yes"),OFFSET('Hygiene Data'!$G$9,0,10*ROW('Hygiene Data'!G37)),NA())</f>
        <v>#N/A</v>
      </c>
      <c r="BL43" s="492" t="e">
        <f ca="1">+IF(AND(ISNUMBER(OFFSET('Hygiene Data'!$H$5,0,10*ROW('Hygiene Data'!H37))),'Data Summary'!EA43="Yes"),OFFSET('Hygiene Data'!$H$5,0,10*ROW('Hygiene Data'!H37)),NA())</f>
        <v>#N/A</v>
      </c>
      <c r="BM43" s="492" t="e">
        <f ca="1">+IF(AND(ISNUMBER(OFFSET('Hygiene Data'!$H$7,0,10*ROW('Hygiene Data'!H37))),'Data Summary'!EB43="Yes"),OFFSET('Hygiene Data'!$H$7,0,10*ROW('Hygiene Data'!H37)),NA())</f>
        <v>#N/A</v>
      </c>
      <c r="BN43" s="492" t="e">
        <f ca="1">+IF(AND(ISNUMBER(OFFSET('Hygiene Data'!$H$9,0,10*ROW('Hygiene Data'!H37))),'Data Summary'!EC43="Yes"),OFFSET('Hygiene Data'!$H$9,0,10*ROW('Hygiene Data'!H37)),NA())</f>
        <v>#N/A</v>
      </c>
      <c r="BO43" s="492" t="e">
        <f ca="1">+IF(AND(ISNUMBER(OFFSET('Hygiene Data'!$I$5,0,10*ROW('Hygiene Data'!I37))),'Data Summary'!ED43="Yes"),OFFSET('Hygiene Data'!$I$5,0,10*ROW('Hygiene Data'!I37)),NA())</f>
        <v>#N/A</v>
      </c>
      <c r="BP43" s="492" t="e">
        <f ca="1">+IF(AND(ISNUMBER(OFFSET('Hygiene Data'!$I$7,0,10*ROW('Hygiene Data'!I37))),'Data Summary'!EE43="Yes"),OFFSET('Hygiene Data'!$I$7,0,10*ROW('Hygiene Data'!I37)),NA())</f>
        <v>#N/A</v>
      </c>
      <c r="BQ43" s="492" t="e">
        <f ca="1">+IF(AND(ISNUMBER(OFFSET('Hygiene Data'!$I$9,0,10*ROW('Hygiene Data'!I37))),'Data Summary'!EF43="Yes"),OFFSET('Hygiene Data'!$I$9,0,10*ROW('Hygiene Data'!I37)),NA())</f>
        <v>#N/A</v>
      </c>
    </row>
    <row r="44" spans="1:69" x14ac:dyDescent="0.25">
      <c r="A44" s="488" t="e">
        <f ca="1">+RIGHT('Data Summary'!A44,LEN('Data Summary'!A44)-9)</f>
        <v>#VALUE!</v>
      </c>
      <c r="B44" s="462" t="str">
        <f ca="1">+IF(ISTEXT('Data Summary'!B44),'Data Summary'!B44,"")</f>
        <v/>
      </c>
      <c r="C44" s="489" t="e">
        <f ca="1">+VALUE('Data Summary'!C44)</f>
        <v>#VALUE!</v>
      </c>
      <c r="D44" s="490" t="e">
        <f ca="1">+IF(AND(ISNUMBER(OFFSET('Water Data'!$D$4,0,10*ROW('Water Data'!D38))),'Data Summary'!BS44="Yes"),100-OFFSET('Water Data'!$D$4,0,10*ROW('Water Data'!D38)),NA())</f>
        <v>#N/A</v>
      </c>
      <c r="E44" s="490" t="e">
        <f ca="1">+IF(AND(ISNUMBER(OFFSET('Water Data'!$D$6,0,10*ROW('Water Data'!D38))),'Data Summary'!BT44="Yes"),OFFSET('Water Data'!$D$6,0,10*ROW('Water Data'!D38)),NA())</f>
        <v>#N/A</v>
      </c>
      <c r="F44" s="490" t="e">
        <f ca="1">+IF(AND(ISNUMBER(OFFSET('Water Data'!$D$9,0,10*ROW('Water Data'!D38))),'Data Summary'!BU44="Yes"),OFFSET('Water Data'!$D$9,0,10*ROW('Water Data'!D38)),NA())</f>
        <v>#N/A</v>
      </c>
      <c r="G44" s="490" t="e">
        <f ca="1">+IF(AND(ISNUMBER(OFFSET('Water Data'!$E$4,0,10*ROW('Water Data'!E38))),'Data Summary'!BV44="Yes"),100-OFFSET('Water Data'!$E$4,0,10*ROW('Water Data'!E38)),NA())</f>
        <v>#N/A</v>
      </c>
      <c r="H44" s="490" t="e">
        <f ca="1">+IF(AND(ISNUMBER(OFFSET('Water Data'!$E$6,0,10*ROW('Water Data'!E38))),'Data Summary'!BW44="Yes"),OFFSET('Water Data'!$E$6,0,10*ROW('Water Data'!E38)),NA())</f>
        <v>#N/A</v>
      </c>
      <c r="I44" s="490" t="e">
        <f ca="1">+IF(AND(ISNUMBER(OFFSET('Water Data'!$E$9,0,10*ROW('Water Data'!E38))),'Data Summary'!BX44="Yes"),OFFSET('Water Data'!$E$9,0,10*ROW('Water Data'!E38)),NA())</f>
        <v>#N/A</v>
      </c>
      <c r="J44" s="490" t="e">
        <f ca="1">+IF(AND(ISNUMBER(OFFSET('Water Data'!$F$4,0,10*ROW('Water Data'!F38))),'Data Summary'!BY44="Yes"),100-OFFSET('Water Data'!$F$4,0,10*ROW('Water Data'!F38)),NA())</f>
        <v>#N/A</v>
      </c>
      <c r="K44" s="490" t="e">
        <f ca="1">+IF(AND(ISNUMBER(OFFSET('Water Data'!$F$6,0,10*ROW('Water Data'!F38))),'Data Summary'!BZ44="Yes"),OFFSET('Water Data'!$F$6,0,10*ROW('Water Data'!F38)),NA())</f>
        <v>#N/A</v>
      </c>
      <c r="L44" s="490" t="e">
        <f ca="1">+IF(AND(ISNUMBER(OFFSET('Water Data'!$F$9,0,10*ROW('Water Data'!F38))),'Data Summary'!CA44="Yes"),OFFSET('Water Data'!$F$9,0,10*ROW('Water Data'!F38)),NA())</f>
        <v>#N/A</v>
      </c>
      <c r="M44" s="490" t="e">
        <f ca="1">+IF(AND(ISNUMBER(OFFSET('Water Data'!$G$4,0,10*ROW('Water Data'!G38))),'Data Summary'!CB44="Yes"),100-OFFSET('Water Data'!$G$4,0,10*ROW('Water Data'!G38)),NA())</f>
        <v>#N/A</v>
      </c>
      <c r="N44" s="490" t="e">
        <f ca="1">+IF(AND(ISNUMBER(OFFSET('Water Data'!$G$6,0,10*ROW('Water Data'!G38))),'Data Summary'!CC44="Yes"),OFFSET('Water Data'!$G$6,0,10*ROW('Water Data'!G38)),NA())</f>
        <v>#N/A</v>
      </c>
      <c r="O44" s="490" t="e">
        <f ca="1">+IF(AND(ISNUMBER(OFFSET('Water Data'!$G$9,0,10*ROW('Water Data'!G38))),'Data Summary'!CD44="Yes"),OFFSET('Water Data'!$G$9,0,10*ROW('Water Data'!G38)),NA())</f>
        <v>#N/A</v>
      </c>
      <c r="P44" s="490" t="e">
        <f ca="1">+IF(AND(ISNUMBER(OFFSET('Water Data'!$H$4,0,10*ROW('Water Data'!H38))),'Data Summary'!CE44="Yes"),100-OFFSET('Water Data'!$H$4,0,10*ROW('Water Data'!H38)),NA())</f>
        <v>#N/A</v>
      </c>
      <c r="Q44" s="490" t="e">
        <f ca="1">+IF(AND(ISNUMBER(OFFSET('Water Data'!$H$6,0,10*ROW('Water Data'!H38))),'Data Summary'!CF44="Yes"),OFFSET('Water Data'!$H$6,0,10*ROW('Water Data'!H38)),NA())</f>
        <v>#N/A</v>
      </c>
      <c r="R44" s="490" t="e">
        <f ca="1">+IF(AND(ISNUMBER(OFFSET('Water Data'!$H$9,0,10*ROW('Water Data'!H38))),'Data Summary'!CG44="Yes"),OFFSET('Water Data'!$H$9,0,10*ROW('Water Data'!H38)),NA())</f>
        <v>#N/A</v>
      </c>
      <c r="S44" s="490" t="e">
        <f ca="1">+IF(AND(ISNUMBER(OFFSET('Water Data'!$I$4,0,10*ROW('Water Data'!I38))),'Data Summary'!CH44="Yes"),100-OFFSET('Water Data'!$I$4,0,10*ROW('Water Data'!I38)),NA())</f>
        <v>#N/A</v>
      </c>
      <c r="T44" s="490" t="e">
        <f ca="1">+IF(AND(ISNUMBER(OFFSET('Water Data'!$I$6,0,10*ROW('Water Data'!I38))),'Data Summary'!CI44="Yes"),OFFSET('Water Data'!$I$6,0,10*ROW('Water Data'!I38)),NA())</f>
        <v>#N/A</v>
      </c>
      <c r="U44" s="490" t="e">
        <f ca="1">+IF(AND(ISNUMBER(OFFSET('Water Data'!$I$9,0,10*ROW('Water Data'!I38))),'Data Summary'!CJ44="Yes"),OFFSET('Water Data'!$I$9,0,10*ROW('Water Data'!I38)),NA())</f>
        <v>#N/A</v>
      </c>
      <c r="V44" s="491" t="e">
        <f ca="1">+IF(AND(ISNUMBER(OFFSET('Sanitation Data'!$D$4,0,10*ROW('Sanitation Data'!D38))),'Data Summary'!CK44="Yes"),100-OFFSET('Sanitation Data'!$D$4,0,10*ROW('Sanitation Data'!D38)),NA())</f>
        <v>#N/A</v>
      </c>
      <c r="W44" s="491" t="e">
        <f ca="1">+IF(AND(ISNUMBER(OFFSET('Sanitation Data'!$D$6,0,10*ROW('Sanitation Data'!D38))),'Data Summary'!CL44="Yes"),OFFSET('Sanitation Data'!$D$6,0,10*ROW('Sanitation Data'!D38)),NA())</f>
        <v>#N/A</v>
      </c>
      <c r="X44" s="491" t="e">
        <f ca="1">+IF(AND(ISNUMBER(OFFSET('Sanitation Data'!$D$10,0,10*ROW('Sanitation Data'!D38))),'Data Summary'!CM44="Yes"),OFFSET('Sanitation Data'!$D$10,0,10*ROW('Sanitation Data'!D38)),NA())</f>
        <v>#N/A</v>
      </c>
      <c r="Y44" s="491" t="e">
        <f ca="1">+IF(AND(ISNUMBER(OFFSET('Sanitation Data'!$D$11,0,10*ROW('Sanitation Data'!D38))),'Data Summary'!CN44="Yes"),OFFSET('Sanitation Data'!$D$11,0,10*ROW('Sanitation Data'!D38)),NA())</f>
        <v>#N/A</v>
      </c>
      <c r="Z44" s="491" t="e">
        <f ca="1">+IF(AND(ISNUMBER(OFFSET('Sanitation Data'!$D$12,0,10*ROW('Sanitation Data'!D38))),'Data Summary'!CO44="Yes"),OFFSET('Sanitation Data'!$D$12,0,10*ROW('Sanitation Data'!D38)),NA())</f>
        <v>#N/A</v>
      </c>
      <c r="AA44" s="491" t="e">
        <f ca="1">+IF(AND(ISNUMBER(OFFSET('Sanitation Data'!$E$4,0,10*ROW('Sanitation Data'!E38))),'Data Summary'!CP44="Yes"),100-OFFSET('Sanitation Data'!$E$4,0,10*ROW('Sanitation Data'!E38)),NA())</f>
        <v>#N/A</v>
      </c>
      <c r="AB44" s="491" t="e">
        <f ca="1">+IF(AND(ISNUMBER(OFFSET('Sanitation Data'!$E$6,0,10*ROW('Sanitation Data'!E38))),'Data Summary'!CQ44="Yes"),OFFSET('Sanitation Data'!$E$6,0,10*ROW('Sanitation Data'!E38)),NA())</f>
        <v>#N/A</v>
      </c>
      <c r="AC44" s="491" t="e">
        <f ca="1">+IF(AND(ISNUMBER(OFFSET('Sanitation Data'!$E$10,0,10*ROW('Sanitation Data'!E38))),'Data Summary'!CR44="Yes"),OFFSET('Sanitation Data'!$E$10,0,10*ROW('Sanitation Data'!E38)),NA())</f>
        <v>#N/A</v>
      </c>
      <c r="AD44" s="491" t="e">
        <f ca="1">+IF(AND(ISNUMBER(OFFSET('Sanitation Data'!$E$11,0,10*ROW('Sanitation Data'!E38))),'Data Summary'!CS44="Yes"),OFFSET('Sanitation Data'!$E$11,0,10*ROW('Sanitation Data'!E38)),NA())</f>
        <v>#N/A</v>
      </c>
      <c r="AE44" s="491" t="e">
        <f ca="1">+IF(AND(ISNUMBER(OFFSET('Sanitation Data'!$E$12,0,10*ROW('Sanitation Data'!E38))),'Data Summary'!CT44="Yes"),OFFSET('Sanitation Data'!$E$12,0,10*ROW('Sanitation Data'!E38)),NA())</f>
        <v>#N/A</v>
      </c>
      <c r="AF44" s="491" t="e">
        <f ca="1">+IF(AND(ISNUMBER(OFFSET('Sanitation Data'!$F$4,0,10*ROW('Sanitation Data'!F38))),'Data Summary'!CU44="Yes"),100-OFFSET('Sanitation Data'!$F$4,0,10*ROW('Sanitation Data'!F38)),NA())</f>
        <v>#N/A</v>
      </c>
      <c r="AG44" s="491" t="e">
        <f ca="1">+IF(AND(ISNUMBER(OFFSET('Sanitation Data'!$F$6,0,10*ROW('Sanitation Data'!F38))),'Data Summary'!CV44="Yes"),OFFSET('Sanitation Data'!$F$6,0,10*ROW('Sanitation Data'!F38)),NA())</f>
        <v>#N/A</v>
      </c>
      <c r="AH44" s="491" t="e">
        <f ca="1">+IF(AND(ISNUMBER(OFFSET('Sanitation Data'!$F$10,0,10*ROW('Sanitation Data'!F38))),'Data Summary'!CW44="Yes"),OFFSET('Sanitation Data'!$F$10,0,10*ROW('Sanitation Data'!F38)),NA())</f>
        <v>#N/A</v>
      </c>
      <c r="AI44" s="491" t="e">
        <f ca="1">+IF(AND(ISNUMBER(OFFSET('Sanitation Data'!$F$11,0,10*ROW('Sanitation Data'!F38))),'Data Summary'!CX44="Yes"),OFFSET('Sanitation Data'!$F$11,0,10*ROW('Sanitation Data'!F38)),NA())</f>
        <v>#N/A</v>
      </c>
      <c r="AJ44" s="491" t="e">
        <f ca="1">+IF(AND(ISNUMBER(OFFSET('Sanitation Data'!$F$12,0,10*ROW('Sanitation Data'!F38))),'Data Summary'!CY44="Yes"),OFFSET('Sanitation Data'!$F$12,0,10*ROW('Sanitation Data'!F38)),NA())</f>
        <v>#N/A</v>
      </c>
      <c r="AK44" s="491" t="e">
        <f ca="1">+IF(AND(ISNUMBER(OFFSET('Sanitation Data'!$G$4,0,10*ROW('Sanitation Data'!G38))),'Data Summary'!CZ44="Yes"),100-OFFSET('Sanitation Data'!$G$4,0,10*ROW('Sanitation Data'!G38)),NA())</f>
        <v>#N/A</v>
      </c>
      <c r="AL44" s="491" t="e">
        <f ca="1">+IF(AND(ISNUMBER(OFFSET('Sanitation Data'!$G$6,0,10*ROW('Sanitation Data'!G38))),'Data Summary'!DA44="Yes"),OFFSET('Sanitation Data'!$G$6,0,10*ROW('Sanitation Data'!G38)),NA())</f>
        <v>#N/A</v>
      </c>
      <c r="AM44" s="491" t="e">
        <f ca="1">+IF(AND(ISNUMBER(OFFSET('Sanitation Data'!$G$10,0,10*ROW('Sanitation Data'!G38))),'Data Summary'!DB44="Yes"),OFFSET('Sanitation Data'!$G$10,0,10*ROW('Sanitation Data'!G38)),NA())</f>
        <v>#N/A</v>
      </c>
      <c r="AN44" s="491" t="e">
        <f ca="1">+IF(AND(ISNUMBER(OFFSET('Sanitation Data'!$G$11,0,10*ROW('Sanitation Data'!G38))),'Data Summary'!DC44="Yes"),OFFSET('Sanitation Data'!$G$11,0,10*ROW('Sanitation Data'!G38)),NA())</f>
        <v>#N/A</v>
      </c>
      <c r="AO44" s="491" t="e">
        <f ca="1">+IF(AND(ISNUMBER(OFFSET('Sanitation Data'!$G$12,0,10*ROW('Sanitation Data'!G38))),'Data Summary'!DD44="Yes"),OFFSET('Sanitation Data'!$G$12,0,10*ROW('Sanitation Data'!G38)),NA())</f>
        <v>#N/A</v>
      </c>
      <c r="AP44" s="491" t="e">
        <f ca="1">+IF(AND(ISNUMBER(OFFSET('Sanitation Data'!$H$4,0,10*ROW('Sanitation Data'!H38))),'Data Summary'!DE44="Yes"),100-OFFSET('Sanitation Data'!$H$4,0,10*ROW('Sanitation Data'!H38)),NA())</f>
        <v>#N/A</v>
      </c>
      <c r="AQ44" s="491" t="e">
        <f ca="1">+IF(AND(ISNUMBER(OFFSET('Sanitation Data'!$H$6,0,10*ROW('Sanitation Data'!H38))),'Data Summary'!DF44="Yes"),OFFSET('Sanitation Data'!$H$6,0,10*ROW('Sanitation Data'!H38)),NA())</f>
        <v>#N/A</v>
      </c>
      <c r="AR44" s="491" t="e">
        <f ca="1">+IF(AND(ISNUMBER(OFFSET('Sanitation Data'!$H$10,0,10*ROW('Sanitation Data'!H38))),'Data Summary'!DG44="Yes"),OFFSET('Sanitation Data'!$H$10,0,10*ROW('Sanitation Data'!H38)),NA())</f>
        <v>#N/A</v>
      </c>
      <c r="AS44" s="491" t="e">
        <f ca="1">+IF(AND(ISNUMBER(OFFSET('Sanitation Data'!$H$11,0,10*ROW('Sanitation Data'!H38))),'Data Summary'!DH44="Yes"),OFFSET('Sanitation Data'!$H$11,0,10*ROW('Sanitation Data'!H38)),NA())</f>
        <v>#N/A</v>
      </c>
      <c r="AT44" s="491" t="e">
        <f ca="1">+IF(AND(ISNUMBER(OFFSET('Sanitation Data'!$H$12,0,10*ROW('Sanitation Data'!H38))),'Data Summary'!DI44="Yes"),OFFSET('Sanitation Data'!$H$12,0,10*ROW('Sanitation Data'!H38)),NA())</f>
        <v>#N/A</v>
      </c>
      <c r="AU44" s="491" t="e">
        <f ca="1">+IF(AND(ISNUMBER(OFFSET('Sanitation Data'!$I$4,0,10*ROW('Sanitation Data'!I38))),'Data Summary'!DJ44="Yes"),100-OFFSET('Sanitation Data'!$I$4,0,10*ROW('Sanitation Data'!I38)),NA())</f>
        <v>#N/A</v>
      </c>
      <c r="AV44" s="491" t="e">
        <f ca="1">+IF(AND(ISNUMBER(OFFSET('Sanitation Data'!$I$6,0,10*ROW('Sanitation Data'!I38))),'Data Summary'!DK44="Yes"),OFFSET('Sanitation Data'!$I$6,0,10*ROW('Sanitation Data'!I38)),NA())</f>
        <v>#N/A</v>
      </c>
      <c r="AW44" s="491" t="e">
        <f ca="1">+IF(AND(ISNUMBER(OFFSET('Sanitation Data'!$I$10,0,10*ROW('Sanitation Data'!I38))),'Data Summary'!DL44="Yes"),OFFSET('Sanitation Data'!$I$10,0,10*ROW('Sanitation Data'!I38)),NA())</f>
        <v>#N/A</v>
      </c>
      <c r="AX44" s="491" t="e">
        <f ca="1">+IF(AND(ISNUMBER(OFFSET('Sanitation Data'!$I$11,0,10*ROW('Sanitation Data'!I38))),'Data Summary'!DM44="Yes"),OFFSET('Sanitation Data'!$I$11,0,10*ROW('Sanitation Data'!I38)),NA())</f>
        <v>#N/A</v>
      </c>
      <c r="AY44" s="491" t="e">
        <f ca="1">+IF(AND(ISNUMBER(OFFSET('Sanitation Data'!$I$12,0,10*ROW('Sanitation Data'!I38))),'Data Summary'!DN44="Yes"),OFFSET('Sanitation Data'!$I$12,0,10*ROW('Sanitation Data'!I38)),NA())</f>
        <v>#N/A</v>
      </c>
      <c r="AZ44" s="492" t="e">
        <f ca="1">+IF(AND(ISNUMBER(OFFSET('Hygiene Data'!$D$5,0,10*ROW('Hygiene Data'!D38))),'Data Summary'!DO44="Yes"),OFFSET('Hygiene Data'!$D$5,0,10*ROW('Hygiene Data'!D38)),NA())</f>
        <v>#N/A</v>
      </c>
      <c r="BA44" s="492" t="e">
        <f ca="1">+IF(AND(ISNUMBER(OFFSET('Hygiene Data'!$D$7,0,10*ROW('Hygiene Data'!D38))),'Data Summary'!DP44="Yes"),OFFSET('Hygiene Data'!$D$7,0,10*ROW('Hygiene Data'!D38)),NA())</f>
        <v>#N/A</v>
      </c>
      <c r="BB44" s="492" t="e">
        <f ca="1">+IF(AND(ISNUMBER(OFFSET('Hygiene Data'!$D$9,0,10*ROW('Hygiene Data'!D38))),'Data Summary'!DQ44="Yes"),OFFSET('Hygiene Data'!$D$9,0,10*ROW('Hygiene Data'!D38)),NA())</f>
        <v>#N/A</v>
      </c>
      <c r="BC44" s="492" t="e">
        <f ca="1">+IF(AND(ISNUMBER(OFFSET('Hygiene Data'!$E$5,0,10*ROW('Hygiene Data'!E38))),'Data Summary'!DR44="Yes"),OFFSET('Hygiene Data'!$E$5,0,10*ROW('Hygiene Data'!E38)),NA())</f>
        <v>#N/A</v>
      </c>
      <c r="BD44" s="492" t="e">
        <f ca="1">+IF(AND(ISNUMBER(OFFSET('Hygiene Data'!$E$7,0,10*ROW('Hygiene Data'!E38))),'Data Summary'!DS44="Yes"),OFFSET('Hygiene Data'!$E$7,0,10*ROW('Hygiene Data'!E38)),NA())</f>
        <v>#N/A</v>
      </c>
      <c r="BE44" s="492" t="e">
        <f ca="1">+IF(AND(ISNUMBER(OFFSET('Hygiene Data'!$E$9,0,10*ROW('Hygiene Data'!E38))),'Data Summary'!DT44="Yes"),OFFSET('Hygiene Data'!$E$9,0,10*ROW('Hygiene Data'!E38)),NA())</f>
        <v>#N/A</v>
      </c>
      <c r="BF44" s="492" t="e">
        <f ca="1">+IF(AND(ISNUMBER(OFFSET('Hygiene Data'!$F$5,0,10*ROW('Hygiene Data'!F38))),'Data Summary'!DU44="Yes"),OFFSET('Hygiene Data'!$F$5,0,10*ROW('Hygiene Data'!F38)),NA())</f>
        <v>#N/A</v>
      </c>
      <c r="BG44" s="492" t="e">
        <f ca="1">+IF(AND(ISNUMBER(OFFSET('Hygiene Data'!$F$7,0,10*ROW('Hygiene Data'!F38))),'Data Summary'!DV44="Yes"),OFFSET('Hygiene Data'!$F$7,0,10*ROW('Hygiene Data'!F38)),NA())</f>
        <v>#N/A</v>
      </c>
      <c r="BH44" s="492" t="e">
        <f ca="1">+IF(AND(ISNUMBER(OFFSET('Hygiene Data'!$F$9,0,10*ROW('Hygiene Data'!F38))),'Data Summary'!DW44="Yes"),OFFSET('Hygiene Data'!$F$9,0,10*ROW('Hygiene Data'!F38)),NA())</f>
        <v>#N/A</v>
      </c>
      <c r="BI44" s="492" t="e">
        <f ca="1">+IF(AND(ISNUMBER(OFFSET('Hygiene Data'!$G$5,0,10*ROW('Hygiene Data'!G38))),'Data Summary'!DX44="Yes"),OFFSET('Hygiene Data'!$G$5,0,10*ROW('Hygiene Data'!G38)),NA())</f>
        <v>#N/A</v>
      </c>
      <c r="BJ44" s="492" t="e">
        <f ca="1">+IF(AND(ISNUMBER(OFFSET('Hygiene Data'!$G$7,0,10*ROW('Hygiene Data'!G38))),'Data Summary'!DY44="Yes"),OFFSET('Hygiene Data'!$G$7,0,10*ROW('Hygiene Data'!G38)),NA())</f>
        <v>#N/A</v>
      </c>
      <c r="BK44" s="492" t="e">
        <f ca="1">+IF(AND(ISNUMBER(OFFSET('Hygiene Data'!$G$9,0,10*ROW('Hygiene Data'!G38))),'Data Summary'!DZ44="Yes"),OFFSET('Hygiene Data'!$G$9,0,10*ROW('Hygiene Data'!G38)),NA())</f>
        <v>#N/A</v>
      </c>
      <c r="BL44" s="492" t="e">
        <f ca="1">+IF(AND(ISNUMBER(OFFSET('Hygiene Data'!$H$5,0,10*ROW('Hygiene Data'!H38))),'Data Summary'!EA44="Yes"),OFFSET('Hygiene Data'!$H$5,0,10*ROW('Hygiene Data'!H38)),NA())</f>
        <v>#N/A</v>
      </c>
      <c r="BM44" s="492" t="e">
        <f ca="1">+IF(AND(ISNUMBER(OFFSET('Hygiene Data'!$H$7,0,10*ROW('Hygiene Data'!H38))),'Data Summary'!EB44="Yes"),OFFSET('Hygiene Data'!$H$7,0,10*ROW('Hygiene Data'!H38)),NA())</f>
        <v>#N/A</v>
      </c>
      <c r="BN44" s="492" t="e">
        <f ca="1">+IF(AND(ISNUMBER(OFFSET('Hygiene Data'!$H$9,0,10*ROW('Hygiene Data'!H38))),'Data Summary'!EC44="Yes"),OFFSET('Hygiene Data'!$H$9,0,10*ROW('Hygiene Data'!H38)),NA())</f>
        <v>#N/A</v>
      </c>
      <c r="BO44" s="492" t="e">
        <f ca="1">+IF(AND(ISNUMBER(OFFSET('Hygiene Data'!$I$5,0,10*ROW('Hygiene Data'!I38))),'Data Summary'!ED44="Yes"),OFFSET('Hygiene Data'!$I$5,0,10*ROW('Hygiene Data'!I38)),NA())</f>
        <v>#N/A</v>
      </c>
      <c r="BP44" s="492" t="e">
        <f ca="1">+IF(AND(ISNUMBER(OFFSET('Hygiene Data'!$I$7,0,10*ROW('Hygiene Data'!I38))),'Data Summary'!EE44="Yes"),OFFSET('Hygiene Data'!$I$7,0,10*ROW('Hygiene Data'!I38)),NA())</f>
        <v>#N/A</v>
      </c>
      <c r="BQ44" s="492" t="e">
        <f ca="1">+IF(AND(ISNUMBER(OFFSET('Hygiene Data'!$I$9,0,10*ROW('Hygiene Data'!I38))),'Data Summary'!EF44="Yes"),OFFSET('Hygiene Data'!$I$9,0,10*ROW('Hygiene Data'!I38)),NA())</f>
        <v>#N/A</v>
      </c>
    </row>
    <row r="45" spans="1:69" x14ac:dyDescent="0.25">
      <c r="A45" s="488" t="e">
        <f ca="1">+RIGHT('Data Summary'!A45,LEN('Data Summary'!A45)-9)</f>
        <v>#VALUE!</v>
      </c>
      <c r="B45" s="462" t="str">
        <f ca="1">+IF(ISTEXT('Data Summary'!B45),'Data Summary'!B45,"")</f>
        <v/>
      </c>
      <c r="C45" s="489" t="e">
        <f ca="1">+VALUE('Data Summary'!C45)</f>
        <v>#VALUE!</v>
      </c>
      <c r="D45" s="490" t="e">
        <f ca="1">+IF(AND(ISNUMBER(OFFSET('Water Data'!$D$4,0,10*ROW('Water Data'!D39))),'Data Summary'!BS45="Yes"),100-OFFSET('Water Data'!$D$4,0,10*ROW('Water Data'!D39)),NA())</f>
        <v>#N/A</v>
      </c>
      <c r="E45" s="490" t="e">
        <f ca="1">+IF(AND(ISNUMBER(OFFSET('Water Data'!$D$6,0,10*ROW('Water Data'!D39))),'Data Summary'!BT45="Yes"),OFFSET('Water Data'!$D$6,0,10*ROW('Water Data'!D39)),NA())</f>
        <v>#N/A</v>
      </c>
      <c r="F45" s="490" t="e">
        <f ca="1">+IF(AND(ISNUMBER(OFFSET('Water Data'!$D$9,0,10*ROW('Water Data'!D39))),'Data Summary'!BU45="Yes"),OFFSET('Water Data'!$D$9,0,10*ROW('Water Data'!D39)),NA())</f>
        <v>#N/A</v>
      </c>
      <c r="G45" s="490" t="e">
        <f ca="1">+IF(AND(ISNUMBER(OFFSET('Water Data'!$E$4,0,10*ROW('Water Data'!E39))),'Data Summary'!BV45="Yes"),100-OFFSET('Water Data'!$E$4,0,10*ROW('Water Data'!E39)),NA())</f>
        <v>#N/A</v>
      </c>
      <c r="H45" s="490" t="e">
        <f ca="1">+IF(AND(ISNUMBER(OFFSET('Water Data'!$E$6,0,10*ROW('Water Data'!E39))),'Data Summary'!BW45="Yes"),OFFSET('Water Data'!$E$6,0,10*ROW('Water Data'!E39)),NA())</f>
        <v>#N/A</v>
      </c>
      <c r="I45" s="490" t="e">
        <f ca="1">+IF(AND(ISNUMBER(OFFSET('Water Data'!$E$9,0,10*ROW('Water Data'!E39))),'Data Summary'!BX45="Yes"),OFFSET('Water Data'!$E$9,0,10*ROW('Water Data'!E39)),NA())</f>
        <v>#N/A</v>
      </c>
      <c r="J45" s="490" t="e">
        <f ca="1">+IF(AND(ISNUMBER(OFFSET('Water Data'!$F$4,0,10*ROW('Water Data'!F39))),'Data Summary'!BY45="Yes"),100-OFFSET('Water Data'!$F$4,0,10*ROW('Water Data'!F39)),NA())</f>
        <v>#N/A</v>
      </c>
      <c r="K45" s="490" t="e">
        <f ca="1">+IF(AND(ISNUMBER(OFFSET('Water Data'!$F$6,0,10*ROW('Water Data'!F39))),'Data Summary'!BZ45="Yes"),OFFSET('Water Data'!$F$6,0,10*ROW('Water Data'!F39)),NA())</f>
        <v>#N/A</v>
      </c>
      <c r="L45" s="490" t="e">
        <f ca="1">+IF(AND(ISNUMBER(OFFSET('Water Data'!$F$9,0,10*ROW('Water Data'!F39))),'Data Summary'!CA45="Yes"),OFFSET('Water Data'!$F$9,0,10*ROW('Water Data'!F39)),NA())</f>
        <v>#N/A</v>
      </c>
      <c r="M45" s="490" t="e">
        <f ca="1">+IF(AND(ISNUMBER(OFFSET('Water Data'!$G$4,0,10*ROW('Water Data'!G39))),'Data Summary'!CB45="Yes"),100-OFFSET('Water Data'!$G$4,0,10*ROW('Water Data'!G39)),NA())</f>
        <v>#N/A</v>
      </c>
      <c r="N45" s="490" t="e">
        <f ca="1">+IF(AND(ISNUMBER(OFFSET('Water Data'!$G$6,0,10*ROW('Water Data'!G39))),'Data Summary'!CC45="Yes"),OFFSET('Water Data'!$G$6,0,10*ROW('Water Data'!G39)),NA())</f>
        <v>#N/A</v>
      </c>
      <c r="O45" s="490" t="e">
        <f ca="1">+IF(AND(ISNUMBER(OFFSET('Water Data'!$G$9,0,10*ROW('Water Data'!G39))),'Data Summary'!CD45="Yes"),OFFSET('Water Data'!$G$9,0,10*ROW('Water Data'!G39)),NA())</f>
        <v>#N/A</v>
      </c>
      <c r="P45" s="490" t="e">
        <f ca="1">+IF(AND(ISNUMBER(OFFSET('Water Data'!$H$4,0,10*ROW('Water Data'!H39))),'Data Summary'!CE45="Yes"),100-OFFSET('Water Data'!$H$4,0,10*ROW('Water Data'!H39)),NA())</f>
        <v>#N/A</v>
      </c>
      <c r="Q45" s="490" t="e">
        <f ca="1">+IF(AND(ISNUMBER(OFFSET('Water Data'!$H$6,0,10*ROW('Water Data'!H39))),'Data Summary'!CF45="Yes"),OFFSET('Water Data'!$H$6,0,10*ROW('Water Data'!H39)),NA())</f>
        <v>#N/A</v>
      </c>
      <c r="R45" s="490" t="e">
        <f ca="1">+IF(AND(ISNUMBER(OFFSET('Water Data'!$H$9,0,10*ROW('Water Data'!H39))),'Data Summary'!CG45="Yes"),OFFSET('Water Data'!$H$9,0,10*ROW('Water Data'!H39)),NA())</f>
        <v>#N/A</v>
      </c>
      <c r="S45" s="490" t="e">
        <f ca="1">+IF(AND(ISNUMBER(OFFSET('Water Data'!$I$4,0,10*ROW('Water Data'!I39))),'Data Summary'!CH45="Yes"),100-OFFSET('Water Data'!$I$4,0,10*ROW('Water Data'!I39)),NA())</f>
        <v>#N/A</v>
      </c>
      <c r="T45" s="490" t="e">
        <f ca="1">+IF(AND(ISNUMBER(OFFSET('Water Data'!$I$6,0,10*ROW('Water Data'!I39))),'Data Summary'!CI45="Yes"),OFFSET('Water Data'!$I$6,0,10*ROW('Water Data'!I39)),NA())</f>
        <v>#N/A</v>
      </c>
      <c r="U45" s="490" t="e">
        <f ca="1">+IF(AND(ISNUMBER(OFFSET('Water Data'!$I$9,0,10*ROW('Water Data'!I39))),'Data Summary'!CJ45="Yes"),OFFSET('Water Data'!$I$9,0,10*ROW('Water Data'!I39)),NA())</f>
        <v>#N/A</v>
      </c>
      <c r="V45" s="491" t="e">
        <f ca="1">+IF(AND(ISNUMBER(OFFSET('Sanitation Data'!$D$4,0,10*ROW('Sanitation Data'!D39))),'Data Summary'!CK45="Yes"),100-OFFSET('Sanitation Data'!$D$4,0,10*ROW('Sanitation Data'!D39)),NA())</f>
        <v>#N/A</v>
      </c>
      <c r="W45" s="491" t="e">
        <f ca="1">+IF(AND(ISNUMBER(OFFSET('Sanitation Data'!$D$6,0,10*ROW('Sanitation Data'!D39))),'Data Summary'!CL45="Yes"),OFFSET('Sanitation Data'!$D$6,0,10*ROW('Sanitation Data'!D39)),NA())</f>
        <v>#N/A</v>
      </c>
      <c r="X45" s="491" t="e">
        <f ca="1">+IF(AND(ISNUMBER(OFFSET('Sanitation Data'!$D$10,0,10*ROW('Sanitation Data'!D39))),'Data Summary'!CM45="Yes"),OFFSET('Sanitation Data'!$D$10,0,10*ROW('Sanitation Data'!D39)),NA())</f>
        <v>#N/A</v>
      </c>
      <c r="Y45" s="491" t="e">
        <f ca="1">+IF(AND(ISNUMBER(OFFSET('Sanitation Data'!$D$11,0,10*ROW('Sanitation Data'!D39))),'Data Summary'!CN45="Yes"),OFFSET('Sanitation Data'!$D$11,0,10*ROW('Sanitation Data'!D39)),NA())</f>
        <v>#N/A</v>
      </c>
      <c r="Z45" s="491" t="e">
        <f ca="1">+IF(AND(ISNUMBER(OFFSET('Sanitation Data'!$D$12,0,10*ROW('Sanitation Data'!D39))),'Data Summary'!CO45="Yes"),OFFSET('Sanitation Data'!$D$12,0,10*ROW('Sanitation Data'!D39)),NA())</f>
        <v>#N/A</v>
      </c>
      <c r="AA45" s="491" t="e">
        <f ca="1">+IF(AND(ISNUMBER(OFFSET('Sanitation Data'!$E$4,0,10*ROW('Sanitation Data'!E39))),'Data Summary'!CP45="Yes"),100-OFFSET('Sanitation Data'!$E$4,0,10*ROW('Sanitation Data'!E39)),NA())</f>
        <v>#N/A</v>
      </c>
      <c r="AB45" s="491" t="e">
        <f ca="1">+IF(AND(ISNUMBER(OFFSET('Sanitation Data'!$E$6,0,10*ROW('Sanitation Data'!E39))),'Data Summary'!CQ45="Yes"),OFFSET('Sanitation Data'!$E$6,0,10*ROW('Sanitation Data'!E39)),NA())</f>
        <v>#N/A</v>
      </c>
      <c r="AC45" s="491" t="e">
        <f ca="1">+IF(AND(ISNUMBER(OFFSET('Sanitation Data'!$E$10,0,10*ROW('Sanitation Data'!E39))),'Data Summary'!CR45="Yes"),OFFSET('Sanitation Data'!$E$10,0,10*ROW('Sanitation Data'!E39)),NA())</f>
        <v>#N/A</v>
      </c>
      <c r="AD45" s="491" t="e">
        <f ca="1">+IF(AND(ISNUMBER(OFFSET('Sanitation Data'!$E$11,0,10*ROW('Sanitation Data'!E39))),'Data Summary'!CS45="Yes"),OFFSET('Sanitation Data'!$E$11,0,10*ROW('Sanitation Data'!E39)),NA())</f>
        <v>#N/A</v>
      </c>
      <c r="AE45" s="491" t="e">
        <f ca="1">+IF(AND(ISNUMBER(OFFSET('Sanitation Data'!$E$12,0,10*ROW('Sanitation Data'!E39))),'Data Summary'!CT45="Yes"),OFFSET('Sanitation Data'!$E$12,0,10*ROW('Sanitation Data'!E39)),NA())</f>
        <v>#N/A</v>
      </c>
      <c r="AF45" s="491" t="e">
        <f ca="1">+IF(AND(ISNUMBER(OFFSET('Sanitation Data'!$F$4,0,10*ROW('Sanitation Data'!F39))),'Data Summary'!CU45="Yes"),100-OFFSET('Sanitation Data'!$F$4,0,10*ROW('Sanitation Data'!F39)),NA())</f>
        <v>#N/A</v>
      </c>
      <c r="AG45" s="491" t="e">
        <f ca="1">+IF(AND(ISNUMBER(OFFSET('Sanitation Data'!$F$6,0,10*ROW('Sanitation Data'!F39))),'Data Summary'!CV45="Yes"),OFFSET('Sanitation Data'!$F$6,0,10*ROW('Sanitation Data'!F39)),NA())</f>
        <v>#N/A</v>
      </c>
      <c r="AH45" s="491" t="e">
        <f ca="1">+IF(AND(ISNUMBER(OFFSET('Sanitation Data'!$F$10,0,10*ROW('Sanitation Data'!F39))),'Data Summary'!CW45="Yes"),OFFSET('Sanitation Data'!$F$10,0,10*ROW('Sanitation Data'!F39)),NA())</f>
        <v>#N/A</v>
      </c>
      <c r="AI45" s="491" t="e">
        <f ca="1">+IF(AND(ISNUMBER(OFFSET('Sanitation Data'!$F$11,0,10*ROW('Sanitation Data'!F39))),'Data Summary'!CX45="Yes"),OFFSET('Sanitation Data'!$F$11,0,10*ROW('Sanitation Data'!F39)),NA())</f>
        <v>#N/A</v>
      </c>
      <c r="AJ45" s="491" t="e">
        <f ca="1">+IF(AND(ISNUMBER(OFFSET('Sanitation Data'!$F$12,0,10*ROW('Sanitation Data'!F39))),'Data Summary'!CY45="Yes"),OFFSET('Sanitation Data'!$F$12,0,10*ROW('Sanitation Data'!F39)),NA())</f>
        <v>#N/A</v>
      </c>
      <c r="AK45" s="491" t="e">
        <f ca="1">+IF(AND(ISNUMBER(OFFSET('Sanitation Data'!$G$4,0,10*ROW('Sanitation Data'!G39))),'Data Summary'!CZ45="Yes"),100-OFFSET('Sanitation Data'!$G$4,0,10*ROW('Sanitation Data'!G39)),NA())</f>
        <v>#N/A</v>
      </c>
      <c r="AL45" s="491" t="e">
        <f ca="1">+IF(AND(ISNUMBER(OFFSET('Sanitation Data'!$G$6,0,10*ROW('Sanitation Data'!G39))),'Data Summary'!DA45="Yes"),OFFSET('Sanitation Data'!$G$6,0,10*ROW('Sanitation Data'!G39)),NA())</f>
        <v>#N/A</v>
      </c>
      <c r="AM45" s="491" t="e">
        <f ca="1">+IF(AND(ISNUMBER(OFFSET('Sanitation Data'!$G$10,0,10*ROW('Sanitation Data'!G39))),'Data Summary'!DB45="Yes"),OFFSET('Sanitation Data'!$G$10,0,10*ROW('Sanitation Data'!G39)),NA())</f>
        <v>#N/A</v>
      </c>
      <c r="AN45" s="491" t="e">
        <f ca="1">+IF(AND(ISNUMBER(OFFSET('Sanitation Data'!$G$11,0,10*ROW('Sanitation Data'!G39))),'Data Summary'!DC45="Yes"),OFFSET('Sanitation Data'!$G$11,0,10*ROW('Sanitation Data'!G39)),NA())</f>
        <v>#N/A</v>
      </c>
      <c r="AO45" s="491" t="e">
        <f ca="1">+IF(AND(ISNUMBER(OFFSET('Sanitation Data'!$G$12,0,10*ROW('Sanitation Data'!G39))),'Data Summary'!DD45="Yes"),OFFSET('Sanitation Data'!$G$12,0,10*ROW('Sanitation Data'!G39)),NA())</f>
        <v>#N/A</v>
      </c>
      <c r="AP45" s="491" t="e">
        <f ca="1">+IF(AND(ISNUMBER(OFFSET('Sanitation Data'!$H$4,0,10*ROW('Sanitation Data'!H39))),'Data Summary'!DE45="Yes"),100-OFFSET('Sanitation Data'!$H$4,0,10*ROW('Sanitation Data'!H39)),NA())</f>
        <v>#N/A</v>
      </c>
      <c r="AQ45" s="491" t="e">
        <f ca="1">+IF(AND(ISNUMBER(OFFSET('Sanitation Data'!$H$6,0,10*ROW('Sanitation Data'!H39))),'Data Summary'!DF45="Yes"),OFFSET('Sanitation Data'!$H$6,0,10*ROW('Sanitation Data'!H39)),NA())</f>
        <v>#N/A</v>
      </c>
      <c r="AR45" s="491" t="e">
        <f ca="1">+IF(AND(ISNUMBER(OFFSET('Sanitation Data'!$H$10,0,10*ROW('Sanitation Data'!H39))),'Data Summary'!DG45="Yes"),OFFSET('Sanitation Data'!$H$10,0,10*ROW('Sanitation Data'!H39)),NA())</f>
        <v>#N/A</v>
      </c>
      <c r="AS45" s="491" t="e">
        <f ca="1">+IF(AND(ISNUMBER(OFFSET('Sanitation Data'!$H$11,0,10*ROW('Sanitation Data'!H39))),'Data Summary'!DH45="Yes"),OFFSET('Sanitation Data'!$H$11,0,10*ROW('Sanitation Data'!H39)),NA())</f>
        <v>#N/A</v>
      </c>
      <c r="AT45" s="491" t="e">
        <f ca="1">+IF(AND(ISNUMBER(OFFSET('Sanitation Data'!$H$12,0,10*ROW('Sanitation Data'!H39))),'Data Summary'!DI45="Yes"),OFFSET('Sanitation Data'!$H$12,0,10*ROW('Sanitation Data'!H39)),NA())</f>
        <v>#N/A</v>
      </c>
      <c r="AU45" s="491" t="e">
        <f ca="1">+IF(AND(ISNUMBER(OFFSET('Sanitation Data'!$I$4,0,10*ROW('Sanitation Data'!I39))),'Data Summary'!DJ45="Yes"),100-OFFSET('Sanitation Data'!$I$4,0,10*ROW('Sanitation Data'!I39)),NA())</f>
        <v>#N/A</v>
      </c>
      <c r="AV45" s="491" t="e">
        <f ca="1">+IF(AND(ISNUMBER(OFFSET('Sanitation Data'!$I$6,0,10*ROW('Sanitation Data'!I39))),'Data Summary'!DK45="Yes"),OFFSET('Sanitation Data'!$I$6,0,10*ROW('Sanitation Data'!I39)),NA())</f>
        <v>#N/A</v>
      </c>
      <c r="AW45" s="491" t="e">
        <f ca="1">+IF(AND(ISNUMBER(OFFSET('Sanitation Data'!$I$10,0,10*ROW('Sanitation Data'!I39))),'Data Summary'!DL45="Yes"),OFFSET('Sanitation Data'!$I$10,0,10*ROW('Sanitation Data'!I39)),NA())</f>
        <v>#N/A</v>
      </c>
      <c r="AX45" s="491" t="e">
        <f ca="1">+IF(AND(ISNUMBER(OFFSET('Sanitation Data'!$I$11,0,10*ROW('Sanitation Data'!I39))),'Data Summary'!DM45="Yes"),OFFSET('Sanitation Data'!$I$11,0,10*ROW('Sanitation Data'!I39)),NA())</f>
        <v>#N/A</v>
      </c>
      <c r="AY45" s="491" t="e">
        <f ca="1">+IF(AND(ISNUMBER(OFFSET('Sanitation Data'!$I$12,0,10*ROW('Sanitation Data'!I39))),'Data Summary'!DN45="Yes"),OFFSET('Sanitation Data'!$I$12,0,10*ROW('Sanitation Data'!I39)),NA())</f>
        <v>#N/A</v>
      </c>
      <c r="AZ45" s="492" t="e">
        <f ca="1">+IF(AND(ISNUMBER(OFFSET('Hygiene Data'!$D$5,0,10*ROW('Hygiene Data'!D39))),'Data Summary'!DO45="Yes"),OFFSET('Hygiene Data'!$D$5,0,10*ROW('Hygiene Data'!D39)),NA())</f>
        <v>#N/A</v>
      </c>
      <c r="BA45" s="492" t="e">
        <f ca="1">+IF(AND(ISNUMBER(OFFSET('Hygiene Data'!$D$7,0,10*ROW('Hygiene Data'!D39))),'Data Summary'!DP45="Yes"),OFFSET('Hygiene Data'!$D$7,0,10*ROW('Hygiene Data'!D39)),NA())</f>
        <v>#N/A</v>
      </c>
      <c r="BB45" s="492" t="e">
        <f ca="1">+IF(AND(ISNUMBER(OFFSET('Hygiene Data'!$D$9,0,10*ROW('Hygiene Data'!D39))),'Data Summary'!DQ45="Yes"),OFFSET('Hygiene Data'!$D$9,0,10*ROW('Hygiene Data'!D39)),NA())</f>
        <v>#N/A</v>
      </c>
      <c r="BC45" s="492" t="e">
        <f ca="1">+IF(AND(ISNUMBER(OFFSET('Hygiene Data'!$E$5,0,10*ROW('Hygiene Data'!E39))),'Data Summary'!DR45="Yes"),OFFSET('Hygiene Data'!$E$5,0,10*ROW('Hygiene Data'!E39)),NA())</f>
        <v>#N/A</v>
      </c>
      <c r="BD45" s="492" t="e">
        <f ca="1">+IF(AND(ISNUMBER(OFFSET('Hygiene Data'!$E$7,0,10*ROW('Hygiene Data'!E39))),'Data Summary'!DS45="Yes"),OFFSET('Hygiene Data'!$E$7,0,10*ROW('Hygiene Data'!E39)),NA())</f>
        <v>#N/A</v>
      </c>
      <c r="BE45" s="492" t="e">
        <f ca="1">+IF(AND(ISNUMBER(OFFSET('Hygiene Data'!$E$9,0,10*ROW('Hygiene Data'!E39))),'Data Summary'!DT45="Yes"),OFFSET('Hygiene Data'!$E$9,0,10*ROW('Hygiene Data'!E39)),NA())</f>
        <v>#N/A</v>
      </c>
      <c r="BF45" s="492" t="e">
        <f ca="1">+IF(AND(ISNUMBER(OFFSET('Hygiene Data'!$F$5,0,10*ROW('Hygiene Data'!F39))),'Data Summary'!DU45="Yes"),OFFSET('Hygiene Data'!$F$5,0,10*ROW('Hygiene Data'!F39)),NA())</f>
        <v>#N/A</v>
      </c>
      <c r="BG45" s="492" t="e">
        <f ca="1">+IF(AND(ISNUMBER(OFFSET('Hygiene Data'!$F$7,0,10*ROW('Hygiene Data'!F39))),'Data Summary'!DV45="Yes"),OFFSET('Hygiene Data'!$F$7,0,10*ROW('Hygiene Data'!F39)),NA())</f>
        <v>#N/A</v>
      </c>
      <c r="BH45" s="492" t="e">
        <f ca="1">+IF(AND(ISNUMBER(OFFSET('Hygiene Data'!$F$9,0,10*ROW('Hygiene Data'!F39))),'Data Summary'!DW45="Yes"),OFFSET('Hygiene Data'!$F$9,0,10*ROW('Hygiene Data'!F39)),NA())</f>
        <v>#N/A</v>
      </c>
      <c r="BI45" s="492" t="e">
        <f ca="1">+IF(AND(ISNUMBER(OFFSET('Hygiene Data'!$G$5,0,10*ROW('Hygiene Data'!G39))),'Data Summary'!DX45="Yes"),OFFSET('Hygiene Data'!$G$5,0,10*ROW('Hygiene Data'!G39)),NA())</f>
        <v>#N/A</v>
      </c>
      <c r="BJ45" s="492" t="e">
        <f ca="1">+IF(AND(ISNUMBER(OFFSET('Hygiene Data'!$G$7,0,10*ROW('Hygiene Data'!G39))),'Data Summary'!DY45="Yes"),OFFSET('Hygiene Data'!$G$7,0,10*ROW('Hygiene Data'!G39)),NA())</f>
        <v>#N/A</v>
      </c>
      <c r="BK45" s="492" t="e">
        <f ca="1">+IF(AND(ISNUMBER(OFFSET('Hygiene Data'!$G$9,0,10*ROW('Hygiene Data'!G39))),'Data Summary'!DZ45="Yes"),OFFSET('Hygiene Data'!$G$9,0,10*ROW('Hygiene Data'!G39)),NA())</f>
        <v>#N/A</v>
      </c>
      <c r="BL45" s="492" t="e">
        <f ca="1">+IF(AND(ISNUMBER(OFFSET('Hygiene Data'!$H$5,0,10*ROW('Hygiene Data'!H39))),'Data Summary'!EA45="Yes"),OFFSET('Hygiene Data'!$H$5,0,10*ROW('Hygiene Data'!H39)),NA())</f>
        <v>#N/A</v>
      </c>
      <c r="BM45" s="492" t="e">
        <f ca="1">+IF(AND(ISNUMBER(OFFSET('Hygiene Data'!$H$7,0,10*ROW('Hygiene Data'!H39))),'Data Summary'!EB45="Yes"),OFFSET('Hygiene Data'!$H$7,0,10*ROW('Hygiene Data'!H39)),NA())</f>
        <v>#N/A</v>
      </c>
      <c r="BN45" s="492" t="e">
        <f ca="1">+IF(AND(ISNUMBER(OFFSET('Hygiene Data'!$H$9,0,10*ROW('Hygiene Data'!H39))),'Data Summary'!EC45="Yes"),OFFSET('Hygiene Data'!$H$9,0,10*ROW('Hygiene Data'!H39)),NA())</f>
        <v>#N/A</v>
      </c>
      <c r="BO45" s="492" t="e">
        <f ca="1">+IF(AND(ISNUMBER(OFFSET('Hygiene Data'!$I$5,0,10*ROW('Hygiene Data'!I39))),'Data Summary'!ED45="Yes"),OFFSET('Hygiene Data'!$I$5,0,10*ROW('Hygiene Data'!I39)),NA())</f>
        <v>#N/A</v>
      </c>
      <c r="BP45" s="492" t="e">
        <f ca="1">+IF(AND(ISNUMBER(OFFSET('Hygiene Data'!$I$7,0,10*ROW('Hygiene Data'!I39))),'Data Summary'!EE45="Yes"),OFFSET('Hygiene Data'!$I$7,0,10*ROW('Hygiene Data'!I39)),NA())</f>
        <v>#N/A</v>
      </c>
      <c r="BQ45" s="492" t="e">
        <f ca="1">+IF(AND(ISNUMBER(OFFSET('Hygiene Data'!$I$9,0,10*ROW('Hygiene Data'!I39))),'Data Summary'!EF45="Yes"),OFFSET('Hygiene Data'!$I$9,0,10*ROW('Hygiene Data'!I39)),NA())</f>
        <v>#N/A</v>
      </c>
    </row>
    <row r="46" spans="1:69" x14ac:dyDescent="0.25">
      <c r="A46" s="488" t="e">
        <f ca="1">+RIGHT('Data Summary'!A46,LEN('Data Summary'!A46)-9)</f>
        <v>#VALUE!</v>
      </c>
      <c r="B46" s="462" t="str">
        <f ca="1">+IF(ISTEXT('Data Summary'!B46),'Data Summary'!B46,"")</f>
        <v/>
      </c>
      <c r="C46" s="489" t="e">
        <f ca="1">+VALUE('Data Summary'!C46)</f>
        <v>#VALUE!</v>
      </c>
      <c r="D46" s="490" t="e">
        <f ca="1">+IF(AND(ISNUMBER(OFFSET('Water Data'!$D$4,0,10*ROW('Water Data'!D40))),'Data Summary'!BS46="Yes"),100-OFFSET('Water Data'!$D$4,0,10*ROW('Water Data'!D40)),NA())</f>
        <v>#N/A</v>
      </c>
      <c r="E46" s="490" t="e">
        <f ca="1">+IF(AND(ISNUMBER(OFFSET('Water Data'!$D$6,0,10*ROW('Water Data'!D40))),'Data Summary'!BT46="Yes"),OFFSET('Water Data'!$D$6,0,10*ROW('Water Data'!D40)),NA())</f>
        <v>#N/A</v>
      </c>
      <c r="F46" s="490" t="e">
        <f ca="1">+IF(AND(ISNUMBER(OFFSET('Water Data'!$D$9,0,10*ROW('Water Data'!D40))),'Data Summary'!BU46="Yes"),OFFSET('Water Data'!$D$9,0,10*ROW('Water Data'!D40)),NA())</f>
        <v>#N/A</v>
      </c>
      <c r="G46" s="490" t="e">
        <f ca="1">+IF(AND(ISNUMBER(OFFSET('Water Data'!$E$4,0,10*ROW('Water Data'!E40))),'Data Summary'!BV46="Yes"),100-OFFSET('Water Data'!$E$4,0,10*ROW('Water Data'!E40)),NA())</f>
        <v>#N/A</v>
      </c>
      <c r="H46" s="490" t="e">
        <f ca="1">+IF(AND(ISNUMBER(OFFSET('Water Data'!$E$6,0,10*ROW('Water Data'!E40))),'Data Summary'!BW46="Yes"),OFFSET('Water Data'!$E$6,0,10*ROW('Water Data'!E40)),NA())</f>
        <v>#N/A</v>
      </c>
      <c r="I46" s="490" t="e">
        <f ca="1">+IF(AND(ISNUMBER(OFFSET('Water Data'!$E$9,0,10*ROW('Water Data'!E40))),'Data Summary'!BX46="Yes"),OFFSET('Water Data'!$E$9,0,10*ROW('Water Data'!E40)),NA())</f>
        <v>#N/A</v>
      </c>
      <c r="J46" s="490" t="e">
        <f ca="1">+IF(AND(ISNUMBER(OFFSET('Water Data'!$F$4,0,10*ROW('Water Data'!F40))),'Data Summary'!BY46="Yes"),100-OFFSET('Water Data'!$F$4,0,10*ROW('Water Data'!F40)),NA())</f>
        <v>#N/A</v>
      </c>
      <c r="K46" s="490" t="e">
        <f ca="1">+IF(AND(ISNUMBER(OFFSET('Water Data'!$F$6,0,10*ROW('Water Data'!F40))),'Data Summary'!BZ46="Yes"),OFFSET('Water Data'!$F$6,0,10*ROW('Water Data'!F40)),NA())</f>
        <v>#N/A</v>
      </c>
      <c r="L46" s="490" t="e">
        <f ca="1">+IF(AND(ISNUMBER(OFFSET('Water Data'!$F$9,0,10*ROW('Water Data'!F40))),'Data Summary'!CA46="Yes"),OFFSET('Water Data'!$F$9,0,10*ROW('Water Data'!F40)),NA())</f>
        <v>#N/A</v>
      </c>
      <c r="M46" s="490" t="e">
        <f ca="1">+IF(AND(ISNUMBER(OFFSET('Water Data'!$G$4,0,10*ROW('Water Data'!G40))),'Data Summary'!CB46="Yes"),100-OFFSET('Water Data'!$G$4,0,10*ROW('Water Data'!G40)),NA())</f>
        <v>#N/A</v>
      </c>
      <c r="N46" s="490" t="e">
        <f ca="1">+IF(AND(ISNUMBER(OFFSET('Water Data'!$G$6,0,10*ROW('Water Data'!G40))),'Data Summary'!CC46="Yes"),OFFSET('Water Data'!$G$6,0,10*ROW('Water Data'!G40)),NA())</f>
        <v>#N/A</v>
      </c>
      <c r="O46" s="490" t="e">
        <f ca="1">+IF(AND(ISNUMBER(OFFSET('Water Data'!$G$9,0,10*ROW('Water Data'!G40))),'Data Summary'!CD46="Yes"),OFFSET('Water Data'!$G$9,0,10*ROW('Water Data'!G40)),NA())</f>
        <v>#N/A</v>
      </c>
      <c r="P46" s="490" t="e">
        <f ca="1">+IF(AND(ISNUMBER(OFFSET('Water Data'!$H$4,0,10*ROW('Water Data'!H40))),'Data Summary'!CE46="Yes"),100-OFFSET('Water Data'!$H$4,0,10*ROW('Water Data'!H40)),NA())</f>
        <v>#N/A</v>
      </c>
      <c r="Q46" s="490" t="e">
        <f ca="1">+IF(AND(ISNUMBER(OFFSET('Water Data'!$H$6,0,10*ROW('Water Data'!H40))),'Data Summary'!CF46="Yes"),OFFSET('Water Data'!$H$6,0,10*ROW('Water Data'!H40)),NA())</f>
        <v>#N/A</v>
      </c>
      <c r="R46" s="490" t="e">
        <f ca="1">+IF(AND(ISNUMBER(OFFSET('Water Data'!$H$9,0,10*ROW('Water Data'!H40))),'Data Summary'!CG46="Yes"),OFFSET('Water Data'!$H$9,0,10*ROW('Water Data'!H40)),NA())</f>
        <v>#N/A</v>
      </c>
      <c r="S46" s="490" t="e">
        <f ca="1">+IF(AND(ISNUMBER(OFFSET('Water Data'!$I$4,0,10*ROW('Water Data'!I40))),'Data Summary'!CH46="Yes"),100-OFFSET('Water Data'!$I$4,0,10*ROW('Water Data'!I40)),NA())</f>
        <v>#N/A</v>
      </c>
      <c r="T46" s="490" t="e">
        <f ca="1">+IF(AND(ISNUMBER(OFFSET('Water Data'!$I$6,0,10*ROW('Water Data'!I40))),'Data Summary'!CI46="Yes"),OFFSET('Water Data'!$I$6,0,10*ROW('Water Data'!I40)),NA())</f>
        <v>#N/A</v>
      </c>
      <c r="U46" s="490" t="e">
        <f ca="1">+IF(AND(ISNUMBER(OFFSET('Water Data'!$I$9,0,10*ROW('Water Data'!I40))),'Data Summary'!CJ46="Yes"),OFFSET('Water Data'!$I$9,0,10*ROW('Water Data'!I40)),NA())</f>
        <v>#N/A</v>
      </c>
      <c r="V46" s="491" t="e">
        <f ca="1">+IF(AND(ISNUMBER(OFFSET('Sanitation Data'!$D$4,0,10*ROW('Sanitation Data'!D40))),'Data Summary'!CK46="Yes"),100-OFFSET('Sanitation Data'!$D$4,0,10*ROW('Sanitation Data'!D40)),NA())</f>
        <v>#N/A</v>
      </c>
      <c r="W46" s="491" t="e">
        <f ca="1">+IF(AND(ISNUMBER(OFFSET('Sanitation Data'!$D$6,0,10*ROW('Sanitation Data'!D40))),'Data Summary'!CL46="Yes"),OFFSET('Sanitation Data'!$D$6,0,10*ROW('Sanitation Data'!D40)),NA())</f>
        <v>#N/A</v>
      </c>
      <c r="X46" s="491" t="e">
        <f ca="1">+IF(AND(ISNUMBER(OFFSET('Sanitation Data'!$D$10,0,10*ROW('Sanitation Data'!D40))),'Data Summary'!CM46="Yes"),OFFSET('Sanitation Data'!$D$10,0,10*ROW('Sanitation Data'!D40)),NA())</f>
        <v>#N/A</v>
      </c>
      <c r="Y46" s="491" t="e">
        <f ca="1">+IF(AND(ISNUMBER(OFFSET('Sanitation Data'!$D$11,0,10*ROW('Sanitation Data'!D40))),'Data Summary'!CN46="Yes"),OFFSET('Sanitation Data'!$D$11,0,10*ROW('Sanitation Data'!D40)),NA())</f>
        <v>#N/A</v>
      </c>
      <c r="Z46" s="491" t="e">
        <f ca="1">+IF(AND(ISNUMBER(OFFSET('Sanitation Data'!$D$12,0,10*ROW('Sanitation Data'!D40))),'Data Summary'!CO46="Yes"),OFFSET('Sanitation Data'!$D$12,0,10*ROW('Sanitation Data'!D40)),NA())</f>
        <v>#N/A</v>
      </c>
      <c r="AA46" s="491" t="e">
        <f ca="1">+IF(AND(ISNUMBER(OFFSET('Sanitation Data'!$E$4,0,10*ROW('Sanitation Data'!E40))),'Data Summary'!CP46="Yes"),100-OFFSET('Sanitation Data'!$E$4,0,10*ROW('Sanitation Data'!E40)),NA())</f>
        <v>#N/A</v>
      </c>
      <c r="AB46" s="491" t="e">
        <f ca="1">+IF(AND(ISNUMBER(OFFSET('Sanitation Data'!$E$6,0,10*ROW('Sanitation Data'!E40))),'Data Summary'!CQ46="Yes"),OFFSET('Sanitation Data'!$E$6,0,10*ROW('Sanitation Data'!E40)),NA())</f>
        <v>#N/A</v>
      </c>
      <c r="AC46" s="491" t="e">
        <f ca="1">+IF(AND(ISNUMBER(OFFSET('Sanitation Data'!$E$10,0,10*ROW('Sanitation Data'!E40))),'Data Summary'!CR46="Yes"),OFFSET('Sanitation Data'!$E$10,0,10*ROW('Sanitation Data'!E40)),NA())</f>
        <v>#N/A</v>
      </c>
      <c r="AD46" s="491" t="e">
        <f ca="1">+IF(AND(ISNUMBER(OFFSET('Sanitation Data'!$E$11,0,10*ROW('Sanitation Data'!E40))),'Data Summary'!CS46="Yes"),OFFSET('Sanitation Data'!$E$11,0,10*ROW('Sanitation Data'!E40)),NA())</f>
        <v>#N/A</v>
      </c>
      <c r="AE46" s="491" t="e">
        <f ca="1">+IF(AND(ISNUMBER(OFFSET('Sanitation Data'!$E$12,0,10*ROW('Sanitation Data'!E40))),'Data Summary'!CT46="Yes"),OFFSET('Sanitation Data'!$E$12,0,10*ROW('Sanitation Data'!E40)),NA())</f>
        <v>#N/A</v>
      </c>
      <c r="AF46" s="491" t="e">
        <f ca="1">+IF(AND(ISNUMBER(OFFSET('Sanitation Data'!$F$4,0,10*ROW('Sanitation Data'!F40))),'Data Summary'!CU46="Yes"),100-OFFSET('Sanitation Data'!$F$4,0,10*ROW('Sanitation Data'!F40)),NA())</f>
        <v>#N/A</v>
      </c>
      <c r="AG46" s="491" t="e">
        <f ca="1">+IF(AND(ISNUMBER(OFFSET('Sanitation Data'!$F$6,0,10*ROW('Sanitation Data'!F40))),'Data Summary'!CV46="Yes"),OFFSET('Sanitation Data'!$F$6,0,10*ROW('Sanitation Data'!F40)),NA())</f>
        <v>#N/A</v>
      </c>
      <c r="AH46" s="491" t="e">
        <f ca="1">+IF(AND(ISNUMBER(OFFSET('Sanitation Data'!$F$10,0,10*ROW('Sanitation Data'!F40))),'Data Summary'!CW46="Yes"),OFFSET('Sanitation Data'!$F$10,0,10*ROW('Sanitation Data'!F40)),NA())</f>
        <v>#N/A</v>
      </c>
      <c r="AI46" s="491" t="e">
        <f ca="1">+IF(AND(ISNUMBER(OFFSET('Sanitation Data'!$F$11,0,10*ROW('Sanitation Data'!F40))),'Data Summary'!CX46="Yes"),OFFSET('Sanitation Data'!$F$11,0,10*ROW('Sanitation Data'!F40)),NA())</f>
        <v>#N/A</v>
      </c>
      <c r="AJ46" s="491" t="e">
        <f ca="1">+IF(AND(ISNUMBER(OFFSET('Sanitation Data'!$F$12,0,10*ROW('Sanitation Data'!F40))),'Data Summary'!CY46="Yes"),OFFSET('Sanitation Data'!$F$12,0,10*ROW('Sanitation Data'!F40)),NA())</f>
        <v>#N/A</v>
      </c>
      <c r="AK46" s="491" t="e">
        <f ca="1">+IF(AND(ISNUMBER(OFFSET('Sanitation Data'!$G$4,0,10*ROW('Sanitation Data'!G40))),'Data Summary'!CZ46="Yes"),100-OFFSET('Sanitation Data'!$G$4,0,10*ROW('Sanitation Data'!G40)),NA())</f>
        <v>#N/A</v>
      </c>
      <c r="AL46" s="491" t="e">
        <f ca="1">+IF(AND(ISNUMBER(OFFSET('Sanitation Data'!$G$6,0,10*ROW('Sanitation Data'!G40))),'Data Summary'!DA46="Yes"),OFFSET('Sanitation Data'!$G$6,0,10*ROW('Sanitation Data'!G40)),NA())</f>
        <v>#N/A</v>
      </c>
      <c r="AM46" s="491" t="e">
        <f ca="1">+IF(AND(ISNUMBER(OFFSET('Sanitation Data'!$G$10,0,10*ROW('Sanitation Data'!G40))),'Data Summary'!DB46="Yes"),OFFSET('Sanitation Data'!$G$10,0,10*ROW('Sanitation Data'!G40)),NA())</f>
        <v>#N/A</v>
      </c>
      <c r="AN46" s="491" t="e">
        <f ca="1">+IF(AND(ISNUMBER(OFFSET('Sanitation Data'!$G$11,0,10*ROW('Sanitation Data'!G40))),'Data Summary'!DC46="Yes"),OFFSET('Sanitation Data'!$G$11,0,10*ROW('Sanitation Data'!G40)),NA())</f>
        <v>#N/A</v>
      </c>
      <c r="AO46" s="491" t="e">
        <f ca="1">+IF(AND(ISNUMBER(OFFSET('Sanitation Data'!$G$12,0,10*ROW('Sanitation Data'!G40))),'Data Summary'!DD46="Yes"),OFFSET('Sanitation Data'!$G$12,0,10*ROW('Sanitation Data'!G40)),NA())</f>
        <v>#N/A</v>
      </c>
      <c r="AP46" s="491" t="e">
        <f ca="1">+IF(AND(ISNUMBER(OFFSET('Sanitation Data'!$H$4,0,10*ROW('Sanitation Data'!H40))),'Data Summary'!DE46="Yes"),100-OFFSET('Sanitation Data'!$H$4,0,10*ROW('Sanitation Data'!H40)),NA())</f>
        <v>#N/A</v>
      </c>
      <c r="AQ46" s="491" t="e">
        <f ca="1">+IF(AND(ISNUMBER(OFFSET('Sanitation Data'!$H$6,0,10*ROW('Sanitation Data'!H40))),'Data Summary'!DF46="Yes"),OFFSET('Sanitation Data'!$H$6,0,10*ROW('Sanitation Data'!H40)),NA())</f>
        <v>#N/A</v>
      </c>
      <c r="AR46" s="491" t="e">
        <f ca="1">+IF(AND(ISNUMBER(OFFSET('Sanitation Data'!$H$10,0,10*ROW('Sanitation Data'!H40))),'Data Summary'!DG46="Yes"),OFFSET('Sanitation Data'!$H$10,0,10*ROW('Sanitation Data'!H40)),NA())</f>
        <v>#N/A</v>
      </c>
      <c r="AS46" s="491" t="e">
        <f ca="1">+IF(AND(ISNUMBER(OFFSET('Sanitation Data'!$H$11,0,10*ROW('Sanitation Data'!H40))),'Data Summary'!DH46="Yes"),OFFSET('Sanitation Data'!$H$11,0,10*ROW('Sanitation Data'!H40)),NA())</f>
        <v>#N/A</v>
      </c>
      <c r="AT46" s="491" t="e">
        <f ca="1">+IF(AND(ISNUMBER(OFFSET('Sanitation Data'!$H$12,0,10*ROW('Sanitation Data'!H40))),'Data Summary'!DI46="Yes"),OFFSET('Sanitation Data'!$H$12,0,10*ROW('Sanitation Data'!H40)),NA())</f>
        <v>#N/A</v>
      </c>
      <c r="AU46" s="491" t="e">
        <f ca="1">+IF(AND(ISNUMBER(OFFSET('Sanitation Data'!$I$4,0,10*ROW('Sanitation Data'!I40))),'Data Summary'!DJ46="Yes"),100-OFFSET('Sanitation Data'!$I$4,0,10*ROW('Sanitation Data'!I40)),NA())</f>
        <v>#N/A</v>
      </c>
      <c r="AV46" s="491" t="e">
        <f ca="1">+IF(AND(ISNUMBER(OFFSET('Sanitation Data'!$I$6,0,10*ROW('Sanitation Data'!I40))),'Data Summary'!DK46="Yes"),OFFSET('Sanitation Data'!$I$6,0,10*ROW('Sanitation Data'!I40)),NA())</f>
        <v>#N/A</v>
      </c>
      <c r="AW46" s="491" t="e">
        <f ca="1">+IF(AND(ISNUMBER(OFFSET('Sanitation Data'!$I$10,0,10*ROW('Sanitation Data'!I40))),'Data Summary'!DL46="Yes"),OFFSET('Sanitation Data'!$I$10,0,10*ROW('Sanitation Data'!I40)),NA())</f>
        <v>#N/A</v>
      </c>
      <c r="AX46" s="491" t="e">
        <f ca="1">+IF(AND(ISNUMBER(OFFSET('Sanitation Data'!$I$11,0,10*ROW('Sanitation Data'!I40))),'Data Summary'!DM46="Yes"),OFFSET('Sanitation Data'!$I$11,0,10*ROW('Sanitation Data'!I40)),NA())</f>
        <v>#N/A</v>
      </c>
      <c r="AY46" s="491" t="e">
        <f ca="1">+IF(AND(ISNUMBER(OFFSET('Sanitation Data'!$I$12,0,10*ROW('Sanitation Data'!I40))),'Data Summary'!DN46="Yes"),OFFSET('Sanitation Data'!$I$12,0,10*ROW('Sanitation Data'!I40)),NA())</f>
        <v>#N/A</v>
      </c>
      <c r="AZ46" s="492" t="e">
        <f ca="1">+IF(AND(ISNUMBER(OFFSET('Hygiene Data'!$D$5,0,10*ROW('Hygiene Data'!D40))),'Data Summary'!DO46="Yes"),OFFSET('Hygiene Data'!$D$5,0,10*ROW('Hygiene Data'!D40)),NA())</f>
        <v>#N/A</v>
      </c>
      <c r="BA46" s="492" t="e">
        <f ca="1">+IF(AND(ISNUMBER(OFFSET('Hygiene Data'!$D$7,0,10*ROW('Hygiene Data'!D40))),'Data Summary'!DP46="Yes"),OFFSET('Hygiene Data'!$D$7,0,10*ROW('Hygiene Data'!D40)),NA())</f>
        <v>#N/A</v>
      </c>
      <c r="BB46" s="492" t="e">
        <f ca="1">+IF(AND(ISNUMBER(OFFSET('Hygiene Data'!$D$9,0,10*ROW('Hygiene Data'!D40))),'Data Summary'!DQ46="Yes"),OFFSET('Hygiene Data'!$D$9,0,10*ROW('Hygiene Data'!D40)),NA())</f>
        <v>#N/A</v>
      </c>
      <c r="BC46" s="492" t="e">
        <f ca="1">+IF(AND(ISNUMBER(OFFSET('Hygiene Data'!$E$5,0,10*ROW('Hygiene Data'!E40))),'Data Summary'!DR46="Yes"),OFFSET('Hygiene Data'!$E$5,0,10*ROW('Hygiene Data'!E40)),NA())</f>
        <v>#N/A</v>
      </c>
      <c r="BD46" s="492" t="e">
        <f ca="1">+IF(AND(ISNUMBER(OFFSET('Hygiene Data'!$E$7,0,10*ROW('Hygiene Data'!E40))),'Data Summary'!DS46="Yes"),OFFSET('Hygiene Data'!$E$7,0,10*ROW('Hygiene Data'!E40)),NA())</f>
        <v>#N/A</v>
      </c>
      <c r="BE46" s="492" t="e">
        <f ca="1">+IF(AND(ISNUMBER(OFFSET('Hygiene Data'!$E$9,0,10*ROW('Hygiene Data'!E40))),'Data Summary'!DT46="Yes"),OFFSET('Hygiene Data'!$E$9,0,10*ROW('Hygiene Data'!E40)),NA())</f>
        <v>#N/A</v>
      </c>
      <c r="BF46" s="492" t="e">
        <f ca="1">+IF(AND(ISNUMBER(OFFSET('Hygiene Data'!$F$5,0,10*ROW('Hygiene Data'!F40))),'Data Summary'!DU46="Yes"),OFFSET('Hygiene Data'!$F$5,0,10*ROW('Hygiene Data'!F40)),NA())</f>
        <v>#N/A</v>
      </c>
      <c r="BG46" s="492" t="e">
        <f ca="1">+IF(AND(ISNUMBER(OFFSET('Hygiene Data'!$F$7,0,10*ROW('Hygiene Data'!F40))),'Data Summary'!DV46="Yes"),OFFSET('Hygiene Data'!$F$7,0,10*ROW('Hygiene Data'!F40)),NA())</f>
        <v>#N/A</v>
      </c>
      <c r="BH46" s="492" t="e">
        <f ca="1">+IF(AND(ISNUMBER(OFFSET('Hygiene Data'!$F$9,0,10*ROW('Hygiene Data'!F40))),'Data Summary'!DW46="Yes"),OFFSET('Hygiene Data'!$F$9,0,10*ROW('Hygiene Data'!F40)),NA())</f>
        <v>#N/A</v>
      </c>
      <c r="BI46" s="492" t="e">
        <f ca="1">+IF(AND(ISNUMBER(OFFSET('Hygiene Data'!$G$5,0,10*ROW('Hygiene Data'!G40))),'Data Summary'!DX46="Yes"),OFFSET('Hygiene Data'!$G$5,0,10*ROW('Hygiene Data'!G40)),NA())</f>
        <v>#N/A</v>
      </c>
      <c r="BJ46" s="492" t="e">
        <f ca="1">+IF(AND(ISNUMBER(OFFSET('Hygiene Data'!$G$7,0,10*ROW('Hygiene Data'!G40))),'Data Summary'!DY46="Yes"),OFFSET('Hygiene Data'!$G$7,0,10*ROW('Hygiene Data'!G40)),NA())</f>
        <v>#N/A</v>
      </c>
      <c r="BK46" s="492" t="e">
        <f ca="1">+IF(AND(ISNUMBER(OFFSET('Hygiene Data'!$G$9,0,10*ROW('Hygiene Data'!G40))),'Data Summary'!DZ46="Yes"),OFFSET('Hygiene Data'!$G$9,0,10*ROW('Hygiene Data'!G40)),NA())</f>
        <v>#N/A</v>
      </c>
      <c r="BL46" s="492" t="e">
        <f ca="1">+IF(AND(ISNUMBER(OFFSET('Hygiene Data'!$H$5,0,10*ROW('Hygiene Data'!H40))),'Data Summary'!EA46="Yes"),OFFSET('Hygiene Data'!$H$5,0,10*ROW('Hygiene Data'!H40)),NA())</f>
        <v>#N/A</v>
      </c>
      <c r="BM46" s="492" t="e">
        <f ca="1">+IF(AND(ISNUMBER(OFFSET('Hygiene Data'!$H$7,0,10*ROW('Hygiene Data'!H40))),'Data Summary'!EB46="Yes"),OFFSET('Hygiene Data'!$H$7,0,10*ROW('Hygiene Data'!H40)),NA())</f>
        <v>#N/A</v>
      </c>
      <c r="BN46" s="492" t="e">
        <f ca="1">+IF(AND(ISNUMBER(OFFSET('Hygiene Data'!$H$9,0,10*ROW('Hygiene Data'!H40))),'Data Summary'!EC46="Yes"),OFFSET('Hygiene Data'!$H$9,0,10*ROW('Hygiene Data'!H40)),NA())</f>
        <v>#N/A</v>
      </c>
      <c r="BO46" s="492" t="e">
        <f ca="1">+IF(AND(ISNUMBER(OFFSET('Hygiene Data'!$I$5,0,10*ROW('Hygiene Data'!I40))),'Data Summary'!ED46="Yes"),OFFSET('Hygiene Data'!$I$5,0,10*ROW('Hygiene Data'!I40)),NA())</f>
        <v>#N/A</v>
      </c>
      <c r="BP46" s="492" t="e">
        <f ca="1">+IF(AND(ISNUMBER(OFFSET('Hygiene Data'!$I$7,0,10*ROW('Hygiene Data'!I40))),'Data Summary'!EE46="Yes"),OFFSET('Hygiene Data'!$I$7,0,10*ROW('Hygiene Data'!I40)),NA())</f>
        <v>#N/A</v>
      </c>
      <c r="BQ46" s="492" t="e">
        <f ca="1">+IF(AND(ISNUMBER(OFFSET('Hygiene Data'!$I$9,0,10*ROW('Hygiene Data'!I40))),'Data Summary'!EF46="Yes"),OFFSET('Hygiene Data'!$I$9,0,10*ROW('Hygiene Data'!I40)),NA())</f>
        <v>#N/A</v>
      </c>
    </row>
    <row r="47" spans="1:69" x14ac:dyDescent="0.25">
      <c r="A47" s="488" t="e">
        <f ca="1">+RIGHT('Data Summary'!A47,LEN('Data Summary'!A47)-9)</f>
        <v>#VALUE!</v>
      </c>
      <c r="B47" s="462" t="str">
        <f ca="1">+IF(ISTEXT('Data Summary'!B47),'Data Summary'!B47,"")</f>
        <v/>
      </c>
      <c r="C47" s="489" t="e">
        <f ca="1">+VALUE('Data Summary'!C47)</f>
        <v>#VALUE!</v>
      </c>
      <c r="D47" s="490" t="e">
        <f ca="1">+IF(AND(ISNUMBER(OFFSET('Water Data'!$D$4,0,10*ROW('Water Data'!D41))),'Data Summary'!BS47="Yes"),100-OFFSET('Water Data'!$D$4,0,10*ROW('Water Data'!D41)),NA())</f>
        <v>#N/A</v>
      </c>
      <c r="E47" s="490" t="e">
        <f ca="1">+IF(AND(ISNUMBER(OFFSET('Water Data'!$D$6,0,10*ROW('Water Data'!D41))),'Data Summary'!BT47="Yes"),OFFSET('Water Data'!$D$6,0,10*ROW('Water Data'!D41)),NA())</f>
        <v>#N/A</v>
      </c>
      <c r="F47" s="490" t="e">
        <f ca="1">+IF(AND(ISNUMBER(OFFSET('Water Data'!$D$9,0,10*ROW('Water Data'!D41))),'Data Summary'!BU47="Yes"),OFFSET('Water Data'!$D$9,0,10*ROW('Water Data'!D41)),NA())</f>
        <v>#N/A</v>
      </c>
      <c r="G47" s="490" t="e">
        <f ca="1">+IF(AND(ISNUMBER(OFFSET('Water Data'!$E$4,0,10*ROW('Water Data'!E41))),'Data Summary'!BV47="Yes"),100-OFFSET('Water Data'!$E$4,0,10*ROW('Water Data'!E41)),NA())</f>
        <v>#N/A</v>
      </c>
      <c r="H47" s="490" t="e">
        <f ca="1">+IF(AND(ISNUMBER(OFFSET('Water Data'!$E$6,0,10*ROW('Water Data'!E41))),'Data Summary'!BW47="Yes"),OFFSET('Water Data'!$E$6,0,10*ROW('Water Data'!E41)),NA())</f>
        <v>#N/A</v>
      </c>
      <c r="I47" s="490" t="e">
        <f ca="1">+IF(AND(ISNUMBER(OFFSET('Water Data'!$E$9,0,10*ROW('Water Data'!E41))),'Data Summary'!BX47="Yes"),OFFSET('Water Data'!$E$9,0,10*ROW('Water Data'!E41)),NA())</f>
        <v>#N/A</v>
      </c>
      <c r="J47" s="490" t="e">
        <f ca="1">+IF(AND(ISNUMBER(OFFSET('Water Data'!$F$4,0,10*ROW('Water Data'!F41))),'Data Summary'!BY47="Yes"),100-OFFSET('Water Data'!$F$4,0,10*ROW('Water Data'!F41)),NA())</f>
        <v>#N/A</v>
      </c>
      <c r="K47" s="490" t="e">
        <f ca="1">+IF(AND(ISNUMBER(OFFSET('Water Data'!$F$6,0,10*ROW('Water Data'!F41))),'Data Summary'!BZ47="Yes"),OFFSET('Water Data'!$F$6,0,10*ROW('Water Data'!F41)),NA())</f>
        <v>#N/A</v>
      </c>
      <c r="L47" s="490" t="e">
        <f ca="1">+IF(AND(ISNUMBER(OFFSET('Water Data'!$F$9,0,10*ROW('Water Data'!F41))),'Data Summary'!CA47="Yes"),OFFSET('Water Data'!$F$9,0,10*ROW('Water Data'!F41)),NA())</f>
        <v>#N/A</v>
      </c>
      <c r="M47" s="490" t="e">
        <f ca="1">+IF(AND(ISNUMBER(OFFSET('Water Data'!$G$4,0,10*ROW('Water Data'!G41))),'Data Summary'!CB47="Yes"),100-OFFSET('Water Data'!$G$4,0,10*ROW('Water Data'!G41)),NA())</f>
        <v>#N/A</v>
      </c>
      <c r="N47" s="490" t="e">
        <f ca="1">+IF(AND(ISNUMBER(OFFSET('Water Data'!$G$6,0,10*ROW('Water Data'!G41))),'Data Summary'!CC47="Yes"),OFFSET('Water Data'!$G$6,0,10*ROW('Water Data'!G41)),NA())</f>
        <v>#N/A</v>
      </c>
      <c r="O47" s="490" t="e">
        <f ca="1">+IF(AND(ISNUMBER(OFFSET('Water Data'!$G$9,0,10*ROW('Water Data'!G41))),'Data Summary'!CD47="Yes"),OFFSET('Water Data'!$G$9,0,10*ROW('Water Data'!G41)),NA())</f>
        <v>#N/A</v>
      </c>
      <c r="P47" s="490" t="e">
        <f ca="1">+IF(AND(ISNUMBER(OFFSET('Water Data'!$H$4,0,10*ROW('Water Data'!H41))),'Data Summary'!CE47="Yes"),100-OFFSET('Water Data'!$H$4,0,10*ROW('Water Data'!H41)),NA())</f>
        <v>#N/A</v>
      </c>
      <c r="Q47" s="490" t="e">
        <f ca="1">+IF(AND(ISNUMBER(OFFSET('Water Data'!$H$6,0,10*ROW('Water Data'!H41))),'Data Summary'!CF47="Yes"),OFFSET('Water Data'!$H$6,0,10*ROW('Water Data'!H41)),NA())</f>
        <v>#N/A</v>
      </c>
      <c r="R47" s="490" t="e">
        <f ca="1">+IF(AND(ISNUMBER(OFFSET('Water Data'!$H$9,0,10*ROW('Water Data'!H41))),'Data Summary'!CG47="Yes"),OFFSET('Water Data'!$H$9,0,10*ROW('Water Data'!H41)),NA())</f>
        <v>#N/A</v>
      </c>
      <c r="S47" s="490" t="e">
        <f ca="1">+IF(AND(ISNUMBER(OFFSET('Water Data'!$I$4,0,10*ROW('Water Data'!I41))),'Data Summary'!CH47="Yes"),100-OFFSET('Water Data'!$I$4,0,10*ROW('Water Data'!I41)),NA())</f>
        <v>#N/A</v>
      </c>
      <c r="T47" s="490" t="e">
        <f ca="1">+IF(AND(ISNUMBER(OFFSET('Water Data'!$I$6,0,10*ROW('Water Data'!I41))),'Data Summary'!CI47="Yes"),OFFSET('Water Data'!$I$6,0,10*ROW('Water Data'!I41)),NA())</f>
        <v>#N/A</v>
      </c>
      <c r="U47" s="490" t="e">
        <f ca="1">+IF(AND(ISNUMBER(OFFSET('Water Data'!$I$9,0,10*ROW('Water Data'!I41))),'Data Summary'!CJ47="Yes"),OFFSET('Water Data'!$I$9,0,10*ROW('Water Data'!I41)),NA())</f>
        <v>#N/A</v>
      </c>
      <c r="V47" s="491" t="e">
        <f ca="1">+IF(AND(ISNUMBER(OFFSET('Sanitation Data'!$D$4,0,10*ROW('Sanitation Data'!D41))),'Data Summary'!CK47="Yes"),100-OFFSET('Sanitation Data'!$D$4,0,10*ROW('Sanitation Data'!D41)),NA())</f>
        <v>#N/A</v>
      </c>
      <c r="W47" s="491" t="e">
        <f ca="1">+IF(AND(ISNUMBER(OFFSET('Sanitation Data'!$D$6,0,10*ROW('Sanitation Data'!D41))),'Data Summary'!CL47="Yes"),OFFSET('Sanitation Data'!$D$6,0,10*ROW('Sanitation Data'!D41)),NA())</f>
        <v>#N/A</v>
      </c>
      <c r="X47" s="491" t="e">
        <f ca="1">+IF(AND(ISNUMBER(OFFSET('Sanitation Data'!$D$10,0,10*ROW('Sanitation Data'!D41))),'Data Summary'!CM47="Yes"),OFFSET('Sanitation Data'!$D$10,0,10*ROW('Sanitation Data'!D41)),NA())</f>
        <v>#N/A</v>
      </c>
      <c r="Y47" s="491" t="e">
        <f ca="1">+IF(AND(ISNUMBER(OFFSET('Sanitation Data'!$D$11,0,10*ROW('Sanitation Data'!D41))),'Data Summary'!CN47="Yes"),OFFSET('Sanitation Data'!$D$11,0,10*ROW('Sanitation Data'!D41)),NA())</f>
        <v>#N/A</v>
      </c>
      <c r="Z47" s="491" t="e">
        <f ca="1">+IF(AND(ISNUMBER(OFFSET('Sanitation Data'!$D$12,0,10*ROW('Sanitation Data'!D41))),'Data Summary'!CO47="Yes"),OFFSET('Sanitation Data'!$D$12,0,10*ROW('Sanitation Data'!D41)),NA())</f>
        <v>#N/A</v>
      </c>
      <c r="AA47" s="491" t="e">
        <f ca="1">+IF(AND(ISNUMBER(OFFSET('Sanitation Data'!$E$4,0,10*ROW('Sanitation Data'!E41))),'Data Summary'!CP47="Yes"),100-OFFSET('Sanitation Data'!$E$4,0,10*ROW('Sanitation Data'!E41)),NA())</f>
        <v>#N/A</v>
      </c>
      <c r="AB47" s="491" t="e">
        <f ca="1">+IF(AND(ISNUMBER(OFFSET('Sanitation Data'!$E$6,0,10*ROW('Sanitation Data'!E41))),'Data Summary'!CQ47="Yes"),OFFSET('Sanitation Data'!$E$6,0,10*ROW('Sanitation Data'!E41)),NA())</f>
        <v>#N/A</v>
      </c>
      <c r="AC47" s="491" t="e">
        <f ca="1">+IF(AND(ISNUMBER(OFFSET('Sanitation Data'!$E$10,0,10*ROW('Sanitation Data'!E41))),'Data Summary'!CR47="Yes"),OFFSET('Sanitation Data'!$E$10,0,10*ROW('Sanitation Data'!E41)),NA())</f>
        <v>#N/A</v>
      </c>
      <c r="AD47" s="491" t="e">
        <f ca="1">+IF(AND(ISNUMBER(OFFSET('Sanitation Data'!$E$11,0,10*ROW('Sanitation Data'!E41))),'Data Summary'!CS47="Yes"),OFFSET('Sanitation Data'!$E$11,0,10*ROW('Sanitation Data'!E41)),NA())</f>
        <v>#N/A</v>
      </c>
      <c r="AE47" s="491" t="e">
        <f ca="1">+IF(AND(ISNUMBER(OFFSET('Sanitation Data'!$E$12,0,10*ROW('Sanitation Data'!E41))),'Data Summary'!CT47="Yes"),OFFSET('Sanitation Data'!$E$12,0,10*ROW('Sanitation Data'!E41)),NA())</f>
        <v>#N/A</v>
      </c>
      <c r="AF47" s="491" t="e">
        <f ca="1">+IF(AND(ISNUMBER(OFFSET('Sanitation Data'!$F$4,0,10*ROW('Sanitation Data'!F41))),'Data Summary'!CU47="Yes"),100-OFFSET('Sanitation Data'!$F$4,0,10*ROW('Sanitation Data'!F41)),NA())</f>
        <v>#N/A</v>
      </c>
      <c r="AG47" s="491" t="e">
        <f ca="1">+IF(AND(ISNUMBER(OFFSET('Sanitation Data'!$F$6,0,10*ROW('Sanitation Data'!F41))),'Data Summary'!CV47="Yes"),OFFSET('Sanitation Data'!$F$6,0,10*ROW('Sanitation Data'!F41)),NA())</f>
        <v>#N/A</v>
      </c>
      <c r="AH47" s="491" t="e">
        <f ca="1">+IF(AND(ISNUMBER(OFFSET('Sanitation Data'!$F$10,0,10*ROW('Sanitation Data'!F41))),'Data Summary'!CW47="Yes"),OFFSET('Sanitation Data'!$F$10,0,10*ROW('Sanitation Data'!F41)),NA())</f>
        <v>#N/A</v>
      </c>
      <c r="AI47" s="491" t="e">
        <f ca="1">+IF(AND(ISNUMBER(OFFSET('Sanitation Data'!$F$11,0,10*ROW('Sanitation Data'!F41))),'Data Summary'!CX47="Yes"),OFFSET('Sanitation Data'!$F$11,0,10*ROW('Sanitation Data'!F41)),NA())</f>
        <v>#N/A</v>
      </c>
      <c r="AJ47" s="491" t="e">
        <f ca="1">+IF(AND(ISNUMBER(OFFSET('Sanitation Data'!$F$12,0,10*ROW('Sanitation Data'!F41))),'Data Summary'!CY47="Yes"),OFFSET('Sanitation Data'!$F$12,0,10*ROW('Sanitation Data'!F41)),NA())</f>
        <v>#N/A</v>
      </c>
      <c r="AK47" s="491" t="e">
        <f ca="1">+IF(AND(ISNUMBER(OFFSET('Sanitation Data'!$G$4,0,10*ROW('Sanitation Data'!G41))),'Data Summary'!CZ47="Yes"),100-OFFSET('Sanitation Data'!$G$4,0,10*ROW('Sanitation Data'!G41)),NA())</f>
        <v>#N/A</v>
      </c>
      <c r="AL47" s="491" t="e">
        <f ca="1">+IF(AND(ISNUMBER(OFFSET('Sanitation Data'!$G$6,0,10*ROW('Sanitation Data'!G41))),'Data Summary'!DA47="Yes"),OFFSET('Sanitation Data'!$G$6,0,10*ROW('Sanitation Data'!G41)),NA())</f>
        <v>#N/A</v>
      </c>
      <c r="AM47" s="491" t="e">
        <f ca="1">+IF(AND(ISNUMBER(OFFSET('Sanitation Data'!$G$10,0,10*ROW('Sanitation Data'!G41))),'Data Summary'!DB47="Yes"),OFFSET('Sanitation Data'!$G$10,0,10*ROW('Sanitation Data'!G41)),NA())</f>
        <v>#N/A</v>
      </c>
      <c r="AN47" s="491" t="e">
        <f ca="1">+IF(AND(ISNUMBER(OFFSET('Sanitation Data'!$G$11,0,10*ROW('Sanitation Data'!G41))),'Data Summary'!DC47="Yes"),OFFSET('Sanitation Data'!$G$11,0,10*ROW('Sanitation Data'!G41)),NA())</f>
        <v>#N/A</v>
      </c>
      <c r="AO47" s="491" t="e">
        <f ca="1">+IF(AND(ISNUMBER(OFFSET('Sanitation Data'!$G$12,0,10*ROW('Sanitation Data'!G41))),'Data Summary'!DD47="Yes"),OFFSET('Sanitation Data'!$G$12,0,10*ROW('Sanitation Data'!G41)),NA())</f>
        <v>#N/A</v>
      </c>
      <c r="AP47" s="491" t="e">
        <f ca="1">+IF(AND(ISNUMBER(OFFSET('Sanitation Data'!$H$4,0,10*ROW('Sanitation Data'!H41))),'Data Summary'!DE47="Yes"),100-OFFSET('Sanitation Data'!$H$4,0,10*ROW('Sanitation Data'!H41)),NA())</f>
        <v>#N/A</v>
      </c>
      <c r="AQ47" s="491" t="e">
        <f ca="1">+IF(AND(ISNUMBER(OFFSET('Sanitation Data'!$H$6,0,10*ROW('Sanitation Data'!H41))),'Data Summary'!DF47="Yes"),OFFSET('Sanitation Data'!$H$6,0,10*ROW('Sanitation Data'!H41)),NA())</f>
        <v>#N/A</v>
      </c>
      <c r="AR47" s="491" t="e">
        <f ca="1">+IF(AND(ISNUMBER(OFFSET('Sanitation Data'!$H$10,0,10*ROW('Sanitation Data'!H41))),'Data Summary'!DG47="Yes"),OFFSET('Sanitation Data'!$H$10,0,10*ROW('Sanitation Data'!H41)),NA())</f>
        <v>#N/A</v>
      </c>
      <c r="AS47" s="491" t="e">
        <f ca="1">+IF(AND(ISNUMBER(OFFSET('Sanitation Data'!$H$11,0,10*ROW('Sanitation Data'!H41))),'Data Summary'!DH47="Yes"),OFFSET('Sanitation Data'!$H$11,0,10*ROW('Sanitation Data'!H41)),NA())</f>
        <v>#N/A</v>
      </c>
      <c r="AT47" s="491" t="e">
        <f ca="1">+IF(AND(ISNUMBER(OFFSET('Sanitation Data'!$H$12,0,10*ROW('Sanitation Data'!H41))),'Data Summary'!DI47="Yes"),OFFSET('Sanitation Data'!$H$12,0,10*ROW('Sanitation Data'!H41)),NA())</f>
        <v>#N/A</v>
      </c>
      <c r="AU47" s="491" t="e">
        <f ca="1">+IF(AND(ISNUMBER(OFFSET('Sanitation Data'!$I$4,0,10*ROW('Sanitation Data'!I41))),'Data Summary'!DJ47="Yes"),100-OFFSET('Sanitation Data'!$I$4,0,10*ROW('Sanitation Data'!I41)),NA())</f>
        <v>#N/A</v>
      </c>
      <c r="AV47" s="491" t="e">
        <f ca="1">+IF(AND(ISNUMBER(OFFSET('Sanitation Data'!$I$6,0,10*ROW('Sanitation Data'!I41))),'Data Summary'!DK47="Yes"),OFFSET('Sanitation Data'!$I$6,0,10*ROW('Sanitation Data'!I41)),NA())</f>
        <v>#N/A</v>
      </c>
      <c r="AW47" s="491" t="e">
        <f ca="1">+IF(AND(ISNUMBER(OFFSET('Sanitation Data'!$I$10,0,10*ROW('Sanitation Data'!I41))),'Data Summary'!DL47="Yes"),OFFSET('Sanitation Data'!$I$10,0,10*ROW('Sanitation Data'!I41)),NA())</f>
        <v>#N/A</v>
      </c>
      <c r="AX47" s="491" t="e">
        <f ca="1">+IF(AND(ISNUMBER(OFFSET('Sanitation Data'!$I$11,0,10*ROW('Sanitation Data'!I41))),'Data Summary'!DM47="Yes"),OFFSET('Sanitation Data'!$I$11,0,10*ROW('Sanitation Data'!I41)),NA())</f>
        <v>#N/A</v>
      </c>
      <c r="AY47" s="491" t="e">
        <f ca="1">+IF(AND(ISNUMBER(OFFSET('Sanitation Data'!$I$12,0,10*ROW('Sanitation Data'!I41))),'Data Summary'!DN47="Yes"),OFFSET('Sanitation Data'!$I$12,0,10*ROW('Sanitation Data'!I41)),NA())</f>
        <v>#N/A</v>
      </c>
      <c r="AZ47" s="492" t="e">
        <f ca="1">+IF(AND(ISNUMBER(OFFSET('Hygiene Data'!$D$5,0,10*ROW('Hygiene Data'!D41))),'Data Summary'!DO47="Yes"),OFFSET('Hygiene Data'!$D$5,0,10*ROW('Hygiene Data'!D41)),NA())</f>
        <v>#N/A</v>
      </c>
      <c r="BA47" s="492" t="e">
        <f ca="1">+IF(AND(ISNUMBER(OFFSET('Hygiene Data'!$D$7,0,10*ROW('Hygiene Data'!D41))),'Data Summary'!DP47="Yes"),OFFSET('Hygiene Data'!$D$7,0,10*ROW('Hygiene Data'!D41)),NA())</f>
        <v>#N/A</v>
      </c>
      <c r="BB47" s="492" t="e">
        <f ca="1">+IF(AND(ISNUMBER(OFFSET('Hygiene Data'!$D$9,0,10*ROW('Hygiene Data'!D41))),'Data Summary'!DQ47="Yes"),OFFSET('Hygiene Data'!$D$9,0,10*ROW('Hygiene Data'!D41)),NA())</f>
        <v>#N/A</v>
      </c>
      <c r="BC47" s="492" t="e">
        <f ca="1">+IF(AND(ISNUMBER(OFFSET('Hygiene Data'!$E$5,0,10*ROW('Hygiene Data'!E41))),'Data Summary'!DR47="Yes"),OFFSET('Hygiene Data'!$E$5,0,10*ROW('Hygiene Data'!E41)),NA())</f>
        <v>#N/A</v>
      </c>
      <c r="BD47" s="492" t="e">
        <f ca="1">+IF(AND(ISNUMBER(OFFSET('Hygiene Data'!$E$7,0,10*ROW('Hygiene Data'!E41))),'Data Summary'!DS47="Yes"),OFFSET('Hygiene Data'!$E$7,0,10*ROW('Hygiene Data'!E41)),NA())</f>
        <v>#N/A</v>
      </c>
      <c r="BE47" s="492" t="e">
        <f ca="1">+IF(AND(ISNUMBER(OFFSET('Hygiene Data'!$E$9,0,10*ROW('Hygiene Data'!E41))),'Data Summary'!DT47="Yes"),OFFSET('Hygiene Data'!$E$9,0,10*ROW('Hygiene Data'!E41)),NA())</f>
        <v>#N/A</v>
      </c>
      <c r="BF47" s="492" t="e">
        <f ca="1">+IF(AND(ISNUMBER(OFFSET('Hygiene Data'!$F$5,0,10*ROW('Hygiene Data'!F41))),'Data Summary'!DU47="Yes"),OFFSET('Hygiene Data'!$F$5,0,10*ROW('Hygiene Data'!F41)),NA())</f>
        <v>#N/A</v>
      </c>
      <c r="BG47" s="492" t="e">
        <f ca="1">+IF(AND(ISNUMBER(OFFSET('Hygiene Data'!$F$7,0,10*ROW('Hygiene Data'!F41))),'Data Summary'!DV47="Yes"),OFFSET('Hygiene Data'!$F$7,0,10*ROW('Hygiene Data'!F41)),NA())</f>
        <v>#N/A</v>
      </c>
      <c r="BH47" s="492" t="e">
        <f ca="1">+IF(AND(ISNUMBER(OFFSET('Hygiene Data'!$F$9,0,10*ROW('Hygiene Data'!F41))),'Data Summary'!DW47="Yes"),OFFSET('Hygiene Data'!$F$9,0,10*ROW('Hygiene Data'!F41)),NA())</f>
        <v>#N/A</v>
      </c>
      <c r="BI47" s="492" t="e">
        <f ca="1">+IF(AND(ISNUMBER(OFFSET('Hygiene Data'!$G$5,0,10*ROW('Hygiene Data'!G41))),'Data Summary'!DX47="Yes"),OFFSET('Hygiene Data'!$G$5,0,10*ROW('Hygiene Data'!G41)),NA())</f>
        <v>#N/A</v>
      </c>
      <c r="BJ47" s="492" t="e">
        <f ca="1">+IF(AND(ISNUMBER(OFFSET('Hygiene Data'!$G$7,0,10*ROW('Hygiene Data'!G41))),'Data Summary'!DY47="Yes"),OFFSET('Hygiene Data'!$G$7,0,10*ROW('Hygiene Data'!G41)),NA())</f>
        <v>#N/A</v>
      </c>
      <c r="BK47" s="492" t="e">
        <f ca="1">+IF(AND(ISNUMBER(OFFSET('Hygiene Data'!$G$9,0,10*ROW('Hygiene Data'!G41))),'Data Summary'!DZ47="Yes"),OFFSET('Hygiene Data'!$G$9,0,10*ROW('Hygiene Data'!G41)),NA())</f>
        <v>#N/A</v>
      </c>
      <c r="BL47" s="492" t="e">
        <f ca="1">+IF(AND(ISNUMBER(OFFSET('Hygiene Data'!$H$5,0,10*ROW('Hygiene Data'!H41))),'Data Summary'!EA47="Yes"),OFFSET('Hygiene Data'!$H$5,0,10*ROW('Hygiene Data'!H41)),NA())</f>
        <v>#N/A</v>
      </c>
      <c r="BM47" s="492" t="e">
        <f ca="1">+IF(AND(ISNUMBER(OFFSET('Hygiene Data'!$H$7,0,10*ROW('Hygiene Data'!H41))),'Data Summary'!EB47="Yes"),OFFSET('Hygiene Data'!$H$7,0,10*ROW('Hygiene Data'!H41)),NA())</f>
        <v>#N/A</v>
      </c>
      <c r="BN47" s="492" t="e">
        <f ca="1">+IF(AND(ISNUMBER(OFFSET('Hygiene Data'!$H$9,0,10*ROW('Hygiene Data'!H41))),'Data Summary'!EC47="Yes"),OFFSET('Hygiene Data'!$H$9,0,10*ROW('Hygiene Data'!H41)),NA())</f>
        <v>#N/A</v>
      </c>
      <c r="BO47" s="492" t="e">
        <f ca="1">+IF(AND(ISNUMBER(OFFSET('Hygiene Data'!$I$5,0,10*ROW('Hygiene Data'!I41))),'Data Summary'!ED47="Yes"),OFFSET('Hygiene Data'!$I$5,0,10*ROW('Hygiene Data'!I41)),NA())</f>
        <v>#N/A</v>
      </c>
      <c r="BP47" s="492" t="e">
        <f ca="1">+IF(AND(ISNUMBER(OFFSET('Hygiene Data'!$I$7,0,10*ROW('Hygiene Data'!I41))),'Data Summary'!EE47="Yes"),OFFSET('Hygiene Data'!$I$7,0,10*ROW('Hygiene Data'!I41)),NA())</f>
        <v>#N/A</v>
      </c>
      <c r="BQ47" s="492" t="e">
        <f ca="1">+IF(AND(ISNUMBER(OFFSET('Hygiene Data'!$I$9,0,10*ROW('Hygiene Data'!I41))),'Data Summary'!EF47="Yes"),OFFSET('Hygiene Data'!$I$9,0,10*ROW('Hygiene Data'!I41)),NA())</f>
        <v>#N/A</v>
      </c>
    </row>
    <row r="48" spans="1:69" x14ac:dyDescent="0.25">
      <c r="A48" s="488" t="e">
        <f ca="1">+RIGHT('Data Summary'!A48,LEN('Data Summary'!A48)-9)</f>
        <v>#VALUE!</v>
      </c>
      <c r="B48" s="462" t="str">
        <f ca="1">+IF(ISTEXT('Data Summary'!B48),'Data Summary'!B48,"")</f>
        <v/>
      </c>
      <c r="C48" s="489" t="e">
        <f ca="1">+VALUE('Data Summary'!C48)</f>
        <v>#VALUE!</v>
      </c>
      <c r="D48" s="490" t="e">
        <f ca="1">+IF(AND(ISNUMBER(OFFSET('Water Data'!$D$4,0,10*ROW('Water Data'!D42))),'Data Summary'!BS48="Yes"),100-OFFSET('Water Data'!$D$4,0,10*ROW('Water Data'!D42)),NA())</f>
        <v>#N/A</v>
      </c>
      <c r="E48" s="490" t="e">
        <f ca="1">+IF(AND(ISNUMBER(OFFSET('Water Data'!$D$6,0,10*ROW('Water Data'!D42))),'Data Summary'!BT48="Yes"),OFFSET('Water Data'!$D$6,0,10*ROW('Water Data'!D42)),NA())</f>
        <v>#N/A</v>
      </c>
      <c r="F48" s="490" t="e">
        <f ca="1">+IF(AND(ISNUMBER(OFFSET('Water Data'!$D$9,0,10*ROW('Water Data'!D42))),'Data Summary'!BU48="Yes"),OFFSET('Water Data'!$D$9,0,10*ROW('Water Data'!D42)),NA())</f>
        <v>#N/A</v>
      </c>
      <c r="G48" s="490" t="e">
        <f ca="1">+IF(AND(ISNUMBER(OFFSET('Water Data'!$E$4,0,10*ROW('Water Data'!E42))),'Data Summary'!BV48="Yes"),100-OFFSET('Water Data'!$E$4,0,10*ROW('Water Data'!E42)),NA())</f>
        <v>#N/A</v>
      </c>
      <c r="H48" s="490" t="e">
        <f ca="1">+IF(AND(ISNUMBER(OFFSET('Water Data'!$E$6,0,10*ROW('Water Data'!E42))),'Data Summary'!BW48="Yes"),OFFSET('Water Data'!$E$6,0,10*ROW('Water Data'!E42)),NA())</f>
        <v>#N/A</v>
      </c>
      <c r="I48" s="490" t="e">
        <f ca="1">+IF(AND(ISNUMBER(OFFSET('Water Data'!$E$9,0,10*ROW('Water Data'!E42))),'Data Summary'!BX48="Yes"),OFFSET('Water Data'!$E$9,0,10*ROW('Water Data'!E42)),NA())</f>
        <v>#N/A</v>
      </c>
      <c r="J48" s="490" t="e">
        <f ca="1">+IF(AND(ISNUMBER(OFFSET('Water Data'!$F$4,0,10*ROW('Water Data'!F42))),'Data Summary'!BY48="Yes"),100-OFFSET('Water Data'!$F$4,0,10*ROW('Water Data'!F42)),NA())</f>
        <v>#N/A</v>
      </c>
      <c r="K48" s="490" t="e">
        <f ca="1">+IF(AND(ISNUMBER(OFFSET('Water Data'!$F$6,0,10*ROW('Water Data'!F42))),'Data Summary'!BZ48="Yes"),OFFSET('Water Data'!$F$6,0,10*ROW('Water Data'!F42)),NA())</f>
        <v>#N/A</v>
      </c>
      <c r="L48" s="490" t="e">
        <f ca="1">+IF(AND(ISNUMBER(OFFSET('Water Data'!$F$9,0,10*ROW('Water Data'!F42))),'Data Summary'!CA48="Yes"),OFFSET('Water Data'!$F$9,0,10*ROW('Water Data'!F42)),NA())</f>
        <v>#N/A</v>
      </c>
      <c r="M48" s="490" t="e">
        <f ca="1">+IF(AND(ISNUMBER(OFFSET('Water Data'!$G$4,0,10*ROW('Water Data'!G42))),'Data Summary'!CB48="Yes"),100-OFFSET('Water Data'!$G$4,0,10*ROW('Water Data'!G42)),NA())</f>
        <v>#N/A</v>
      </c>
      <c r="N48" s="490" t="e">
        <f ca="1">+IF(AND(ISNUMBER(OFFSET('Water Data'!$G$6,0,10*ROW('Water Data'!G42))),'Data Summary'!CC48="Yes"),OFFSET('Water Data'!$G$6,0,10*ROW('Water Data'!G42)),NA())</f>
        <v>#N/A</v>
      </c>
      <c r="O48" s="490" t="e">
        <f ca="1">+IF(AND(ISNUMBER(OFFSET('Water Data'!$G$9,0,10*ROW('Water Data'!G42))),'Data Summary'!CD48="Yes"),OFFSET('Water Data'!$G$9,0,10*ROW('Water Data'!G42)),NA())</f>
        <v>#N/A</v>
      </c>
      <c r="P48" s="490" t="e">
        <f ca="1">+IF(AND(ISNUMBER(OFFSET('Water Data'!$H$4,0,10*ROW('Water Data'!H42))),'Data Summary'!CE48="Yes"),100-OFFSET('Water Data'!$H$4,0,10*ROW('Water Data'!H42)),NA())</f>
        <v>#N/A</v>
      </c>
      <c r="Q48" s="490" t="e">
        <f ca="1">+IF(AND(ISNUMBER(OFFSET('Water Data'!$H$6,0,10*ROW('Water Data'!H42))),'Data Summary'!CF48="Yes"),OFFSET('Water Data'!$H$6,0,10*ROW('Water Data'!H42)),NA())</f>
        <v>#N/A</v>
      </c>
      <c r="R48" s="490" t="e">
        <f ca="1">+IF(AND(ISNUMBER(OFFSET('Water Data'!$H$9,0,10*ROW('Water Data'!H42))),'Data Summary'!CG48="Yes"),OFFSET('Water Data'!$H$9,0,10*ROW('Water Data'!H42)),NA())</f>
        <v>#N/A</v>
      </c>
      <c r="S48" s="490" t="e">
        <f ca="1">+IF(AND(ISNUMBER(OFFSET('Water Data'!$I$4,0,10*ROW('Water Data'!I42))),'Data Summary'!CH48="Yes"),100-OFFSET('Water Data'!$I$4,0,10*ROW('Water Data'!I42)),NA())</f>
        <v>#N/A</v>
      </c>
      <c r="T48" s="490" t="e">
        <f ca="1">+IF(AND(ISNUMBER(OFFSET('Water Data'!$I$6,0,10*ROW('Water Data'!I42))),'Data Summary'!CI48="Yes"),OFFSET('Water Data'!$I$6,0,10*ROW('Water Data'!I42)),NA())</f>
        <v>#N/A</v>
      </c>
      <c r="U48" s="490" t="e">
        <f ca="1">+IF(AND(ISNUMBER(OFFSET('Water Data'!$I$9,0,10*ROW('Water Data'!I42))),'Data Summary'!CJ48="Yes"),OFFSET('Water Data'!$I$9,0,10*ROW('Water Data'!I42)),NA())</f>
        <v>#N/A</v>
      </c>
      <c r="V48" s="491" t="e">
        <f ca="1">+IF(AND(ISNUMBER(OFFSET('Sanitation Data'!$D$4,0,10*ROW('Sanitation Data'!D42))),'Data Summary'!CK48="Yes"),100-OFFSET('Sanitation Data'!$D$4,0,10*ROW('Sanitation Data'!D42)),NA())</f>
        <v>#N/A</v>
      </c>
      <c r="W48" s="491" t="e">
        <f ca="1">+IF(AND(ISNUMBER(OFFSET('Sanitation Data'!$D$6,0,10*ROW('Sanitation Data'!D42))),'Data Summary'!CL48="Yes"),OFFSET('Sanitation Data'!$D$6,0,10*ROW('Sanitation Data'!D42)),NA())</f>
        <v>#N/A</v>
      </c>
      <c r="X48" s="491" t="e">
        <f ca="1">+IF(AND(ISNUMBER(OFFSET('Sanitation Data'!$D$10,0,10*ROW('Sanitation Data'!D42))),'Data Summary'!CM48="Yes"),OFFSET('Sanitation Data'!$D$10,0,10*ROW('Sanitation Data'!D42)),NA())</f>
        <v>#N/A</v>
      </c>
      <c r="Y48" s="491" t="e">
        <f ca="1">+IF(AND(ISNUMBER(OFFSET('Sanitation Data'!$D$11,0,10*ROW('Sanitation Data'!D42))),'Data Summary'!CN48="Yes"),OFFSET('Sanitation Data'!$D$11,0,10*ROW('Sanitation Data'!D42)),NA())</f>
        <v>#N/A</v>
      </c>
      <c r="Z48" s="491" t="e">
        <f ca="1">+IF(AND(ISNUMBER(OFFSET('Sanitation Data'!$D$12,0,10*ROW('Sanitation Data'!D42))),'Data Summary'!CO48="Yes"),OFFSET('Sanitation Data'!$D$12,0,10*ROW('Sanitation Data'!D42)),NA())</f>
        <v>#N/A</v>
      </c>
      <c r="AA48" s="491" t="e">
        <f ca="1">+IF(AND(ISNUMBER(OFFSET('Sanitation Data'!$E$4,0,10*ROW('Sanitation Data'!E42))),'Data Summary'!CP48="Yes"),100-OFFSET('Sanitation Data'!$E$4,0,10*ROW('Sanitation Data'!E42)),NA())</f>
        <v>#N/A</v>
      </c>
      <c r="AB48" s="491" t="e">
        <f ca="1">+IF(AND(ISNUMBER(OFFSET('Sanitation Data'!$E$6,0,10*ROW('Sanitation Data'!E42))),'Data Summary'!CQ48="Yes"),OFFSET('Sanitation Data'!$E$6,0,10*ROW('Sanitation Data'!E42)),NA())</f>
        <v>#N/A</v>
      </c>
      <c r="AC48" s="491" t="e">
        <f ca="1">+IF(AND(ISNUMBER(OFFSET('Sanitation Data'!$E$10,0,10*ROW('Sanitation Data'!E42))),'Data Summary'!CR48="Yes"),OFFSET('Sanitation Data'!$E$10,0,10*ROW('Sanitation Data'!E42)),NA())</f>
        <v>#N/A</v>
      </c>
      <c r="AD48" s="491" t="e">
        <f ca="1">+IF(AND(ISNUMBER(OFFSET('Sanitation Data'!$E$11,0,10*ROW('Sanitation Data'!E42))),'Data Summary'!CS48="Yes"),OFFSET('Sanitation Data'!$E$11,0,10*ROW('Sanitation Data'!E42)),NA())</f>
        <v>#N/A</v>
      </c>
      <c r="AE48" s="491" t="e">
        <f ca="1">+IF(AND(ISNUMBER(OFFSET('Sanitation Data'!$E$12,0,10*ROW('Sanitation Data'!E42))),'Data Summary'!CT48="Yes"),OFFSET('Sanitation Data'!$E$12,0,10*ROW('Sanitation Data'!E42)),NA())</f>
        <v>#N/A</v>
      </c>
      <c r="AF48" s="491" t="e">
        <f ca="1">+IF(AND(ISNUMBER(OFFSET('Sanitation Data'!$F$4,0,10*ROW('Sanitation Data'!F42))),'Data Summary'!CU48="Yes"),100-OFFSET('Sanitation Data'!$F$4,0,10*ROW('Sanitation Data'!F42)),NA())</f>
        <v>#N/A</v>
      </c>
      <c r="AG48" s="491" t="e">
        <f ca="1">+IF(AND(ISNUMBER(OFFSET('Sanitation Data'!$F$6,0,10*ROW('Sanitation Data'!F42))),'Data Summary'!CV48="Yes"),OFFSET('Sanitation Data'!$F$6,0,10*ROW('Sanitation Data'!F42)),NA())</f>
        <v>#N/A</v>
      </c>
      <c r="AH48" s="491" t="e">
        <f ca="1">+IF(AND(ISNUMBER(OFFSET('Sanitation Data'!$F$10,0,10*ROW('Sanitation Data'!F42))),'Data Summary'!CW48="Yes"),OFFSET('Sanitation Data'!$F$10,0,10*ROW('Sanitation Data'!F42)),NA())</f>
        <v>#N/A</v>
      </c>
      <c r="AI48" s="491" t="e">
        <f ca="1">+IF(AND(ISNUMBER(OFFSET('Sanitation Data'!$F$11,0,10*ROW('Sanitation Data'!F42))),'Data Summary'!CX48="Yes"),OFFSET('Sanitation Data'!$F$11,0,10*ROW('Sanitation Data'!F42)),NA())</f>
        <v>#N/A</v>
      </c>
      <c r="AJ48" s="491" t="e">
        <f ca="1">+IF(AND(ISNUMBER(OFFSET('Sanitation Data'!$F$12,0,10*ROW('Sanitation Data'!F42))),'Data Summary'!CY48="Yes"),OFFSET('Sanitation Data'!$F$12,0,10*ROW('Sanitation Data'!F42)),NA())</f>
        <v>#N/A</v>
      </c>
      <c r="AK48" s="491" t="e">
        <f ca="1">+IF(AND(ISNUMBER(OFFSET('Sanitation Data'!$G$4,0,10*ROW('Sanitation Data'!G42))),'Data Summary'!CZ48="Yes"),100-OFFSET('Sanitation Data'!$G$4,0,10*ROW('Sanitation Data'!G42)),NA())</f>
        <v>#N/A</v>
      </c>
      <c r="AL48" s="491" t="e">
        <f ca="1">+IF(AND(ISNUMBER(OFFSET('Sanitation Data'!$G$6,0,10*ROW('Sanitation Data'!G42))),'Data Summary'!DA48="Yes"),OFFSET('Sanitation Data'!$G$6,0,10*ROW('Sanitation Data'!G42)),NA())</f>
        <v>#N/A</v>
      </c>
      <c r="AM48" s="491" t="e">
        <f ca="1">+IF(AND(ISNUMBER(OFFSET('Sanitation Data'!$G$10,0,10*ROW('Sanitation Data'!G42))),'Data Summary'!DB48="Yes"),OFFSET('Sanitation Data'!$G$10,0,10*ROW('Sanitation Data'!G42)),NA())</f>
        <v>#N/A</v>
      </c>
      <c r="AN48" s="491" t="e">
        <f ca="1">+IF(AND(ISNUMBER(OFFSET('Sanitation Data'!$G$11,0,10*ROW('Sanitation Data'!G42))),'Data Summary'!DC48="Yes"),OFFSET('Sanitation Data'!$G$11,0,10*ROW('Sanitation Data'!G42)),NA())</f>
        <v>#N/A</v>
      </c>
      <c r="AO48" s="491" t="e">
        <f ca="1">+IF(AND(ISNUMBER(OFFSET('Sanitation Data'!$G$12,0,10*ROW('Sanitation Data'!G42))),'Data Summary'!DD48="Yes"),OFFSET('Sanitation Data'!$G$12,0,10*ROW('Sanitation Data'!G42)),NA())</f>
        <v>#N/A</v>
      </c>
      <c r="AP48" s="491" t="e">
        <f ca="1">+IF(AND(ISNUMBER(OFFSET('Sanitation Data'!$H$4,0,10*ROW('Sanitation Data'!H42))),'Data Summary'!DE48="Yes"),100-OFFSET('Sanitation Data'!$H$4,0,10*ROW('Sanitation Data'!H42)),NA())</f>
        <v>#N/A</v>
      </c>
      <c r="AQ48" s="491" t="e">
        <f ca="1">+IF(AND(ISNUMBER(OFFSET('Sanitation Data'!$H$6,0,10*ROW('Sanitation Data'!H42))),'Data Summary'!DF48="Yes"),OFFSET('Sanitation Data'!$H$6,0,10*ROW('Sanitation Data'!H42)),NA())</f>
        <v>#N/A</v>
      </c>
      <c r="AR48" s="491" t="e">
        <f ca="1">+IF(AND(ISNUMBER(OFFSET('Sanitation Data'!$H$10,0,10*ROW('Sanitation Data'!H42))),'Data Summary'!DG48="Yes"),OFFSET('Sanitation Data'!$H$10,0,10*ROW('Sanitation Data'!H42)),NA())</f>
        <v>#N/A</v>
      </c>
      <c r="AS48" s="491" t="e">
        <f ca="1">+IF(AND(ISNUMBER(OFFSET('Sanitation Data'!$H$11,0,10*ROW('Sanitation Data'!H42))),'Data Summary'!DH48="Yes"),OFFSET('Sanitation Data'!$H$11,0,10*ROW('Sanitation Data'!H42)),NA())</f>
        <v>#N/A</v>
      </c>
      <c r="AT48" s="491" t="e">
        <f ca="1">+IF(AND(ISNUMBER(OFFSET('Sanitation Data'!$H$12,0,10*ROW('Sanitation Data'!H42))),'Data Summary'!DI48="Yes"),OFFSET('Sanitation Data'!$H$12,0,10*ROW('Sanitation Data'!H42)),NA())</f>
        <v>#N/A</v>
      </c>
      <c r="AU48" s="491" t="e">
        <f ca="1">+IF(AND(ISNUMBER(OFFSET('Sanitation Data'!$I$4,0,10*ROW('Sanitation Data'!I42))),'Data Summary'!DJ48="Yes"),100-OFFSET('Sanitation Data'!$I$4,0,10*ROW('Sanitation Data'!I42)),NA())</f>
        <v>#N/A</v>
      </c>
      <c r="AV48" s="491" t="e">
        <f ca="1">+IF(AND(ISNUMBER(OFFSET('Sanitation Data'!$I$6,0,10*ROW('Sanitation Data'!I42))),'Data Summary'!DK48="Yes"),OFFSET('Sanitation Data'!$I$6,0,10*ROW('Sanitation Data'!I42)),NA())</f>
        <v>#N/A</v>
      </c>
      <c r="AW48" s="491" t="e">
        <f ca="1">+IF(AND(ISNUMBER(OFFSET('Sanitation Data'!$I$10,0,10*ROW('Sanitation Data'!I42))),'Data Summary'!DL48="Yes"),OFFSET('Sanitation Data'!$I$10,0,10*ROW('Sanitation Data'!I42)),NA())</f>
        <v>#N/A</v>
      </c>
      <c r="AX48" s="491" t="e">
        <f ca="1">+IF(AND(ISNUMBER(OFFSET('Sanitation Data'!$I$11,0,10*ROW('Sanitation Data'!I42))),'Data Summary'!DM48="Yes"),OFFSET('Sanitation Data'!$I$11,0,10*ROW('Sanitation Data'!I42)),NA())</f>
        <v>#N/A</v>
      </c>
      <c r="AY48" s="491" t="e">
        <f ca="1">+IF(AND(ISNUMBER(OFFSET('Sanitation Data'!$I$12,0,10*ROW('Sanitation Data'!I42))),'Data Summary'!DN48="Yes"),OFFSET('Sanitation Data'!$I$12,0,10*ROW('Sanitation Data'!I42)),NA())</f>
        <v>#N/A</v>
      </c>
      <c r="AZ48" s="492" t="e">
        <f ca="1">+IF(AND(ISNUMBER(OFFSET('Hygiene Data'!$D$5,0,10*ROW('Hygiene Data'!D42))),'Data Summary'!DO48="Yes"),OFFSET('Hygiene Data'!$D$5,0,10*ROW('Hygiene Data'!D42)),NA())</f>
        <v>#N/A</v>
      </c>
      <c r="BA48" s="492" t="e">
        <f ca="1">+IF(AND(ISNUMBER(OFFSET('Hygiene Data'!$D$7,0,10*ROW('Hygiene Data'!D42))),'Data Summary'!DP48="Yes"),OFFSET('Hygiene Data'!$D$7,0,10*ROW('Hygiene Data'!D42)),NA())</f>
        <v>#N/A</v>
      </c>
      <c r="BB48" s="492" t="e">
        <f ca="1">+IF(AND(ISNUMBER(OFFSET('Hygiene Data'!$D$9,0,10*ROW('Hygiene Data'!D42))),'Data Summary'!DQ48="Yes"),OFFSET('Hygiene Data'!$D$9,0,10*ROW('Hygiene Data'!D42)),NA())</f>
        <v>#N/A</v>
      </c>
      <c r="BC48" s="492" t="e">
        <f ca="1">+IF(AND(ISNUMBER(OFFSET('Hygiene Data'!$E$5,0,10*ROW('Hygiene Data'!E42))),'Data Summary'!DR48="Yes"),OFFSET('Hygiene Data'!$E$5,0,10*ROW('Hygiene Data'!E42)),NA())</f>
        <v>#N/A</v>
      </c>
      <c r="BD48" s="492" t="e">
        <f ca="1">+IF(AND(ISNUMBER(OFFSET('Hygiene Data'!$E$7,0,10*ROW('Hygiene Data'!E42))),'Data Summary'!DS48="Yes"),OFFSET('Hygiene Data'!$E$7,0,10*ROW('Hygiene Data'!E42)),NA())</f>
        <v>#N/A</v>
      </c>
      <c r="BE48" s="492" t="e">
        <f ca="1">+IF(AND(ISNUMBER(OFFSET('Hygiene Data'!$E$9,0,10*ROW('Hygiene Data'!E42))),'Data Summary'!DT48="Yes"),OFFSET('Hygiene Data'!$E$9,0,10*ROW('Hygiene Data'!E42)),NA())</f>
        <v>#N/A</v>
      </c>
      <c r="BF48" s="492" t="e">
        <f ca="1">+IF(AND(ISNUMBER(OFFSET('Hygiene Data'!$F$5,0,10*ROW('Hygiene Data'!F42))),'Data Summary'!DU48="Yes"),OFFSET('Hygiene Data'!$F$5,0,10*ROW('Hygiene Data'!F42)),NA())</f>
        <v>#N/A</v>
      </c>
      <c r="BG48" s="492" t="e">
        <f ca="1">+IF(AND(ISNUMBER(OFFSET('Hygiene Data'!$F$7,0,10*ROW('Hygiene Data'!F42))),'Data Summary'!DV48="Yes"),OFFSET('Hygiene Data'!$F$7,0,10*ROW('Hygiene Data'!F42)),NA())</f>
        <v>#N/A</v>
      </c>
      <c r="BH48" s="492" t="e">
        <f ca="1">+IF(AND(ISNUMBER(OFFSET('Hygiene Data'!$F$9,0,10*ROW('Hygiene Data'!F42))),'Data Summary'!DW48="Yes"),OFFSET('Hygiene Data'!$F$9,0,10*ROW('Hygiene Data'!F42)),NA())</f>
        <v>#N/A</v>
      </c>
      <c r="BI48" s="492" t="e">
        <f ca="1">+IF(AND(ISNUMBER(OFFSET('Hygiene Data'!$G$5,0,10*ROW('Hygiene Data'!G42))),'Data Summary'!DX48="Yes"),OFFSET('Hygiene Data'!$G$5,0,10*ROW('Hygiene Data'!G42)),NA())</f>
        <v>#N/A</v>
      </c>
      <c r="BJ48" s="492" t="e">
        <f ca="1">+IF(AND(ISNUMBER(OFFSET('Hygiene Data'!$G$7,0,10*ROW('Hygiene Data'!G42))),'Data Summary'!DY48="Yes"),OFFSET('Hygiene Data'!$G$7,0,10*ROW('Hygiene Data'!G42)),NA())</f>
        <v>#N/A</v>
      </c>
      <c r="BK48" s="492" t="e">
        <f ca="1">+IF(AND(ISNUMBER(OFFSET('Hygiene Data'!$G$9,0,10*ROW('Hygiene Data'!G42))),'Data Summary'!DZ48="Yes"),OFFSET('Hygiene Data'!$G$9,0,10*ROW('Hygiene Data'!G42)),NA())</f>
        <v>#N/A</v>
      </c>
      <c r="BL48" s="492" t="e">
        <f ca="1">+IF(AND(ISNUMBER(OFFSET('Hygiene Data'!$H$5,0,10*ROW('Hygiene Data'!H42))),'Data Summary'!EA48="Yes"),OFFSET('Hygiene Data'!$H$5,0,10*ROW('Hygiene Data'!H42)),NA())</f>
        <v>#N/A</v>
      </c>
      <c r="BM48" s="492" t="e">
        <f ca="1">+IF(AND(ISNUMBER(OFFSET('Hygiene Data'!$H$7,0,10*ROW('Hygiene Data'!H42))),'Data Summary'!EB48="Yes"),OFFSET('Hygiene Data'!$H$7,0,10*ROW('Hygiene Data'!H42)),NA())</f>
        <v>#N/A</v>
      </c>
      <c r="BN48" s="492" t="e">
        <f ca="1">+IF(AND(ISNUMBER(OFFSET('Hygiene Data'!$H$9,0,10*ROW('Hygiene Data'!H42))),'Data Summary'!EC48="Yes"),OFFSET('Hygiene Data'!$H$9,0,10*ROW('Hygiene Data'!H42)),NA())</f>
        <v>#N/A</v>
      </c>
      <c r="BO48" s="492" t="e">
        <f ca="1">+IF(AND(ISNUMBER(OFFSET('Hygiene Data'!$I$5,0,10*ROW('Hygiene Data'!I42))),'Data Summary'!ED48="Yes"),OFFSET('Hygiene Data'!$I$5,0,10*ROW('Hygiene Data'!I42)),NA())</f>
        <v>#N/A</v>
      </c>
      <c r="BP48" s="492" t="e">
        <f ca="1">+IF(AND(ISNUMBER(OFFSET('Hygiene Data'!$I$7,0,10*ROW('Hygiene Data'!I42))),'Data Summary'!EE48="Yes"),OFFSET('Hygiene Data'!$I$7,0,10*ROW('Hygiene Data'!I42)),NA())</f>
        <v>#N/A</v>
      </c>
      <c r="BQ48" s="492" t="e">
        <f ca="1">+IF(AND(ISNUMBER(OFFSET('Hygiene Data'!$I$9,0,10*ROW('Hygiene Data'!I42))),'Data Summary'!EF48="Yes"),OFFSET('Hygiene Data'!$I$9,0,10*ROW('Hygiene Data'!I42)),NA())</f>
        <v>#N/A</v>
      </c>
    </row>
    <row r="49" spans="1:69" x14ac:dyDescent="0.25">
      <c r="A49" s="488" t="e">
        <f ca="1">+RIGHT('Data Summary'!A49,LEN('Data Summary'!A49)-9)</f>
        <v>#VALUE!</v>
      </c>
      <c r="B49" s="462" t="str">
        <f ca="1">+IF(ISTEXT('Data Summary'!B49),'Data Summary'!B49,"")</f>
        <v/>
      </c>
      <c r="C49" s="489" t="e">
        <f ca="1">+VALUE('Data Summary'!C49)</f>
        <v>#VALUE!</v>
      </c>
      <c r="D49" s="490" t="e">
        <f ca="1">+IF(AND(ISNUMBER(OFFSET('Water Data'!$D$4,0,10*ROW('Water Data'!D43))),'Data Summary'!BS49="Yes"),100-OFFSET('Water Data'!$D$4,0,10*ROW('Water Data'!D43)),NA())</f>
        <v>#N/A</v>
      </c>
      <c r="E49" s="490" t="e">
        <f ca="1">+IF(AND(ISNUMBER(OFFSET('Water Data'!$D$6,0,10*ROW('Water Data'!D43))),'Data Summary'!BT49="Yes"),OFFSET('Water Data'!$D$6,0,10*ROW('Water Data'!D43)),NA())</f>
        <v>#N/A</v>
      </c>
      <c r="F49" s="490" t="e">
        <f ca="1">+IF(AND(ISNUMBER(OFFSET('Water Data'!$D$9,0,10*ROW('Water Data'!D43))),'Data Summary'!BU49="Yes"),OFFSET('Water Data'!$D$9,0,10*ROW('Water Data'!D43)),NA())</f>
        <v>#N/A</v>
      </c>
      <c r="G49" s="490" t="e">
        <f ca="1">+IF(AND(ISNUMBER(OFFSET('Water Data'!$E$4,0,10*ROW('Water Data'!E43))),'Data Summary'!BV49="Yes"),100-OFFSET('Water Data'!$E$4,0,10*ROW('Water Data'!E43)),NA())</f>
        <v>#N/A</v>
      </c>
      <c r="H49" s="490" t="e">
        <f ca="1">+IF(AND(ISNUMBER(OFFSET('Water Data'!$E$6,0,10*ROW('Water Data'!E43))),'Data Summary'!BW49="Yes"),OFFSET('Water Data'!$E$6,0,10*ROW('Water Data'!E43)),NA())</f>
        <v>#N/A</v>
      </c>
      <c r="I49" s="490" t="e">
        <f ca="1">+IF(AND(ISNUMBER(OFFSET('Water Data'!$E$9,0,10*ROW('Water Data'!E43))),'Data Summary'!BX49="Yes"),OFFSET('Water Data'!$E$9,0,10*ROW('Water Data'!E43)),NA())</f>
        <v>#N/A</v>
      </c>
      <c r="J49" s="490" t="e">
        <f ca="1">+IF(AND(ISNUMBER(OFFSET('Water Data'!$F$4,0,10*ROW('Water Data'!F43))),'Data Summary'!BY49="Yes"),100-OFFSET('Water Data'!$F$4,0,10*ROW('Water Data'!F43)),NA())</f>
        <v>#N/A</v>
      </c>
      <c r="K49" s="490" t="e">
        <f ca="1">+IF(AND(ISNUMBER(OFFSET('Water Data'!$F$6,0,10*ROW('Water Data'!F43))),'Data Summary'!BZ49="Yes"),OFFSET('Water Data'!$F$6,0,10*ROW('Water Data'!F43)),NA())</f>
        <v>#N/A</v>
      </c>
      <c r="L49" s="490" t="e">
        <f ca="1">+IF(AND(ISNUMBER(OFFSET('Water Data'!$F$9,0,10*ROW('Water Data'!F43))),'Data Summary'!CA49="Yes"),OFFSET('Water Data'!$F$9,0,10*ROW('Water Data'!F43)),NA())</f>
        <v>#N/A</v>
      </c>
      <c r="M49" s="490" t="e">
        <f ca="1">+IF(AND(ISNUMBER(OFFSET('Water Data'!$G$4,0,10*ROW('Water Data'!G43))),'Data Summary'!CB49="Yes"),100-OFFSET('Water Data'!$G$4,0,10*ROW('Water Data'!G43)),NA())</f>
        <v>#N/A</v>
      </c>
      <c r="N49" s="490" t="e">
        <f ca="1">+IF(AND(ISNUMBER(OFFSET('Water Data'!$G$6,0,10*ROW('Water Data'!G43))),'Data Summary'!CC49="Yes"),OFFSET('Water Data'!$G$6,0,10*ROW('Water Data'!G43)),NA())</f>
        <v>#N/A</v>
      </c>
      <c r="O49" s="490" t="e">
        <f ca="1">+IF(AND(ISNUMBER(OFFSET('Water Data'!$G$9,0,10*ROW('Water Data'!G43))),'Data Summary'!CD49="Yes"),OFFSET('Water Data'!$G$9,0,10*ROW('Water Data'!G43)),NA())</f>
        <v>#N/A</v>
      </c>
      <c r="P49" s="490" t="e">
        <f ca="1">+IF(AND(ISNUMBER(OFFSET('Water Data'!$H$4,0,10*ROW('Water Data'!H43))),'Data Summary'!CE49="Yes"),100-OFFSET('Water Data'!$H$4,0,10*ROW('Water Data'!H43)),NA())</f>
        <v>#N/A</v>
      </c>
      <c r="Q49" s="490" t="e">
        <f ca="1">+IF(AND(ISNUMBER(OFFSET('Water Data'!$H$6,0,10*ROW('Water Data'!H43))),'Data Summary'!CF49="Yes"),OFFSET('Water Data'!$H$6,0,10*ROW('Water Data'!H43)),NA())</f>
        <v>#N/A</v>
      </c>
      <c r="R49" s="490" t="e">
        <f ca="1">+IF(AND(ISNUMBER(OFFSET('Water Data'!$H$9,0,10*ROW('Water Data'!H43))),'Data Summary'!CG49="Yes"),OFFSET('Water Data'!$H$9,0,10*ROW('Water Data'!H43)),NA())</f>
        <v>#N/A</v>
      </c>
      <c r="S49" s="490" t="e">
        <f ca="1">+IF(AND(ISNUMBER(OFFSET('Water Data'!$I$4,0,10*ROW('Water Data'!I43))),'Data Summary'!CH49="Yes"),100-OFFSET('Water Data'!$I$4,0,10*ROW('Water Data'!I43)),NA())</f>
        <v>#N/A</v>
      </c>
      <c r="T49" s="490" t="e">
        <f ca="1">+IF(AND(ISNUMBER(OFFSET('Water Data'!$I$6,0,10*ROW('Water Data'!I43))),'Data Summary'!CI49="Yes"),OFFSET('Water Data'!$I$6,0,10*ROW('Water Data'!I43)),NA())</f>
        <v>#N/A</v>
      </c>
      <c r="U49" s="490" t="e">
        <f ca="1">+IF(AND(ISNUMBER(OFFSET('Water Data'!$I$9,0,10*ROW('Water Data'!I43))),'Data Summary'!CJ49="Yes"),OFFSET('Water Data'!$I$9,0,10*ROW('Water Data'!I43)),NA())</f>
        <v>#N/A</v>
      </c>
      <c r="V49" s="491" t="e">
        <f ca="1">+IF(AND(ISNUMBER(OFFSET('Sanitation Data'!$D$4,0,10*ROW('Sanitation Data'!D43))),'Data Summary'!CK49="Yes"),100-OFFSET('Sanitation Data'!$D$4,0,10*ROW('Sanitation Data'!D43)),NA())</f>
        <v>#N/A</v>
      </c>
      <c r="W49" s="491" t="e">
        <f ca="1">+IF(AND(ISNUMBER(OFFSET('Sanitation Data'!$D$6,0,10*ROW('Sanitation Data'!D43))),'Data Summary'!CL49="Yes"),OFFSET('Sanitation Data'!$D$6,0,10*ROW('Sanitation Data'!D43)),NA())</f>
        <v>#N/A</v>
      </c>
      <c r="X49" s="491" t="e">
        <f ca="1">+IF(AND(ISNUMBER(OFFSET('Sanitation Data'!$D$10,0,10*ROW('Sanitation Data'!D43))),'Data Summary'!CM49="Yes"),OFFSET('Sanitation Data'!$D$10,0,10*ROW('Sanitation Data'!D43)),NA())</f>
        <v>#N/A</v>
      </c>
      <c r="Y49" s="491" t="e">
        <f ca="1">+IF(AND(ISNUMBER(OFFSET('Sanitation Data'!$D$11,0,10*ROW('Sanitation Data'!D43))),'Data Summary'!CN49="Yes"),OFFSET('Sanitation Data'!$D$11,0,10*ROW('Sanitation Data'!D43)),NA())</f>
        <v>#N/A</v>
      </c>
      <c r="Z49" s="491" t="e">
        <f ca="1">+IF(AND(ISNUMBER(OFFSET('Sanitation Data'!$D$12,0,10*ROW('Sanitation Data'!D43))),'Data Summary'!CO49="Yes"),OFFSET('Sanitation Data'!$D$12,0,10*ROW('Sanitation Data'!D43)),NA())</f>
        <v>#N/A</v>
      </c>
      <c r="AA49" s="491" t="e">
        <f ca="1">+IF(AND(ISNUMBER(OFFSET('Sanitation Data'!$E$4,0,10*ROW('Sanitation Data'!E43))),'Data Summary'!CP49="Yes"),100-OFFSET('Sanitation Data'!$E$4,0,10*ROW('Sanitation Data'!E43)),NA())</f>
        <v>#N/A</v>
      </c>
      <c r="AB49" s="491" t="e">
        <f ca="1">+IF(AND(ISNUMBER(OFFSET('Sanitation Data'!$E$6,0,10*ROW('Sanitation Data'!E43))),'Data Summary'!CQ49="Yes"),OFFSET('Sanitation Data'!$E$6,0,10*ROW('Sanitation Data'!E43)),NA())</f>
        <v>#N/A</v>
      </c>
      <c r="AC49" s="491" t="e">
        <f ca="1">+IF(AND(ISNUMBER(OFFSET('Sanitation Data'!$E$10,0,10*ROW('Sanitation Data'!E43))),'Data Summary'!CR49="Yes"),OFFSET('Sanitation Data'!$E$10,0,10*ROW('Sanitation Data'!E43)),NA())</f>
        <v>#N/A</v>
      </c>
      <c r="AD49" s="491" t="e">
        <f ca="1">+IF(AND(ISNUMBER(OFFSET('Sanitation Data'!$E$11,0,10*ROW('Sanitation Data'!E43))),'Data Summary'!CS49="Yes"),OFFSET('Sanitation Data'!$E$11,0,10*ROW('Sanitation Data'!E43)),NA())</f>
        <v>#N/A</v>
      </c>
      <c r="AE49" s="491" t="e">
        <f ca="1">+IF(AND(ISNUMBER(OFFSET('Sanitation Data'!$E$12,0,10*ROW('Sanitation Data'!E43))),'Data Summary'!CT49="Yes"),OFFSET('Sanitation Data'!$E$12,0,10*ROW('Sanitation Data'!E43)),NA())</f>
        <v>#N/A</v>
      </c>
      <c r="AF49" s="491" t="e">
        <f ca="1">+IF(AND(ISNUMBER(OFFSET('Sanitation Data'!$F$4,0,10*ROW('Sanitation Data'!F43))),'Data Summary'!CU49="Yes"),100-OFFSET('Sanitation Data'!$F$4,0,10*ROW('Sanitation Data'!F43)),NA())</f>
        <v>#N/A</v>
      </c>
      <c r="AG49" s="491" t="e">
        <f ca="1">+IF(AND(ISNUMBER(OFFSET('Sanitation Data'!$F$6,0,10*ROW('Sanitation Data'!F43))),'Data Summary'!CV49="Yes"),OFFSET('Sanitation Data'!$F$6,0,10*ROW('Sanitation Data'!F43)),NA())</f>
        <v>#N/A</v>
      </c>
      <c r="AH49" s="491" t="e">
        <f ca="1">+IF(AND(ISNUMBER(OFFSET('Sanitation Data'!$F$10,0,10*ROW('Sanitation Data'!F43))),'Data Summary'!CW49="Yes"),OFFSET('Sanitation Data'!$F$10,0,10*ROW('Sanitation Data'!F43)),NA())</f>
        <v>#N/A</v>
      </c>
      <c r="AI49" s="491" t="e">
        <f ca="1">+IF(AND(ISNUMBER(OFFSET('Sanitation Data'!$F$11,0,10*ROW('Sanitation Data'!F43))),'Data Summary'!CX49="Yes"),OFFSET('Sanitation Data'!$F$11,0,10*ROW('Sanitation Data'!F43)),NA())</f>
        <v>#N/A</v>
      </c>
      <c r="AJ49" s="491" t="e">
        <f ca="1">+IF(AND(ISNUMBER(OFFSET('Sanitation Data'!$F$12,0,10*ROW('Sanitation Data'!F43))),'Data Summary'!CY49="Yes"),OFFSET('Sanitation Data'!$F$12,0,10*ROW('Sanitation Data'!F43)),NA())</f>
        <v>#N/A</v>
      </c>
      <c r="AK49" s="491" t="e">
        <f ca="1">+IF(AND(ISNUMBER(OFFSET('Sanitation Data'!$G$4,0,10*ROW('Sanitation Data'!G43))),'Data Summary'!CZ49="Yes"),100-OFFSET('Sanitation Data'!$G$4,0,10*ROW('Sanitation Data'!G43)),NA())</f>
        <v>#N/A</v>
      </c>
      <c r="AL49" s="491" t="e">
        <f ca="1">+IF(AND(ISNUMBER(OFFSET('Sanitation Data'!$G$6,0,10*ROW('Sanitation Data'!G43))),'Data Summary'!DA49="Yes"),OFFSET('Sanitation Data'!$G$6,0,10*ROW('Sanitation Data'!G43)),NA())</f>
        <v>#N/A</v>
      </c>
      <c r="AM49" s="491" t="e">
        <f ca="1">+IF(AND(ISNUMBER(OFFSET('Sanitation Data'!$G$10,0,10*ROW('Sanitation Data'!G43))),'Data Summary'!DB49="Yes"),OFFSET('Sanitation Data'!$G$10,0,10*ROW('Sanitation Data'!G43)),NA())</f>
        <v>#N/A</v>
      </c>
      <c r="AN49" s="491" t="e">
        <f ca="1">+IF(AND(ISNUMBER(OFFSET('Sanitation Data'!$G$11,0,10*ROW('Sanitation Data'!G43))),'Data Summary'!DC49="Yes"),OFFSET('Sanitation Data'!$G$11,0,10*ROW('Sanitation Data'!G43)),NA())</f>
        <v>#N/A</v>
      </c>
      <c r="AO49" s="491" t="e">
        <f ca="1">+IF(AND(ISNUMBER(OFFSET('Sanitation Data'!$G$12,0,10*ROW('Sanitation Data'!G43))),'Data Summary'!DD49="Yes"),OFFSET('Sanitation Data'!$G$12,0,10*ROW('Sanitation Data'!G43)),NA())</f>
        <v>#N/A</v>
      </c>
      <c r="AP49" s="491" t="e">
        <f ca="1">+IF(AND(ISNUMBER(OFFSET('Sanitation Data'!$H$4,0,10*ROW('Sanitation Data'!H43))),'Data Summary'!DE49="Yes"),100-OFFSET('Sanitation Data'!$H$4,0,10*ROW('Sanitation Data'!H43)),NA())</f>
        <v>#N/A</v>
      </c>
      <c r="AQ49" s="491" t="e">
        <f ca="1">+IF(AND(ISNUMBER(OFFSET('Sanitation Data'!$H$6,0,10*ROW('Sanitation Data'!H43))),'Data Summary'!DF49="Yes"),OFFSET('Sanitation Data'!$H$6,0,10*ROW('Sanitation Data'!H43)),NA())</f>
        <v>#N/A</v>
      </c>
      <c r="AR49" s="491" t="e">
        <f ca="1">+IF(AND(ISNUMBER(OFFSET('Sanitation Data'!$H$10,0,10*ROW('Sanitation Data'!H43))),'Data Summary'!DG49="Yes"),OFFSET('Sanitation Data'!$H$10,0,10*ROW('Sanitation Data'!H43)),NA())</f>
        <v>#N/A</v>
      </c>
      <c r="AS49" s="491" t="e">
        <f ca="1">+IF(AND(ISNUMBER(OFFSET('Sanitation Data'!$H$11,0,10*ROW('Sanitation Data'!H43))),'Data Summary'!DH49="Yes"),OFFSET('Sanitation Data'!$H$11,0,10*ROW('Sanitation Data'!H43)),NA())</f>
        <v>#N/A</v>
      </c>
      <c r="AT49" s="491" t="e">
        <f ca="1">+IF(AND(ISNUMBER(OFFSET('Sanitation Data'!$H$12,0,10*ROW('Sanitation Data'!H43))),'Data Summary'!DI49="Yes"),OFFSET('Sanitation Data'!$H$12,0,10*ROW('Sanitation Data'!H43)),NA())</f>
        <v>#N/A</v>
      </c>
      <c r="AU49" s="491" t="e">
        <f ca="1">+IF(AND(ISNUMBER(OFFSET('Sanitation Data'!$I$4,0,10*ROW('Sanitation Data'!I43))),'Data Summary'!DJ49="Yes"),100-OFFSET('Sanitation Data'!$I$4,0,10*ROW('Sanitation Data'!I43)),NA())</f>
        <v>#N/A</v>
      </c>
      <c r="AV49" s="491" t="e">
        <f ca="1">+IF(AND(ISNUMBER(OFFSET('Sanitation Data'!$I$6,0,10*ROW('Sanitation Data'!I43))),'Data Summary'!DK49="Yes"),OFFSET('Sanitation Data'!$I$6,0,10*ROW('Sanitation Data'!I43)),NA())</f>
        <v>#N/A</v>
      </c>
      <c r="AW49" s="491" t="e">
        <f ca="1">+IF(AND(ISNUMBER(OFFSET('Sanitation Data'!$I$10,0,10*ROW('Sanitation Data'!I43))),'Data Summary'!DL49="Yes"),OFFSET('Sanitation Data'!$I$10,0,10*ROW('Sanitation Data'!I43)),NA())</f>
        <v>#N/A</v>
      </c>
      <c r="AX49" s="491" t="e">
        <f ca="1">+IF(AND(ISNUMBER(OFFSET('Sanitation Data'!$I$11,0,10*ROW('Sanitation Data'!I43))),'Data Summary'!DM49="Yes"),OFFSET('Sanitation Data'!$I$11,0,10*ROW('Sanitation Data'!I43)),NA())</f>
        <v>#N/A</v>
      </c>
      <c r="AY49" s="491" t="e">
        <f ca="1">+IF(AND(ISNUMBER(OFFSET('Sanitation Data'!$I$12,0,10*ROW('Sanitation Data'!I43))),'Data Summary'!DN49="Yes"),OFFSET('Sanitation Data'!$I$12,0,10*ROW('Sanitation Data'!I43)),NA())</f>
        <v>#N/A</v>
      </c>
      <c r="AZ49" s="492" t="e">
        <f ca="1">+IF(AND(ISNUMBER(OFFSET('Hygiene Data'!$D$5,0,10*ROW('Hygiene Data'!D43))),'Data Summary'!DO49="Yes"),OFFSET('Hygiene Data'!$D$5,0,10*ROW('Hygiene Data'!D43)),NA())</f>
        <v>#N/A</v>
      </c>
      <c r="BA49" s="492" t="e">
        <f ca="1">+IF(AND(ISNUMBER(OFFSET('Hygiene Data'!$D$7,0,10*ROW('Hygiene Data'!D43))),'Data Summary'!DP49="Yes"),OFFSET('Hygiene Data'!$D$7,0,10*ROW('Hygiene Data'!D43)),NA())</f>
        <v>#N/A</v>
      </c>
      <c r="BB49" s="492" t="e">
        <f ca="1">+IF(AND(ISNUMBER(OFFSET('Hygiene Data'!$D$9,0,10*ROW('Hygiene Data'!D43))),'Data Summary'!DQ49="Yes"),OFFSET('Hygiene Data'!$D$9,0,10*ROW('Hygiene Data'!D43)),NA())</f>
        <v>#N/A</v>
      </c>
      <c r="BC49" s="492" t="e">
        <f ca="1">+IF(AND(ISNUMBER(OFFSET('Hygiene Data'!$E$5,0,10*ROW('Hygiene Data'!E43))),'Data Summary'!DR49="Yes"),OFFSET('Hygiene Data'!$E$5,0,10*ROW('Hygiene Data'!E43)),NA())</f>
        <v>#N/A</v>
      </c>
      <c r="BD49" s="492" t="e">
        <f ca="1">+IF(AND(ISNUMBER(OFFSET('Hygiene Data'!$E$7,0,10*ROW('Hygiene Data'!E43))),'Data Summary'!DS49="Yes"),OFFSET('Hygiene Data'!$E$7,0,10*ROW('Hygiene Data'!E43)),NA())</f>
        <v>#N/A</v>
      </c>
      <c r="BE49" s="492" t="e">
        <f ca="1">+IF(AND(ISNUMBER(OFFSET('Hygiene Data'!$E$9,0,10*ROW('Hygiene Data'!E43))),'Data Summary'!DT49="Yes"),OFFSET('Hygiene Data'!$E$9,0,10*ROW('Hygiene Data'!E43)),NA())</f>
        <v>#N/A</v>
      </c>
      <c r="BF49" s="492" t="e">
        <f ca="1">+IF(AND(ISNUMBER(OFFSET('Hygiene Data'!$F$5,0,10*ROW('Hygiene Data'!F43))),'Data Summary'!DU49="Yes"),OFFSET('Hygiene Data'!$F$5,0,10*ROW('Hygiene Data'!F43)),NA())</f>
        <v>#N/A</v>
      </c>
      <c r="BG49" s="492" t="e">
        <f ca="1">+IF(AND(ISNUMBER(OFFSET('Hygiene Data'!$F$7,0,10*ROW('Hygiene Data'!F43))),'Data Summary'!DV49="Yes"),OFFSET('Hygiene Data'!$F$7,0,10*ROW('Hygiene Data'!F43)),NA())</f>
        <v>#N/A</v>
      </c>
      <c r="BH49" s="492" t="e">
        <f ca="1">+IF(AND(ISNUMBER(OFFSET('Hygiene Data'!$F$9,0,10*ROW('Hygiene Data'!F43))),'Data Summary'!DW49="Yes"),OFFSET('Hygiene Data'!$F$9,0,10*ROW('Hygiene Data'!F43)),NA())</f>
        <v>#N/A</v>
      </c>
      <c r="BI49" s="492" t="e">
        <f ca="1">+IF(AND(ISNUMBER(OFFSET('Hygiene Data'!$G$5,0,10*ROW('Hygiene Data'!G43))),'Data Summary'!DX49="Yes"),OFFSET('Hygiene Data'!$G$5,0,10*ROW('Hygiene Data'!G43)),NA())</f>
        <v>#N/A</v>
      </c>
      <c r="BJ49" s="492" t="e">
        <f ca="1">+IF(AND(ISNUMBER(OFFSET('Hygiene Data'!$G$7,0,10*ROW('Hygiene Data'!G43))),'Data Summary'!DY49="Yes"),OFFSET('Hygiene Data'!$G$7,0,10*ROW('Hygiene Data'!G43)),NA())</f>
        <v>#N/A</v>
      </c>
      <c r="BK49" s="492" t="e">
        <f ca="1">+IF(AND(ISNUMBER(OFFSET('Hygiene Data'!$G$9,0,10*ROW('Hygiene Data'!G43))),'Data Summary'!DZ49="Yes"),OFFSET('Hygiene Data'!$G$9,0,10*ROW('Hygiene Data'!G43)),NA())</f>
        <v>#N/A</v>
      </c>
      <c r="BL49" s="492" t="e">
        <f ca="1">+IF(AND(ISNUMBER(OFFSET('Hygiene Data'!$H$5,0,10*ROW('Hygiene Data'!H43))),'Data Summary'!EA49="Yes"),OFFSET('Hygiene Data'!$H$5,0,10*ROW('Hygiene Data'!H43)),NA())</f>
        <v>#N/A</v>
      </c>
      <c r="BM49" s="492" t="e">
        <f ca="1">+IF(AND(ISNUMBER(OFFSET('Hygiene Data'!$H$7,0,10*ROW('Hygiene Data'!H43))),'Data Summary'!EB49="Yes"),OFFSET('Hygiene Data'!$H$7,0,10*ROW('Hygiene Data'!H43)),NA())</f>
        <v>#N/A</v>
      </c>
      <c r="BN49" s="492" t="e">
        <f ca="1">+IF(AND(ISNUMBER(OFFSET('Hygiene Data'!$H$9,0,10*ROW('Hygiene Data'!H43))),'Data Summary'!EC49="Yes"),OFFSET('Hygiene Data'!$H$9,0,10*ROW('Hygiene Data'!H43)),NA())</f>
        <v>#N/A</v>
      </c>
      <c r="BO49" s="492" t="e">
        <f ca="1">+IF(AND(ISNUMBER(OFFSET('Hygiene Data'!$I$5,0,10*ROW('Hygiene Data'!I43))),'Data Summary'!ED49="Yes"),OFFSET('Hygiene Data'!$I$5,0,10*ROW('Hygiene Data'!I43)),NA())</f>
        <v>#N/A</v>
      </c>
      <c r="BP49" s="492" t="e">
        <f ca="1">+IF(AND(ISNUMBER(OFFSET('Hygiene Data'!$I$7,0,10*ROW('Hygiene Data'!I43))),'Data Summary'!EE49="Yes"),OFFSET('Hygiene Data'!$I$7,0,10*ROW('Hygiene Data'!I43)),NA())</f>
        <v>#N/A</v>
      </c>
      <c r="BQ49" s="492" t="e">
        <f ca="1">+IF(AND(ISNUMBER(OFFSET('Hygiene Data'!$I$9,0,10*ROW('Hygiene Data'!I43))),'Data Summary'!EF49="Yes"),OFFSET('Hygiene Data'!$I$9,0,10*ROW('Hygiene Data'!I43)),NA())</f>
        <v>#N/A</v>
      </c>
    </row>
    <row r="50" spans="1:69" x14ac:dyDescent="0.25">
      <c r="A50" s="488" t="e">
        <f ca="1">+RIGHT('Data Summary'!A50,LEN('Data Summary'!A50)-9)</f>
        <v>#VALUE!</v>
      </c>
      <c r="B50" s="462" t="str">
        <f ca="1">+IF(ISTEXT('Data Summary'!B50),'Data Summary'!B50,"")</f>
        <v/>
      </c>
      <c r="C50" s="489" t="e">
        <f ca="1">+VALUE('Data Summary'!C50)</f>
        <v>#VALUE!</v>
      </c>
      <c r="D50" s="490" t="e">
        <f ca="1">+IF(AND(ISNUMBER(OFFSET('Water Data'!$D$4,0,10*ROW('Water Data'!D44))),'Data Summary'!BS50="Yes"),100-OFFSET('Water Data'!$D$4,0,10*ROW('Water Data'!D44)),NA())</f>
        <v>#N/A</v>
      </c>
      <c r="E50" s="490" t="e">
        <f ca="1">+IF(AND(ISNUMBER(OFFSET('Water Data'!$D$6,0,10*ROW('Water Data'!D44))),'Data Summary'!BT50="Yes"),OFFSET('Water Data'!$D$6,0,10*ROW('Water Data'!D44)),NA())</f>
        <v>#N/A</v>
      </c>
      <c r="F50" s="490" t="e">
        <f ca="1">+IF(AND(ISNUMBER(OFFSET('Water Data'!$D$9,0,10*ROW('Water Data'!D44))),'Data Summary'!BU50="Yes"),OFFSET('Water Data'!$D$9,0,10*ROW('Water Data'!D44)),NA())</f>
        <v>#N/A</v>
      </c>
      <c r="G50" s="490" t="e">
        <f ca="1">+IF(AND(ISNUMBER(OFFSET('Water Data'!$E$4,0,10*ROW('Water Data'!E44))),'Data Summary'!BV50="Yes"),100-OFFSET('Water Data'!$E$4,0,10*ROW('Water Data'!E44)),NA())</f>
        <v>#N/A</v>
      </c>
      <c r="H50" s="490" t="e">
        <f ca="1">+IF(AND(ISNUMBER(OFFSET('Water Data'!$E$6,0,10*ROW('Water Data'!E44))),'Data Summary'!BW50="Yes"),OFFSET('Water Data'!$E$6,0,10*ROW('Water Data'!E44)),NA())</f>
        <v>#N/A</v>
      </c>
      <c r="I50" s="490" t="e">
        <f ca="1">+IF(AND(ISNUMBER(OFFSET('Water Data'!$E$9,0,10*ROW('Water Data'!E44))),'Data Summary'!BX50="Yes"),OFFSET('Water Data'!$E$9,0,10*ROW('Water Data'!E44)),NA())</f>
        <v>#N/A</v>
      </c>
      <c r="J50" s="490" t="e">
        <f ca="1">+IF(AND(ISNUMBER(OFFSET('Water Data'!$F$4,0,10*ROW('Water Data'!F44))),'Data Summary'!BY50="Yes"),100-OFFSET('Water Data'!$F$4,0,10*ROW('Water Data'!F44)),NA())</f>
        <v>#N/A</v>
      </c>
      <c r="K50" s="490" t="e">
        <f ca="1">+IF(AND(ISNUMBER(OFFSET('Water Data'!$F$6,0,10*ROW('Water Data'!F44))),'Data Summary'!BZ50="Yes"),OFFSET('Water Data'!$F$6,0,10*ROW('Water Data'!F44)),NA())</f>
        <v>#N/A</v>
      </c>
      <c r="L50" s="490" t="e">
        <f ca="1">+IF(AND(ISNUMBER(OFFSET('Water Data'!$F$9,0,10*ROW('Water Data'!F44))),'Data Summary'!CA50="Yes"),OFFSET('Water Data'!$F$9,0,10*ROW('Water Data'!F44)),NA())</f>
        <v>#N/A</v>
      </c>
      <c r="M50" s="490" t="e">
        <f ca="1">+IF(AND(ISNUMBER(OFFSET('Water Data'!$G$4,0,10*ROW('Water Data'!G44))),'Data Summary'!CB50="Yes"),100-OFFSET('Water Data'!$G$4,0,10*ROW('Water Data'!G44)),NA())</f>
        <v>#N/A</v>
      </c>
      <c r="N50" s="490" t="e">
        <f ca="1">+IF(AND(ISNUMBER(OFFSET('Water Data'!$G$6,0,10*ROW('Water Data'!G44))),'Data Summary'!CC50="Yes"),OFFSET('Water Data'!$G$6,0,10*ROW('Water Data'!G44)),NA())</f>
        <v>#N/A</v>
      </c>
      <c r="O50" s="490" t="e">
        <f ca="1">+IF(AND(ISNUMBER(OFFSET('Water Data'!$G$9,0,10*ROW('Water Data'!G44))),'Data Summary'!CD50="Yes"),OFFSET('Water Data'!$G$9,0,10*ROW('Water Data'!G44)),NA())</f>
        <v>#N/A</v>
      </c>
      <c r="P50" s="490" t="e">
        <f ca="1">+IF(AND(ISNUMBER(OFFSET('Water Data'!$H$4,0,10*ROW('Water Data'!H44))),'Data Summary'!CE50="Yes"),100-OFFSET('Water Data'!$H$4,0,10*ROW('Water Data'!H44)),NA())</f>
        <v>#N/A</v>
      </c>
      <c r="Q50" s="490" t="e">
        <f ca="1">+IF(AND(ISNUMBER(OFFSET('Water Data'!$H$6,0,10*ROW('Water Data'!H44))),'Data Summary'!CF50="Yes"),OFFSET('Water Data'!$H$6,0,10*ROW('Water Data'!H44)),NA())</f>
        <v>#N/A</v>
      </c>
      <c r="R50" s="490" t="e">
        <f ca="1">+IF(AND(ISNUMBER(OFFSET('Water Data'!$H$9,0,10*ROW('Water Data'!H44))),'Data Summary'!CG50="Yes"),OFFSET('Water Data'!$H$9,0,10*ROW('Water Data'!H44)),NA())</f>
        <v>#N/A</v>
      </c>
      <c r="S50" s="490" t="e">
        <f ca="1">+IF(AND(ISNUMBER(OFFSET('Water Data'!$I$4,0,10*ROW('Water Data'!I44))),'Data Summary'!CH50="Yes"),100-OFFSET('Water Data'!$I$4,0,10*ROW('Water Data'!I44)),NA())</f>
        <v>#N/A</v>
      </c>
      <c r="T50" s="490" t="e">
        <f ca="1">+IF(AND(ISNUMBER(OFFSET('Water Data'!$I$6,0,10*ROW('Water Data'!I44))),'Data Summary'!CI50="Yes"),OFFSET('Water Data'!$I$6,0,10*ROW('Water Data'!I44)),NA())</f>
        <v>#N/A</v>
      </c>
      <c r="U50" s="490" t="e">
        <f ca="1">+IF(AND(ISNUMBER(OFFSET('Water Data'!$I$9,0,10*ROW('Water Data'!I44))),'Data Summary'!CJ50="Yes"),OFFSET('Water Data'!$I$9,0,10*ROW('Water Data'!I44)),NA())</f>
        <v>#N/A</v>
      </c>
      <c r="V50" s="491" t="e">
        <f ca="1">+IF(AND(ISNUMBER(OFFSET('Sanitation Data'!$D$4,0,10*ROW('Sanitation Data'!D44))),'Data Summary'!CK50="Yes"),100-OFFSET('Sanitation Data'!$D$4,0,10*ROW('Sanitation Data'!D44)),NA())</f>
        <v>#N/A</v>
      </c>
      <c r="W50" s="491" t="e">
        <f ca="1">+IF(AND(ISNUMBER(OFFSET('Sanitation Data'!$D$6,0,10*ROW('Sanitation Data'!D44))),'Data Summary'!CL50="Yes"),OFFSET('Sanitation Data'!$D$6,0,10*ROW('Sanitation Data'!D44)),NA())</f>
        <v>#N/A</v>
      </c>
      <c r="X50" s="491" t="e">
        <f ca="1">+IF(AND(ISNUMBER(OFFSET('Sanitation Data'!$D$10,0,10*ROW('Sanitation Data'!D44))),'Data Summary'!CM50="Yes"),OFFSET('Sanitation Data'!$D$10,0,10*ROW('Sanitation Data'!D44)),NA())</f>
        <v>#N/A</v>
      </c>
      <c r="Y50" s="491" t="e">
        <f ca="1">+IF(AND(ISNUMBER(OFFSET('Sanitation Data'!$D$11,0,10*ROW('Sanitation Data'!D44))),'Data Summary'!CN50="Yes"),OFFSET('Sanitation Data'!$D$11,0,10*ROW('Sanitation Data'!D44)),NA())</f>
        <v>#N/A</v>
      </c>
      <c r="Z50" s="491" t="e">
        <f ca="1">+IF(AND(ISNUMBER(OFFSET('Sanitation Data'!$D$12,0,10*ROW('Sanitation Data'!D44))),'Data Summary'!CO50="Yes"),OFFSET('Sanitation Data'!$D$12,0,10*ROW('Sanitation Data'!D44)),NA())</f>
        <v>#N/A</v>
      </c>
      <c r="AA50" s="491" t="e">
        <f ca="1">+IF(AND(ISNUMBER(OFFSET('Sanitation Data'!$E$4,0,10*ROW('Sanitation Data'!E44))),'Data Summary'!CP50="Yes"),100-OFFSET('Sanitation Data'!$E$4,0,10*ROW('Sanitation Data'!E44)),NA())</f>
        <v>#N/A</v>
      </c>
      <c r="AB50" s="491" t="e">
        <f ca="1">+IF(AND(ISNUMBER(OFFSET('Sanitation Data'!$E$6,0,10*ROW('Sanitation Data'!E44))),'Data Summary'!CQ50="Yes"),OFFSET('Sanitation Data'!$E$6,0,10*ROW('Sanitation Data'!E44)),NA())</f>
        <v>#N/A</v>
      </c>
      <c r="AC50" s="491" t="e">
        <f ca="1">+IF(AND(ISNUMBER(OFFSET('Sanitation Data'!$E$10,0,10*ROW('Sanitation Data'!E44))),'Data Summary'!CR50="Yes"),OFFSET('Sanitation Data'!$E$10,0,10*ROW('Sanitation Data'!E44)),NA())</f>
        <v>#N/A</v>
      </c>
      <c r="AD50" s="491" t="e">
        <f ca="1">+IF(AND(ISNUMBER(OFFSET('Sanitation Data'!$E$11,0,10*ROW('Sanitation Data'!E44))),'Data Summary'!CS50="Yes"),OFFSET('Sanitation Data'!$E$11,0,10*ROW('Sanitation Data'!E44)),NA())</f>
        <v>#N/A</v>
      </c>
      <c r="AE50" s="491" t="e">
        <f ca="1">+IF(AND(ISNUMBER(OFFSET('Sanitation Data'!$E$12,0,10*ROW('Sanitation Data'!E44))),'Data Summary'!CT50="Yes"),OFFSET('Sanitation Data'!$E$12,0,10*ROW('Sanitation Data'!E44)),NA())</f>
        <v>#N/A</v>
      </c>
      <c r="AF50" s="491" t="e">
        <f ca="1">+IF(AND(ISNUMBER(OFFSET('Sanitation Data'!$F$4,0,10*ROW('Sanitation Data'!F44))),'Data Summary'!CU50="Yes"),100-OFFSET('Sanitation Data'!$F$4,0,10*ROW('Sanitation Data'!F44)),NA())</f>
        <v>#N/A</v>
      </c>
      <c r="AG50" s="491" t="e">
        <f ca="1">+IF(AND(ISNUMBER(OFFSET('Sanitation Data'!$F$6,0,10*ROW('Sanitation Data'!F44))),'Data Summary'!CV50="Yes"),OFFSET('Sanitation Data'!$F$6,0,10*ROW('Sanitation Data'!F44)),NA())</f>
        <v>#N/A</v>
      </c>
      <c r="AH50" s="491" t="e">
        <f ca="1">+IF(AND(ISNUMBER(OFFSET('Sanitation Data'!$F$10,0,10*ROW('Sanitation Data'!F44))),'Data Summary'!CW50="Yes"),OFFSET('Sanitation Data'!$F$10,0,10*ROW('Sanitation Data'!F44)),NA())</f>
        <v>#N/A</v>
      </c>
      <c r="AI50" s="491" t="e">
        <f ca="1">+IF(AND(ISNUMBER(OFFSET('Sanitation Data'!$F$11,0,10*ROW('Sanitation Data'!F44))),'Data Summary'!CX50="Yes"),OFFSET('Sanitation Data'!$F$11,0,10*ROW('Sanitation Data'!F44)),NA())</f>
        <v>#N/A</v>
      </c>
      <c r="AJ50" s="491" t="e">
        <f ca="1">+IF(AND(ISNUMBER(OFFSET('Sanitation Data'!$F$12,0,10*ROW('Sanitation Data'!F44))),'Data Summary'!CY50="Yes"),OFFSET('Sanitation Data'!$F$12,0,10*ROW('Sanitation Data'!F44)),NA())</f>
        <v>#N/A</v>
      </c>
      <c r="AK50" s="491" t="e">
        <f ca="1">+IF(AND(ISNUMBER(OFFSET('Sanitation Data'!$G$4,0,10*ROW('Sanitation Data'!G44))),'Data Summary'!CZ50="Yes"),100-OFFSET('Sanitation Data'!$G$4,0,10*ROW('Sanitation Data'!G44)),NA())</f>
        <v>#N/A</v>
      </c>
      <c r="AL50" s="491" t="e">
        <f ca="1">+IF(AND(ISNUMBER(OFFSET('Sanitation Data'!$G$6,0,10*ROW('Sanitation Data'!G44))),'Data Summary'!DA50="Yes"),OFFSET('Sanitation Data'!$G$6,0,10*ROW('Sanitation Data'!G44)),NA())</f>
        <v>#N/A</v>
      </c>
      <c r="AM50" s="491" t="e">
        <f ca="1">+IF(AND(ISNUMBER(OFFSET('Sanitation Data'!$G$10,0,10*ROW('Sanitation Data'!G44))),'Data Summary'!DB50="Yes"),OFFSET('Sanitation Data'!$G$10,0,10*ROW('Sanitation Data'!G44)),NA())</f>
        <v>#N/A</v>
      </c>
      <c r="AN50" s="491" t="e">
        <f ca="1">+IF(AND(ISNUMBER(OFFSET('Sanitation Data'!$G$11,0,10*ROW('Sanitation Data'!G44))),'Data Summary'!DC50="Yes"),OFFSET('Sanitation Data'!$G$11,0,10*ROW('Sanitation Data'!G44)),NA())</f>
        <v>#N/A</v>
      </c>
      <c r="AO50" s="491" t="e">
        <f ca="1">+IF(AND(ISNUMBER(OFFSET('Sanitation Data'!$G$12,0,10*ROW('Sanitation Data'!G44))),'Data Summary'!DD50="Yes"),OFFSET('Sanitation Data'!$G$12,0,10*ROW('Sanitation Data'!G44)),NA())</f>
        <v>#N/A</v>
      </c>
      <c r="AP50" s="491" t="e">
        <f ca="1">+IF(AND(ISNUMBER(OFFSET('Sanitation Data'!$H$4,0,10*ROW('Sanitation Data'!H44))),'Data Summary'!DE50="Yes"),100-OFFSET('Sanitation Data'!$H$4,0,10*ROW('Sanitation Data'!H44)),NA())</f>
        <v>#N/A</v>
      </c>
      <c r="AQ50" s="491" t="e">
        <f ca="1">+IF(AND(ISNUMBER(OFFSET('Sanitation Data'!$H$6,0,10*ROW('Sanitation Data'!H44))),'Data Summary'!DF50="Yes"),OFFSET('Sanitation Data'!$H$6,0,10*ROW('Sanitation Data'!H44)),NA())</f>
        <v>#N/A</v>
      </c>
      <c r="AR50" s="491" t="e">
        <f ca="1">+IF(AND(ISNUMBER(OFFSET('Sanitation Data'!$H$10,0,10*ROW('Sanitation Data'!H44))),'Data Summary'!DG50="Yes"),OFFSET('Sanitation Data'!$H$10,0,10*ROW('Sanitation Data'!H44)),NA())</f>
        <v>#N/A</v>
      </c>
      <c r="AS50" s="491" t="e">
        <f ca="1">+IF(AND(ISNUMBER(OFFSET('Sanitation Data'!$H$11,0,10*ROW('Sanitation Data'!H44))),'Data Summary'!DH50="Yes"),OFFSET('Sanitation Data'!$H$11,0,10*ROW('Sanitation Data'!H44)),NA())</f>
        <v>#N/A</v>
      </c>
      <c r="AT50" s="491" t="e">
        <f ca="1">+IF(AND(ISNUMBER(OFFSET('Sanitation Data'!$H$12,0,10*ROW('Sanitation Data'!H44))),'Data Summary'!DI50="Yes"),OFFSET('Sanitation Data'!$H$12,0,10*ROW('Sanitation Data'!H44)),NA())</f>
        <v>#N/A</v>
      </c>
      <c r="AU50" s="491" t="e">
        <f ca="1">+IF(AND(ISNUMBER(OFFSET('Sanitation Data'!$I$4,0,10*ROW('Sanitation Data'!I44))),'Data Summary'!DJ50="Yes"),100-OFFSET('Sanitation Data'!$I$4,0,10*ROW('Sanitation Data'!I44)),NA())</f>
        <v>#N/A</v>
      </c>
      <c r="AV50" s="491" t="e">
        <f ca="1">+IF(AND(ISNUMBER(OFFSET('Sanitation Data'!$I$6,0,10*ROW('Sanitation Data'!I44))),'Data Summary'!DK50="Yes"),OFFSET('Sanitation Data'!$I$6,0,10*ROW('Sanitation Data'!I44)),NA())</f>
        <v>#N/A</v>
      </c>
      <c r="AW50" s="491" t="e">
        <f ca="1">+IF(AND(ISNUMBER(OFFSET('Sanitation Data'!$I$10,0,10*ROW('Sanitation Data'!I44))),'Data Summary'!DL50="Yes"),OFFSET('Sanitation Data'!$I$10,0,10*ROW('Sanitation Data'!I44)),NA())</f>
        <v>#N/A</v>
      </c>
      <c r="AX50" s="491" t="e">
        <f ca="1">+IF(AND(ISNUMBER(OFFSET('Sanitation Data'!$I$11,0,10*ROW('Sanitation Data'!I44))),'Data Summary'!DM50="Yes"),OFFSET('Sanitation Data'!$I$11,0,10*ROW('Sanitation Data'!I44)),NA())</f>
        <v>#N/A</v>
      </c>
      <c r="AY50" s="491" t="e">
        <f ca="1">+IF(AND(ISNUMBER(OFFSET('Sanitation Data'!$I$12,0,10*ROW('Sanitation Data'!I44))),'Data Summary'!DN50="Yes"),OFFSET('Sanitation Data'!$I$12,0,10*ROW('Sanitation Data'!I44)),NA())</f>
        <v>#N/A</v>
      </c>
      <c r="AZ50" s="492" t="e">
        <f ca="1">+IF(AND(ISNUMBER(OFFSET('Hygiene Data'!$D$5,0,10*ROW('Hygiene Data'!D44))),'Data Summary'!DO50="Yes"),OFFSET('Hygiene Data'!$D$5,0,10*ROW('Hygiene Data'!D44)),NA())</f>
        <v>#N/A</v>
      </c>
      <c r="BA50" s="492" t="e">
        <f ca="1">+IF(AND(ISNUMBER(OFFSET('Hygiene Data'!$D$7,0,10*ROW('Hygiene Data'!D44))),'Data Summary'!DP50="Yes"),OFFSET('Hygiene Data'!$D$7,0,10*ROW('Hygiene Data'!D44)),NA())</f>
        <v>#N/A</v>
      </c>
      <c r="BB50" s="492" t="e">
        <f ca="1">+IF(AND(ISNUMBER(OFFSET('Hygiene Data'!$D$9,0,10*ROW('Hygiene Data'!D44))),'Data Summary'!DQ50="Yes"),OFFSET('Hygiene Data'!$D$9,0,10*ROW('Hygiene Data'!D44)),NA())</f>
        <v>#N/A</v>
      </c>
      <c r="BC50" s="492" t="e">
        <f ca="1">+IF(AND(ISNUMBER(OFFSET('Hygiene Data'!$E$5,0,10*ROW('Hygiene Data'!E44))),'Data Summary'!DR50="Yes"),OFFSET('Hygiene Data'!$E$5,0,10*ROW('Hygiene Data'!E44)),NA())</f>
        <v>#N/A</v>
      </c>
      <c r="BD50" s="492" t="e">
        <f ca="1">+IF(AND(ISNUMBER(OFFSET('Hygiene Data'!$E$7,0,10*ROW('Hygiene Data'!E44))),'Data Summary'!DS50="Yes"),OFFSET('Hygiene Data'!$E$7,0,10*ROW('Hygiene Data'!E44)),NA())</f>
        <v>#N/A</v>
      </c>
      <c r="BE50" s="492" t="e">
        <f ca="1">+IF(AND(ISNUMBER(OFFSET('Hygiene Data'!$E$9,0,10*ROW('Hygiene Data'!E44))),'Data Summary'!DT50="Yes"),OFFSET('Hygiene Data'!$E$9,0,10*ROW('Hygiene Data'!E44)),NA())</f>
        <v>#N/A</v>
      </c>
      <c r="BF50" s="492" t="e">
        <f ca="1">+IF(AND(ISNUMBER(OFFSET('Hygiene Data'!$F$5,0,10*ROW('Hygiene Data'!F44))),'Data Summary'!DU50="Yes"),OFFSET('Hygiene Data'!$F$5,0,10*ROW('Hygiene Data'!F44)),NA())</f>
        <v>#N/A</v>
      </c>
      <c r="BG50" s="492" t="e">
        <f ca="1">+IF(AND(ISNUMBER(OFFSET('Hygiene Data'!$F$7,0,10*ROW('Hygiene Data'!F44))),'Data Summary'!DV50="Yes"),OFFSET('Hygiene Data'!$F$7,0,10*ROW('Hygiene Data'!F44)),NA())</f>
        <v>#N/A</v>
      </c>
      <c r="BH50" s="492" t="e">
        <f ca="1">+IF(AND(ISNUMBER(OFFSET('Hygiene Data'!$F$9,0,10*ROW('Hygiene Data'!F44))),'Data Summary'!DW50="Yes"),OFFSET('Hygiene Data'!$F$9,0,10*ROW('Hygiene Data'!F44)),NA())</f>
        <v>#N/A</v>
      </c>
      <c r="BI50" s="492" t="e">
        <f ca="1">+IF(AND(ISNUMBER(OFFSET('Hygiene Data'!$G$5,0,10*ROW('Hygiene Data'!G44))),'Data Summary'!DX50="Yes"),OFFSET('Hygiene Data'!$G$5,0,10*ROW('Hygiene Data'!G44)),NA())</f>
        <v>#N/A</v>
      </c>
      <c r="BJ50" s="492" t="e">
        <f ca="1">+IF(AND(ISNUMBER(OFFSET('Hygiene Data'!$G$7,0,10*ROW('Hygiene Data'!G44))),'Data Summary'!DY50="Yes"),OFFSET('Hygiene Data'!$G$7,0,10*ROW('Hygiene Data'!G44)),NA())</f>
        <v>#N/A</v>
      </c>
      <c r="BK50" s="492" t="e">
        <f ca="1">+IF(AND(ISNUMBER(OFFSET('Hygiene Data'!$G$9,0,10*ROW('Hygiene Data'!G44))),'Data Summary'!DZ50="Yes"),OFFSET('Hygiene Data'!$G$9,0,10*ROW('Hygiene Data'!G44)),NA())</f>
        <v>#N/A</v>
      </c>
      <c r="BL50" s="492" t="e">
        <f ca="1">+IF(AND(ISNUMBER(OFFSET('Hygiene Data'!$H$5,0,10*ROW('Hygiene Data'!H44))),'Data Summary'!EA50="Yes"),OFFSET('Hygiene Data'!$H$5,0,10*ROW('Hygiene Data'!H44)),NA())</f>
        <v>#N/A</v>
      </c>
      <c r="BM50" s="492" t="e">
        <f ca="1">+IF(AND(ISNUMBER(OFFSET('Hygiene Data'!$H$7,0,10*ROW('Hygiene Data'!H44))),'Data Summary'!EB50="Yes"),OFFSET('Hygiene Data'!$H$7,0,10*ROW('Hygiene Data'!H44)),NA())</f>
        <v>#N/A</v>
      </c>
      <c r="BN50" s="492" t="e">
        <f ca="1">+IF(AND(ISNUMBER(OFFSET('Hygiene Data'!$H$9,0,10*ROW('Hygiene Data'!H44))),'Data Summary'!EC50="Yes"),OFFSET('Hygiene Data'!$H$9,0,10*ROW('Hygiene Data'!H44)),NA())</f>
        <v>#N/A</v>
      </c>
      <c r="BO50" s="492" t="e">
        <f ca="1">+IF(AND(ISNUMBER(OFFSET('Hygiene Data'!$I$5,0,10*ROW('Hygiene Data'!I44))),'Data Summary'!ED50="Yes"),OFFSET('Hygiene Data'!$I$5,0,10*ROW('Hygiene Data'!I44)),NA())</f>
        <v>#N/A</v>
      </c>
      <c r="BP50" s="492" t="e">
        <f ca="1">+IF(AND(ISNUMBER(OFFSET('Hygiene Data'!$I$7,0,10*ROW('Hygiene Data'!I44))),'Data Summary'!EE50="Yes"),OFFSET('Hygiene Data'!$I$7,0,10*ROW('Hygiene Data'!I44)),NA())</f>
        <v>#N/A</v>
      </c>
      <c r="BQ50" s="492" t="e">
        <f ca="1">+IF(AND(ISNUMBER(OFFSET('Hygiene Data'!$I$9,0,10*ROW('Hygiene Data'!I44))),'Data Summary'!EF50="Yes"),OFFSET('Hygiene Data'!$I$9,0,10*ROW('Hygiene Data'!I44)),NA())</f>
        <v>#N/A</v>
      </c>
    </row>
    <row r="51" spans="1:69" x14ac:dyDescent="0.25">
      <c r="A51" s="488" t="e">
        <f ca="1">+RIGHT('Data Summary'!A51,LEN('Data Summary'!A51)-9)</f>
        <v>#VALUE!</v>
      </c>
      <c r="B51" s="462" t="str">
        <f ca="1">+IF(ISTEXT('Data Summary'!B51),'Data Summary'!B51,"")</f>
        <v/>
      </c>
      <c r="C51" s="489" t="e">
        <f ca="1">+VALUE('Data Summary'!C51)</f>
        <v>#VALUE!</v>
      </c>
      <c r="D51" s="490" t="e">
        <f ca="1">+IF(AND(ISNUMBER(OFFSET('Water Data'!$D$4,0,10*ROW('Water Data'!D45))),'Data Summary'!BS51="Yes"),100-OFFSET('Water Data'!$D$4,0,10*ROW('Water Data'!D45)),NA())</f>
        <v>#N/A</v>
      </c>
      <c r="E51" s="490" t="e">
        <f ca="1">+IF(AND(ISNUMBER(OFFSET('Water Data'!$D$6,0,10*ROW('Water Data'!D45))),'Data Summary'!BT51="Yes"),OFFSET('Water Data'!$D$6,0,10*ROW('Water Data'!D45)),NA())</f>
        <v>#N/A</v>
      </c>
      <c r="F51" s="490" t="e">
        <f ca="1">+IF(AND(ISNUMBER(OFFSET('Water Data'!$D$9,0,10*ROW('Water Data'!D45))),'Data Summary'!BU51="Yes"),OFFSET('Water Data'!$D$9,0,10*ROW('Water Data'!D45)),NA())</f>
        <v>#N/A</v>
      </c>
      <c r="G51" s="490" t="e">
        <f ca="1">+IF(AND(ISNUMBER(OFFSET('Water Data'!$E$4,0,10*ROW('Water Data'!E45))),'Data Summary'!BV51="Yes"),100-OFFSET('Water Data'!$E$4,0,10*ROW('Water Data'!E45)),NA())</f>
        <v>#N/A</v>
      </c>
      <c r="H51" s="490" t="e">
        <f ca="1">+IF(AND(ISNUMBER(OFFSET('Water Data'!$E$6,0,10*ROW('Water Data'!E45))),'Data Summary'!BW51="Yes"),OFFSET('Water Data'!$E$6,0,10*ROW('Water Data'!E45)),NA())</f>
        <v>#N/A</v>
      </c>
      <c r="I51" s="490" t="e">
        <f ca="1">+IF(AND(ISNUMBER(OFFSET('Water Data'!$E$9,0,10*ROW('Water Data'!E45))),'Data Summary'!BX51="Yes"),OFFSET('Water Data'!$E$9,0,10*ROW('Water Data'!E45)),NA())</f>
        <v>#N/A</v>
      </c>
      <c r="J51" s="490" t="e">
        <f ca="1">+IF(AND(ISNUMBER(OFFSET('Water Data'!$F$4,0,10*ROW('Water Data'!F45))),'Data Summary'!BY51="Yes"),100-OFFSET('Water Data'!$F$4,0,10*ROW('Water Data'!F45)),NA())</f>
        <v>#N/A</v>
      </c>
      <c r="K51" s="490" t="e">
        <f ca="1">+IF(AND(ISNUMBER(OFFSET('Water Data'!$F$6,0,10*ROW('Water Data'!F45))),'Data Summary'!BZ51="Yes"),OFFSET('Water Data'!$F$6,0,10*ROW('Water Data'!F45)),NA())</f>
        <v>#N/A</v>
      </c>
      <c r="L51" s="490" t="e">
        <f ca="1">+IF(AND(ISNUMBER(OFFSET('Water Data'!$F$9,0,10*ROW('Water Data'!F45))),'Data Summary'!CA51="Yes"),OFFSET('Water Data'!$F$9,0,10*ROW('Water Data'!F45)),NA())</f>
        <v>#N/A</v>
      </c>
      <c r="M51" s="490" t="e">
        <f ca="1">+IF(AND(ISNUMBER(OFFSET('Water Data'!$G$4,0,10*ROW('Water Data'!G45))),'Data Summary'!CB51="Yes"),100-OFFSET('Water Data'!$G$4,0,10*ROW('Water Data'!G45)),NA())</f>
        <v>#N/A</v>
      </c>
      <c r="N51" s="490" t="e">
        <f ca="1">+IF(AND(ISNUMBER(OFFSET('Water Data'!$G$6,0,10*ROW('Water Data'!G45))),'Data Summary'!CC51="Yes"),OFFSET('Water Data'!$G$6,0,10*ROW('Water Data'!G45)),NA())</f>
        <v>#N/A</v>
      </c>
      <c r="O51" s="490" t="e">
        <f ca="1">+IF(AND(ISNUMBER(OFFSET('Water Data'!$G$9,0,10*ROW('Water Data'!G45))),'Data Summary'!CD51="Yes"),OFFSET('Water Data'!$G$9,0,10*ROW('Water Data'!G45)),NA())</f>
        <v>#N/A</v>
      </c>
      <c r="P51" s="490" t="e">
        <f ca="1">+IF(AND(ISNUMBER(OFFSET('Water Data'!$H$4,0,10*ROW('Water Data'!H45))),'Data Summary'!CE51="Yes"),100-OFFSET('Water Data'!$H$4,0,10*ROW('Water Data'!H45)),NA())</f>
        <v>#N/A</v>
      </c>
      <c r="Q51" s="490" t="e">
        <f ca="1">+IF(AND(ISNUMBER(OFFSET('Water Data'!$H$6,0,10*ROW('Water Data'!H45))),'Data Summary'!CF51="Yes"),OFFSET('Water Data'!$H$6,0,10*ROW('Water Data'!H45)),NA())</f>
        <v>#N/A</v>
      </c>
      <c r="R51" s="490" t="e">
        <f ca="1">+IF(AND(ISNUMBER(OFFSET('Water Data'!$H$9,0,10*ROW('Water Data'!H45))),'Data Summary'!CG51="Yes"),OFFSET('Water Data'!$H$9,0,10*ROW('Water Data'!H45)),NA())</f>
        <v>#N/A</v>
      </c>
      <c r="S51" s="490" t="e">
        <f ca="1">+IF(AND(ISNUMBER(OFFSET('Water Data'!$I$4,0,10*ROW('Water Data'!I45))),'Data Summary'!CH51="Yes"),100-OFFSET('Water Data'!$I$4,0,10*ROW('Water Data'!I45)),NA())</f>
        <v>#N/A</v>
      </c>
      <c r="T51" s="490" t="e">
        <f ca="1">+IF(AND(ISNUMBER(OFFSET('Water Data'!$I$6,0,10*ROW('Water Data'!I45))),'Data Summary'!CI51="Yes"),OFFSET('Water Data'!$I$6,0,10*ROW('Water Data'!I45)),NA())</f>
        <v>#N/A</v>
      </c>
      <c r="U51" s="490" t="e">
        <f ca="1">+IF(AND(ISNUMBER(OFFSET('Water Data'!$I$9,0,10*ROW('Water Data'!I45))),'Data Summary'!CJ51="Yes"),OFFSET('Water Data'!$I$9,0,10*ROW('Water Data'!I45)),NA())</f>
        <v>#N/A</v>
      </c>
      <c r="V51" s="491" t="e">
        <f ca="1">+IF(AND(ISNUMBER(OFFSET('Sanitation Data'!$D$4,0,10*ROW('Sanitation Data'!D45))),'Data Summary'!CK51="Yes"),100-OFFSET('Sanitation Data'!$D$4,0,10*ROW('Sanitation Data'!D45)),NA())</f>
        <v>#N/A</v>
      </c>
      <c r="W51" s="491" t="e">
        <f ca="1">+IF(AND(ISNUMBER(OFFSET('Sanitation Data'!$D$6,0,10*ROW('Sanitation Data'!D45))),'Data Summary'!CL51="Yes"),OFFSET('Sanitation Data'!$D$6,0,10*ROW('Sanitation Data'!D45)),NA())</f>
        <v>#N/A</v>
      </c>
      <c r="X51" s="491" t="e">
        <f ca="1">+IF(AND(ISNUMBER(OFFSET('Sanitation Data'!$D$10,0,10*ROW('Sanitation Data'!D45))),'Data Summary'!CM51="Yes"),OFFSET('Sanitation Data'!$D$10,0,10*ROW('Sanitation Data'!D45)),NA())</f>
        <v>#N/A</v>
      </c>
      <c r="Y51" s="491" t="e">
        <f ca="1">+IF(AND(ISNUMBER(OFFSET('Sanitation Data'!$D$11,0,10*ROW('Sanitation Data'!D45))),'Data Summary'!CN51="Yes"),OFFSET('Sanitation Data'!$D$11,0,10*ROW('Sanitation Data'!D45)),NA())</f>
        <v>#N/A</v>
      </c>
      <c r="Z51" s="491" t="e">
        <f ca="1">+IF(AND(ISNUMBER(OFFSET('Sanitation Data'!$D$12,0,10*ROW('Sanitation Data'!D45))),'Data Summary'!CO51="Yes"),OFFSET('Sanitation Data'!$D$12,0,10*ROW('Sanitation Data'!D45)),NA())</f>
        <v>#N/A</v>
      </c>
      <c r="AA51" s="491" t="e">
        <f ca="1">+IF(AND(ISNUMBER(OFFSET('Sanitation Data'!$E$4,0,10*ROW('Sanitation Data'!E45))),'Data Summary'!CP51="Yes"),100-OFFSET('Sanitation Data'!$E$4,0,10*ROW('Sanitation Data'!E45)),NA())</f>
        <v>#N/A</v>
      </c>
      <c r="AB51" s="491" t="e">
        <f ca="1">+IF(AND(ISNUMBER(OFFSET('Sanitation Data'!$E$6,0,10*ROW('Sanitation Data'!E45))),'Data Summary'!CQ51="Yes"),OFFSET('Sanitation Data'!$E$6,0,10*ROW('Sanitation Data'!E45)),NA())</f>
        <v>#N/A</v>
      </c>
      <c r="AC51" s="491" t="e">
        <f ca="1">+IF(AND(ISNUMBER(OFFSET('Sanitation Data'!$E$10,0,10*ROW('Sanitation Data'!E45))),'Data Summary'!CR51="Yes"),OFFSET('Sanitation Data'!$E$10,0,10*ROW('Sanitation Data'!E45)),NA())</f>
        <v>#N/A</v>
      </c>
      <c r="AD51" s="491" t="e">
        <f ca="1">+IF(AND(ISNUMBER(OFFSET('Sanitation Data'!$E$11,0,10*ROW('Sanitation Data'!E45))),'Data Summary'!CS51="Yes"),OFFSET('Sanitation Data'!$E$11,0,10*ROW('Sanitation Data'!E45)),NA())</f>
        <v>#N/A</v>
      </c>
      <c r="AE51" s="491" t="e">
        <f ca="1">+IF(AND(ISNUMBER(OFFSET('Sanitation Data'!$E$12,0,10*ROW('Sanitation Data'!E45))),'Data Summary'!CT51="Yes"),OFFSET('Sanitation Data'!$E$12,0,10*ROW('Sanitation Data'!E45)),NA())</f>
        <v>#N/A</v>
      </c>
      <c r="AF51" s="491" t="e">
        <f ca="1">+IF(AND(ISNUMBER(OFFSET('Sanitation Data'!$F$4,0,10*ROW('Sanitation Data'!F45))),'Data Summary'!CU51="Yes"),100-OFFSET('Sanitation Data'!$F$4,0,10*ROW('Sanitation Data'!F45)),NA())</f>
        <v>#N/A</v>
      </c>
      <c r="AG51" s="491" t="e">
        <f ca="1">+IF(AND(ISNUMBER(OFFSET('Sanitation Data'!$F$6,0,10*ROW('Sanitation Data'!F45))),'Data Summary'!CV51="Yes"),OFFSET('Sanitation Data'!$F$6,0,10*ROW('Sanitation Data'!F45)),NA())</f>
        <v>#N/A</v>
      </c>
      <c r="AH51" s="491" t="e">
        <f ca="1">+IF(AND(ISNUMBER(OFFSET('Sanitation Data'!$F$10,0,10*ROW('Sanitation Data'!F45))),'Data Summary'!CW51="Yes"),OFFSET('Sanitation Data'!$F$10,0,10*ROW('Sanitation Data'!F45)),NA())</f>
        <v>#N/A</v>
      </c>
      <c r="AI51" s="491" t="e">
        <f ca="1">+IF(AND(ISNUMBER(OFFSET('Sanitation Data'!$F$11,0,10*ROW('Sanitation Data'!F45))),'Data Summary'!CX51="Yes"),OFFSET('Sanitation Data'!$F$11,0,10*ROW('Sanitation Data'!F45)),NA())</f>
        <v>#N/A</v>
      </c>
      <c r="AJ51" s="491" t="e">
        <f ca="1">+IF(AND(ISNUMBER(OFFSET('Sanitation Data'!$F$12,0,10*ROW('Sanitation Data'!F45))),'Data Summary'!CY51="Yes"),OFFSET('Sanitation Data'!$F$12,0,10*ROW('Sanitation Data'!F45)),NA())</f>
        <v>#N/A</v>
      </c>
      <c r="AK51" s="491" t="e">
        <f ca="1">+IF(AND(ISNUMBER(OFFSET('Sanitation Data'!$G$4,0,10*ROW('Sanitation Data'!G45))),'Data Summary'!CZ51="Yes"),100-OFFSET('Sanitation Data'!$G$4,0,10*ROW('Sanitation Data'!G45)),NA())</f>
        <v>#N/A</v>
      </c>
      <c r="AL51" s="491" t="e">
        <f ca="1">+IF(AND(ISNUMBER(OFFSET('Sanitation Data'!$G$6,0,10*ROW('Sanitation Data'!G45))),'Data Summary'!DA51="Yes"),OFFSET('Sanitation Data'!$G$6,0,10*ROW('Sanitation Data'!G45)),NA())</f>
        <v>#N/A</v>
      </c>
      <c r="AM51" s="491" t="e">
        <f ca="1">+IF(AND(ISNUMBER(OFFSET('Sanitation Data'!$G$10,0,10*ROW('Sanitation Data'!G45))),'Data Summary'!DB51="Yes"),OFFSET('Sanitation Data'!$G$10,0,10*ROW('Sanitation Data'!G45)),NA())</f>
        <v>#N/A</v>
      </c>
      <c r="AN51" s="491" t="e">
        <f ca="1">+IF(AND(ISNUMBER(OFFSET('Sanitation Data'!$G$11,0,10*ROW('Sanitation Data'!G45))),'Data Summary'!DC51="Yes"),OFFSET('Sanitation Data'!$G$11,0,10*ROW('Sanitation Data'!G45)),NA())</f>
        <v>#N/A</v>
      </c>
      <c r="AO51" s="491" t="e">
        <f ca="1">+IF(AND(ISNUMBER(OFFSET('Sanitation Data'!$G$12,0,10*ROW('Sanitation Data'!G45))),'Data Summary'!DD51="Yes"),OFFSET('Sanitation Data'!$G$12,0,10*ROW('Sanitation Data'!G45)),NA())</f>
        <v>#N/A</v>
      </c>
      <c r="AP51" s="491" t="e">
        <f ca="1">+IF(AND(ISNUMBER(OFFSET('Sanitation Data'!$H$4,0,10*ROW('Sanitation Data'!H45))),'Data Summary'!DE51="Yes"),100-OFFSET('Sanitation Data'!$H$4,0,10*ROW('Sanitation Data'!H45)),NA())</f>
        <v>#N/A</v>
      </c>
      <c r="AQ51" s="491" t="e">
        <f ca="1">+IF(AND(ISNUMBER(OFFSET('Sanitation Data'!$H$6,0,10*ROW('Sanitation Data'!H45))),'Data Summary'!DF51="Yes"),OFFSET('Sanitation Data'!$H$6,0,10*ROW('Sanitation Data'!H45)),NA())</f>
        <v>#N/A</v>
      </c>
      <c r="AR51" s="491" t="e">
        <f ca="1">+IF(AND(ISNUMBER(OFFSET('Sanitation Data'!$H$10,0,10*ROW('Sanitation Data'!H45))),'Data Summary'!DG51="Yes"),OFFSET('Sanitation Data'!$H$10,0,10*ROW('Sanitation Data'!H45)),NA())</f>
        <v>#N/A</v>
      </c>
      <c r="AS51" s="491" t="e">
        <f ca="1">+IF(AND(ISNUMBER(OFFSET('Sanitation Data'!$H$11,0,10*ROW('Sanitation Data'!H45))),'Data Summary'!DH51="Yes"),OFFSET('Sanitation Data'!$H$11,0,10*ROW('Sanitation Data'!H45)),NA())</f>
        <v>#N/A</v>
      </c>
      <c r="AT51" s="491" t="e">
        <f ca="1">+IF(AND(ISNUMBER(OFFSET('Sanitation Data'!$H$12,0,10*ROW('Sanitation Data'!H45))),'Data Summary'!DI51="Yes"),OFFSET('Sanitation Data'!$H$12,0,10*ROW('Sanitation Data'!H45)),NA())</f>
        <v>#N/A</v>
      </c>
      <c r="AU51" s="491" t="e">
        <f ca="1">+IF(AND(ISNUMBER(OFFSET('Sanitation Data'!$I$4,0,10*ROW('Sanitation Data'!I45))),'Data Summary'!DJ51="Yes"),100-OFFSET('Sanitation Data'!$I$4,0,10*ROW('Sanitation Data'!I45)),NA())</f>
        <v>#N/A</v>
      </c>
      <c r="AV51" s="491" t="e">
        <f ca="1">+IF(AND(ISNUMBER(OFFSET('Sanitation Data'!$I$6,0,10*ROW('Sanitation Data'!I45))),'Data Summary'!DK51="Yes"),OFFSET('Sanitation Data'!$I$6,0,10*ROW('Sanitation Data'!I45)),NA())</f>
        <v>#N/A</v>
      </c>
      <c r="AW51" s="491" t="e">
        <f ca="1">+IF(AND(ISNUMBER(OFFSET('Sanitation Data'!$I$10,0,10*ROW('Sanitation Data'!I45))),'Data Summary'!DL51="Yes"),OFFSET('Sanitation Data'!$I$10,0,10*ROW('Sanitation Data'!I45)),NA())</f>
        <v>#N/A</v>
      </c>
      <c r="AX51" s="491" t="e">
        <f ca="1">+IF(AND(ISNUMBER(OFFSET('Sanitation Data'!$I$11,0,10*ROW('Sanitation Data'!I45))),'Data Summary'!DM51="Yes"),OFFSET('Sanitation Data'!$I$11,0,10*ROW('Sanitation Data'!I45)),NA())</f>
        <v>#N/A</v>
      </c>
      <c r="AY51" s="491" t="e">
        <f ca="1">+IF(AND(ISNUMBER(OFFSET('Sanitation Data'!$I$12,0,10*ROW('Sanitation Data'!I45))),'Data Summary'!DN51="Yes"),OFFSET('Sanitation Data'!$I$12,0,10*ROW('Sanitation Data'!I45)),NA())</f>
        <v>#N/A</v>
      </c>
      <c r="AZ51" s="492" t="e">
        <f ca="1">+IF(AND(ISNUMBER(OFFSET('Hygiene Data'!$D$5,0,10*ROW('Hygiene Data'!D45))),'Data Summary'!DO51="Yes"),OFFSET('Hygiene Data'!$D$5,0,10*ROW('Hygiene Data'!D45)),NA())</f>
        <v>#N/A</v>
      </c>
      <c r="BA51" s="492" t="e">
        <f ca="1">+IF(AND(ISNUMBER(OFFSET('Hygiene Data'!$D$7,0,10*ROW('Hygiene Data'!D45))),'Data Summary'!DP51="Yes"),OFFSET('Hygiene Data'!$D$7,0,10*ROW('Hygiene Data'!D45)),NA())</f>
        <v>#N/A</v>
      </c>
      <c r="BB51" s="492" t="e">
        <f ca="1">+IF(AND(ISNUMBER(OFFSET('Hygiene Data'!$D$9,0,10*ROW('Hygiene Data'!D45))),'Data Summary'!DQ51="Yes"),OFFSET('Hygiene Data'!$D$9,0,10*ROW('Hygiene Data'!D45)),NA())</f>
        <v>#N/A</v>
      </c>
      <c r="BC51" s="492" t="e">
        <f ca="1">+IF(AND(ISNUMBER(OFFSET('Hygiene Data'!$E$5,0,10*ROW('Hygiene Data'!E45))),'Data Summary'!DR51="Yes"),OFFSET('Hygiene Data'!$E$5,0,10*ROW('Hygiene Data'!E45)),NA())</f>
        <v>#N/A</v>
      </c>
      <c r="BD51" s="492" t="e">
        <f ca="1">+IF(AND(ISNUMBER(OFFSET('Hygiene Data'!$E$7,0,10*ROW('Hygiene Data'!E45))),'Data Summary'!DS51="Yes"),OFFSET('Hygiene Data'!$E$7,0,10*ROW('Hygiene Data'!E45)),NA())</f>
        <v>#N/A</v>
      </c>
      <c r="BE51" s="492" t="e">
        <f ca="1">+IF(AND(ISNUMBER(OFFSET('Hygiene Data'!$E$9,0,10*ROW('Hygiene Data'!E45))),'Data Summary'!DT51="Yes"),OFFSET('Hygiene Data'!$E$9,0,10*ROW('Hygiene Data'!E45)),NA())</f>
        <v>#N/A</v>
      </c>
      <c r="BF51" s="492" t="e">
        <f ca="1">+IF(AND(ISNUMBER(OFFSET('Hygiene Data'!$F$5,0,10*ROW('Hygiene Data'!F45))),'Data Summary'!DU51="Yes"),OFFSET('Hygiene Data'!$F$5,0,10*ROW('Hygiene Data'!F45)),NA())</f>
        <v>#N/A</v>
      </c>
      <c r="BG51" s="492" t="e">
        <f ca="1">+IF(AND(ISNUMBER(OFFSET('Hygiene Data'!$F$7,0,10*ROW('Hygiene Data'!F45))),'Data Summary'!DV51="Yes"),OFFSET('Hygiene Data'!$F$7,0,10*ROW('Hygiene Data'!F45)),NA())</f>
        <v>#N/A</v>
      </c>
      <c r="BH51" s="492" t="e">
        <f ca="1">+IF(AND(ISNUMBER(OFFSET('Hygiene Data'!$F$9,0,10*ROW('Hygiene Data'!F45))),'Data Summary'!DW51="Yes"),OFFSET('Hygiene Data'!$F$9,0,10*ROW('Hygiene Data'!F45)),NA())</f>
        <v>#N/A</v>
      </c>
      <c r="BI51" s="492" t="e">
        <f ca="1">+IF(AND(ISNUMBER(OFFSET('Hygiene Data'!$G$5,0,10*ROW('Hygiene Data'!G45))),'Data Summary'!DX51="Yes"),OFFSET('Hygiene Data'!$G$5,0,10*ROW('Hygiene Data'!G45)),NA())</f>
        <v>#N/A</v>
      </c>
      <c r="BJ51" s="492" t="e">
        <f ca="1">+IF(AND(ISNUMBER(OFFSET('Hygiene Data'!$G$7,0,10*ROW('Hygiene Data'!G45))),'Data Summary'!DY51="Yes"),OFFSET('Hygiene Data'!$G$7,0,10*ROW('Hygiene Data'!G45)),NA())</f>
        <v>#N/A</v>
      </c>
      <c r="BK51" s="492" t="e">
        <f ca="1">+IF(AND(ISNUMBER(OFFSET('Hygiene Data'!$G$9,0,10*ROW('Hygiene Data'!G45))),'Data Summary'!DZ51="Yes"),OFFSET('Hygiene Data'!$G$9,0,10*ROW('Hygiene Data'!G45)),NA())</f>
        <v>#N/A</v>
      </c>
      <c r="BL51" s="492" t="e">
        <f ca="1">+IF(AND(ISNUMBER(OFFSET('Hygiene Data'!$H$5,0,10*ROW('Hygiene Data'!H45))),'Data Summary'!EA51="Yes"),OFFSET('Hygiene Data'!$H$5,0,10*ROW('Hygiene Data'!H45)),NA())</f>
        <v>#N/A</v>
      </c>
      <c r="BM51" s="492" t="e">
        <f ca="1">+IF(AND(ISNUMBER(OFFSET('Hygiene Data'!$H$7,0,10*ROW('Hygiene Data'!H45))),'Data Summary'!EB51="Yes"),OFFSET('Hygiene Data'!$H$7,0,10*ROW('Hygiene Data'!H45)),NA())</f>
        <v>#N/A</v>
      </c>
      <c r="BN51" s="492" t="e">
        <f ca="1">+IF(AND(ISNUMBER(OFFSET('Hygiene Data'!$H$9,0,10*ROW('Hygiene Data'!H45))),'Data Summary'!EC51="Yes"),OFFSET('Hygiene Data'!$H$9,0,10*ROW('Hygiene Data'!H45)),NA())</f>
        <v>#N/A</v>
      </c>
      <c r="BO51" s="492" t="e">
        <f ca="1">+IF(AND(ISNUMBER(OFFSET('Hygiene Data'!$I$5,0,10*ROW('Hygiene Data'!I45))),'Data Summary'!ED51="Yes"),OFFSET('Hygiene Data'!$I$5,0,10*ROW('Hygiene Data'!I45)),NA())</f>
        <v>#N/A</v>
      </c>
      <c r="BP51" s="492" t="e">
        <f ca="1">+IF(AND(ISNUMBER(OFFSET('Hygiene Data'!$I$7,0,10*ROW('Hygiene Data'!I45))),'Data Summary'!EE51="Yes"),OFFSET('Hygiene Data'!$I$7,0,10*ROW('Hygiene Data'!I45)),NA())</f>
        <v>#N/A</v>
      </c>
      <c r="BQ51" s="492" t="e">
        <f ca="1">+IF(AND(ISNUMBER(OFFSET('Hygiene Data'!$I$9,0,10*ROW('Hygiene Data'!I45))),'Data Summary'!EF51="Yes"),OFFSET('Hygiene Data'!$I$9,0,10*ROW('Hygiene Data'!I45)),NA())</f>
        <v>#N/A</v>
      </c>
    </row>
    <row r="52" spans="1:69" x14ac:dyDescent="0.25">
      <c r="A52" s="488" t="e">
        <f ca="1">+RIGHT('Data Summary'!A52,LEN('Data Summary'!A52)-9)</f>
        <v>#VALUE!</v>
      </c>
      <c r="B52" s="462" t="str">
        <f ca="1">+IF(ISTEXT('Data Summary'!B52),'Data Summary'!B52,"")</f>
        <v/>
      </c>
      <c r="C52" s="489" t="e">
        <f ca="1">+VALUE('Data Summary'!C52)</f>
        <v>#VALUE!</v>
      </c>
      <c r="D52" s="490" t="e">
        <f ca="1">+IF(AND(ISNUMBER(OFFSET('Water Data'!$D$4,0,10*ROW('Water Data'!D46))),'Data Summary'!BS52="Yes"),100-OFFSET('Water Data'!$D$4,0,10*ROW('Water Data'!D46)),NA())</f>
        <v>#N/A</v>
      </c>
      <c r="E52" s="490" t="e">
        <f ca="1">+IF(AND(ISNUMBER(OFFSET('Water Data'!$D$6,0,10*ROW('Water Data'!D46))),'Data Summary'!BT52="Yes"),OFFSET('Water Data'!$D$6,0,10*ROW('Water Data'!D46)),NA())</f>
        <v>#N/A</v>
      </c>
      <c r="F52" s="490" t="e">
        <f ca="1">+IF(AND(ISNUMBER(OFFSET('Water Data'!$D$9,0,10*ROW('Water Data'!D46))),'Data Summary'!BU52="Yes"),OFFSET('Water Data'!$D$9,0,10*ROW('Water Data'!D46)),NA())</f>
        <v>#N/A</v>
      </c>
      <c r="G52" s="490" t="e">
        <f ca="1">+IF(AND(ISNUMBER(OFFSET('Water Data'!$E$4,0,10*ROW('Water Data'!E46))),'Data Summary'!BV52="Yes"),100-OFFSET('Water Data'!$E$4,0,10*ROW('Water Data'!E46)),NA())</f>
        <v>#N/A</v>
      </c>
      <c r="H52" s="490" t="e">
        <f ca="1">+IF(AND(ISNUMBER(OFFSET('Water Data'!$E$6,0,10*ROW('Water Data'!E46))),'Data Summary'!BW52="Yes"),OFFSET('Water Data'!$E$6,0,10*ROW('Water Data'!E46)),NA())</f>
        <v>#N/A</v>
      </c>
      <c r="I52" s="490" t="e">
        <f ca="1">+IF(AND(ISNUMBER(OFFSET('Water Data'!$E$9,0,10*ROW('Water Data'!E46))),'Data Summary'!BX52="Yes"),OFFSET('Water Data'!$E$9,0,10*ROW('Water Data'!E46)),NA())</f>
        <v>#N/A</v>
      </c>
      <c r="J52" s="490" t="e">
        <f ca="1">+IF(AND(ISNUMBER(OFFSET('Water Data'!$F$4,0,10*ROW('Water Data'!F46))),'Data Summary'!BY52="Yes"),100-OFFSET('Water Data'!$F$4,0,10*ROW('Water Data'!F46)),NA())</f>
        <v>#N/A</v>
      </c>
      <c r="K52" s="490" t="e">
        <f ca="1">+IF(AND(ISNUMBER(OFFSET('Water Data'!$F$6,0,10*ROW('Water Data'!F46))),'Data Summary'!BZ52="Yes"),OFFSET('Water Data'!$F$6,0,10*ROW('Water Data'!F46)),NA())</f>
        <v>#N/A</v>
      </c>
      <c r="L52" s="490" t="e">
        <f ca="1">+IF(AND(ISNUMBER(OFFSET('Water Data'!$F$9,0,10*ROW('Water Data'!F46))),'Data Summary'!CA52="Yes"),OFFSET('Water Data'!$F$9,0,10*ROW('Water Data'!F46)),NA())</f>
        <v>#N/A</v>
      </c>
      <c r="M52" s="490" t="e">
        <f ca="1">+IF(AND(ISNUMBER(OFFSET('Water Data'!$G$4,0,10*ROW('Water Data'!G46))),'Data Summary'!CB52="Yes"),100-OFFSET('Water Data'!$G$4,0,10*ROW('Water Data'!G46)),NA())</f>
        <v>#N/A</v>
      </c>
      <c r="N52" s="490" t="e">
        <f ca="1">+IF(AND(ISNUMBER(OFFSET('Water Data'!$G$6,0,10*ROW('Water Data'!G46))),'Data Summary'!CC52="Yes"),OFFSET('Water Data'!$G$6,0,10*ROW('Water Data'!G46)),NA())</f>
        <v>#N/A</v>
      </c>
      <c r="O52" s="490" t="e">
        <f ca="1">+IF(AND(ISNUMBER(OFFSET('Water Data'!$G$9,0,10*ROW('Water Data'!G46))),'Data Summary'!CD52="Yes"),OFFSET('Water Data'!$G$9,0,10*ROW('Water Data'!G46)),NA())</f>
        <v>#N/A</v>
      </c>
      <c r="P52" s="490" t="e">
        <f ca="1">+IF(AND(ISNUMBER(OFFSET('Water Data'!$H$4,0,10*ROW('Water Data'!H46))),'Data Summary'!CE52="Yes"),100-OFFSET('Water Data'!$H$4,0,10*ROW('Water Data'!H46)),NA())</f>
        <v>#N/A</v>
      </c>
      <c r="Q52" s="490" t="e">
        <f ca="1">+IF(AND(ISNUMBER(OFFSET('Water Data'!$H$6,0,10*ROW('Water Data'!H46))),'Data Summary'!CF52="Yes"),OFFSET('Water Data'!$H$6,0,10*ROW('Water Data'!H46)),NA())</f>
        <v>#N/A</v>
      </c>
      <c r="R52" s="490" t="e">
        <f ca="1">+IF(AND(ISNUMBER(OFFSET('Water Data'!$H$9,0,10*ROW('Water Data'!H46))),'Data Summary'!CG52="Yes"),OFFSET('Water Data'!$H$9,0,10*ROW('Water Data'!H46)),NA())</f>
        <v>#N/A</v>
      </c>
      <c r="S52" s="490" t="e">
        <f ca="1">+IF(AND(ISNUMBER(OFFSET('Water Data'!$I$4,0,10*ROW('Water Data'!I46))),'Data Summary'!CH52="Yes"),100-OFFSET('Water Data'!$I$4,0,10*ROW('Water Data'!I46)),NA())</f>
        <v>#N/A</v>
      </c>
      <c r="T52" s="490" t="e">
        <f ca="1">+IF(AND(ISNUMBER(OFFSET('Water Data'!$I$6,0,10*ROW('Water Data'!I46))),'Data Summary'!CI52="Yes"),OFFSET('Water Data'!$I$6,0,10*ROW('Water Data'!I46)),NA())</f>
        <v>#N/A</v>
      </c>
      <c r="U52" s="490" t="e">
        <f ca="1">+IF(AND(ISNUMBER(OFFSET('Water Data'!$I$9,0,10*ROW('Water Data'!I46))),'Data Summary'!CJ52="Yes"),OFFSET('Water Data'!$I$9,0,10*ROW('Water Data'!I46)),NA())</f>
        <v>#N/A</v>
      </c>
      <c r="V52" s="491" t="e">
        <f ca="1">+IF(AND(ISNUMBER(OFFSET('Sanitation Data'!$D$4,0,10*ROW('Sanitation Data'!D46))),'Data Summary'!CK52="Yes"),100-OFFSET('Sanitation Data'!$D$4,0,10*ROW('Sanitation Data'!D46)),NA())</f>
        <v>#N/A</v>
      </c>
      <c r="W52" s="491" t="e">
        <f ca="1">+IF(AND(ISNUMBER(OFFSET('Sanitation Data'!$D$6,0,10*ROW('Sanitation Data'!D46))),'Data Summary'!CL52="Yes"),OFFSET('Sanitation Data'!$D$6,0,10*ROW('Sanitation Data'!D46)),NA())</f>
        <v>#N/A</v>
      </c>
      <c r="X52" s="491" t="e">
        <f ca="1">+IF(AND(ISNUMBER(OFFSET('Sanitation Data'!$D$10,0,10*ROW('Sanitation Data'!D46))),'Data Summary'!CM52="Yes"),OFFSET('Sanitation Data'!$D$10,0,10*ROW('Sanitation Data'!D46)),NA())</f>
        <v>#N/A</v>
      </c>
      <c r="Y52" s="491" t="e">
        <f ca="1">+IF(AND(ISNUMBER(OFFSET('Sanitation Data'!$D$11,0,10*ROW('Sanitation Data'!D46))),'Data Summary'!CN52="Yes"),OFFSET('Sanitation Data'!$D$11,0,10*ROW('Sanitation Data'!D46)),NA())</f>
        <v>#N/A</v>
      </c>
      <c r="Z52" s="491" t="e">
        <f ca="1">+IF(AND(ISNUMBER(OFFSET('Sanitation Data'!$D$12,0,10*ROW('Sanitation Data'!D46))),'Data Summary'!CO52="Yes"),OFFSET('Sanitation Data'!$D$12,0,10*ROW('Sanitation Data'!D46)),NA())</f>
        <v>#N/A</v>
      </c>
      <c r="AA52" s="491" t="e">
        <f ca="1">+IF(AND(ISNUMBER(OFFSET('Sanitation Data'!$E$4,0,10*ROW('Sanitation Data'!E46))),'Data Summary'!CP52="Yes"),100-OFFSET('Sanitation Data'!$E$4,0,10*ROW('Sanitation Data'!E46)),NA())</f>
        <v>#N/A</v>
      </c>
      <c r="AB52" s="491" t="e">
        <f ca="1">+IF(AND(ISNUMBER(OFFSET('Sanitation Data'!$E$6,0,10*ROW('Sanitation Data'!E46))),'Data Summary'!CQ52="Yes"),OFFSET('Sanitation Data'!$E$6,0,10*ROW('Sanitation Data'!E46)),NA())</f>
        <v>#N/A</v>
      </c>
      <c r="AC52" s="491" t="e">
        <f ca="1">+IF(AND(ISNUMBER(OFFSET('Sanitation Data'!$E$10,0,10*ROW('Sanitation Data'!E46))),'Data Summary'!CR52="Yes"),OFFSET('Sanitation Data'!$E$10,0,10*ROW('Sanitation Data'!E46)),NA())</f>
        <v>#N/A</v>
      </c>
      <c r="AD52" s="491" t="e">
        <f ca="1">+IF(AND(ISNUMBER(OFFSET('Sanitation Data'!$E$11,0,10*ROW('Sanitation Data'!E46))),'Data Summary'!CS52="Yes"),OFFSET('Sanitation Data'!$E$11,0,10*ROW('Sanitation Data'!E46)),NA())</f>
        <v>#N/A</v>
      </c>
      <c r="AE52" s="491" t="e">
        <f ca="1">+IF(AND(ISNUMBER(OFFSET('Sanitation Data'!$E$12,0,10*ROW('Sanitation Data'!E46))),'Data Summary'!CT52="Yes"),OFFSET('Sanitation Data'!$E$12,0,10*ROW('Sanitation Data'!E46)),NA())</f>
        <v>#N/A</v>
      </c>
      <c r="AF52" s="491" t="e">
        <f ca="1">+IF(AND(ISNUMBER(OFFSET('Sanitation Data'!$F$4,0,10*ROW('Sanitation Data'!F46))),'Data Summary'!CU52="Yes"),100-OFFSET('Sanitation Data'!$F$4,0,10*ROW('Sanitation Data'!F46)),NA())</f>
        <v>#N/A</v>
      </c>
      <c r="AG52" s="491" t="e">
        <f ca="1">+IF(AND(ISNUMBER(OFFSET('Sanitation Data'!$F$6,0,10*ROW('Sanitation Data'!F46))),'Data Summary'!CV52="Yes"),OFFSET('Sanitation Data'!$F$6,0,10*ROW('Sanitation Data'!F46)),NA())</f>
        <v>#N/A</v>
      </c>
      <c r="AH52" s="491" t="e">
        <f ca="1">+IF(AND(ISNUMBER(OFFSET('Sanitation Data'!$F$10,0,10*ROW('Sanitation Data'!F46))),'Data Summary'!CW52="Yes"),OFFSET('Sanitation Data'!$F$10,0,10*ROW('Sanitation Data'!F46)),NA())</f>
        <v>#N/A</v>
      </c>
      <c r="AI52" s="491" t="e">
        <f ca="1">+IF(AND(ISNUMBER(OFFSET('Sanitation Data'!$F$11,0,10*ROW('Sanitation Data'!F46))),'Data Summary'!CX52="Yes"),OFFSET('Sanitation Data'!$F$11,0,10*ROW('Sanitation Data'!F46)),NA())</f>
        <v>#N/A</v>
      </c>
      <c r="AJ52" s="491" t="e">
        <f ca="1">+IF(AND(ISNUMBER(OFFSET('Sanitation Data'!$F$12,0,10*ROW('Sanitation Data'!F46))),'Data Summary'!CY52="Yes"),OFFSET('Sanitation Data'!$F$12,0,10*ROW('Sanitation Data'!F46)),NA())</f>
        <v>#N/A</v>
      </c>
      <c r="AK52" s="491" t="e">
        <f ca="1">+IF(AND(ISNUMBER(OFFSET('Sanitation Data'!$G$4,0,10*ROW('Sanitation Data'!G46))),'Data Summary'!CZ52="Yes"),100-OFFSET('Sanitation Data'!$G$4,0,10*ROW('Sanitation Data'!G46)),NA())</f>
        <v>#N/A</v>
      </c>
      <c r="AL52" s="491" t="e">
        <f ca="1">+IF(AND(ISNUMBER(OFFSET('Sanitation Data'!$G$6,0,10*ROW('Sanitation Data'!G46))),'Data Summary'!DA52="Yes"),OFFSET('Sanitation Data'!$G$6,0,10*ROW('Sanitation Data'!G46)),NA())</f>
        <v>#N/A</v>
      </c>
      <c r="AM52" s="491" t="e">
        <f ca="1">+IF(AND(ISNUMBER(OFFSET('Sanitation Data'!$G$10,0,10*ROW('Sanitation Data'!G46))),'Data Summary'!DB52="Yes"),OFFSET('Sanitation Data'!$G$10,0,10*ROW('Sanitation Data'!G46)),NA())</f>
        <v>#N/A</v>
      </c>
      <c r="AN52" s="491" t="e">
        <f ca="1">+IF(AND(ISNUMBER(OFFSET('Sanitation Data'!$G$11,0,10*ROW('Sanitation Data'!G46))),'Data Summary'!DC52="Yes"),OFFSET('Sanitation Data'!$G$11,0,10*ROW('Sanitation Data'!G46)),NA())</f>
        <v>#N/A</v>
      </c>
      <c r="AO52" s="491" t="e">
        <f ca="1">+IF(AND(ISNUMBER(OFFSET('Sanitation Data'!$G$12,0,10*ROW('Sanitation Data'!G46))),'Data Summary'!DD52="Yes"),OFFSET('Sanitation Data'!$G$12,0,10*ROW('Sanitation Data'!G46)),NA())</f>
        <v>#N/A</v>
      </c>
      <c r="AP52" s="491" t="e">
        <f ca="1">+IF(AND(ISNUMBER(OFFSET('Sanitation Data'!$H$4,0,10*ROW('Sanitation Data'!H46))),'Data Summary'!DE52="Yes"),100-OFFSET('Sanitation Data'!$H$4,0,10*ROW('Sanitation Data'!H46)),NA())</f>
        <v>#N/A</v>
      </c>
      <c r="AQ52" s="491" t="e">
        <f ca="1">+IF(AND(ISNUMBER(OFFSET('Sanitation Data'!$H$6,0,10*ROW('Sanitation Data'!H46))),'Data Summary'!DF52="Yes"),OFFSET('Sanitation Data'!$H$6,0,10*ROW('Sanitation Data'!H46)),NA())</f>
        <v>#N/A</v>
      </c>
      <c r="AR52" s="491" t="e">
        <f ca="1">+IF(AND(ISNUMBER(OFFSET('Sanitation Data'!$H$10,0,10*ROW('Sanitation Data'!H46))),'Data Summary'!DG52="Yes"),OFFSET('Sanitation Data'!$H$10,0,10*ROW('Sanitation Data'!H46)),NA())</f>
        <v>#N/A</v>
      </c>
      <c r="AS52" s="491" t="e">
        <f ca="1">+IF(AND(ISNUMBER(OFFSET('Sanitation Data'!$H$11,0,10*ROW('Sanitation Data'!H46))),'Data Summary'!DH52="Yes"),OFFSET('Sanitation Data'!$H$11,0,10*ROW('Sanitation Data'!H46)),NA())</f>
        <v>#N/A</v>
      </c>
      <c r="AT52" s="491" t="e">
        <f ca="1">+IF(AND(ISNUMBER(OFFSET('Sanitation Data'!$H$12,0,10*ROW('Sanitation Data'!H46))),'Data Summary'!DI52="Yes"),OFFSET('Sanitation Data'!$H$12,0,10*ROW('Sanitation Data'!H46)),NA())</f>
        <v>#N/A</v>
      </c>
      <c r="AU52" s="491" t="e">
        <f ca="1">+IF(AND(ISNUMBER(OFFSET('Sanitation Data'!$I$4,0,10*ROW('Sanitation Data'!I46))),'Data Summary'!DJ52="Yes"),100-OFFSET('Sanitation Data'!$I$4,0,10*ROW('Sanitation Data'!I46)),NA())</f>
        <v>#N/A</v>
      </c>
      <c r="AV52" s="491" t="e">
        <f ca="1">+IF(AND(ISNUMBER(OFFSET('Sanitation Data'!$I$6,0,10*ROW('Sanitation Data'!I46))),'Data Summary'!DK52="Yes"),OFFSET('Sanitation Data'!$I$6,0,10*ROW('Sanitation Data'!I46)),NA())</f>
        <v>#N/A</v>
      </c>
      <c r="AW52" s="491" t="e">
        <f ca="1">+IF(AND(ISNUMBER(OFFSET('Sanitation Data'!$I$10,0,10*ROW('Sanitation Data'!I46))),'Data Summary'!DL52="Yes"),OFFSET('Sanitation Data'!$I$10,0,10*ROW('Sanitation Data'!I46)),NA())</f>
        <v>#N/A</v>
      </c>
      <c r="AX52" s="491" t="e">
        <f ca="1">+IF(AND(ISNUMBER(OFFSET('Sanitation Data'!$I$11,0,10*ROW('Sanitation Data'!I46))),'Data Summary'!DM52="Yes"),OFFSET('Sanitation Data'!$I$11,0,10*ROW('Sanitation Data'!I46)),NA())</f>
        <v>#N/A</v>
      </c>
      <c r="AY52" s="491" t="e">
        <f ca="1">+IF(AND(ISNUMBER(OFFSET('Sanitation Data'!$I$12,0,10*ROW('Sanitation Data'!I46))),'Data Summary'!DN52="Yes"),OFFSET('Sanitation Data'!$I$12,0,10*ROW('Sanitation Data'!I46)),NA())</f>
        <v>#N/A</v>
      </c>
      <c r="AZ52" s="492" t="e">
        <f ca="1">+IF(AND(ISNUMBER(OFFSET('Hygiene Data'!$D$5,0,10*ROW('Hygiene Data'!D46))),'Data Summary'!DO52="Yes"),OFFSET('Hygiene Data'!$D$5,0,10*ROW('Hygiene Data'!D46)),NA())</f>
        <v>#N/A</v>
      </c>
      <c r="BA52" s="492" t="e">
        <f ca="1">+IF(AND(ISNUMBER(OFFSET('Hygiene Data'!$D$7,0,10*ROW('Hygiene Data'!D46))),'Data Summary'!DP52="Yes"),OFFSET('Hygiene Data'!$D$7,0,10*ROW('Hygiene Data'!D46)),NA())</f>
        <v>#N/A</v>
      </c>
      <c r="BB52" s="492" t="e">
        <f ca="1">+IF(AND(ISNUMBER(OFFSET('Hygiene Data'!$D$9,0,10*ROW('Hygiene Data'!D46))),'Data Summary'!DQ52="Yes"),OFFSET('Hygiene Data'!$D$9,0,10*ROW('Hygiene Data'!D46)),NA())</f>
        <v>#N/A</v>
      </c>
      <c r="BC52" s="492" t="e">
        <f ca="1">+IF(AND(ISNUMBER(OFFSET('Hygiene Data'!$E$5,0,10*ROW('Hygiene Data'!E46))),'Data Summary'!DR52="Yes"),OFFSET('Hygiene Data'!$E$5,0,10*ROW('Hygiene Data'!E46)),NA())</f>
        <v>#N/A</v>
      </c>
      <c r="BD52" s="492" t="e">
        <f ca="1">+IF(AND(ISNUMBER(OFFSET('Hygiene Data'!$E$7,0,10*ROW('Hygiene Data'!E46))),'Data Summary'!DS52="Yes"),OFFSET('Hygiene Data'!$E$7,0,10*ROW('Hygiene Data'!E46)),NA())</f>
        <v>#N/A</v>
      </c>
      <c r="BE52" s="492" t="e">
        <f ca="1">+IF(AND(ISNUMBER(OFFSET('Hygiene Data'!$E$9,0,10*ROW('Hygiene Data'!E46))),'Data Summary'!DT52="Yes"),OFFSET('Hygiene Data'!$E$9,0,10*ROW('Hygiene Data'!E46)),NA())</f>
        <v>#N/A</v>
      </c>
      <c r="BF52" s="492" t="e">
        <f ca="1">+IF(AND(ISNUMBER(OFFSET('Hygiene Data'!$F$5,0,10*ROW('Hygiene Data'!F46))),'Data Summary'!DU52="Yes"),OFFSET('Hygiene Data'!$F$5,0,10*ROW('Hygiene Data'!F46)),NA())</f>
        <v>#N/A</v>
      </c>
      <c r="BG52" s="492" t="e">
        <f ca="1">+IF(AND(ISNUMBER(OFFSET('Hygiene Data'!$F$7,0,10*ROW('Hygiene Data'!F46))),'Data Summary'!DV52="Yes"),OFFSET('Hygiene Data'!$F$7,0,10*ROW('Hygiene Data'!F46)),NA())</f>
        <v>#N/A</v>
      </c>
      <c r="BH52" s="492" t="e">
        <f ca="1">+IF(AND(ISNUMBER(OFFSET('Hygiene Data'!$F$9,0,10*ROW('Hygiene Data'!F46))),'Data Summary'!DW52="Yes"),OFFSET('Hygiene Data'!$F$9,0,10*ROW('Hygiene Data'!F46)),NA())</f>
        <v>#N/A</v>
      </c>
      <c r="BI52" s="492" t="e">
        <f ca="1">+IF(AND(ISNUMBER(OFFSET('Hygiene Data'!$G$5,0,10*ROW('Hygiene Data'!G46))),'Data Summary'!DX52="Yes"),OFFSET('Hygiene Data'!$G$5,0,10*ROW('Hygiene Data'!G46)),NA())</f>
        <v>#N/A</v>
      </c>
      <c r="BJ52" s="492" t="e">
        <f ca="1">+IF(AND(ISNUMBER(OFFSET('Hygiene Data'!$G$7,0,10*ROW('Hygiene Data'!G46))),'Data Summary'!DY52="Yes"),OFFSET('Hygiene Data'!$G$7,0,10*ROW('Hygiene Data'!G46)),NA())</f>
        <v>#N/A</v>
      </c>
      <c r="BK52" s="492" t="e">
        <f ca="1">+IF(AND(ISNUMBER(OFFSET('Hygiene Data'!$G$9,0,10*ROW('Hygiene Data'!G46))),'Data Summary'!DZ52="Yes"),OFFSET('Hygiene Data'!$G$9,0,10*ROW('Hygiene Data'!G46)),NA())</f>
        <v>#N/A</v>
      </c>
      <c r="BL52" s="492" t="e">
        <f ca="1">+IF(AND(ISNUMBER(OFFSET('Hygiene Data'!$H$5,0,10*ROW('Hygiene Data'!H46))),'Data Summary'!EA52="Yes"),OFFSET('Hygiene Data'!$H$5,0,10*ROW('Hygiene Data'!H46)),NA())</f>
        <v>#N/A</v>
      </c>
      <c r="BM52" s="492" t="e">
        <f ca="1">+IF(AND(ISNUMBER(OFFSET('Hygiene Data'!$H$7,0,10*ROW('Hygiene Data'!H46))),'Data Summary'!EB52="Yes"),OFFSET('Hygiene Data'!$H$7,0,10*ROW('Hygiene Data'!H46)),NA())</f>
        <v>#N/A</v>
      </c>
      <c r="BN52" s="492" t="e">
        <f ca="1">+IF(AND(ISNUMBER(OFFSET('Hygiene Data'!$H$9,0,10*ROW('Hygiene Data'!H46))),'Data Summary'!EC52="Yes"),OFFSET('Hygiene Data'!$H$9,0,10*ROW('Hygiene Data'!H46)),NA())</f>
        <v>#N/A</v>
      </c>
      <c r="BO52" s="492" t="e">
        <f ca="1">+IF(AND(ISNUMBER(OFFSET('Hygiene Data'!$I$5,0,10*ROW('Hygiene Data'!I46))),'Data Summary'!ED52="Yes"),OFFSET('Hygiene Data'!$I$5,0,10*ROW('Hygiene Data'!I46)),NA())</f>
        <v>#N/A</v>
      </c>
      <c r="BP52" s="492" t="e">
        <f ca="1">+IF(AND(ISNUMBER(OFFSET('Hygiene Data'!$I$7,0,10*ROW('Hygiene Data'!I46))),'Data Summary'!EE52="Yes"),OFFSET('Hygiene Data'!$I$7,0,10*ROW('Hygiene Data'!I46)),NA())</f>
        <v>#N/A</v>
      </c>
      <c r="BQ52" s="492" t="e">
        <f ca="1">+IF(AND(ISNUMBER(OFFSET('Hygiene Data'!$I$9,0,10*ROW('Hygiene Data'!I46))),'Data Summary'!EF52="Yes"),OFFSET('Hygiene Data'!$I$9,0,10*ROW('Hygiene Data'!I46)),NA())</f>
        <v>#N/A</v>
      </c>
    </row>
    <row r="53" spans="1:69" x14ac:dyDescent="0.25">
      <c r="A53" s="488" t="e">
        <f ca="1">+RIGHT('Data Summary'!A53,LEN('Data Summary'!A53)-9)</f>
        <v>#VALUE!</v>
      </c>
      <c r="B53" s="462" t="str">
        <f ca="1">+IF(ISTEXT('Data Summary'!B53),'Data Summary'!B53,"")</f>
        <v/>
      </c>
      <c r="C53" s="489" t="e">
        <f ca="1">+VALUE('Data Summary'!C53)</f>
        <v>#VALUE!</v>
      </c>
      <c r="D53" s="490" t="e">
        <f ca="1">+IF(AND(ISNUMBER(OFFSET('Water Data'!$D$4,0,10*ROW('Water Data'!D47))),'Data Summary'!BS53="Yes"),100-OFFSET('Water Data'!$D$4,0,10*ROW('Water Data'!D47)),NA())</f>
        <v>#N/A</v>
      </c>
      <c r="E53" s="490" t="e">
        <f ca="1">+IF(AND(ISNUMBER(OFFSET('Water Data'!$D$6,0,10*ROW('Water Data'!D47))),'Data Summary'!BT53="Yes"),OFFSET('Water Data'!$D$6,0,10*ROW('Water Data'!D47)),NA())</f>
        <v>#N/A</v>
      </c>
      <c r="F53" s="490" t="e">
        <f ca="1">+IF(AND(ISNUMBER(OFFSET('Water Data'!$D$9,0,10*ROW('Water Data'!D47))),'Data Summary'!BU53="Yes"),OFFSET('Water Data'!$D$9,0,10*ROW('Water Data'!D47)),NA())</f>
        <v>#N/A</v>
      </c>
      <c r="G53" s="490" t="e">
        <f ca="1">+IF(AND(ISNUMBER(OFFSET('Water Data'!$E$4,0,10*ROW('Water Data'!E47))),'Data Summary'!BV53="Yes"),100-OFFSET('Water Data'!$E$4,0,10*ROW('Water Data'!E47)),NA())</f>
        <v>#N/A</v>
      </c>
      <c r="H53" s="490" t="e">
        <f ca="1">+IF(AND(ISNUMBER(OFFSET('Water Data'!$E$6,0,10*ROW('Water Data'!E47))),'Data Summary'!BW53="Yes"),OFFSET('Water Data'!$E$6,0,10*ROW('Water Data'!E47)),NA())</f>
        <v>#N/A</v>
      </c>
      <c r="I53" s="490" t="e">
        <f ca="1">+IF(AND(ISNUMBER(OFFSET('Water Data'!$E$9,0,10*ROW('Water Data'!E47))),'Data Summary'!BX53="Yes"),OFFSET('Water Data'!$E$9,0,10*ROW('Water Data'!E47)),NA())</f>
        <v>#N/A</v>
      </c>
      <c r="J53" s="490" t="e">
        <f ca="1">+IF(AND(ISNUMBER(OFFSET('Water Data'!$F$4,0,10*ROW('Water Data'!F47))),'Data Summary'!BY53="Yes"),100-OFFSET('Water Data'!$F$4,0,10*ROW('Water Data'!F47)),NA())</f>
        <v>#N/A</v>
      </c>
      <c r="K53" s="490" t="e">
        <f ca="1">+IF(AND(ISNUMBER(OFFSET('Water Data'!$F$6,0,10*ROW('Water Data'!F47))),'Data Summary'!BZ53="Yes"),OFFSET('Water Data'!$F$6,0,10*ROW('Water Data'!F47)),NA())</f>
        <v>#N/A</v>
      </c>
      <c r="L53" s="490" t="e">
        <f ca="1">+IF(AND(ISNUMBER(OFFSET('Water Data'!$F$9,0,10*ROW('Water Data'!F47))),'Data Summary'!CA53="Yes"),OFFSET('Water Data'!$F$9,0,10*ROW('Water Data'!F47)),NA())</f>
        <v>#N/A</v>
      </c>
      <c r="M53" s="490" t="e">
        <f ca="1">+IF(AND(ISNUMBER(OFFSET('Water Data'!$G$4,0,10*ROW('Water Data'!G47))),'Data Summary'!CB53="Yes"),100-OFFSET('Water Data'!$G$4,0,10*ROW('Water Data'!G47)),NA())</f>
        <v>#N/A</v>
      </c>
      <c r="N53" s="490" t="e">
        <f ca="1">+IF(AND(ISNUMBER(OFFSET('Water Data'!$G$6,0,10*ROW('Water Data'!G47))),'Data Summary'!CC53="Yes"),OFFSET('Water Data'!$G$6,0,10*ROW('Water Data'!G47)),NA())</f>
        <v>#N/A</v>
      </c>
      <c r="O53" s="490" t="e">
        <f ca="1">+IF(AND(ISNUMBER(OFFSET('Water Data'!$G$9,0,10*ROW('Water Data'!G47))),'Data Summary'!CD53="Yes"),OFFSET('Water Data'!$G$9,0,10*ROW('Water Data'!G47)),NA())</f>
        <v>#N/A</v>
      </c>
      <c r="P53" s="490" t="e">
        <f ca="1">+IF(AND(ISNUMBER(OFFSET('Water Data'!$H$4,0,10*ROW('Water Data'!H47))),'Data Summary'!CE53="Yes"),100-OFFSET('Water Data'!$H$4,0,10*ROW('Water Data'!H47)),NA())</f>
        <v>#N/A</v>
      </c>
      <c r="Q53" s="490" t="e">
        <f ca="1">+IF(AND(ISNUMBER(OFFSET('Water Data'!$H$6,0,10*ROW('Water Data'!H47))),'Data Summary'!CF53="Yes"),OFFSET('Water Data'!$H$6,0,10*ROW('Water Data'!H47)),NA())</f>
        <v>#N/A</v>
      </c>
      <c r="R53" s="490" t="e">
        <f ca="1">+IF(AND(ISNUMBER(OFFSET('Water Data'!$H$9,0,10*ROW('Water Data'!H47))),'Data Summary'!CG53="Yes"),OFFSET('Water Data'!$H$9,0,10*ROW('Water Data'!H47)),NA())</f>
        <v>#N/A</v>
      </c>
      <c r="S53" s="490" t="e">
        <f ca="1">+IF(AND(ISNUMBER(OFFSET('Water Data'!$I$4,0,10*ROW('Water Data'!I47))),'Data Summary'!CH53="Yes"),100-OFFSET('Water Data'!$I$4,0,10*ROW('Water Data'!I47)),NA())</f>
        <v>#N/A</v>
      </c>
      <c r="T53" s="490" t="e">
        <f ca="1">+IF(AND(ISNUMBER(OFFSET('Water Data'!$I$6,0,10*ROW('Water Data'!I47))),'Data Summary'!CI53="Yes"),OFFSET('Water Data'!$I$6,0,10*ROW('Water Data'!I47)),NA())</f>
        <v>#N/A</v>
      </c>
      <c r="U53" s="490" t="e">
        <f ca="1">+IF(AND(ISNUMBER(OFFSET('Water Data'!$I$9,0,10*ROW('Water Data'!I47))),'Data Summary'!CJ53="Yes"),OFFSET('Water Data'!$I$9,0,10*ROW('Water Data'!I47)),NA())</f>
        <v>#N/A</v>
      </c>
      <c r="V53" s="491" t="e">
        <f ca="1">+IF(AND(ISNUMBER(OFFSET('Sanitation Data'!$D$4,0,10*ROW('Sanitation Data'!D47))),'Data Summary'!CK53="Yes"),100-OFFSET('Sanitation Data'!$D$4,0,10*ROW('Sanitation Data'!D47)),NA())</f>
        <v>#N/A</v>
      </c>
      <c r="W53" s="491" t="e">
        <f ca="1">+IF(AND(ISNUMBER(OFFSET('Sanitation Data'!$D$6,0,10*ROW('Sanitation Data'!D47))),'Data Summary'!CL53="Yes"),OFFSET('Sanitation Data'!$D$6,0,10*ROW('Sanitation Data'!D47)),NA())</f>
        <v>#N/A</v>
      </c>
      <c r="X53" s="491" t="e">
        <f ca="1">+IF(AND(ISNUMBER(OFFSET('Sanitation Data'!$D$10,0,10*ROW('Sanitation Data'!D47))),'Data Summary'!CM53="Yes"),OFFSET('Sanitation Data'!$D$10,0,10*ROW('Sanitation Data'!D47)),NA())</f>
        <v>#N/A</v>
      </c>
      <c r="Y53" s="491" t="e">
        <f ca="1">+IF(AND(ISNUMBER(OFFSET('Sanitation Data'!$D$11,0,10*ROW('Sanitation Data'!D47))),'Data Summary'!CN53="Yes"),OFFSET('Sanitation Data'!$D$11,0,10*ROW('Sanitation Data'!D47)),NA())</f>
        <v>#N/A</v>
      </c>
      <c r="Z53" s="491" t="e">
        <f ca="1">+IF(AND(ISNUMBER(OFFSET('Sanitation Data'!$D$12,0,10*ROW('Sanitation Data'!D47))),'Data Summary'!CO53="Yes"),OFFSET('Sanitation Data'!$D$12,0,10*ROW('Sanitation Data'!D47)),NA())</f>
        <v>#N/A</v>
      </c>
      <c r="AA53" s="491" t="e">
        <f ca="1">+IF(AND(ISNUMBER(OFFSET('Sanitation Data'!$E$4,0,10*ROW('Sanitation Data'!E47))),'Data Summary'!CP53="Yes"),100-OFFSET('Sanitation Data'!$E$4,0,10*ROW('Sanitation Data'!E47)),NA())</f>
        <v>#N/A</v>
      </c>
      <c r="AB53" s="491" t="e">
        <f ca="1">+IF(AND(ISNUMBER(OFFSET('Sanitation Data'!$E$6,0,10*ROW('Sanitation Data'!E47))),'Data Summary'!CQ53="Yes"),OFFSET('Sanitation Data'!$E$6,0,10*ROW('Sanitation Data'!E47)),NA())</f>
        <v>#N/A</v>
      </c>
      <c r="AC53" s="491" t="e">
        <f ca="1">+IF(AND(ISNUMBER(OFFSET('Sanitation Data'!$E$10,0,10*ROW('Sanitation Data'!E47))),'Data Summary'!CR53="Yes"),OFFSET('Sanitation Data'!$E$10,0,10*ROW('Sanitation Data'!E47)),NA())</f>
        <v>#N/A</v>
      </c>
      <c r="AD53" s="491" t="e">
        <f ca="1">+IF(AND(ISNUMBER(OFFSET('Sanitation Data'!$E$11,0,10*ROW('Sanitation Data'!E47))),'Data Summary'!CS53="Yes"),OFFSET('Sanitation Data'!$E$11,0,10*ROW('Sanitation Data'!E47)),NA())</f>
        <v>#N/A</v>
      </c>
      <c r="AE53" s="491" t="e">
        <f ca="1">+IF(AND(ISNUMBER(OFFSET('Sanitation Data'!$E$12,0,10*ROW('Sanitation Data'!E47))),'Data Summary'!CT53="Yes"),OFFSET('Sanitation Data'!$E$12,0,10*ROW('Sanitation Data'!E47)),NA())</f>
        <v>#N/A</v>
      </c>
      <c r="AF53" s="491" t="e">
        <f ca="1">+IF(AND(ISNUMBER(OFFSET('Sanitation Data'!$F$4,0,10*ROW('Sanitation Data'!F47))),'Data Summary'!CU53="Yes"),100-OFFSET('Sanitation Data'!$F$4,0,10*ROW('Sanitation Data'!F47)),NA())</f>
        <v>#N/A</v>
      </c>
      <c r="AG53" s="491" t="e">
        <f ca="1">+IF(AND(ISNUMBER(OFFSET('Sanitation Data'!$F$6,0,10*ROW('Sanitation Data'!F47))),'Data Summary'!CV53="Yes"),OFFSET('Sanitation Data'!$F$6,0,10*ROW('Sanitation Data'!F47)),NA())</f>
        <v>#N/A</v>
      </c>
      <c r="AH53" s="491" t="e">
        <f ca="1">+IF(AND(ISNUMBER(OFFSET('Sanitation Data'!$F$10,0,10*ROW('Sanitation Data'!F47))),'Data Summary'!CW53="Yes"),OFFSET('Sanitation Data'!$F$10,0,10*ROW('Sanitation Data'!F47)),NA())</f>
        <v>#N/A</v>
      </c>
      <c r="AI53" s="491" t="e">
        <f ca="1">+IF(AND(ISNUMBER(OFFSET('Sanitation Data'!$F$11,0,10*ROW('Sanitation Data'!F47))),'Data Summary'!CX53="Yes"),OFFSET('Sanitation Data'!$F$11,0,10*ROW('Sanitation Data'!F47)),NA())</f>
        <v>#N/A</v>
      </c>
      <c r="AJ53" s="491" t="e">
        <f ca="1">+IF(AND(ISNUMBER(OFFSET('Sanitation Data'!$F$12,0,10*ROW('Sanitation Data'!F47))),'Data Summary'!CY53="Yes"),OFFSET('Sanitation Data'!$F$12,0,10*ROW('Sanitation Data'!F47)),NA())</f>
        <v>#N/A</v>
      </c>
      <c r="AK53" s="491" t="e">
        <f ca="1">+IF(AND(ISNUMBER(OFFSET('Sanitation Data'!$G$4,0,10*ROW('Sanitation Data'!G47))),'Data Summary'!CZ53="Yes"),100-OFFSET('Sanitation Data'!$G$4,0,10*ROW('Sanitation Data'!G47)),NA())</f>
        <v>#N/A</v>
      </c>
      <c r="AL53" s="491" t="e">
        <f ca="1">+IF(AND(ISNUMBER(OFFSET('Sanitation Data'!$G$6,0,10*ROW('Sanitation Data'!G47))),'Data Summary'!DA53="Yes"),OFFSET('Sanitation Data'!$G$6,0,10*ROW('Sanitation Data'!G47)),NA())</f>
        <v>#N/A</v>
      </c>
      <c r="AM53" s="491" t="e">
        <f ca="1">+IF(AND(ISNUMBER(OFFSET('Sanitation Data'!$G$10,0,10*ROW('Sanitation Data'!G47))),'Data Summary'!DB53="Yes"),OFFSET('Sanitation Data'!$G$10,0,10*ROW('Sanitation Data'!G47)),NA())</f>
        <v>#N/A</v>
      </c>
      <c r="AN53" s="491" t="e">
        <f ca="1">+IF(AND(ISNUMBER(OFFSET('Sanitation Data'!$G$11,0,10*ROW('Sanitation Data'!G47))),'Data Summary'!DC53="Yes"),OFFSET('Sanitation Data'!$G$11,0,10*ROW('Sanitation Data'!G47)),NA())</f>
        <v>#N/A</v>
      </c>
      <c r="AO53" s="491" t="e">
        <f ca="1">+IF(AND(ISNUMBER(OFFSET('Sanitation Data'!$G$12,0,10*ROW('Sanitation Data'!G47))),'Data Summary'!DD53="Yes"),OFFSET('Sanitation Data'!$G$12,0,10*ROW('Sanitation Data'!G47)),NA())</f>
        <v>#N/A</v>
      </c>
      <c r="AP53" s="491" t="e">
        <f ca="1">+IF(AND(ISNUMBER(OFFSET('Sanitation Data'!$H$4,0,10*ROW('Sanitation Data'!H47))),'Data Summary'!DE53="Yes"),100-OFFSET('Sanitation Data'!$H$4,0,10*ROW('Sanitation Data'!H47)),NA())</f>
        <v>#N/A</v>
      </c>
      <c r="AQ53" s="491" t="e">
        <f ca="1">+IF(AND(ISNUMBER(OFFSET('Sanitation Data'!$H$6,0,10*ROW('Sanitation Data'!H47))),'Data Summary'!DF53="Yes"),OFFSET('Sanitation Data'!$H$6,0,10*ROW('Sanitation Data'!H47)),NA())</f>
        <v>#N/A</v>
      </c>
      <c r="AR53" s="491" t="e">
        <f ca="1">+IF(AND(ISNUMBER(OFFSET('Sanitation Data'!$H$10,0,10*ROW('Sanitation Data'!H47))),'Data Summary'!DG53="Yes"),OFFSET('Sanitation Data'!$H$10,0,10*ROW('Sanitation Data'!H47)),NA())</f>
        <v>#N/A</v>
      </c>
      <c r="AS53" s="491" t="e">
        <f ca="1">+IF(AND(ISNUMBER(OFFSET('Sanitation Data'!$H$11,0,10*ROW('Sanitation Data'!H47))),'Data Summary'!DH53="Yes"),OFFSET('Sanitation Data'!$H$11,0,10*ROW('Sanitation Data'!H47)),NA())</f>
        <v>#N/A</v>
      </c>
      <c r="AT53" s="491" t="e">
        <f ca="1">+IF(AND(ISNUMBER(OFFSET('Sanitation Data'!$H$12,0,10*ROW('Sanitation Data'!H47))),'Data Summary'!DI53="Yes"),OFFSET('Sanitation Data'!$H$12,0,10*ROW('Sanitation Data'!H47)),NA())</f>
        <v>#N/A</v>
      </c>
      <c r="AU53" s="491" t="e">
        <f ca="1">+IF(AND(ISNUMBER(OFFSET('Sanitation Data'!$I$4,0,10*ROW('Sanitation Data'!I47))),'Data Summary'!DJ53="Yes"),100-OFFSET('Sanitation Data'!$I$4,0,10*ROW('Sanitation Data'!I47)),NA())</f>
        <v>#N/A</v>
      </c>
      <c r="AV53" s="491" t="e">
        <f ca="1">+IF(AND(ISNUMBER(OFFSET('Sanitation Data'!$I$6,0,10*ROW('Sanitation Data'!I47))),'Data Summary'!DK53="Yes"),OFFSET('Sanitation Data'!$I$6,0,10*ROW('Sanitation Data'!I47)),NA())</f>
        <v>#N/A</v>
      </c>
      <c r="AW53" s="491" t="e">
        <f ca="1">+IF(AND(ISNUMBER(OFFSET('Sanitation Data'!$I$10,0,10*ROW('Sanitation Data'!I47))),'Data Summary'!DL53="Yes"),OFFSET('Sanitation Data'!$I$10,0,10*ROW('Sanitation Data'!I47)),NA())</f>
        <v>#N/A</v>
      </c>
      <c r="AX53" s="491" t="e">
        <f ca="1">+IF(AND(ISNUMBER(OFFSET('Sanitation Data'!$I$11,0,10*ROW('Sanitation Data'!I47))),'Data Summary'!DM53="Yes"),OFFSET('Sanitation Data'!$I$11,0,10*ROW('Sanitation Data'!I47)),NA())</f>
        <v>#N/A</v>
      </c>
      <c r="AY53" s="491" t="e">
        <f ca="1">+IF(AND(ISNUMBER(OFFSET('Sanitation Data'!$I$12,0,10*ROW('Sanitation Data'!I47))),'Data Summary'!DN53="Yes"),OFFSET('Sanitation Data'!$I$12,0,10*ROW('Sanitation Data'!I47)),NA())</f>
        <v>#N/A</v>
      </c>
      <c r="AZ53" s="492" t="e">
        <f ca="1">+IF(AND(ISNUMBER(OFFSET('Hygiene Data'!$D$5,0,10*ROW('Hygiene Data'!D47))),'Data Summary'!DO53="Yes"),OFFSET('Hygiene Data'!$D$5,0,10*ROW('Hygiene Data'!D47)),NA())</f>
        <v>#N/A</v>
      </c>
      <c r="BA53" s="492" t="e">
        <f ca="1">+IF(AND(ISNUMBER(OFFSET('Hygiene Data'!$D$7,0,10*ROW('Hygiene Data'!D47))),'Data Summary'!DP53="Yes"),OFFSET('Hygiene Data'!$D$7,0,10*ROW('Hygiene Data'!D47)),NA())</f>
        <v>#N/A</v>
      </c>
      <c r="BB53" s="492" t="e">
        <f ca="1">+IF(AND(ISNUMBER(OFFSET('Hygiene Data'!$D$9,0,10*ROW('Hygiene Data'!D47))),'Data Summary'!DQ53="Yes"),OFFSET('Hygiene Data'!$D$9,0,10*ROW('Hygiene Data'!D47)),NA())</f>
        <v>#N/A</v>
      </c>
      <c r="BC53" s="492" t="e">
        <f ca="1">+IF(AND(ISNUMBER(OFFSET('Hygiene Data'!$E$5,0,10*ROW('Hygiene Data'!E47))),'Data Summary'!DR53="Yes"),OFFSET('Hygiene Data'!$E$5,0,10*ROW('Hygiene Data'!E47)),NA())</f>
        <v>#N/A</v>
      </c>
      <c r="BD53" s="492" t="e">
        <f ca="1">+IF(AND(ISNUMBER(OFFSET('Hygiene Data'!$E$7,0,10*ROW('Hygiene Data'!E47))),'Data Summary'!DS53="Yes"),OFFSET('Hygiene Data'!$E$7,0,10*ROW('Hygiene Data'!E47)),NA())</f>
        <v>#N/A</v>
      </c>
      <c r="BE53" s="492" t="e">
        <f ca="1">+IF(AND(ISNUMBER(OFFSET('Hygiene Data'!$E$9,0,10*ROW('Hygiene Data'!E47))),'Data Summary'!DT53="Yes"),OFFSET('Hygiene Data'!$E$9,0,10*ROW('Hygiene Data'!E47)),NA())</f>
        <v>#N/A</v>
      </c>
      <c r="BF53" s="492" t="e">
        <f ca="1">+IF(AND(ISNUMBER(OFFSET('Hygiene Data'!$F$5,0,10*ROW('Hygiene Data'!F47))),'Data Summary'!DU53="Yes"),OFFSET('Hygiene Data'!$F$5,0,10*ROW('Hygiene Data'!F47)),NA())</f>
        <v>#N/A</v>
      </c>
      <c r="BG53" s="492" t="e">
        <f ca="1">+IF(AND(ISNUMBER(OFFSET('Hygiene Data'!$F$7,0,10*ROW('Hygiene Data'!F47))),'Data Summary'!DV53="Yes"),OFFSET('Hygiene Data'!$F$7,0,10*ROW('Hygiene Data'!F47)),NA())</f>
        <v>#N/A</v>
      </c>
      <c r="BH53" s="492" t="e">
        <f ca="1">+IF(AND(ISNUMBER(OFFSET('Hygiene Data'!$F$9,0,10*ROW('Hygiene Data'!F47))),'Data Summary'!DW53="Yes"),OFFSET('Hygiene Data'!$F$9,0,10*ROW('Hygiene Data'!F47)),NA())</f>
        <v>#N/A</v>
      </c>
      <c r="BI53" s="492" t="e">
        <f ca="1">+IF(AND(ISNUMBER(OFFSET('Hygiene Data'!$G$5,0,10*ROW('Hygiene Data'!G47))),'Data Summary'!DX53="Yes"),OFFSET('Hygiene Data'!$G$5,0,10*ROW('Hygiene Data'!G47)),NA())</f>
        <v>#N/A</v>
      </c>
      <c r="BJ53" s="492" t="e">
        <f ca="1">+IF(AND(ISNUMBER(OFFSET('Hygiene Data'!$G$7,0,10*ROW('Hygiene Data'!G47))),'Data Summary'!DY53="Yes"),OFFSET('Hygiene Data'!$G$7,0,10*ROW('Hygiene Data'!G47)),NA())</f>
        <v>#N/A</v>
      </c>
      <c r="BK53" s="492" t="e">
        <f ca="1">+IF(AND(ISNUMBER(OFFSET('Hygiene Data'!$G$9,0,10*ROW('Hygiene Data'!G47))),'Data Summary'!DZ53="Yes"),OFFSET('Hygiene Data'!$G$9,0,10*ROW('Hygiene Data'!G47)),NA())</f>
        <v>#N/A</v>
      </c>
      <c r="BL53" s="492" t="e">
        <f ca="1">+IF(AND(ISNUMBER(OFFSET('Hygiene Data'!$H$5,0,10*ROW('Hygiene Data'!H47))),'Data Summary'!EA53="Yes"),OFFSET('Hygiene Data'!$H$5,0,10*ROW('Hygiene Data'!H47)),NA())</f>
        <v>#N/A</v>
      </c>
      <c r="BM53" s="492" t="e">
        <f ca="1">+IF(AND(ISNUMBER(OFFSET('Hygiene Data'!$H$7,0,10*ROW('Hygiene Data'!H47))),'Data Summary'!EB53="Yes"),OFFSET('Hygiene Data'!$H$7,0,10*ROW('Hygiene Data'!H47)),NA())</f>
        <v>#N/A</v>
      </c>
      <c r="BN53" s="492" t="e">
        <f ca="1">+IF(AND(ISNUMBER(OFFSET('Hygiene Data'!$H$9,0,10*ROW('Hygiene Data'!H47))),'Data Summary'!EC53="Yes"),OFFSET('Hygiene Data'!$H$9,0,10*ROW('Hygiene Data'!H47)),NA())</f>
        <v>#N/A</v>
      </c>
      <c r="BO53" s="492" t="e">
        <f ca="1">+IF(AND(ISNUMBER(OFFSET('Hygiene Data'!$I$5,0,10*ROW('Hygiene Data'!I47))),'Data Summary'!ED53="Yes"),OFFSET('Hygiene Data'!$I$5,0,10*ROW('Hygiene Data'!I47)),NA())</f>
        <v>#N/A</v>
      </c>
      <c r="BP53" s="492" t="e">
        <f ca="1">+IF(AND(ISNUMBER(OFFSET('Hygiene Data'!$I$7,0,10*ROW('Hygiene Data'!I47))),'Data Summary'!EE53="Yes"),OFFSET('Hygiene Data'!$I$7,0,10*ROW('Hygiene Data'!I47)),NA())</f>
        <v>#N/A</v>
      </c>
      <c r="BQ53" s="492" t="e">
        <f ca="1">+IF(AND(ISNUMBER(OFFSET('Hygiene Data'!$I$9,0,10*ROW('Hygiene Data'!I47))),'Data Summary'!EF53="Yes"),OFFSET('Hygiene Data'!$I$9,0,10*ROW('Hygiene Data'!I47)),NA())</f>
        <v>#N/A</v>
      </c>
    </row>
    <row r="54" spans="1:69" x14ac:dyDescent="0.25">
      <c r="A54" s="488" t="e">
        <f ca="1">+RIGHT('Data Summary'!A54,LEN('Data Summary'!A54)-9)</f>
        <v>#VALUE!</v>
      </c>
      <c r="B54" s="462" t="str">
        <f ca="1">+IF(ISTEXT('Data Summary'!B54),'Data Summary'!B54,"")</f>
        <v/>
      </c>
      <c r="C54" s="489" t="e">
        <f ca="1">+VALUE('Data Summary'!C54)</f>
        <v>#VALUE!</v>
      </c>
      <c r="D54" s="490" t="e">
        <f ca="1">+IF(AND(ISNUMBER(OFFSET('Water Data'!$D$4,0,10*ROW('Water Data'!D48))),'Data Summary'!BS54="Yes"),100-OFFSET('Water Data'!$D$4,0,10*ROW('Water Data'!D48)),NA())</f>
        <v>#N/A</v>
      </c>
      <c r="E54" s="490" t="e">
        <f ca="1">+IF(AND(ISNUMBER(OFFSET('Water Data'!$D$6,0,10*ROW('Water Data'!D48))),'Data Summary'!BT54="Yes"),OFFSET('Water Data'!$D$6,0,10*ROW('Water Data'!D48)),NA())</f>
        <v>#N/A</v>
      </c>
      <c r="F54" s="490" t="e">
        <f ca="1">+IF(AND(ISNUMBER(OFFSET('Water Data'!$D$9,0,10*ROW('Water Data'!D48))),'Data Summary'!BU54="Yes"),OFFSET('Water Data'!$D$9,0,10*ROW('Water Data'!D48)),NA())</f>
        <v>#N/A</v>
      </c>
      <c r="G54" s="490" t="e">
        <f ca="1">+IF(AND(ISNUMBER(OFFSET('Water Data'!$E$4,0,10*ROW('Water Data'!E48))),'Data Summary'!BV54="Yes"),100-OFFSET('Water Data'!$E$4,0,10*ROW('Water Data'!E48)),NA())</f>
        <v>#N/A</v>
      </c>
      <c r="H54" s="490" t="e">
        <f ca="1">+IF(AND(ISNUMBER(OFFSET('Water Data'!$E$6,0,10*ROW('Water Data'!E48))),'Data Summary'!BW54="Yes"),OFFSET('Water Data'!$E$6,0,10*ROW('Water Data'!E48)),NA())</f>
        <v>#N/A</v>
      </c>
      <c r="I54" s="490" t="e">
        <f ca="1">+IF(AND(ISNUMBER(OFFSET('Water Data'!$E$9,0,10*ROW('Water Data'!E48))),'Data Summary'!BX54="Yes"),OFFSET('Water Data'!$E$9,0,10*ROW('Water Data'!E48)),NA())</f>
        <v>#N/A</v>
      </c>
      <c r="J54" s="490" t="e">
        <f ca="1">+IF(AND(ISNUMBER(OFFSET('Water Data'!$F$4,0,10*ROW('Water Data'!F48))),'Data Summary'!BY54="Yes"),100-OFFSET('Water Data'!$F$4,0,10*ROW('Water Data'!F48)),NA())</f>
        <v>#N/A</v>
      </c>
      <c r="K54" s="490" t="e">
        <f ca="1">+IF(AND(ISNUMBER(OFFSET('Water Data'!$F$6,0,10*ROW('Water Data'!F48))),'Data Summary'!BZ54="Yes"),OFFSET('Water Data'!$F$6,0,10*ROW('Water Data'!F48)),NA())</f>
        <v>#N/A</v>
      </c>
      <c r="L54" s="490" t="e">
        <f ca="1">+IF(AND(ISNUMBER(OFFSET('Water Data'!$F$9,0,10*ROW('Water Data'!F48))),'Data Summary'!CA54="Yes"),OFFSET('Water Data'!$F$9,0,10*ROW('Water Data'!F48)),NA())</f>
        <v>#N/A</v>
      </c>
      <c r="M54" s="490" t="e">
        <f ca="1">+IF(AND(ISNUMBER(OFFSET('Water Data'!$G$4,0,10*ROW('Water Data'!G48))),'Data Summary'!CB54="Yes"),100-OFFSET('Water Data'!$G$4,0,10*ROW('Water Data'!G48)),NA())</f>
        <v>#N/A</v>
      </c>
      <c r="N54" s="490" t="e">
        <f ca="1">+IF(AND(ISNUMBER(OFFSET('Water Data'!$G$6,0,10*ROW('Water Data'!G48))),'Data Summary'!CC54="Yes"),OFFSET('Water Data'!$G$6,0,10*ROW('Water Data'!G48)),NA())</f>
        <v>#N/A</v>
      </c>
      <c r="O54" s="490" t="e">
        <f ca="1">+IF(AND(ISNUMBER(OFFSET('Water Data'!$G$9,0,10*ROW('Water Data'!G48))),'Data Summary'!CD54="Yes"),OFFSET('Water Data'!$G$9,0,10*ROW('Water Data'!G48)),NA())</f>
        <v>#N/A</v>
      </c>
      <c r="P54" s="490" t="e">
        <f ca="1">+IF(AND(ISNUMBER(OFFSET('Water Data'!$H$4,0,10*ROW('Water Data'!H48))),'Data Summary'!CE54="Yes"),100-OFFSET('Water Data'!$H$4,0,10*ROW('Water Data'!H48)),NA())</f>
        <v>#N/A</v>
      </c>
      <c r="Q54" s="490" t="e">
        <f ca="1">+IF(AND(ISNUMBER(OFFSET('Water Data'!$H$6,0,10*ROW('Water Data'!H48))),'Data Summary'!CF54="Yes"),OFFSET('Water Data'!$H$6,0,10*ROW('Water Data'!H48)),NA())</f>
        <v>#N/A</v>
      </c>
      <c r="R54" s="490" t="e">
        <f ca="1">+IF(AND(ISNUMBER(OFFSET('Water Data'!$H$9,0,10*ROW('Water Data'!H48))),'Data Summary'!CG54="Yes"),OFFSET('Water Data'!$H$9,0,10*ROW('Water Data'!H48)),NA())</f>
        <v>#N/A</v>
      </c>
      <c r="S54" s="490" t="e">
        <f ca="1">+IF(AND(ISNUMBER(OFFSET('Water Data'!$I$4,0,10*ROW('Water Data'!I48))),'Data Summary'!CH54="Yes"),100-OFFSET('Water Data'!$I$4,0,10*ROW('Water Data'!I48)),NA())</f>
        <v>#N/A</v>
      </c>
      <c r="T54" s="490" t="e">
        <f ca="1">+IF(AND(ISNUMBER(OFFSET('Water Data'!$I$6,0,10*ROW('Water Data'!I48))),'Data Summary'!CI54="Yes"),OFFSET('Water Data'!$I$6,0,10*ROW('Water Data'!I48)),NA())</f>
        <v>#N/A</v>
      </c>
      <c r="U54" s="490" t="e">
        <f ca="1">+IF(AND(ISNUMBER(OFFSET('Water Data'!$I$9,0,10*ROW('Water Data'!I48))),'Data Summary'!CJ54="Yes"),OFFSET('Water Data'!$I$9,0,10*ROW('Water Data'!I48)),NA())</f>
        <v>#N/A</v>
      </c>
      <c r="V54" s="491" t="e">
        <f ca="1">+IF(AND(ISNUMBER(OFFSET('Sanitation Data'!$D$4,0,10*ROW('Sanitation Data'!D48))),'Data Summary'!CK54="Yes"),100-OFFSET('Sanitation Data'!$D$4,0,10*ROW('Sanitation Data'!D48)),NA())</f>
        <v>#N/A</v>
      </c>
      <c r="W54" s="491" t="e">
        <f ca="1">+IF(AND(ISNUMBER(OFFSET('Sanitation Data'!$D$6,0,10*ROW('Sanitation Data'!D48))),'Data Summary'!CL54="Yes"),OFFSET('Sanitation Data'!$D$6,0,10*ROW('Sanitation Data'!D48)),NA())</f>
        <v>#N/A</v>
      </c>
      <c r="X54" s="491" t="e">
        <f ca="1">+IF(AND(ISNUMBER(OFFSET('Sanitation Data'!$D$10,0,10*ROW('Sanitation Data'!D48))),'Data Summary'!CM54="Yes"),OFFSET('Sanitation Data'!$D$10,0,10*ROW('Sanitation Data'!D48)),NA())</f>
        <v>#N/A</v>
      </c>
      <c r="Y54" s="491" t="e">
        <f ca="1">+IF(AND(ISNUMBER(OFFSET('Sanitation Data'!$D$11,0,10*ROW('Sanitation Data'!D48))),'Data Summary'!CN54="Yes"),OFFSET('Sanitation Data'!$D$11,0,10*ROW('Sanitation Data'!D48)),NA())</f>
        <v>#N/A</v>
      </c>
      <c r="Z54" s="491" t="e">
        <f ca="1">+IF(AND(ISNUMBER(OFFSET('Sanitation Data'!$D$12,0,10*ROW('Sanitation Data'!D48))),'Data Summary'!CO54="Yes"),OFFSET('Sanitation Data'!$D$12,0,10*ROW('Sanitation Data'!D48)),NA())</f>
        <v>#N/A</v>
      </c>
      <c r="AA54" s="491" t="e">
        <f ca="1">+IF(AND(ISNUMBER(OFFSET('Sanitation Data'!$E$4,0,10*ROW('Sanitation Data'!E48))),'Data Summary'!CP54="Yes"),100-OFFSET('Sanitation Data'!$E$4,0,10*ROW('Sanitation Data'!E48)),NA())</f>
        <v>#N/A</v>
      </c>
      <c r="AB54" s="491" t="e">
        <f ca="1">+IF(AND(ISNUMBER(OFFSET('Sanitation Data'!$E$6,0,10*ROW('Sanitation Data'!E48))),'Data Summary'!CQ54="Yes"),OFFSET('Sanitation Data'!$E$6,0,10*ROW('Sanitation Data'!E48)),NA())</f>
        <v>#N/A</v>
      </c>
      <c r="AC54" s="491" t="e">
        <f ca="1">+IF(AND(ISNUMBER(OFFSET('Sanitation Data'!$E$10,0,10*ROW('Sanitation Data'!E48))),'Data Summary'!CR54="Yes"),OFFSET('Sanitation Data'!$E$10,0,10*ROW('Sanitation Data'!E48)),NA())</f>
        <v>#N/A</v>
      </c>
      <c r="AD54" s="491" t="e">
        <f ca="1">+IF(AND(ISNUMBER(OFFSET('Sanitation Data'!$E$11,0,10*ROW('Sanitation Data'!E48))),'Data Summary'!CS54="Yes"),OFFSET('Sanitation Data'!$E$11,0,10*ROW('Sanitation Data'!E48)),NA())</f>
        <v>#N/A</v>
      </c>
      <c r="AE54" s="491" t="e">
        <f ca="1">+IF(AND(ISNUMBER(OFFSET('Sanitation Data'!$E$12,0,10*ROW('Sanitation Data'!E48))),'Data Summary'!CT54="Yes"),OFFSET('Sanitation Data'!$E$12,0,10*ROW('Sanitation Data'!E48)),NA())</f>
        <v>#N/A</v>
      </c>
      <c r="AF54" s="491" t="e">
        <f ca="1">+IF(AND(ISNUMBER(OFFSET('Sanitation Data'!$F$4,0,10*ROW('Sanitation Data'!F48))),'Data Summary'!CU54="Yes"),100-OFFSET('Sanitation Data'!$F$4,0,10*ROW('Sanitation Data'!F48)),NA())</f>
        <v>#N/A</v>
      </c>
      <c r="AG54" s="491" t="e">
        <f ca="1">+IF(AND(ISNUMBER(OFFSET('Sanitation Data'!$F$6,0,10*ROW('Sanitation Data'!F48))),'Data Summary'!CV54="Yes"),OFFSET('Sanitation Data'!$F$6,0,10*ROW('Sanitation Data'!F48)),NA())</f>
        <v>#N/A</v>
      </c>
      <c r="AH54" s="491" t="e">
        <f ca="1">+IF(AND(ISNUMBER(OFFSET('Sanitation Data'!$F$10,0,10*ROW('Sanitation Data'!F48))),'Data Summary'!CW54="Yes"),OFFSET('Sanitation Data'!$F$10,0,10*ROW('Sanitation Data'!F48)),NA())</f>
        <v>#N/A</v>
      </c>
      <c r="AI54" s="491" t="e">
        <f ca="1">+IF(AND(ISNUMBER(OFFSET('Sanitation Data'!$F$11,0,10*ROW('Sanitation Data'!F48))),'Data Summary'!CX54="Yes"),OFFSET('Sanitation Data'!$F$11,0,10*ROW('Sanitation Data'!F48)),NA())</f>
        <v>#N/A</v>
      </c>
      <c r="AJ54" s="491" t="e">
        <f ca="1">+IF(AND(ISNUMBER(OFFSET('Sanitation Data'!$F$12,0,10*ROW('Sanitation Data'!F48))),'Data Summary'!CY54="Yes"),OFFSET('Sanitation Data'!$F$12,0,10*ROW('Sanitation Data'!F48)),NA())</f>
        <v>#N/A</v>
      </c>
      <c r="AK54" s="491" t="e">
        <f ca="1">+IF(AND(ISNUMBER(OFFSET('Sanitation Data'!$G$4,0,10*ROW('Sanitation Data'!G48))),'Data Summary'!CZ54="Yes"),100-OFFSET('Sanitation Data'!$G$4,0,10*ROW('Sanitation Data'!G48)),NA())</f>
        <v>#N/A</v>
      </c>
      <c r="AL54" s="491" t="e">
        <f ca="1">+IF(AND(ISNUMBER(OFFSET('Sanitation Data'!$G$6,0,10*ROW('Sanitation Data'!G48))),'Data Summary'!DA54="Yes"),OFFSET('Sanitation Data'!$G$6,0,10*ROW('Sanitation Data'!G48)),NA())</f>
        <v>#N/A</v>
      </c>
      <c r="AM54" s="491" t="e">
        <f ca="1">+IF(AND(ISNUMBER(OFFSET('Sanitation Data'!$G$10,0,10*ROW('Sanitation Data'!G48))),'Data Summary'!DB54="Yes"),OFFSET('Sanitation Data'!$G$10,0,10*ROW('Sanitation Data'!G48)),NA())</f>
        <v>#N/A</v>
      </c>
      <c r="AN54" s="491" t="e">
        <f ca="1">+IF(AND(ISNUMBER(OFFSET('Sanitation Data'!$G$11,0,10*ROW('Sanitation Data'!G48))),'Data Summary'!DC54="Yes"),OFFSET('Sanitation Data'!$G$11,0,10*ROW('Sanitation Data'!G48)),NA())</f>
        <v>#N/A</v>
      </c>
      <c r="AO54" s="491" t="e">
        <f ca="1">+IF(AND(ISNUMBER(OFFSET('Sanitation Data'!$G$12,0,10*ROW('Sanitation Data'!G48))),'Data Summary'!DD54="Yes"),OFFSET('Sanitation Data'!$G$12,0,10*ROW('Sanitation Data'!G48)),NA())</f>
        <v>#N/A</v>
      </c>
      <c r="AP54" s="491" t="e">
        <f ca="1">+IF(AND(ISNUMBER(OFFSET('Sanitation Data'!$H$4,0,10*ROW('Sanitation Data'!H48))),'Data Summary'!DE54="Yes"),100-OFFSET('Sanitation Data'!$H$4,0,10*ROW('Sanitation Data'!H48)),NA())</f>
        <v>#N/A</v>
      </c>
      <c r="AQ54" s="491" t="e">
        <f ca="1">+IF(AND(ISNUMBER(OFFSET('Sanitation Data'!$H$6,0,10*ROW('Sanitation Data'!H48))),'Data Summary'!DF54="Yes"),OFFSET('Sanitation Data'!$H$6,0,10*ROW('Sanitation Data'!H48)),NA())</f>
        <v>#N/A</v>
      </c>
      <c r="AR54" s="491" t="e">
        <f ca="1">+IF(AND(ISNUMBER(OFFSET('Sanitation Data'!$H$10,0,10*ROW('Sanitation Data'!H48))),'Data Summary'!DG54="Yes"),OFFSET('Sanitation Data'!$H$10,0,10*ROW('Sanitation Data'!H48)),NA())</f>
        <v>#N/A</v>
      </c>
      <c r="AS54" s="491" t="e">
        <f ca="1">+IF(AND(ISNUMBER(OFFSET('Sanitation Data'!$H$11,0,10*ROW('Sanitation Data'!H48))),'Data Summary'!DH54="Yes"),OFFSET('Sanitation Data'!$H$11,0,10*ROW('Sanitation Data'!H48)),NA())</f>
        <v>#N/A</v>
      </c>
      <c r="AT54" s="491" t="e">
        <f ca="1">+IF(AND(ISNUMBER(OFFSET('Sanitation Data'!$H$12,0,10*ROW('Sanitation Data'!H48))),'Data Summary'!DI54="Yes"),OFFSET('Sanitation Data'!$H$12,0,10*ROW('Sanitation Data'!H48)),NA())</f>
        <v>#N/A</v>
      </c>
      <c r="AU54" s="491" t="e">
        <f ca="1">+IF(AND(ISNUMBER(OFFSET('Sanitation Data'!$I$4,0,10*ROW('Sanitation Data'!I48))),'Data Summary'!DJ54="Yes"),100-OFFSET('Sanitation Data'!$I$4,0,10*ROW('Sanitation Data'!I48)),NA())</f>
        <v>#N/A</v>
      </c>
      <c r="AV54" s="491" t="e">
        <f ca="1">+IF(AND(ISNUMBER(OFFSET('Sanitation Data'!$I$6,0,10*ROW('Sanitation Data'!I48))),'Data Summary'!DK54="Yes"),OFFSET('Sanitation Data'!$I$6,0,10*ROW('Sanitation Data'!I48)),NA())</f>
        <v>#N/A</v>
      </c>
      <c r="AW54" s="491" t="e">
        <f ca="1">+IF(AND(ISNUMBER(OFFSET('Sanitation Data'!$I$10,0,10*ROW('Sanitation Data'!I48))),'Data Summary'!DL54="Yes"),OFFSET('Sanitation Data'!$I$10,0,10*ROW('Sanitation Data'!I48)),NA())</f>
        <v>#N/A</v>
      </c>
      <c r="AX54" s="491" t="e">
        <f ca="1">+IF(AND(ISNUMBER(OFFSET('Sanitation Data'!$I$11,0,10*ROW('Sanitation Data'!I48))),'Data Summary'!DM54="Yes"),OFFSET('Sanitation Data'!$I$11,0,10*ROW('Sanitation Data'!I48)),NA())</f>
        <v>#N/A</v>
      </c>
      <c r="AY54" s="491" t="e">
        <f ca="1">+IF(AND(ISNUMBER(OFFSET('Sanitation Data'!$I$12,0,10*ROW('Sanitation Data'!I48))),'Data Summary'!DN54="Yes"),OFFSET('Sanitation Data'!$I$12,0,10*ROW('Sanitation Data'!I48)),NA())</f>
        <v>#N/A</v>
      </c>
      <c r="AZ54" s="492" t="e">
        <f ca="1">+IF(AND(ISNUMBER(OFFSET('Hygiene Data'!$D$5,0,10*ROW('Hygiene Data'!D48))),'Data Summary'!DO54="Yes"),OFFSET('Hygiene Data'!$D$5,0,10*ROW('Hygiene Data'!D48)),NA())</f>
        <v>#N/A</v>
      </c>
      <c r="BA54" s="492" t="e">
        <f ca="1">+IF(AND(ISNUMBER(OFFSET('Hygiene Data'!$D$7,0,10*ROW('Hygiene Data'!D48))),'Data Summary'!DP54="Yes"),OFFSET('Hygiene Data'!$D$7,0,10*ROW('Hygiene Data'!D48)),NA())</f>
        <v>#N/A</v>
      </c>
      <c r="BB54" s="492" t="e">
        <f ca="1">+IF(AND(ISNUMBER(OFFSET('Hygiene Data'!$D$9,0,10*ROW('Hygiene Data'!D48))),'Data Summary'!DQ54="Yes"),OFFSET('Hygiene Data'!$D$9,0,10*ROW('Hygiene Data'!D48)),NA())</f>
        <v>#N/A</v>
      </c>
      <c r="BC54" s="492" t="e">
        <f ca="1">+IF(AND(ISNUMBER(OFFSET('Hygiene Data'!$E$5,0,10*ROW('Hygiene Data'!E48))),'Data Summary'!DR54="Yes"),OFFSET('Hygiene Data'!$E$5,0,10*ROW('Hygiene Data'!E48)),NA())</f>
        <v>#N/A</v>
      </c>
      <c r="BD54" s="492" t="e">
        <f ca="1">+IF(AND(ISNUMBER(OFFSET('Hygiene Data'!$E$7,0,10*ROW('Hygiene Data'!E48))),'Data Summary'!DS54="Yes"),OFFSET('Hygiene Data'!$E$7,0,10*ROW('Hygiene Data'!E48)),NA())</f>
        <v>#N/A</v>
      </c>
      <c r="BE54" s="492" t="e">
        <f ca="1">+IF(AND(ISNUMBER(OFFSET('Hygiene Data'!$E$9,0,10*ROW('Hygiene Data'!E48))),'Data Summary'!DT54="Yes"),OFFSET('Hygiene Data'!$E$9,0,10*ROW('Hygiene Data'!E48)),NA())</f>
        <v>#N/A</v>
      </c>
      <c r="BF54" s="492" t="e">
        <f ca="1">+IF(AND(ISNUMBER(OFFSET('Hygiene Data'!$F$5,0,10*ROW('Hygiene Data'!F48))),'Data Summary'!DU54="Yes"),OFFSET('Hygiene Data'!$F$5,0,10*ROW('Hygiene Data'!F48)),NA())</f>
        <v>#N/A</v>
      </c>
      <c r="BG54" s="492" t="e">
        <f ca="1">+IF(AND(ISNUMBER(OFFSET('Hygiene Data'!$F$7,0,10*ROW('Hygiene Data'!F48))),'Data Summary'!DV54="Yes"),OFFSET('Hygiene Data'!$F$7,0,10*ROW('Hygiene Data'!F48)),NA())</f>
        <v>#N/A</v>
      </c>
      <c r="BH54" s="492" t="e">
        <f ca="1">+IF(AND(ISNUMBER(OFFSET('Hygiene Data'!$F$9,0,10*ROW('Hygiene Data'!F48))),'Data Summary'!DW54="Yes"),OFFSET('Hygiene Data'!$F$9,0,10*ROW('Hygiene Data'!F48)),NA())</f>
        <v>#N/A</v>
      </c>
      <c r="BI54" s="492" t="e">
        <f ca="1">+IF(AND(ISNUMBER(OFFSET('Hygiene Data'!$G$5,0,10*ROW('Hygiene Data'!G48))),'Data Summary'!DX54="Yes"),OFFSET('Hygiene Data'!$G$5,0,10*ROW('Hygiene Data'!G48)),NA())</f>
        <v>#N/A</v>
      </c>
      <c r="BJ54" s="492" t="e">
        <f ca="1">+IF(AND(ISNUMBER(OFFSET('Hygiene Data'!$G$7,0,10*ROW('Hygiene Data'!G48))),'Data Summary'!DY54="Yes"),OFFSET('Hygiene Data'!$G$7,0,10*ROW('Hygiene Data'!G48)),NA())</f>
        <v>#N/A</v>
      </c>
      <c r="BK54" s="492" t="e">
        <f ca="1">+IF(AND(ISNUMBER(OFFSET('Hygiene Data'!$G$9,0,10*ROW('Hygiene Data'!G48))),'Data Summary'!DZ54="Yes"),OFFSET('Hygiene Data'!$G$9,0,10*ROW('Hygiene Data'!G48)),NA())</f>
        <v>#N/A</v>
      </c>
      <c r="BL54" s="492" t="e">
        <f ca="1">+IF(AND(ISNUMBER(OFFSET('Hygiene Data'!$H$5,0,10*ROW('Hygiene Data'!H48))),'Data Summary'!EA54="Yes"),OFFSET('Hygiene Data'!$H$5,0,10*ROW('Hygiene Data'!H48)),NA())</f>
        <v>#N/A</v>
      </c>
      <c r="BM54" s="492" t="e">
        <f ca="1">+IF(AND(ISNUMBER(OFFSET('Hygiene Data'!$H$7,0,10*ROW('Hygiene Data'!H48))),'Data Summary'!EB54="Yes"),OFFSET('Hygiene Data'!$H$7,0,10*ROW('Hygiene Data'!H48)),NA())</f>
        <v>#N/A</v>
      </c>
      <c r="BN54" s="492" t="e">
        <f ca="1">+IF(AND(ISNUMBER(OFFSET('Hygiene Data'!$H$9,0,10*ROW('Hygiene Data'!H48))),'Data Summary'!EC54="Yes"),OFFSET('Hygiene Data'!$H$9,0,10*ROW('Hygiene Data'!H48)),NA())</f>
        <v>#N/A</v>
      </c>
      <c r="BO54" s="492" t="e">
        <f ca="1">+IF(AND(ISNUMBER(OFFSET('Hygiene Data'!$I$5,0,10*ROW('Hygiene Data'!I48))),'Data Summary'!ED54="Yes"),OFFSET('Hygiene Data'!$I$5,0,10*ROW('Hygiene Data'!I48)),NA())</f>
        <v>#N/A</v>
      </c>
      <c r="BP54" s="492" t="e">
        <f ca="1">+IF(AND(ISNUMBER(OFFSET('Hygiene Data'!$I$7,0,10*ROW('Hygiene Data'!I48))),'Data Summary'!EE54="Yes"),OFFSET('Hygiene Data'!$I$7,0,10*ROW('Hygiene Data'!I48)),NA())</f>
        <v>#N/A</v>
      </c>
      <c r="BQ54" s="492" t="e">
        <f ca="1">+IF(AND(ISNUMBER(OFFSET('Hygiene Data'!$I$9,0,10*ROW('Hygiene Data'!I48))),'Data Summary'!EF54="Yes"),OFFSET('Hygiene Data'!$I$9,0,10*ROW('Hygiene Data'!I48)),NA())</f>
        <v>#N/A</v>
      </c>
    </row>
    <row r="55" spans="1:69" x14ac:dyDescent="0.25">
      <c r="A55" s="488" t="e">
        <f ca="1">+RIGHT('Data Summary'!A55,LEN('Data Summary'!A55)-9)</f>
        <v>#VALUE!</v>
      </c>
      <c r="B55" s="462" t="str">
        <f ca="1">+IF(ISTEXT('Data Summary'!B55),'Data Summary'!B55,"")</f>
        <v/>
      </c>
      <c r="C55" s="489" t="e">
        <f ca="1">+VALUE('Data Summary'!C55)</f>
        <v>#VALUE!</v>
      </c>
      <c r="D55" s="490" t="e">
        <f ca="1">+IF(AND(ISNUMBER(OFFSET('Water Data'!$D$4,0,10*ROW('Water Data'!D49))),'Data Summary'!BS55="Yes"),100-OFFSET('Water Data'!$D$4,0,10*ROW('Water Data'!D49)),NA())</f>
        <v>#N/A</v>
      </c>
      <c r="E55" s="490" t="e">
        <f ca="1">+IF(AND(ISNUMBER(OFFSET('Water Data'!$D$6,0,10*ROW('Water Data'!D49))),'Data Summary'!BT55="Yes"),OFFSET('Water Data'!$D$6,0,10*ROW('Water Data'!D49)),NA())</f>
        <v>#N/A</v>
      </c>
      <c r="F55" s="490" t="e">
        <f ca="1">+IF(AND(ISNUMBER(OFFSET('Water Data'!$D$9,0,10*ROW('Water Data'!D49))),'Data Summary'!BU55="Yes"),OFFSET('Water Data'!$D$9,0,10*ROW('Water Data'!D49)),NA())</f>
        <v>#N/A</v>
      </c>
      <c r="G55" s="490" t="e">
        <f ca="1">+IF(AND(ISNUMBER(OFFSET('Water Data'!$E$4,0,10*ROW('Water Data'!E49))),'Data Summary'!BV55="Yes"),100-OFFSET('Water Data'!$E$4,0,10*ROW('Water Data'!E49)),NA())</f>
        <v>#N/A</v>
      </c>
      <c r="H55" s="490" t="e">
        <f ca="1">+IF(AND(ISNUMBER(OFFSET('Water Data'!$E$6,0,10*ROW('Water Data'!E49))),'Data Summary'!BW55="Yes"),OFFSET('Water Data'!$E$6,0,10*ROW('Water Data'!E49)),NA())</f>
        <v>#N/A</v>
      </c>
      <c r="I55" s="490" t="e">
        <f ca="1">+IF(AND(ISNUMBER(OFFSET('Water Data'!$E$9,0,10*ROW('Water Data'!E49))),'Data Summary'!BX55="Yes"),OFFSET('Water Data'!$E$9,0,10*ROW('Water Data'!E49)),NA())</f>
        <v>#N/A</v>
      </c>
      <c r="J55" s="490" t="e">
        <f ca="1">+IF(AND(ISNUMBER(OFFSET('Water Data'!$F$4,0,10*ROW('Water Data'!F49))),'Data Summary'!BY55="Yes"),100-OFFSET('Water Data'!$F$4,0,10*ROW('Water Data'!F49)),NA())</f>
        <v>#N/A</v>
      </c>
      <c r="K55" s="490" t="e">
        <f ca="1">+IF(AND(ISNUMBER(OFFSET('Water Data'!$F$6,0,10*ROW('Water Data'!F49))),'Data Summary'!BZ55="Yes"),OFFSET('Water Data'!$F$6,0,10*ROW('Water Data'!F49)),NA())</f>
        <v>#N/A</v>
      </c>
      <c r="L55" s="490" t="e">
        <f ca="1">+IF(AND(ISNUMBER(OFFSET('Water Data'!$F$9,0,10*ROW('Water Data'!F49))),'Data Summary'!CA55="Yes"),OFFSET('Water Data'!$F$9,0,10*ROW('Water Data'!F49)),NA())</f>
        <v>#N/A</v>
      </c>
      <c r="M55" s="490" t="e">
        <f ca="1">+IF(AND(ISNUMBER(OFFSET('Water Data'!$G$4,0,10*ROW('Water Data'!G49))),'Data Summary'!CB55="Yes"),100-OFFSET('Water Data'!$G$4,0,10*ROW('Water Data'!G49)),NA())</f>
        <v>#N/A</v>
      </c>
      <c r="N55" s="490" t="e">
        <f ca="1">+IF(AND(ISNUMBER(OFFSET('Water Data'!$G$6,0,10*ROW('Water Data'!G49))),'Data Summary'!CC55="Yes"),OFFSET('Water Data'!$G$6,0,10*ROW('Water Data'!G49)),NA())</f>
        <v>#N/A</v>
      </c>
      <c r="O55" s="490" t="e">
        <f ca="1">+IF(AND(ISNUMBER(OFFSET('Water Data'!$G$9,0,10*ROW('Water Data'!G49))),'Data Summary'!CD55="Yes"),OFFSET('Water Data'!$G$9,0,10*ROW('Water Data'!G49)),NA())</f>
        <v>#N/A</v>
      </c>
      <c r="P55" s="490" t="e">
        <f ca="1">+IF(AND(ISNUMBER(OFFSET('Water Data'!$H$4,0,10*ROW('Water Data'!H49))),'Data Summary'!CE55="Yes"),100-OFFSET('Water Data'!$H$4,0,10*ROW('Water Data'!H49)),NA())</f>
        <v>#N/A</v>
      </c>
      <c r="Q55" s="490" t="e">
        <f ca="1">+IF(AND(ISNUMBER(OFFSET('Water Data'!$H$6,0,10*ROW('Water Data'!H49))),'Data Summary'!CF55="Yes"),OFFSET('Water Data'!$H$6,0,10*ROW('Water Data'!H49)),NA())</f>
        <v>#N/A</v>
      </c>
      <c r="R55" s="490" t="e">
        <f ca="1">+IF(AND(ISNUMBER(OFFSET('Water Data'!$H$9,0,10*ROW('Water Data'!H49))),'Data Summary'!CG55="Yes"),OFFSET('Water Data'!$H$9,0,10*ROW('Water Data'!H49)),NA())</f>
        <v>#N/A</v>
      </c>
      <c r="S55" s="490" t="e">
        <f ca="1">+IF(AND(ISNUMBER(OFFSET('Water Data'!$I$4,0,10*ROW('Water Data'!I49))),'Data Summary'!CH55="Yes"),100-OFFSET('Water Data'!$I$4,0,10*ROW('Water Data'!I49)),NA())</f>
        <v>#N/A</v>
      </c>
      <c r="T55" s="490" t="e">
        <f ca="1">+IF(AND(ISNUMBER(OFFSET('Water Data'!$I$6,0,10*ROW('Water Data'!I49))),'Data Summary'!CI55="Yes"),OFFSET('Water Data'!$I$6,0,10*ROW('Water Data'!I49)),NA())</f>
        <v>#N/A</v>
      </c>
      <c r="U55" s="490" t="e">
        <f ca="1">+IF(AND(ISNUMBER(OFFSET('Water Data'!$I$9,0,10*ROW('Water Data'!I49))),'Data Summary'!CJ55="Yes"),OFFSET('Water Data'!$I$9,0,10*ROW('Water Data'!I49)),NA())</f>
        <v>#N/A</v>
      </c>
      <c r="V55" s="491" t="e">
        <f ca="1">+IF(AND(ISNUMBER(OFFSET('Sanitation Data'!$D$4,0,10*ROW('Sanitation Data'!D49))),'Data Summary'!CK55="Yes"),100-OFFSET('Sanitation Data'!$D$4,0,10*ROW('Sanitation Data'!D49)),NA())</f>
        <v>#N/A</v>
      </c>
      <c r="W55" s="491" t="e">
        <f ca="1">+IF(AND(ISNUMBER(OFFSET('Sanitation Data'!$D$6,0,10*ROW('Sanitation Data'!D49))),'Data Summary'!CL55="Yes"),OFFSET('Sanitation Data'!$D$6,0,10*ROW('Sanitation Data'!D49)),NA())</f>
        <v>#N/A</v>
      </c>
      <c r="X55" s="491" t="e">
        <f ca="1">+IF(AND(ISNUMBER(OFFSET('Sanitation Data'!$D$10,0,10*ROW('Sanitation Data'!D49))),'Data Summary'!CM55="Yes"),OFFSET('Sanitation Data'!$D$10,0,10*ROW('Sanitation Data'!D49)),NA())</f>
        <v>#N/A</v>
      </c>
      <c r="Y55" s="491" t="e">
        <f ca="1">+IF(AND(ISNUMBER(OFFSET('Sanitation Data'!$D$11,0,10*ROW('Sanitation Data'!D49))),'Data Summary'!CN55="Yes"),OFFSET('Sanitation Data'!$D$11,0,10*ROW('Sanitation Data'!D49)),NA())</f>
        <v>#N/A</v>
      </c>
      <c r="Z55" s="491" t="e">
        <f ca="1">+IF(AND(ISNUMBER(OFFSET('Sanitation Data'!$D$12,0,10*ROW('Sanitation Data'!D49))),'Data Summary'!CO55="Yes"),OFFSET('Sanitation Data'!$D$12,0,10*ROW('Sanitation Data'!D49)),NA())</f>
        <v>#N/A</v>
      </c>
      <c r="AA55" s="491" t="e">
        <f ca="1">+IF(AND(ISNUMBER(OFFSET('Sanitation Data'!$E$4,0,10*ROW('Sanitation Data'!E49))),'Data Summary'!CP55="Yes"),100-OFFSET('Sanitation Data'!$E$4,0,10*ROW('Sanitation Data'!E49)),NA())</f>
        <v>#N/A</v>
      </c>
      <c r="AB55" s="491" t="e">
        <f ca="1">+IF(AND(ISNUMBER(OFFSET('Sanitation Data'!$E$6,0,10*ROW('Sanitation Data'!E49))),'Data Summary'!CQ55="Yes"),OFFSET('Sanitation Data'!$E$6,0,10*ROW('Sanitation Data'!E49)),NA())</f>
        <v>#N/A</v>
      </c>
      <c r="AC55" s="491" t="e">
        <f ca="1">+IF(AND(ISNUMBER(OFFSET('Sanitation Data'!$E$10,0,10*ROW('Sanitation Data'!E49))),'Data Summary'!CR55="Yes"),OFFSET('Sanitation Data'!$E$10,0,10*ROW('Sanitation Data'!E49)),NA())</f>
        <v>#N/A</v>
      </c>
      <c r="AD55" s="491" t="e">
        <f ca="1">+IF(AND(ISNUMBER(OFFSET('Sanitation Data'!$E$11,0,10*ROW('Sanitation Data'!E49))),'Data Summary'!CS55="Yes"),OFFSET('Sanitation Data'!$E$11,0,10*ROW('Sanitation Data'!E49)),NA())</f>
        <v>#N/A</v>
      </c>
      <c r="AE55" s="491" t="e">
        <f ca="1">+IF(AND(ISNUMBER(OFFSET('Sanitation Data'!$E$12,0,10*ROW('Sanitation Data'!E49))),'Data Summary'!CT55="Yes"),OFFSET('Sanitation Data'!$E$12,0,10*ROW('Sanitation Data'!E49)),NA())</f>
        <v>#N/A</v>
      </c>
      <c r="AF55" s="491" t="e">
        <f ca="1">+IF(AND(ISNUMBER(OFFSET('Sanitation Data'!$F$4,0,10*ROW('Sanitation Data'!F49))),'Data Summary'!CU55="Yes"),100-OFFSET('Sanitation Data'!$F$4,0,10*ROW('Sanitation Data'!F49)),NA())</f>
        <v>#N/A</v>
      </c>
      <c r="AG55" s="491" t="e">
        <f ca="1">+IF(AND(ISNUMBER(OFFSET('Sanitation Data'!$F$6,0,10*ROW('Sanitation Data'!F49))),'Data Summary'!CV55="Yes"),OFFSET('Sanitation Data'!$F$6,0,10*ROW('Sanitation Data'!F49)),NA())</f>
        <v>#N/A</v>
      </c>
      <c r="AH55" s="491" t="e">
        <f ca="1">+IF(AND(ISNUMBER(OFFSET('Sanitation Data'!$F$10,0,10*ROW('Sanitation Data'!F49))),'Data Summary'!CW55="Yes"),OFFSET('Sanitation Data'!$F$10,0,10*ROW('Sanitation Data'!F49)),NA())</f>
        <v>#N/A</v>
      </c>
      <c r="AI55" s="491" t="e">
        <f ca="1">+IF(AND(ISNUMBER(OFFSET('Sanitation Data'!$F$11,0,10*ROW('Sanitation Data'!F49))),'Data Summary'!CX55="Yes"),OFFSET('Sanitation Data'!$F$11,0,10*ROW('Sanitation Data'!F49)),NA())</f>
        <v>#N/A</v>
      </c>
      <c r="AJ55" s="491" t="e">
        <f ca="1">+IF(AND(ISNUMBER(OFFSET('Sanitation Data'!$F$12,0,10*ROW('Sanitation Data'!F49))),'Data Summary'!CY55="Yes"),OFFSET('Sanitation Data'!$F$12,0,10*ROW('Sanitation Data'!F49)),NA())</f>
        <v>#N/A</v>
      </c>
      <c r="AK55" s="491" t="e">
        <f ca="1">+IF(AND(ISNUMBER(OFFSET('Sanitation Data'!$G$4,0,10*ROW('Sanitation Data'!G49))),'Data Summary'!CZ55="Yes"),100-OFFSET('Sanitation Data'!$G$4,0,10*ROW('Sanitation Data'!G49)),NA())</f>
        <v>#N/A</v>
      </c>
      <c r="AL55" s="491" t="e">
        <f ca="1">+IF(AND(ISNUMBER(OFFSET('Sanitation Data'!$G$6,0,10*ROW('Sanitation Data'!G49))),'Data Summary'!DA55="Yes"),OFFSET('Sanitation Data'!$G$6,0,10*ROW('Sanitation Data'!G49)),NA())</f>
        <v>#N/A</v>
      </c>
      <c r="AM55" s="491" t="e">
        <f ca="1">+IF(AND(ISNUMBER(OFFSET('Sanitation Data'!$G$10,0,10*ROW('Sanitation Data'!G49))),'Data Summary'!DB55="Yes"),OFFSET('Sanitation Data'!$G$10,0,10*ROW('Sanitation Data'!G49)),NA())</f>
        <v>#N/A</v>
      </c>
      <c r="AN55" s="491" t="e">
        <f ca="1">+IF(AND(ISNUMBER(OFFSET('Sanitation Data'!$G$11,0,10*ROW('Sanitation Data'!G49))),'Data Summary'!DC55="Yes"),OFFSET('Sanitation Data'!$G$11,0,10*ROW('Sanitation Data'!G49)),NA())</f>
        <v>#N/A</v>
      </c>
      <c r="AO55" s="491" t="e">
        <f ca="1">+IF(AND(ISNUMBER(OFFSET('Sanitation Data'!$G$12,0,10*ROW('Sanitation Data'!G49))),'Data Summary'!DD55="Yes"),OFFSET('Sanitation Data'!$G$12,0,10*ROW('Sanitation Data'!G49)),NA())</f>
        <v>#N/A</v>
      </c>
      <c r="AP55" s="491" t="e">
        <f ca="1">+IF(AND(ISNUMBER(OFFSET('Sanitation Data'!$H$4,0,10*ROW('Sanitation Data'!H49))),'Data Summary'!DE55="Yes"),100-OFFSET('Sanitation Data'!$H$4,0,10*ROW('Sanitation Data'!H49)),NA())</f>
        <v>#N/A</v>
      </c>
      <c r="AQ55" s="491" t="e">
        <f ca="1">+IF(AND(ISNUMBER(OFFSET('Sanitation Data'!$H$6,0,10*ROW('Sanitation Data'!H49))),'Data Summary'!DF55="Yes"),OFFSET('Sanitation Data'!$H$6,0,10*ROW('Sanitation Data'!H49)),NA())</f>
        <v>#N/A</v>
      </c>
      <c r="AR55" s="491" t="e">
        <f ca="1">+IF(AND(ISNUMBER(OFFSET('Sanitation Data'!$H$10,0,10*ROW('Sanitation Data'!H49))),'Data Summary'!DG55="Yes"),OFFSET('Sanitation Data'!$H$10,0,10*ROW('Sanitation Data'!H49)),NA())</f>
        <v>#N/A</v>
      </c>
      <c r="AS55" s="491" t="e">
        <f ca="1">+IF(AND(ISNUMBER(OFFSET('Sanitation Data'!$H$11,0,10*ROW('Sanitation Data'!H49))),'Data Summary'!DH55="Yes"),OFFSET('Sanitation Data'!$H$11,0,10*ROW('Sanitation Data'!H49)),NA())</f>
        <v>#N/A</v>
      </c>
      <c r="AT55" s="491" t="e">
        <f ca="1">+IF(AND(ISNUMBER(OFFSET('Sanitation Data'!$H$12,0,10*ROW('Sanitation Data'!H49))),'Data Summary'!DI55="Yes"),OFFSET('Sanitation Data'!$H$12,0,10*ROW('Sanitation Data'!H49)),NA())</f>
        <v>#N/A</v>
      </c>
      <c r="AU55" s="491" t="e">
        <f ca="1">+IF(AND(ISNUMBER(OFFSET('Sanitation Data'!$I$4,0,10*ROW('Sanitation Data'!I49))),'Data Summary'!DJ55="Yes"),100-OFFSET('Sanitation Data'!$I$4,0,10*ROW('Sanitation Data'!I49)),NA())</f>
        <v>#N/A</v>
      </c>
      <c r="AV55" s="491" t="e">
        <f ca="1">+IF(AND(ISNUMBER(OFFSET('Sanitation Data'!$I$6,0,10*ROW('Sanitation Data'!I49))),'Data Summary'!DK55="Yes"),OFFSET('Sanitation Data'!$I$6,0,10*ROW('Sanitation Data'!I49)),NA())</f>
        <v>#N/A</v>
      </c>
      <c r="AW55" s="491" t="e">
        <f ca="1">+IF(AND(ISNUMBER(OFFSET('Sanitation Data'!$I$10,0,10*ROW('Sanitation Data'!I49))),'Data Summary'!DL55="Yes"),OFFSET('Sanitation Data'!$I$10,0,10*ROW('Sanitation Data'!I49)),NA())</f>
        <v>#N/A</v>
      </c>
      <c r="AX55" s="491" t="e">
        <f ca="1">+IF(AND(ISNUMBER(OFFSET('Sanitation Data'!$I$11,0,10*ROW('Sanitation Data'!I49))),'Data Summary'!DM55="Yes"),OFFSET('Sanitation Data'!$I$11,0,10*ROW('Sanitation Data'!I49)),NA())</f>
        <v>#N/A</v>
      </c>
      <c r="AY55" s="491" t="e">
        <f ca="1">+IF(AND(ISNUMBER(OFFSET('Sanitation Data'!$I$12,0,10*ROW('Sanitation Data'!I49))),'Data Summary'!DN55="Yes"),OFFSET('Sanitation Data'!$I$12,0,10*ROW('Sanitation Data'!I49)),NA())</f>
        <v>#N/A</v>
      </c>
      <c r="AZ55" s="492" t="e">
        <f ca="1">+IF(AND(ISNUMBER(OFFSET('Hygiene Data'!$D$5,0,10*ROW('Hygiene Data'!D49))),'Data Summary'!DO55="Yes"),OFFSET('Hygiene Data'!$D$5,0,10*ROW('Hygiene Data'!D49)),NA())</f>
        <v>#N/A</v>
      </c>
      <c r="BA55" s="492" t="e">
        <f ca="1">+IF(AND(ISNUMBER(OFFSET('Hygiene Data'!$D$7,0,10*ROW('Hygiene Data'!D49))),'Data Summary'!DP55="Yes"),OFFSET('Hygiene Data'!$D$7,0,10*ROW('Hygiene Data'!D49)),NA())</f>
        <v>#N/A</v>
      </c>
      <c r="BB55" s="492" t="e">
        <f ca="1">+IF(AND(ISNUMBER(OFFSET('Hygiene Data'!$D$9,0,10*ROW('Hygiene Data'!D49))),'Data Summary'!DQ55="Yes"),OFFSET('Hygiene Data'!$D$9,0,10*ROW('Hygiene Data'!D49)),NA())</f>
        <v>#N/A</v>
      </c>
      <c r="BC55" s="492" t="e">
        <f ca="1">+IF(AND(ISNUMBER(OFFSET('Hygiene Data'!$E$5,0,10*ROW('Hygiene Data'!E49))),'Data Summary'!DR55="Yes"),OFFSET('Hygiene Data'!$E$5,0,10*ROW('Hygiene Data'!E49)),NA())</f>
        <v>#N/A</v>
      </c>
      <c r="BD55" s="492" t="e">
        <f ca="1">+IF(AND(ISNUMBER(OFFSET('Hygiene Data'!$E$7,0,10*ROW('Hygiene Data'!E49))),'Data Summary'!DS55="Yes"),OFFSET('Hygiene Data'!$E$7,0,10*ROW('Hygiene Data'!E49)),NA())</f>
        <v>#N/A</v>
      </c>
      <c r="BE55" s="492" t="e">
        <f ca="1">+IF(AND(ISNUMBER(OFFSET('Hygiene Data'!$E$9,0,10*ROW('Hygiene Data'!E49))),'Data Summary'!DT55="Yes"),OFFSET('Hygiene Data'!$E$9,0,10*ROW('Hygiene Data'!E49)),NA())</f>
        <v>#N/A</v>
      </c>
      <c r="BF55" s="492" t="e">
        <f ca="1">+IF(AND(ISNUMBER(OFFSET('Hygiene Data'!$F$5,0,10*ROW('Hygiene Data'!F49))),'Data Summary'!DU55="Yes"),OFFSET('Hygiene Data'!$F$5,0,10*ROW('Hygiene Data'!F49)),NA())</f>
        <v>#N/A</v>
      </c>
      <c r="BG55" s="492" t="e">
        <f ca="1">+IF(AND(ISNUMBER(OFFSET('Hygiene Data'!$F$7,0,10*ROW('Hygiene Data'!F49))),'Data Summary'!DV55="Yes"),OFFSET('Hygiene Data'!$F$7,0,10*ROW('Hygiene Data'!F49)),NA())</f>
        <v>#N/A</v>
      </c>
      <c r="BH55" s="492" t="e">
        <f ca="1">+IF(AND(ISNUMBER(OFFSET('Hygiene Data'!$F$9,0,10*ROW('Hygiene Data'!F49))),'Data Summary'!DW55="Yes"),OFFSET('Hygiene Data'!$F$9,0,10*ROW('Hygiene Data'!F49)),NA())</f>
        <v>#N/A</v>
      </c>
      <c r="BI55" s="492" t="e">
        <f ca="1">+IF(AND(ISNUMBER(OFFSET('Hygiene Data'!$G$5,0,10*ROW('Hygiene Data'!G49))),'Data Summary'!DX55="Yes"),OFFSET('Hygiene Data'!$G$5,0,10*ROW('Hygiene Data'!G49)),NA())</f>
        <v>#N/A</v>
      </c>
      <c r="BJ55" s="492" t="e">
        <f ca="1">+IF(AND(ISNUMBER(OFFSET('Hygiene Data'!$G$7,0,10*ROW('Hygiene Data'!G49))),'Data Summary'!DY55="Yes"),OFFSET('Hygiene Data'!$G$7,0,10*ROW('Hygiene Data'!G49)),NA())</f>
        <v>#N/A</v>
      </c>
      <c r="BK55" s="492" t="e">
        <f ca="1">+IF(AND(ISNUMBER(OFFSET('Hygiene Data'!$G$9,0,10*ROW('Hygiene Data'!G49))),'Data Summary'!DZ55="Yes"),OFFSET('Hygiene Data'!$G$9,0,10*ROW('Hygiene Data'!G49)),NA())</f>
        <v>#N/A</v>
      </c>
      <c r="BL55" s="492" t="e">
        <f ca="1">+IF(AND(ISNUMBER(OFFSET('Hygiene Data'!$H$5,0,10*ROW('Hygiene Data'!H49))),'Data Summary'!EA55="Yes"),OFFSET('Hygiene Data'!$H$5,0,10*ROW('Hygiene Data'!H49)),NA())</f>
        <v>#N/A</v>
      </c>
      <c r="BM55" s="492" t="e">
        <f ca="1">+IF(AND(ISNUMBER(OFFSET('Hygiene Data'!$H$7,0,10*ROW('Hygiene Data'!H49))),'Data Summary'!EB55="Yes"),OFFSET('Hygiene Data'!$H$7,0,10*ROW('Hygiene Data'!H49)),NA())</f>
        <v>#N/A</v>
      </c>
      <c r="BN55" s="492" t="e">
        <f ca="1">+IF(AND(ISNUMBER(OFFSET('Hygiene Data'!$H$9,0,10*ROW('Hygiene Data'!H49))),'Data Summary'!EC55="Yes"),OFFSET('Hygiene Data'!$H$9,0,10*ROW('Hygiene Data'!H49)),NA())</f>
        <v>#N/A</v>
      </c>
      <c r="BO55" s="492" t="e">
        <f ca="1">+IF(AND(ISNUMBER(OFFSET('Hygiene Data'!$I$5,0,10*ROW('Hygiene Data'!I49))),'Data Summary'!ED55="Yes"),OFFSET('Hygiene Data'!$I$5,0,10*ROW('Hygiene Data'!I49)),NA())</f>
        <v>#N/A</v>
      </c>
      <c r="BP55" s="492" t="e">
        <f ca="1">+IF(AND(ISNUMBER(OFFSET('Hygiene Data'!$I$7,0,10*ROW('Hygiene Data'!I49))),'Data Summary'!EE55="Yes"),OFFSET('Hygiene Data'!$I$7,0,10*ROW('Hygiene Data'!I49)),NA())</f>
        <v>#N/A</v>
      </c>
      <c r="BQ55" s="492" t="e">
        <f ca="1">+IF(AND(ISNUMBER(OFFSET('Hygiene Data'!$I$9,0,10*ROW('Hygiene Data'!I49))),'Data Summary'!EF55="Yes"),OFFSET('Hygiene Data'!$I$9,0,10*ROW('Hygiene Data'!I49)),NA())</f>
        <v>#N/A</v>
      </c>
    </row>
    <row r="56" spans="1:69" x14ac:dyDescent="0.25">
      <c r="A56" s="488" t="e">
        <f ca="1">+RIGHT('Data Summary'!A56,LEN('Data Summary'!A56)-9)</f>
        <v>#VALUE!</v>
      </c>
      <c r="B56" s="462" t="str">
        <f ca="1">+IF(ISTEXT('Data Summary'!B56),'Data Summary'!B56,"")</f>
        <v/>
      </c>
      <c r="C56" s="489" t="e">
        <f ca="1">+VALUE('Data Summary'!C56)</f>
        <v>#VALUE!</v>
      </c>
      <c r="D56" s="490" t="e">
        <f ca="1">+IF(AND(ISNUMBER(OFFSET('Water Data'!$D$4,0,10*ROW('Water Data'!D50))),'Data Summary'!BS56="Yes"),100-OFFSET('Water Data'!$D$4,0,10*ROW('Water Data'!D50)),NA())</f>
        <v>#N/A</v>
      </c>
      <c r="E56" s="490" t="e">
        <f ca="1">+IF(AND(ISNUMBER(OFFSET('Water Data'!$D$6,0,10*ROW('Water Data'!D50))),'Data Summary'!BT56="Yes"),OFFSET('Water Data'!$D$6,0,10*ROW('Water Data'!D50)),NA())</f>
        <v>#N/A</v>
      </c>
      <c r="F56" s="490" t="e">
        <f ca="1">+IF(AND(ISNUMBER(OFFSET('Water Data'!$D$9,0,10*ROW('Water Data'!D50))),'Data Summary'!BU56="Yes"),OFFSET('Water Data'!$D$9,0,10*ROW('Water Data'!D50)),NA())</f>
        <v>#N/A</v>
      </c>
      <c r="G56" s="490" t="e">
        <f ca="1">+IF(AND(ISNUMBER(OFFSET('Water Data'!$E$4,0,10*ROW('Water Data'!E50))),'Data Summary'!BV56="Yes"),100-OFFSET('Water Data'!$E$4,0,10*ROW('Water Data'!E50)),NA())</f>
        <v>#N/A</v>
      </c>
      <c r="H56" s="490" t="e">
        <f ca="1">+IF(AND(ISNUMBER(OFFSET('Water Data'!$E$6,0,10*ROW('Water Data'!E50))),'Data Summary'!BW56="Yes"),OFFSET('Water Data'!$E$6,0,10*ROW('Water Data'!E50)),NA())</f>
        <v>#N/A</v>
      </c>
      <c r="I56" s="490" t="e">
        <f ca="1">+IF(AND(ISNUMBER(OFFSET('Water Data'!$E$9,0,10*ROW('Water Data'!E50))),'Data Summary'!BX56="Yes"),OFFSET('Water Data'!$E$9,0,10*ROW('Water Data'!E50)),NA())</f>
        <v>#N/A</v>
      </c>
      <c r="J56" s="490" t="e">
        <f ca="1">+IF(AND(ISNUMBER(OFFSET('Water Data'!$F$4,0,10*ROW('Water Data'!F50))),'Data Summary'!BY56="Yes"),100-OFFSET('Water Data'!$F$4,0,10*ROW('Water Data'!F50)),NA())</f>
        <v>#N/A</v>
      </c>
      <c r="K56" s="490" t="e">
        <f ca="1">+IF(AND(ISNUMBER(OFFSET('Water Data'!$F$6,0,10*ROW('Water Data'!F50))),'Data Summary'!BZ56="Yes"),OFFSET('Water Data'!$F$6,0,10*ROW('Water Data'!F50)),NA())</f>
        <v>#N/A</v>
      </c>
      <c r="L56" s="490" t="e">
        <f ca="1">+IF(AND(ISNUMBER(OFFSET('Water Data'!$F$9,0,10*ROW('Water Data'!F50))),'Data Summary'!CA56="Yes"),OFFSET('Water Data'!$F$9,0,10*ROW('Water Data'!F50)),NA())</f>
        <v>#N/A</v>
      </c>
      <c r="M56" s="490" t="e">
        <f ca="1">+IF(AND(ISNUMBER(OFFSET('Water Data'!$G$4,0,10*ROW('Water Data'!G50))),'Data Summary'!CB56="Yes"),100-OFFSET('Water Data'!$G$4,0,10*ROW('Water Data'!G50)),NA())</f>
        <v>#N/A</v>
      </c>
      <c r="N56" s="490" t="e">
        <f ca="1">+IF(AND(ISNUMBER(OFFSET('Water Data'!$G$6,0,10*ROW('Water Data'!G50))),'Data Summary'!CC56="Yes"),OFFSET('Water Data'!$G$6,0,10*ROW('Water Data'!G50)),NA())</f>
        <v>#N/A</v>
      </c>
      <c r="O56" s="490" t="e">
        <f ca="1">+IF(AND(ISNUMBER(OFFSET('Water Data'!$G$9,0,10*ROW('Water Data'!G50))),'Data Summary'!CD56="Yes"),OFFSET('Water Data'!$G$9,0,10*ROW('Water Data'!G50)),NA())</f>
        <v>#N/A</v>
      </c>
      <c r="P56" s="490" t="e">
        <f ca="1">+IF(AND(ISNUMBER(OFFSET('Water Data'!$H$4,0,10*ROW('Water Data'!H50))),'Data Summary'!CE56="Yes"),100-OFFSET('Water Data'!$H$4,0,10*ROW('Water Data'!H50)),NA())</f>
        <v>#N/A</v>
      </c>
      <c r="Q56" s="490" t="e">
        <f ca="1">+IF(AND(ISNUMBER(OFFSET('Water Data'!$H$6,0,10*ROW('Water Data'!H50))),'Data Summary'!CF56="Yes"),OFFSET('Water Data'!$H$6,0,10*ROW('Water Data'!H50)),NA())</f>
        <v>#N/A</v>
      </c>
      <c r="R56" s="490" t="e">
        <f ca="1">+IF(AND(ISNUMBER(OFFSET('Water Data'!$H$9,0,10*ROW('Water Data'!H50))),'Data Summary'!CG56="Yes"),OFFSET('Water Data'!$H$9,0,10*ROW('Water Data'!H50)),NA())</f>
        <v>#N/A</v>
      </c>
      <c r="S56" s="490" t="e">
        <f ca="1">+IF(AND(ISNUMBER(OFFSET('Water Data'!$I$4,0,10*ROW('Water Data'!I50))),'Data Summary'!CH56="Yes"),100-OFFSET('Water Data'!$I$4,0,10*ROW('Water Data'!I50)),NA())</f>
        <v>#N/A</v>
      </c>
      <c r="T56" s="490" t="e">
        <f ca="1">+IF(AND(ISNUMBER(OFFSET('Water Data'!$I$6,0,10*ROW('Water Data'!I50))),'Data Summary'!CI56="Yes"),OFFSET('Water Data'!$I$6,0,10*ROW('Water Data'!I50)),NA())</f>
        <v>#N/A</v>
      </c>
      <c r="U56" s="490" t="e">
        <f ca="1">+IF(AND(ISNUMBER(OFFSET('Water Data'!$I$9,0,10*ROW('Water Data'!I50))),'Data Summary'!CJ56="Yes"),OFFSET('Water Data'!$I$9,0,10*ROW('Water Data'!I50)),NA())</f>
        <v>#N/A</v>
      </c>
      <c r="V56" s="491" t="e">
        <f ca="1">+IF(AND(ISNUMBER(OFFSET('Sanitation Data'!$D$4,0,10*ROW('Sanitation Data'!D50))),'Data Summary'!CK56="Yes"),100-OFFSET('Sanitation Data'!$D$4,0,10*ROW('Sanitation Data'!D50)),NA())</f>
        <v>#N/A</v>
      </c>
      <c r="W56" s="491" t="e">
        <f ca="1">+IF(AND(ISNUMBER(OFFSET('Sanitation Data'!$D$6,0,10*ROW('Sanitation Data'!D50))),'Data Summary'!CL56="Yes"),OFFSET('Sanitation Data'!$D$6,0,10*ROW('Sanitation Data'!D50)),NA())</f>
        <v>#N/A</v>
      </c>
      <c r="X56" s="491" t="e">
        <f ca="1">+IF(AND(ISNUMBER(OFFSET('Sanitation Data'!$D$10,0,10*ROW('Sanitation Data'!D50))),'Data Summary'!CM56="Yes"),OFFSET('Sanitation Data'!$D$10,0,10*ROW('Sanitation Data'!D50)),NA())</f>
        <v>#N/A</v>
      </c>
      <c r="Y56" s="491" t="e">
        <f ca="1">+IF(AND(ISNUMBER(OFFSET('Sanitation Data'!$D$11,0,10*ROW('Sanitation Data'!D50))),'Data Summary'!CN56="Yes"),OFFSET('Sanitation Data'!$D$11,0,10*ROW('Sanitation Data'!D50)),NA())</f>
        <v>#N/A</v>
      </c>
      <c r="Z56" s="491" t="e">
        <f ca="1">+IF(AND(ISNUMBER(OFFSET('Sanitation Data'!$D$12,0,10*ROW('Sanitation Data'!D50))),'Data Summary'!CO56="Yes"),OFFSET('Sanitation Data'!$D$12,0,10*ROW('Sanitation Data'!D50)),NA())</f>
        <v>#N/A</v>
      </c>
      <c r="AA56" s="491" t="e">
        <f ca="1">+IF(AND(ISNUMBER(OFFSET('Sanitation Data'!$E$4,0,10*ROW('Sanitation Data'!E50))),'Data Summary'!CP56="Yes"),100-OFFSET('Sanitation Data'!$E$4,0,10*ROW('Sanitation Data'!E50)),NA())</f>
        <v>#N/A</v>
      </c>
      <c r="AB56" s="491" t="e">
        <f ca="1">+IF(AND(ISNUMBER(OFFSET('Sanitation Data'!$E$6,0,10*ROW('Sanitation Data'!E50))),'Data Summary'!CQ56="Yes"),OFFSET('Sanitation Data'!$E$6,0,10*ROW('Sanitation Data'!E50)),NA())</f>
        <v>#N/A</v>
      </c>
      <c r="AC56" s="491" t="e">
        <f ca="1">+IF(AND(ISNUMBER(OFFSET('Sanitation Data'!$E$10,0,10*ROW('Sanitation Data'!E50))),'Data Summary'!CR56="Yes"),OFFSET('Sanitation Data'!$E$10,0,10*ROW('Sanitation Data'!E50)),NA())</f>
        <v>#N/A</v>
      </c>
      <c r="AD56" s="491" t="e">
        <f ca="1">+IF(AND(ISNUMBER(OFFSET('Sanitation Data'!$E$11,0,10*ROW('Sanitation Data'!E50))),'Data Summary'!CS56="Yes"),OFFSET('Sanitation Data'!$E$11,0,10*ROW('Sanitation Data'!E50)),NA())</f>
        <v>#N/A</v>
      </c>
      <c r="AE56" s="491" t="e">
        <f ca="1">+IF(AND(ISNUMBER(OFFSET('Sanitation Data'!$E$12,0,10*ROW('Sanitation Data'!E50))),'Data Summary'!CT56="Yes"),OFFSET('Sanitation Data'!$E$12,0,10*ROW('Sanitation Data'!E50)),NA())</f>
        <v>#N/A</v>
      </c>
      <c r="AF56" s="491" t="e">
        <f ca="1">+IF(AND(ISNUMBER(OFFSET('Sanitation Data'!$F$4,0,10*ROW('Sanitation Data'!F50))),'Data Summary'!CU56="Yes"),100-OFFSET('Sanitation Data'!$F$4,0,10*ROW('Sanitation Data'!F50)),NA())</f>
        <v>#N/A</v>
      </c>
      <c r="AG56" s="491" t="e">
        <f ca="1">+IF(AND(ISNUMBER(OFFSET('Sanitation Data'!$F$6,0,10*ROW('Sanitation Data'!F50))),'Data Summary'!CV56="Yes"),OFFSET('Sanitation Data'!$F$6,0,10*ROW('Sanitation Data'!F50)),NA())</f>
        <v>#N/A</v>
      </c>
      <c r="AH56" s="491" t="e">
        <f ca="1">+IF(AND(ISNUMBER(OFFSET('Sanitation Data'!$F$10,0,10*ROW('Sanitation Data'!F50))),'Data Summary'!CW56="Yes"),OFFSET('Sanitation Data'!$F$10,0,10*ROW('Sanitation Data'!F50)),NA())</f>
        <v>#N/A</v>
      </c>
      <c r="AI56" s="491" t="e">
        <f ca="1">+IF(AND(ISNUMBER(OFFSET('Sanitation Data'!$F$11,0,10*ROW('Sanitation Data'!F50))),'Data Summary'!CX56="Yes"),OFFSET('Sanitation Data'!$F$11,0,10*ROW('Sanitation Data'!F50)),NA())</f>
        <v>#N/A</v>
      </c>
      <c r="AJ56" s="491" t="e">
        <f ca="1">+IF(AND(ISNUMBER(OFFSET('Sanitation Data'!$F$12,0,10*ROW('Sanitation Data'!F50))),'Data Summary'!CY56="Yes"),OFFSET('Sanitation Data'!$F$12,0,10*ROW('Sanitation Data'!F50)),NA())</f>
        <v>#N/A</v>
      </c>
      <c r="AK56" s="491" t="e">
        <f ca="1">+IF(AND(ISNUMBER(OFFSET('Sanitation Data'!$G$4,0,10*ROW('Sanitation Data'!G50))),'Data Summary'!CZ56="Yes"),100-OFFSET('Sanitation Data'!$G$4,0,10*ROW('Sanitation Data'!G50)),NA())</f>
        <v>#N/A</v>
      </c>
      <c r="AL56" s="491" t="e">
        <f ca="1">+IF(AND(ISNUMBER(OFFSET('Sanitation Data'!$G$6,0,10*ROW('Sanitation Data'!G50))),'Data Summary'!DA56="Yes"),OFFSET('Sanitation Data'!$G$6,0,10*ROW('Sanitation Data'!G50)),NA())</f>
        <v>#N/A</v>
      </c>
      <c r="AM56" s="491" t="e">
        <f ca="1">+IF(AND(ISNUMBER(OFFSET('Sanitation Data'!$G$10,0,10*ROW('Sanitation Data'!G50))),'Data Summary'!DB56="Yes"),OFFSET('Sanitation Data'!$G$10,0,10*ROW('Sanitation Data'!G50)),NA())</f>
        <v>#N/A</v>
      </c>
      <c r="AN56" s="491" t="e">
        <f ca="1">+IF(AND(ISNUMBER(OFFSET('Sanitation Data'!$G$11,0,10*ROW('Sanitation Data'!G50))),'Data Summary'!DC56="Yes"),OFFSET('Sanitation Data'!$G$11,0,10*ROW('Sanitation Data'!G50)),NA())</f>
        <v>#N/A</v>
      </c>
      <c r="AO56" s="491" t="e">
        <f ca="1">+IF(AND(ISNUMBER(OFFSET('Sanitation Data'!$G$12,0,10*ROW('Sanitation Data'!G50))),'Data Summary'!DD56="Yes"),OFFSET('Sanitation Data'!$G$12,0,10*ROW('Sanitation Data'!G50)),NA())</f>
        <v>#N/A</v>
      </c>
      <c r="AP56" s="491" t="e">
        <f ca="1">+IF(AND(ISNUMBER(OFFSET('Sanitation Data'!$H$4,0,10*ROW('Sanitation Data'!H50))),'Data Summary'!DE56="Yes"),100-OFFSET('Sanitation Data'!$H$4,0,10*ROW('Sanitation Data'!H50)),NA())</f>
        <v>#N/A</v>
      </c>
      <c r="AQ56" s="491" t="e">
        <f ca="1">+IF(AND(ISNUMBER(OFFSET('Sanitation Data'!$H$6,0,10*ROW('Sanitation Data'!H50))),'Data Summary'!DF56="Yes"),OFFSET('Sanitation Data'!$H$6,0,10*ROW('Sanitation Data'!H50)),NA())</f>
        <v>#N/A</v>
      </c>
      <c r="AR56" s="491" t="e">
        <f ca="1">+IF(AND(ISNUMBER(OFFSET('Sanitation Data'!$H$10,0,10*ROW('Sanitation Data'!H50))),'Data Summary'!DG56="Yes"),OFFSET('Sanitation Data'!$H$10,0,10*ROW('Sanitation Data'!H50)),NA())</f>
        <v>#N/A</v>
      </c>
      <c r="AS56" s="491" t="e">
        <f ca="1">+IF(AND(ISNUMBER(OFFSET('Sanitation Data'!$H$11,0,10*ROW('Sanitation Data'!H50))),'Data Summary'!DH56="Yes"),OFFSET('Sanitation Data'!$H$11,0,10*ROW('Sanitation Data'!H50)),NA())</f>
        <v>#N/A</v>
      </c>
      <c r="AT56" s="491" t="e">
        <f ca="1">+IF(AND(ISNUMBER(OFFSET('Sanitation Data'!$H$12,0,10*ROW('Sanitation Data'!H50))),'Data Summary'!DI56="Yes"),OFFSET('Sanitation Data'!$H$12,0,10*ROW('Sanitation Data'!H50)),NA())</f>
        <v>#N/A</v>
      </c>
      <c r="AU56" s="491" t="e">
        <f ca="1">+IF(AND(ISNUMBER(OFFSET('Sanitation Data'!$I$4,0,10*ROW('Sanitation Data'!I50))),'Data Summary'!DJ56="Yes"),100-OFFSET('Sanitation Data'!$I$4,0,10*ROW('Sanitation Data'!I50)),NA())</f>
        <v>#N/A</v>
      </c>
      <c r="AV56" s="491" t="e">
        <f ca="1">+IF(AND(ISNUMBER(OFFSET('Sanitation Data'!$I$6,0,10*ROW('Sanitation Data'!I50))),'Data Summary'!DK56="Yes"),OFFSET('Sanitation Data'!$I$6,0,10*ROW('Sanitation Data'!I50)),NA())</f>
        <v>#N/A</v>
      </c>
      <c r="AW56" s="491" t="e">
        <f ca="1">+IF(AND(ISNUMBER(OFFSET('Sanitation Data'!$I$10,0,10*ROW('Sanitation Data'!I50))),'Data Summary'!DL56="Yes"),OFFSET('Sanitation Data'!$I$10,0,10*ROW('Sanitation Data'!I50)),NA())</f>
        <v>#N/A</v>
      </c>
      <c r="AX56" s="491" t="e">
        <f ca="1">+IF(AND(ISNUMBER(OFFSET('Sanitation Data'!$I$11,0,10*ROW('Sanitation Data'!I50))),'Data Summary'!DM56="Yes"),OFFSET('Sanitation Data'!$I$11,0,10*ROW('Sanitation Data'!I50)),NA())</f>
        <v>#N/A</v>
      </c>
      <c r="AY56" s="491" t="e">
        <f ca="1">+IF(AND(ISNUMBER(OFFSET('Sanitation Data'!$I$12,0,10*ROW('Sanitation Data'!I50))),'Data Summary'!DN56="Yes"),OFFSET('Sanitation Data'!$I$12,0,10*ROW('Sanitation Data'!I50)),NA())</f>
        <v>#N/A</v>
      </c>
      <c r="AZ56" s="492" t="e">
        <f ca="1">+IF(AND(ISNUMBER(OFFSET('Hygiene Data'!$D$5,0,10*ROW('Hygiene Data'!D50))),'Data Summary'!DO56="Yes"),OFFSET('Hygiene Data'!$D$5,0,10*ROW('Hygiene Data'!D50)),NA())</f>
        <v>#N/A</v>
      </c>
      <c r="BA56" s="492" t="e">
        <f ca="1">+IF(AND(ISNUMBER(OFFSET('Hygiene Data'!$D$7,0,10*ROW('Hygiene Data'!D50))),'Data Summary'!DP56="Yes"),OFFSET('Hygiene Data'!$D$7,0,10*ROW('Hygiene Data'!D50)),NA())</f>
        <v>#N/A</v>
      </c>
      <c r="BB56" s="492" t="e">
        <f ca="1">+IF(AND(ISNUMBER(OFFSET('Hygiene Data'!$D$9,0,10*ROW('Hygiene Data'!D50))),'Data Summary'!DQ56="Yes"),OFFSET('Hygiene Data'!$D$9,0,10*ROW('Hygiene Data'!D50)),NA())</f>
        <v>#N/A</v>
      </c>
      <c r="BC56" s="492" t="e">
        <f ca="1">+IF(AND(ISNUMBER(OFFSET('Hygiene Data'!$E$5,0,10*ROW('Hygiene Data'!E50))),'Data Summary'!DR56="Yes"),OFFSET('Hygiene Data'!$E$5,0,10*ROW('Hygiene Data'!E50)),NA())</f>
        <v>#N/A</v>
      </c>
      <c r="BD56" s="492" t="e">
        <f ca="1">+IF(AND(ISNUMBER(OFFSET('Hygiene Data'!$E$7,0,10*ROW('Hygiene Data'!E50))),'Data Summary'!DS56="Yes"),OFFSET('Hygiene Data'!$E$7,0,10*ROW('Hygiene Data'!E50)),NA())</f>
        <v>#N/A</v>
      </c>
      <c r="BE56" s="492" t="e">
        <f ca="1">+IF(AND(ISNUMBER(OFFSET('Hygiene Data'!$E$9,0,10*ROW('Hygiene Data'!E50))),'Data Summary'!DT56="Yes"),OFFSET('Hygiene Data'!$E$9,0,10*ROW('Hygiene Data'!E50)),NA())</f>
        <v>#N/A</v>
      </c>
      <c r="BF56" s="492" t="e">
        <f ca="1">+IF(AND(ISNUMBER(OFFSET('Hygiene Data'!$F$5,0,10*ROW('Hygiene Data'!F50))),'Data Summary'!DU56="Yes"),OFFSET('Hygiene Data'!$F$5,0,10*ROW('Hygiene Data'!F50)),NA())</f>
        <v>#N/A</v>
      </c>
      <c r="BG56" s="492" t="e">
        <f ca="1">+IF(AND(ISNUMBER(OFFSET('Hygiene Data'!$F$7,0,10*ROW('Hygiene Data'!F50))),'Data Summary'!DV56="Yes"),OFFSET('Hygiene Data'!$F$7,0,10*ROW('Hygiene Data'!F50)),NA())</f>
        <v>#N/A</v>
      </c>
      <c r="BH56" s="492" t="e">
        <f ca="1">+IF(AND(ISNUMBER(OFFSET('Hygiene Data'!$F$9,0,10*ROW('Hygiene Data'!F50))),'Data Summary'!DW56="Yes"),OFFSET('Hygiene Data'!$F$9,0,10*ROW('Hygiene Data'!F50)),NA())</f>
        <v>#N/A</v>
      </c>
      <c r="BI56" s="492" t="e">
        <f ca="1">+IF(AND(ISNUMBER(OFFSET('Hygiene Data'!$G$5,0,10*ROW('Hygiene Data'!G50))),'Data Summary'!DX56="Yes"),OFFSET('Hygiene Data'!$G$5,0,10*ROW('Hygiene Data'!G50)),NA())</f>
        <v>#N/A</v>
      </c>
      <c r="BJ56" s="492" t="e">
        <f ca="1">+IF(AND(ISNUMBER(OFFSET('Hygiene Data'!$G$7,0,10*ROW('Hygiene Data'!G50))),'Data Summary'!DY56="Yes"),OFFSET('Hygiene Data'!$G$7,0,10*ROW('Hygiene Data'!G50)),NA())</f>
        <v>#N/A</v>
      </c>
      <c r="BK56" s="492" t="e">
        <f ca="1">+IF(AND(ISNUMBER(OFFSET('Hygiene Data'!$G$9,0,10*ROW('Hygiene Data'!G50))),'Data Summary'!DZ56="Yes"),OFFSET('Hygiene Data'!$G$9,0,10*ROW('Hygiene Data'!G50)),NA())</f>
        <v>#N/A</v>
      </c>
      <c r="BL56" s="492" t="e">
        <f ca="1">+IF(AND(ISNUMBER(OFFSET('Hygiene Data'!$H$5,0,10*ROW('Hygiene Data'!H50))),'Data Summary'!EA56="Yes"),OFFSET('Hygiene Data'!$H$5,0,10*ROW('Hygiene Data'!H50)),NA())</f>
        <v>#N/A</v>
      </c>
      <c r="BM56" s="492" t="e">
        <f ca="1">+IF(AND(ISNUMBER(OFFSET('Hygiene Data'!$H$7,0,10*ROW('Hygiene Data'!H50))),'Data Summary'!EB56="Yes"),OFFSET('Hygiene Data'!$H$7,0,10*ROW('Hygiene Data'!H50)),NA())</f>
        <v>#N/A</v>
      </c>
      <c r="BN56" s="492" t="e">
        <f ca="1">+IF(AND(ISNUMBER(OFFSET('Hygiene Data'!$H$9,0,10*ROW('Hygiene Data'!H50))),'Data Summary'!EC56="Yes"),OFFSET('Hygiene Data'!$H$9,0,10*ROW('Hygiene Data'!H50)),NA())</f>
        <v>#N/A</v>
      </c>
      <c r="BO56" s="492" t="e">
        <f ca="1">+IF(AND(ISNUMBER(OFFSET('Hygiene Data'!$I$5,0,10*ROW('Hygiene Data'!I50))),'Data Summary'!ED56="Yes"),OFFSET('Hygiene Data'!$I$5,0,10*ROW('Hygiene Data'!I50)),NA())</f>
        <v>#N/A</v>
      </c>
      <c r="BP56" s="492" t="e">
        <f ca="1">+IF(AND(ISNUMBER(OFFSET('Hygiene Data'!$I$7,0,10*ROW('Hygiene Data'!I50))),'Data Summary'!EE56="Yes"),OFFSET('Hygiene Data'!$I$7,0,10*ROW('Hygiene Data'!I50)),NA())</f>
        <v>#N/A</v>
      </c>
      <c r="BQ56" s="492" t="e">
        <f ca="1">+IF(AND(ISNUMBER(OFFSET('Hygiene Data'!$I$9,0,10*ROW('Hygiene Data'!I50))),'Data Summary'!EF56="Yes"),OFFSET('Hygiene Data'!$I$9,0,10*ROW('Hygiene Data'!I50)),NA())</f>
        <v>#N/A</v>
      </c>
    </row>
    <row r="57" spans="1:69" x14ac:dyDescent="0.25">
      <c r="A57" s="488" t="e">
        <f ca="1">+RIGHT('Data Summary'!A57,LEN('Data Summary'!A57)-9)</f>
        <v>#VALUE!</v>
      </c>
      <c r="B57" s="462" t="str">
        <f ca="1">+IF(ISTEXT('Data Summary'!B57),'Data Summary'!B57,"")</f>
        <v/>
      </c>
      <c r="C57" s="489" t="e">
        <f ca="1">+VALUE('Data Summary'!C57)</f>
        <v>#VALUE!</v>
      </c>
      <c r="D57" s="490" t="e">
        <f ca="1">+IF(AND(ISNUMBER(OFFSET('Water Data'!$D$4,0,10*ROW('Water Data'!D51))),'Data Summary'!BS57="Yes"),100-OFFSET('Water Data'!$D$4,0,10*ROW('Water Data'!D51)),NA())</f>
        <v>#N/A</v>
      </c>
      <c r="E57" s="490" t="e">
        <f ca="1">+IF(AND(ISNUMBER(OFFSET('Water Data'!$D$6,0,10*ROW('Water Data'!D51))),'Data Summary'!BT57="Yes"),OFFSET('Water Data'!$D$6,0,10*ROW('Water Data'!D51)),NA())</f>
        <v>#N/A</v>
      </c>
      <c r="F57" s="490" t="e">
        <f ca="1">+IF(AND(ISNUMBER(OFFSET('Water Data'!$D$9,0,10*ROW('Water Data'!D51))),'Data Summary'!BU57="Yes"),OFFSET('Water Data'!$D$9,0,10*ROW('Water Data'!D51)),NA())</f>
        <v>#N/A</v>
      </c>
      <c r="G57" s="490" t="e">
        <f ca="1">+IF(AND(ISNUMBER(OFFSET('Water Data'!$E$4,0,10*ROW('Water Data'!E51))),'Data Summary'!BV57="Yes"),100-OFFSET('Water Data'!$E$4,0,10*ROW('Water Data'!E51)),NA())</f>
        <v>#N/A</v>
      </c>
      <c r="H57" s="490" t="e">
        <f ca="1">+IF(AND(ISNUMBER(OFFSET('Water Data'!$E$6,0,10*ROW('Water Data'!E51))),'Data Summary'!BW57="Yes"),OFFSET('Water Data'!$E$6,0,10*ROW('Water Data'!E51)),NA())</f>
        <v>#N/A</v>
      </c>
      <c r="I57" s="490" t="e">
        <f ca="1">+IF(AND(ISNUMBER(OFFSET('Water Data'!$E$9,0,10*ROW('Water Data'!E51))),'Data Summary'!BX57="Yes"),OFFSET('Water Data'!$E$9,0,10*ROW('Water Data'!E51)),NA())</f>
        <v>#N/A</v>
      </c>
      <c r="J57" s="490" t="e">
        <f ca="1">+IF(AND(ISNUMBER(OFFSET('Water Data'!$F$4,0,10*ROW('Water Data'!F51))),'Data Summary'!BY57="Yes"),100-OFFSET('Water Data'!$F$4,0,10*ROW('Water Data'!F51)),NA())</f>
        <v>#N/A</v>
      </c>
      <c r="K57" s="490" t="e">
        <f ca="1">+IF(AND(ISNUMBER(OFFSET('Water Data'!$F$6,0,10*ROW('Water Data'!F51))),'Data Summary'!BZ57="Yes"),OFFSET('Water Data'!$F$6,0,10*ROW('Water Data'!F51)),NA())</f>
        <v>#N/A</v>
      </c>
      <c r="L57" s="490" t="e">
        <f ca="1">+IF(AND(ISNUMBER(OFFSET('Water Data'!$F$9,0,10*ROW('Water Data'!F51))),'Data Summary'!CA57="Yes"),OFFSET('Water Data'!$F$9,0,10*ROW('Water Data'!F51)),NA())</f>
        <v>#N/A</v>
      </c>
      <c r="M57" s="490" t="e">
        <f ca="1">+IF(AND(ISNUMBER(OFFSET('Water Data'!$G$4,0,10*ROW('Water Data'!G51))),'Data Summary'!CB57="Yes"),100-OFFSET('Water Data'!$G$4,0,10*ROW('Water Data'!G51)),NA())</f>
        <v>#N/A</v>
      </c>
      <c r="N57" s="490" t="e">
        <f ca="1">+IF(AND(ISNUMBER(OFFSET('Water Data'!$G$6,0,10*ROW('Water Data'!G51))),'Data Summary'!CC57="Yes"),OFFSET('Water Data'!$G$6,0,10*ROW('Water Data'!G51)),NA())</f>
        <v>#N/A</v>
      </c>
      <c r="O57" s="490" t="e">
        <f ca="1">+IF(AND(ISNUMBER(OFFSET('Water Data'!$G$9,0,10*ROW('Water Data'!G51))),'Data Summary'!CD57="Yes"),OFFSET('Water Data'!$G$9,0,10*ROW('Water Data'!G51)),NA())</f>
        <v>#N/A</v>
      </c>
      <c r="P57" s="490" t="e">
        <f ca="1">+IF(AND(ISNUMBER(OFFSET('Water Data'!$H$4,0,10*ROW('Water Data'!H51))),'Data Summary'!CE57="Yes"),100-OFFSET('Water Data'!$H$4,0,10*ROW('Water Data'!H51)),NA())</f>
        <v>#N/A</v>
      </c>
      <c r="Q57" s="490" t="e">
        <f ca="1">+IF(AND(ISNUMBER(OFFSET('Water Data'!$H$6,0,10*ROW('Water Data'!H51))),'Data Summary'!CF57="Yes"),OFFSET('Water Data'!$H$6,0,10*ROW('Water Data'!H51)),NA())</f>
        <v>#N/A</v>
      </c>
      <c r="R57" s="490" t="e">
        <f ca="1">+IF(AND(ISNUMBER(OFFSET('Water Data'!$H$9,0,10*ROW('Water Data'!H51))),'Data Summary'!CG57="Yes"),OFFSET('Water Data'!$H$9,0,10*ROW('Water Data'!H51)),NA())</f>
        <v>#N/A</v>
      </c>
      <c r="S57" s="490" t="e">
        <f ca="1">+IF(AND(ISNUMBER(OFFSET('Water Data'!$I$4,0,10*ROW('Water Data'!I51))),'Data Summary'!CH57="Yes"),100-OFFSET('Water Data'!$I$4,0,10*ROW('Water Data'!I51)),NA())</f>
        <v>#N/A</v>
      </c>
      <c r="T57" s="490" t="e">
        <f ca="1">+IF(AND(ISNUMBER(OFFSET('Water Data'!$I$6,0,10*ROW('Water Data'!I51))),'Data Summary'!CI57="Yes"),OFFSET('Water Data'!$I$6,0,10*ROW('Water Data'!I51)),NA())</f>
        <v>#N/A</v>
      </c>
      <c r="U57" s="490" t="e">
        <f ca="1">+IF(AND(ISNUMBER(OFFSET('Water Data'!$I$9,0,10*ROW('Water Data'!I51))),'Data Summary'!CJ57="Yes"),OFFSET('Water Data'!$I$9,0,10*ROW('Water Data'!I51)),NA())</f>
        <v>#N/A</v>
      </c>
      <c r="V57" s="491" t="e">
        <f ca="1">+IF(AND(ISNUMBER(OFFSET('Sanitation Data'!$D$4,0,10*ROW('Sanitation Data'!D51))),'Data Summary'!CK57="Yes"),100-OFFSET('Sanitation Data'!$D$4,0,10*ROW('Sanitation Data'!D51)),NA())</f>
        <v>#N/A</v>
      </c>
      <c r="W57" s="491" t="e">
        <f ca="1">+IF(AND(ISNUMBER(OFFSET('Sanitation Data'!$D$6,0,10*ROW('Sanitation Data'!D51))),'Data Summary'!CL57="Yes"),OFFSET('Sanitation Data'!$D$6,0,10*ROW('Sanitation Data'!D51)),NA())</f>
        <v>#N/A</v>
      </c>
      <c r="X57" s="491" t="e">
        <f ca="1">+IF(AND(ISNUMBER(OFFSET('Sanitation Data'!$D$10,0,10*ROW('Sanitation Data'!D51))),'Data Summary'!CM57="Yes"),OFFSET('Sanitation Data'!$D$10,0,10*ROW('Sanitation Data'!D51)),NA())</f>
        <v>#N/A</v>
      </c>
      <c r="Y57" s="491" t="e">
        <f ca="1">+IF(AND(ISNUMBER(OFFSET('Sanitation Data'!$D$11,0,10*ROW('Sanitation Data'!D51))),'Data Summary'!CN57="Yes"),OFFSET('Sanitation Data'!$D$11,0,10*ROW('Sanitation Data'!D51)),NA())</f>
        <v>#N/A</v>
      </c>
      <c r="Z57" s="491" t="e">
        <f ca="1">+IF(AND(ISNUMBER(OFFSET('Sanitation Data'!$D$12,0,10*ROW('Sanitation Data'!D51))),'Data Summary'!CO57="Yes"),OFFSET('Sanitation Data'!$D$12,0,10*ROW('Sanitation Data'!D51)),NA())</f>
        <v>#N/A</v>
      </c>
      <c r="AA57" s="491" t="e">
        <f ca="1">+IF(AND(ISNUMBER(OFFSET('Sanitation Data'!$E$4,0,10*ROW('Sanitation Data'!E51))),'Data Summary'!CP57="Yes"),100-OFFSET('Sanitation Data'!$E$4,0,10*ROW('Sanitation Data'!E51)),NA())</f>
        <v>#N/A</v>
      </c>
      <c r="AB57" s="491" t="e">
        <f ca="1">+IF(AND(ISNUMBER(OFFSET('Sanitation Data'!$E$6,0,10*ROW('Sanitation Data'!E51))),'Data Summary'!CQ57="Yes"),OFFSET('Sanitation Data'!$E$6,0,10*ROW('Sanitation Data'!E51)),NA())</f>
        <v>#N/A</v>
      </c>
      <c r="AC57" s="491" t="e">
        <f ca="1">+IF(AND(ISNUMBER(OFFSET('Sanitation Data'!$E$10,0,10*ROW('Sanitation Data'!E51))),'Data Summary'!CR57="Yes"),OFFSET('Sanitation Data'!$E$10,0,10*ROW('Sanitation Data'!E51)),NA())</f>
        <v>#N/A</v>
      </c>
      <c r="AD57" s="491" t="e">
        <f ca="1">+IF(AND(ISNUMBER(OFFSET('Sanitation Data'!$E$11,0,10*ROW('Sanitation Data'!E51))),'Data Summary'!CS57="Yes"),OFFSET('Sanitation Data'!$E$11,0,10*ROW('Sanitation Data'!E51)),NA())</f>
        <v>#N/A</v>
      </c>
      <c r="AE57" s="491" t="e">
        <f ca="1">+IF(AND(ISNUMBER(OFFSET('Sanitation Data'!$E$12,0,10*ROW('Sanitation Data'!E51))),'Data Summary'!CT57="Yes"),OFFSET('Sanitation Data'!$E$12,0,10*ROW('Sanitation Data'!E51)),NA())</f>
        <v>#N/A</v>
      </c>
      <c r="AF57" s="491" t="e">
        <f ca="1">+IF(AND(ISNUMBER(OFFSET('Sanitation Data'!$F$4,0,10*ROW('Sanitation Data'!F51))),'Data Summary'!CU57="Yes"),100-OFFSET('Sanitation Data'!$F$4,0,10*ROW('Sanitation Data'!F51)),NA())</f>
        <v>#N/A</v>
      </c>
      <c r="AG57" s="491" t="e">
        <f ca="1">+IF(AND(ISNUMBER(OFFSET('Sanitation Data'!$F$6,0,10*ROW('Sanitation Data'!F51))),'Data Summary'!CV57="Yes"),OFFSET('Sanitation Data'!$F$6,0,10*ROW('Sanitation Data'!F51)),NA())</f>
        <v>#N/A</v>
      </c>
      <c r="AH57" s="491" t="e">
        <f ca="1">+IF(AND(ISNUMBER(OFFSET('Sanitation Data'!$F$10,0,10*ROW('Sanitation Data'!F51))),'Data Summary'!CW57="Yes"),OFFSET('Sanitation Data'!$F$10,0,10*ROW('Sanitation Data'!F51)),NA())</f>
        <v>#N/A</v>
      </c>
      <c r="AI57" s="491" t="e">
        <f ca="1">+IF(AND(ISNUMBER(OFFSET('Sanitation Data'!$F$11,0,10*ROW('Sanitation Data'!F51))),'Data Summary'!CX57="Yes"),OFFSET('Sanitation Data'!$F$11,0,10*ROW('Sanitation Data'!F51)),NA())</f>
        <v>#N/A</v>
      </c>
      <c r="AJ57" s="491" t="e">
        <f ca="1">+IF(AND(ISNUMBER(OFFSET('Sanitation Data'!$F$12,0,10*ROW('Sanitation Data'!F51))),'Data Summary'!CY57="Yes"),OFFSET('Sanitation Data'!$F$12,0,10*ROW('Sanitation Data'!F51)),NA())</f>
        <v>#N/A</v>
      </c>
      <c r="AK57" s="491" t="e">
        <f ca="1">+IF(AND(ISNUMBER(OFFSET('Sanitation Data'!$G$4,0,10*ROW('Sanitation Data'!G51))),'Data Summary'!CZ57="Yes"),100-OFFSET('Sanitation Data'!$G$4,0,10*ROW('Sanitation Data'!G51)),NA())</f>
        <v>#N/A</v>
      </c>
      <c r="AL57" s="491" t="e">
        <f ca="1">+IF(AND(ISNUMBER(OFFSET('Sanitation Data'!$G$6,0,10*ROW('Sanitation Data'!G51))),'Data Summary'!DA57="Yes"),OFFSET('Sanitation Data'!$G$6,0,10*ROW('Sanitation Data'!G51)),NA())</f>
        <v>#N/A</v>
      </c>
      <c r="AM57" s="491" t="e">
        <f ca="1">+IF(AND(ISNUMBER(OFFSET('Sanitation Data'!$G$10,0,10*ROW('Sanitation Data'!G51))),'Data Summary'!DB57="Yes"),OFFSET('Sanitation Data'!$G$10,0,10*ROW('Sanitation Data'!G51)),NA())</f>
        <v>#N/A</v>
      </c>
      <c r="AN57" s="491" t="e">
        <f ca="1">+IF(AND(ISNUMBER(OFFSET('Sanitation Data'!$G$11,0,10*ROW('Sanitation Data'!G51))),'Data Summary'!DC57="Yes"),OFFSET('Sanitation Data'!$G$11,0,10*ROW('Sanitation Data'!G51)),NA())</f>
        <v>#N/A</v>
      </c>
      <c r="AO57" s="491" t="e">
        <f ca="1">+IF(AND(ISNUMBER(OFFSET('Sanitation Data'!$G$12,0,10*ROW('Sanitation Data'!G51))),'Data Summary'!DD57="Yes"),OFFSET('Sanitation Data'!$G$12,0,10*ROW('Sanitation Data'!G51)),NA())</f>
        <v>#N/A</v>
      </c>
      <c r="AP57" s="491" t="e">
        <f ca="1">+IF(AND(ISNUMBER(OFFSET('Sanitation Data'!$H$4,0,10*ROW('Sanitation Data'!H51))),'Data Summary'!DE57="Yes"),100-OFFSET('Sanitation Data'!$H$4,0,10*ROW('Sanitation Data'!H51)),NA())</f>
        <v>#N/A</v>
      </c>
      <c r="AQ57" s="491" t="e">
        <f ca="1">+IF(AND(ISNUMBER(OFFSET('Sanitation Data'!$H$6,0,10*ROW('Sanitation Data'!H51))),'Data Summary'!DF57="Yes"),OFFSET('Sanitation Data'!$H$6,0,10*ROW('Sanitation Data'!H51)),NA())</f>
        <v>#N/A</v>
      </c>
      <c r="AR57" s="491" t="e">
        <f ca="1">+IF(AND(ISNUMBER(OFFSET('Sanitation Data'!$H$10,0,10*ROW('Sanitation Data'!H51))),'Data Summary'!DG57="Yes"),OFFSET('Sanitation Data'!$H$10,0,10*ROW('Sanitation Data'!H51)),NA())</f>
        <v>#N/A</v>
      </c>
      <c r="AS57" s="491" t="e">
        <f ca="1">+IF(AND(ISNUMBER(OFFSET('Sanitation Data'!$H$11,0,10*ROW('Sanitation Data'!H51))),'Data Summary'!DH57="Yes"),OFFSET('Sanitation Data'!$H$11,0,10*ROW('Sanitation Data'!H51)),NA())</f>
        <v>#N/A</v>
      </c>
      <c r="AT57" s="491" t="e">
        <f ca="1">+IF(AND(ISNUMBER(OFFSET('Sanitation Data'!$H$12,0,10*ROW('Sanitation Data'!H51))),'Data Summary'!DI57="Yes"),OFFSET('Sanitation Data'!$H$12,0,10*ROW('Sanitation Data'!H51)),NA())</f>
        <v>#N/A</v>
      </c>
      <c r="AU57" s="491" t="e">
        <f ca="1">+IF(AND(ISNUMBER(OFFSET('Sanitation Data'!$I$4,0,10*ROW('Sanitation Data'!I51))),'Data Summary'!DJ57="Yes"),100-OFFSET('Sanitation Data'!$I$4,0,10*ROW('Sanitation Data'!I51)),NA())</f>
        <v>#N/A</v>
      </c>
      <c r="AV57" s="491" t="e">
        <f ca="1">+IF(AND(ISNUMBER(OFFSET('Sanitation Data'!$I$6,0,10*ROW('Sanitation Data'!I51))),'Data Summary'!DK57="Yes"),OFFSET('Sanitation Data'!$I$6,0,10*ROW('Sanitation Data'!I51)),NA())</f>
        <v>#N/A</v>
      </c>
      <c r="AW57" s="491" t="e">
        <f ca="1">+IF(AND(ISNUMBER(OFFSET('Sanitation Data'!$I$10,0,10*ROW('Sanitation Data'!I51))),'Data Summary'!DL57="Yes"),OFFSET('Sanitation Data'!$I$10,0,10*ROW('Sanitation Data'!I51)),NA())</f>
        <v>#N/A</v>
      </c>
      <c r="AX57" s="491" t="e">
        <f ca="1">+IF(AND(ISNUMBER(OFFSET('Sanitation Data'!$I$11,0,10*ROW('Sanitation Data'!I51))),'Data Summary'!DM57="Yes"),OFFSET('Sanitation Data'!$I$11,0,10*ROW('Sanitation Data'!I51)),NA())</f>
        <v>#N/A</v>
      </c>
      <c r="AY57" s="491" t="e">
        <f ca="1">+IF(AND(ISNUMBER(OFFSET('Sanitation Data'!$I$12,0,10*ROW('Sanitation Data'!I51))),'Data Summary'!DN57="Yes"),OFFSET('Sanitation Data'!$I$12,0,10*ROW('Sanitation Data'!I51)),NA())</f>
        <v>#N/A</v>
      </c>
      <c r="AZ57" s="492" t="e">
        <f ca="1">+IF(AND(ISNUMBER(OFFSET('Hygiene Data'!$D$5,0,10*ROW('Hygiene Data'!D51))),'Data Summary'!DO57="Yes"),OFFSET('Hygiene Data'!$D$5,0,10*ROW('Hygiene Data'!D51)),NA())</f>
        <v>#N/A</v>
      </c>
      <c r="BA57" s="492" t="e">
        <f ca="1">+IF(AND(ISNUMBER(OFFSET('Hygiene Data'!$D$7,0,10*ROW('Hygiene Data'!D51))),'Data Summary'!DP57="Yes"),OFFSET('Hygiene Data'!$D$7,0,10*ROW('Hygiene Data'!D51)),NA())</f>
        <v>#N/A</v>
      </c>
      <c r="BB57" s="492" t="e">
        <f ca="1">+IF(AND(ISNUMBER(OFFSET('Hygiene Data'!$D$9,0,10*ROW('Hygiene Data'!D51))),'Data Summary'!DQ57="Yes"),OFFSET('Hygiene Data'!$D$9,0,10*ROW('Hygiene Data'!D51)),NA())</f>
        <v>#N/A</v>
      </c>
      <c r="BC57" s="492" t="e">
        <f ca="1">+IF(AND(ISNUMBER(OFFSET('Hygiene Data'!$E$5,0,10*ROW('Hygiene Data'!E51))),'Data Summary'!DR57="Yes"),OFFSET('Hygiene Data'!$E$5,0,10*ROW('Hygiene Data'!E51)),NA())</f>
        <v>#N/A</v>
      </c>
      <c r="BD57" s="492" t="e">
        <f ca="1">+IF(AND(ISNUMBER(OFFSET('Hygiene Data'!$E$7,0,10*ROW('Hygiene Data'!E51))),'Data Summary'!DS57="Yes"),OFFSET('Hygiene Data'!$E$7,0,10*ROW('Hygiene Data'!E51)),NA())</f>
        <v>#N/A</v>
      </c>
      <c r="BE57" s="492" t="e">
        <f ca="1">+IF(AND(ISNUMBER(OFFSET('Hygiene Data'!$E$9,0,10*ROW('Hygiene Data'!E51))),'Data Summary'!DT57="Yes"),OFFSET('Hygiene Data'!$E$9,0,10*ROW('Hygiene Data'!E51)),NA())</f>
        <v>#N/A</v>
      </c>
      <c r="BF57" s="492" t="e">
        <f ca="1">+IF(AND(ISNUMBER(OFFSET('Hygiene Data'!$F$5,0,10*ROW('Hygiene Data'!F51))),'Data Summary'!DU57="Yes"),OFFSET('Hygiene Data'!$F$5,0,10*ROW('Hygiene Data'!F51)),NA())</f>
        <v>#N/A</v>
      </c>
      <c r="BG57" s="492" t="e">
        <f ca="1">+IF(AND(ISNUMBER(OFFSET('Hygiene Data'!$F$7,0,10*ROW('Hygiene Data'!F51))),'Data Summary'!DV57="Yes"),OFFSET('Hygiene Data'!$F$7,0,10*ROW('Hygiene Data'!F51)),NA())</f>
        <v>#N/A</v>
      </c>
      <c r="BH57" s="492" t="e">
        <f ca="1">+IF(AND(ISNUMBER(OFFSET('Hygiene Data'!$F$9,0,10*ROW('Hygiene Data'!F51))),'Data Summary'!DW57="Yes"),OFFSET('Hygiene Data'!$F$9,0,10*ROW('Hygiene Data'!F51)),NA())</f>
        <v>#N/A</v>
      </c>
      <c r="BI57" s="492" t="e">
        <f ca="1">+IF(AND(ISNUMBER(OFFSET('Hygiene Data'!$G$5,0,10*ROW('Hygiene Data'!G51))),'Data Summary'!DX57="Yes"),OFFSET('Hygiene Data'!$G$5,0,10*ROW('Hygiene Data'!G51)),NA())</f>
        <v>#N/A</v>
      </c>
      <c r="BJ57" s="492" t="e">
        <f ca="1">+IF(AND(ISNUMBER(OFFSET('Hygiene Data'!$G$7,0,10*ROW('Hygiene Data'!G51))),'Data Summary'!DY57="Yes"),OFFSET('Hygiene Data'!$G$7,0,10*ROW('Hygiene Data'!G51)),NA())</f>
        <v>#N/A</v>
      </c>
      <c r="BK57" s="492" t="e">
        <f ca="1">+IF(AND(ISNUMBER(OFFSET('Hygiene Data'!$G$9,0,10*ROW('Hygiene Data'!G51))),'Data Summary'!DZ57="Yes"),OFFSET('Hygiene Data'!$G$9,0,10*ROW('Hygiene Data'!G51)),NA())</f>
        <v>#N/A</v>
      </c>
      <c r="BL57" s="492" t="e">
        <f ca="1">+IF(AND(ISNUMBER(OFFSET('Hygiene Data'!$H$5,0,10*ROW('Hygiene Data'!H51))),'Data Summary'!EA57="Yes"),OFFSET('Hygiene Data'!$H$5,0,10*ROW('Hygiene Data'!H51)),NA())</f>
        <v>#N/A</v>
      </c>
      <c r="BM57" s="492" t="e">
        <f ca="1">+IF(AND(ISNUMBER(OFFSET('Hygiene Data'!$H$7,0,10*ROW('Hygiene Data'!H51))),'Data Summary'!EB57="Yes"),OFFSET('Hygiene Data'!$H$7,0,10*ROW('Hygiene Data'!H51)),NA())</f>
        <v>#N/A</v>
      </c>
      <c r="BN57" s="492" t="e">
        <f ca="1">+IF(AND(ISNUMBER(OFFSET('Hygiene Data'!$H$9,0,10*ROW('Hygiene Data'!H51))),'Data Summary'!EC57="Yes"),OFFSET('Hygiene Data'!$H$9,0,10*ROW('Hygiene Data'!H51)),NA())</f>
        <v>#N/A</v>
      </c>
      <c r="BO57" s="492" t="e">
        <f ca="1">+IF(AND(ISNUMBER(OFFSET('Hygiene Data'!$I$5,0,10*ROW('Hygiene Data'!I51))),'Data Summary'!ED57="Yes"),OFFSET('Hygiene Data'!$I$5,0,10*ROW('Hygiene Data'!I51)),NA())</f>
        <v>#N/A</v>
      </c>
      <c r="BP57" s="492" t="e">
        <f ca="1">+IF(AND(ISNUMBER(OFFSET('Hygiene Data'!$I$7,0,10*ROW('Hygiene Data'!I51))),'Data Summary'!EE57="Yes"),OFFSET('Hygiene Data'!$I$7,0,10*ROW('Hygiene Data'!I51)),NA())</f>
        <v>#N/A</v>
      </c>
      <c r="BQ57" s="492" t="e">
        <f ca="1">+IF(AND(ISNUMBER(OFFSET('Hygiene Data'!$I$9,0,10*ROW('Hygiene Data'!I51))),'Data Summary'!EF57="Yes"),OFFSET('Hygiene Data'!$I$9,0,10*ROW('Hygiene Data'!I51)),NA())</f>
        <v>#N/A</v>
      </c>
    </row>
    <row r="58" spans="1:69" x14ac:dyDescent="0.25">
      <c r="A58" s="488" t="e">
        <f ca="1">+RIGHT('Data Summary'!A58,LEN('Data Summary'!A58)-9)</f>
        <v>#VALUE!</v>
      </c>
      <c r="B58" s="462" t="str">
        <f ca="1">+IF(ISTEXT('Data Summary'!B58),'Data Summary'!B58,"")</f>
        <v/>
      </c>
      <c r="C58" s="489" t="e">
        <f ca="1">+VALUE('Data Summary'!C58)</f>
        <v>#VALUE!</v>
      </c>
      <c r="D58" s="490" t="e">
        <f ca="1">+IF(AND(ISNUMBER(OFFSET('Water Data'!$D$4,0,10*ROW('Water Data'!D52))),'Data Summary'!BS58="Yes"),100-OFFSET('Water Data'!$D$4,0,10*ROW('Water Data'!D52)),NA())</f>
        <v>#N/A</v>
      </c>
      <c r="E58" s="490" t="e">
        <f ca="1">+IF(AND(ISNUMBER(OFFSET('Water Data'!$D$6,0,10*ROW('Water Data'!D52))),'Data Summary'!BT58="Yes"),OFFSET('Water Data'!$D$6,0,10*ROW('Water Data'!D52)),NA())</f>
        <v>#N/A</v>
      </c>
      <c r="F58" s="490" t="e">
        <f ca="1">+IF(AND(ISNUMBER(OFFSET('Water Data'!$D$9,0,10*ROW('Water Data'!D52))),'Data Summary'!BU58="Yes"),OFFSET('Water Data'!$D$9,0,10*ROW('Water Data'!D52)),NA())</f>
        <v>#N/A</v>
      </c>
      <c r="G58" s="490" t="e">
        <f ca="1">+IF(AND(ISNUMBER(OFFSET('Water Data'!$E$4,0,10*ROW('Water Data'!E52))),'Data Summary'!BV58="Yes"),100-OFFSET('Water Data'!$E$4,0,10*ROW('Water Data'!E52)),NA())</f>
        <v>#N/A</v>
      </c>
      <c r="H58" s="490" t="e">
        <f ca="1">+IF(AND(ISNUMBER(OFFSET('Water Data'!$E$6,0,10*ROW('Water Data'!E52))),'Data Summary'!BW58="Yes"),OFFSET('Water Data'!$E$6,0,10*ROW('Water Data'!E52)),NA())</f>
        <v>#N/A</v>
      </c>
      <c r="I58" s="490" t="e">
        <f ca="1">+IF(AND(ISNUMBER(OFFSET('Water Data'!$E$9,0,10*ROW('Water Data'!E52))),'Data Summary'!BX58="Yes"),OFFSET('Water Data'!$E$9,0,10*ROW('Water Data'!E52)),NA())</f>
        <v>#N/A</v>
      </c>
      <c r="J58" s="490" t="e">
        <f ca="1">+IF(AND(ISNUMBER(OFFSET('Water Data'!$F$4,0,10*ROW('Water Data'!F52))),'Data Summary'!BY58="Yes"),100-OFFSET('Water Data'!$F$4,0,10*ROW('Water Data'!F52)),NA())</f>
        <v>#N/A</v>
      </c>
      <c r="K58" s="490" t="e">
        <f ca="1">+IF(AND(ISNUMBER(OFFSET('Water Data'!$F$6,0,10*ROW('Water Data'!F52))),'Data Summary'!BZ58="Yes"),OFFSET('Water Data'!$F$6,0,10*ROW('Water Data'!F52)),NA())</f>
        <v>#N/A</v>
      </c>
      <c r="L58" s="490" t="e">
        <f ca="1">+IF(AND(ISNUMBER(OFFSET('Water Data'!$F$9,0,10*ROW('Water Data'!F52))),'Data Summary'!CA58="Yes"),OFFSET('Water Data'!$F$9,0,10*ROW('Water Data'!F52)),NA())</f>
        <v>#N/A</v>
      </c>
      <c r="M58" s="490" t="e">
        <f ca="1">+IF(AND(ISNUMBER(OFFSET('Water Data'!$G$4,0,10*ROW('Water Data'!G52))),'Data Summary'!CB58="Yes"),100-OFFSET('Water Data'!$G$4,0,10*ROW('Water Data'!G52)),NA())</f>
        <v>#N/A</v>
      </c>
      <c r="N58" s="490" t="e">
        <f ca="1">+IF(AND(ISNUMBER(OFFSET('Water Data'!$G$6,0,10*ROW('Water Data'!G52))),'Data Summary'!CC58="Yes"),OFFSET('Water Data'!$G$6,0,10*ROW('Water Data'!G52)),NA())</f>
        <v>#N/A</v>
      </c>
      <c r="O58" s="490" t="e">
        <f ca="1">+IF(AND(ISNUMBER(OFFSET('Water Data'!$G$9,0,10*ROW('Water Data'!G52))),'Data Summary'!CD58="Yes"),OFFSET('Water Data'!$G$9,0,10*ROW('Water Data'!G52)),NA())</f>
        <v>#N/A</v>
      </c>
      <c r="P58" s="490" t="e">
        <f ca="1">+IF(AND(ISNUMBER(OFFSET('Water Data'!$H$4,0,10*ROW('Water Data'!H52))),'Data Summary'!CE58="Yes"),100-OFFSET('Water Data'!$H$4,0,10*ROW('Water Data'!H52)),NA())</f>
        <v>#N/A</v>
      </c>
      <c r="Q58" s="490" t="e">
        <f ca="1">+IF(AND(ISNUMBER(OFFSET('Water Data'!$H$6,0,10*ROW('Water Data'!H52))),'Data Summary'!CF58="Yes"),OFFSET('Water Data'!$H$6,0,10*ROW('Water Data'!H52)),NA())</f>
        <v>#N/A</v>
      </c>
      <c r="R58" s="490" t="e">
        <f ca="1">+IF(AND(ISNUMBER(OFFSET('Water Data'!$H$9,0,10*ROW('Water Data'!H52))),'Data Summary'!CG58="Yes"),OFFSET('Water Data'!$H$9,0,10*ROW('Water Data'!H52)),NA())</f>
        <v>#N/A</v>
      </c>
      <c r="S58" s="490" t="e">
        <f ca="1">+IF(AND(ISNUMBER(OFFSET('Water Data'!$I$4,0,10*ROW('Water Data'!I52))),'Data Summary'!CH58="Yes"),100-OFFSET('Water Data'!$I$4,0,10*ROW('Water Data'!I52)),NA())</f>
        <v>#N/A</v>
      </c>
      <c r="T58" s="490" t="e">
        <f ca="1">+IF(AND(ISNUMBER(OFFSET('Water Data'!$I$6,0,10*ROW('Water Data'!I52))),'Data Summary'!CI58="Yes"),OFFSET('Water Data'!$I$6,0,10*ROW('Water Data'!I52)),NA())</f>
        <v>#N/A</v>
      </c>
      <c r="U58" s="490" t="e">
        <f ca="1">+IF(AND(ISNUMBER(OFFSET('Water Data'!$I$9,0,10*ROW('Water Data'!I52))),'Data Summary'!CJ58="Yes"),OFFSET('Water Data'!$I$9,0,10*ROW('Water Data'!I52)),NA())</f>
        <v>#N/A</v>
      </c>
      <c r="V58" s="491" t="e">
        <f ca="1">+IF(AND(ISNUMBER(OFFSET('Sanitation Data'!$D$4,0,10*ROW('Sanitation Data'!D52))),'Data Summary'!CK58="Yes"),100-OFFSET('Sanitation Data'!$D$4,0,10*ROW('Sanitation Data'!D52)),NA())</f>
        <v>#N/A</v>
      </c>
      <c r="W58" s="491" t="e">
        <f ca="1">+IF(AND(ISNUMBER(OFFSET('Sanitation Data'!$D$6,0,10*ROW('Sanitation Data'!D52))),'Data Summary'!CL58="Yes"),OFFSET('Sanitation Data'!$D$6,0,10*ROW('Sanitation Data'!D52)),NA())</f>
        <v>#N/A</v>
      </c>
      <c r="X58" s="491" t="e">
        <f ca="1">+IF(AND(ISNUMBER(OFFSET('Sanitation Data'!$D$10,0,10*ROW('Sanitation Data'!D52))),'Data Summary'!CM58="Yes"),OFFSET('Sanitation Data'!$D$10,0,10*ROW('Sanitation Data'!D52)),NA())</f>
        <v>#N/A</v>
      </c>
      <c r="Y58" s="491" t="e">
        <f ca="1">+IF(AND(ISNUMBER(OFFSET('Sanitation Data'!$D$11,0,10*ROW('Sanitation Data'!D52))),'Data Summary'!CN58="Yes"),OFFSET('Sanitation Data'!$D$11,0,10*ROW('Sanitation Data'!D52)),NA())</f>
        <v>#N/A</v>
      </c>
      <c r="Z58" s="491" t="e">
        <f ca="1">+IF(AND(ISNUMBER(OFFSET('Sanitation Data'!$D$12,0,10*ROW('Sanitation Data'!D52))),'Data Summary'!CO58="Yes"),OFFSET('Sanitation Data'!$D$12,0,10*ROW('Sanitation Data'!D52)),NA())</f>
        <v>#N/A</v>
      </c>
      <c r="AA58" s="491" t="e">
        <f ca="1">+IF(AND(ISNUMBER(OFFSET('Sanitation Data'!$E$4,0,10*ROW('Sanitation Data'!E52))),'Data Summary'!CP58="Yes"),100-OFFSET('Sanitation Data'!$E$4,0,10*ROW('Sanitation Data'!E52)),NA())</f>
        <v>#N/A</v>
      </c>
      <c r="AB58" s="491" t="e">
        <f ca="1">+IF(AND(ISNUMBER(OFFSET('Sanitation Data'!$E$6,0,10*ROW('Sanitation Data'!E52))),'Data Summary'!CQ58="Yes"),OFFSET('Sanitation Data'!$E$6,0,10*ROW('Sanitation Data'!E52)),NA())</f>
        <v>#N/A</v>
      </c>
      <c r="AC58" s="491" t="e">
        <f ca="1">+IF(AND(ISNUMBER(OFFSET('Sanitation Data'!$E$10,0,10*ROW('Sanitation Data'!E52))),'Data Summary'!CR58="Yes"),OFFSET('Sanitation Data'!$E$10,0,10*ROW('Sanitation Data'!E52)),NA())</f>
        <v>#N/A</v>
      </c>
      <c r="AD58" s="491" t="e">
        <f ca="1">+IF(AND(ISNUMBER(OFFSET('Sanitation Data'!$E$11,0,10*ROW('Sanitation Data'!E52))),'Data Summary'!CS58="Yes"),OFFSET('Sanitation Data'!$E$11,0,10*ROW('Sanitation Data'!E52)),NA())</f>
        <v>#N/A</v>
      </c>
      <c r="AE58" s="491" t="e">
        <f ca="1">+IF(AND(ISNUMBER(OFFSET('Sanitation Data'!$E$12,0,10*ROW('Sanitation Data'!E52))),'Data Summary'!CT58="Yes"),OFFSET('Sanitation Data'!$E$12,0,10*ROW('Sanitation Data'!E52)),NA())</f>
        <v>#N/A</v>
      </c>
      <c r="AF58" s="491" t="e">
        <f ca="1">+IF(AND(ISNUMBER(OFFSET('Sanitation Data'!$F$4,0,10*ROW('Sanitation Data'!F52))),'Data Summary'!CU58="Yes"),100-OFFSET('Sanitation Data'!$F$4,0,10*ROW('Sanitation Data'!F52)),NA())</f>
        <v>#N/A</v>
      </c>
      <c r="AG58" s="491" t="e">
        <f ca="1">+IF(AND(ISNUMBER(OFFSET('Sanitation Data'!$F$6,0,10*ROW('Sanitation Data'!F52))),'Data Summary'!CV58="Yes"),OFFSET('Sanitation Data'!$F$6,0,10*ROW('Sanitation Data'!F52)),NA())</f>
        <v>#N/A</v>
      </c>
      <c r="AH58" s="491" t="e">
        <f ca="1">+IF(AND(ISNUMBER(OFFSET('Sanitation Data'!$F$10,0,10*ROW('Sanitation Data'!F52))),'Data Summary'!CW58="Yes"),OFFSET('Sanitation Data'!$F$10,0,10*ROW('Sanitation Data'!F52)),NA())</f>
        <v>#N/A</v>
      </c>
      <c r="AI58" s="491" t="e">
        <f ca="1">+IF(AND(ISNUMBER(OFFSET('Sanitation Data'!$F$11,0,10*ROW('Sanitation Data'!F52))),'Data Summary'!CX58="Yes"),OFFSET('Sanitation Data'!$F$11,0,10*ROW('Sanitation Data'!F52)),NA())</f>
        <v>#N/A</v>
      </c>
      <c r="AJ58" s="491" t="e">
        <f ca="1">+IF(AND(ISNUMBER(OFFSET('Sanitation Data'!$F$12,0,10*ROW('Sanitation Data'!F52))),'Data Summary'!CY58="Yes"),OFFSET('Sanitation Data'!$F$12,0,10*ROW('Sanitation Data'!F52)),NA())</f>
        <v>#N/A</v>
      </c>
      <c r="AK58" s="491" t="e">
        <f ca="1">+IF(AND(ISNUMBER(OFFSET('Sanitation Data'!$G$4,0,10*ROW('Sanitation Data'!G52))),'Data Summary'!CZ58="Yes"),100-OFFSET('Sanitation Data'!$G$4,0,10*ROW('Sanitation Data'!G52)),NA())</f>
        <v>#N/A</v>
      </c>
      <c r="AL58" s="491" t="e">
        <f ca="1">+IF(AND(ISNUMBER(OFFSET('Sanitation Data'!$G$6,0,10*ROW('Sanitation Data'!G52))),'Data Summary'!DA58="Yes"),OFFSET('Sanitation Data'!$G$6,0,10*ROW('Sanitation Data'!G52)),NA())</f>
        <v>#N/A</v>
      </c>
      <c r="AM58" s="491" t="e">
        <f ca="1">+IF(AND(ISNUMBER(OFFSET('Sanitation Data'!$G$10,0,10*ROW('Sanitation Data'!G52))),'Data Summary'!DB58="Yes"),OFFSET('Sanitation Data'!$G$10,0,10*ROW('Sanitation Data'!G52)),NA())</f>
        <v>#N/A</v>
      </c>
      <c r="AN58" s="491" t="e">
        <f ca="1">+IF(AND(ISNUMBER(OFFSET('Sanitation Data'!$G$11,0,10*ROW('Sanitation Data'!G52))),'Data Summary'!DC58="Yes"),OFFSET('Sanitation Data'!$G$11,0,10*ROW('Sanitation Data'!G52)),NA())</f>
        <v>#N/A</v>
      </c>
      <c r="AO58" s="491" t="e">
        <f ca="1">+IF(AND(ISNUMBER(OFFSET('Sanitation Data'!$G$12,0,10*ROW('Sanitation Data'!G52))),'Data Summary'!DD58="Yes"),OFFSET('Sanitation Data'!$G$12,0,10*ROW('Sanitation Data'!G52)),NA())</f>
        <v>#N/A</v>
      </c>
      <c r="AP58" s="491" t="e">
        <f ca="1">+IF(AND(ISNUMBER(OFFSET('Sanitation Data'!$H$4,0,10*ROW('Sanitation Data'!H52))),'Data Summary'!DE58="Yes"),100-OFFSET('Sanitation Data'!$H$4,0,10*ROW('Sanitation Data'!H52)),NA())</f>
        <v>#N/A</v>
      </c>
      <c r="AQ58" s="491" t="e">
        <f ca="1">+IF(AND(ISNUMBER(OFFSET('Sanitation Data'!$H$6,0,10*ROW('Sanitation Data'!H52))),'Data Summary'!DF58="Yes"),OFFSET('Sanitation Data'!$H$6,0,10*ROW('Sanitation Data'!H52)),NA())</f>
        <v>#N/A</v>
      </c>
      <c r="AR58" s="491" t="e">
        <f ca="1">+IF(AND(ISNUMBER(OFFSET('Sanitation Data'!$H$10,0,10*ROW('Sanitation Data'!H52))),'Data Summary'!DG58="Yes"),OFFSET('Sanitation Data'!$H$10,0,10*ROW('Sanitation Data'!H52)),NA())</f>
        <v>#N/A</v>
      </c>
      <c r="AS58" s="491" t="e">
        <f ca="1">+IF(AND(ISNUMBER(OFFSET('Sanitation Data'!$H$11,0,10*ROW('Sanitation Data'!H52))),'Data Summary'!DH58="Yes"),OFFSET('Sanitation Data'!$H$11,0,10*ROW('Sanitation Data'!H52)),NA())</f>
        <v>#N/A</v>
      </c>
      <c r="AT58" s="491" t="e">
        <f ca="1">+IF(AND(ISNUMBER(OFFSET('Sanitation Data'!$H$12,0,10*ROW('Sanitation Data'!H52))),'Data Summary'!DI58="Yes"),OFFSET('Sanitation Data'!$H$12,0,10*ROW('Sanitation Data'!H52)),NA())</f>
        <v>#N/A</v>
      </c>
      <c r="AU58" s="491" t="e">
        <f ca="1">+IF(AND(ISNUMBER(OFFSET('Sanitation Data'!$I$4,0,10*ROW('Sanitation Data'!I52))),'Data Summary'!DJ58="Yes"),100-OFFSET('Sanitation Data'!$I$4,0,10*ROW('Sanitation Data'!I52)),NA())</f>
        <v>#N/A</v>
      </c>
      <c r="AV58" s="491" t="e">
        <f ca="1">+IF(AND(ISNUMBER(OFFSET('Sanitation Data'!$I$6,0,10*ROW('Sanitation Data'!I52))),'Data Summary'!DK58="Yes"),OFFSET('Sanitation Data'!$I$6,0,10*ROW('Sanitation Data'!I52)),NA())</f>
        <v>#N/A</v>
      </c>
      <c r="AW58" s="491" t="e">
        <f ca="1">+IF(AND(ISNUMBER(OFFSET('Sanitation Data'!$I$10,0,10*ROW('Sanitation Data'!I52))),'Data Summary'!DL58="Yes"),OFFSET('Sanitation Data'!$I$10,0,10*ROW('Sanitation Data'!I52)),NA())</f>
        <v>#N/A</v>
      </c>
      <c r="AX58" s="491" t="e">
        <f ca="1">+IF(AND(ISNUMBER(OFFSET('Sanitation Data'!$I$11,0,10*ROW('Sanitation Data'!I52))),'Data Summary'!DM58="Yes"),OFFSET('Sanitation Data'!$I$11,0,10*ROW('Sanitation Data'!I52)),NA())</f>
        <v>#N/A</v>
      </c>
      <c r="AY58" s="491" t="e">
        <f ca="1">+IF(AND(ISNUMBER(OFFSET('Sanitation Data'!$I$12,0,10*ROW('Sanitation Data'!I52))),'Data Summary'!DN58="Yes"),OFFSET('Sanitation Data'!$I$12,0,10*ROW('Sanitation Data'!I52)),NA())</f>
        <v>#N/A</v>
      </c>
      <c r="AZ58" s="492" t="e">
        <f ca="1">+IF(AND(ISNUMBER(OFFSET('Hygiene Data'!$D$5,0,10*ROW('Hygiene Data'!D52))),'Data Summary'!DO58="Yes"),OFFSET('Hygiene Data'!$D$5,0,10*ROW('Hygiene Data'!D52)),NA())</f>
        <v>#N/A</v>
      </c>
      <c r="BA58" s="492" t="e">
        <f ca="1">+IF(AND(ISNUMBER(OFFSET('Hygiene Data'!$D$7,0,10*ROW('Hygiene Data'!D52))),'Data Summary'!DP58="Yes"),OFFSET('Hygiene Data'!$D$7,0,10*ROW('Hygiene Data'!D52)),NA())</f>
        <v>#N/A</v>
      </c>
      <c r="BB58" s="492" t="e">
        <f ca="1">+IF(AND(ISNUMBER(OFFSET('Hygiene Data'!$D$9,0,10*ROW('Hygiene Data'!D52))),'Data Summary'!DQ58="Yes"),OFFSET('Hygiene Data'!$D$9,0,10*ROW('Hygiene Data'!D52)),NA())</f>
        <v>#N/A</v>
      </c>
      <c r="BC58" s="492" t="e">
        <f ca="1">+IF(AND(ISNUMBER(OFFSET('Hygiene Data'!$E$5,0,10*ROW('Hygiene Data'!E52))),'Data Summary'!DR58="Yes"),OFFSET('Hygiene Data'!$E$5,0,10*ROW('Hygiene Data'!E52)),NA())</f>
        <v>#N/A</v>
      </c>
      <c r="BD58" s="492" t="e">
        <f ca="1">+IF(AND(ISNUMBER(OFFSET('Hygiene Data'!$E$7,0,10*ROW('Hygiene Data'!E52))),'Data Summary'!DS58="Yes"),OFFSET('Hygiene Data'!$E$7,0,10*ROW('Hygiene Data'!E52)),NA())</f>
        <v>#N/A</v>
      </c>
      <c r="BE58" s="492" t="e">
        <f ca="1">+IF(AND(ISNUMBER(OFFSET('Hygiene Data'!$E$9,0,10*ROW('Hygiene Data'!E52))),'Data Summary'!DT58="Yes"),OFFSET('Hygiene Data'!$E$9,0,10*ROW('Hygiene Data'!E52)),NA())</f>
        <v>#N/A</v>
      </c>
      <c r="BF58" s="492" t="e">
        <f ca="1">+IF(AND(ISNUMBER(OFFSET('Hygiene Data'!$F$5,0,10*ROW('Hygiene Data'!F52))),'Data Summary'!DU58="Yes"),OFFSET('Hygiene Data'!$F$5,0,10*ROW('Hygiene Data'!F52)),NA())</f>
        <v>#N/A</v>
      </c>
      <c r="BG58" s="492" t="e">
        <f ca="1">+IF(AND(ISNUMBER(OFFSET('Hygiene Data'!$F$7,0,10*ROW('Hygiene Data'!F52))),'Data Summary'!DV58="Yes"),OFFSET('Hygiene Data'!$F$7,0,10*ROW('Hygiene Data'!F52)),NA())</f>
        <v>#N/A</v>
      </c>
      <c r="BH58" s="492" t="e">
        <f ca="1">+IF(AND(ISNUMBER(OFFSET('Hygiene Data'!$F$9,0,10*ROW('Hygiene Data'!F52))),'Data Summary'!DW58="Yes"),OFFSET('Hygiene Data'!$F$9,0,10*ROW('Hygiene Data'!F52)),NA())</f>
        <v>#N/A</v>
      </c>
      <c r="BI58" s="492" t="e">
        <f ca="1">+IF(AND(ISNUMBER(OFFSET('Hygiene Data'!$G$5,0,10*ROW('Hygiene Data'!G52))),'Data Summary'!DX58="Yes"),OFFSET('Hygiene Data'!$G$5,0,10*ROW('Hygiene Data'!G52)),NA())</f>
        <v>#N/A</v>
      </c>
      <c r="BJ58" s="492" t="e">
        <f ca="1">+IF(AND(ISNUMBER(OFFSET('Hygiene Data'!$G$7,0,10*ROW('Hygiene Data'!G52))),'Data Summary'!DY58="Yes"),OFFSET('Hygiene Data'!$G$7,0,10*ROW('Hygiene Data'!G52)),NA())</f>
        <v>#N/A</v>
      </c>
      <c r="BK58" s="492" t="e">
        <f ca="1">+IF(AND(ISNUMBER(OFFSET('Hygiene Data'!$G$9,0,10*ROW('Hygiene Data'!G52))),'Data Summary'!DZ58="Yes"),OFFSET('Hygiene Data'!$G$9,0,10*ROW('Hygiene Data'!G52)),NA())</f>
        <v>#N/A</v>
      </c>
      <c r="BL58" s="492" t="e">
        <f ca="1">+IF(AND(ISNUMBER(OFFSET('Hygiene Data'!$H$5,0,10*ROW('Hygiene Data'!H52))),'Data Summary'!EA58="Yes"),OFFSET('Hygiene Data'!$H$5,0,10*ROW('Hygiene Data'!H52)),NA())</f>
        <v>#N/A</v>
      </c>
      <c r="BM58" s="492" t="e">
        <f ca="1">+IF(AND(ISNUMBER(OFFSET('Hygiene Data'!$H$7,0,10*ROW('Hygiene Data'!H52))),'Data Summary'!EB58="Yes"),OFFSET('Hygiene Data'!$H$7,0,10*ROW('Hygiene Data'!H52)),NA())</f>
        <v>#N/A</v>
      </c>
      <c r="BN58" s="492" t="e">
        <f ca="1">+IF(AND(ISNUMBER(OFFSET('Hygiene Data'!$H$9,0,10*ROW('Hygiene Data'!H52))),'Data Summary'!EC58="Yes"),OFFSET('Hygiene Data'!$H$9,0,10*ROW('Hygiene Data'!H52)),NA())</f>
        <v>#N/A</v>
      </c>
      <c r="BO58" s="492" t="e">
        <f ca="1">+IF(AND(ISNUMBER(OFFSET('Hygiene Data'!$I$5,0,10*ROW('Hygiene Data'!I52))),'Data Summary'!ED58="Yes"),OFFSET('Hygiene Data'!$I$5,0,10*ROW('Hygiene Data'!I52)),NA())</f>
        <v>#N/A</v>
      </c>
      <c r="BP58" s="492" t="e">
        <f ca="1">+IF(AND(ISNUMBER(OFFSET('Hygiene Data'!$I$7,0,10*ROW('Hygiene Data'!I52))),'Data Summary'!EE58="Yes"),OFFSET('Hygiene Data'!$I$7,0,10*ROW('Hygiene Data'!I52)),NA())</f>
        <v>#N/A</v>
      </c>
      <c r="BQ58" s="492" t="e">
        <f ca="1">+IF(AND(ISNUMBER(OFFSET('Hygiene Data'!$I$9,0,10*ROW('Hygiene Data'!I52))),'Data Summary'!EF58="Yes"),OFFSET('Hygiene Data'!$I$9,0,10*ROW('Hygiene Data'!I52)),NA())</f>
        <v>#N/A</v>
      </c>
    </row>
    <row r="59" spans="1:69" x14ac:dyDescent="0.25">
      <c r="A59" s="488" t="e">
        <f ca="1">+RIGHT('Data Summary'!A59,LEN('Data Summary'!A59)-9)</f>
        <v>#VALUE!</v>
      </c>
      <c r="B59" s="462" t="str">
        <f ca="1">+IF(ISTEXT('Data Summary'!B59),'Data Summary'!B59,"")</f>
        <v/>
      </c>
      <c r="C59" s="489" t="e">
        <f ca="1">+VALUE('Data Summary'!C59)</f>
        <v>#VALUE!</v>
      </c>
      <c r="D59" s="490" t="e">
        <f ca="1">+IF(AND(ISNUMBER(OFFSET('Water Data'!$D$4,0,10*ROW('Water Data'!D53))),'Data Summary'!BS59="Yes"),100-OFFSET('Water Data'!$D$4,0,10*ROW('Water Data'!D53)),NA())</f>
        <v>#N/A</v>
      </c>
      <c r="E59" s="490" t="e">
        <f ca="1">+IF(AND(ISNUMBER(OFFSET('Water Data'!$D$6,0,10*ROW('Water Data'!D53))),'Data Summary'!BT59="Yes"),OFFSET('Water Data'!$D$6,0,10*ROW('Water Data'!D53)),NA())</f>
        <v>#N/A</v>
      </c>
      <c r="F59" s="490" t="e">
        <f ca="1">+IF(AND(ISNUMBER(OFFSET('Water Data'!$D$9,0,10*ROW('Water Data'!D53))),'Data Summary'!BU59="Yes"),OFFSET('Water Data'!$D$9,0,10*ROW('Water Data'!D53)),NA())</f>
        <v>#N/A</v>
      </c>
      <c r="G59" s="490" t="e">
        <f ca="1">+IF(AND(ISNUMBER(OFFSET('Water Data'!$E$4,0,10*ROW('Water Data'!E53))),'Data Summary'!BV59="Yes"),100-OFFSET('Water Data'!$E$4,0,10*ROW('Water Data'!E53)),NA())</f>
        <v>#N/A</v>
      </c>
      <c r="H59" s="490" t="e">
        <f ca="1">+IF(AND(ISNUMBER(OFFSET('Water Data'!$E$6,0,10*ROW('Water Data'!E53))),'Data Summary'!BW59="Yes"),OFFSET('Water Data'!$E$6,0,10*ROW('Water Data'!E53)),NA())</f>
        <v>#N/A</v>
      </c>
      <c r="I59" s="490" t="e">
        <f ca="1">+IF(AND(ISNUMBER(OFFSET('Water Data'!$E$9,0,10*ROW('Water Data'!E53))),'Data Summary'!BX59="Yes"),OFFSET('Water Data'!$E$9,0,10*ROW('Water Data'!E53)),NA())</f>
        <v>#N/A</v>
      </c>
      <c r="J59" s="490" t="e">
        <f ca="1">+IF(AND(ISNUMBER(OFFSET('Water Data'!$F$4,0,10*ROW('Water Data'!F53))),'Data Summary'!BY59="Yes"),100-OFFSET('Water Data'!$F$4,0,10*ROW('Water Data'!F53)),NA())</f>
        <v>#N/A</v>
      </c>
      <c r="K59" s="490" t="e">
        <f ca="1">+IF(AND(ISNUMBER(OFFSET('Water Data'!$F$6,0,10*ROW('Water Data'!F53))),'Data Summary'!BZ59="Yes"),OFFSET('Water Data'!$F$6,0,10*ROW('Water Data'!F53)),NA())</f>
        <v>#N/A</v>
      </c>
      <c r="L59" s="490" t="e">
        <f ca="1">+IF(AND(ISNUMBER(OFFSET('Water Data'!$F$9,0,10*ROW('Water Data'!F53))),'Data Summary'!CA59="Yes"),OFFSET('Water Data'!$F$9,0,10*ROW('Water Data'!F53)),NA())</f>
        <v>#N/A</v>
      </c>
      <c r="M59" s="490" t="e">
        <f ca="1">+IF(AND(ISNUMBER(OFFSET('Water Data'!$G$4,0,10*ROW('Water Data'!G53))),'Data Summary'!CB59="Yes"),100-OFFSET('Water Data'!$G$4,0,10*ROW('Water Data'!G53)),NA())</f>
        <v>#N/A</v>
      </c>
      <c r="N59" s="490" t="e">
        <f ca="1">+IF(AND(ISNUMBER(OFFSET('Water Data'!$G$6,0,10*ROW('Water Data'!G53))),'Data Summary'!CC59="Yes"),OFFSET('Water Data'!$G$6,0,10*ROW('Water Data'!G53)),NA())</f>
        <v>#N/A</v>
      </c>
      <c r="O59" s="490" t="e">
        <f ca="1">+IF(AND(ISNUMBER(OFFSET('Water Data'!$G$9,0,10*ROW('Water Data'!G53))),'Data Summary'!CD59="Yes"),OFFSET('Water Data'!$G$9,0,10*ROW('Water Data'!G53)),NA())</f>
        <v>#N/A</v>
      </c>
      <c r="P59" s="490" t="e">
        <f ca="1">+IF(AND(ISNUMBER(OFFSET('Water Data'!$H$4,0,10*ROW('Water Data'!H53))),'Data Summary'!CE59="Yes"),100-OFFSET('Water Data'!$H$4,0,10*ROW('Water Data'!H53)),NA())</f>
        <v>#N/A</v>
      </c>
      <c r="Q59" s="490" t="e">
        <f ca="1">+IF(AND(ISNUMBER(OFFSET('Water Data'!$H$6,0,10*ROW('Water Data'!H53))),'Data Summary'!CF59="Yes"),OFFSET('Water Data'!$H$6,0,10*ROW('Water Data'!H53)),NA())</f>
        <v>#N/A</v>
      </c>
      <c r="R59" s="490" t="e">
        <f ca="1">+IF(AND(ISNUMBER(OFFSET('Water Data'!$H$9,0,10*ROW('Water Data'!H53))),'Data Summary'!CG59="Yes"),OFFSET('Water Data'!$H$9,0,10*ROW('Water Data'!H53)),NA())</f>
        <v>#N/A</v>
      </c>
      <c r="S59" s="490" t="e">
        <f ca="1">+IF(AND(ISNUMBER(OFFSET('Water Data'!$I$4,0,10*ROW('Water Data'!I53))),'Data Summary'!CH59="Yes"),100-OFFSET('Water Data'!$I$4,0,10*ROW('Water Data'!I53)),NA())</f>
        <v>#N/A</v>
      </c>
      <c r="T59" s="490" t="e">
        <f ca="1">+IF(AND(ISNUMBER(OFFSET('Water Data'!$I$6,0,10*ROW('Water Data'!I53))),'Data Summary'!CI59="Yes"),OFFSET('Water Data'!$I$6,0,10*ROW('Water Data'!I53)),NA())</f>
        <v>#N/A</v>
      </c>
      <c r="U59" s="490" t="e">
        <f ca="1">+IF(AND(ISNUMBER(OFFSET('Water Data'!$I$9,0,10*ROW('Water Data'!I53))),'Data Summary'!CJ59="Yes"),OFFSET('Water Data'!$I$9,0,10*ROW('Water Data'!I53)),NA())</f>
        <v>#N/A</v>
      </c>
      <c r="V59" s="491" t="e">
        <f ca="1">+IF(AND(ISNUMBER(OFFSET('Sanitation Data'!$D$4,0,10*ROW('Sanitation Data'!D53))),'Data Summary'!CK59="Yes"),100-OFFSET('Sanitation Data'!$D$4,0,10*ROW('Sanitation Data'!D53)),NA())</f>
        <v>#N/A</v>
      </c>
      <c r="W59" s="491" t="e">
        <f ca="1">+IF(AND(ISNUMBER(OFFSET('Sanitation Data'!$D$6,0,10*ROW('Sanitation Data'!D53))),'Data Summary'!CL59="Yes"),OFFSET('Sanitation Data'!$D$6,0,10*ROW('Sanitation Data'!D53)),NA())</f>
        <v>#N/A</v>
      </c>
      <c r="X59" s="491" t="e">
        <f ca="1">+IF(AND(ISNUMBER(OFFSET('Sanitation Data'!$D$10,0,10*ROW('Sanitation Data'!D53))),'Data Summary'!CM59="Yes"),OFFSET('Sanitation Data'!$D$10,0,10*ROW('Sanitation Data'!D53)),NA())</f>
        <v>#N/A</v>
      </c>
      <c r="Y59" s="491" t="e">
        <f ca="1">+IF(AND(ISNUMBER(OFFSET('Sanitation Data'!$D$11,0,10*ROW('Sanitation Data'!D53))),'Data Summary'!CN59="Yes"),OFFSET('Sanitation Data'!$D$11,0,10*ROW('Sanitation Data'!D53)),NA())</f>
        <v>#N/A</v>
      </c>
      <c r="Z59" s="491" t="e">
        <f ca="1">+IF(AND(ISNUMBER(OFFSET('Sanitation Data'!$D$12,0,10*ROW('Sanitation Data'!D53))),'Data Summary'!CO59="Yes"),OFFSET('Sanitation Data'!$D$12,0,10*ROW('Sanitation Data'!D53)),NA())</f>
        <v>#N/A</v>
      </c>
      <c r="AA59" s="491" t="e">
        <f ca="1">+IF(AND(ISNUMBER(OFFSET('Sanitation Data'!$E$4,0,10*ROW('Sanitation Data'!E53))),'Data Summary'!CP59="Yes"),100-OFFSET('Sanitation Data'!$E$4,0,10*ROW('Sanitation Data'!E53)),NA())</f>
        <v>#N/A</v>
      </c>
      <c r="AB59" s="491" t="e">
        <f ca="1">+IF(AND(ISNUMBER(OFFSET('Sanitation Data'!$E$6,0,10*ROW('Sanitation Data'!E53))),'Data Summary'!CQ59="Yes"),OFFSET('Sanitation Data'!$E$6,0,10*ROW('Sanitation Data'!E53)),NA())</f>
        <v>#N/A</v>
      </c>
      <c r="AC59" s="491" t="e">
        <f ca="1">+IF(AND(ISNUMBER(OFFSET('Sanitation Data'!$E$10,0,10*ROW('Sanitation Data'!E53))),'Data Summary'!CR59="Yes"),OFFSET('Sanitation Data'!$E$10,0,10*ROW('Sanitation Data'!E53)),NA())</f>
        <v>#N/A</v>
      </c>
      <c r="AD59" s="491" t="e">
        <f ca="1">+IF(AND(ISNUMBER(OFFSET('Sanitation Data'!$E$11,0,10*ROW('Sanitation Data'!E53))),'Data Summary'!CS59="Yes"),OFFSET('Sanitation Data'!$E$11,0,10*ROW('Sanitation Data'!E53)),NA())</f>
        <v>#N/A</v>
      </c>
      <c r="AE59" s="491" t="e">
        <f ca="1">+IF(AND(ISNUMBER(OFFSET('Sanitation Data'!$E$12,0,10*ROW('Sanitation Data'!E53))),'Data Summary'!CT59="Yes"),OFFSET('Sanitation Data'!$E$12,0,10*ROW('Sanitation Data'!E53)),NA())</f>
        <v>#N/A</v>
      </c>
      <c r="AF59" s="491" t="e">
        <f ca="1">+IF(AND(ISNUMBER(OFFSET('Sanitation Data'!$F$4,0,10*ROW('Sanitation Data'!F53))),'Data Summary'!CU59="Yes"),100-OFFSET('Sanitation Data'!$F$4,0,10*ROW('Sanitation Data'!F53)),NA())</f>
        <v>#N/A</v>
      </c>
      <c r="AG59" s="491" t="e">
        <f ca="1">+IF(AND(ISNUMBER(OFFSET('Sanitation Data'!$F$6,0,10*ROW('Sanitation Data'!F53))),'Data Summary'!CV59="Yes"),OFFSET('Sanitation Data'!$F$6,0,10*ROW('Sanitation Data'!F53)),NA())</f>
        <v>#N/A</v>
      </c>
      <c r="AH59" s="491" t="e">
        <f ca="1">+IF(AND(ISNUMBER(OFFSET('Sanitation Data'!$F$10,0,10*ROW('Sanitation Data'!F53))),'Data Summary'!CW59="Yes"),OFFSET('Sanitation Data'!$F$10,0,10*ROW('Sanitation Data'!F53)),NA())</f>
        <v>#N/A</v>
      </c>
      <c r="AI59" s="491" t="e">
        <f ca="1">+IF(AND(ISNUMBER(OFFSET('Sanitation Data'!$F$11,0,10*ROW('Sanitation Data'!F53))),'Data Summary'!CX59="Yes"),OFFSET('Sanitation Data'!$F$11,0,10*ROW('Sanitation Data'!F53)),NA())</f>
        <v>#N/A</v>
      </c>
      <c r="AJ59" s="491" t="e">
        <f ca="1">+IF(AND(ISNUMBER(OFFSET('Sanitation Data'!$F$12,0,10*ROW('Sanitation Data'!F53))),'Data Summary'!CY59="Yes"),OFFSET('Sanitation Data'!$F$12,0,10*ROW('Sanitation Data'!F53)),NA())</f>
        <v>#N/A</v>
      </c>
      <c r="AK59" s="491" t="e">
        <f ca="1">+IF(AND(ISNUMBER(OFFSET('Sanitation Data'!$G$4,0,10*ROW('Sanitation Data'!G53))),'Data Summary'!CZ59="Yes"),100-OFFSET('Sanitation Data'!$G$4,0,10*ROW('Sanitation Data'!G53)),NA())</f>
        <v>#N/A</v>
      </c>
      <c r="AL59" s="491" t="e">
        <f ca="1">+IF(AND(ISNUMBER(OFFSET('Sanitation Data'!$G$6,0,10*ROW('Sanitation Data'!G53))),'Data Summary'!DA59="Yes"),OFFSET('Sanitation Data'!$G$6,0,10*ROW('Sanitation Data'!G53)),NA())</f>
        <v>#N/A</v>
      </c>
      <c r="AM59" s="491" t="e">
        <f ca="1">+IF(AND(ISNUMBER(OFFSET('Sanitation Data'!$G$10,0,10*ROW('Sanitation Data'!G53))),'Data Summary'!DB59="Yes"),OFFSET('Sanitation Data'!$G$10,0,10*ROW('Sanitation Data'!G53)),NA())</f>
        <v>#N/A</v>
      </c>
      <c r="AN59" s="491" t="e">
        <f ca="1">+IF(AND(ISNUMBER(OFFSET('Sanitation Data'!$G$11,0,10*ROW('Sanitation Data'!G53))),'Data Summary'!DC59="Yes"),OFFSET('Sanitation Data'!$G$11,0,10*ROW('Sanitation Data'!G53)),NA())</f>
        <v>#N/A</v>
      </c>
      <c r="AO59" s="491" t="e">
        <f ca="1">+IF(AND(ISNUMBER(OFFSET('Sanitation Data'!$G$12,0,10*ROW('Sanitation Data'!G53))),'Data Summary'!DD59="Yes"),OFFSET('Sanitation Data'!$G$12,0,10*ROW('Sanitation Data'!G53)),NA())</f>
        <v>#N/A</v>
      </c>
      <c r="AP59" s="491" t="e">
        <f ca="1">+IF(AND(ISNUMBER(OFFSET('Sanitation Data'!$H$4,0,10*ROW('Sanitation Data'!H53))),'Data Summary'!DE59="Yes"),100-OFFSET('Sanitation Data'!$H$4,0,10*ROW('Sanitation Data'!H53)),NA())</f>
        <v>#N/A</v>
      </c>
      <c r="AQ59" s="491" t="e">
        <f ca="1">+IF(AND(ISNUMBER(OFFSET('Sanitation Data'!$H$6,0,10*ROW('Sanitation Data'!H53))),'Data Summary'!DF59="Yes"),OFFSET('Sanitation Data'!$H$6,0,10*ROW('Sanitation Data'!H53)),NA())</f>
        <v>#N/A</v>
      </c>
      <c r="AR59" s="491" t="e">
        <f ca="1">+IF(AND(ISNUMBER(OFFSET('Sanitation Data'!$H$10,0,10*ROW('Sanitation Data'!H53))),'Data Summary'!DG59="Yes"),OFFSET('Sanitation Data'!$H$10,0,10*ROW('Sanitation Data'!H53)),NA())</f>
        <v>#N/A</v>
      </c>
      <c r="AS59" s="491" t="e">
        <f ca="1">+IF(AND(ISNUMBER(OFFSET('Sanitation Data'!$H$11,0,10*ROW('Sanitation Data'!H53))),'Data Summary'!DH59="Yes"),OFFSET('Sanitation Data'!$H$11,0,10*ROW('Sanitation Data'!H53)),NA())</f>
        <v>#N/A</v>
      </c>
      <c r="AT59" s="491" t="e">
        <f ca="1">+IF(AND(ISNUMBER(OFFSET('Sanitation Data'!$H$12,0,10*ROW('Sanitation Data'!H53))),'Data Summary'!DI59="Yes"),OFFSET('Sanitation Data'!$H$12,0,10*ROW('Sanitation Data'!H53)),NA())</f>
        <v>#N/A</v>
      </c>
      <c r="AU59" s="491" t="e">
        <f ca="1">+IF(AND(ISNUMBER(OFFSET('Sanitation Data'!$I$4,0,10*ROW('Sanitation Data'!I53))),'Data Summary'!DJ59="Yes"),100-OFFSET('Sanitation Data'!$I$4,0,10*ROW('Sanitation Data'!I53)),NA())</f>
        <v>#N/A</v>
      </c>
      <c r="AV59" s="491" t="e">
        <f ca="1">+IF(AND(ISNUMBER(OFFSET('Sanitation Data'!$I$6,0,10*ROW('Sanitation Data'!I53))),'Data Summary'!DK59="Yes"),OFFSET('Sanitation Data'!$I$6,0,10*ROW('Sanitation Data'!I53)),NA())</f>
        <v>#N/A</v>
      </c>
      <c r="AW59" s="491" t="e">
        <f ca="1">+IF(AND(ISNUMBER(OFFSET('Sanitation Data'!$I$10,0,10*ROW('Sanitation Data'!I53))),'Data Summary'!DL59="Yes"),OFFSET('Sanitation Data'!$I$10,0,10*ROW('Sanitation Data'!I53)),NA())</f>
        <v>#N/A</v>
      </c>
      <c r="AX59" s="491" t="e">
        <f ca="1">+IF(AND(ISNUMBER(OFFSET('Sanitation Data'!$I$11,0,10*ROW('Sanitation Data'!I53))),'Data Summary'!DM59="Yes"),OFFSET('Sanitation Data'!$I$11,0,10*ROW('Sanitation Data'!I53)),NA())</f>
        <v>#N/A</v>
      </c>
      <c r="AY59" s="491" t="e">
        <f ca="1">+IF(AND(ISNUMBER(OFFSET('Sanitation Data'!$I$12,0,10*ROW('Sanitation Data'!I53))),'Data Summary'!DN59="Yes"),OFFSET('Sanitation Data'!$I$12,0,10*ROW('Sanitation Data'!I53)),NA())</f>
        <v>#N/A</v>
      </c>
      <c r="AZ59" s="492" t="e">
        <f ca="1">+IF(AND(ISNUMBER(OFFSET('Hygiene Data'!$D$5,0,10*ROW('Hygiene Data'!D53))),'Data Summary'!DO59="Yes"),OFFSET('Hygiene Data'!$D$5,0,10*ROW('Hygiene Data'!D53)),NA())</f>
        <v>#N/A</v>
      </c>
      <c r="BA59" s="492" t="e">
        <f ca="1">+IF(AND(ISNUMBER(OFFSET('Hygiene Data'!$D$7,0,10*ROW('Hygiene Data'!D53))),'Data Summary'!DP59="Yes"),OFFSET('Hygiene Data'!$D$7,0,10*ROW('Hygiene Data'!D53)),NA())</f>
        <v>#N/A</v>
      </c>
      <c r="BB59" s="492" t="e">
        <f ca="1">+IF(AND(ISNUMBER(OFFSET('Hygiene Data'!$D$9,0,10*ROW('Hygiene Data'!D53))),'Data Summary'!DQ59="Yes"),OFFSET('Hygiene Data'!$D$9,0,10*ROW('Hygiene Data'!D53)),NA())</f>
        <v>#N/A</v>
      </c>
      <c r="BC59" s="492" t="e">
        <f ca="1">+IF(AND(ISNUMBER(OFFSET('Hygiene Data'!$E$5,0,10*ROW('Hygiene Data'!E53))),'Data Summary'!DR59="Yes"),OFFSET('Hygiene Data'!$E$5,0,10*ROW('Hygiene Data'!E53)),NA())</f>
        <v>#N/A</v>
      </c>
      <c r="BD59" s="492" t="e">
        <f ca="1">+IF(AND(ISNUMBER(OFFSET('Hygiene Data'!$E$7,0,10*ROW('Hygiene Data'!E53))),'Data Summary'!DS59="Yes"),OFFSET('Hygiene Data'!$E$7,0,10*ROW('Hygiene Data'!E53)),NA())</f>
        <v>#N/A</v>
      </c>
      <c r="BE59" s="492" t="e">
        <f ca="1">+IF(AND(ISNUMBER(OFFSET('Hygiene Data'!$E$9,0,10*ROW('Hygiene Data'!E53))),'Data Summary'!DT59="Yes"),OFFSET('Hygiene Data'!$E$9,0,10*ROW('Hygiene Data'!E53)),NA())</f>
        <v>#N/A</v>
      </c>
      <c r="BF59" s="492" t="e">
        <f ca="1">+IF(AND(ISNUMBER(OFFSET('Hygiene Data'!$F$5,0,10*ROW('Hygiene Data'!F53))),'Data Summary'!DU59="Yes"),OFFSET('Hygiene Data'!$F$5,0,10*ROW('Hygiene Data'!F53)),NA())</f>
        <v>#N/A</v>
      </c>
      <c r="BG59" s="492" t="e">
        <f ca="1">+IF(AND(ISNUMBER(OFFSET('Hygiene Data'!$F$7,0,10*ROW('Hygiene Data'!F53))),'Data Summary'!DV59="Yes"),OFFSET('Hygiene Data'!$F$7,0,10*ROW('Hygiene Data'!F53)),NA())</f>
        <v>#N/A</v>
      </c>
      <c r="BH59" s="492" t="e">
        <f ca="1">+IF(AND(ISNUMBER(OFFSET('Hygiene Data'!$F$9,0,10*ROW('Hygiene Data'!F53))),'Data Summary'!DW59="Yes"),OFFSET('Hygiene Data'!$F$9,0,10*ROW('Hygiene Data'!F53)),NA())</f>
        <v>#N/A</v>
      </c>
      <c r="BI59" s="492" t="e">
        <f ca="1">+IF(AND(ISNUMBER(OFFSET('Hygiene Data'!$G$5,0,10*ROW('Hygiene Data'!G53))),'Data Summary'!DX59="Yes"),OFFSET('Hygiene Data'!$G$5,0,10*ROW('Hygiene Data'!G53)),NA())</f>
        <v>#N/A</v>
      </c>
      <c r="BJ59" s="492" t="e">
        <f ca="1">+IF(AND(ISNUMBER(OFFSET('Hygiene Data'!$G$7,0,10*ROW('Hygiene Data'!G53))),'Data Summary'!DY59="Yes"),OFFSET('Hygiene Data'!$G$7,0,10*ROW('Hygiene Data'!G53)),NA())</f>
        <v>#N/A</v>
      </c>
      <c r="BK59" s="492" t="e">
        <f ca="1">+IF(AND(ISNUMBER(OFFSET('Hygiene Data'!$G$9,0,10*ROW('Hygiene Data'!G53))),'Data Summary'!DZ59="Yes"),OFFSET('Hygiene Data'!$G$9,0,10*ROW('Hygiene Data'!G53)),NA())</f>
        <v>#N/A</v>
      </c>
      <c r="BL59" s="492" t="e">
        <f ca="1">+IF(AND(ISNUMBER(OFFSET('Hygiene Data'!$H$5,0,10*ROW('Hygiene Data'!H53))),'Data Summary'!EA59="Yes"),OFFSET('Hygiene Data'!$H$5,0,10*ROW('Hygiene Data'!H53)),NA())</f>
        <v>#N/A</v>
      </c>
      <c r="BM59" s="492" t="e">
        <f ca="1">+IF(AND(ISNUMBER(OFFSET('Hygiene Data'!$H$7,0,10*ROW('Hygiene Data'!H53))),'Data Summary'!EB59="Yes"),OFFSET('Hygiene Data'!$H$7,0,10*ROW('Hygiene Data'!H53)),NA())</f>
        <v>#N/A</v>
      </c>
      <c r="BN59" s="492" t="e">
        <f ca="1">+IF(AND(ISNUMBER(OFFSET('Hygiene Data'!$H$9,0,10*ROW('Hygiene Data'!H53))),'Data Summary'!EC59="Yes"),OFFSET('Hygiene Data'!$H$9,0,10*ROW('Hygiene Data'!H53)),NA())</f>
        <v>#N/A</v>
      </c>
      <c r="BO59" s="492" t="e">
        <f ca="1">+IF(AND(ISNUMBER(OFFSET('Hygiene Data'!$I$5,0,10*ROW('Hygiene Data'!I53))),'Data Summary'!ED59="Yes"),OFFSET('Hygiene Data'!$I$5,0,10*ROW('Hygiene Data'!I53)),NA())</f>
        <v>#N/A</v>
      </c>
      <c r="BP59" s="492" t="e">
        <f ca="1">+IF(AND(ISNUMBER(OFFSET('Hygiene Data'!$I$7,0,10*ROW('Hygiene Data'!I53))),'Data Summary'!EE59="Yes"),OFFSET('Hygiene Data'!$I$7,0,10*ROW('Hygiene Data'!I53)),NA())</f>
        <v>#N/A</v>
      </c>
      <c r="BQ59" s="492" t="e">
        <f ca="1">+IF(AND(ISNUMBER(OFFSET('Hygiene Data'!$I$9,0,10*ROW('Hygiene Data'!I53))),'Data Summary'!EF59="Yes"),OFFSET('Hygiene Data'!$I$9,0,10*ROW('Hygiene Data'!I53)),NA())</f>
        <v>#N/A</v>
      </c>
    </row>
    <row r="60" spans="1:69" x14ac:dyDescent="0.25">
      <c r="A60" s="488" t="e">
        <f ca="1">+RIGHT('Data Summary'!A60,LEN('Data Summary'!A60)-9)</f>
        <v>#VALUE!</v>
      </c>
      <c r="B60" s="462" t="str">
        <f ca="1">+IF(ISTEXT('Data Summary'!B60),'Data Summary'!B60,"")</f>
        <v/>
      </c>
      <c r="C60" s="489" t="e">
        <f ca="1">+VALUE('Data Summary'!C60)</f>
        <v>#VALUE!</v>
      </c>
      <c r="D60" s="490" t="e">
        <f ca="1">+IF(AND(ISNUMBER(OFFSET('Water Data'!$D$4,0,10*ROW('Water Data'!D54))),'Data Summary'!BS60="Yes"),100-OFFSET('Water Data'!$D$4,0,10*ROW('Water Data'!D54)),NA())</f>
        <v>#N/A</v>
      </c>
      <c r="E60" s="490" t="e">
        <f ca="1">+IF(AND(ISNUMBER(OFFSET('Water Data'!$D$6,0,10*ROW('Water Data'!D54))),'Data Summary'!BT60="Yes"),OFFSET('Water Data'!$D$6,0,10*ROW('Water Data'!D54)),NA())</f>
        <v>#N/A</v>
      </c>
      <c r="F60" s="490" t="e">
        <f ca="1">+IF(AND(ISNUMBER(OFFSET('Water Data'!$D$9,0,10*ROW('Water Data'!D54))),'Data Summary'!BU60="Yes"),OFFSET('Water Data'!$D$9,0,10*ROW('Water Data'!D54)),NA())</f>
        <v>#N/A</v>
      </c>
      <c r="G60" s="490" t="e">
        <f ca="1">+IF(AND(ISNUMBER(OFFSET('Water Data'!$E$4,0,10*ROW('Water Data'!E54))),'Data Summary'!BV60="Yes"),100-OFFSET('Water Data'!$E$4,0,10*ROW('Water Data'!E54)),NA())</f>
        <v>#N/A</v>
      </c>
      <c r="H60" s="490" t="e">
        <f ca="1">+IF(AND(ISNUMBER(OFFSET('Water Data'!$E$6,0,10*ROW('Water Data'!E54))),'Data Summary'!BW60="Yes"),OFFSET('Water Data'!$E$6,0,10*ROW('Water Data'!E54)),NA())</f>
        <v>#N/A</v>
      </c>
      <c r="I60" s="490" t="e">
        <f ca="1">+IF(AND(ISNUMBER(OFFSET('Water Data'!$E$9,0,10*ROW('Water Data'!E54))),'Data Summary'!BX60="Yes"),OFFSET('Water Data'!$E$9,0,10*ROW('Water Data'!E54)),NA())</f>
        <v>#N/A</v>
      </c>
      <c r="J60" s="490" t="e">
        <f ca="1">+IF(AND(ISNUMBER(OFFSET('Water Data'!$F$4,0,10*ROW('Water Data'!F54))),'Data Summary'!BY60="Yes"),100-OFFSET('Water Data'!$F$4,0,10*ROW('Water Data'!F54)),NA())</f>
        <v>#N/A</v>
      </c>
      <c r="K60" s="490" t="e">
        <f ca="1">+IF(AND(ISNUMBER(OFFSET('Water Data'!$F$6,0,10*ROW('Water Data'!F54))),'Data Summary'!BZ60="Yes"),OFFSET('Water Data'!$F$6,0,10*ROW('Water Data'!F54)),NA())</f>
        <v>#N/A</v>
      </c>
      <c r="L60" s="490" t="e">
        <f ca="1">+IF(AND(ISNUMBER(OFFSET('Water Data'!$F$9,0,10*ROW('Water Data'!F54))),'Data Summary'!CA60="Yes"),OFFSET('Water Data'!$F$9,0,10*ROW('Water Data'!F54)),NA())</f>
        <v>#N/A</v>
      </c>
      <c r="M60" s="490" t="e">
        <f ca="1">+IF(AND(ISNUMBER(OFFSET('Water Data'!$G$4,0,10*ROW('Water Data'!G54))),'Data Summary'!CB60="Yes"),100-OFFSET('Water Data'!$G$4,0,10*ROW('Water Data'!G54)),NA())</f>
        <v>#N/A</v>
      </c>
      <c r="N60" s="490" t="e">
        <f ca="1">+IF(AND(ISNUMBER(OFFSET('Water Data'!$G$6,0,10*ROW('Water Data'!G54))),'Data Summary'!CC60="Yes"),OFFSET('Water Data'!$G$6,0,10*ROW('Water Data'!G54)),NA())</f>
        <v>#N/A</v>
      </c>
      <c r="O60" s="490" t="e">
        <f ca="1">+IF(AND(ISNUMBER(OFFSET('Water Data'!$G$9,0,10*ROW('Water Data'!G54))),'Data Summary'!CD60="Yes"),OFFSET('Water Data'!$G$9,0,10*ROW('Water Data'!G54)),NA())</f>
        <v>#N/A</v>
      </c>
      <c r="P60" s="490" t="e">
        <f ca="1">+IF(AND(ISNUMBER(OFFSET('Water Data'!$H$4,0,10*ROW('Water Data'!H54))),'Data Summary'!CE60="Yes"),100-OFFSET('Water Data'!$H$4,0,10*ROW('Water Data'!H54)),NA())</f>
        <v>#N/A</v>
      </c>
      <c r="Q60" s="490" t="e">
        <f ca="1">+IF(AND(ISNUMBER(OFFSET('Water Data'!$H$6,0,10*ROW('Water Data'!H54))),'Data Summary'!CF60="Yes"),OFFSET('Water Data'!$H$6,0,10*ROW('Water Data'!H54)),NA())</f>
        <v>#N/A</v>
      </c>
      <c r="R60" s="490" t="e">
        <f ca="1">+IF(AND(ISNUMBER(OFFSET('Water Data'!$H$9,0,10*ROW('Water Data'!H54))),'Data Summary'!CG60="Yes"),OFFSET('Water Data'!$H$9,0,10*ROW('Water Data'!H54)),NA())</f>
        <v>#N/A</v>
      </c>
      <c r="S60" s="490" t="e">
        <f ca="1">+IF(AND(ISNUMBER(OFFSET('Water Data'!$I$4,0,10*ROW('Water Data'!I54))),'Data Summary'!CH60="Yes"),100-OFFSET('Water Data'!$I$4,0,10*ROW('Water Data'!I54)),NA())</f>
        <v>#N/A</v>
      </c>
      <c r="T60" s="490" t="e">
        <f ca="1">+IF(AND(ISNUMBER(OFFSET('Water Data'!$I$6,0,10*ROW('Water Data'!I54))),'Data Summary'!CI60="Yes"),OFFSET('Water Data'!$I$6,0,10*ROW('Water Data'!I54)),NA())</f>
        <v>#N/A</v>
      </c>
      <c r="U60" s="490" t="e">
        <f ca="1">+IF(AND(ISNUMBER(OFFSET('Water Data'!$I$9,0,10*ROW('Water Data'!I54))),'Data Summary'!CJ60="Yes"),OFFSET('Water Data'!$I$9,0,10*ROW('Water Data'!I54)),NA())</f>
        <v>#N/A</v>
      </c>
      <c r="V60" s="491" t="e">
        <f ca="1">+IF(AND(ISNUMBER(OFFSET('Sanitation Data'!$D$4,0,10*ROW('Sanitation Data'!D54))),'Data Summary'!CK60="Yes"),100-OFFSET('Sanitation Data'!$D$4,0,10*ROW('Sanitation Data'!D54)),NA())</f>
        <v>#N/A</v>
      </c>
      <c r="W60" s="491" t="e">
        <f ca="1">+IF(AND(ISNUMBER(OFFSET('Sanitation Data'!$D$6,0,10*ROW('Sanitation Data'!D54))),'Data Summary'!CL60="Yes"),OFFSET('Sanitation Data'!$D$6,0,10*ROW('Sanitation Data'!D54)),NA())</f>
        <v>#N/A</v>
      </c>
      <c r="X60" s="491" t="e">
        <f ca="1">+IF(AND(ISNUMBER(OFFSET('Sanitation Data'!$D$10,0,10*ROW('Sanitation Data'!D54))),'Data Summary'!CM60="Yes"),OFFSET('Sanitation Data'!$D$10,0,10*ROW('Sanitation Data'!D54)),NA())</f>
        <v>#N/A</v>
      </c>
      <c r="Y60" s="491" t="e">
        <f ca="1">+IF(AND(ISNUMBER(OFFSET('Sanitation Data'!$D$11,0,10*ROW('Sanitation Data'!D54))),'Data Summary'!CN60="Yes"),OFFSET('Sanitation Data'!$D$11,0,10*ROW('Sanitation Data'!D54)),NA())</f>
        <v>#N/A</v>
      </c>
      <c r="Z60" s="491" t="e">
        <f ca="1">+IF(AND(ISNUMBER(OFFSET('Sanitation Data'!$D$12,0,10*ROW('Sanitation Data'!D54))),'Data Summary'!CO60="Yes"),OFFSET('Sanitation Data'!$D$12,0,10*ROW('Sanitation Data'!D54)),NA())</f>
        <v>#N/A</v>
      </c>
      <c r="AA60" s="491" t="e">
        <f ca="1">+IF(AND(ISNUMBER(OFFSET('Sanitation Data'!$E$4,0,10*ROW('Sanitation Data'!E54))),'Data Summary'!CP60="Yes"),100-OFFSET('Sanitation Data'!$E$4,0,10*ROW('Sanitation Data'!E54)),NA())</f>
        <v>#N/A</v>
      </c>
      <c r="AB60" s="491" t="e">
        <f ca="1">+IF(AND(ISNUMBER(OFFSET('Sanitation Data'!$E$6,0,10*ROW('Sanitation Data'!E54))),'Data Summary'!CQ60="Yes"),OFFSET('Sanitation Data'!$E$6,0,10*ROW('Sanitation Data'!E54)),NA())</f>
        <v>#N/A</v>
      </c>
      <c r="AC60" s="491" t="e">
        <f ca="1">+IF(AND(ISNUMBER(OFFSET('Sanitation Data'!$E$10,0,10*ROW('Sanitation Data'!E54))),'Data Summary'!CR60="Yes"),OFFSET('Sanitation Data'!$E$10,0,10*ROW('Sanitation Data'!E54)),NA())</f>
        <v>#N/A</v>
      </c>
      <c r="AD60" s="491" t="e">
        <f ca="1">+IF(AND(ISNUMBER(OFFSET('Sanitation Data'!$E$11,0,10*ROW('Sanitation Data'!E54))),'Data Summary'!CS60="Yes"),OFFSET('Sanitation Data'!$E$11,0,10*ROW('Sanitation Data'!E54)),NA())</f>
        <v>#N/A</v>
      </c>
      <c r="AE60" s="491" t="e">
        <f ca="1">+IF(AND(ISNUMBER(OFFSET('Sanitation Data'!$E$12,0,10*ROW('Sanitation Data'!E54))),'Data Summary'!CT60="Yes"),OFFSET('Sanitation Data'!$E$12,0,10*ROW('Sanitation Data'!E54)),NA())</f>
        <v>#N/A</v>
      </c>
      <c r="AF60" s="491" t="e">
        <f ca="1">+IF(AND(ISNUMBER(OFFSET('Sanitation Data'!$F$4,0,10*ROW('Sanitation Data'!F54))),'Data Summary'!CU60="Yes"),100-OFFSET('Sanitation Data'!$F$4,0,10*ROW('Sanitation Data'!F54)),NA())</f>
        <v>#N/A</v>
      </c>
      <c r="AG60" s="491" t="e">
        <f ca="1">+IF(AND(ISNUMBER(OFFSET('Sanitation Data'!$F$6,0,10*ROW('Sanitation Data'!F54))),'Data Summary'!CV60="Yes"),OFFSET('Sanitation Data'!$F$6,0,10*ROW('Sanitation Data'!F54)),NA())</f>
        <v>#N/A</v>
      </c>
      <c r="AH60" s="491" t="e">
        <f ca="1">+IF(AND(ISNUMBER(OFFSET('Sanitation Data'!$F$10,0,10*ROW('Sanitation Data'!F54))),'Data Summary'!CW60="Yes"),OFFSET('Sanitation Data'!$F$10,0,10*ROW('Sanitation Data'!F54)),NA())</f>
        <v>#N/A</v>
      </c>
      <c r="AI60" s="491" t="e">
        <f ca="1">+IF(AND(ISNUMBER(OFFSET('Sanitation Data'!$F$11,0,10*ROW('Sanitation Data'!F54))),'Data Summary'!CX60="Yes"),OFFSET('Sanitation Data'!$F$11,0,10*ROW('Sanitation Data'!F54)),NA())</f>
        <v>#N/A</v>
      </c>
      <c r="AJ60" s="491" t="e">
        <f ca="1">+IF(AND(ISNUMBER(OFFSET('Sanitation Data'!$F$12,0,10*ROW('Sanitation Data'!F54))),'Data Summary'!CY60="Yes"),OFFSET('Sanitation Data'!$F$12,0,10*ROW('Sanitation Data'!F54)),NA())</f>
        <v>#N/A</v>
      </c>
      <c r="AK60" s="491" t="e">
        <f ca="1">+IF(AND(ISNUMBER(OFFSET('Sanitation Data'!$G$4,0,10*ROW('Sanitation Data'!G54))),'Data Summary'!CZ60="Yes"),100-OFFSET('Sanitation Data'!$G$4,0,10*ROW('Sanitation Data'!G54)),NA())</f>
        <v>#N/A</v>
      </c>
      <c r="AL60" s="491" t="e">
        <f ca="1">+IF(AND(ISNUMBER(OFFSET('Sanitation Data'!$G$6,0,10*ROW('Sanitation Data'!G54))),'Data Summary'!DA60="Yes"),OFFSET('Sanitation Data'!$G$6,0,10*ROW('Sanitation Data'!G54)),NA())</f>
        <v>#N/A</v>
      </c>
      <c r="AM60" s="491" t="e">
        <f ca="1">+IF(AND(ISNUMBER(OFFSET('Sanitation Data'!$G$10,0,10*ROW('Sanitation Data'!G54))),'Data Summary'!DB60="Yes"),OFFSET('Sanitation Data'!$G$10,0,10*ROW('Sanitation Data'!G54)),NA())</f>
        <v>#N/A</v>
      </c>
      <c r="AN60" s="491" t="e">
        <f ca="1">+IF(AND(ISNUMBER(OFFSET('Sanitation Data'!$G$11,0,10*ROW('Sanitation Data'!G54))),'Data Summary'!DC60="Yes"),OFFSET('Sanitation Data'!$G$11,0,10*ROW('Sanitation Data'!G54)),NA())</f>
        <v>#N/A</v>
      </c>
      <c r="AO60" s="491" t="e">
        <f ca="1">+IF(AND(ISNUMBER(OFFSET('Sanitation Data'!$G$12,0,10*ROW('Sanitation Data'!G54))),'Data Summary'!DD60="Yes"),OFFSET('Sanitation Data'!$G$12,0,10*ROW('Sanitation Data'!G54)),NA())</f>
        <v>#N/A</v>
      </c>
      <c r="AP60" s="491" t="e">
        <f ca="1">+IF(AND(ISNUMBER(OFFSET('Sanitation Data'!$H$4,0,10*ROW('Sanitation Data'!H54))),'Data Summary'!DE60="Yes"),100-OFFSET('Sanitation Data'!$H$4,0,10*ROW('Sanitation Data'!H54)),NA())</f>
        <v>#N/A</v>
      </c>
      <c r="AQ60" s="491" t="e">
        <f ca="1">+IF(AND(ISNUMBER(OFFSET('Sanitation Data'!$H$6,0,10*ROW('Sanitation Data'!H54))),'Data Summary'!DF60="Yes"),OFFSET('Sanitation Data'!$H$6,0,10*ROW('Sanitation Data'!H54)),NA())</f>
        <v>#N/A</v>
      </c>
      <c r="AR60" s="491" t="e">
        <f ca="1">+IF(AND(ISNUMBER(OFFSET('Sanitation Data'!$H$10,0,10*ROW('Sanitation Data'!H54))),'Data Summary'!DG60="Yes"),OFFSET('Sanitation Data'!$H$10,0,10*ROW('Sanitation Data'!H54)),NA())</f>
        <v>#N/A</v>
      </c>
      <c r="AS60" s="491" t="e">
        <f ca="1">+IF(AND(ISNUMBER(OFFSET('Sanitation Data'!$H$11,0,10*ROW('Sanitation Data'!H54))),'Data Summary'!DH60="Yes"),OFFSET('Sanitation Data'!$H$11,0,10*ROW('Sanitation Data'!H54)),NA())</f>
        <v>#N/A</v>
      </c>
      <c r="AT60" s="491" t="e">
        <f ca="1">+IF(AND(ISNUMBER(OFFSET('Sanitation Data'!$H$12,0,10*ROW('Sanitation Data'!H54))),'Data Summary'!DI60="Yes"),OFFSET('Sanitation Data'!$H$12,0,10*ROW('Sanitation Data'!H54)),NA())</f>
        <v>#N/A</v>
      </c>
      <c r="AU60" s="491" t="e">
        <f ca="1">+IF(AND(ISNUMBER(OFFSET('Sanitation Data'!$I$4,0,10*ROW('Sanitation Data'!I54))),'Data Summary'!DJ60="Yes"),100-OFFSET('Sanitation Data'!$I$4,0,10*ROW('Sanitation Data'!I54)),NA())</f>
        <v>#N/A</v>
      </c>
      <c r="AV60" s="491" t="e">
        <f ca="1">+IF(AND(ISNUMBER(OFFSET('Sanitation Data'!$I$6,0,10*ROW('Sanitation Data'!I54))),'Data Summary'!DK60="Yes"),OFFSET('Sanitation Data'!$I$6,0,10*ROW('Sanitation Data'!I54)),NA())</f>
        <v>#N/A</v>
      </c>
      <c r="AW60" s="491" t="e">
        <f ca="1">+IF(AND(ISNUMBER(OFFSET('Sanitation Data'!$I$10,0,10*ROW('Sanitation Data'!I54))),'Data Summary'!DL60="Yes"),OFFSET('Sanitation Data'!$I$10,0,10*ROW('Sanitation Data'!I54)),NA())</f>
        <v>#N/A</v>
      </c>
      <c r="AX60" s="491" t="e">
        <f ca="1">+IF(AND(ISNUMBER(OFFSET('Sanitation Data'!$I$11,0,10*ROW('Sanitation Data'!I54))),'Data Summary'!DM60="Yes"),OFFSET('Sanitation Data'!$I$11,0,10*ROW('Sanitation Data'!I54)),NA())</f>
        <v>#N/A</v>
      </c>
      <c r="AY60" s="491" t="e">
        <f ca="1">+IF(AND(ISNUMBER(OFFSET('Sanitation Data'!$I$12,0,10*ROW('Sanitation Data'!I54))),'Data Summary'!DN60="Yes"),OFFSET('Sanitation Data'!$I$12,0,10*ROW('Sanitation Data'!I54)),NA())</f>
        <v>#N/A</v>
      </c>
      <c r="AZ60" s="492" t="e">
        <f ca="1">+IF(AND(ISNUMBER(OFFSET('Hygiene Data'!$D$5,0,10*ROW('Hygiene Data'!D54))),'Data Summary'!DO60="Yes"),OFFSET('Hygiene Data'!$D$5,0,10*ROW('Hygiene Data'!D54)),NA())</f>
        <v>#N/A</v>
      </c>
      <c r="BA60" s="492" t="e">
        <f ca="1">+IF(AND(ISNUMBER(OFFSET('Hygiene Data'!$D$7,0,10*ROW('Hygiene Data'!D54))),'Data Summary'!DP60="Yes"),OFFSET('Hygiene Data'!$D$7,0,10*ROW('Hygiene Data'!D54)),NA())</f>
        <v>#N/A</v>
      </c>
      <c r="BB60" s="492" t="e">
        <f ca="1">+IF(AND(ISNUMBER(OFFSET('Hygiene Data'!$D$9,0,10*ROW('Hygiene Data'!D54))),'Data Summary'!DQ60="Yes"),OFFSET('Hygiene Data'!$D$9,0,10*ROW('Hygiene Data'!D54)),NA())</f>
        <v>#N/A</v>
      </c>
      <c r="BC60" s="492" t="e">
        <f ca="1">+IF(AND(ISNUMBER(OFFSET('Hygiene Data'!$E$5,0,10*ROW('Hygiene Data'!E54))),'Data Summary'!DR60="Yes"),OFFSET('Hygiene Data'!$E$5,0,10*ROW('Hygiene Data'!E54)),NA())</f>
        <v>#N/A</v>
      </c>
      <c r="BD60" s="492" t="e">
        <f ca="1">+IF(AND(ISNUMBER(OFFSET('Hygiene Data'!$E$7,0,10*ROW('Hygiene Data'!E54))),'Data Summary'!DS60="Yes"),OFFSET('Hygiene Data'!$E$7,0,10*ROW('Hygiene Data'!E54)),NA())</f>
        <v>#N/A</v>
      </c>
      <c r="BE60" s="492" t="e">
        <f ca="1">+IF(AND(ISNUMBER(OFFSET('Hygiene Data'!$E$9,0,10*ROW('Hygiene Data'!E54))),'Data Summary'!DT60="Yes"),OFFSET('Hygiene Data'!$E$9,0,10*ROW('Hygiene Data'!E54)),NA())</f>
        <v>#N/A</v>
      </c>
      <c r="BF60" s="492" t="e">
        <f ca="1">+IF(AND(ISNUMBER(OFFSET('Hygiene Data'!$F$5,0,10*ROW('Hygiene Data'!F54))),'Data Summary'!DU60="Yes"),OFFSET('Hygiene Data'!$F$5,0,10*ROW('Hygiene Data'!F54)),NA())</f>
        <v>#N/A</v>
      </c>
      <c r="BG60" s="492" t="e">
        <f ca="1">+IF(AND(ISNUMBER(OFFSET('Hygiene Data'!$F$7,0,10*ROW('Hygiene Data'!F54))),'Data Summary'!DV60="Yes"),OFFSET('Hygiene Data'!$F$7,0,10*ROW('Hygiene Data'!F54)),NA())</f>
        <v>#N/A</v>
      </c>
      <c r="BH60" s="492" t="e">
        <f ca="1">+IF(AND(ISNUMBER(OFFSET('Hygiene Data'!$F$9,0,10*ROW('Hygiene Data'!F54))),'Data Summary'!DW60="Yes"),OFFSET('Hygiene Data'!$F$9,0,10*ROW('Hygiene Data'!F54)),NA())</f>
        <v>#N/A</v>
      </c>
      <c r="BI60" s="492" t="e">
        <f ca="1">+IF(AND(ISNUMBER(OFFSET('Hygiene Data'!$G$5,0,10*ROW('Hygiene Data'!G54))),'Data Summary'!DX60="Yes"),OFFSET('Hygiene Data'!$G$5,0,10*ROW('Hygiene Data'!G54)),NA())</f>
        <v>#N/A</v>
      </c>
      <c r="BJ60" s="492" t="e">
        <f ca="1">+IF(AND(ISNUMBER(OFFSET('Hygiene Data'!$G$7,0,10*ROW('Hygiene Data'!G54))),'Data Summary'!DY60="Yes"),OFFSET('Hygiene Data'!$G$7,0,10*ROW('Hygiene Data'!G54)),NA())</f>
        <v>#N/A</v>
      </c>
      <c r="BK60" s="492" t="e">
        <f ca="1">+IF(AND(ISNUMBER(OFFSET('Hygiene Data'!$G$9,0,10*ROW('Hygiene Data'!G54))),'Data Summary'!DZ60="Yes"),OFFSET('Hygiene Data'!$G$9,0,10*ROW('Hygiene Data'!G54)),NA())</f>
        <v>#N/A</v>
      </c>
      <c r="BL60" s="492" t="e">
        <f ca="1">+IF(AND(ISNUMBER(OFFSET('Hygiene Data'!$H$5,0,10*ROW('Hygiene Data'!H54))),'Data Summary'!EA60="Yes"),OFFSET('Hygiene Data'!$H$5,0,10*ROW('Hygiene Data'!H54)),NA())</f>
        <v>#N/A</v>
      </c>
      <c r="BM60" s="492" t="e">
        <f ca="1">+IF(AND(ISNUMBER(OFFSET('Hygiene Data'!$H$7,0,10*ROW('Hygiene Data'!H54))),'Data Summary'!EB60="Yes"),OFFSET('Hygiene Data'!$H$7,0,10*ROW('Hygiene Data'!H54)),NA())</f>
        <v>#N/A</v>
      </c>
      <c r="BN60" s="492" t="e">
        <f ca="1">+IF(AND(ISNUMBER(OFFSET('Hygiene Data'!$H$9,0,10*ROW('Hygiene Data'!H54))),'Data Summary'!EC60="Yes"),OFFSET('Hygiene Data'!$H$9,0,10*ROW('Hygiene Data'!H54)),NA())</f>
        <v>#N/A</v>
      </c>
      <c r="BO60" s="492" t="e">
        <f ca="1">+IF(AND(ISNUMBER(OFFSET('Hygiene Data'!$I$5,0,10*ROW('Hygiene Data'!I54))),'Data Summary'!ED60="Yes"),OFFSET('Hygiene Data'!$I$5,0,10*ROW('Hygiene Data'!I54)),NA())</f>
        <v>#N/A</v>
      </c>
      <c r="BP60" s="492" t="e">
        <f ca="1">+IF(AND(ISNUMBER(OFFSET('Hygiene Data'!$I$7,0,10*ROW('Hygiene Data'!I54))),'Data Summary'!EE60="Yes"),OFFSET('Hygiene Data'!$I$7,0,10*ROW('Hygiene Data'!I54)),NA())</f>
        <v>#N/A</v>
      </c>
      <c r="BQ60" s="492" t="e">
        <f ca="1">+IF(AND(ISNUMBER(OFFSET('Hygiene Data'!$I$9,0,10*ROW('Hygiene Data'!I54))),'Data Summary'!EF60="Yes"),OFFSET('Hygiene Data'!$I$9,0,10*ROW('Hygiene Data'!I54)),NA())</f>
        <v>#N/A</v>
      </c>
    </row>
    <row r="61" spans="1:69" x14ac:dyDescent="0.25">
      <c r="A61" s="488" t="e">
        <f ca="1">+RIGHT('Data Summary'!A61,LEN('Data Summary'!A61)-9)</f>
        <v>#VALUE!</v>
      </c>
      <c r="B61" s="462" t="str">
        <f ca="1">+IF(ISTEXT('Data Summary'!B61),'Data Summary'!B61,"")</f>
        <v/>
      </c>
      <c r="C61" s="489" t="e">
        <f ca="1">+VALUE('Data Summary'!C61)</f>
        <v>#VALUE!</v>
      </c>
      <c r="D61" s="490" t="e">
        <f ca="1">+IF(AND(ISNUMBER(OFFSET('Water Data'!$D$4,0,10*ROW('Water Data'!D55))),'Data Summary'!BS61="Yes"),100-OFFSET('Water Data'!$D$4,0,10*ROW('Water Data'!D55)),NA())</f>
        <v>#N/A</v>
      </c>
      <c r="E61" s="490" t="e">
        <f ca="1">+IF(AND(ISNUMBER(OFFSET('Water Data'!$D$6,0,10*ROW('Water Data'!D55))),'Data Summary'!BT61="Yes"),OFFSET('Water Data'!$D$6,0,10*ROW('Water Data'!D55)),NA())</f>
        <v>#N/A</v>
      </c>
      <c r="F61" s="490" t="e">
        <f ca="1">+IF(AND(ISNUMBER(OFFSET('Water Data'!$D$9,0,10*ROW('Water Data'!D55))),'Data Summary'!BU61="Yes"),OFFSET('Water Data'!$D$9,0,10*ROW('Water Data'!D55)),NA())</f>
        <v>#N/A</v>
      </c>
      <c r="G61" s="490" t="e">
        <f ca="1">+IF(AND(ISNUMBER(OFFSET('Water Data'!$E$4,0,10*ROW('Water Data'!E55))),'Data Summary'!BV61="Yes"),100-OFFSET('Water Data'!$E$4,0,10*ROW('Water Data'!E55)),NA())</f>
        <v>#N/A</v>
      </c>
      <c r="H61" s="490" t="e">
        <f ca="1">+IF(AND(ISNUMBER(OFFSET('Water Data'!$E$6,0,10*ROW('Water Data'!E55))),'Data Summary'!BW61="Yes"),OFFSET('Water Data'!$E$6,0,10*ROW('Water Data'!E55)),NA())</f>
        <v>#N/A</v>
      </c>
      <c r="I61" s="490" t="e">
        <f ca="1">+IF(AND(ISNUMBER(OFFSET('Water Data'!$E$9,0,10*ROW('Water Data'!E55))),'Data Summary'!BX61="Yes"),OFFSET('Water Data'!$E$9,0,10*ROW('Water Data'!E55)),NA())</f>
        <v>#N/A</v>
      </c>
      <c r="J61" s="490" t="e">
        <f ca="1">+IF(AND(ISNUMBER(OFFSET('Water Data'!$F$4,0,10*ROW('Water Data'!F55))),'Data Summary'!BY61="Yes"),100-OFFSET('Water Data'!$F$4,0,10*ROW('Water Data'!F55)),NA())</f>
        <v>#N/A</v>
      </c>
      <c r="K61" s="490" t="e">
        <f ca="1">+IF(AND(ISNUMBER(OFFSET('Water Data'!$F$6,0,10*ROW('Water Data'!F55))),'Data Summary'!BZ61="Yes"),OFFSET('Water Data'!$F$6,0,10*ROW('Water Data'!F55)),NA())</f>
        <v>#N/A</v>
      </c>
      <c r="L61" s="490" t="e">
        <f ca="1">+IF(AND(ISNUMBER(OFFSET('Water Data'!$F$9,0,10*ROW('Water Data'!F55))),'Data Summary'!CA61="Yes"),OFFSET('Water Data'!$F$9,0,10*ROW('Water Data'!F55)),NA())</f>
        <v>#N/A</v>
      </c>
      <c r="M61" s="490" t="e">
        <f ca="1">+IF(AND(ISNUMBER(OFFSET('Water Data'!$G$4,0,10*ROW('Water Data'!G55))),'Data Summary'!CB61="Yes"),100-OFFSET('Water Data'!$G$4,0,10*ROW('Water Data'!G55)),NA())</f>
        <v>#N/A</v>
      </c>
      <c r="N61" s="490" t="e">
        <f ca="1">+IF(AND(ISNUMBER(OFFSET('Water Data'!$G$6,0,10*ROW('Water Data'!G55))),'Data Summary'!CC61="Yes"),OFFSET('Water Data'!$G$6,0,10*ROW('Water Data'!G55)),NA())</f>
        <v>#N/A</v>
      </c>
      <c r="O61" s="490" t="e">
        <f ca="1">+IF(AND(ISNUMBER(OFFSET('Water Data'!$G$9,0,10*ROW('Water Data'!G55))),'Data Summary'!CD61="Yes"),OFFSET('Water Data'!$G$9,0,10*ROW('Water Data'!G55)),NA())</f>
        <v>#N/A</v>
      </c>
      <c r="P61" s="490" t="e">
        <f ca="1">+IF(AND(ISNUMBER(OFFSET('Water Data'!$H$4,0,10*ROW('Water Data'!H55))),'Data Summary'!CE61="Yes"),100-OFFSET('Water Data'!$H$4,0,10*ROW('Water Data'!H55)),NA())</f>
        <v>#N/A</v>
      </c>
      <c r="Q61" s="490" t="e">
        <f ca="1">+IF(AND(ISNUMBER(OFFSET('Water Data'!$H$6,0,10*ROW('Water Data'!H55))),'Data Summary'!CF61="Yes"),OFFSET('Water Data'!$H$6,0,10*ROW('Water Data'!H55)),NA())</f>
        <v>#N/A</v>
      </c>
      <c r="R61" s="490" t="e">
        <f ca="1">+IF(AND(ISNUMBER(OFFSET('Water Data'!$H$9,0,10*ROW('Water Data'!H55))),'Data Summary'!CG61="Yes"),OFFSET('Water Data'!$H$9,0,10*ROW('Water Data'!H55)),NA())</f>
        <v>#N/A</v>
      </c>
      <c r="S61" s="490" t="e">
        <f ca="1">+IF(AND(ISNUMBER(OFFSET('Water Data'!$I$4,0,10*ROW('Water Data'!I55))),'Data Summary'!CH61="Yes"),100-OFFSET('Water Data'!$I$4,0,10*ROW('Water Data'!I55)),NA())</f>
        <v>#N/A</v>
      </c>
      <c r="T61" s="490" t="e">
        <f ca="1">+IF(AND(ISNUMBER(OFFSET('Water Data'!$I$6,0,10*ROW('Water Data'!I55))),'Data Summary'!CI61="Yes"),OFFSET('Water Data'!$I$6,0,10*ROW('Water Data'!I55)),NA())</f>
        <v>#N/A</v>
      </c>
      <c r="U61" s="490" t="e">
        <f ca="1">+IF(AND(ISNUMBER(OFFSET('Water Data'!$I$9,0,10*ROW('Water Data'!I55))),'Data Summary'!CJ61="Yes"),OFFSET('Water Data'!$I$9,0,10*ROW('Water Data'!I55)),NA())</f>
        <v>#N/A</v>
      </c>
      <c r="V61" s="491" t="e">
        <f ca="1">+IF(AND(ISNUMBER(OFFSET('Sanitation Data'!$D$4,0,10*ROW('Sanitation Data'!D55))),'Data Summary'!CK61="Yes"),100-OFFSET('Sanitation Data'!$D$4,0,10*ROW('Sanitation Data'!D55)),NA())</f>
        <v>#N/A</v>
      </c>
      <c r="W61" s="491" t="e">
        <f ca="1">+IF(AND(ISNUMBER(OFFSET('Sanitation Data'!$D$6,0,10*ROW('Sanitation Data'!D55))),'Data Summary'!CL61="Yes"),OFFSET('Sanitation Data'!$D$6,0,10*ROW('Sanitation Data'!D55)),NA())</f>
        <v>#N/A</v>
      </c>
      <c r="X61" s="491" t="e">
        <f ca="1">+IF(AND(ISNUMBER(OFFSET('Sanitation Data'!$D$10,0,10*ROW('Sanitation Data'!D55))),'Data Summary'!CM61="Yes"),OFFSET('Sanitation Data'!$D$10,0,10*ROW('Sanitation Data'!D55)),NA())</f>
        <v>#N/A</v>
      </c>
      <c r="Y61" s="491" t="e">
        <f ca="1">+IF(AND(ISNUMBER(OFFSET('Sanitation Data'!$D$11,0,10*ROW('Sanitation Data'!D55))),'Data Summary'!CN61="Yes"),OFFSET('Sanitation Data'!$D$11,0,10*ROW('Sanitation Data'!D55)),NA())</f>
        <v>#N/A</v>
      </c>
      <c r="Z61" s="491" t="e">
        <f ca="1">+IF(AND(ISNUMBER(OFFSET('Sanitation Data'!$D$12,0,10*ROW('Sanitation Data'!D55))),'Data Summary'!CO61="Yes"),OFFSET('Sanitation Data'!$D$12,0,10*ROW('Sanitation Data'!D55)),NA())</f>
        <v>#N/A</v>
      </c>
      <c r="AA61" s="491" t="e">
        <f ca="1">+IF(AND(ISNUMBER(OFFSET('Sanitation Data'!$E$4,0,10*ROW('Sanitation Data'!E55))),'Data Summary'!CP61="Yes"),100-OFFSET('Sanitation Data'!$E$4,0,10*ROW('Sanitation Data'!E55)),NA())</f>
        <v>#N/A</v>
      </c>
      <c r="AB61" s="491" t="e">
        <f ca="1">+IF(AND(ISNUMBER(OFFSET('Sanitation Data'!$E$6,0,10*ROW('Sanitation Data'!E55))),'Data Summary'!CQ61="Yes"),OFFSET('Sanitation Data'!$E$6,0,10*ROW('Sanitation Data'!E55)),NA())</f>
        <v>#N/A</v>
      </c>
      <c r="AC61" s="491" t="e">
        <f ca="1">+IF(AND(ISNUMBER(OFFSET('Sanitation Data'!$E$10,0,10*ROW('Sanitation Data'!E55))),'Data Summary'!CR61="Yes"),OFFSET('Sanitation Data'!$E$10,0,10*ROW('Sanitation Data'!E55)),NA())</f>
        <v>#N/A</v>
      </c>
      <c r="AD61" s="491" t="e">
        <f ca="1">+IF(AND(ISNUMBER(OFFSET('Sanitation Data'!$E$11,0,10*ROW('Sanitation Data'!E55))),'Data Summary'!CS61="Yes"),OFFSET('Sanitation Data'!$E$11,0,10*ROW('Sanitation Data'!E55)),NA())</f>
        <v>#N/A</v>
      </c>
      <c r="AE61" s="491" t="e">
        <f ca="1">+IF(AND(ISNUMBER(OFFSET('Sanitation Data'!$E$12,0,10*ROW('Sanitation Data'!E55))),'Data Summary'!CT61="Yes"),OFFSET('Sanitation Data'!$E$12,0,10*ROW('Sanitation Data'!E55)),NA())</f>
        <v>#N/A</v>
      </c>
      <c r="AF61" s="491" t="e">
        <f ca="1">+IF(AND(ISNUMBER(OFFSET('Sanitation Data'!$F$4,0,10*ROW('Sanitation Data'!F55))),'Data Summary'!CU61="Yes"),100-OFFSET('Sanitation Data'!$F$4,0,10*ROW('Sanitation Data'!F55)),NA())</f>
        <v>#N/A</v>
      </c>
      <c r="AG61" s="491" t="e">
        <f ca="1">+IF(AND(ISNUMBER(OFFSET('Sanitation Data'!$F$6,0,10*ROW('Sanitation Data'!F55))),'Data Summary'!CV61="Yes"),OFFSET('Sanitation Data'!$F$6,0,10*ROW('Sanitation Data'!F55)),NA())</f>
        <v>#N/A</v>
      </c>
      <c r="AH61" s="491" t="e">
        <f ca="1">+IF(AND(ISNUMBER(OFFSET('Sanitation Data'!$F$10,0,10*ROW('Sanitation Data'!F55))),'Data Summary'!CW61="Yes"),OFFSET('Sanitation Data'!$F$10,0,10*ROW('Sanitation Data'!F55)),NA())</f>
        <v>#N/A</v>
      </c>
      <c r="AI61" s="491" t="e">
        <f ca="1">+IF(AND(ISNUMBER(OFFSET('Sanitation Data'!$F$11,0,10*ROW('Sanitation Data'!F55))),'Data Summary'!CX61="Yes"),OFFSET('Sanitation Data'!$F$11,0,10*ROW('Sanitation Data'!F55)),NA())</f>
        <v>#N/A</v>
      </c>
      <c r="AJ61" s="491" t="e">
        <f ca="1">+IF(AND(ISNUMBER(OFFSET('Sanitation Data'!$F$12,0,10*ROW('Sanitation Data'!F55))),'Data Summary'!CY61="Yes"),OFFSET('Sanitation Data'!$F$12,0,10*ROW('Sanitation Data'!F55)),NA())</f>
        <v>#N/A</v>
      </c>
      <c r="AK61" s="491" t="e">
        <f ca="1">+IF(AND(ISNUMBER(OFFSET('Sanitation Data'!$G$4,0,10*ROW('Sanitation Data'!G55))),'Data Summary'!CZ61="Yes"),100-OFFSET('Sanitation Data'!$G$4,0,10*ROW('Sanitation Data'!G55)),NA())</f>
        <v>#N/A</v>
      </c>
      <c r="AL61" s="491" t="e">
        <f ca="1">+IF(AND(ISNUMBER(OFFSET('Sanitation Data'!$G$6,0,10*ROW('Sanitation Data'!G55))),'Data Summary'!DA61="Yes"),OFFSET('Sanitation Data'!$G$6,0,10*ROW('Sanitation Data'!G55)),NA())</f>
        <v>#N/A</v>
      </c>
      <c r="AM61" s="491" t="e">
        <f ca="1">+IF(AND(ISNUMBER(OFFSET('Sanitation Data'!$G$10,0,10*ROW('Sanitation Data'!G55))),'Data Summary'!DB61="Yes"),OFFSET('Sanitation Data'!$G$10,0,10*ROW('Sanitation Data'!G55)),NA())</f>
        <v>#N/A</v>
      </c>
      <c r="AN61" s="491" t="e">
        <f ca="1">+IF(AND(ISNUMBER(OFFSET('Sanitation Data'!$G$11,0,10*ROW('Sanitation Data'!G55))),'Data Summary'!DC61="Yes"),OFFSET('Sanitation Data'!$G$11,0,10*ROW('Sanitation Data'!G55)),NA())</f>
        <v>#N/A</v>
      </c>
      <c r="AO61" s="491" t="e">
        <f ca="1">+IF(AND(ISNUMBER(OFFSET('Sanitation Data'!$G$12,0,10*ROW('Sanitation Data'!G55))),'Data Summary'!DD61="Yes"),OFFSET('Sanitation Data'!$G$12,0,10*ROW('Sanitation Data'!G55)),NA())</f>
        <v>#N/A</v>
      </c>
      <c r="AP61" s="491" t="e">
        <f ca="1">+IF(AND(ISNUMBER(OFFSET('Sanitation Data'!$H$4,0,10*ROW('Sanitation Data'!H55))),'Data Summary'!DE61="Yes"),100-OFFSET('Sanitation Data'!$H$4,0,10*ROW('Sanitation Data'!H55)),NA())</f>
        <v>#N/A</v>
      </c>
      <c r="AQ61" s="491" t="e">
        <f ca="1">+IF(AND(ISNUMBER(OFFSET('Sanitation Data'!$H$6,0,10*ROW('Sanitation Data'!H55))),'Data Summary'!DF61="Yes"),OFFSET('Sanitation Data'!$H$6,0,10*ROW('Sanitation Data'!H55)),NA())</f>
        <v>#N/A</v>
      </c>
      <c r="AR61" s="491" t="e">
        <f ca="1">+IF(AND(ISNUMBER(OFFSET('Sanitation Data'!$H$10,0,10*ROW('Sanitation Data'!H55))),'Data Summary'!DG61="Yes"),OFFSET('Sanitation Data'!$H$10,0,10*ROW('Sanitation Data'!H55)),NA())</f>
        <v>#N/A</v>
      </c>
      <c r="AS61" s="491" t="e">
        <f ca="1">+IF(AND(ISNUMBER(OFFSET('Sanitation Data'!$H$11,0,10*ROW('Sanitation Data'!H55))),'Data Summary'!DH61="Yes"),OFFSET('Sanitation Data'!$H$11,0,10*ROW('Sanitation Data'!H55)),NA())</f>
        <v>#N/A</v>
      </c>
      <c r="AT61" s="491" t="e">
        <f ca="1">+IF(AND(ISNUMBER(OFFSET('Sanitation Data'!$H$12,0,10*ROW('Sanitation Data'!H55))),'Data Summary'!DI61="Yes"),OFFSET('Sanitation Data'!$H$12,0,10*ROW('Sanitation Data'!H55)),NA())</f>
        <v>#N/A</v>
      </c>
      <c r="AU61" s="491" t="e">
        <f ca="1">+IF(AND(ISNUMBER(OFFSET('Sanitation Data'!$I$4,0,10*ROW('Sanitation Data'!I55))),'Data Summary'!DJ61="Yes"),100-OFFSET('Sanitation Data'!$I$4,0,10*ROW('Sanitation Data'!I55)),NA())</f>
        <v>#N/A</v>
      </c>
      <c r="AV61" s="491" t="e">
        <f ca="1">+IF(AND(ISNUMBER(OFFSET('Sanitation Data'!$I$6,0,10*ROW('Sanitation Data'!I55))),'Data Summary'!DK61="Yes"),OFFSET('Sanitation Data'!$I$6,0,10*ROW('Sanitation Data'!I55)),NA())</f>
        <v>#N/A</v>
      </c>
      <c r="AW61" s="491" t="e">
        <f ca="1">+IF(AND(ISNUMBER(OFFSET('Sanitation Data'!$I$10,0,10*ROW('Sanitation Data'!I55))),'Data Summary'!DL61="Yes"),OFFSET('Sanitation Data'!$I$10,0,10*ROW('Sanitation Data'!I55)),NA())</f>
        <v>#N/A</v>
      </c>
      <c r="AX61" s="491" t="e">
        <f ca="1">+IF(AND(ISNUMBER(OFFSET('Sanitation Data'!$I$11,0,10*ROW('Sanitation Data'!I55))),'Data Summary'!DM61="Yes"),OFFSET('Sanitation Data'!$I$11,0,10*ROW('Sanitation Data'!I55)),NA())</f>
        <v>#N/A</v>
      </c>
      <c r="AY61" s="491" t="e">
        <f ca="1">+IF(AND(ISNUMBER(OFFSET('Sanitation Data'!$I$12,0,10*ROW('Sanitation Data'!I55))),'Data Summary'!DN61="Yes"),OFFSET('Sanitation Data'!$I$12,0,10*ROW('Sanitation Data'!I55)),NA())</f>
        <v>#N/A</v>
      </c>
      <c r="AZ61" s="492" t="e">
        <f ca="1">+IF(AND(ISNUMBER(OFFSET('Hygiene Data'!$D$5,0,10*ROW('Hygiene Data'!D55))),'Data Summary'!DO61="Yes"),OFFSET('Hygiene Data'!$D$5,0,10*ROW('Hygiene Data'!D55)),NA())</f>
        <v>#N/A</v>
      </c>
      <c r="BA61" s="492" t="e">
        <f ca="1">+IF(AND(ISNUMBER(OFFSET('Hygiene Data'!$D$7,0,10*ROW('Hygiene Data'!D55))),'Data Summary'!DP61="Yes"),OFFSET('Hygiene Data'!$D$7,0,10*ROW('Hygiene Data'!D55)),NA())</f>
        <v>#N/A</v>
      </c>
      <c r="BB61" s="492" t="e">
        <f ca="1">+IF(AND(ISNUMBER(OFFSET('Hygiene Data'!$D$9,0,10*ROW('Hygiene Data'!D55))),'Data Summary'!DQ61="Yes"),OFFSET('Hygiene Data'!$D$9,0,10*ROW('Hygiene Data'!D55)),NA())</f>
        <v>#N/A</v>
      </c>
      <c r="BC61" s="492" t="e">
        <f ca="1">+IF(AND(ISNUMBER(OFFSET('Hygiene Data'!$E$5,0,10*ROW('Hygiene Data'!E55))),'Data Summary'!DR61="Yes"),OFFSET('Hygiene Data'!$E$5,0,10*ROW('Hygiene Data'!E55)),NA())</f>
        <v>#N/A</v>
      </c>
      <c r="BD61" s="492" t="e">
        <f ca="1">+IF(AND(ISNUMBER(OFFSET('Hygiene Data'!$E$7,0,10*ROW('Hygiene Data'!E55))),'Data Summary'!DS61="Yes"),OFFSET('Hygiene Data'!$E$7,0,10*ROW('Hygiene Data'!E55)),NA())</f>
        <v>#N/A</v>
      </c>
      <c r="BE61" s="492" t="e">
        <f ca="1">+IF(AND(ISNUMBER(OFFSET('Hygiene Data'!$E$9,0,10*ROW('Hygiene Data'!E55))),'Data Summary'!DT61="Yes"),OFFSET('Hygiene Data'!$E$9,0,10*ROW('Hygiene Data'!E55)),NA())</f>
        <v>#N/A</v>
      </c>
      <c r="BF61" s="492" t="e">
        <f ca="1">+IF(AND(ISNUMBER(OFFSET('Hygiene Data'!$F$5,0,10*ROW('Hygiene Data'!F55))),'Data Summary'!DU61="Yes"),OFFSET('Hygiene Data'!$F$5,0,10*ROW('Hygiene Data'!F55)),NA())</f>
        <v>#N/A</v>
      </c>
      <c r="BG61" s="492" t="e">
        <f ca="1">+IF(AND(ISNUMBER(OFFSET('Hygiene Data'!$F$7,0,10*ROW('Hygiene Data'!F55))),'Data Summary'!DV61="Yes"),OFFSET('Hygiene Data'!$F$7,0,10*ROW('Hygiene Data'!F55)),NA())</f>
        <v>#N/A</v>
      </c>
      <c r="BH61" s="492" t="e">
        <f ca="1">+IF(AND(ISNUMBER(OFFSET('Hygiene Data'!$F$9,0,10*ROW('Hygiene Data'!F55))),'Data Summary'!DW61="Yes"),OFFSET('Hygiene Data'!$F$9,0,10*ROW('Hygiene Data'!F55)),NA())</f>
        <v>#N/A</v>
      </c>
      <c r="BI61" s="492" t="e">
        <f ca="1">+IF(AND(ISNUMBER(OFFSET('Hygiene Data'!$G$5,0,10*ROW('Hygiene Data'!G55))),'Data Summary'!DX61="Yes"),OFFSET('Hygiene Data'!$G$5,0,10*ROW('Hygiene Data'!G55)),NA())</f>
        <v>#N/A</v>
      </c>
      <c r="BJ61" s="492" t="e">
        <f ca="1">+IF(AND(ISNUMBER(OFFSET('Hygiene Data'!$G$7,0,10*ROW('Hygiene Data'!G55))),'Data Summary'!DY61="Yes"),OFFSET('Hygiene Data'!$G$7,0,10*ROW('Hygiene Data'!G55)),NA())</f>
        <v>#N/A</v>
      </c>
      <c r="BK61" s="492" t="e">
        <f ca="1">+IF(AND(ISNUMBER(OFFSET('Hygiene Data'!$G$9,0,10*ROW('Hygiene Data'!G55))),'Data Summary'!DZ61="Yes"),OFFSET('Hygiene Data'!$G$9,0,10*ROW('Hygiene Data'!G55)),NA())</f>
        <v>#N/A</v>
      </c>
      <c r="BL61" s="492" t="e">
        <f ca="1">+IF(AND(ISNUMBER(OFFSET('Hygiene Data'!$H$5,0,10*ROW('Hygiene Data'!H55))),'Data Summary'!EA61="Yes"),OFFSET('Hygiene Data'!$H$5,0,10*ROW('Hygiene Data'!H55)),NA())</f>
        <v>#N/A</v>
      </c>
      <c r="BM61" s="492" t="e">
        <f ca="1">+IF(AND(ISNUMBER(OFFSET('Hygiene Data'!$H$7,0,10*ROW('Hygiene Data'!H55))),'Data Summary'!EB61="Yes"),OFFSET('Hygiene Data'!$H$7,0,10*ROW('Hygiene Data'!H55)),NA())</f>
        <v>#N/A</v>
      </c>
      <c r="BN61" s="492" t="e">
        <f ca="1">+IF(AND(ISNUMBER(OFFSET('Hygiene Data'!$H$9,0,10*ROW('Hygiene Data'!H55))),'Data Summary'!EC61="Yes"),OFFSET('Hygiene Data'!$H$9,0,10*ROW('Hygiene Data'!H55)),NA())</f>
        <v>#N/A</v>
      </c>
      <c r="BO61" s="492" t="e">
        <f ca="1">+IF(AND(ISNUMBER(OFFSET('Hygiene Data'!$I$5,0,10*ROW('Hygiene Data'!I55))),'Data Summary'!ED61="Yes"),OFFSET('Hygiene Data'!$I$5,0,10*ROW('Hygiene Data'!I55)),NA())</f>
        <v>#N/A</v>
      </c>
      <c r="BP61" s="492" t="e">
        <f ca="1">+IF(AND(ISNUMBER(OFFSET('Hygiene Data'!$I$7,0,10*ROW('Hygiene Data'!I55))),'Data Summary'!EE61="Yes"),OFFSET('Hygiene Data'!$I$7,0,10*ROW('Hygiene Data'!I55)),NA())</f>
        <v>#N/A</v>
      </c>
      <c r="BQ61" s="492" t="e">
        <f ca="1">+IF(AND(ISNUMBER(OFFSET('Hygiene Data'!$I$9,0,10*ROW('Hygiene Data'!I55))),'Data Summary'!EF61="Yes"),OFFSET('Hygiene Data'!$I$9,0,10*ROW('Hygiene Data'!I55)),NA())</f>
        <v>#N/A</v>
      </c>
    </row>
    <row r="62" spans="1:69" x14ac:dyDescent="0.25">
      <c r="A62" s="488" t="e">
        <f ca="1">+RIGHT('Data Summary'!A62,LEN('Data Summary'!A62)-9)</f>
        <v>#VALUE!</v>
      </c>
      <c r="B62" s="462" t="str">
        <f ca="1">+IF(ISTEXT('Data Summary'!B62),'Data Summary'!B62,"")</f>
        <v/>
      </c>
      <c r="C62" s="489" t="e">
        <f ca="1">+VALUE('Data Summary'!C62)</f>
        <v>#VALUE!</v>
      </c>
      <c r="D62" s="490" t="e">
        <f ca="1">+IF(AND(ISNUMBER(OFFSET('Water Data'!$D$4,0,10*ROW('Water Data'!D56))),'Data Summary'!BS62="Yes"),100-OFFSET('Water Data'!$D$4,0,10*ROW('Water Data'!D56)),NA())</f>
        <v>#N/A</v>
      </c>
      <c r="E62" s="490" t="e">
        <f ca="1">+IF(AND(ISNUMBER(OFFSET('Water Data'!$D$6,0,10*ROW('Water Data'!D56))),'Data Summary'!BT62="Yes"),OFFSET('Water Data'!$D$6,0,10*ROW('Water Data'!D56)),NA())</f>
        <v>#N/A</v>
      </c>
      <c r="F62" s="490" t="e">
        <f ca="1">+IF(AND(ISNUMBER(OFFSET('Water Data'!$D$9,0,10*ROW('Water Data'!D56))),'Data Summary'!BU62="Yes"),OFFSET('Water Data'!$D$9,0,10*ROW('Water Data'!D56)),NA())</f>
        <v>#N/A</v>
      </c>
      <c r="G62" s="490" t="e">
        <f ca="1">+IF(AND(ISNUMBER(OFFSET('Water Data'!$E$4,0,10*ROW('Water Data'!E56))),'Data Summary'!BV62="Yes"),100-OFFSET('Water Data'!$E$4,0,10*ROW('Water Data'!E56)),NA())</f>
        <v>#N/A</v>
      </c>
      <c r="H62" s="490" t="e">
        <f ca="1">+IF(AND(ISNUMBER(OFFSET('Water Data'!$E$6,0,10*ROW('Water Data'!E56))),'Data Summary'!BW62="Yes"),OFFSET('Water Data'!$E$6,0,10*ROW('Water Data'!E56)),NA())</f>
        <v>#N/A</v>
      </c>
      <c r="I62" s="490" t="e">
        <f ca="1">+IF(AND(ISNUMBER(OFFSET('Water Data'!$E$9,0,10*ROW('Water Data'!E56))),'Data Summary'!BX62="Yes"),OFFSET('Water Data'!$E$9,0,10*ROW('Water Data'!E56)),NA())</f>
        <v>#N/A</v>
      </c>
      <c r="J62" s="490" t="e">
        <f ca="1">+IF(AND(ISNUMBER(OFFSET('Water Data'!$F$4,0,10*ROW('Water Data'!F56))),'Data Summary'!BY62="Yes"),100-OFFSET('Water Data'!$F$4,0,10*ROW('Water Data'!F56)),NA())</f>
        <v>#N/A</v>
      </c>
      <c r="K62" s="490" t="e">
        <f ca="1">+IF(AND(ISNUMBER(OFFSET('Water Data'!$F$6,0,10*ROW('Water Data'!F56))),'Data Summary'!BZ62="Yes"),OFFSET('Water Data'!$F$6,0,10*ROW('Water Data'!F56)),NA())</f>
        <v>#N/A</v>
      </c>
      <c r="L62" s="490" t="e">
        <f ca="1">+IF(AND(ISNUMBER(OFFSET('Water Data'!$F$9,0,10*ROW('Water Data'!F56))),'Data Summary'!CA62="Yes"),OFFSET('Water Data'!$F$9,0,10*ROW('Water Data'!F56)),NA())</f>
        <v>#N/A</v>
      </c>
      <c r="M62" s="490" t="e">
        <f ca="1">+IF(AND(ISNUMBER(OFFSET('Water Data'!$G$4,0,10*ROW('Water Data'!G56))),'Data Summary'!CB62="Yes"),100-OFFSET('Water Data'!$G$4,0,10*ROW('Water Data'!G56)),NA())</f>
        <v>#N/A</v>
      </c>
      <c r="N62" s="490" t="e">
        <f ca="1">+IF(AND(ISNUMBER(OFFSET('Water Data'!$G$6,0,10*ROW('Water Data'!G56))),'Data Summary'!CC62="Yes"),OFFSET('Water Data'!$G$6,0,10*ROW('Water Data'!G56)),NA())</f>
        <v>#N/A</v>
      </c>
      <c r="O62" s="490" t="e">
        <f ca="1">+IF(AND(ISNUMBER(OFFSET('Water Data'!$G$9,0,10*ROW('Water Data'!G56))),'Data Summary'!CD62="Yes"),OFFSET('Water Data'!$G$9,0,10*ROW('Water Data'!G56)),NA())</f>
        <v>#N/A</v>
      </c>
      <c r="P62" s="490" t="e">
        <f ca="1">+IF(AND(ISNUMBER(OFFSET('Water Data'!$H$4,0,10*ROW('Water Data'!H56))),'Data Summary'!CE62="Yes"),100-OFFSET('Water Data'!$H$4,0,10*ROW('Water Data'!H56)),NA())</f>
        <v>#N/A</v>
      </c>
      <c r="Q62" s="490" t="e">
        <f ca="1">+IF(AND(ISNUMBER(OFFSET('Water Data'!$H$6,0,10*ROW('Water Data'!H56))),'Data Summary'!CF62="Yes"),OFFSET('Water Data'!$H$6,0,10*ROW('Water Data'!H56)),NA())</f>
        <v>#N/A</v>
      </c>
      <c r="R62" s="490" t="e">
        <f ca="1">+IF(AND(ISNUMBER(OFFSET('Water Data'!$H$9,0,10*ROW('Water Data'!H56))),'Data Summary'!CG62="Yes"),OFFSET('Water Data'!$H$9,0,10*ROW('Water Data'!H56)),NA())</f>
        <v>#N/A</v>
      </c>
      <c r="S62" s="490" t="e">
        <f ca="1">+IF(AND(ISNUMBER(OFFSET('Water Data'!$I$4,0,10*ROW('Water Data'!I56))),'Data Summary'!CH62="Yes"),100-OFFSET('Water Data'!$I$4,0,10*ROW('Water Data'!I56)),NA())</f>
        <v>#N/A</v>
      </c>
      <c r="T62" s="490" t="e">
        <f ca="1">+IF(AND(ISNUMBER(OFFSET('Water Data'!$I$6,0,10*ROW('Water Data'!I56))),'Data Summary'!CI62="Yes"),OFFSET('Water Data'!$I$6,0,10*ROW('Water Data'!I56)),NA())</f>
        <v>#N/A</v>
      </c>
      <c r="U62" s="490" t="e">
        <f ca="1">+IF(AND(ISNUMBER(OFFSET('Water Data'!$I$9,0,10*ROW('Water Data'!I56))),'Data Summary'!CJ62="Yes"),OFFSET('Water Data'!$I$9,0,10*ROW('Water Data'!I56)),NA())</f>
        <v>#N/A</v>
      </c>
      <c r="V62" s="491" t="e">
        <f ca="1">+IF(AND(ISNUMBER(OFFSET('Sanitation Data'!$D$4,0,10*ROW('Sanitation Data'!D56))),'Data Summary'!CK62="Yes"),100-OFFSET('Sanitation Data'!$D$4,0,10*ROW('Sanitation Data'!D56)),NA())</f>
        <v>#N/A</v>
      </c>
      <c r="W62" s="491" t="e">
        <f ca="1">+IF(AND(ISNUMBER(OFFSET('Sanitation Data'!$D$6,0,10*ROW('Sanitation Data'!D56))),'Data Summary'!CL62="Yes"),OFFSET('Sanitation Data'!$D$6,0,10*ROW('Sanitation Data'!D56)),NA())</f>
        <v>#N/A</v>
      </c>
      <c r="X62" s="491" t="e">
        <f ca="1">+IF(AND(ISNUMBER(OFFSET('Sanitation Data'!$D$10,0,10*ROW('Sanitation Data'!D56))),'Data Summary'!CM62="Yes"),OFFSET('Sanitation Data'!$D$10,0,10*ROW('Sanitation Data'!D56)),NA())</f>
        <v>#N/A</v>
      </c>
      <c r="Y62" s="491" t="e">
        <f ca="1">+IF(AND(ISNUMBER(OFFSET('Sanitation Data'!$D$11,0,10*ROW('Sanitation Data'!D56))),'Data Summary'!CN62="Yes"),OFFSET('Sanitation Data'!$D$11,0,10*ROW('Sanitation Data'!D56)),NA())</f>
        <v>#N/A</v>
      </c>
      <c r="Z62" s="491" t="e">
        <f ca="1">+IF(AND(ISNUMBER(OFFSET('Sanitation Data'!$D$12,0,10*ROW('Sanitation Data'!D56))),'Data Summary'!CO62="Yes"),OFFSET('Sanitation Data'!$D$12,0,10*ROW('Sanitation Data'!D56)),NA())</f>
        <v>#N/A</v>
      </c>
      <c r="AA62" s="491" t="e">
        <f ca="1">+IF(AND(ISNUMBER(OFFSET('Sanitation Data'!$E$4,0,10*ROW('Sanitation Data'!E56))),'Data Summary'!CP62="Yes"),100-OFFSET('Sanitation Data'!$E$4,0,10*ROW('Sanitation Data'!E56)),NA())</f>
        <v>#N/A</v>
      </c>
      <c r="AB62" s="491" t="e">
        <f ca="1">+IF(AND(ISNUMBER(OFFSET('Sanitation Data'!$E$6,0,10*ROW('Sanitation Data'!E56))),'Data Summary'!CQ62="Yes"),OFFSET('Sanitation Data'!$E$6,0,10*ROW('Sanitation Data'!E56)),NA())</f>
        <v>#N/A</v>
      </c>
      <c r="AC62" s="491" t="e">
        <f ca="1">+IF(AND(ISNUMBER(OFFSET('Sanitation Data'!$E$10,0,10*ROW('Sanitation Data'!E56))),'Data Summary'!CR62="Yes"),OFFSET('Sanitation Data'!$E$10,0,10*ROW('Sanitation Data'!E56)),NA())</f>
        <v>#N/A</v>
      </c>
      <c r="AD62" s="491" t="e">
        <f ca="1">+IF(AND(ISNUMBER(OFFSET('Sanitation Data'!$E$11,0,10*ROW('Sanitation Data'!E56))),'Data Summary'!CS62="Yes"),OFFSET('Sanitation Data'!$E$11,0,10*ROW('Sanitation Data'!E56)),NA())</f>
        <v>#N/A</v>
      </c>
      <c r="AE62" s="491" t="e">
        <f ca="1">+IF(AND(ISNUMBER(OFFSET('Sanitation Data'!$E$12,0,10*ROW('Sanitation Data'!E56))),'Data Summary'!CT62="Yes"),OFFSET('Sanitation Data'!$E$12,0,10*ROW('Sanitation Data'!E56)),NA())</f>
        <v>#N/A</v>
      </c>
      <c r="AF62" s="491" t="e">
        <f ca="1">+IF(AND(ISNUMBER(OFFSET('Sanitation Data'!$F$4,0,10*ROW('Sanitation Data'!F56))),'Data Summary'!CU62="Yes"),100-OFFSET('Sanitation Data'!$F$4,0,10*ROW('Sanitation Data'!F56)),NA())</f>
        <v>#N/A</v>
      </c>
      <c r="AG62" s="491" t="e">
        <f ca="1">+IF(AND(ISNUMBER(OFFSET('Sanitation Data'!$F$6,0,10*ROW('Sanitation Data'!F56))),'Data Summary'!CV62="Yes"),OFFSET('Sanitation Data'!$F$6,0,10*ROW('Sanitation Data'!F56)),NA())</f>
        <v>#N/A</v>
      </c>
      <c r="AH62" s="491" t="e">
        <f ca="1">+IF(AND(ISNUMBER(OFFSET('Sanitation Data'!$F$10,0,10*ROW('Sanitation Data'!F56))),'Data Summary'!CW62="Yes"),OFFSET('Sanitation Data'!$F$10,0,10*ROW('Sanitation Data'!F56)),NA())</f>
        <v>#N/A</v>
      </c>
      <c r="AI62" s="491" t="e">
        <f ca="1">+IF(AND(ISNUMBER(OFFSET('Sanitation Data'!$F$11,0,10*ROW('Sanitation Data'!F56))),'Data Summary'!CX62="Yes"),OFFSET('Sanitation Data'!$F$11,0,10*ROW('Sanitation Data'!F56)),NA())</f>
        <v>#N/A</v>
      </c>
      <c r="AJ62" s="491" t="e">
        <f ca="1">+IF(AND(ISNUMBER(OFFSET('Sanitation Data'!$F$12,0,10*ROW('Sanitation Data'!F56))),'Data Summary'!CY62="Yes"),OFFSET('Sanitation Data'!$F$12,0,10*ROW('Sanitation Data'!F56)),NA())</f>
        <v>#N/A</v>
      </c>
      <c r="AK62" s="491" t="e">
        <f ca="1">+IF(AND(ISNUMBER(OFFSET('Sanitation Data'!$G$4,0,10*ROW('Sanitation Data'!G56))),'Data Summary'!CZ62="Yes"),100-OFFSET('Sanitation Data'!$G$4,0,10*ROW('Sanitation Data'!G56)),NA())</f>
        <v>#N/A</v>
      </c>
      <c r="AL62" s="491" t="e">
        <f ca="1">+IF(AND(ISNUMBER(OFFSET('Sanitation Data'!$G$6,0,10*ROW('Sanitation Data'!G56))),'Data Summary'!DA62="Yes"),OFFSET('Sanitation Data'!$G$6,0,10*ROW('Sanitation Data'!G56)),NA())</f>
        <v>#N/A</v>
      </c>
      <c r="AM62" s="491" t="e">
        <f ca="1">+IF(AND(ISNUMBER(OFFSET('Sanitation Data'!$G$10,0,10*ROW('Sanitation Data'!G56))),'Data Summary'!DB62="Yes"),OFFSET('Sanitation Data'!$G$10,0,10*ROW('Sanitation Data'!G56)),NA())</f>
        <v>#N/A</v>
      </c>
      <c r="AN62" s="491" t="e">
        <f ca="1">+IF(AND(ISNUMBER(OFFSET('Sanitation Data'!$G$11,0,10*ROW('Sanitation Data'!G56))),'Data Summary'!DC62="Yes"),OFFSET('Sanitation Data'!$G$11,0,10*ROW('Sanitation Data'!G56)),NA())</f>
        <v>#N/A</v>
      </c>
      <c r="AO62" s="491" t="e">
        <f ca="1">+IF(AND(ISNUMBER(OFFSET('Sanitation Data'!$G$12,0,10*ROW('Sanitation Data'!G56))),'Data Summary'!DD62="Yes"),OFFSET('Sanitation Data'!$G$12,0,10*ROW('Sanitation Data'!G56)),NA())</f>
        <v>#N/A</v>
      </c>
      <c r="AP62" s="491" t="e">
        <f ca="1">+IF(AND(ISNUMBER(OFFSET('Sanitation Data'!$H$4,0,10*ROW('Sanitation Data'!H56))),'Data Summary'!DE62="Yes"),100-OFFSET('Sanitation Data'!$H$4,0,10*ROW('Sanitation Data'!H56)),NA())</f>
        <v>#N/A</v>
      </c>
      <c r="AQ62" s="491" t="e">
        <f ca="1">+IF(AND(ISNUMBER(OFFSET('Sanitation Data'!$H$6,0,10*ROW('Sanitation Data'!H56))),'Data Summary'!DF62="Yes"),OFFSET('Sanitation Data'!$H$6,0,10*ROW('Sanitation Data'!H56)),NA())</f>
        <v>#N/A</v>
      </c>
      <c r="AR62" s="491" t="e">
        <f ca="1">+IF(AND(ISNUMBER(OFFSET('Sanitation Data'!$H$10,0,10*ROW('Sanitation Data'!H56))),'Data Summary'!DG62="Yes"),OFFSET('Sanitation Data'!$H$10,0,10*ROW('Sanitation Data'!H56)),NA())</f>
        <v>#N/A</v>
      </c>
      <c r="AS62" s="491" t="e">
        <f ca="1">+IF(AND(ISNUMBER(OFFSET('Sanitation Data'!$H$11,0,10*ROW('Sanitation Data'!H56))),'Data Summary'!DH62="Yes"),OFFSET('Sanitation Data'!$H$11,0,10*ROW('Sanitation Data'!H56)),NA())</f>
        <v>#N/A</v>
      </c>
      <c r="AT62" s="491" t="e">
        <f ca="1">+IF(AND(ISNUMBER(OFFSET('Sanitation Data'!$H$12,0,10*ROW('Sanitation Data'!H56))),'Data Summary'!DI62="Yes"),OFFSET('Sanitation Data'!$H$12,0,10*ROW('Sanitation Data'!H56)),NA())</f>
        <v>#N/A</v>
      </c>
      <c r="AU62" s="491" t="e">
        <f ca="1">+IF(AND(ISNUMBER(OFFSET('Sanitation Data'!$I$4,0,10*ROW('Sanitation Data'!I56))),'Data Summary'!DJ62="Yes"),100-OFFSET('Sanitation Data'!$I$4,0,10*ROW('Sanitation Data'!I56)),NA())</f>
        <v>#N/A</v>
      </c>
      <c r="AV62" s="491" t="e">
        <f ca="1">+IF(AND(ISNUMBER(OFFSET('Sanitation Data'!$I$6,0,10*ROW('Sanitation Data'!I56))),'Data Summary'!DK62="Yes"),OFFSET('Sanitation Data'!$I$6,0,10*ROW('Sanitation Data'!I56)),NA())</f>
        <v>#N/A</v>
      </c>
      <c r="AW62" s="491" t="e">
        <f ca="1">+IF(AND(ISNUMBER(OFFSET('Sanitation Data'!$I$10,0,10*ROW('Sanitation Data'!I56))),'Data Summary'!DL62="Yes"),OFFSET('Sanitation Data'!$I$10,0,10*ROW('Sanitation Data'!I56)),NA())</f>
        <v>#N/A</v>
      </c>
      <c r="AX62" s="491" t="e">
        <f ca="1">+IF(AND(ISNUMBER(OFFSET('Sanitation Data'!$I$11,0,10*ROW('Sanitation Data'!I56))),'Data Summary'!DM62="Yes"),OFFSET('Sanitation Data'!$I$11,0,10*ROW('Sanitation Data'!I56)),NA())</f>
        <v>#N/A</v>
      </c>
      <c r="AY62" s="491" t="e">
        <f ca="1">+IF(AND(ISNUMBER(OFFSET('Sanitation Data'!$I$12,0,10*ROW('Sanitation Data'!I56))),'Data Summary'!DN62="Yes"),OFFSET('Sanitation Data'!$I$12,0,10*ROW('Sanitation Data'!I56)),NA())</f>
        <v>#N/A</v>
      </c>
      <c r="AZ62" s="492" t="e">
        <f ca="1">+IF(AND(ISNUMBER(OFFSET('Hygiene Data'!$D$5,0,10*ROW('Hygiene Data'!D56))),'Data Summary'!DO62="Yes"),OFFSET('Hygiene Data'!$D$5,0,10*ROW('Hygiene Data'!D56)),NA())</f>
        <v>#N/A</v>
      </c>
      <c r="BA62" s="492" t="e">
        <f ca="1">+IF(AND(ISNUMBER(OFFSET('Hygiene Data'!$D$7,0,10*ROW('Hygiene Data'!D56))),'Data Summary'!DP62="Yes"),OFFSET('Hygiene Data'!$D$7,0,10*ROW('Hygiene Data'!D56)),NA())</f>
        <v>#N/A</v>
      </c>
      <c r="BB62" s="492" t="e">
        <f ca="1">+IF(AND(ISNUMBER(OFFSET('Hygiene Data'!$D$9,0,10*ROW('Hygiene Data'!D56))),'Data Summary'!DQ62="Yes"),OFFSET('Hygiene Data'!$D$9,0,10*ROW('Hygiene Data'!D56)),NA())</f>
        <v>#N/A</v>
      </c>
      <c r="BC62" s="492" t="e">
        <f ca="1">+IF(AND(ISNUMBER(OFFSET('Hygiene Data'!$E$5,0,10*ROW('Hygiene Data'!E56))),'Data Summary'!DR62="Yes"),OFFSET('Hygiene Data'!$E$5,0,10*ROW('Hygiene Data'!E56)),NA())</f>
        <v>#N/A</v>
      </c>
      <c r="BD62" s="492" t="e">
        <f ca="1">+IF(AND(ISNUMBER(OFFSET('Hygiene Data'!$E$7,0,10*ROW('Hygiene Data'!E56))),'Data Summary'!DS62="Yes"),OFFSET('Hygiene Data'!$E$7,0,10*ROW('Hygiene Data'!E56)),NA())</f>
        <v>#N/A</v>
      </c>
      <c r="BE62" s="492" t="e">
        <f ca="1">+IF(AND(ISNUMBER(OFFSET('Hygiene Data'!$E$9,0,10*ROW('Hygiene Data'!E56))),'Data Summary'!DT62="Yes"),OFFSET('Hygiene Data'!$E$9,0,10*ROW('Hygiene Data'!E56)),NA())</f>
        <v>#N/A</v>
      </c>
      <c r="BF62" s="492" t="e">
        <f ca="1">+IF(AND(ISNUMBER(OFFSET('Hygiene Data'!$F$5,0,10*ROW('Hygiene Data'!F56))),'Data Summary'!DU62="Yes"),OFFSET('Hygiene Data'!$F$5,0,10*ROW('Hygiene Data'!F56)),NA())</f>
        <v>#N/A</v>
      </c>
      <c r="BG62" s="492" t="e">
        <f ca="1">+IF(AND(ISNUMBER(OFFSET('Hygiene Data'!$F$7,0,10*ROW('Hygiene Data'!F56))),'Data Summary'!DV62="Yes"),OFFSET('Hygiene Data'!$F$7,0,10*ROW('Hygiene Data'!F56)),NA())</f>
        <v>#N/A</v>
      </c>
      <c r="BH62" s="492" t="e">
        <f ca="1">+IF(AND(ISNUMBER(OFFSET('Hygiene Data'!$F$9,0,10*ROW('Hygiene Data'!F56))),'Data Summary'!DW62="Yes"),OFFSET('Hygiene Data'!$F$9,0,10*ROW('Hygiene Data'!F56)),NA())</f>
        <v>#N/A</v>
      </c>
      <c r="BI62" s="492" t="e">
        <f ca="1">+IF(AND(ISNUMBER(OFFSET('Hygiene Data'!$G$5,0,10*ROW('Hygiene Data'!G56))),'Data Summary'!DX62="Yes"),OFFSET('Hygiene Data'!$G$5,0,10*ROW('Hygiene Data'!G56)),NA())</f>
        <v>#N/A</v>
      </c>
      <c r="BJ62" s="492" t="e">
        <f ca="1">+IF(AND(ISNUMBER(OFFSET('Hygiene Data'!$G$7,0,10*ROW('Hygiene Data'!G56))),'Data Summary'!DY62="Yes"),OFFSET('Hygiene Data'!$G$7,0,10*ROW('Hygiene Data'!G56)),NA())</f>
        <v>#N/A</v>
      </c>
      <c r="BK62" s="492" t="e">
        <f ca="1">+IF(AND(ISNUMBER(OFFSET('Hygiene Data'!$G$9,0,10*ROW('Hygiene Data'!G56))),'Data Summary'!DZ62="Yes"),OFFSET('Hygiene Data'!$G$9,0,10*ROW('Hygiene Data'!G56)),NA())</f>
        <v>#N/A</v>
      </c>
      <c r="BL62" s="492" t="e">
        <f ca="1">+IF(AND(ISNUMBER(OFFSET('Hygiene Data'!$H$5,0,10*ROW('Hygiene Data'!H56))),'Data Summary'!EA62="Yes"),OFFSET('Hygiene Data'!$H$5,0,10*ROW('Hygiene Data'!H56)),NA())</f>
        <v>#N/A</v>
      </c>
      <c r="BM62" s="492" t="e">
        <f ca="1">+IF(AND(ISNUMBER(OFFSET('Hygiene Data'!$H$7,0,10*ROW('Hygiene Data'!H56))),'Data Summary'!EB62="Yes"),OFFSET('Hygiene Data'!$H$7,0,10*ROW('Hygiene Data'!H56)),NA())</f>
        <v>#N/A</v>
      </c>
      <c r="BN62" s="492" t="e">
        <f ca="1">+IF(AND(ISNUMBER(OFFSET('Hygiene Data'!$H$9,0,10*ROW('Hygiene Data'!H56))),'Data Summary'!EC62="Yes"),OFFSET('Hygiene Data'!$H$9,0,10*ROW('Hygiene Data'!H56)),NA())</f>
        <v>#N/A</v>
      </c>
      <c r="BO62" s="492" t="e">
        <f ca="1">+IF(AND(ISNUMBER(OFFSET('Hygiene Data'!$I$5,0,10*ROW('Hygiene Data'!I56))),'Data Summary'!ED62="Yes"),OFFSET('Hygiene Data'!$I$5,0,10*ROW('Hygiene Data'!I56)),NA())</f>
        <v>#N/A</v>
      </c>
      <c r="BP62" s="492" t="e">
        <f ca="1">+IF(AND(ISNUMBER(OFFSET('Hygiene Data'!$I$7,0,10*ROW('Hygiene Data'!I56))),'Data Summary'!EE62="Yes"),OFFSET('Hygiene Data'!$I$7,0,10*ROW('Hygiene Data'!I56)),NA())</f>
        <v>#N/A</v>
      </c>
      <c r="BQ62" s="492" t="e">
        <f ca="1">+IF(AND(ISNUMBER(OFFSET('Hygiene Data'!$I$9,0,10*ROW('Hygiene Data'!I56))),'Data Summary'!EF62="Yes"),OFFSET('Hygiene Data'!$I$9,0,10*ROW('Hygiene Data'!I56)),NA())</f>
        <v>#N/A</v>
      </c>
    </row>
    <row r="63" spans="1:69" x14ac:dyDescent="0.25">
      <c r="A63" s="488" t="e">
        <f ca="1">+RIGHT('Data Summary'!A63,LEN('Data Summary'!A63)-9)</f>
        <v>#VALUE!</v>
      </c>
      <c r="B63" s="462" t="str">
        <f ca="1">+IF(ISTEXT('Data Summary'!B63),'Data Summary'!B63,"")</f>
        <v/>
      </c>
      <c r="C63" s="489" t="e">
        <f ca="1">+VALUE('Data Summary'!C63)</f>
        <v>#VALUE!</v>
      </c>
      <c r="D63" s="490" t="e">
        <f ca="1">+IF(AND(ISNUMBER(OFFSET('Water Data'!$D$4,0,10*ROW('Water Data'!D57))),'Data Summary'!BS63="Yes"),100-OFFSET('Water Data'!$D$4,0,10*ROW('Water Data'!D57)),NA())</f>
        <v>#N/A</v>
      </c>
      <c r="E63" s="490" t="e">
        <f ca="1">+IF(AND(ISNUMBER(OFFSET('Water Data'!$D$6,0,10*ROW('Water Data'!D57))),'Data Summary'!BT63="Yes"),OFFSET('Water Data'!$D$6,0,10*ROW('Water Data'!D57)),NA())</f>
        <v>#N/A</v>
      </c>
      <c r="F63" s="490" t="e">
        <f ca="1">+IF(AND(ISNUMBER(OFFSET('Water Data'!$D$9,0,10*ROW('Water Data'!D57))),'Data Summary'!BU63="Yes"),OFFSET('Water Data'!$D$9,0,10*ROW('Water Data'!D57)),NA())</f>
        <v>#N/A</v>
      </c>
      <c r="G63" s="490" t="e">
        <f ca="1">+IF(AND(ISNUMBER(OFFSET('Water Data'!$E$4,0,10*ROW('Water Data'!E57))),'Data Summary'!BV63="Yes"),100-OFFSET('Water Data'!$E$4,0,10*ROW('Water Data'!E57)),NA())</f>
        <v>#N/A</v>
      </c>
      <c r="H63" s="490" t="e">
        <f ca="1">+IF(AND(ISNUMBER(OFFSET('Water Data'!$E$6,0,10*ROW('Water Data'!E57))),'Data Summary'!BW63="Yes"),OFFSET('Water Data'!$E$6,0,10*ROW('Water Data'!E57)),NA())</f>
        <v>#N/A</v>
      </c>
      <c r="I63" s="490" t="e">
        <f ca="1">+IF(AND(ISNUMBER(OFFSET('Water Data'!$E$9,0,10*ROW('Water Data'!E57))),'Data Summary'!BX63="Yes"),OFFSET('Water Data'!$E$9,0,10*ROW('Water Data'!E57)),NA())</f>
        <v>#N/A</v>
      </c>
      <c r="J63" s="490" t="e">
        <f ca="1">+IF(AND(ISNUMBER(OFFSET('Water Data'!$F$4,0,10*ROW('Water Data'!F57))),'Data Summary'!BY63="Yes"),100-OFFSET('Water Data'!$F$4,0,10*ROW('Water Data'!F57)),NA())</f>
        <v>#N/A</v>
      </c>
      <c r="K63" s="490" t="e">
        <f ca="1">+IF(AND(ISNUMBER(OFFSET('Water Data'!$F$6,0,10*ROW('Water Data'!F57))),'Data Summary'!BZ63="Yes"),OFFSET('Water Data'!$F$6,0,10*ROW('Water Data'!F57)),NA())</f>
        <v>#N/A</v>
      </c>
      <c r="L63" s="490" t="e">
        <f ca="1">+IF(AND(ISNUMBER(OFFSET('Water Data'!$F$9,0,10*ROW('Water Data'!F57))),'Data Summary'!CA63="Yes"),OFFSET('Water Data'!$F$9,0,10*ROW('Water Data'!F57)),NA())</f>
        <v>#N/A</v>
      </c>
      <c r="M63" s="490" t="e">
        <f ca="1">+IF(AND(ISNUMBER(OFFSET('Water Data'!$G$4,0,10*ROW('Water Data'!G57))),'Data Summary'!CB63="Yes"),100-OFFSET('Water Data'!$G$4,0,10*ROW('Water Data'!G57)),NA())</f>
        <v>#N/A</v>
      </c>
      <c r="N63" s="490" t="e">
        <f ca="1">+IF(AND(ISNUMBER(OFFSET('Water Data'!$G$6,0,10*ROW('Water Data'!G57))),'Data Summary'!CC63="Yes"),OFFSET('Water Data'!$G$6,0,10*ROW('Water Data'!G57)),NA())</f>
        <v>#N/A</v>
      </c>
      <c r="O63" s="490" t="e">
        <f ca="1">+IF(AND(ISNUMBER(OFFSET('Water Data'!$G$9,0,10*ROW('Water Data'!G57))),'Data Summary'!CD63="Yes"),OFFSET('Water Data'!$G$9,0,10*ROW('Water Data'!G57)),NA())</f>
        <v>#N/A</v>
      </c>
      <c r="P63" s="490" t="e">
        <f ca="1">+IF(AND(ISNUMBER(OFFSET('Water Data'!$H$4,0,10*ROW('Water Data'!H57))),'Data Summary'!CE63="Yes"),100-OFFSET('Water Data'!$H$4,0,10*ROW('Water Data'!H57)),NA())</f>
        <v>#N/A</v>
      </c>
      <c r="Q63" s="490" t="e">
        <f ca="1">+IF(AND(ISNUMBER(OFFSET('Water Data'!$H$6,0,10*ROW('Water Data'!H57))),'Data Summary'!CF63="Yes"),OFFSET('Water Data'!$H$6,0,10*ROW('Water Data'!H57)),NA())</f>
        <v>#N/A</v>
      </c>
      <c r="R63" s="490" t="e">
        <f ca="1">+IF(AND(ISNUMBER(OFFSET('Water Data'!$H$9,0,10*ROW('Water Data'!H57))),'Data Summary'!CG63="Yes"),OFFSET('Water Data'!$H$9,0,10*ROW('Water Data'!H57)),NA())</f>
        <v>#N/A</v>
      </c>
      <c r="S63" s="490" t="e">
        <f ca="1">+IF(AND(ISNUMBER(OFFSET('Water Data'!$I$4,0,10*ROW('Water Data'!I57))),'Data Summary'!CH63="Yes"),100-OFFSET('Water Data'!$I$4,0,10*ROW('Water Data'!I57)),NA())</f>
        <v>#N/A</v>
      </c>
      <c r="T63" s="490" t="e">
        <f ca="1">+IF(AND(ISNUMBER(OFFSET('Water Data'!$I$6,0,10*ROW('Water Data'!I57))),'Data Summary'!CI63="Yes"),OFFSET('Water Data'!$I$6,0,10*ROW('Water Data'!I57)),NA())</f>
        <v>#N/A</v>
      </c>
      <c r="U63" s="490" t="e">
        <f ca="1">+IF(AND(ISNUMBER(OFFSET('Water Data'!$I$9,0,10*ROW('Water Data'!I57))),'Data Summary'!CJ63="Yes"),OFFSET('Water Data'!$I$9,0,10*ROW('Water Data'!I57)),NA())</f>
        <v>#N/A</v>
      </c>
      <c r="V63" s="491" t="e">
        <f ca="1">+IF(AND(ISNUMBER(OFFSET('Sanitation Data'!$D$4,0,10*ROW('Sanitation Data'!D57))),'Data Summary'!CK63="Yes"),100-OFFSET('Sanitation Data'!$D$4,0,10*ROW('Sanitation Data'!D57)),NA())</f>
        <v>#N/A</v>
      </c>
      <c r="W63" s="491" t="e">
        <f ca="1">+IF(AND(ISNUMBER(OFFSET('Sanitation Data'!$D$6,0,10*ROW('Sanitation Data'!D57))),'Data Summary'!CL63="Yes"),OFFSET('Sanitation Data'!$D$6,0,10*ROW('Sanitation Data'!D57)),NA())</f>
        <v>#N/A</v>
      </c>
      <c r="X63" s="491" t="e">
        <f ca="1">+IF(AND(ISNUMBER(OFFSET('Sanitation Data'!$D$10,0,10*ROW('Sanitation Data'!D57))),'Data Summary'!CM63="Yes"),OFFSET('Sanitation Data'!$D$10,0,10*ROW('Sanitation Data'!D57)),NA())</f>
        <v>#N/A</v>
      </c>
      <c r="Y63" s="491" t="e">
        <f ca="1">+IF(AND(ISNUMBER(OFFSET('Sanitation Data'!$D$11,0,10*ROW('Sanitation Data'!D57))),'Data Summary'!CN63="Yes"),OFFSET('Sanitation Data'!$D$11,0,10*ROW('Sanitation Data'!D57)),NA())</f>
        <v>#N/A</v>
      </c>
      <c r="Z63" s="491" t="e">
        <f ca="1">+IF(AND(ISNUMBER(OFFSET('Sanitation Data'!$D$12,0,10*ROW('Sanitation Data'!D57))),'Data Summary'!CO63="Yes"),OFFSET('Sanitation Data'!$D$12,0,10*ROW('Sanitation Data'!D57)),NA())</f>
        <v>#N/A</v>
      </c>
      <c r="AA63" s="491" t="e">
        <f ca="1">+IF(AND(ISNUMBER(OFFSET('Sanitation Data'!$E$4,0,10*ROW('Sanitation Data'!E57))),'Data Summary'!CP63="Yes"),100-OFFSET('Sanitation Data'!$E$4,0,10*ROW('Sanitation Data'!E57)),NA())</f>
        <v>#N/A</v>
      </c>
      <c r="AB63" s="491" t="e">
        <f ca="1">+IF(AND(ISNUMBER(OFFSET('Sanitation Data'!$E$6,0,10*ROW('Sanitation Data'!E57))),'Data Summary'!CQ63="Yes"),OFFSET('Sanitation Data'!$E$6,0,10*ROW('Sanitation Data'!E57)),NA())</f>
        <v>#N/A</v>
      </c>
      <c r="AC63" s="491" t="e">
        <f ca="1">+IF(AND(ISNUMBER(OFFSET('Sanitation Data'!$E$10,0,10*ROW('Sanitation Data'!E57))),'Data Summary'!CR63="Yes"),OFFSET('Sanitation Data'!$E$10,0,10*ROW('Sanitation Data'!E57)),NA())</f>
        <v>#N/A</v>
      </c>
      <c r="AD63" s="491" t="e">
        <f ca="1">+IF(AND(ISNUMBER(OFFSET('Sanitation Data'!$E$11,0,10*ROW('Sanitation Data'!E57))),'Data Summary'!CS63="Yes"),OFFSET('Sanitation Data'!$E$11,0,10*ROW('Sanitation Data'!E57)),NA())</f>
        <v>#N/A</v>
      </c>
      <c r="AE63" s="491" t="e">
        <f ca="1">+IF(AND(ISNUMBER(OFFSET('Sanitation Data'!$E$12,0,10*ROW('Sanitation Data'!E57))),'Data Summary'!CT63="Yes"),OFFSET('Sanitation Data'!$E$12,0,10*ROW('Sanitation Data'!E57)),NA())</f>
        <v>#N/A</v>
      </c>
      <c r="AF63" s="491" t="e">
        <f ca="1">+IF(AND(ISNUMBER(OFFSET('Sanitation Data'!$F$4,0,10*ROW('Sanitation Data'!F57))),'Data Summary'!CU63="Yes"),100-OFFSET('Sanitation Data'!$F$4,0,10*ROW('Sanitation Data'!F57)),NA())</f>
        <v>#N/A</v>
      </c>
      <c r="AG63" s="491" t="e">
        <f ca="1">+IF(AND(ISNUMBER(OFFSET('Sanitation Data'!$F$6,0,10*ROW('Sanitation Data'!F57))),'Data Summary'!CV63="Yes"),OFFSET('Sanitation Data'!$F$6,0,10*ROW('Sanitation Data'!F57)),NA())</f>
        <v>#N/A</v>
      </c>
      <c r="AH63" s="491" t="e">
        <f ca="1">+IF(AND(ISNUMBER(OFFSET('Sanitation Data'!$F$10,0,10*ROW('Sanitation Data'!F57))),'Data Summary'!CW63="Yes"),OFFSET('Sanitation Data'!$F$10,0,10*ROW('Sanitation Data'!F57)),NA())</f>
        <v>#N/A</v>
      </c>
      <c r="AI63" s="491" t="e">
        <f ca="1">+IF(AND(ISNUMBER(OFFSET('Sanitation Data'!$F$11,0,10*ROW('Sanitation Data'!F57))),'Data Summary'!CX63="Yes"),OFFSET('Sanitation Data'!$F$11,0,10*ROW('Sanitation Data'!F57)),NA())</f>
        <v>#N/A</v>
      </c>
      <c r="AJ63" s="491" t="e">
        <f ca="1">+IF(AND(ISNUMBER(OFFSET('Sanitation Data'!$F$12,0,10*ROW('Sanitation Data'!F57))),'Data Summary'!CY63="Yes"),OFFSET('Sanitation Data'!$F$12,0,10*ROW('Sanitation Data'!F57)),NA())</f>
        <v>#N/A</v>
      </c>
      <c r="AK63" s="491" t="e">
        <f ca="1">+IF(AND(ISNUMBER(OFFSET('Sanitation Data'!$G$4,0,10*ROW('Sanitation Data'!G57))),'Data Summary'!CZ63="Yes"),100-OFFSET('Sanitation Data'!$G$4,0,10*ROW('Sanitation Data'!G57)),NA())</f>
        <v>#N/A</v>
      </c>
      <c r="AL63" s="491" t="e">
        <f ca="1">+IF(AND(ISNUMBER(OFFSET('Sanitation Data'!$G$6,0,10*ROW('Sanitation Data'!G57))),'Data Summary'!DA63="Yes"),OFFSET('Sanitation Data'!$G$6,0,10*ROW('Sanitation Data'!G57)),NA())</f>
        <v>#N/A</v>
      </c>
      <c r="AM63" s="491" t="e">
        <f ca="1">+IF(AND(ISNUMBER(OFFSET('Sanitation Data'!$G$10,0,10*ROW('Sanitation Data'!G57))),'Data Summary'!DB63="Yes"),OFFSET('Sanitation Data'!$G$10,0,10*ROW('Sanitation Data'!G57)),NA())</f>
        <v>#N/A</v>
      </c>
      <c r="AN63" s="491" t="e">
        <f ca="1">+IF(AND(ISNUMBER(OFFSET('Sanitation Data'!$G$11,0,10*ROW('Sanitation Data'!G57))),'Data Summary'!DC63="Yes"),OFFSET('Sanitation Data'!$G$11,0,10*ROW('Sanitation Data'!G57)),NA())</f>
        <v>#N/A</v>
      </c>
      <c r="AO63" s="491" t="e">
        <f ca="1">+IF(AND(ISNUMBER(OFFSET('Sanitation Data'!$G$12,0,10*ROW('Sanitation Data'!G57))),'Data Summary'!DD63="Yes"),OFFSET('Sanitation Data'!$G$12,0,10*ROW('Sanitation Data'!G57)),NA())</f>
        <v>#N/A</v>
      </c>
      <c r="AP63" s="491" t="e">
        <f ca="1">+IF(AND(ISNUMBER(OFFSET('Sanitation Data'!$H$4,0,10*ROW('Sanitation Data'!H57))),'Data Summary'!DE63="Yes"),100-OFFSET('Sanitation Data'!$H$4,0,10*ROW('Sanitation Data'!H57)),NA())</f>
        <v>#N/A</v>
      </c>
      <c r="AQ63" s="491" t="e">
        <f ca="1">+IF(AND(ISNUMBER(OFFSET('Sanitation Data'!$H$6,0,10*ROW('Sanitation Data'!H57))),'Data Summary'!DF63="Yes"),OFFSET('Sanitation Data'!$H$6,0,10*ROW('Sanitation Data'!H57)),NA())</f>
        <v>#N/A</v>
      </c>
      <c r="AR63" s="491" t="e">
        <f ca="1">+IF(AND(ISNUMBER(OFFSET('Sanitation Data'!$H$10,0,10*ROW('Sanitation Data'!H57))),'Data Summary'!DG63="Yes"),OFFSET('Sanitation Data'!$H$10,0,10*ROW('Sanitation Data'!H57)),NA())</f>
        <v>#N/A</v>
      </c>
      <c r="AS63" s="491" t="e">
        <f ca="1">+IF(AND(ISNUMBER(OFFSET('Sanitation Data'!$H$11,0,10*ROW('Sanitation Data'!H57))),'Data Summary'!DH63="Yes"),OFFSET('Sanitation Data'!$H$11,0,10*ROW('Sanitation Data'!H57)),NA())</f>
        <v>#N/A</v>
      </c>
      <c r="AT63" s="491" t="e">
        <f ca="1">+IF(AND(ISNUMBER(OFFSET('Sanitation Data'!$H$12,0,10*ROW('Sanitation Data'!H57))),'Data Summary'!DI63="Yes"),OFFSET('Sanitation Data'!$H$12,0,10*ROW('Sanitation Data'!H57)),NA())</f>
        <v>#N/A</v>
      </c>
      <c r="AU63" s="491" t="e">
        <f ca="1">+IF(AND(ISNUMBER(OFFSET('Sanitation Data'!$I$4,0,10*ROW('Sanitation Data'!I57))),'Data Summary'!DJ63="Yes"),100-OFFSET('Sanitation Data'!$I$4,0,10*ROW('Sanitation Data'!I57)),NA())</f>
        <v>#N/A</v>
      </c>
      <c r="AV63" s="491" t="e">
        <f ca="1">+IF(AND(ISNUMBER(OFFSET('Sanitation Data'!$I$6,0,10*ROW('Sanitation Data'!I57))),'Data Summary'!DK63="Yes"),OFFSET('Sanitation Data'!$I$6,0,10*ROW('Sanitation Data'!I57)),NA())</f>
        <v>#N/A</v>
      </c>
      <c r="AW63" s="491" t="e">
        <f ca="1">+IF(AND(ISNUMBER(OFFSET('Sanitation Data'!$I$10,0,10*ROW('Sanitation Data'!I57))),'Data Summary'!DL63="Yes"),OFFSET('Sanitation Data'!$I$10,0,10*ROW('Sanitation Data'!I57)),NA())</f>
        <v>#N/A</v>
      </c>
      <c r="AX63" s="491" t="e">
        <f ca="1">+IF(AND(ISNUMBER(OFFSET('Sanitation Data'!$I$11,0,10*ROW('Sanitation Data'!I57))),'Data Summary'!DM63="Yes"),OFFSET('Sanitation Data'!$I$11,0,10*ROW('Sanitation Data'!I57)),NA())</f>
        <v>#N/A</v>
      </c>
      <c r="AY63" s="491" t="e">
        <f ca="1">+IF(AND(ISNUMBER(OFFSET('Sanitation Data'!$I$12,0,10*ROW('Sanitation Data'!I57))),'Data Summary'!DN63="Yes"),OFFSET('Sanitation Data'!$I$12,0,10*ROW('Sanitation Data'!I57)),NA())</f>
        <v>#N/A</v>
      </c>
      <c r="AZ63" s="492" t="e">
        <f ca="1">+IF(AND(ISNUMBER(OFFSET('Hygiene Data'!$D$5,0,10*ROW('Hygiene Data'!D57))),'Data Summary'!DO63="Yes"),OFFSET('Hygiene Data'!$D$5,0,10*ROW('Hygiene Data'!D57)),NA())</f>
        <v>#N/A</v>
      </c>
      <c r="BA63" s="492" t="e">
        <f ca="1">+IF(AND(ISNUMBER(OFFSET('Hygiene Data'!$D$7,0,10*ROW('Hygiene Data'!D57))),'Data Summary'!DP63="Yes"),OFFSET('Hygiene Data'!$D$7,0,10*ROW('Hygiene Data'!D57)),NA())</f>
        <v>#N/A</v>
      </c>
      <c r="BB63" s="492" t="e">
        <f ca="1">+IF(AND(ISNUMBER(OFFSET('Hygiene Data'!$D$9,0,10*ROW('Hygiene Data'!D57))),'Data Summary'!DQ63="Yes"),OFFSET('Hygiene Data'!$D$9,0,10*ROW('Hygiene Data'!D57)),NA())</f>
        <v>#N/A</v>
      </c>
      <c r="BC63" s="492" t="e">
        <f ca="1">+IF(AND(ISNUMBER(OFFSET('Hygiene Data'!$E$5,0,10*ROW('Hygiene Data'!E57))),'Data Summary'!DR63="Yes"),OFFSET('Hygiene Data'!$E$5,0,10*ROW('Hygiene Data'!E57)),NA())</f>
        <v>#N/A</v>
      </c>
      <c r="BD63" s="492" t="e">
        <f ca="1">+IF(AND(ISNUMBER(OFFSET('Hygiene Data'!$E$7,0,10*ROW('Hygiene Data'!E57))),'Data Summary'!DS63="Yes"),OFFSET('Hygiene Data'!$E$7,0,10*ROW('Hygiene Data'!E57)),NA())</f>
        <v>#N/A</v>
      </c>
      <c r="BE63" s="492" t="e">
        <f ca="1">+IF(AND(ISNUMBER(OFFSET('Hygiene Data'!$E$9,0,10*ROW('Hygiene Data'!E57))),'Data Summary'!DT63="Yes"),OFFSET('Hygiene Data'!$E$9,0,10*ROW('Hygiene Data'!E57)),NA())</f>
        <v>#N/A</v>
      </c>
      <c r="BF63" s="492" t="e">
        <f ca="1">+IF(AND(ISNUMBER(OFFSET('Hygiene Data'!$F$5,0,10*ROW('Hygiene Data'!F57))),'Data Summary'!DU63="Yes"),OFFSET('Hygiene Data'!$F$5,0,10*ROW('Hygiene Data'!F57)),NA())</f>
        <v>#N/A</v>
      </c>
      <c r="BG63" s="492" t="e">
        <f ca="1">+IF(AND(ISNUMBER(OFFSET('Hygiene Data'!$F$7,0,10*ROW('Hygiene Data'!F57))),'Data Summary'!DV63="Yes"),OFFSET('Hygiene Data'!$F$7,0,10*ROW('Hygiene Data'!F57)),NA())</f>
        <v>#N/A</v>
      </c>
      <c r="BH63" s="492" t="e">
        <f ca="1">+IF(AND(ISNUMBER(OFFSET('Hygiene Data'!$F$9,0,10*ROW('Hygiene Data'!F57))),'Data Summary'!DW63="Yes"),OFFSET('Hygiene Data'!$F$9,0,10*ROW('Hygiene Data'!F57)),NA())</f>
        <v>#N/A</v>
      </c>
      <c r="BI63" s="492" t="e">
        <f ca="1">+IF(AND(ISNUMBER(OFFSET('Hygiene Data'!$G$5,0,10*ROW('Hygiene Data'!G57))),'Data Summary'!DX63="Yes"),OFFSET('Hygiene Data'!$G$5,0,10*ROW('Hygiene Data'!G57)),NA())</f>
        <v>#N/A</v>
      </c>
      <c r="BJ63" s="492" t="e">
        <f ca="1">+IF(AND(ISNUMBER(OFFSET('Hygiene Data'!$G$7,0,10*ROW('Hygiene Data'!G57))),'Data Summary'!DY63="Yes"),OFFSET('Hygiene Data'!$G$7,0,10*ROW('Hygiene Data'!G57)),NA())</f>
        <v>#N/A</v>
      </c>
      <c r="BK63" s="492" t="e">
        <f ca="1">+IF(AND(ISNUMBER(OFFSET('Hygiene Data'!$G$9,0,10*ROW('Hygiene Data'!G57))),'Data Summary'!DZ63="Yes"),OFFSET('Hygiene Data'!$G$9,0,10*ROW('Hygiene Data'!G57)),NA())</f>
        <v>#N/A</v>
      </c>
      <c r="BL63" s="492" t="e">
        <f ca="1">+IF(AND(ISNUMBER(OFFSET('Hygiene Data'!$H$5,0,10*ROW('Hygiene Data'!H57))),'Data Summary'!EA63="Yes"),OFFSET('Hygiene Data'!$H$5,0,10*ROW('Hygiene Data'!H57)),NA())</f>
        <v>#N/A</v>
      </c>
      <c r="BM63" s="492" t="e">
        <f ca="1">+IF(AND(ISNUMBER(OFFSET('Hygiene Data'!$H$7,0,10*ROW('Hygiene Data'!H57))),'Data Summary'!EB63="Yes"),OFFSET('Hygiene Data'!$H$7,0,10*ROW('Hygiene Data'!H57)),NA())</f>
        <v>#N/A</v>
      </c>
      <c r="BN63" s="492" t="e">
        <f ca="1">+IF(AND(ISNUMBER(OFFSET('Hygiene Data'!$H$9,0,10*ROW('Hygiene Data'!H57))),'Data Summary'!EC63="Yes"),OFFSET('Hygiene Data'!$H$9,0,10*ROW('Hygiene Data'!H57)),NA())</f>
        <v>#N/A</v>
      </c>
      <c r="BO63" s="492" t="e">
        <f ca="1">+IF(AND(ISNUMBER(OFFSET('Hygiene Data'!$I$5,0,10*ROW('Hygiene Data'!I57))),'Data Summary'!ED63="Yes"),OFFSET('Hygiene Data'!$I$5,0,10*ROW('Hygiene Data'!I57)),NA())</f>
        <v>#N/A</v>
      </c>
      <c r="BP63" s="492" t="e">
        <f ca="1">+IF(AND(ISNUMBER(OFFSET('Hygiene Data'!$I$7,0,10*ROW('Hygiene Data'!I57))),'Data Summary'!EE63="Yes"),OFFSET('Hygiene Data'!$I$7,0,10*ROW('Hygiene Data'!I57)),NA())</f>
        <v>#N/A</v>
      </c>
      <c r="BQ63" s="492" t="e">
        <f ca="1">+IF(AND(ISNUMBER(OFFSET('Hygiene Data'!$I$9,0,10*ROW('Hygiene Data'!I57))),'Data Summary'!EF63="Yes"),OFFSET('Hygiene Data'!$I$9,0,10*ROW('Hygiene Data'!I57)),NA())</f>
        <v>#N/A</v>
      </c>
    </row>
    <row r="64" spans="1:69" x14ac:dyDescent="0.25">
      <c r="A64" s="488" t="e">
        <f ca="1">+RIGHT('Data Summary'!A64,LEN('Data Summary'!A64)-9)</f>
        <v>#VALUE!</v>
      </c>
      <c r="B64" s="462" t="str">
        <f ca="1">+IF(ISTEXT('Data Summary'!B64),'Data Summary'!B64,"")</f>
        <v/>
      </c>
      <c r="C64" s="489" t="e">
        <f ca="1">+VALUE('Data Summary'!C64)</f>
        <v>#VALUE!</v>
      </c>
      <c r="D64" s="490" t="e">
        <f ca="1">+IF(AND(ISNUMBER(OFFSET('Water Data'!$D$4,0,10*ROW('Water Data'!D58))),'Data Summary'!BS64="Yes"),100-OFFSET('Water Data'!$D$4,0,10*ROW('Water Data'!D58)),NA())</f>
        <v>#N/A</v>
      </c>
      <c r="E64" s="490" t="e">
        <f ca="1">+IF(AND(ISNUMBER(OFFSET('Water Data'!$D$6,0,10*ROW('Water Data'!D58))),'Data Summary'!BT64="Yes"),OFFSET('Water Data'!$D$6,0,10*ROW('Water Data'!D58)),NA())</f>
        <v>#N/A</v>
      </c>
      <c r="F64" s="490" t="e">
        <f ca="1">+IF(AND(ISNUMBER(OFFSET('Water Data'!$D$9,0,10*ROW('Water Data'!D58))),'Data Summary'!BU64="Yes"),OFFSET('Water Data'!$D$9,0,10*ROW('Water Data'!D58)),NA())</f>
        <v>#N/A</v>
      </c>
      <c r="G64" s="490" t="e">
        <f ca="1">+IF(AND(ISNUMBER(OFFSET('Water Data'!$E$4,0,10*ROW('Water Data'!E58))),'Data Summary'!BV64="Yes"),100-OFFSET('Water Data'!$E$4,0,10*ROW('Water Data'!E58)),NA())</f>
        <v>#N/A</v>
      </c>
      <c r="H64" s="490" t="e">
        <f ca="1">+IF(AND(ISNUMBER(OFFSET('Water Data'!$E$6,0,10*ROW('Water Data'!E58))),'Data Summary'!BW64="Yes"),OFFSET('Water Data'!$E$6,0,10*ROW('Water Data'!E58)),NA())</f>
        <v>#N/A</v>
      </c>
      <c r="I64" s="490" t="e">
        <f ca="1">+IF(AND(ISNUMBER(OFFSET('Water Data'!$E$9,0,10*ROW('Water Data'!E58))),'Data Summary'!BX64="Yes"),OFFSET('Water Data'!$E$9,0,10*ROW('Water Data'!E58)),NA())</f>
        <v>#N/A</v>
      </c>
      <c r="J64" s="490" t="e">
        <f ca="1">+IF(AND(ISNUMBER(OFFSET('Water Data'!$F$4,0,10*ROW('Water Data'!F58))),'Data Summary'!BY64="Yes"),100-OFFSET('Water Data'!$F$4,0,10*ROW('Water Data'!F58)),NA())</f>
        <v>#N/A</v>
      </c>
      <c r="K64" s="490" t="e">
        <f ca="1">+IF(AND(ISNUMBER(OFFSET('Water Data'!$F$6,0,10*ROW('Water Data'!F58))),'Data Summary'!BZ64="Yes"),OFFSET('Water Data'!$F$6,0,10*ROW('Water Data'!F58)),NA())</f>
        <v>#N/A</v>
      </c>
      <c r="L64" s="490" t="e">
        <f ca="1">+IF(AND(ISNUMBER(OFFSET('Water Data'!$F$9,0,10*ROW('Water Data'!F58))),'Data Summary'!CA64="Yes"),OFFSET('Water Data'!$F$9,0,10*ROW('Water Data'!F58)),NA())</f>
        <v>#N/A</v>
      </c>
      <c r="M64" s="490" t="e">
        <f ca="1">+IF(AND(ISNUMBER(OFFSET('Water Data'!$G$4,0,10*ROW('Water Data'!G58))),'Data Summary'!CB64="Yes"),100-OFFSET('Water Data'!$G$4,0,10*ROW('Water Data'!G58)),NA())</f>
        <v>#N/A</v>
      </c>
      <c r="N64" s="490" t="e">
        <f ca="1">+IF(AND(ISNUMBER(OFFSET('Water Data'!$G$6,0,10*ROW('Water Data'!G58))),'Data Summary'!CC64="Yes"),OFFSET('Water Data'!$G$6,0,10*ROW('Water Data'!G58)),NA())</f>
        <v>#N/A</v>
      </c>
      <c r="O64" s="490" t="e">
        <f ca="1">+IF(AND(ISNUMBER(OFFSET('Water Data'!$G$9,0,10*ROW('Water Data'!G58))),'Data Summary'!CD64="Yes"),OFFSET('Water Data'!$G$9,0,10*ROW('Water Data'!G58)),NA())</f>
        <v>#N/A</v>
      </c>
      <c r="P64" s="490" t="e">
        <f ca="1">+IF(AND(ISNUMBER(OFFSET('Water Data'!$H$4,0,10*ROW('Water Data'!H58))),'Data Summary'!CE64="Yes"),100-OFFSET('Water Data'!$H$4,0,10*ROW('Water Data'!H58)),NA())</f>
        <v>#N/A</v>
      </c>
      <c r="Q64" s="490" t="e">
        <f ca="1">+IF(AND(ISNUMBER(OFFSET('Water Data'!$H$6,0,10*ROW('Water Data'!H58))),'Data Summary'!CF64="Yes"),OFFSET('Water Data'!$H$6,0,10*ROW('Water Data'!H58)),NA())</f>
        <v>#N/A</v>
      </c>
      <c r="R64" s="490" t="e">
        <f ca="1">+IF(AND(ISNUMBER(OFFSET('Water Data'!$H$9,0,10*ROW('Water Data'!H58))),'Data Summary'!CG64="Yes"),OFFSET('Water Data'!$H$9,0,10*ROW('Water Data'!H58)),NA())</f>
        <v>#N/A</v>
      </c>
      <c r="S64" s="490" t="e">
        <f ca="1">+IF(AND(ISNUMBER(OFFSET('Water Data'!$I$4,0,10*ROW('Water Data'!I58))),'Data Summary'!CH64="Yes"),100-OFFSET('Water Data'!$I$4,0,10*ROW('Water Data'!I58)),NA())</f>
        <v>#N/A</v>
      </c>
      <c r="T64" s="490" t="e">
        <f ca="1">+IF(AND(ISNUMBER(OFFSET('Water Data'!$I$6,0,10*ROW('Water Data'!I58))),'Data Summary'!CI64="Yes"),OFFSET('Water Data'!$I$6,0,10*ROW('Water Data'!I58)),NA())</f>
        <v>#N/A</v>
      </c>
      <c r="U64" s="490" t="e">
        <f ca="1">+IF(AND(ISNUMBER(OFFSET('Water Data'!$I$9,0,10*ROW('Water Data'!I58))),'Data Summary'!CJ64="Yes"),OFFSET('Water Data'!$I$9,0,10*ROW('Water Data'!I58)),NA())</f>
        <v>#N/A</v>
      </c>
      <c r="V64" s="491" t="e">
        <f ca="1">+IF(AND(ISNUMBER(OFFSET('Sanitation Data'!$D$4,0,10*ROW('Sanitation Data'!D58))),'Data Summary'!CK64="Yes"),100-OFFSET('Sanitation Data'!$D$4,0,10*ROW('Sanitation Data'!D58)),NA())</f>
        <v>#N/A</v>
      </c>
      <c r="W64" s="491" t="e">
        <f ca="1">+IF(AND(ISNUMBER(OFFSET('Sanitation Data'!$D$6,0,10*ROW('Sanitation Data'!D58))),'Data Summary'!CL64="Yes"),OFFSET('Sanitation Data'!$D$6,0,10*ROW('Sanitation Data'!D58)),NA())</f>
        <v>#N/A</v>
      </c>
      <c r="X64" s="491" t="e">
        <f ca="1">+IF(AND(ISNUMBER(OFFSET('Sanitation Data'!$D$10,0,10*ROW('Sanitation Data'!D58))),'Data Summary'!CM64="Yes"),OFFSET('Sanitation Data'!$D$10,0,10*ROW('Sanitation Data'!D58)),NA())</f>
        <v>#N/A</v>
      </c>
      <c r="Y64" s="491" t="e">
        <f ca="1">+IF(AND(ISNUMBER(OFFSET('Sanitation Data'!$D$11,0,10*ROW('Sanitation Data'!D58))),'Data Summary'!CN64="Yes"),OFFSET('Sanitation Data'!$D$11,0,10*ROW('Sanitation Data'!D58)),NA())</f>
        <v>#N/A</v>
      </c>
      <c r="Z64" s="491" t="e">
        <f ca="1">+IF(AND(ISNUMBER(OFFSET('Sanitation Data'!$D$12,0,10*ROW('Sanitation Data'!D58))),'Data Summary'!CO64="Yes"),OFFSET('Sanitation Data'!$D$12,0,10*ROW('Sanitation Data'!D58)),NA())</f>
        <v>#N/A</v>
      </c>
      <c r="AA64" s="491" t="e">
        <f ca="1">+IF(AND(ISNUMBER(OFFSET('Sanitation Data'!$E$4,0,10*ROW('Sanitation Data'!E58))),'Data Summary'!CP64="Yes"),100-OFFSET('Sanitation Data'!$E$4,0,10*ROW('Sanitation Data'!E58)),NA())</f>
        <v>#N/A</v>
      </c>
      <c r="AB64" s="491" t="e">
        <f ca="1">+IF(AND(ISNUMBER(OFFSET('Sanitation Data'!$E$6,0,10*ROW('Sanitation Data'!E58))),'Data Summary'!CQ64="Yes"),OFFSET('Sanitation Data'!$E$6,0,10*ROW('Sanitation Data'!E58)),NA())</f>
        <v>#N/A</v>
      </c>
      <c r="AC64" s="491" t="e">
        <f ca="1">+IF(AND(ISNUMBER(OFFSET('Sanitation Data'!$E$10,0,10*ROW('Sanitation Data'!E58))),'Data Summary'!CR64="Yes"),OFFSET('Sanitation Data'!$E$10,0,10*ROW('Sanitation Data'!E58)),NA())</f>
        <v>#N/A</v>
      </c>
      <c r="AD64" s="491" t="e">
        <f ca="1">+IF(AND(ISNUMBER(OFFSET('Sanitation Data'!$E$11,0,10*ROW('Sanitation Data'!E58))),'Data Summary'!CS64="Yes"),OFFSET('Sanitation Data'!$E$11,0,10*ROW('Sanitation Data'!E58)),NA())</f>
        <v>#N/A</v>
      </c>
      <c r="AE64" s="491" t="e">
        <f ca="1">+IF(AND(ISNUMBER(OFFSET('Sanitation Data'!$E$12,0,10*ROW('Sanitation Data'!E58))),'Data Summary'!CT64="Yes"),OFFSET('Sanitation Data'!$E$12,0,10*ROW('Sanitation Data'!E58)),NA())</f>
        <v>#N/A</v>
      </c>
      <c r="AF64" s="491" t="e">
        <f ca="1">+IF(AND(ISNUMBER(OFFSET('Sanitation Data'!$F$4,0,10*ROW('Sanitation Data'!F58))),'Data Summary'!CU64="Yes"),100-OFFSET('Sanitation Data'!$F$4,0,10*ROW('Sanitation Data'!F58)),NA())</f>
        <v>#N/A</v>
      </c>
      <c r="AG64" s="491" t="e">
        <f ca="1">+IF(AND(ISNUMBER(OFFSET('Sanitation Data'!$F$6,0,10*ROW('Sanitation Data'!F58))),'Data Summary'!CV64="Yes"),OFFSET('Sanitation Data'!$F$6,0,10*ROW('Sanitation Data'!F58)),NA())</f>
        <v>#N/A</v>
      </c>
      <c r="AH64" s="491" t="e">
        <f ca="1">+IF(AND(ISNUMBER(OFFSET('Sanitation Data'!$F$10,0,10*ROW('Sanitation Data'!F58))),'Data Summary'!CW64="Yes"),OFFSET('Sanitation Data'!$F$10,0,10*ROW('Sanitation Data'!F58)),NA())</f>
        <v>#N/A</v>
      </c>
      <c r="AI64" s="491" t="e">
        <f ca="1">+IF(AND(ISNUMBER(OFFSET('Sanitation Data'!$F$11,0,10*ROW('Sanitation Data'!F58))),'Data Summary'!CX64="Yes"),OFFSET('Sanitation Data'!$F$11,0,10*ROW('Sanitation Data'!F58)),NA())</f>
        <v>#N/A</v>
      </c>
      <c r="AJ64" s="491" t="e">
        <f ca="1">+IF(AND(ISNUMBER(OFFSET('Sanitation Data'!$F$12,0,10*ROW('Sanitation Data'!F58))),'Data Summary'!CY64="Yes"),OFFSET('Sanitation Data'!$F$12,0,10*ROW('Sanitation Data'!F58)),NA())</f>
        <v>#N/A</v>
      </c>
      <c r="AK64" s="491" t="e">
        <f ca="1">+IF(AND(ISNUMBER(OFFSET('Sanitation Data'!$G$4,0,10*ROW('Sanitation Data'!G58))),'Data Summary'!CZ64="Yes"),100-OFFSET('Sanitation Data'!$G$4,0,10*ROW('Sanitation Data'!G58)),NA())</f>
        <v>#N/A</v>
      </c>
      <c r="AL64" s="491" t="e">
        <f ca="1">+IF(AND(ISNUMBER(OFFSET('Sanitation Data'!$G$6,0,10*ROW('Sanitation Data'!G58))),'Data Summary'!DA64="Yes"),OFFSET('Sanitation Data'!$G$6,0,10*ROW('Sanitation Data'!G58)),NA())</f>
        <v>#N/A</v>
      </c>
      <c r="AM64" s="491" t="e">
        <f ca="1">+IF(AND(ISNUMBER(OFFSET('Sanitation Data'!$G$10,0,10*ROW('Sanitation Data'!G58))),'Data Summary'!DB64="Yes"),OFFSET('Sanitation Data'!$G$10,0,10*ROW('Sanitation Data'!G58)),NA())</f>
        <v>#N/A</v>
      </c>
      <c r="AN64" s="491" t="e">
        <f ca="1">+IF(AND(ISNUMBER(OFFSET('Sanitation Data'!$G$11,0,10*ROW('Sanitation Data'!G58))),'Data Summary'!DC64="Yes"),OFFSET('Sanitation Data'!$G$11,0,10*ROW('Sanitation Data'!G58)),NA())</f>
        <v>#N/A</v>
      </c>
      <c r="AO64" s="491" t="e">
        <f ca="1">+IF(AND(ISNUMBER(OFFSET('Sanitation Data'!$G$12,0,10*ROW('Sanitation Data'!G58))),'Data Summary'!DD64="Yes"),OFFSET('Sanitation Data'!$G$12,0,10*ROW('Sanitation Data'!G58)),NA())</f>
        <v>#N/A</v>
      </c>
      <c r="AP64" s="491" t="e">
        <f ca="1">+IF(AND(ISNUMBER(OFFSET('Sanitation Data'!$H$4,0,10*ROW('Sanitation Data'!H58))),'Data Summary'!DE64="Yes"),100-OFFSET('Sanitation Data'!$H$4,0,10*ROW('Sanitation Data'!H58)),NA())</f>
        <v>#N/A</v>
      </c>
      <c r="AQ64" s="491" t="e">
        <f ca="1">+IF(AND(ISNUMBER(OFFSET('Sanitation Data'!$H$6,0,10*ROW('Sanitation Data'!H58))),'Data Summary'!DF64="Yes"),OFFSET('Sanitation Data'!$H$6,0,10*ROW('Sanitation Data'!H58)),NA())</f>
        <v>#N/A</v>
      </c>
      <c r="AR64" s="491" t="e">
        <f ca="1">+IF(AND(ISNUMBER(OFFSET('Sanitation Data'!$H$10,0,10*ROW('Sanitation Data'!H58))),'Data Summary'!DG64="Yes"),OFFSET('Sanitation Data'!$H$10,0,10*ROW('Sanitation Data'!H58)),NA())</f>
        <v>#N/A</v>
      </c>
      <c r="AS64" s="491" t="e">
        <f ca="1">+IF(AND(ISNUMBER(OFFSET('Sanitation Data'!$H$11,0,10*ROW('Sanitation Data'!H58))),'Data Summary'!DH64="Yes"),OFFSET('Sanitation Data'!$H$11,0,10*ROW('Sanitation Data'!H58)),NA())</f>
        <v>#N/A</v>
      </c>
      <c r="AT64" s="491" t="e">
        <f ca="1">+IF(AND(ISNUMBER(OFFSET('Sanitation Data'!$H$12,0,10*ROW('Sanitation Data'!H58))),'Data Summary'!DI64="Yes"),OFFSET('Sanitation Data'!$H$12,0,10*ROW('Sanitation Data'!H58)),NA())</f>
        <v>#N/A</v>
      </c>
      <c r="AU64" s="491" t="e">
        <f ca="1">+IF(AND(ISNUMBER(OFFSET('Sanitation Data'!$I$4,0,10*ROW('Sanitation Data'!I58))),'Data Summary'!DJ64="Yes"),100-OFFSET('Sanitation Data'!$I$4,0,10*ROW('Sanitation Data'!I58)),NA())</f>
        <v>#N/A</v>
      </c>
      <c r="AV64" s="491" t="e">
        <f ca="1">+IF(AND(ISNUMBER(OFFSET('Sanitation Data'!$I$6,0,10*ROW('Sanitation Data'!I58))),'Data Summary'!DK64="Yes"),OFFSET('Sanitation Data'!$I$6,0,10*ROW('Sanitation Data'!I58)),NA())</f>
        <v>#N/A</v>
      </c>
      <c r="AW64" s="491" t="e">
        <f ca="1">+IF(AND(ISNUMBER(OFFSET('Sanitation Data'!$I$10,0,10*ROW('Sanitation Data'!I58))),'Data Summary'!DL64="Yes"),OFFSET('Sanitation Data'!$I$10,0,10*ROW('Sanitation Data'!I58)),NA())</f>
        <v>#N/A</v>
      </c>
      <c r="AX64" s="491" t="e">
        <f ca="1">+IF(AND(ISNUMBER(OFFSET('Sanitation Data'!$I$11,0,10*ROW('Sanitation Data'!I58))),'Data Summary'!DM64="Yes"),OFFSET('Sanitation Data'!$I$11,0,10*ROW('Sanitation Data'!I58)),NA())</f>
        <v>#N/A</v>
      </c>
      <c r="AY64" s="491" t="e">
        <f ca="1">+IF(AND(ISNUMBER(OFFSET('Sanitation Data'!$I$12,0,10*ROW('Sanitation Data'!I58))),'Data Summary'!DN64="Yes"),OFFSET('Sanitation Data'!$I$12,0,10*ROW('Sanitation Data'!I58)),NA())</f>
        <v>#N/A</v>
      </c>
      <c r="AZ64" s="492" t="e">
        <f ca="1">+IF(AND(ISNUMBER(OFFSET('Hygiene Data'!$D$5,0,10*ROW('Hygiene Data'!D58))),'Data Summary'!DO64="Yes"),OFFSET('Hygiene Data'!$D$5,0,10*ROW('Hygiene Data'!D58)),NA())</f>
        <v>#N/A</v>
      </c>
      <c r="BA64" s="492" t="e">
        <f ca="1">+IF(AND(ISNUMBER(OFFSET('Hygiene Data'!$D$7,0,10*ROW('Hygiene Data'!D58))),'Data Summary'!DP64="Yes"),OFFSET('Hygiene Data'!$D$7,0,10*ROW('Hygiene Data'!D58)),NA())</f>
        <v>#N/A</v>
      </c>
      <c r="BB64" s="492" t="e">
        <f ca="1">+IF(AND(ISNUMBER(OFFSET('Hygiene Data'!$D$9,0,10*ROW('Hygiene Data'!D58))),'Data Summary'!DQ64="Yes"),OFFSET('Hygiene Data'!$D$9,0,10*ROW('Hygiene Data'!D58)),NA())</f>
        <v>#N/A</v>
      </c>
      <c r="BC64" s="492" t="e">
        <f ca="1">+IF(AND(ISNUMBER(OFFSET('Hygiene Data'!$E$5,0,10*ROW('Hygiene Data'!E58))),'Data Summary'!DR64="Yes"),OFFSET('Hygiene Data'!$E$5,0,10*ROW('Hygiene Data'!E58)),NA())</f>
        <v>#N/A</v>
      </c>
      <c r="BD64" s="492" t="e">
        <f ca="1">+IF(AND(ISNUMBER(OFFSET('Hygiene Data'!$E$7,0,10*ROW('Hygiene Data'!E58))),'Data Summary'!DS64="Yes"),OFFSET('Hygiene Data'!$E$7,0,10*ROW('Hygiene Data'!E58)),NA())</f>
        <v>#N/A</v>
      </c>
      <c r="BE64" s="492" t="e">
        <f ca="1">+IF(AND(ISNUMBER(OFFSET('Hygiene Data'!$E$9,0,10*ROW('Hygiene Data'!E58))),'Data Summary'!DT64="Yes"),OFFSET('Hygiene Data'!$E$9,0,10*ROW('Hygiene Data'!E58)),NA())</f>
        <v>#N/A</v>
      </c>
      <c r="BF64" s="492" t="e">
        <f ca="1">+IF(AND(ISNUMBER(OFFSET('Hygiene Data'!$F$5,0,10*ROW('Hygiene Data'!F58))),'Data Summary'!DU64="Yes"),OFFSET('Hygiene Data'!$F$5,0,10*ROW('Hygiene Data'!F58)),NA())</f>
        <v>#N/A</v>
      </c>
      <c r="BG64" s="492" t="e">
        <f ca="1">+IF(AND(ISNUMBER(OFFSET('Hygiene Data'!$F$7,0,10*ROW('Hygiene Data'!F58))),'Data Summary'!DV64="Yes"),OFFSET('Hygiene Data'!$F$7,0,10*ROW('Hygiene Data'!F58)),NA())</f>
        <v>#N/A</v>
      </c>
      <c r="BH64" s="492" t="e">
        <f ca="1">+IF(AND(ISNUMBER(OFFSET('Hygiene Data'!$F$9,0,10*ROW('Hygiene Data'!F58))),'Data Summary'!DW64="Yes"),OFFSET('Hygiene Data'!$F$9,0,10*ROW('Hygiene Data'!F58)),NA())</f>
        <v>#N/A</v>
      </c>
      <c r="BI64" s="492" t="e">
        <f ca="1">+IF(AND(ISNUMBER(OFFSET('Hygiene Data'!$G$5,0,10*ROW('Hygiene Data'!G58))),'Data Summary'!DX64="Yes"),OFFSET('Hygiene Data'!$G$5,0,10*ROW('Hygiene Data'!G58)),NA())</f>
        <v>#N/A</v>
      </c>
      <c r="BJ64" s="492" t="e">
        <f ca="1">+IF(AND(ISNUMBER(OFFSET('Hygiene Data'!$G$7,0,10*ROW('Hygiene Data'!G58))),'Data Summary'!DY64="Yes"),OFFSET('Hygiene Data'!$G$7,0,10*ROW('Hygiene Data'!G58)),NA())</f>
        <v>#N/A</v>
      </c>
      <c r="BK64" s="492" t="e">
        <f ca="1">+IF(AND(ISNUMBER(OFFSET('Hygiene Data'!$G$9,0,10*ROW('Hygiene Data'!G58))),'Data Summary'!DZ64="Yes"),OFFSET('Hygiene Data'!$G$9,0,10*ROW('Hygiene Data'!G58)),NA())</f>
        <v>#N/A</v>
      </c>
      <c r="BL64" s="492" t="e">
        <f ca="1">+IF(AND(ISNUMBER(OFFSET('Hygiene Data'!$H$5,0,10*ROW('Hygiene Data'!H58))),'Data Summary'!EA64="Yes"),OFFSET('Hygiene Data'!$H$5,0,10*ROW('Hygiene Data'!H58)),NA())</f>
        <v>#N/A</v>
      </c>
      <c r="BM64" s="492" t="e">
        <f ca="1">+IF(AND(ISNUMBER(OFFSET('Hygiene Data'!$H$7,0,10*ROW('Hygiene Data'!H58))),'Data Summary'!EB64="Yes"),OFFSET('Hygiene Data'!$H$7,0,10*ROW('Hygiene Data'!H58)),NA())</f>
        <v>#N/A</v>
      </c>
      <c r="BN64" s="492" t="e">
        <f ca="1">+IF(AND(ISNUMBER(OFFSET('Hygiene Data'!$H$9,0,10*ROW('Hygiene Data'!H58))),'Data Summary'!EC64="Yes"),OFFSET('Hygiene Data'!$H$9,0,10*ROW('Hygiene Data'!H58)),NA())</f>
        <v>#N/A</v>
      </c>
      <c r="BO64" s="492" t="e">
        <f ca="1">+IF(AND(ISNUMBER(OFFSET('Hygiene Data'!$I$5,0,10*ROW('Hygiene Data'!I58))),'Data Summary'!ED64="Yes"),OFFSET('Hygiene Data'!$I$5,0,10*ROW('Hygiene Data'!I58)),NA())</f>
        <v>#N/A</v>
      </c>
      <c r="BP64" s="492" t="e">
        <f ca="1">+IF(AND(ISNUMBER(OFFSET('Hygiene Data'!$I$7,0,10*ROW('Hygiene Data'!I58))),'Data Summary'!EE64="Yes"),OFFSET('Hygiene Data'!$I$7,0,10*ROW('Hygiene Data'!I58)),NA())</f>
        <v>#N/A</v>
      </c>
      <c r="BQ64" s="492" t="e">
        <f ca="1">+IF(AND(ISNUMBER(OFFSET('Hygiene Data'!$I$9,0,10*ROW('Hygiene Data'!I58))),'Data Summary'!EF64="Yes"),OFFSET('Hygiene Data'!$I$9,0,10*ROW('Hygiene Data'!I58)),NA())</f>
        <v>#N/A</v>
      </c>
    </row>
    <row r="65" spans="1:69" x14ac:dyDescent="0.25">
      <c r="A65" s="488" t="e">
        <f ca="1">+RIGHT('Data Summary'!A65,LEN('Data Summary'!A65)-9)</f>
        <v>#VALUE!</v>
      </c>
      <c r="B65" s="462" t="str">
        <f ca="1">+IF(ISTEXT('Data Summary'!B65),'Data Summary'!B65,"")</f>
        <v/>
      </c>
      <c r="C65" s="489" t="e">
        <f ca="1">+VALUE('Data Summary'!C65)</f>
        <v>#VALUE!</v>
      </c>
      <c r="D65" s="490" t="e">
        <f ca="1">+IF(AND(ISNUMBER(OFFSET('Water Data'!$D$4,0,10*ROW('Water Data'!D59))),'Data Summary'!BS65="Yes"),100-OFFSET('Water Data'!$D$4,0,10*ROW('Water Data'!D59)),NA())</f>
        <v>#N/A</v>
      </c>
      <c r="E65" s="490" t="e">
        <f ca="1">+IF(AND(ISNUMBER(OFFSET('Water Data'!$D$6,0,10*ROW('Water Data'!D59))),'Data Summary'!BT65="Yes"),OFFSET('Water Data'!$D$6,0,10*ROW('Water Data'!D59)),NA())</f>
        <v>#N/A</v>
      </c>
      <c r="F65" s="490" t="e">
        <f ca="1">+IF(AND(ISNUMBER(OFFSET('Water Data'!$D$9,0,10*ROW('Water Data'!D59))),'Data Summary'!BU65="Yes"),OFFSET('Water Data'!$D$9,0,10*ROW('Water Data'!D59)),NA())</f>
        <v>#N/A</v>
      </c>
      <c r="G65" s="490" t="e">
        <f ca="1">+IF(AND(ISNUMBER(OFFSET('Water Data'!$E$4,0,10*ROW('Water Data'!E59))),'Data Summary'!BV65="Yes"),100-OFFSET('Water Data'!$E$4,0,10*ROW('Water Data'!E59)),NA())</f>
        <v>#N/A</v>
      </c>
      <c r="H65" s="490" t="e">
        <f ca="1">+IF(AND(ISNUMBER(OFFSET('Water Data'!$E$6,0,10*ROW('Water Data'!E59))),'Data Summary'!BW65="Yes"),OFFSET('Water Data'!$E$6,0,10*ROW('Water Data'!E59)),NA())</f>
        <v>#N/A</v>
      </c>
      <c r="I65" s="490" t="e">
        <f ca="1">+IF(AND(ISNUMBER(OFFSET('Water Data'!$E$9,0,10*ROW('Water Data'!E59))),'Data Summary'!BX65="Yes"),OFFSET('Water Data'!$E$9,0,10*ROW('Water Data'!E59)),NA())</f>
        <v>#N/A</v>
      </c>
      <c r="J65" s="490" t="e">
        <f ca="1">+IF(AND(ISNUMBER(OFFSET('Water Data'!$F$4,0,10*ROW('Water Data'!F59))),'Data Summary'!BY65="Yes"),100-OFFSET('Water Data'!$F$4,0,10*ROW('Water Data'!F59)),NA())</f>
        <v>#N/A</v>
      </c>
      <c r="K65" s="490" t="e">
        <f ca="1">+IF(AND(ISNUMBER(OFFSET('Water Data'!$F$6,0,10*ROW('Water Data'!F59))),'Data Summary'!BZ65="Yes"),OFFSET('Water Data'!$F$6,0,10*ROW('Water Data'!F59)),NA())</f>
        <v>#N/A</v>
      </c>
      <c r="L65" s="490" t="e">
        <f ca="1">+IF(AND(ISNUMBER(OFFSET('Water Data'!$F$9,0,10*ROW('Water Data'!F59))),'Data Summary'!CA65="Yes"),OFFSET('Water Data'!$F$9,0,10*ROW('Water Data'!F59)),NA())</f>
        <v>#N/A</v>
      </c>
      <c r="M65" s="490" t="e">
        <f ca="1">+IF(AND(ISNUMBER(OFFSET('Water Data'!$G$4,0,10*ROW('Water Data'!G59))),'Data Summary'!CB65="Yes"),100-OFFSET('Water Data'!$G$4,0,10*ROW('Water Data'!G59)),NA())</f>
        <v>#N/A</v>
      </c>
      <c r="N65" s="490" t="e">
        <f ca="1">+IF(AND(ISNUMBER(OFFSET('Water Data'!$G$6,0,10*ROW('Water Data'!G59))),'Data Summary'!CC65="Yes"),OFFSET('Water Data'!$G$6,0,10*ROW('Water Data'!G59)),NA())</f>
        <v>#N/A</v>
      </c>
      <c r="O65" s="490" t="e">
        <f ca="1">+IF(AND(ISNUMBER(OFFSET('Water Data'!$G$9,0,10*ROW('Water Data'!G59))),'Data Summary'!CD65="Yes"),OFFSET('Water Data'!$G$9,0,10*ROW('Water Data'!G59)),NA())</f>
        <v>#N/A</v>
      </c>
      <c r="P65" s="490" t="e">
        <f ca="1">+IF(AND(ISNUMBER(OFFSET('Water Data'!$H$4,0,10*ROW('Water Data'!H59))),'Data Summary'!CE65="Yes"),100-OFFSET('Water Data'!$H$4,0,10*ROW('Water Data'!H59)),NA())</f>
        <v>#N/A</v>
      </c>
      <c r="Q65" s="490" t="e">
        <f ca="1">+IF(AND(ISNUMBER(OFFSET('Water Data'!$H$6,0,10*ROW('Water Data'!H59))),'Data Summary'!CF65="Yes"),OFFSET('Water Data'!$H$6,0,10*ROW('Water Data'!H59)),NA())</f>
        <v>#N/A</v>
      </c>
      <c r="R65" s="490" t="e">
        <f ca="1">+IF(AND(ISNUMBER(OFFSET('Water Data'!$H$9,0,10*ROW('Water Data'!H59))),'Data Summary'!CG65="Yes"),OFFSET('Water Data'!$H$9,0,10*ROW('Water Data'!H59)),NA())</f>
        <v>#N/A</v>
      </c>
      <c r="S65" s="490" t="e">
        <f ca="1">+IF(AND(ISNUMBER(OFFSET('Water Data'!$I$4,0,10*ROW('Water Data'!I59))),'Data Summary'!CH65="Yes"),100-OFFSET('Water Data'!$I$4,0,10*ROW('Water Data'!I59)),NA())</f>
        <v>#N/A</v>
      </c>
      <c r="T65" s="490" t="e">
        <f ca="1">+IF(AND(ISNUMBER(OFFSET('Water Data'!$I$6,0,10*ROW('Water Data'!I59))),'Data Summary'!CI65="Yes"),OFFSET('Water Data'!$I$6,0,10*ROW('Water Data'!I59)),NA())</f>
        <v>#N/A</v>
      </c>
      <c r="U65" s="490" t="e">
        <f ca="1">+IF(AND(ISNUMBER(OFFSET('Water Data'!$I$9,0,10*ROW('Water Data'!I59))),'Data Summary'!CJ65="Yes"),OFFSET('Water Data'!$I$9,0,10*ROW('Water Data'!I59)),NA())</f>
        <v>#N/A</v>
      </c>
      <c r="V65" s="491" t="e">
        <f ca="1">+IF(AND(ISNUMBER(OFFSET('Sanitation Data'!$D$4,0,10*ROW('Sanitation Data'!D59))),'Data Summary'!CK65="Yes"),100-OFFSET('Sanitation Data'!$D$4,0,10*ROW('Sanitation Data'!D59)),NA())</f>
        <v>#N/A</v>
      </c>
      <c r="W65" s="491" t="e">
        <f ca="1">+IF(AND(ISNUMBER(OFFSET('Sanitation Data'!$D$6,0,10*ROW('Sanitation Data'!D59))),'Data Summary'!CL65="Yes"),OFFSET('Sanitation Data'!$D$6,0,10*ROW('Sanitation Data'!D59)),NA())</f>
        <v>#N/A</v>
      </c>
      <c r="X65" s="491" t="e">
        <f ca="1">+IF(AND(ISNUMBER(OFFSET('Sanitation Data'!$D$10,0,10*ROW('Sanitation Data'!D59))),'Data Summary'!CM65="Yes"),OFFSET('Sanitation Data'!$D$10,0,10*ROW('Sanitation Data'!D59)),NA())</f>
        <v>#N/A</v>
      </c>
      <c r="Y65" s="491" t="e">
        <f ca="1">+IF(AND(ISNUMBER(OFFSET('Sanitation Data'!$D$11,0,10*ROW('Sanitation Data'!D59))),'Data Summary'!CN65="Yes"),OFFSET('Sanitation Data'!$D$11,0,10*ROW('Sanitation Data'!D59)),NA())</f>
        <v>#N/A</v>
      </c>
      <c r="Z65" s="491" t="e">
        <f ca="1">+IF(AND(ISNUMBER(OFFSET('Sanitation Data'!$D$12,0,10*ROW('Sanitation Data'!D59))),'Data Summary'!CO65="Yes"),OFFSET('Sanitation Data'!$D$12,0,10*ROW('Sanitation Data'!D59)),NA())</f>
        <v>#N/A</v>
      </c>
      <c r="AA65" s="491" t="e">
        <f ca="1">+IF(AND(ISNUMBER(OFFSET('Sanitation Data'!$E$4,0,10*ROW('Sanitation Data'!E59))),'Data Summary'!CP65="Yes"),100-OFFSET('Sanitation Data'!$E$4,0,10*ROW('Sanitation Data'!E59)),NA())</f>
        <v>#N/A</v>
      </c>
      <c r="AB65" s="491" t="e">
        <f ca="1">+IF(AND(ISNUMBER(OFFSET('Sanitation Data'!$E$6,0,10*ROW('Sanitation Data'!E59))),'Data Summary'!CQ65="Yes"),OFFSET('Sanitation Data'!$E$6,0,10*ROW('Sanitation Data'!E59)),NA())</f>
        <v>#N/A</v>
      </c>
      <c r="AC65" s="491" t="e">
        <f ca="1">+IF(AND(ISNUMBER(OFFSET('Sanitation Data'!$E$10,0,10*ROW('Sanitation Data'!E59))),'Data Summary'!CR65="Yes"),OFFSET('Sanitation Data'!$E$10,0,10*ROW('Sanitation Data'!E59)),NA())</f>
        <v>#N/A</v>
      </c>
      <c r="AD65" s="491" t="e">
        <f ca="1">+IF(AND(ISNUMBER(OFFSET('Sanitation Data'!$E$11,0,10*ROW('Sanitation Data'!E59))),'Data Summary'!CS65="Yes"),OFFSET('Sanitation Data'!$E$11,0,10*ROW('Sanitation Data'!E59)),NA())</f>
        <v>#N/A</v>
      </c>
      <c r="AE65" s="491" t="e">
        <f ca="1">+IF(AND(ISNUMBER(OFFSET('Sanitation Data'!$E$12,0,10*ROW('Sanitation Data'!E59))),'Data Summary'!CT65="Yes"),OFFSET('Sanitation Data'!$E$12,0,10*ROW('Sanitation Data'!E59)),NA())</f>
        <v>#N/A</v>
      </c>
      <c r="AF65" s="491" t="e">
        <f ca="1">+IF(AND(ISNUMBER(OFFSET('Sanitation Data'!$F$4,0,10*ROW('Sanitation Data'!F59))),'Data Summary'!CU65="Yes"),100-OFFSET('Sanitation Data'!$F$4,0,10*ROW('Sanitation Data'!F59)),NA())</f>
        <v>#N/A</v>
      </c>
      <c r="AG65" s="491" t="e">
        <f ca="1">+IF(AND(ISNUMBER(OFFSET('Sanitation Data'!$F$6,0,10*ROW('Sanitation Data'!F59))),'Data Summary'!CV65="Yes"),OFFSET('Sanitation Data'!$F$6,0,10*ROW('Sanitation Data'!F59)),NA())</f>
        <v>#N/A</v>
      </c>
      <c r="AH65" s="491" t="e">
        <f ca="1">+IF(AND(ISNUMBER(OFFSET('Sanitation Data'!$F$10,0,10*ROW('Sanitation Data'!F59))),'Data Summary'!CW65="Yes"),OFFSET('Sanitation Data'!$F$10,0,10*ROW('Sanitation Data'!F59)),NA())</f>
        <v>#N/A</v>
      </c>
      <c r="AI65" s="491" t="e">
        <f ca="1">+IF(AND(ISNUMBER(OFFSET('Sanitation Data'!$F$11,0,10*ROW('Sanitation Data'!F59))),'Data Summary'!CX65="Yes"),OFFSET('Sanitation Data'!$F$11,0,10*ROW('Sanitation Data'!F59)),NA())</f>
        <v>#N/A</v>
      </c>
      <c r="AJ65" s="491" t="e">
        <f ca="1">+IF(AND(ISNUMBER(OFFSET('Sanitation Data'!$F$12,0,10*ROW('Sanitation Data'!F59))),'Data Summary'!CY65="Yes"),OFFSET('Sanitation Data'!$F$12,0,10*ROW('Sanitation Data'!F59)),NA())</f>
        <v>#N/A</v>
      </c>
      <c r="AK65" s="491" t="e">
        <f ca="1">+IF(AND(ISNUMBER(OFFSET('Sanitation Data'!$G$4,0,10*ROW('Sanitation Data'!G59))),'Data Summary'!CZ65="Yes"),100-OFFSET('Sanitation Data'!$G$4,0,10*ROW('Sanitation Data'!G59)),NA())</f>
        <v>#N/A</v>
      </c>
      <c r="AL65" s="491" t="e">
        <f ca="1">+IF(AND(ISNUMBER(OFFSET('Sanitation Data'!$G$6,0,10*ROW('Sanitation Data'!G59))),'Data Summary'!DA65="Yes"),OFFSET('Sanitation Data'!$G$6,0,10*ROW('Sanitation Data'!G59)),NA())</f>
        <v>#N/A</v>
      </c>
      <c r="AM65" s="491" t="e">
        <f ca="1">+IF(AND(ISNUMBER(OFFSET('Sanitation Data'!$G$10,0,10*ROW('Sanitation Data'!G59))),'Data Summary'!DB65="Yes"),OFFSET('Sanitation Data'!$G$10,0,10*ROW('Sanitation Data'!G59)),NA())</f>
        <v>#N/A</v>
      </c>
      <c r="AN65" s="491" t="e">
        <f ca="1">+IF(AND(ISNUMBER(OFFSET('Sanitation Data'!$G$11,0,10*ROW('Sanitation Data'!G59))),'Data Summary'!DC65="Yes"),OFFSET('Sanitation Data'!$G$11,0,10*ROW('Sanitation Data'!G59)),NA())</f>
        <v>#N/A</v>
      </c>
      <c r="AO65" s="491" t="e">
        <f ca="1">+IF(AND(ISNUMBER(OFFSET('Sanitation Data'!$G$12,0,10*ROW('Sanitation Data'!G59))),'Data Summary'!DD65="Yes"),OFFSET('Sanitation Data'!$G$12,0,10*ROW('Sanitation Data'!G59)),NA())</f>
        <v>#N/A</v>
      </c>
      <c r="AP65" s="491" t="e">
        <f ca="1">+IF(AND(ISNUMBER(OFFSET('Sanitation Data'!$H$4,0,10*ROW('Sanitation Data'!H59))),'Data Summary'!DE65="Yes"),100-OFFSET('Sanitation Data'!$H$4,0,10*ROW('Sanitation Data'!H59)),NA())</f>
        <v>#N/A</v>
      </c>
      <c r="AQ65" s="491" t="e">
        <f ca="1">+IF(AND(ISNUMBER(OFFSET('Sanitation Data'!$H$6,0,10*ROW('Sanitation Data'!H59))),'Data Summary'!DF65="Yes"),OFFSET('Sanitation Data'!$H$6,0,10*ROW('Sanitation Data'!H59)),NA())</f>
        <v>#N/A</v>
      </c>
      <c r="AR65" s="491" t="e">
        <f ca="1">+IF(AND(ISNUMBER(OFFSET('Sanitation Data'!$H$10,0,10*ROW('Sanitation Data'!H59))),'Data Summary'!DG65="Yes"),OFFSET('Sanitation Data'!$H$10,0,10*ROW('Sanitation Data'!H59)),NA())</f>
        <v>#N/A</v>
      </c>
      <c r="AS65" s="491" t="e">
        <f ca="1">+IF(AND(ISNUMBER(OFFSET('Sanitation Data'!$H$11,0,10*ROW('Sanitation Data'!H59))),'Data Summary'!DH65="Yes"),OFFSET('Sanitation Data'!$H$11,0,10*ROW('Sanitation Data'!H59)),NA())</f>
        <v>#N/A</v>
      </c>
      <c r="AT65" s="491" t="e">
        <f ca="1">+IF(AND(ISNUMBER(OFFSET('Sanitation Data'!$H$12,0,10*ROW('Sanitation Data'!H59))),'Data Summary'!DI65="Yes"),OFFSET('Sanitation Data'!$H$12,0,10*ROW('Sanitation Data'!H59)),NA())</f>
        <v>#N/A</v>
      </c>
      <c r="AU65" s="491" t="e">
        <f ca="1">+IF(AND(ISNUMBER(OFFSET('Sanitation Data'!$I$4,0,10*ROW('Sanitation Data'!I59))),'Data Summary'!DJ65="Yes"),100-OFFSET('Sanitation Data'!$I$4,0,10*ROW('Sanitation Data'!I59)),NA())</f>
        <v>#N/A</v>
      </c>
      <c r="AV65" s="491" t="e">
        <f ca="1">+IF(AND(ISNUMBER(OFFSET('Sanitation Data'!$I$6,0,10*ROW('Sanitation Data'!I59))),'Data Summary'!DK65="Yes"),OFFSET('Sanitation Data'!$I$6,0,10*ROW('Sanitation Data'!I59)),NA())</f>
        <v>#N/A</v>
      </c>
      <c r="AW65" s="491" t="e">
        <f ca="1">+IF(AND(ISNUMBER(OFFSET('Sanitation Data'!$I$10,0,10*ROW('Sanitation Data'!I59))),'Data Summary'!DL65="Yes"),OFFSET('Sanitation Data'!$I$10,0,10*ROW('Sanitation Data'!I59)),NA())</f>
        <v>#N/A</v>
      </c>
      <c r="AX65" s="491" t="e">
        <f ca="1">+IF(AND(ISNUMBER(OFFSET('Sanitation Data'!$I$11,0,10*ROW('Sanitation Data'!I59))),'Data Summary'!DM65="Yes"),OFFSET('Sanitation Data'!$I$11,0,10*ROW('Sanitation Data'!I59)),NA())</f>
        <v>#N/A</v>
      </c>
      <c r="AY65" s="491" t="e">
        <f ca="1">+IF(AND(ISNUMBER(OFFSET('Sanitation Data'!$I$12,0,10*ROW('Sanitation Data'!I59))),'Data Summary'!DN65="Yes"),OFFSET('Sanitation Data'!$I$12,0,10*ROW('Sanitation Data'!I59)),NA())</f>
        <v>#N/A</v>
      </c>
      <c r="AZ65" s="492" t="e">
        <f ca="1">+IF(AND(ISNUMBER(OFFSET('Hygiene Data'!$D$5,0,10*ROW('Hygiene Data'!D59))),'Data Summary'!DO65="Yes"),OFFSET('Hygiene Data'!$D$5,0,10*ROW('Hygiene Data'!D59)),NA())</f>
        <v>#N/A</v>
      </c>
      <c r="BA65" s="492" t="e">
        <f ca="1">+IF(AND(ISNUMBER(OFFSET('Hygiene Data'!$D$7,0,10*ROW('Hygiene Data'!D59))),'Data Summary'!DP65="Yes"),OFFSET('Hygiene Data'!$D$7,0,10*ROW('Hygiene Data'!D59)),NA())</f>
        <v>#N/A</v>
      </c>
      <c r="BB65" s="492" t="e">
        <f ca="1">+IF(AND(ISNUMBER(OFFSET('Hygiene Data'!$D$9,0,10*ROW('Hygiene Data'!D59))),'Data Summary'!DQ65="Yes"),OFFSET('Hygiene Data'!$D$9,0,10*ROW('Hygiene Data'!D59)),NA())</f>
        <v>#N/A</v>
      </c>
      <c r="BC65" s="492" t="e">
        <f ca="1">+IF(AND(ISNUMBER(OFFSET('Hygiene Data'!$E$5,0,10*ROW('Hygiene Data'!E59))),'Data Summary'!DR65="Yes"),OFFSET('Hygiene Data'!$E$5,0,10*ROW('Hygiene Data'!E59)),NA())</f>
        <v>#N/A</v>
      </c>
      <c r="BD65" s="492" t="e">
        <f ca="1">+IF(AND(ISNUMBER(OFFSET('Hygiene Data'!$E$7,0,10*ROW('Hygiene Data'!E59))),'Data Summary'!DS65="Yes"),OFFSET('Hygiene Data'!$E$7,0,10*ROW('Hygiene Data'!E59)),NA())</f>
        <v>#N/A</v>
      </c>
      <c r="BE65" s="492" t="e">
        <f ca="1">+IF(AND(ISNUMBER(OFFSET('Hygiene Data'!$E$9,0,10*ROW('Hygiene Data'!E59))),'Data Summary'!DT65="Yes"),OFFSET('Hygiene Data'!$E$9,0,10*ROW('Hygiene Data'!E59)),NA())</f>
        <v>#N/A</v>
      </c>
      <c r="BF65" s="492" t="e">
        <f ca="1">+IF(AND(ISNUMBER(OFFSET('Hygiene Data'!$F$5,0,10*ROW('Hygiene Data'!F59))),'Data Summary'!DU65="Yes"),OFFSET('Hygiene Data'!$F$5,0,10*ROW('Hygiene Data'!F59)),NA())</f>
        <v>#N/A</v>
      </c>
      <c r="BG65" s="492" t="e">
        <f ca="1">+IF(AND(ISNUMBER(OFFSET('Hygiene Data'!$F$7,0,10*ROW('Hygiene Data'!F59))),'Data Summary'!DV65="Yes"),OFFSET('Hygiene Data'!$F$7,0,10*ROW('Hygiene Data'!F59)),NA())</f>
        <v>#N/A</v>
      </c>
      <c r="BH65" s="492" t="e">
        <f ca="1">+IF(AND(ISNUMBER(OFFSET('Hygiene Data'!$F$9,0,10*ROW('Hygiene Data'!F59))),'Data Summary'!DW65="Yes"),OFFSET('Hygiene Data'!$F$9,0,10*ROW('Hygiene Data'!F59)),NA())</f>
        <v>#N/A</v>
      </c>
      <c r="BI65" s="492" t="e">
        <f ca="1">+IF(AND(ISNUMBER(OFFSET('Hygiene Data'!$G$5,0,10*ROW('Hygiene Data'!G59))),'Data Summary'!DX65="Yes"),OFFSET('Hygiene Data'!$G$5,0,10*ROW('Hygiene Data'!G59)),NA())</f>
        <v>#N/A</v>
      </c>
      <c r="BJ65" s="492" t="e">
        <f ca="1">+IF(AND(ISNUMBER(OFFSET('Hygiene Data'!$G$7,0,10*ROW('Hygiene Data'!G59))),'Data Summary'!DY65="Yes"),OFFSET('Hygiene Data'!$G$7,0,10*ROW('Hygiene Data'!G59)),NA())</f>
        <v>#N/A</v>
      </c>
      <c r="BK65" s="492" t="e">
        <f ca="1">+IF(AND(ISNUMBER(OFFSET('Hygiene Data'!$G$9,0,10*ROW('Hygiene Data'!G59))),'Data Summary'!DZ65="Yes"),OFFSET('Hygiene Data'!$G$9,0,10*ROW('Hygiene Data'!G59)),NA())</f>
        <v>#N/A</v>
      </c>
      <c r="BL65" s="492" t="e">
        <f ca="1">+IF(AND(ISNUMBER(OFFSET('Hygiene Data'!$H$5,0,10*ROW('Hygiene Data'!H59))),'Data Summary'!EA65="Yes"),OFFSET('Hygiene Data'!$H$5,0,10*ROW('Hygiene Data'!H59)),NA())</f>
        <v>#N/A</v>
      </c>
      <c r="BM65" s="492" t="e">
        <f ca="1">+IF(AND(ISNUMBER(OFFSET('Hygiene Data'!$H$7,0,10*ROW('Hygiene Data'!H59))),'Data Summary'!EB65="Yes"),OFFSET('Hygiene Data'!$H$7,0,10*ROW('Hygiene Data'!H59)),NA())</f>
        <v>#N/A</v>
      </c>
      <c r="BN65" s="492" t="e">
        <f ca="1">+IF(AND(ISNUMBER(OFFSET('Hygiene Data'!$H$9,0,10*ROW('Hygiene Data'!H59))),'Data Summary'!EC65="Yes"),OFFSET('Hygiene Data'!$H$9,0,10*ROW('Hygiene Data'!H59)),NA())</f>
        <v>#N/A</v>
      </c>
      <c r="BO65" s="492" t="e">
        <f ca="1">+IF(AND(ISNUMBER(OFFSET('Hygiene Data'!$I$5,0,10*ROW('Hygiene Data'!I59))),'Data Summary'!ED65="Yes"),OFFSET('Hygiene Data'!$I$5,0,10*ROW('Hygiene Data'!I59)),NA())</f>
        <v>#N/A</v>
      </c>
      <c r="BP65" s="492" t="e">
        <f ca="1">+IF(AND(ISNUMBER(OFFSET('Hygiene Data'!$I$7,0,10*ROW('Hygiene Data'!I59))),'Data Summary'!EE65="Yes"),OFFSET('Hygiene Data'!$I$7,0,10*ROW('Hygiene Data'!I59)),NA())</f>
        <v>#N/A</v>
      </c>
      <c r="BQ65" s="492" t="e">
        <f ca="1">+IF(AND(ISNUMBER(OFFSET('Hygiene Data'!$I$9,0,10*ROW('Hygiene Data'!I59))),'Data Summary'!EF65="Yes"),OFFSET('Hygiene Data'!$I$9,0,10*ROW('Hygiene Data'!I59)),NA())</f>
        <v>#N/A</v>
      </c>
    </row>
    <row r="66" spans="1:69" x14ac:dyDescent="0.25">
      <c r="A66" s="488" t="e">
        <f ca="1">+RIGHT('Data Summary'!A66,LEN('Data Summary'!A66)-9)</f>
        <v>#VALUE!</v>
      </c>
      <c r="B66" s="462" t="str">
        <f ca="1">+IF(ISTEXT('Data Summary'!B66),'Data Summary'!B66,"")</f>
        <v/>
      </c>
      <c r="C66" s="489" t="e">
        <f ca="1">+VALUE('Data Summary'!C66)</f>
        <v>#VALUE!</v>
      </c>
      <c r="D66" s="490" t="e">
        <f ca="1">+IF(AND(ISNUMBER(OFFSET('Water Data'!$D$4,0,10*ROW('Water Data'!D60))),'Data Summary'!BS66="Yes"),100-OFFSET('Water Data'!$D$4,0,10*ROW('Water Data'!D60)),NA())</f>
        <v>#N/A</v>
      </c>
      <c r="E66" s="490" t="e">
        <f ca="1">+IF(AND(ISNUMBER(OFFSET('Water Data'!$D$6,0,10*ROW('Water Data'!D60))),'Data Summary'!BT66="Yes"),OFFSET('Water Data'!$D$6,0,10*ROW('Water Data'!D60)),NA())</f>
        <v>#N/A</v>
      </c>
      <c r="F66" s="490" t="e">
        <f ca="1">+IF(AND(ISNUMBER(OFFSET('Water Data'!$D$9,0,10*ROW('Water Data'!D60))),'Data Summary'!BU66="Yes"),OFFSET('Water Data'!$D$9,0,10*ROW('Water Data'!D60)),NA())</f>
        <v>#N/A</v>
      </c>
      <c r="G66" s="490" t="e">
        <f ca="1">+IF(AND(ISNUMBER(OFFSET('Water Data'!$E$4,0,10*ROW('Water Data'!E60))),'Data Summary'!BV66="Yes"),100-OFFSET('Water Data'!$E$4,0,10*ROW('Water Data'!E60)),NA())</f>
        <v>#N/A</v>
      </c>
      <c r="H66" s="490" t="e">
        <f ca="1">+IF(AND(ISNUMBER(OFFSET('Water Data'!$E$6,0,10*ROW('Water Data'!E60))),'Data Summary'!BW66="Yes"),OFFSET('Water Data'!$E$6,0,10*ROW('Water Data'!E60)),NA())</f>
        <v>#N/A</v>
      </c>
      <c r="I66" s="490" t="e">
        <f ca="1">+IF(AND(ISNUMBER(OFFSET('Water Data'!$E$9,0,10*ROW('Water Data'!E60))),'Data Summary'!BX66="Yes"),OFFSET('Water Data'!$E$9,0,10*ROW('Water Data'!E60)),NA())</f>
        <v>#N/A</v>
      </c>
      <c r="J66" s="490" t="e">
        <f ca="1">+IF(AND(ISNUMBER(OFFSET('Water Data'!$F$4,0,10*ROW('Water Data'!F60))),'Data Summary'!BY66="Yes"),100-OFFSET('Water Data'!$F$4,0,10*ROW('Water Data'!F60)),NA())</f>
        <v>#N/A</v>
      </c>
      <c r="K66" s="490" t="e">
        <f ca="1">+IF(AND(ISNUMBER(OFFSET('Water Data'!$F$6,0,10*ROW('Water Data'!F60))),'Data Summary'!BZ66="Yes"),OFFSET('Water Data'!$F$6,0,10*ROW('Water Data'!F60)),NA())</f>
        <v>#N/A</v>
      </c>
      <c r="L66" s="490" t="e">
        <f ca="1">+IF(AND(ISNUMBER(OFFSET('Water Data'!$F$9,0,10*ROW('Water Data'!F60))),'Data Summary'!CA66="Yes"),OFFSET('Water Data'!$F$9,0,10*ROW('Water Data'!F60)),NA())</f>
        <v>#N/A</v>
      </c>
      <c r="M66" s="490" t="e">
        <f ca="1">+IF(AND(ISNUMBER(OFFSET('Water Data'!$G$4,0,10*ROW('Water Data'!G60))),'Data Summary'!CB66="Yes"),100-OFFSET('Water Data'!$G$4,0,10*ROW('Water Data'!G60)),NA())</f>
        <v>#N/A</v>
      </c>
      <c r="N66" s="490" t="e">
        <f ca="1">+IF(AND(ISNUMBER(OFFSET('Water Data'!$G$6,0,10*ROW('Water Data'!G60))),'Data Summary'!CC66="Yes"),OFFSET('Water Data'!$G$6,0,10*ROW('Water Data'!G60)),NA())</f>
        <v>#N/A</v>
      </c>
      <c r="O66" s="490" t="e">
        <f ca="1">+IF(AND(ISNUMBER(OFFSET('Water Data'!$G$9,0,10*ROW('Water Data'!G60))),'Data Summary'!CD66="Yes"),OFFSET('Water Data'!$G$9,0,10*ROW('Water Data'!G60)),NA())</f>
        <v>#N/A</v>
      </c>
      <c r="P66" s="490" t="e">
        <f ca="1">+IF(AND(ISNUMBER(OFFSET('Water Data'!$H$4,0,10*ROW('Water Data'!H60))),'Data Summary'!CE66="Yes"),100-OFFSET('Water Data'!$H$4,0,10*ROW('Water Data'!H60)),NA())</f>
        <v>#N/A</v>
      </c>
      <c r="Q66" s="490" t="e">
        <f ca="1">+IF(AND(ISNUMBER(OFFSET('Water Data'!$H$6,0,10*ROW('Water Data'!H60))),'Data Summary'!CF66="Yes"),OFFSET('Water Data'!$H$6,0,10*ROW('Water Data'!H60)),NA())</f>
        <v>#N/A</v>
      </c>
      <c r="R66" s="490" t="e">
        <f ca="1">+IF(AND(ISNUMBER(OFFSET('Water Data'!$H$9,0,10*ROW('Water Data'!H60))),'Data Summary'!CG66="Yes"),OFFSET('Water Data'!$H$9,0,10*ROW('Water Data'!H60)),NA())</f>
        <v>#N/A</v>
      </c>
      <c r="S66" s="490" t="e">
        <f ca="1">+IF(AND(ISNUMBER(OFFSET('Water Data'!$I$4,0,10*ROW('Water Data'!I60))),'Data Summary'!CH66="Yes"),100-OFFSET('Water Data'!$I$4,0,10*ROW('Water Data'!I60)),NA())</f>
        <v>#N/A</v>
      </c>
      <c r="T66" s="490" t="e">
        <f ca="1">+IF(AND(ISNUMBER(OFFSET('Water Data'!$I$6,0,10*ROW('Water Data'!I60))),'Data Summary'!CI66="Yes"),OFFSET('Water Data'!$I$6,0,10*ROW('Water Data'!I60)),NA())</f>
        <v>#N/A</v>
      </c>
      <c r="U66" s="490" t="e">
        <f ca="1">+IF(AND(ISNUMBER(OFFSET('Water Data'!$I$9,0,10*ROW('Water Data'!I60))),'Data Summary'!CJ66="Yes"),OFFSET('Water Data'!$I$9,0,10*ROW('Water Data'!I60)),NA())</f>
        <v>#N/A</v>
      </c>
      <c r="V66" s="491" t="e">
        <f ca="1">+IF(AND(ISNUMBER(OFFSET('Sanitation Data'!$D$4,0,10*ROW('Sanitation Data'!D60))),'Data Summary'!CK66="Yes"),100-OFFSET('Sanitation Data'!$D$4,0,10*ROW('Sanitation Data'!D60)),NA())</f>
        <v>#N/A</v>
      </c>
      <c r="W66" s="491" t="e">
        <f ca="1">+IF(AND(ISNUMBER(OFFSET('Sanitation Data'!$D$6,0,10*ROW('Sanitation Data'!D60))),'Data Summary'!CL66="Yes"),OFFSET('Sanitation Data'!$D$6,0,10*ROW('Sanitation Data'!D60)),NA())</f>
        <v>#N/A</v>
      </c>
      <c r="X66" s="491" t="e">
        <f ca="1">+IF(AND(ISNUMBER(OFFSET('Sanitation Data'!$D$10,0,10*ROW('Sanitation Data'!D60))),'Data Summary'!CM66="Yes"),OFFSET('Sanitation Data'!$D$10,0,10*ROW('Sanitation Data'!D60)),NA())</f>
        <v>#N/A</v>
      </c>
      <c r="Y66" s="491" t="e">
        <f ca="1">+IF(AND(ISNUMBER(OFFSET('Sanitation Data'!$D$11,0,10*ROW('Sanitation Data'!D60))),'Data Summary'!CN66="Yes"),OFFSET('Sanitation Data'!$D$11,0,10*ROW('Sanitation Data'!D60)),NA())</f>
        <v>#N/A</v>
      </c>
      <c r="Z66" s="491" t="e">
        <f ca="1">+IF(AND(ISNUMBER(OFFSET('Sanitation Data'!$D$12,0,10*ROW('Sanitation Data'!D60))),'Data Summary'!CO66="Yes"),OFFSET('Sanitation Data'!$D$12,0,10*ROW('Sanitation Data'!D60)),NA())</f>
        <v>#N/A</v>
      </c>
      <c r="AA66" s="491" t="e">
        <f ca="1">+IF(AND(ISNUMBER(OFFSET('Sanitation Data'!$E$4,0,10*ROW('Sanitation Data'!E60))),'Data Summary'!CP66="Yes"),100-OFFSET('Sanitation Data'!$E$4,0,10*ROW('Sanitation Data'!E60)),NA())</f>
        <v>#N/A</v>
      </c>
      <c r="AB66" s="491" t="e">
        <f ca="1">+IF(AND(ISNUMBER(OFFSET('Sanitation Data'!$E$6,0,10*ROW('Sanitation Data'!E60))),'Data Summary'!CQ66="Yes"),OFFSET('Sanitation Data'!$E$6,0,10*ROW('Sanitation Data'!E60)),NA())</f>
        <v>#N/A</v>
      </c>
      <c r="AC66" s="491" t="e">
        <f ca="1">+IF(AND(ISNUMBER(OFFSET('Sanitation Data'!$E$10,0,10*ROW('Sanitation Data'!E60))),'Data Summary'!CR66="Yes"),OFFSET('Sanitation Data'!$E$10,0,10*ROW('Sanitation Data'!E60)),NA())</f>
        <v>#N/A</v>
      </c>
      <c r="AD66" s="491" t="e">
        <f ca="1">+IF(AND(ISNUMBER(OFFSET('Sanitation Data'!$E$11,0,10*ROW('Sanitation Data'!E60))),'Data Summary'!CS66="Yes"),OFFSET('Sanitation Data'!$E$11,0,10*ROW('Sanitation Data'!E60)),NA())</f>
        <v>#N/A</v>
      </c>
      <c r="AE66" s="491" t="e">
        <f ca="1">+IF(AND(ISNUMBER(OFFSET('Sanitation Data'!$E$12,0,10*ROW('Sanitation Data'!E60))),'Data Summary'!CT66="Yes"),OFFSET('Sanitation Data'!$E$12,0,10*ROW('Sanitation Data'!E60)),NA())</f>
        <v>#N/A</v>
      </c>
      <c r="AF66" s="491" t="e">
        <f ca="1">+IF(AND(ISNUMBER(OFFSET('Sanitation Data'!$F$4,0,10*ROW('Sanitation Data'!F60))),'Data Summary'!CU66="Yes"),100-OFFSET('Sanitation Data'!$F$4,0,10*ROW('Sanitation Data'!F60)),NA())</f>
        <v>#N/A</v>
      </c>
      <c r="AG66" s="491" t="e">
        <f ca="1">+IF(AND(ISNUMBER(OFFSET('Sanitation Data'!$F$6,0,10*ROW('Sanitation Data'!F60))),'Data Summary'!CV66="Yes"),OFFSET('Sanitation Data'!$F$6,0,10*ROW('Sanitation Data'!F60)),NA())</f>
        <v>#N/A</v>
      </c>
      <c r="AH66" s="491" t="e">
        <f ca="1">+IF(AND(ISNUMBER(OFFSET('Sanitation Data'!$F$10,0,10*ROW('Sanitation Data'!F60))),'Data Summary'!CW66="Yes"),OFFSET('Sanitation Data'!$F$10,0,10*ROW('Sanitation Data'!F60)),NA())</f>
        <v>#N/A</v>
      </c>
      <c r="AI66" s="491" t="e">
        <f ca="1">+IF(AND(ISNUMBER(OFFSET('Sanitation Data'!$F$11,0,10*ROW('Sanitation Data'!F60))),'Data Summary'!CX66="Yes"),OFFSET('Sanitation Data'!$F$11,0,10*ROW('Sanitation Data'!F60)),NA())</f>
        <v>#N/A</v>
      </c>
      <c r="AJ66" s="491" t="e">
        <f ca="1">+IF(AND(ISNUMBER(OFFSET('Sanitation Data'!$F$12,0,10*ROW('Sanitation Data'!F60))),'Data Summary'!CY66="Yes"),OFFSET('Sanitation Data'!$F$12,0,10*ROW('Sanitation Data'!F60)),NA())</f>
        <v>#N/A</v>
      </c>
      <c r="AK66" s="491" t="e">
        <f ca="1">+IF(AND(ISNUMBER(OFFSET('Sanitation Data'!$G$4,0,10*ROW('Sanitation Data'!G60))),'Data Summary'!CZ66="Yes"),100-OFFSET('Sanitation Data'!$G$4,0,10*ROW('Sanitation Data'!G60)),NA())</f>
        <v>#N/A</v>
      </c>
      <c r="AL66" s="491" t="e">
        <f ca="1">+IF(AND(ISNUMBER(OFFSET('Sanitation Data'!$G$6,0,10*ROW('Sanitation Data'!G60))),'Data Summary'!DA66="Yes"),OFFSET('Sanitation Data'!$G$6,0,10*ROW('Sanitation Data'!G60)),NA())</f>
        <v>#N/A</v>
      </c>
      <c r="AM66" s="491" t="e">
        <f ca="1">+IF(AND(ISNUMBER(OFFSET('Sanitation Data'!$G$10,0,10*ROW('Sanitation Data'!G60))),'Data Summary'!DB66="Yes"),OFFSET('Sanitation Data'!$G$10,0,10*ROW('Sanitation Data'!G60)),NA())</f>
        <v>#N/A</v>
      </c>
      <c r="AN66" s="491" t="e">
        <f ca="1">+IF(AND(ISNUMBER(OFFSET('Sanitation Data'!$G$11,0,10*ROW('Sanitation Data'!G60))),'Data Summary'!DC66="Yes"),OFFSET('Sanitation Data'!$G$11,0,10*ROW('Sanitation Data'!G60)),NA())</f>
        <v>#N/A</v>
      </c>
      <c r="AO66" s="491" t="e">
        <f ca="1">+IF(AND(ISNUMBER(OFFSET('Sanitation Data'!$G$12,0,10*ROW('Sanitation Data'!G60))),'Data Summary'!DD66="Yes"),OFFSET('Sanitation Data'!$G$12,0,10*ROW('Sanitation Data'!G60)),NA())</f>
        <v>#N/A</v>
      </c>
      <c r="AP66" s="491" t="e">
        <f ca="1">+IF(AND(ISNUMBER(OFFSET('Sanitation Data'!$H$4,0,10*ROW('Sanitation Data'!H60))),'Data Summary'!DE66="Yes"),100-OFFSET('Sanitation Data'!$H$4,0,10*ROW('Sanitation Data'!H60)),NA())</f>
        <v>#N/A</v>
      </c>
      <c r="AQ66" s="491" t="e">
        <f ca="1">+IF(AND(ISNUMBER(OFFSET('Sanitation Data'!$H$6,0,10*ROW('Sanitation Data'!H60))),'Data Summary'!DF66="Yes"),OFFSET('Sanitation Data'!$H$6,0,10*ROW('Sanitation Data'!H60)),NA())</f>
        <v>#N/A</v>
      </c>
      <c r="AR66" s="491" t="e">
        <f ca="1">+IF(AND(ISNUMBER(OFFSET('Sanitation Data'!$H$10,0,10*ROW('Sanitation Data'!H60))),'Data Summary'!DG66="Yes"),OFFSET('Sanitation Data'!$H$10,0,10*ROW('Sanitation Data'!H60)),NA())</f>
        <v>#N/A</v>
      </c>
      <c r="AS66" s="491" t="e">
        <f ca="1">+IF(AND(ISNUMBER(OFFSET('Sanitation Data'!$H$11,0,10*ROW('Sanitation Data'!H60))),'Data Summary'!DH66="Yes"),OFFSET('Sanitation Data'!$H$11,0,10*ROW('Sanitation Data'!H60)),NA())</f>
        <v>#N/A</v>
      </c>
      <c r="AT66" s="491" t="e">
        <f ca="1">+IF(AND(ISNUMBER(OFFSET('Sanitation Data'!$H$12,0,10*ROW('Sanitation Data'!H60))),'Data Summary'!DI66="Yes"),OFFSET('Sanitation Data'!$H$12,0,10*ROW('Sanitation Data'!H60)),NA())</f>
        <v>#N/A</v>
      </c>
      <c r="AU66" s="491" t="e">
        <f ca="1">+IF(AND(ISNUMBER(OFFSET('Sanitation Data'!$I$4,0,10*ROW('Sanitation Data'!I60))),'Data Summary'!DJ66="Yes"),100-OFFSET('Sanitation Data'!$I$4,0,10*ROW('Sanitation Data'!I60)),NA())</f>
        <v>#N/A</v>
      </c>
      <c r="AV66" s="491" t="e">
        <f ca="1">+IF(AND(ISNUMBER(OFFSET('Sanitation Data'!$I$6,0,10*ROW('Sanitation Data'!I60))),'Data Summary'!DK66="Yes"),OFFSET('Sanitation Data'!$I$6,0,10*ROW('Sanitation Data'!I60)),NA())</f>
        <v>#N/A</v>
      </c>
      <c r="AW66" s="491" t="e">
        <f ca="1">+IF(AND(ISNUMBER(OFFSET('Sanitation Data'!$I$10,0,10*ROW('Sanitation Data'!I60))),'Data Summary'!DL66="Yes"),OFFSET('Sanitation Data'!$I$10,0,10*ROW('Sanitation Data'!I60)),NA())</f>
        <v>#N/A</v>
      </c>
      <c r="AX66" s="491" t="e">
        <f ca="1">+IF(AND(ISNUMBER(OFFSET('Sanitation Data'!$I$11,0,10*ROW('Sanitation Data'!I60))),'Data Summary'!DM66="Yes"),OFFSET('Sanitation Data'!$I$11,0,10*ROW('Sanitation Data'!I60)),NA())</f>
        <v>#N/A</v>
      </c>
      <c r="AY66" s="491" t="e">
        <f ca="1">+IF(AND(ISNUMBER(OFFSET('Sanitation Data'!$I$12,0,10*ROW('Sanitation Data'!I60))),'Data Summary'!DN66="Yes"),OFFSET('Sanitation Data'!$I$12,0,10*ROW('Sanitation Data'!I60)),NA())</f>
        <v>#N/A</v>
      </c>
      <c r="AZ66" s="492" t="e">
        <f ca="1">+IF(AND(ISNUMBER(OFFSET('Hygiene Data'!$D$5,0,10*ROW('Hygiene Data'!D60))),'Data Summary'!DO66="Yes"),OFFSET('Hygiene Data'!$D$5,0,10*ROW('Hygiene Data'!D60)),NA())</f>
        <v>#N/A</v>
      </c>
      <c r="BA66" s="492" t="e">
        <f ca="1">+IF(AND(ISNUMBER(OFFSET('Hygiene Data'!$D$7,0,10*ROW('Hygiene Data'!D60))),'Data Summary'!DP66="Yes"),OFFSET('Hygiene Data'!$D$7,0,10*ROW('Hygiene Data'!D60)),NA())</f>
        <v>#N/A</v>
      </c>
      <c r="BB66" s="492" t="e">
        <f ca="1">+IF(AND(ISNUMBER(OFFSET('Hygiene Data'!$D$9,0,10*ROW('Hygiene Data'!D60))),'Data Summary'!DQ66="Yes"),OFFSET('Hygiene Data'!$D$9,0,10*ROW('Hygiene Data'!D60)),NA())</f>
        <v>#N/A</v>
      </c>
      <c r="BC66" s="492" t="e">
        <f ca="1">+IF(AND(ISNUMBER(OFFSET('Hygiene Data'!$E$5,0,10*ROW('Hygiene Data'!E60))),'Data Summary'!DR66="Yes"),OFFSET('Hygiene Data'!$E$5,0,10*ROW('Hygiene Data'!E60)),NA())</f>
        <v>#N/A</v>
      </c>
      <c r="BD66" s="492" t="e">
        <f ca="1">+IF(AND(ISNUMBER(OFFSET('Hygiene Data'!$E$7,0,10*ROW('Hygiene Data'!E60))),'Data Summary'!DS66="Yes"),OFFSET('Hygiene Data'!$E$7,0,10*ROW('Hygiene Data'!E60)),NA())</f>
        <v>#N/A</v>
      </c>
      <c r="BE66" s="492" t="e">
        <f ca="1">+IF(AND(ISNUMBER(OFFSET('Hygiene Data'!$E$9,0,10*ROW('Hygiene Data'!E60))),'Data Summary'!DT66="Yes"),OFFSET('Hygiene Data'!$E$9,0,10*ROW('Hygiene Data'!E60)),NA())</f>
        <v>#N/A</v>
      </c>
      <c r="BF66" s="492" t="e">
        <f ca="1">+IF(AND(ISNUMBER(OFFSET('Hygiene Data'!$F$5,0,10*ROW('Hygiene Data'!F60))),'Data Summary'!DU66="Yes"),OFFSET('Hygiene Data'!$F$5,0,10*ROW('Hygiene Data'!F60)),NA())</f>
        <v>#N/A</v>
      </c>
      <c r="BG66" s="492" t="e">
        <f ca="1">+IF(AND(ISNUMBER(OFFSET('Hygiene Data'!$F$7,0,10*ROW('Hygiene Data'!F60))),'Data Summary'!DV66="Yes"),OFFSET('Hygiene Data'!$F$7,0,10*ROW('Hygiene Data'!F60)),NA())</f>
        <v>#N/A</v>
      </c>
      <c r="BH66" s="492" t="e">
        <f ca="1">+IF(AND(ISNUMBER(OFFSET('Hygiene Data'!$F$9,0,10*ROW('Hygiene Data'!F60))),'Data Summary'!DW66="Yes"),OFFSET('Hygiene Data'!$F$9,0,10*ROW('Hygiene Data'!F60)),NA())</f>
        <v>#N/A</v>
      </c>
      <c r="BI66" s="492" t="e">
        <f ca="1">+IF(AND(ISNUMBER(OFFSET('Hygiene Data'!$G$5,0,10*ROW('Hygiene Data'!G60))),'Data Summary'!DX66="Yes"),OFFSET('Hygiene Data'!$G$5,0,10*ROW('Hygiene Data'!G60)),NA())</f>
        <v>#N/A</v>
      </c>
      <c r="BJ66" s="492" t="e">
        <f ca="1">+IF(AND(ISNUMBER(OFFSET('Hygiene Data'!$G$7,0,10*ROW('Hygiene Data'!G60))),'Data Summary'!DY66="Yes"),OFFSET('Hygiene Data'!$G$7,0,10*ROW('Hygiene Data'!G60)),NA())</f>
        <v>#N/A</v>
      </c>
      <c r="BK66" s="492" t="e">
        <f ca="1">+IF(AND(ISNUMBER(OFFSET('Hygiene Data'!$G$9,0,10*ROW('Hygiene Data'!G60))),'Data Summary'!DZ66="Yes"),OFFSET('Hygiene Data'!$G$9,0,10*ROW('Hygiene Data'!G60)),NA())</f>
        <v>#N/A</v>
      </c>
      <c r="BL66" s="492" t="e">
        <f ca="1">+IF(AND(ISNUMBER(OFFSET('Hygiene Data'!$H$5,0,10*ROW('Hygiene Data'!H60))),'Data Summary'!EA66="Yes"),OFFSET('Hygiene Data'!$H$5,0,10*ROW('Hygiene Data'!H60)),NA())</f>
        <v>#N/A</v>
      </c>
      <c r="BM66" s="492" t="e">
        <f ca="1">+IF(AND(ISNUMBER(OFFSET('Hygiene Data'!$H$7,0,10*ROW('Hygiene Data'!H60))),'Data Summary'!EB66="Yes"),OFFSET('Hygiene Data'!$H$7,0,10*ROW('Hygiene Data'!H60)),NA())</f>
        <v>#N/A</v>
      </c>
      <c r="BN66" s="492" t="e">
        <f ca="1">+IF(AND(ISNUMBER(OFFSET('Hygiene Data'!$H$9,0,10*ROW('Hygiene Data'!H60))),'Data Summary'!EC66="Yes"),OFFSET('Hygiene Data'!$H$9,0,10*ROW('Hygiene Data'!H60)),NA())</f>
        <v>#N/A</v>
      </c>
      <c r="BO66" s="492" t="e">
        <f ca="1">+IF(AND(ISNUMBER(OFFSET('Hygiene Data'!$I$5,0,10*ROW('Hygiene Data'!I60))),'Data Summary'!ED66="Yes"),OFFSET('Hygiene Data'!$I$5,0,10*ROW('Hygiene Data'!I60)),NA())</f>
        <v>#N/A</v>
      </c>
      <c r="BP66" s="492" t="e">
        <f ca="1">+IF(AND(ISNUMBER(OFFSET('Hygiene Data'!$I$7,0,10*ROW('Hygiene Data'!I60))),'Data Summary'!EE66="Yes"),OFFSET('Hygiene Data'!$I$7,0,10*ROW('Hygiene Data'!I60)),NA())</f>
        <v>#N/A</v>
      </c>
      <c r="BQ66" s="492" t="e">
        <f ca="1">+IF(AND(ISNUMBER(OFFSET('Hygiene Data'!$I$9,0,10*ROW('Hygiene Data'!I60))),'Data Summary'!EF66="Yes"),OFFSET('Hygiene Data'!$I$9,0,10*ROW('Hygiene Data'!I60)),NA())</f>
        <v>#N/A</v>
      </c>
    </row>
    <row r="67" spans="1:69" x14ac:dyDescent="0.25">
      <c r="A67" s="488" t="e">
        <f ca="1">+RIGHT('Data Summary'!A67,LEN('Data Summary'!A67)-9)</f>
        <v>#VALUE!</v>
      </c>
      <c r="B67" s="462" t="str">
        <f ca="1">+IF(ISTEXT('Data Summary'!B67),'Data Summary'!B67,"")</f>
        <v/>
      </c>
      <c r="C67" s="489" t="e">
        <f ca="1">+VALUE('Data Summary'!C67)</f>
        <v>#VALUE!</v>
      </c>
      <c r="D67" s="490" t="e">
        <f ca="1">+IF(AND(ISNUMBER(OFFSET('Water Data'!$D$4,0,10*ROW('Water Data'!D61))),'Data Summary'!BS67="Yes"),100-OFFSET('Water Data'!$D$4,0,10*ROW('Water Data'!D61)),NA())</f>
        <v>#N/A</v>
      </c>
      <c r="E67" s="490" t="e">
        <f ca="1">+IF(AND(ISNUMBER(OFFSET('Water Data'!$D$6,0,10*ROW('Water Data'!D61))),'Data Summary'!BT67="Yes"),OFFSET('Water Data'!$D$6,0,10*ROW('Water Data'!D61)),NA())</f>
        <v>#N/A</v>
      </c>
      <c r="F67" s="490" t="e">
        <f ca="1">+IF(AND(ISNUMBER(OFFSET('Water Data'!$D$9,0,10*ROW('Water Data'!D61))),'Data Summary'!BU67="Yes"),OFFSET('Water Data'!$D$9,0,10*ROW('Water Data'!D61)),NA())</f>
        <v>#N/A</v>
      </c>
      <c r="G67" s="490" t="e">
        <f ca="1">+IF(AND(ISNUMBER(OFFSET('Water Data'!$E$4,0,10*ROW('Water Data'!E61))),'Data Summary'!BV67="Yes"),100-OFFSET('Water Data'!$E$4,0,10*ROW('Water Data'!E61)),NA())</f>
        <v>#N/A</v>
      </c>
      <c r="H67" s="490" t="e">
        <f ca="1">+IF(AND(ISNUMBER(OFFSET('Water Data'!$E$6,0,10*ROW('Water Data'!E61))),'Data Summary'!BW67="Yes"),OFFSET('Water Data'!$E$6,0,10*ROW('Water Data'!E61)),NA())</f>
        <v>#N/A</v>
      </c>
      <c r="I67" s="490" t="e">
        <f ca="1">+IF(AND(ISNUMBER(OFFSET('Water Data'!$E$9,0,10*ROW('Water Data'!E61))),'Data Summary'!BX67="Yes"),OFFSET('Water Data'!$E$9,0,10*ROW('Water Data'!E61)),NA())</f>
        <v>#N/A</v>
      </c>
      <c r="J67" s="490" t="e">
        <f ca="1">+IF(AND(ISNUMBER(OFFSET('Water Data'!$F$4,0,10*ROW('Water Data'!F61))),'Data Summary'!BY67="Yes"),100-OFFSET('Water Data'!$F$4,0,10*ROW('Water Data'!F61)),NA())</f>
        <v>#N/A</v>
      </c>
      <c r="K67" s="490" t="e">
        <f ca="1">+IF(AND(ISNUMBER(OFFSET('Water Data'!$F$6,0,10*ROW('Water Data'!F61))),'Data Summary'!BZ67="Yes"),OFFSET('Water Data'!$F$6,0,10*ROW('Water Data'!F61)),NA())</f>
        <v>#N/A</v>
      </c>
      <c r="L67" s="490" t="e">
        <f ca="1">+IF(AND(ISNUMBER(OFFSET('Water Data'!$F$9,0,10*ROW('Water Data'!F61))),'Data Summary'!CA67="Yes"),OFFSET('Water Data'!$F$9,0,10*ROW('Water Data'!F61)),NA())</f>
        <v>#N/A</v>
      </c>
      <c r="M67" s="490" t="e">
        <f ca="1">+IF(AND(ISNUMBER(OFFSET('Water Data'!$G$4,0,10*ROW('Water Data'!G61))),'Data Summary'!CB67="Yes"),100-OFFSET('Water Data'!$G$4,0,10*ROW('Water Data'!G61)),NA())</f>
        <v>#N/A</v>
      </c>
      <c r="N67" s="490" t="e">
        <f ca="1">+IF(AND(ISNUMBER(OFFSET('Water Data'!$G$6,0,10*ROW('Water Data'!G61))),'Data Summary'!CC67="Yes"),OFFSET('Water Data'!$G$6,0,10*ROW('Water Data'!G61)),NA())</f>
        <v>#N/A</v>
      </c>
      <c r="O67" s="490" t="e">
        <f ca="1">+IF(AND(ISNUMBER(OFFSET('Water Data'!$G$9,0,10*ROW('Water Data'!G61))),'Data Summary'!CD67="Yes"),OFFSET('Water Data'!$G$9,0,10*ROW('Water Data'!G61)),NA())</f>
        <v>#N/A</v>
      </c>
      <c r="P67" s="490" t="e">
        <f ca="1">+IF(AND(ISNUMBER(OFFSET('Water Data'!$H$4,0,10*ROW('Water Data'!H61))),'Data Summary'!CE67="Yes"),100-OFFSET('Water Data'!$H$4,0,10*ROW('Water Data'!H61)),NA())</f>
        <v>#N/A</v>
      </c>
      <c r="Q67" s="490" t="e">
        <f ca="1">+IF(AND(ISNUMBER(OFFSET('Water Data'!$H$6,0,10*ROW('Water Data'!H61))),'Data Summary'!CF67="Yes"),OFFSET('Water Data'!$H$6,0,10*ROW('Water Data'!H61)),NA())</f>
        <v>#N/A</v>
      </c>
      <c r="R67" s="490" t="e">
        <f ca="1">+IF(AND(ISNUMBER(OFFSET('Water Data'!$H$9,0,10*ROW('Water Data'!H61))),'Data Summary'!CG67="Yes"),OFFSET('Water Data'!$H$9,0,10*ROW('Water Data'!H61)),NA())</f>
        <v>#N/A</v>
      </c>
      <c r="S67" s="490" t="e">
        <f ca="1">+IF(AND(ISNUMBER(OFFSET('Water Data'!$I$4,0,10*ROW('Water Data'!I61))),'Data Summary'!CH67="Yes"),100-OFFSET('Water Data'!$I$4,0,10*ROW('Water Data'!I61)),NA())</f>
        <v>#N/A</v>
      </c>
      <c r="T67" s="490" t="e">
        <f ca="1">+IF(AND(ISNUMBER(OFFSET('Water Data'!$I$6,0,10*ROW('Water Data'!I61))),'Data Summary'!CI67="Yes"),OFFSET('Water Data'!$I$6,0,10*ROW('Water Data'!I61)),NA())</f>
        <v>#N/A</v>
      </c>
      <c r="U67" s="490" t="e">
        <f ca="1">+IF(AND(ISNUMBER(OFFSET('Water Data'!$I$9,0,10*ROW('Water Data'!I61))),'Data Summary'!CJ67="Yes"),OFFSET('Water Data'!$I$9,0,10*ROW('Water Data'!I61)),NA())</f>
        <v>#N/A</v>
      </c>
      <c r="V67" s="491" t="e">
        <f ca="1">+IF(AND(ISNUMBER(OFFSET('Sanitation Data'!$D$4,0,10*ROW('Sanitation Data'!D61))),'Data Summary'!CK67="Yes"),100-OFFSET('Sanitation Data'!$D$4,0,10*ROW('Sanitation Data'!D61)),NA())</f>
        <v>#N/A</v>
      </c>
      <c r="W67" s="491" t="e">
        <f ca="1">+IF(AND(ISNUMBER(OFFSET('Sanitation Data'!$D$6,0,10*ROW('Sanitation Data'!D61))),'Data Summary'!CL67="Yes"),OFFSET('Sanitation Data'!$D$6,0,10*ROW('Sanitation Data'!D61)),NA())</f>
        <v>#N/A</v>
      </c>
      <c r="X67" s="491" t="e">
        <f ca="1">+IF(AND(ISNUMBER(OFFSET('Sanitation Data'!$D$10,0,10*ROW('Sanitation Data'!D61))),'Data Summary'!CM67="Yes"),OFFSET('Sanitation Data'!$D$10,0,10*ROW('Sanitation Data'!D61)),NA())</f>
        <v>#N/A</v>
      </c>
      <c r="Y67" s="491" t="e">
        <f ca="1">+IF(AND(ISNUMBER(OFFSET('Sanitation Data'!$D$11,0,10*ROW('Sanitation Data'!D61))),'Data Summary'!CN67="Yes"),OFFSET('Sanitation Data'!$D$11,0,10*ROW('Sanitation Data'!D61)),NA())</f>
        <v>#N/A</v>
      </c>
      <c r="Z67" s="491" t="e">
        <f ca="1">+IF(AND(ISNUMBER(OFFSET('Sanitation Data'!$D$12,0,10*ROW('Sanitation Data'!D61))),'Data Summary'!CO67="Yes"),OFFSET('Sanitation Data'!$D$12,0,10*ROW('Sanitation Data'!D61)),NA())</f>
        <v>#N/A</v>
      </c>
      <c r="AA67" s="491" t="e">
        <f ca="1">+IF(AND(ISNUMBER(OFFSET('Sanitation Data'!$E$4,0,10*ROW('Sanitation Data'!E61))),'Data Summary'!CP67="Yes"),100-OFFSET('Sanitation Data'!$E$4,0,10*ROW('Sanitation Data'!E61)),NA())</f>
        <v>#N/A</v>
      </c>
      <c r="AB67" s="491" t="e">
        <f ca="1">+IF(AND(ISNUMBER(OFFSET('Sanitation Data'!$E$6,0,10*ROW('Sanitation Data'!E61))),'Data Summary'!CQ67="Yes"),OFFSET('Sanitation Data'!$E$6,0,10*ROW('Sanitation Data'!E61)),NA())</f>
        <v>#N/A</v>
      </c>
      <c r="AC67" s="491" t="e">
        <f ca="1">+IF(AND(ISNUMBER(OFFSET('Sanitation Data'!$E$10,0,10*ROW('Sanitation Data'!E61))),'Data Summary'!CR67="Yes"),OFFSET('Sanitation Data'!$E$10,0,10*ROW('Sanitation Data'!E61)),NA())</f>
        <v>#N/A</v>
      </c>
      <c r="AD67" s="491" t="e">
        <f ca="1">+IF(AND(ISNUMBER(OFFSET('Sanitation Data'!$E$11,0,10*ROW('Sanitation Data'!E61))),'Data Summary'!CS67="Yes"),OFFSET('Sanitation Data'!$E$11,0,10*ROW('Sanitation Data'!E61)),NA())</f>
        <v>#N/A</v>
      </c>
      <c r="AE67" s="491" t="e">
        <f ca="1">+IF(AND(ISNUMBER(OFFSET('Sanitation Data'!$E$12,0,10*ROW('Sanitation Data'!E61))),'Data Summary'!CT67="Yes"),OFFSET('Sanitation Data'!$E$12,0,10*ROW('Sanitation Data'!E61)),NA())</f>
        <v>#N/A</v>
      </c>
      <c r="AF67" s="491" t="e">
        <f ca="1">+IF(AND(ISNUMBER(OFFSET('Sanitation Data'!$F$4,0,10*ROW('Sanitation Data'!F61))),'Data Summary'!CU67="Yes"),100-OFFSET('Sanitation Data'!$F$4,0,10*ROW('Sanitation Data'!F61)),NA())</f>
        <v>#N/A</v>
      </c>
      <c r="AG67" s="491" t="e">
        <f ca="1">+IF(AND(ISNUMBER(OFFSET('Sanitation Data'!$F$6,0,10*ROW('Sanitation Data'!F61))),'Data Summary'!CV67="Yes"),OFFSET('Sanitation Data'!$F$6,0,10*ROW('Sanitation Data'!F61)),NA())</f>
        <v>#N/A</v>
      </c>
      <c r="AH67" s="491" t="e">
        <f ca="1">+IF(AND(ISNUMBER(OFFSET('Sanitation Data'!$F$10,0,10*ROW('Sanitation Data'!F61))),'Data Summary'!CW67="Yes"),OFFSET('Sanitation Data'!$F$10,0,10*ROW('Sanitation Data'!F61)),NA())</f>
        <v>#N/A</v>
      </c>
      <c r="AI67" s="491" t="e">
        <f ca="1">+IF(AND(ISNUMBER(OFFSET('Sanitation Data'!$F$11,0,10*ROW('Sanitation Data'!F61))),'Data Summary'!CX67="Yes"),OFFSET('Sanitation Data'!$F$11,0,10*ROW('Sanitation Data'!F61)),NA())</f>
        <v>#N/A</v>
      </c>
      <c r="AJ67" s="491" t="e">
        <f ca="1">+IF(AND(ISNUMBER(OFFSET('Sanitation Data'!$F$12,0,10*ROW('Sanitation Data'!F61))),'Data Summary'!CY67="Yes"),OFFSET('Sanitation Data'!$F$12,0,10*ROW('Sanitation Data'!F61)),NA())</f>
        <v>#N/A</v>
      </c>
      <c r="AK67" s="491" t="e">
        <f ca="1">+IF(AND(ISNUMBER(OFFSET('Sanitation Data'!$G$4,0,10*ROW('Sanitation Data'!G61))),'Data Summary'!CZ67="Yes"),100-OFFSET('Sanitation Data'!$G$4,0,10*ROW('Sanitation Data'!G61)),NA())</f>
        <v>#N/A</v>
      </c>
      <c r="AL67" s="491" t="e">
        <f ca="1">+IF(AND(ISNUMBER(OFFSET('Sanitation Data'!$G$6,0,10*ROW('Sanitation Data'!G61))),'Data Summary'!DA67="Yes"),OFFSET('Sanitation Data'!$G$6,0,10*ROW('Sanitation Data'!G61)),NA())</f>
        <v>#N/A</v>
      </c>
      <c r="AM67" s="491" t="e">
        <f ca="1">+IF(AND(ISNUMBER(OFFSET('Sanitation Data'!$G$10,0,10*ROW('Sanitation Data'!G61))),'Data Summary'!DB67="Yes"),OFFSET('Sanitation Data'!$G$10,0,10*ROW('Sanitation Data'!G61)),NA())</f>
        <v>#N/A</v>
      </c>
      <c r="AN67" s="491" t="e">
        <f ca="1">+IF(AND(ISNUMBER(OFFSET('Sanitation Data'!$G$11,0,10*ROW('Sanitation Data'!G61))),'Data Summary'!DC67="Yes"),OFFSET('Sanitation Data'!$G$11,0,10*ROW('Sanitation Data'!G61)),NA())</f>
        <v>#N/A</v>
      </c>
      <c r="AO67" s="491" t="e">
        <f ca="1">+IF(AND(ISNUMBER(OFFSET('Sanitation Data'!$G$12,0,10*ROW('Sanitation Data'!G61))),'Data Summary'!DD67="Yes"),OFFSET('Sanitation Data'!$G$12,0,10*ROW('Sanitation Data'!G61)),NA())</f>
        <v>#N/A</v>
      </c>
      <c r="AP67" s="491" t="e">
        <f ca="1">+IF(AND(ISNUMBER(OFFSET('Sanitation Data'!$H$4,0,10*ROW('Sanitation Data'!H61))),'Data Summary'!DE67="Yes"),100-OFFSET('Sanitation Data'!$H$4,0,10*ROW('Sanitation Data'!H61)),NA())</f>
        <v>#N/A</v>
      </c>
      <c r="AQ67" s="491" t="e">
        <f ca="1">+IF(AND(ISNUMBER(OFFSET('Sanitation Data'!$H$6,0,10*ROW('Sanitation Data'!H61))),'Data Summary'!DF67="Yes"),OFFSET('Sanitation Data'!$H$6,0,10*ROW('Sanitation Data'!H61)),NA())</f>
        <v>#N/A</v>
      </c>
      <c r="AR67" s="491" t="e">
        <f ca="1">+IF(AND(ISNUMBER(OFFSET('Sanitation Data'!$H$10,0,10*ROW('Sanitation Data'!H61))),'Data Summary'!DG67="Yes"),OFFSET('Sanitation Data'!$H$10,0,10*ROW('Sanitation Data'!H61)),NA())</f>
        <v>#N/A</v>
      </c>
      <c r="AS67" s="491" t="e">
        <f ca="1">+IF(AND(ISNUMBER(OFFSET('Sanitation Data'!$H$11,0,10*ROW('Sanitation Data'!H61))),'Data Summary'!DH67="Yes"),OFFSET('Sanitation Data'!$H$11,0,10*ROW('Sanitation Data'!H61)),NA())</f>
        <v>#N/A</v>
      </c>
      <c r="AT67" s="491" t="e">
        <f ca="1">+IF(AND(ISNUMBER(OFFSET('Sanitation Data'!$H$12,0,10*ROW('Sanitation Data'!H61))),'Data Summary'!DI67="Yes"),OFFSET('Sanitation Data'!$H$12,0,10*ROW('Sanitation Data'!H61)),NA())</f>
        <v>#N/A</v>
      </c>
      <c r="AU67" s="491" t="e">
        <f ca="1">+IF(AND(ISNUMBER(OFFSET('Sanitation Data'!$I$4,0,10*ROW('Sanitation Data'!I61))),'Data Summary'!DJ67="Yes"),100-OFFSET('Sanitation Data'!$I$4,0,10*ROW('Sanitation Data'!I61)),NA())</f>
        <v>#N/A</v>
      </c>
      <c r="AV67" s="491" t="e">
        <f ca="1">+IF(AND(ISNUMBER(OFFSET('Sanitation Data'!$I$6,0,10*ROW('Sanitation Data'!I61))),'Data Summary'!DK67="Yes"),OFFSET('Sanitation Data'!$I$6,0,10*ROW('Sanitation Data'!I61)),NA())</f>
        <v>#N/A</v>
      </c>
      <c r="AW67" s="491" t="e">
        <f ca="1">+IF(AND(ISNUMBER(OFFSET('Sanitation Data'!$I$10,0,10*ROW('Sanitation Data'!I61))),'Data Summary'!DL67="Yes"),OFFSET('Sanitation Data'!$I$10,0,10*ROW('Sanitation Data'!I61)),NA())</f>
        <v>#N/A</v>
      </c>
      <c r="AX67" s="491" t="e">
        <f ca="1">+IF(AND(ISNUMBER(OFFSET('Sanitation Data'!$I$11,0,10*ROW('Sanitation Data'!I61))),'Data Summary'!DM67="Yes"),OFFSET('Sanitation Data'!$I$11,0,10*ROW('Sanitation Data'!I61)),NA())</f>
        <v>#N/A</v>
      </c>
      <c r="AY67" s="491" t="e">
        <f ca="1">+IF(AND(ISNUMBER(OFFSET('Sanitation Data'!$I$12,0,10*ROW('Sanitation Data'!I61))),'Data Summary'!DN67="Yes"),OFFSET('Sanitation Data'!$I$12,0,10*ROW('Sanitation Data'!I61)),NA())</f>
        <v>#N/A</v>
      </c>
      <c r="AZ67" s="492" t="e">
        <f ca="1">+IF(AND(ISNUMBER(OFFSET('Hygiene Data'!$D$5,0,10*ROW('Hygiene Data'!D61))),'Data Summary'!DO67="Yes"),OFFSET('Hygiene Data'!$D$5,0,10*ROW('Hygiene Data'!D61)),NA())</f>
        <v>#N/A</v>
      </c>
      <c r="BA67" s="492" t="e">
        <f ca="1">+IF(AND(ISNUMBER(OFFSET('Hygiene Data'!$D$7,0,10*ROW('Hygiene Data'!D61))),'Data Summary'!DP67="Yes"),OFFSET('Hygiene Data'!$D$7,0,10*ROW('Hygiene Data'!D61)),NA())</f>
        <v>#N/A</v>
      </c>
      <c r="BB67" s="492" t="e">
        <f ca="1">+IF(AND(ISNUMBER(OFFSET('Hygiene Data'!$D$9,0,10*ROW('Hygiene Data'!D61))),'Data Summary'!DQ67="Yes"),OFFSET('Hygiene Data'!$D$9,0,10*ROW('Hygiene Data'!D61)),NA())</f>
        <v>#N/A</v>
      </c>
      <c r="BC67" s="492" t="e">
        <f ca="1">+IF(AND(ISNUMBER(OFFSET('Hygiene Data'!$E$5,0,10*ROW('Hygiene Data'!E61))),'Data Summary'!DR67="Yes"),OFFSET('Hygiene Data'!$E$5,0,10*ROW('Hygiene Data'!E61)),NA())</f>
        <v>#N/A</v>
      </c>
      <c r="BD67" s="492" t="e">
        <f ca="1">+IF(AND(ISNUMBER(OFFSET('Hygiene Data'!$E$7,0,10*ROW('Hygiene Data'!E61))),'Data Summary'!DS67="Yes"),OFFSET('Hygiene Data'!$E$7,0,10*ROW('Hygiene Data'!E61)),NA())</f>
        <v>#N/A</v>
      </c>
      <c r="BE67" s="492" t="e">
        <f ca="1">+IF(AND(ISNUMBER(OFFSET('Hygiene Data'!$E$9,0,10*ROW('Hygiene Data'!E61))),'Data Summary'!DT67="Yes"),OFFSET('Hygiene Data'!$E$9,0,10*ROW('Hygiene Data'!E61)),NA())</f>
        <v>#N/A</v>
      </c>
      <c r="BF67" s="492" t="e">
        <f ca="1">+IF(AND(ISNUMBER(OFFSET('Hygiene Data'!$F$5,0,10*ROW('Hygiene Data'!F61))),'Data Summary'!DU67="Yes"),OFFSET('Hygiene Data'!$F$5,0,10*ROW('Hygiene Data'!F61)),NA())</f>
        <v>#N/A</v>
      </c>
      <c r="BG67" s="492" t="e">
        <f ca="1">+IF(AND(ISNUMBER(OFFSET('Hygiene Data'!$F$7,0,10*ROW('Hygiene Data'!F61))),'Data Summary'!DV67="Yes"),OFFSET('Hygiene Data'!$F$7,0,10*ROW('Hygiene Data'!F61)),NA())</f>
        <v>#N/A</v>
      </c>
      <c r="BH67" s="492" t="e">
        <f ca="1">+IF(AND(ISNUMBER(OFFSET('Hygiene Data'!$F$9,0,10*ROW('Hygiene Data'!F61))),'Data Summary'!DW67="Yes"),OFFSET('Hygiene Data'!$F$9,0,10*ROW('Hygiene Data'!F61)),NA())</f>
        <v>#N/A</v>
      </c>
      <c r="BI67" s="492" t="e">
        <f ca="1">+IF(AND(ISNUMBER(OFFSET('Hygiene Data'!$G$5,0,10*ROW('Hygiene Data'!G61))),'Data Summary'!DX67="Yes"),OFFSET('Hygiene Data'!$G$5,0,10*ROW('Hygiene Data'!G61)),NA())</f>
        <v>#N/A</v>
      </c>
      <c r="BJ67" s="492" t="e">
        <f ca="1">+IF(AND(ISNUMBER(OFFSET('Hygiene Data'!$G$7,0,10*ROW('Hygiene Data'!G61))),'Data Summary'!DY67="Yes"),OFFSET('Hygiene Data'!$G$7,0,10*ROW('Hygiene Data'!G61)),NA())</f>
        <v>#N/A</v>
      </c>
      <c r="BK67" s="492" t="e">
        <f ca="1">+IF(AND(ISNUMBER(OFFSET('Hygiene Data'!$G$9,0,10*ROW('Hygiene Data'!G61))),'Data Summary'!DZ67="Yes"),OFFSET('Hygiene Data'!$G$9,0,10*ROW('Hygiene Data'!G61)),NA())</f>
        <v>#N/A</v>
      </c>
      <c r="BL67" s="492" t="e">
        <f ca="1">+IF(AND(ISNUMBER(OFFSET('Hygiene Data'!$H$5,0,10*ROW('Hygiene Data'!H61))),'Data Summary'!EA67="Yes"),OFFSET('Hygiene Data'!$H$5,0,10*ROW('Hygiene Data'!H61)),NA())</f>
        <v>#N/A</v>
      </c>
      <c r="BM67" s="492" t="e">
        <f ca="1">+IF(AND(ISNUMBER(OFFSET('Hygiene Data'!$H$7,0,10*ROW('Hygiene Data'!H61))),'Data Summary'!EB67="Yes"),OFFSET('Hygiene Data'!$H$7,0,10*ROW('Hygiene Data'!H61)),NA())</f>
        <v>#N/A</v>
      </c>
      <c r="BN67" s="492" t="e">
        <f ca="1">+IF(AND(ISNUMBER(OFFSET('Hygiene Data'!$H$9,0,10*ROW('Hygiene Data'!H61))),'Data Summary'!EC67="Yes"),OFFSET('Hygiene Data'!$H$9,0,10*ROW('Hygiene Data'!H61)),NA())</f>
        <v>#N/A</v>
      </c>
      <c r="BO67" s="492" t="e">
        <f ca="1">+IF(AND(ISNUMBER(OFFSET('Hygiene Data'!$I$5,0,10*ROW('Hygiene Data'!I61))),'Data Summary'!ED67="Yes"),OFFSET('Hygiene Data'!$I$5,0,10*ROW('Hygiene Data'!I61)),NA())</f>
        <v>#N/A</v>
      </c>
      <c r="BP67" s="492" t="e">
        <f ca="1">+IF(AND(ISNUMBER(OFFSET('Hygiene Data'!$I$7,0,10*ROW('Hygiene Data'!I61))),'Data Summary'!EE67="Yes"),OFFSET('Hygiene Data'!$I$7,0,10*ROW('Hygiene Data'!I61)),NA())</f>
        <v>#N/A</v>
      </c>
      <c r="BQ67" s="492" t="e">
        <f ca="1">+IF(AND(ISNUMBER(OFFSET('Hygiene Data'!$I$9,0,10*ROW('Hygiene Data'!I61))),'Data Summary'!EF67="Yes"),OFFSET('Hygiene Data'!$I$9,0,10*ROW('Hygiene Data'!I61)),NA())</f>
        <v>#N/A</v>
      </c>
    </row>
    <row r="68" spans="1:69" x14ac:dyDescent="0.25">
      <c r="A68" s="488" t="e">
        <f ca="1">+RIGHT('Data Summary'!A68,LEN('Data Summary'!A68)-9)</f>
        <v>#VALUE!</v>
      </c>
      <c r="B68" s="462" t="str">
        <f ca="1">+IF(ISTEXT('Data Summary'!B68),'Data Summary'!B68,"")</f>
        <v/>
      </c>
      <c r="C68" s="489" t="e">
        <f ca="1">+VALUE('Data Summary'!C68)</f>
        <v>#VALUE!</v>
      </c>
      <c r="D68" s="490" t="e">
        <f ca="1">+IF(AND(ISNUMBER(OFFSET('Water Data'!$D$4,0,10*ROW('Water Data'!D62))),'Data Summary'!BS68="Yes"),100-OFFSET('Water Data'!$D$4,0,10*ROW('Water Data'!D62)),NA())</f>
        <v>#N/A</v>
      </c>
      <c r="E68" s="490" t="e">
        <f ca="1">+IF(AND(ISNUMBER(OFFSET('Water Data'!$D$6,0,10*ROW('Water Data'!D62))),'Data Summary'!BT68="Yes"),OFFSET('Water Data'!$D$6,0,10*ROW('Water Data'!D62)),NA())</f>
        <v>#N/A</v>
      </c>
      <c r="F68" s="490" t="e">
        <f ca="1">+IF(AND(ISNUMBER(OFFSET('Water Data'!$D$9,0,10*ROW('Water Data'!D62))),'Data Summary'!BU68="Yes"),OFFSET('Water Data'!$D$9,0,10*ROW('Water Data'!D62)),NA())</f>
        <v>#N/A</v>
      </c>
      <c r="G68" s="490" t="e">
        <f ca="1">+IF(AND(ISNUMBER(OFFSET('Water Data'!$E$4,0,10*ROW('Water Data'!E62))),'Data Summary'!BV68="Yes"),100-OFFSET('Water Data'!$E$4,0,10*ROW('Water Data'!E62)),NA())</f>
        <v>#N/A</v>
      </c>
      <c r="H68" s="490" t="e">
        <f ca="1">+IF(AND(ISNUMBER(OFFSET('Water Data'!$E$6,0,10*ROW('Water Data'!E62))),'Data Summary'!BW68="Yes"),OFFSET('Water Data'!$E$6,0,10*ROW('Water Data'!E62)),NA())</f>
        <v>#N/A</v>
      </c>
      <c r="I68" s="490" t="e">
        <f ca="1">+IF(AND(ISNUMBER(OFFSET('Water Data'!$E$9,0,10*ROW('Water Data'!E62))),'Data Summary'!BX68="Yes"),OFFSET('Water Data'!$E$9,0,10*ROW('Water Data'!E62)),NA())</f>
        <v>#N/A</v>
      </c>
      <c r="J68" s="490" t="e">
        <f ca="1">+IF(AND(ISNUMBER(OFFSET('Water Data'!$F$4,0,10*ROW('Water Data'!F62))),'Data Summary'!BY68="Yes"),100-OFFSET('Water Data'!$F$4,0,10*ROW('Water Data'!F62)),NA())</f>
        <v>#N/A</v>
      </c>
      <c r="K68" s="490" t="e">
        <f ca="1">+IF(AND(ISNUMBER(OFFSET('Water Data'!$F$6,0,10*ROW('Water Data'!F62))),'Data Summary'!BZ68="Yes"),OFFSET('Water Data'!$F$6,0,10*ROW('Water Data'!F62)),NA())</f>
        <v>#N/A</v>
      </c>
      <c r="L68" s="490" t="e">
        <f ca="1">+IF(AND(ISNUMBER(OFFSET('Water Data'!$F$9,0,10*ROW('Water Data'!F62))),'Data Summary'!CA68="Yes"),OFFSET('Water Data'!$F$9,0,10*ROW('Water Data'!F62)),NA())</f>
        <v>#N/A</v>
      </c>
      <c r="M68" s="490" t="e">
        <f ca="1">+IF(AND(ISNUMBER(OFFSET('Water Data'!$G$4,0,10*ROW('Water Data'!G62))),'Data Summary'!CB68="Yes"),100-OFFSET('Water Data'!$G$4,0,10*ROW('Water Data'!G62)),NA())</f>
        <v>#N/A</v>
      </c>
      <c r="N68" s="490" t="e">
        <f ca="1">+IF(AND(ISNUMBER(OFFSET('Water Data'!$G$6,0,10*ROW('Water Data'!G62))),'Data Summary'!CC68="Yes"),OFFSET('Water Data'!$G$6,0,10*ROW('Water Data'!G62)),NA())</f>
        <v>#N/A</v>
      </c>
      <c r="O68" s="490" t="e">
        <f ca="1">+IF(AND(ISNUMBER(OFFSET('Water Data'!$G$9,0,10*ROW('Water Data'!G62))),'Data Summary'!CD68="Yes"),OFFSET('Water Data'!$G$9,0,10*ROW('Water Data'!G62)),NA())</f>
        <v>#N/A</v>
      </c>
      <c r="P68" s="490" t="e">
        <f ca="1">+IF(AND(ISNUMBER(OFFSET('Water Data'!$H$4,0,10*ROW('Water Data'!H62))),'Data Summary'!CE68="Yes"),100-OFFSET('Water Data'!$H$4,0,10*ROW('Water Data'!H62)),NA())</f>
        <v>#N/A</v>
      </c>
      <c r="Q68" s="490" t="e">
        <f ca="1">+IF(AND(ISNUMBER(OFFSET('Water Data'!$H$6,0,10*ROW('Water Data'!H62))),'Data Summary'!CF68="Yes"),OFFSET('Water Data'!$H$6,0,10*ROW('Water Data'!H62)),NA())</f>
        <v>#N/A</v>
      </c>
      <c r="R68" s="490" t="e">
        <f ca="1">+IF(AND(ISNUMBER(OFFSET('Water Data'!$H$9,0,10*ROW('Water Data'!H62))),'Data Summary'!CG68="Yes"),OFFSET('Water Data'!$H$9,0,10*ROW('Water Data'!H62)),NA())</f>
        <v>#N/A</v>
      </c>
      <c r="S68" s="490" t="e">
        <f ca="1">+IF(AND(ISNUMBER(OFFSET('Water Data'!$I$4,0,10*ROW('Water Data'!I62))),'Data Summary'!CH68="Yes"),100-OFFSET('Water Data'!$I$4,0,10*ROW('Water Data'!I62)),NA())</f>
        <v>#N/A</v>
      </c>
      <c r="T68" s="490" t="e">
        <f ca="1">+IF(AND(ISNUMBER(OFFSET('Water Data'!$I$6,0,10*ROW('Water Data'!I62))),'Data Summary'!CI68="Yes"),OFFSET('Water Data'!$I$6,0,10*ROW('Water Data'!I62)),NA())</f>
        <v>#N/A</v>
      </c>
      <c r="U68" s="490" t="e">
        <f ca="1">+IF(AND(ISNUMBER(OFFSET('Water Data'!$I$9,0,10*ROW('Water Data'!I62))),'Data Summary'!CJ68="Yes"),OFFSET('Water Data'!$I$9,0,10*ROW('Water Data'!I62)),NA())</f>
        <v>#N/A</v>
      </c>
      <c r="V68" s="491" t="e">
        <f ca="1">+IF(AND(ISNUMBER(OFFSET('Sanitation Data'!$D$4,0,10*ROW('Sanitation Data'!D62))),'Data Summary'!CK68="Yes"),100-OFFSET('Sanitation Data'!$D$4,0,10*ROW('Sanitation Data'!D62)),NA())</f>
        <v>#N/A</v>
      </c>
      <c r="W68" s="491" t="e">
        <f ca="1">+IF(AND(ISNUMBER(OFFSET('Sanitation Data'!$D$6,0,10*ROW('Sanitation Data'!D62))),'Data Summary'!CL68="Yes"),OFFSET('Sanitation Data'!$D$6,0,10*ROW('Sanitation Data'!D62)),NA())</f>
        <v>#N/A</v>
      </c>
      <c r="X68" s="491" t="e">
        <f ca="1">+IF(AND(ISNUMBER(OFFSET('Sanitation Data'!$D$10,0,10*ROW('Sanitation Data'!D62))),'Data Summary'!CM68="Yes"),OFFSET('Sanitation Data'!$D$10,0,10*ROW('Sanitation Data'!D62)),NA())</f>
        <v>#N/A</v>
      </c>
      <c r="Y68" s="491" t="e">
        <f ca="1">+IF(AND(ISNUMBER(OFFSET('Sanitation Data'!$D$11,0,10*ROW('Sanitation Data'!D62))),'Data Summary'!CN68="Yes"),OFFSET('Sanitation Data'!$D$11,0,10*ROW('Sanitation Data'!D62)),NA())</f>
        <v>#N/A</v>
      </c>
      <c r="Z68" s="491" t="e">
        <f ca="1">+IF(AND(ISNUMBER(OFFSET('Sanitation Data'!$D$12,0,10*ROW('Sanitation Data'!D62))),'Data Summary'!CO68="Yes"),OFFSET('Sanitation Data'!$D$12,0,10*ROW('Sanitation Data'!D62)),NA())</f>
        <v>#N/A</v>
      </c>
      <c r="AA68" s="491" t="e">
        <f ca="1">+IF(AND(ISNUMBER(OFFSET('Sanitation Data'!$E$4,0,10*ROW('Sanitation Data'!E62))),'Data Summary'!CP68="Yes"),100-OFFSET('Sanitation Data'!$E$4,0,10*ROW('Sanitation Data'!E62)),NA())</f>
        <v>#N/A</v>
      </c>
      <c r="AB68" s="491" t="e">
        <f ca="1">+IF(AND(ISNUMBER(OFFSET('Sanitation Data'!$E$6,0,10*ROW('Sanitation Data'!E62))),'Data Summary'!CQ68="Yes"),OFFSET('Sanitation Data'!$E$6,0,10*ROW('Sanitation Data'!E62)),NA())</f>
        <v>#N/A</v>
      </c>
      <c r="AC68" s="491" t="e">
        <f ca="1">+IF(AND(ISNUMBER(OFFSET('Sanitation Data'!$E$10,0,10*ROW('Sanitation Data'!E62))),'Data Summary'!CR68="Yes"),OFFSET('Sanitation Data'!$E$10,0,10*ROW('Sanitation Data'!E62)),NA())</f>
        <v>#N/A</v>
      </c>
      <c r="AD68" s="491" t="e">
        <f ca="1">+IF(AND(ISNUMBER(OFFSET('Sanitation Data'!$E$11,0,10*ROW('Sanitation Data'!E62))),'Data Summary'!CS68="Yes"),OFFSET('Sanitation Data'!$E$11,0,10*ROW('Sanitation Data'!E62)),NA())</f>
        <v>#N/A</v>
      </c>
      <c r="AE68" s="491" t="e">
        <f ca="1">+IF(AND(ISNUMBER(OFFSET('Sanitation Data'!$E$12,0,10*ROW('Sanitation Data'!E62))),'Data Summary'!CT68="Yes"),OFFSET('Sanitation Data'!$E$12,0,10*ROW('Sanitation Data'!E62)),NA())</f>
        <v>#N/A</v>
      </c>
      <c r="AF68" s="491" t="e">
        <f ca="1">+IF(AND(ISNUMBER(OFFSET('Sanitation Data'!$F$4,0,10*ROW('Sanitation Data'!F62))),'Data Summary'!CU68="Yes"),100-OFFSET('Sanitation Data'!$F$4,0,10*ROW('Sanitation Data'!F62)),NA())</f>
        <v>#N/A</v>
      </c>
      <c r="AG68" s="491" t="e">
        <f ca="1">+IF(AND(ISNUMBER(OFFSET('Sanitation Data'!$F$6,0,10*ROW('Sanitation Data'!F62))),'Data Summary'!CV68="Yes"),OFFSET('Sanitation Data'!$F$6,0,10*ROW('Sanitation Data'!F62)),NA())</f>
        <v>#N/A</v>
      </c>
      <c r="AH68" s="491" t="e">
        <f ca="1">+IF(AND(ISNUMBER(OFFSET('Sanitation Data'!$F$10,0,10*ROW('Sanitation Data'!F62))),'Data Summary'!CW68="Yes"),OFFSET('Sanitation Data'!$F$10,0,10*ROW('Sanitation Data'!F62)),NA())</f>
        <v>#N/A</v>
      </c>
      <c r="AI68" s="491" t="e">
        <f ca="1">+IF(AND(ISNUMBER(OFFSET('Sanitation Data'!$F$11,0,10*ROW('Sanitation Data'!F62))),'Data Summary'!CX68="Yes"),OFFSET('Sanitation Data'!$F$11,0,10*ROW('Sanitation Data'!F62)),NA())</f>
        <v>#N/A</v>
      </c>
      <c r="AJ68" s="491" t="e">
        <f ca="1">+IF(AND(ISNUMBER(OFFSET('Sanitation Data'!$F$12,0,10*ROW('Sanitation Data'!F62))),'Data Summary'!CY68="Yes"),OFFSET('Sanitation Data'!$F$12,0,10*ROW('Sanitation Data'!F62)),NA())</f>
        <v>#N/A</v>
      </c>
      <c r="AK68" s="491" t="e">
        <f ca="1">+IF(AND(ISNUMBER(OFFSET('Sanitation Data'!$G$4,0,10*ROW('Sanitation Data'!G62))),'Data Summary'!CZ68="Yes"),100-OFFSET('Sanitation Data'!$G$4,0,10*ROW('Sanitation Data'!G62)),NA())</f>
        <v>#N/A</v>
      </c>
      <c r="AL68" s="491" t="e">
        <f ca="1">+IF(AND(ISNUMBER(OFFSET('Sanitation Data'!$G$6,0,10*ROW('Sanitation Data'!G62))),'Data Summary'!DA68="Yes"),OFFSET('Sanitation Data'!$G$6,0,10*ROW('Sanitation Data'!G62)),NA())</f>
        <v>#N/A</v>
      </c>
      <c r="AM68" s="491" t="e">
        <f ca="1">+IF(AND(ISNUMBER(OFFSET('Sanitation Data'!$G$10,0,10*ROW('Sanitation Data'!G62))),'Data Summary'!DB68="Yes"),OFFSET('Sanitation Data'!$G$10,0,10*ROW('Sanitation Data'!G62)),NA())</f>
        <v>#N/A</v>
      </c>
      <c r="AN68" s="491" t="e">
        <f ca="1">+IF(AND(ISNUMBER(OFFSET('Sanitation Data'!$G$11,0,10*ROW('Sanitation Data'!G62))),'Data Summary'!DC68="Yes"),OFFSET('Sanitation Data'!$G$11,0,10*ROW('Sanitation Data'!G62)),NA())</f>
        <v>#N/A</v>
      </c>
      <c r="AO68" s="491" t="e">
        <f ca="1">+IF(AND(ISNUMBER(OFFSET('Sanitation Data'!$G$12,0,10*ROW('Sanitation Data'!G62))),'Data Summary'!DD68="Yes"),OFFSET('Sanitation Data'!$G$12,0,10*ROW('Sanitation Data'!G62)),NA())</f>
        <v>#N/A</v>
      </c>
      <c r="AP68" s="491" t="e">
        <f ca="1">+IF(AND(ISNUMBER(OFFSET('Sanitation Data'!$H$4,0,10*ROW('Sanitation Data'!H62))),'Data Summary'!DE68="Yes"),100-OFFSET('Sanitation Data'!$H$4,0,10*ROW('Sanitation Data'!H62)),NA())</f>
        <v>#N/A</v>
      </c>
      <c r="AQ68" s="491" t="e">
        <f ca="1">+IF(AND(ISNUMBER(OFFSET('Sanitation Data'!$H$6,0,10*ROW('Sanitation Data'!H62))),'Data Summary'!DF68="Yes"),OFFSET('Sanitation Data'!$H$6,0,10*ROW('Sanitation Data'!H62)),NA())</f>
        <v>#N/A</v>
      </c>
      <c r="AR68" s="491" t="e">
        <f ca="1">+IF(AND(ISNUMBER(OFFSET('Sanitation Data'!$H$10,0,10*ROW('Sanitation Data'!H62))),'Data Summary'!DG68="Yes"),OFFSET('Sanitation Data'!$H$10,0,10*ROW('Sanitation Data'!H62)),NA())</f>
        <v>#N/A</v>
      </c>
      <c r="AS68" s="491" t="e">
        <f ca="1">+IF(AND(ISNUMBER(OFFSET('Sanitation Data'!$H$11,0,10*ROW('Sanitation Data'!H62))),'Data Summary'!DH68="Yes"),OFFSET('Sanitation Data'!$H$11,0,10*ROW('Sanitation Data'!H62)),NA())</f>
        <v>#N/A</v>
      </c>
      <c r="AT68" s="491" t="e">
        <f ca="1">+IF(AND(ISNUMBER(OFFSET('Sanitation Data'!$H$12,0,10*ROW('Sanitation Data'!H62))),'Data Summary'!DI68="Yes"),OFFSET('Sanitation Data'!$H$12,0,10*ROW('Sanitation Data'!H62)),NA())</f>
        <v>#N/A</v>
      </c>
      <c r="AU68" s="491" t="e">
        <f ca="1">+IF(AND(ISNUMBER(OFFSET('Sanitation Data'!$I$4,0,10*ROW('Sanitation Data'!I62))),'Data Summary'!DJ68="Yes"),100-OFFSET('Sanitation Data'!$I$4,0,10*ROW('Sanitation Data'!I62)),NA())</f>
        <v>#N/A</v>
      </c>
      <c r="AV68" s="491" t="e">
        <f ca="1">+IF(AND(ISNUMBER(OFFSET('Sanitation Data'!$I$6,0,10*ROW('Sanitation Data'!I62))),'Data Summary'!DK68="Yes"),OFFSET('Sanitation Data'!$I$6,0,10*ROW('Sanitation Data'!I62)),NA())</f>
        <v>#N/A</v>
      </c>
      <c r="AW68" s="491" t="e">
        <f ca="1">+IF(AND(ISNUMBER(OFFSET('Sanitation Data'!$I$10,0,10*ROW('Sanitation Data'!I62))),'Data Summary'!DL68="Yes"),OFFSET('Sanitation Data'!$I$10,0,10*ROW('Sanitation Data'!I62)),NA())</f>
        <v>#N/A</v>
      </c>
      <c r="AX68" s="491" t="e">
        <f ca="1">+IF(AND(ISNUMBER(OFFSET('Sanitation Data'!$I$11,0,10*ROW('Sanitation Data'!I62))),'Data Summary'!DM68="Yes"),OFFSET('Sanitation Data'!$I$11,0,10*ROW('Sanitation Data'!I62)),NA())</f>
        <v>#N/A</v>
      </c>
      <c r="AY68" s="491" t="e">
        <f ca="1">+IF(AND(ISNUMBER(OFFSET('Sanitation Data'!$I$12,0,10*ROW('Sanitation Data'!I62))),'Data Summary'!DN68="Yes"),OFFSET('Sanitation Data'!$I$12,0,10*ROW('Sanitation Data'!I62)),NA())</f>
        <v>#N/A</v>
      </c>
      <c r="AZ68" s="492" t="e">
        <f ca="1">+IF(AND(ISNUMBER(OFFSET('Hygiene Data'!$D$5,0,10*ROW('Hygiene Data'!D62))),'Data Summary'!DO68="Yes"),OFFSET('Hygiene Data'!$D$5,0,10*ROW('Hygiene Data'!D62)),NA())</f>
        <v>#N/A</v>
      </c>
      <c r="BA68" s="492" t="e">
        <f ca="1">+IF(AND(ISNUMBER(OFFSET('Hygiene Data'!$D$7,0,10*ROW('Hygiene Data'!D62))),'Data Summary'!DP68="Yes"),OFFSET('Hygiene Data'!$D$7,0,10*ROW('Hygiene Data'!D62)),NA())</f>
        <v>#N/A</v>
      </c>
      <c r="BB68" s="492" t="e">
        <f ca="1">+IF(AND(ISNUMBER(OFFSET('Hygiene Data'!$D$9,0,10*ROW('Hygiene Data'!D62))),'Data Summary'!DQ68="Yes"),OFFSET('Hygiene Data'!$D$9,0,10*ROW('Hygiene Data'!D62)),NA())</f>
        <v>#N/A</v>
      </c>
      <c r="BC68" s="492" t="e">
        <f ca="1">+IF(AND(ISNUMBER(OFFSET('Hygiene Data'!$E$5,0,10*ROW('Hygiene Data'!E62))),'Data Summary'!DR68="Yes"),OFFSET('Hygiene Data'!$E$5,0,10*ROW('Hygiene Data'!E62)),NA())</f>
        <v>#N/A</v>
      </c>
      <c r="BD68" s="492" t="e">
        <f ca="1">+IF(AND(ISNUMBER(OFFSET('Hygiene Data'!$E$7,0,10*ROW('Hygiene Data'!E62))),'Data Summary'!DS68="Yes"),OFFSET('Hygiene Data'!$E$7,0,10*ROW('Hygiene Data'!E62)),NA())</f>
        <v>#N/A</v>
      </c>
      <c r="BE68" s="492" t="e">
        <f ca="1">+IF(AND(ISNUMBER(OFFSET('Hygiene Data'!$E$9,0,10*ROW('Hygiene Data'!E62))),'Data Summary'!DT68="Yes"),OFFSET('Hygiene Data'!$E$9,0,10*ROW('Hygiene Data'!E62)),NA())</f>
        <v>#N/A</v>
      </c>
      <c r="BF68" s="492" t="e">
        <f ca="1">+IF(AND(ISNUMBER(OFFSET('Hygiene Data'!$F$5,0,10*ROW('Hygiene Data'!F62))),'Data Summary'!DU68="Yes"),OFFSET('Hygiene Data'!$F$5,0,10*ROW('Hygiene Data'!F62)),NA())</f>
        <v>#N/A</v>
      </c>
      <c r="BG68" s="492" t="e">
        <f ca="1">+IF(AND(ISNUMBER(OFFSET('Hygiene Data'!$F$7,0,10*ROW('Hygiene Data'!F62))),'Data Summary'!DV68="Yes"),OFFSET('Hygiene Data'!$F$7,0,10*ROW('Hygiene Data'!F62)),NA())</f>
        <v>#N/A</v>
      </c>
      <c r="BH68" s="492" t="e">
        <f ca="1">+IF(AND(ISNUMBER(OFFSET('Hygiene Data'!$F$9,0,10*ROW('Hygiene Data'!F62))),'Data Summary'!DW68="Yes"),OFFSET('Hygiene Data'!$F$9,0,10*ROW('Hygiene Data'!F62)),NA())</f>
        <v>#N/A</v>
      </c>
      <c r="BI68" s="492" t="e">
        <f ca="1">+IF(AND(ISNUMBER(OFFSET('Hygiene Data'!$G$5,0,10*ROW('Hygiene Data'!G62))),'Data Summary'!DX68="Yes"),OFFSET('Hygiene Data'!$G$5,0,10*ROW('Hygiene Data'!G62)),NA())</f>
        <v>#N/A</v>
      </c>
      <c r="BJ68" s="492" t="e">
        <f ca="1">+IF(AND(ISNUMBER(OFFSET('Hygiene Data'!$G$7,0,10*ROW('Hygiene Data'!G62))),'Data Summary'!DY68="Yes"),OFFSET('Hygiene Data'!$G$7,0,10*ROW('Hygiene Data'!G62)),NA())</f>
        <v>#N/A</v>
      </c>
      <c r="BK68" s="492" t="e">
        <f ca="1">+IF(AND(ISNUMBER(OFFSET('Hygiene Data'!$G$9,0,10*ROW('Hygiene Data'!G62))),'Data Summary'!DZ68="Yes"),OFFSET('Hygiene Data'!$G$9,0,10*ROW('Hygiene Data'!G62)),NA())</f>
        <v>#N/A</v>
      </c>
      <c r="BL68" s="492" t="e">
        <f ca="1">+IF(AND(ISNUMBER(OFFSET('Hygiene Data'!$H$5,0,10*ROW('Hygiene Data'!H62))),'Data Summary'!EA68="Yes"),OFFSET('Hygiene Data'!$H$5,0,10*ROW('Hygiene Data'!H62)),NA())</f>
        <v>#N/A</v>
      </c>
      <c r="BM68" s="492" t="e">
        <f ca="1">+IF(AND(ISNUMBER(OFFSET('Hygiene Data'!$H$7,0,10*ROW('Hygiene Data'!H62))),'Data Summary'!EB68="Yes"),OFFSET('Hygiene Data'!$H$7,0,10*ROW('Hygiene Data'!H62)),NA())</f>
        <v>#N/A</v>
      </c>
      <c r="BN68" s="492" t="e">
        <f ca="1">+IF(AND(ISNUMBER(OFFSET('Hygiene Data'!$H$9,0,10*ROW('Hygiene Data'!H62))),'Data Summary'!EC68="Yes"),OFFSET('Hygiene Data'!$H$9,0,10*ROW('Hygiene Data'!H62)),NA())</f>
        <v>#N/A</v>
      </c>
      <c r="BO68" s="492" t="e">
        <f ca="1">+IF(AND(ISNUMBER(OFFSET('Hygiene Data'!$I$5,0,10*ROW('Hygiene Data'!I62))),'Data Summary'!ED68="Yes"),OFFSET('Hygiene Data'!$I$5,0,10*ROW('Hygiene Data'!I62)),NA())</f>
        <v>#N/A</v>
      </c>
      <c r="BP68" s="492" t="e">
        <f ca="1">+IF(AND(ISNUMBER(OFFSET('Hygiene Data'!$I$7,0,10*ROW('Hygiene Data'!I62))),'Data Summary'!EE68="Yes"),OFFSET('Hygiene Data'!$I$7,0,10*ROW('Hygiene Data'!I62)),NA())</f>
        <v>#N/A</v>
      </c>
      <c r="BQ68" s="492" t="e">
        <f ca="1">+IF(AND(ISNUMBER(OFFSET('Hygiene Data'!$I$9,0,10*ROW('Hygiene Data'!I62))),'Data Summary'!EF68="Yes"),OFFSET('Hygiene Data'!$I$9,0,10*ROW('Hygiene Data'!I62)),NA())</f>
        <v>#N/A</v>
      </c>
    </row>
    <row r="69" spans="1:69" x14ac:dyDescent="0.25">
      <c r="A69" s="488" t="e">
        <f ca="1">+RIGHT('Data Summary'!A69,LEN('Data Summary'!A69)-9)</f>
        <v>#VALUE!</v>
      </c>
      <c r="B69" s="462" t="str">
        <f ca="1">+IF(ISTEXT('Data Summary'!B69),'Data Summary'!B69,"")</f>
        <v/>
      </c>
      <c r="C69" s="489" t="e">
        <f ca="1">+VALUE('Data Summary'!C69)</f>
        <v>#VALUE!</v>
      </c>
      <c r="D69" s="490" t="e">
        <f ca="1">+IF(AND(ISNUMBER(OFFSET('Water Data'!$D$4,0,10*ROW('Water Data'!D63))),'Data Summary'!BS69="Yes"),100-OFFSET('Water Data'!$D$4,0,10*ROW('Water Data'!D63)),NA())</f>
        <v>#N/A</v>
      </c>
      <c r="E69" s="490" t="e">
        <f ca="1">+IF(AND(ISNUMBER(OFFSET('Water Data'!$D$6,0,10*ROW('Water Data'!D63))),'Data Summary'!BT69="Yes"),OFFSET('Water Data'!$D$6,0,10*ROW('Water Data'!D63)),NA())</f>
        <v>#N/A</v>
      </c>
      <c r="F69" s="490" t="e">
        <f ca="1">+IF(AND(ISNUMBER(OFFSET('Water Data'!$D$9,0,10*ROW('Water Data'!D63))),'Data Summary'!BU69="Yes"),OFFSET('Water Data'!$D$9,0,10*ROW('Water Data'!D63)),NA())</f>
        <v>#N/A</v>
      </c>
      <c r="G69" s="490" t="e">
        <f ca="1">+IF(AND(ISNUMBER(OFFSET('Water Data'!$E$4,0,10*ROW('Water Data'!E63))),'Data Summary'!BV69="Yes"),100-OFFSET('Water Data'!$E$4,0,10*ROW('Water Data'!E63)),NA())</f>
        <v>#N/A</v>
      </c>
      <c r="H69" s="490" t="e">
        <f ca="1">+IF(AND(ISNUMBER(OFFSET('Water Data'!$E$6,0,10*ROW('Water Data'!E63))),'Data Summary'!BW69="Yes"),OFFSET('Water Data'!$E$6,0,10*ROW('Water Data'!E63)),NA())</f>
        <v>#N/A</v>
      </c>
      <c r="I69" s="490" t="e">
        <f ca="1">+IF(AND(ISNUMBER(OFFSET('Water Data'!$E$9,0,10*ROW('Water Data'!E63))),'Data Summary'!BX69="Yes"),OFFSET('Water Data'!$E$9,0,10*ROW('Water Data'!E63)),NA())</f>
        <v>#N/A</v>
      </c>
      <c r="J69" s="490" t="e">
        <f ca="1">+IF(AND(ISNUMBER(OFFSET('Water Data'!$F$4,0,10*ROW('Water Data'!F63))),'Data Summary'!BY69="Yes"),100-OFFSET('Water Data'!$F$4,0,10*ROW('Water Data'!F63)),NA())</f>
        <v>#N/A</v>
      </c>
      <c r="K69" s="490" t="e">
        <f ca="1">+IF(AND(ISNUMBER(OFFSET('Water Data'!$F$6,0,10*ROW('Water Data'!F63))),'Data Summary'!BZ69="Yes"),OFFSET('Water Data'!$F$6,0,10*ROW('Water Data'!F63)),NA())</f>
        <v>#N/A</v>
      </c>
      <c r="L69" s="490" t="e">
        <f ca="1">+IF(AND(ISNUMBER(OFFSET('Water Data'!$F$9,0,10*ROW('Water Data'!F63))),'Data Summary'!CA69="Yes"),OFFSET('Water Data'!$F$9,0,10*ROW('Water Data'!F63)),NA())</f>
        <v>#N/A</v>
      </c>
      <c r="M69" s="490" t="e">
        <f ca="1">+IF(AND(ISNUMBER(OFFSET('Water Data'!$G$4,0,10*ROW('Water Data'!G63))),'Data Summary'!CB69="Yes"),100-OFFSET('Water Data'!$G$4,0,10*ROW('Water Data'!G63)),NA())</f>
        <v>#N/A</v>
      </c>
      <c r="N69" s="490" t="e">
        <f ca="1">+IF(AND(ISNUMBER(OFFSET('Water Data'!$G$6,0,10*ROW('Water Data'!G63))),'Data Summary'!CC69="Yes"),OFFSET('Water Data'!$G$6,0,10*ROW('Water Data'!G63)),NA())</f>
        <v>#N/A</v>
      </c>
      <c r="O69" s="490" t="e">
        <f ca="1">+IF(AND(ISNUMBER(OFFSET('Water Data'!$G$9,0,10*ROW('Water Data'!G63))),'Data Summary'!CD69="Yes"),OFFSET('Water Data'!$G$9,0,10*ROW('Water Data'!G63)),NA())</f>
        <v>#N/A</v>
      </c>
      <c r="P69" s="490" t="e">
        <f ca="1">+IF(AND(ISNUMBER(OFFSET('Water Data'!$H$4,0,10*ROW('Water Data'!H63))),'Data Summary'!CE69="Yes"),100-OFFSET('Water Data'!$H$4,0,10*ROW('Water Data'!H63)),NA())</f>
        <v>#N/A</v>
      </c>
      <c r="Q69" s="490" t="e">
        <f ca="1">+IF(AND(ISNUMBER(OFFSET('Water Data'!$H$6,0,10*ROW('Water Data'!H63))),'Data Summary'!CF69="Yes"),OFFSET('Water Data'!$H$6,0,10*ROW('Water Data'!H63)),NA())</f>
        <v>#N/A</v>
      </c>
      <c r="R69" s="490" t="e">
        <f ca="1">+IF(AND(ISNUMBER(OFFSET('Water Data'!$H$9,0,10*ROW('Water Data'!H63))),'Data Summary'!CG69="Yes"),OFFSET('Water Data'!$H$9,0,10*ROW('Water Data'!H63)),NA())</f>
        <v>#N/A</v>
      </c>
      <c r="S69" s="490" t="e">
        <f ca="1">+IF(AND(ISNUMBER(OFFSET('Water Data'!$I$4,0,10*ROW('Water Data'!I63))),'Data Summary'!CH69="Yes"),100-OFFSET('Water Data'!$I$4,0,10*ROW('Water Data'!I63)),NA())</f>
        <v>#N/A</v>
      </c>
      <c r="T69" s="490" t="e">
        <f ca="1">+IF(AND(ISNUMBER(OFFSET('Water Data'!$I$6,0,10*ROW('Water Data'!I63))),'Data Summary'!CI69="Yes"),OFFSET('Water Data'!$I$6,0,10*ROW('Water Data'!I63)),NA())</f>
        <v>#N/A</v>
      </c>
      <c r="U69" s="490" t="e">
        <f ca="1">+IF(AND(ISNUMBER(OFFSET('Water Data'!$I$9,0,10*ROW('Water Data'!I63))),'Data Summary'!CJ69="Yes"),OFFSET('Water Data'!$I$9,0,10*ROW('Water Data'!I63)),NA())</f>
        <v>#N/A</v>
      </c>
      <c r="V69" s="491" t="e">
        <f ca="1">+IF(AND(ISNUMBER(OFFSET('Sanitation Data'!$D$4,0,10*ROW('Sanitation Data'!D63))),'Data Summary'!CK69="Yes"),100-OFFSET('Sanitation Data'!$D$4,0,10*ROW('Sanitation Data'!D63)),NA())</f>
        <v>#N/A</v>
      </c>
      <c r="W69" s="491" t="e">
        <f ca="1">+IF(AND(ISNUMBER(OFFSET('Sanitation Data'!$D$6,0,10*ROW('Sanitation Data'!D63))),'Data Summary'!CL69="Yes"),OFFSET('Sanitation Data'!$D$6,0,10*ROW('Sanitation Data'!D63)),NA())</f>
        <v>#N/A</v>
      </c>
      <c r="X69" s="491" t="e">
        <f ca="1">+IF(AND(ISNUMBER(OFFSET('Sanitation Data'!$D$10,0,10*ROW('Sanitation Data'!D63))),'Data Summary'!CM69="Yes"),OFFSET('Sanitation Data'!$D$10,0,10*ROW('Sanitation Data'!D63)),NA())</f>
        <v>#N/A</v>
      </c>
      <c r="Y69" s="491" t="e">
        <f ca="1">+IF(AND(ISNUMBER(OFFSET('Sanitation Data'!$D$11,0,10*ROW('Sanitation Data'!D63))),'Data Summary'!CN69="Yes"),OFFSET('Sanitation Data'!$D$11,0,10*ROW('Sanitation Data'!D63)),NA())</f>
        <v>#N/A</v>
      </c>
      <c r="Z69" s="491" t="e">
        <f ca="1">+IF(AND(ISNUMBER(OFFSET('Sanitation Data'!$D$12,0,10*ROW('Sanitation Data'!D63))),'Data Summary'!CO69="Yes"),OFFSET('Sanitation Data'!$D$12,0,10*ROW('Sanitation Data'!D63)),NA())</f>
        <v>#N/A</v>
      </c>
      <c r="AA69" s="491" t="e">
        <f ca="1">+IF(AND(ISNUMBER(OFFSET('Sanitation Data'!$E$4,0,10*ROW('Sanitation Data'!E63))),'Data Summary'!CP69="Yes"),100-OFFSET('Sanitation Data'!$E$4,0,10*ROW('Sanitation Data'!E63)),NA())</f>
        <v>#N/A</v>
      </c>
      <c r="AB69" s="491" t="e">
        <f ca="1">+IF(AND(ISNUMBER(OFFSET('Sanitation Data'!$E$6,0,10*ROW('Sanitation Data'!E63))),'Data Summary'!CQ69="Yes"),OFFSET('Sanitation Data'!$E$6,0,10*ROW('Sanitation Data'!E63)),NA())</f>
        <v>#N/A</v>
      </c>
      <c r="AC69" s="491" t="e">
        <f ca="1">+IF(AND(ISNUMBER(OFFSET('Sanitation Data'!$E$10,0,10*ROW('Sanitation Data'!E63))),'Data Summary'!CR69="Yes"),OFFSET('Sanitation Data'!$E$10,0,10*ROW('Sanitation Data'!E63)),NA())</f>
        <v>#N/A</v>
      </c>
      <c r="AD69" s="491" t="e">
        <f ca="1">+IF(AND(ISNUMBER(OFFSET('Sanitation Data'!$E$11,0,10*ROW('Sanitation Data'!E63))),'Data Summary'!CS69="Yes"),OFFSET('Sanitation Data'!$E$11,0,10*ROW('Sanitation Data'!E63)),NA())</f>
        <v>#N/A</v>
      </c>
      <c r="AE69" s="491" t="e">
        <f ca="1">+IF(AND(ISNUMBER(OFFSET('Sanitation Data'!$E$12,0,10*ROW('Sanitation Data'!E63))),'Data Summary'!CT69="Yes"),OFFSET('Sanitation Data'!$E$12,0,10*ROW('Sanitation Data'!E63)),NA())</f>
        <v>#N/A</v>
      </c>
      <c r="AF69" s="491" t="e">
        <f ca="1">+IF(AND(ISNUMBER(OFFSET('Sanitation Data'!$F$4,0,10*ROW('Sanitation Data'!F63))),'Data Summary'!CU69="Yes"),100-OFFSET('Sanitation Data'!$F$4,0,10*ROW('Sanitation Data'!F63)),NA())</f>
        <v>#N/A</v>
      </c>
      <c r="AG69" s="491" t="e">
        <f ca="1">+IF(AND(ISNUMBER(OFFSET('Sanitation Data'!$F$6,0,10*ROW('Sanitation Data'!F63))),'Data Summary'!CV69="Yes"),OFFSET('Sanitation Data'!$F$6,0,10*ROW('Sanitation Data'!F63)),NA())</f>
        <v>#N/A</v>
      </c>
      <c r="AH69" s="491" t="e">
        <f ca="1">+IF(AND(ISNUMBER(OFFSET('Sanitation Data'!$F$10,0,10*ROW('Sanitation Data'!F63))),'Data Summary'!CW69="Yes"),OFFSET('Sanitation Data'!$F$10,0,10*ROW('Sanitation Data'!F63)),NA())</f>
        <v>#N/A</v>
      </c>
      <c r="AI69" s="491" t="e">
        <f ca="1">+IF(AND(ISNUMBER(OFFSET('Sanitation Data'!$F$11,0,10*ROW('Sanitation Data'!F63))),'Data Summary'!CX69="Yes"),OFFSET('Sanitation Data'!$F$11,0,10*ROW('Sanitation Data'!F63)),NA())</f>
        <v>#N/A</v>
      </c>
      <c r="AJ69" s="491" t="e">
        <f ca="1">+IF(AND(ISNUMBER(OFFSET('Sanitation Data'!$F$12,0,10*ROW('Sanitation Data'!F63))),'Data Summary'!CY69="Yes"),OFFSET('Sanitation Data'!$F$12,0,10*ROW('Sanitation Data'!F63)),NA())</f>
        <v>#N/A</v>
      </c>
      <c r="AK69" s="491" t="e">
        <f ca="1">+IF(AND(ISNUMBER(OFFSET('Sanitation Data'!$G$4,0,10*ROW('Sanitation Data'!G63))),'Data Summary'!CZ69="Yes"),100-OFFSET('Sanitation Data'!$G$4,0,10*ROW('Sanitation Data'!G63)),NA())</f>
        <v>#N/A</v>
      </c>
      <c r="AL69" s="491" t="e">
        <f ca="1">+IF(AND(ISNUMBER(OFFSET('Sanitation Data'!$G$6,0,10*ROW('Sanitation Data'!G63))),'Data Summary'!DA69="Yes"),OFFSET('Sanitation Data'!$G$6,0,10*ROW('Sanitation Data'!G63)),NA())</f>
        <v>#N/A</v>
      </c>
      <c r="AM69" s="491" t="e">
        <f ca="1">+IF(AND(ISNUMBER(OFFSET('Sanitation Data'!$G$10,0,10*ROW('Sanitation Data'!G63))),'Data Summary'!DB69="Yes"),OFFSET('Sanitation Data'!$G$10,0,10*ROW('Sanitation Data'!G63)),NA())</f>
        <v>#N/A</v>
      </c>
      <c r="AN69" s="491" t="e">
        <f ca="1">+IF(AND(ISNUMBER(OFFSET('Sanitation Data'!$G$11,0,10*ROW('Sanitation Data'!G63))),'Data Summary'!DC69="Yes"),OFFSET('Sanitation Data'!$G$11,0,10*ROW('Sanitation Data'!G63)),NA())</f>
        <v>#N/A</v>
      </c>
      <c r="AO69" s="491" t="e">
        <f ca="1">+IF(AND(ISNUMBER(OFFSET('Sanitation Data'!$G$12,0,10*ROW('Sanitation Data'!G63))),'Data Summary'!DD69="Yes"),OFFSET('Sanitation Data'!$G$12,0,10*ROW('Sanitation Data'!G63)),NA())</f>
        <v>#N/A</v>
      </c>
      <c r="AP69" s="491" t="e">
        <f ca="1">+IF(AND(ISNUMBER(OFFSET('Sanitation Data'!$H$4,0,10*ROW('Sanitation Data'!H63))),'Data Summary'!DE69="Yes"),100-OFFSET('Sanitation Data'!$H$4,0,10*ROW('Sanitation Data'!H63)),NA())</f>
        <v>#N/A</v>
      </c>
      <c r="AQ69" s="491" t="e">
        <f ca="1">+IF(AND(ISNUMBER(OFFSET('Sanitation Data'!$H$6,0,10*ROW('Sanitation Data'!H63))),'Data Summary'!DF69="Yes"),OFFSET('Sanitation Data'!$H$6,0,10*ROW('Sanitation Data'!H63)),NA())</f>
        <v>#N/A</v>
      </c>
      <c r="AR69" s="491" t="e">
        <f ca="1">+IF(AND(ISNUMBER(OFFSET('Sanitation Data'!$H$10,0,10*ROW('Sanitation Data'!H63))),'Data Summary'!DG69="Yes"),OFFSET('Sanitation Data'!$H$10,0,10*ROW('Sanitation Data'!H63)),NA())</f>
        <v>#N/A</v>
      </c>
      <c r="AS69" s="491" t="e">
        <f ca="1">+IF(AND(ISNUMBER(OFFSET('Sanitation Data'!$H$11,0,10*ROW('Sanitation Data'!H63))),'Data Summary'!DH69="Yes"),OFFSET('Sanitation Data'!$H$11,0,10*ROW('Sanitation Data'!H63)),NA())</f>
        <v>#N/A</v>
      </c>
      <c r="AT69" s="491" t="e">
        <f ca="1">+IF(AND(ISNUMBER(OFFSET('Sanitation Data'!$H$12,0,10*ROW('Sanitation Data'!H63))),'Data Summary'!DI69="Yes"),OFFSET('Sanitation Data'!$H$12,0,10*ROW('Sanitation Data'!H63)),NA())</f>
        <v>#N/A</v>
      </c>
      <c r="AU69" s="491" t="e">
        <f ca="1">+IF(AND(ISNUMBER(OFFSET('Sanitation Data'!$I$4,0,10*ROW('Sanitation Data'!I63))),'Data Summary'!DJ69="Yes"),100-OFFSET('Sanitation Data'!$I$4,0,10*ROW('Sanitation Data'!I63)),NA())</f>
        <v>#N/A</v>
      </c>
      <c r="AV69" s="491" t="e">
        <f ca="1">+IF(AND(ISNUMBER(OFFSET('Sanitation Data'!$I$6,0,10*ROW('Sanitation Data'!I63))),'Data Summary'!DK69="Yes"),OFFSET('Sanitation Data'!$I$6,0,10*ROW('Sanitation Data'!I63)),NA())</f>
        <v>#N/A</v>
      </c>
      <c r="AW69" s="491" t="e">
        <f ca="1">+IF(AND(ISNUMBER(OFFSET('Sanitation Data'!$I$10,0,10*ROW('Sanitation Data'!I63))),'Data Summary'!DL69="Yes"),OFFSET('Sanitation Data'!$I$10,0,10*ROW('Sanitation Data'!I63)),NA())</f>
        <v>#N/A</v>
      </c>
      <c r="AX69" s="491" t="e">
        <f ca="1">+IF(AND(ISNUMBER(OFFSET('Sanitation Data'!$I$11,0,10*ROW('Sanitation Data'!I63))),'Data Summary'!DM69="Yes"),OFFSET('Sanitation Data'!$I$11,0,10*ROW('Sanitation Data'!I63)),NA())</f>
        <v>#N/A</v>
      </c>
      <c r="AY69" s="491" t="e">
        <f ca="1">+IF(AND(ISNUMBER(OFFSET('Sanitation Data'!$I$12,0,10*ROW('Sanitation Data'!I63))),'Data Summary'!DN69="Yes"),OFFSET('Sanitation Data'!$I$12,0,10*ROW('Sanitation Data'!I63)),NA())</f>
        <v>#N/A</v>
      </c>
      <c r="AZ69" s="492" t="e">
        <f ca="1">+IF(AND(ISNUMBER(OFFSET('Hygiene Data'!$D$5,0,10*ROW('Hygiene Data'!D63))),'Data Summary'!DO69="Yes"),OFFSET('Hygiene Data'!$D$5,0,10*ROW('Hygiene Data'!D63)),NA())</f>
        <v>#N/A</v>
      </c>
      <c r="BA69" s="492" t="e">
        <f ca="1">+IF(AND(ISNUMBER(OFFSET('Hygiene Data'!$D$7,0,10*ROW('Hygiene Data'!D63))),'Data Summary'!DP69="Yes"),OFFSET('Hygiene Data'!$D$7,0,10*ROW('Hygiene Data'!D63)),NA())</f>
        <v>#N/A</v>
      </c>
      <c r="BB69" s="492" t="e">
        <f ca="1">+IF(AND(ISNUMBER(OFFSET('Hygiene Data'!$D$9,0,10*ROW('Hygiene Data'!D63))),'Data Summary'!DQ69="Yes"),OFFSET('Hygiene Data'!$D$9,0,10*ROW('Hygiene Data'!D63)),NA())</f>
        <v>#N/A</v>
      </c>
      <c r="BC69" s="492" t="e">
        <f ca="1">+IF(AND(ISNUMBER(OFFSET('Hygiene Data'!$E$5,0,10*ROW('Hygiene Data'!E63))),'Data Summary'!DR69="Yes"),OFFSET('Hygiene Data'!$E$5,0,10*ROW('Hygiene Data'!E63)),NA())</f>
        <v>#N/A</v>
      </c>
      <c r="BD69" s="492" t="e">
        <f ca="1">+IF(AND(ISNUMBER(OFFSET('Hygiene Data'!$E$7,0,10*ROW('Hygiene Data'!E63))),'Data Summary'!DS69="Yes"),OFFSET('Hygiene Data'!$E$7,0,10*ROW('Hygiene Data'!E63)),NA())</f>
        <v>#N/A</v>
      </c>
      <c r="BE69" s="492" t="e">
        <f ca="1">+IF(AND(ISNUMBER(OFFSET('Hygiene Data'!$E$9,0,10*ROW('Hygiene Data'!E63))),'Data Summary'!DT69="Yes"),OFFSET('Hygiene Data'!$E$9,0,10*ROW('Hygiene Data'!E63)),NA())</f>
        <v>#N/A</v>
      </c>
      <c r="BF69" s="492" t="e">
        <f ca="1">+IF(AND(ISNUMBER(OFFSET('Hygiene Data'!$F$5,0,10*ROW('Hygiene Data'!F63))),'Data Summary'!DU69="Yes"),OFFSET('Hygiene Data'!$F$5,0,10*ROW('Hygiene Data'!F63)),NA())</f>
        <v>#N/A</v>
      </c>
      <c r="BG69" s="492" t="e">
        <f ca="1">+IF(AND(ISNUMBER(OFFSET('Hygiene Data'!$F$7,0,10*ROW('Hygiene Data'!F63))),'Data Summary'!DV69="Yes"),OFFSET('Hygiene Data'!$F$7,0,10*ROW('Hygiene Data'!F63)),NA())</f>
        <v>#N/A</v>
      </c>
      <c r="BH69" s="492" t="e">
        <f ca="1">+IF(AND(ISNUMBER(OFFSET('Hygiene Data'!$F$9,0,10*ROW('Hygiene Data'!F63))),'Data Summary'!DW69="Yes"),OFFSET('Hygiene Data'!$F$9,0,10*ROW('Hygiene Data'!F63)),NA())</f>
        <v>#N/A</v>
      </c>
      <c r="BI69" s="492" t="e">
        <f ca="1">+IF(AND(ISNUMBER(OFFSET('Hygiene Data'!$G$5,0,10*ROW('Hygiene Data'!G63))),'Data Summary'!DX69="Yes"),OFFSET('Hygiene Data'!$G$5,0,10*ROW('Hygiene Data'!G63)),NA())</f>
        <v>#N/A</v>
      </c>
      <c r="BJ69" s="492" t="e">
        <f ca="1">+IF(AND(ISNUMBER(OFFSET('Hygiene Data'!$G$7,0,10*ROW('Hygiene Data'!G63))),'Data Summary'!DY69="Yes"),OFFSET('Hygiene Data'!$G$7,0,10*ROW('Hygiene Data'!G63)),NA())</f>
        <v>#N/A</v>
      </c>
      <c r="BK69" s="492" t="e">
        <f ca="1">+IF(AND(ISNUMBER(OFFSET('Hygiene Data'!$G$9,0,10*ROW('Hygiene Data'!G63))),'Data Summary'!DZ69="Yes"),OFFSET('Hygiene Data'!$G$9,0,10*ROW('Hygiene Data'!G63)),NA())</f>
        <v>#N/A</v>
      </c>
      <c r="BL69" s="492" t="e">
        <f ca="1">+IF(AND(ISNUMBER(OFFSET('Hygiene Data'!$H$5,0,10*ROW('Hygiene Data'!H63))),'Data Summary'!EA69="Yes"),OFFSET('Hygiene Data'!$H$5,0,10*ROW('Hygiene Data'!H63)),NA())</f>
        <v>#N/A</v>
      </c>
      <c r="BM69" s="492" t="e">
        <f ca="1">+IF(AND(ISNUMBER(OFFSET('Hygiene Data'!$H$7,0,10*ROW('Hygiene Data'!H63))),'Data Summary'!EB69="Yes"),OFFSET('Hygiene Data'!$H$7,0,10*ROW('Hygiene Data'!H63)),NA())</f>
        <v>#N/A</v>
      </c>
      <c r="BN69" s="492" t="e">
        <f ca="1">+IF(AND(ISNUMBER(OFFSET('Hygiene Data'!$H$9,0,10*ROW('Hygiene Data'!H63))),'Data Summary'!EC69="Yes"),OFFSET('Hygiene Data'!$H$9,0,10*ROW('Hygiene Data'!H63)),NA())</f>
        <v>#N/A</v>
      </c>
      <c r="BO69" s="492" t="e">
        <f ca="1">+IF(AND(ISNUMBER(OFFSET('Hygiene Data'!$I$5,0,10*ROW('Hygiene Data'!I63))),'Data Summary'!ED69="Yes"),OFFSET('Hygiene Data'!$I$5,0,10*ROW('Hygiene Data'!I63)),NA())</f>
        <v>#N/A</v>
      </c>
      <c r="BP69" s="492" t="e">
        <f ca="1">+IF(AND(ISNUMBER(OFFSET('Hygiene Data'!$I$7,0,10*ROW('Hygiene Data'!I63))),'Data Summary'!EE69="Yes"),OFFSET('Hygiene Data'!$I$7,0,10*ROW('Hygiene Data'!I63)),NA())</f>
        <v>#N/A</v>
      </c>
      <c r="BQ69" s="492" t="e">
        <f ca="1">+IF(AND(ISNUMBER(OFFSET('Hygiene Data'!$I$9,0,10*ROW('Hygiene Data'!I63))),'Data Summary'!EF69="Yes"),OFFSET('Hygiene Data'!$I$9,0,10*ROW('Hygiene Data'!I63)),NA())</f>
        <v>#N/A</v>
      </c>
    </row>
    <row r="70" spans="1:69" x14ac:dyDescent="0.25">
      <c r="A70" s="488" t="e">
        <f ca="1">+RIGHT('Data Summary'!A70,LEN('Data Summary'!A70)-9)</f>
        <v>#VALUE!</v>
      </c>
      <c r="B70" s="462" t="str">
        <f ca="1">+IF(ISTEXT('Data Summary'!B70),'Data Summary'!B70,"")</f>
        <v/>
      </c>
      <c r="C70" s="489" t="e">
        <f ca="1">+VALUE('Data Summary'!C70)</f>
        <v>#VALUE!</v>
      </c>
      <c r="D70" s="490" t="e">
        <f ca="1">+IF(AND(ISNUMBER(OFFSET('Water Data'!$D$4,0,10*ROW('Water Data'!D64))),'Data Summary'!BS70="Yes"),100-OFFSET('Water Data'!$D$4,0,10*ROW('Water Data'!D64)),NA())</f>
        <v>#N/A</v>
      </c>
      <c r="E70" s="490" t="e">
        <f ca="1">+IF(AND(ISNUMBER(OFFSET('Water Data'!$D$6,0,10*ROW('Water Data'!D64))),'Data Summary'!BT70="Yes"),OFFSET('Water Data'!$D$6,0,10*ROW('Water Data'!D64)),NA())</f>
        <v>#N/A</v>
      </c>
      <c r="F70" s="490" t="e">
        <f ca="1">+IF(AND(ISNUMBER(OFFSET('Water Data'!$D$9,0,10*ROW('Water Data'!D64))),'Data Summary'!BU70="Yes"),OFFSET('Water Data'!$D$9,0,10*ROW('Water Data'!D64)),NA())</f>
        <v>#N/A</v>
      </c>
      <c r="G70" s="490" t="e">
        <f ca="1">+IF(AND(ISNUMBER(OFFSET('Water Data'!$E$4,0,10*ROW('Water Data'!E64))),'Data Summary'!BV70="Yes"),100-OFFSET('Water Data'!$E$4,0,10*ROW('Water Data'!E64)),NA())</f>
        <v>#N/A</v>
      </c>
      <c r="H70" s="490" t="e">
        <f ca="1">+IF(AND(ISNUMBER(OFFSET('Water Data'!$E$6,0,10*ROW('Water Data'!E64))),'Data Summary'!BW70="Yes"),OFFSET('Water Data'!$E$6,0,10*ROW('Water Data'!E64)),NA())</f>
        <v>#N/A</v>
      </c>
      <c r="I70" s="490" t="e">
        <f ca="1">+IF(AND(ISNUMBER(OFFSET('Water Data'!$E$9,0,10*ROW('Water Data'!E64))),'Data Summary'!BX70="Yes"),OFFSET('Water Data'!$E$9,0,10*ROW('Water Data'!E64)),NA())</f>
        <v>#N/A</v>
      </c>
      <c r="J70" s="490" t="e">
        <f ca="1">+IF(AND(ISNUMBER(OFFSET('Water Data'!$F$4,0,10*ROW('Water Data'!F64))),'Data Summary'!BY70="Yes"),100-OFFSET('Water Data'!$F$4,0,10*ROW('Water Data'!F64)),NA())</f>
        <v>#N/A</v>
      </c>
      <c r="K70" s="490" t="e">
        <f ca="1">+IF(AND(ISNUMBER(OFFSET('Water Data'!$F$6,0,10*ROW('Water Data'!F64))),'Data Summary'!BZ70="Yes"),OFFSET('Water Data'!$F$6,0,10*ROW('Water Data'!F64)),NA())</f>
        <v>#N/A</v>
      </c>
      <c r="L70" s="490" t="e">
        <f ca="1">+IF(AND(ISNUMBER(OFFSET('Water Data'!$F$9,0,10*ROW('Water Data'!F64))),'Data Summary'!CA70="Yes"),OFFSET('Water Data'!$F$9,0,10*ROW('Water Data'!F64)),NA())</f>
        <v>#N/A</v>
      </c>
      <c r="M70" s="490" t="e">
        <f ca="1">+IF(AND(ISNUMBER(OFFSET('Water Data'!$G$4,0,10*ROW('Water Data'!G64))),'Data Summary'!CB70="Yes"),100-OFFSET('Water Data'!$G$4,0,10*ROW('Water Data'!G64)),NA())</f>
        <v>#N/A</v>
      </c>
      <c r="N70" s="490" t="e">
        <f ca="1">+IF(AND(ISNUMBER(OFFSET('Water Data'!$G$6,0,10*ROW('Water Data'!G64))),'Data Summary'!CC70="Yes"),OFFSET('Water Data'!$G$6,0,10*ROW('Water Data'!G64)),NA())</f>
        <v>#N/A</v>
      </c>
      <c r="O70" s="490" t="e">
        <f ca="1">+IF(AND(ISNUMBER(OFFSET('Water Data'!$G$9,0,10*ROW('Water Data'!G64))),'Data Summary'!CD70="Yes"),OFFSET('Water Data'!$G$9,0,10*ROW('Water Data'!G64)),NA())</f>
        <v>#N/A</v>
      </c>
      <c r="P70" s="490" t="e">
        <f ca="1">+IF(AND(ISNUMBER(OFFSET('Water Data'!$H$4,0,10*ROW('Water Data'!H64))),'Data Summary'!CE70="Yes"),100-OFFSET('Water Data'!$H$4,0,10*ROW('Water Data'!H64)),NA())</f>
        <v>#N/A</v>
      </c>
      <c r="Q70" s="490" t="e">
        <f ca="1">+IF(AND(ISNUMBER(OFFSET('Water Data'!$H$6,0,10*ROW('Water Data'!H64))),'Data Summary'!CF70="Yes"),OFFSET('Water Data'!$H$6,0,10*ROW('Water Data'!H64)),NA())</f>
        <v>#N/A</v>
      </c>
      <c r="R70" s="490" t="e">
        <f ca="1">+IF(AND(ISNUMBER(OFFSET('Water Data'!$H$9,0,10*ROW('Water Data'!H64))),'Data Summary'!CG70="Yes"),OFFSET('Water Data'!$H$9,0,10*ROW('Water Data'!H64)),NA())</f>
        <v>#N/A</v>
      </c>
      <c r="S70" s="490" t="e">
        <f ca="1">+IF(AND(ISNUMBER(OFFSET('Water Data'!$I$4,0,10*ROW('Water Data'!I64))),'Data Summary'!CH70="Yes"),100-OFFSET('Water Data'!$I$4,0,10*ROW('Water Data'!I64)),NA())</f>
        <v>#N/A</v>
      </c>
      <c r="T70" s="490" t="e">
        <f ca="1">+IF(AND(ISNUMBER(OFFSET('Water Data'!$I$6,0,10*ROW('Water Data'!I64))),'Data Summary'!CI70="Yes"),OFFSET('Water Data'!$I$6,0,10*ROW('Water Data'!I64)),NA())</f>
        <v>#N/A</v>
      </c>
      <c r="U70" s="490" t="e">
        <f ca="1">+IF(AND(ISNUMBER(OFFSET('Water Data'!$I$9,0,10*ROW('Water Data'!I64))),'Data Summary'!CJ70="Yes"),OFFSET('Water Data'!$I$9,0,10*ROW('Water Data'!I64)),NA())</f>
        <v>#N/A</v>
      </c>
      <c r="V70" s="491" t="e">
        <f ca="1">+IF(AND(ISNUMBER(OFFSET('Sanitation Data'!$D$4,0,10*ROW('Sanitation Data'!D64))),'Data Summary'!CK70="Yes"),100-OFFSET('Sanitation Data'!$D$4,0,10*ROW('Sanitation Data'!D64)),NA())</f>
        <v>#N/A</v>
      </c>
      <c r="W70" s="491" t="e">
        <f ca="1">+IF(AND(ISNUMBER(OFFSET('Sanitation Data'!$D$6,0,10*ROW('Sanitation Data'!D64))),'Data Summary'!CL70="Yes"),OFFSET('Sanitation Data'!$D$6,0,10*ROW('Sanitation Data'!D64)),NA())</f>
        <v>#N/A</v>
      </c>
      <c r="X70" s="491" t="e">
        <f ca="1">+IF(AND(ISNUMBER(OFFSET('Sanitation Data'!$D$10,0,10*ROW('Sanitation Data'!D64))),'Data Summary'!CM70="Yes"),OFFSET('Sanitation Data'!$D$10,0,10*ROW('Sanitation Data'!D64)),NA())</f>
        <v>#N/A</v>
      </c>
      <c r="Y70" s="491" t="e">
        <f ca="1">+IF(AND(ISNUMBER(OFFSET('Sanitation Data'!$D$11,0,10*ROW('Sanitation Data'!D64))),'Data Summary'!CN70="Yes"),OFFSET('Sanitation Data'!$D$11,0,10*ROW('Sanitation Data'!D64)),NA())</f>
        <v>#N/A</v>
      </c>
      <c r="Z70" s="491" t="e">
        <f ca="1">+IF(AND(ISNUMBER(OFFSET('Sanitation Data'!$D$12,0,10*ROW('Sanitation Data'!D64))),'Data Summary'!CO70="Yes"),OFFSET('Sanitation Data'!$D$12,0,10*ROW('Sanitation Data'!D64)),NA())</f>
        <v>#N/A</v>
      </c>
      <c r="AA70" s="491" t="e">
        <f ca="1">+IF(AND(ISNUMBER(OFFSET('Sanitation Data'!$E$4,0,10*ROW('Sanitation Data'!E64))),'Data Summary'!CP70="Yes"),100-OFFSET('Sanitation Data'!$E$4,0,10*ROW('Sanitation Data'!E64)),NA())</f>
        <v>#N/A</v>
      </c>
      <c r="AB70" s="491" t="e">
        <f ca="1">+IF(AND(ISNUMBER(OFFSET('Sanitation Data'!$E$6,0,10*ROW('Sanitation Data'!E64))),'Data Summary'!CQ70="Yes"),OFFSET('Sanitation Data'!$E$6,0,10*ROW('Sanitation Data'!E64)),NA())</f>
        <v>#N/A</v>
      </c>
      <c r="AC70" s="491" t="e">
        <f ca="1">+IF(AND(ISNUMBER(OFFSET('Sanitation Data'!$E$10,0,10*ROW('Sanitation Data'!E64))),'Data Summary'!CR70="Yes"),OFFSET('Sanitation Data'!$E$10,0,10*ROW('Sanitation Data'!E64)),NA())</f>
        <v>#N/A</v>
      </c>
      <c r="AD70" s="491" t="e">
        <f ca="1">+IF(AND(ISNUMBER(OFFSET('Sanitation Data'!$E$11,0,10*ROW('Sanitation Data'!E64))),'Data Summary'!CS70="Yes"),OFFSET('Sanitation Data'!$E$11,0,10*ROW('Sanitation Data'!E64)),NA())</f>
        <v>#N/A</v>
      </c>
      <c r="AE70" s="491" t="e">
        <f ca="1">+IF(AND(ISNUMBER(OFFSET('Sanitation Data'!$E$12,0,10*ROW('Sanitation Data'!E64))),'Data Summary'!CT70="Yes"),OFFSET('Sanitation Data'!$E$12,0,10*ROW('Sanitation Data'!E64)),NA())</f>
        <v>#N/A</v>
      </c>
      <c r="AF70" s="491" t="e">
        <f ca="1">+IF(AND(ISNUMBER(OFFSET('Sanitation Data'!$F$4,0,10*ROW('Sanitation Data'!F64))),'Data Summary'!CU70="Yes"),100-OFFSET('Sanitation Data'!$F$4,0,10*ROW('Sanitation Data'!F64)),NA())</f>
        <v>#N/A</v>
      </c>
      <c r="AG70" s="491" t="e">
        <f ca="1">+IF(AND(ISNUMBER(OFFSET('Sanitation Data'!$F$6,0,10*ROW('Sanitation Data'!F64))),'Data Summary'!CV70="Yes"),OFFSET('Sanitation Data'!$F$6,0,10*ROW('Sanitation Data'!F64)),NA())</f>
        <v>#N/A</v>
      </c>
      <c r="AH70" s="491" t="e">
        <f ca="1">+IF(AND(ISNUMBER(OFFSET('Sanitation Data'!$F$10,0,10*ROW('Sanitation Data'!F64))),'Data Summary'!CW70="Yes"),OFFSET('Sanitation Data'!$F$10,0,10*ROW('Sanitation Data'!F64)),NA())</f>
        <v>#N/A</v>
      </c>
      <c r="AI70" s="491" t="e">
        <f ca="1">+IF(AND(ISNUMBER(OFFSET('Sanitation Data'!$F$11,0,10*ROW('Sanitation Data'!F64))),'Data Summary'!CX70="Yes"),OFFSET('Sanitation Data'!$F$11,0,10*ROW('Sanitation Data'!F64)),NA())</f>
        <v>#N/A</v>
      </c>
      <c r="AJ70" s="491" t="e">
        <f ca="1">+IF(AND(ISNUMBER(OFFSET('Sanitation Data'!$F$12,0,10*ROW('Sanitation Data'!F64))),'Data Summary'!CY70="Yes"),OFFSET('Sanitation Data'!$F$12,0,10*ROW('Sanitation Data'!F64)),NA())</f>
        <v>#N/A</v>
      </c>
      <c r="AK70" s="491" t="e">
        <f ca="1">+IF(AND(ISNUMBER(OFFSET('Sanitation Data'!$G$4,0,10*ROW('Sanitation Data'!G64))),'Data Summary'!CZ70="Yes"),100-OFFSET('Sanitation Data'!$G$4,0,10*ROW('Sanitation Data'!G64)),NA())</f>
        <v>#N/A</v>
      </c>
      <c r="AL70" s="491" t="e">
        <f ca="1">+IF(AND(ISNUMBER(OFFSET('Sanitation Data'!$G$6,0,10*ROW('Sanitation Data'!G64))),'Data Summary'!DA70="Yes"),OFFSET('Sanitation Data'!$G$6,0,10*ROW('Sanitation Data'!G64)),NA())</f>
        <v>#N/A</v>
      </c>
      <c r="AM70" s="491" t="e">
        <f ca="1">+IF(AND(ISNUMBER(OFFSET('Sanitation Data'!$G$10,0,10*ROW('Sanitation Data'!G64))),'Data Summary'!DB70="Yes"),OFFSET('Sanitation Data'!$G$10,0,10*ROW('Sanitation Data'!G64)),NA())</f>
        <v>#N/A</v>
      </c>
      <c r="AN70" s="491" t="e">
        <f ca="1">+IF(AND(ISNUMBER(OFFSET('Sanitation Data'!$G$11,0,10*ROW('Sanitation Data'!G64))),'Data Summary'!DC70="Yes"),OFFSET('Sanitation Data'!$G$11,0,10*ROW('Sanitation Data'!G64)),NA())</f>
        <v>#N/A</v>
      </c>
      <c r="AO70" s="491" t="e">
        <f ca="1">+IF(AND(ISNUMBER(OFFSET('Sanitation Data'!$G$12,0,10*ROW('Sanitation Data'!G64))),'Data Summary'!DD70="Yes"),OFFSET('Sanitation Data'!$G$12,0,10*ROW('Sanitation Data'!G64)),NA())</f>
        <v>#N/A</v>
      </c>
      <c r="AP70" s="491" t="e">
        <f ca="1">+IF(AND(ISNUMBER(OFFSET('Sanitation Data'!$H$4,0,10*ROW('Sanitation Data'!H64))),'Data Summary'!DE70="Yes"),100-OFFSET('Sanitation Data'!$H$4,0,10*ROW('Sanitation Data'!H64)),NA())</f>
        <v>#N/A</v>
      </c>
      <c r="AQ70" s="491" t="e">
        <f ca="1">+IF(AND(ISNUMBER(OFFSET('Sanitation Data'!$H$6,0,10*ROW('Sanitation Data'!H64))),'Data Summary'!DF70="Yes"),OFFSET('Sanitation Data'!$H$6,0,10*ROW('Sanitation Data'!H64)),NA())</f>
        <v>#N/A</v>
      </c>
      <c r="AR70" s="491" t="e">
        <f ca="1">+IF(AND(ISNUMBER(OFFSET('Sanitation Data'!$H$10,0,10*ROW('Sanitation Data'!H64))),'Data Summary'!DG70="Yes"),OFFSET('Sanitation Data'!$H$10,0,10*ROW('Sanitation Data'!H64)),NA())</f>
        <v>#N/A</v>
      </c>
      <c r="AS70" s="491" t="e">
        <f ca="1">+IF(AND(ISNUMBER(OFFSET('Sanitation Data'!$H$11,0,10*ROW('Sanitation Data'!H64))),'Data Summary'!DH70="Yes"),OFFSET('Sanitation Data'!$H$11,0,10*ROW('Sanitation Data'!H64)),NA())</f>
        <v>#N/A</v>
      </c>
      <c r="AT70" s="491" t="e">
        <f ca="1">+IF(AND(ISNUMBER(OFFSET('Sanitation Data'!$H$12,0,10*ROW('Sanitation Data'!H64))),'Data Summary'!DI70="Yes"),OFFSET('Sanitation Data'!$H$12,0,10*ROW('Sanitation Data'!H64)),NA())</f>
        <v>#N/A</v>
      </c>
      <c r="AU70" s="491" t="e">
        <f ca="1">+IF(AND(ISNUMBER(OFFSET('Sanitation Data'!$I$4,0,10*ROW('Sanitation Data'!I64))),'Data Summary'!DJ70="Yes"),100-OFFSET('Sanitation Data'!$I$4,0,10*ROW('Sanitation Data'!I64)),NA())</f>
        <v>#N/A</v>
      </c>
      <c r="AV70" s="491" t="e">
        <f ca="1">+IF(AND(ISNUMBER(OFFSET('Sanitation Data'!$I$6,0,10*ROW('Sanitation Data'!I64))),'Data Summary'!DK70="Yes"),OFFSET('Sanitation Data'!$I$6,0,10*ROW('Sanitation Data'!I64)),NA())</f>
        <v>#N/A</v>
      </c>
      <c r="AW70" s="491" t="e">
        <f ca="1">+IF(AND(ISNUMBER(OFFSET('Sanitation Data'!$I$10,0,10*ROW('Sanitation Data'!I64))),'Data Summary'!DL70="Yes"),OFFSET('Sanitation Data'!$I$10,0,10*ROW('Sanitation Data'!I64)),NA())</f>
        <v>#N/A</v>
      </c>
      <c r="AX70" s="491" t="e">
        <f ca="1">+IF(AND(ISNUMBER(OFFSET('Sanitation Data'!$I$11,0,10*ROW('Sanitation Data'!I64))),'Data Summary'!DM70="Yes"),OFFSET('Sanitation Data'!$I$11,0,10*ROW('Sanitation Data'!I64)),NA())</f>
        <v>#N/A</v>
      </c>
      <c r="AY70" s="491" t="e">
        <f ca="1">+IF(AND(ISNUMBER(OFFSET('Sanitation Data'!$I$12,0,10*ROW('Sanitation Data'!I64))),'Data Summary'!DN70="Yes"),OFFSET('Sanitation Data'!$I$12,0,10*ROW('Sanitation Data'!I64)),NA())</f>
        <v>#N/A</v>
      </c>
      <c r="AZ70" s="492" t="e">
        <f ca="1">+IF(AND(ISNUMBER(OFFSET('Hygiene Data'!$D$5,0,10*ROW('Hygiene Data'!D64))),'Data Summary'!DO70="Yes"),OFFSET('Hygiene Data'!$D$5,0,10*ROW('Hygiene Data'!D64)),NA())</f>
        <v>#N/A</v>
      </c>
      <c r="BA70" s="492" t="e">
        <f ca="1">+IF(AND(ISNUMBER(OFFSET('Hygiene Data'!$D$7,0,10*ROW('Hygiene Data'!D64))),'Data Summary'!DP70="Yes"),OFFSET('Hygiene Data'!$D$7,0,10*ROW('Hygiene Data'!D64)),NA())</f>
        <v>#N/A</v>
      </c>
      <c r="BB70" s="492" t="e">
        <f ca="1">+IF(AND(ISNUMBER(OFFSET('Hygiene Data'!$D$9,0,10*ROW('Hygiene Data'!D64))),'Data Summary'!DQ70="Yes"),OFFSET('Hygiene Data'!$D$9,0,10*ROW('Hygiene Data'!D64)),NA())</f>
        <v>#N/A</v>
      </c>
      <c r="BC70" s="492" t="e">
        <f ca="1">+IF(AND(ISNUMBER(OFFSET('Hygiene Data'!$E$5,0,10*ROW('Hygiene Data'!E64))),'Data Summary'!DR70="Yes"),OFFSET('Hygiene Data'!$E$5,0,10*ROW('Hygiene Data'!E64)),NA())</f>
        <v>#N/A</v>
      </c>
      <c r="BD70" s="492" t="e">
        <f ca="1">+IF(AND(ISNUMBER(OFFSET('Hygiene Data'!$E$7,0,10*ROW('Hygiene Data'!E64))),'Data Summary'!DS70="Yes"),OFFSET('Hygiene Data'!$E$7,0,10*ROW('Hygiene Data'!E64)),NA())</f>
        <v>#N/A</v>
      </c>
      <c r="BE70" s="492" t="e">
        <f ca="1">+IF(AND(ISNUMBER(OFFSET('Hygiene Data'!$E$9,0,10*ROW('Hygiene Data'!E64))),'Data Summary'!DT70="Yes"),OFFSET('Hygiene Data'!$E$9,0,10*ROW('Hygiene Data'!E64)),NA())</f>
        <v>#N/A</v>
      </c>
      <c r="BF70" s="492" t="e">
        <f ca="1">+IF(AND(ISNUMBER(OFFSET('Hygiene Data'!$F$5,0,10*ROW('Hygiene Data'!F64))),'Data Summary'!DU70="Yes"),OFFSET('Hygiene Data'!$F$5,0,10*ROW('Hygiene Data'!F64)),NA())</f>
        <v>#N/A</v>
      </c>
      <c r="BG70" s="492" t="e">
        <f ca="1">+IF(AND(ISNUMBER(OFFSET('Hygiene Data'!$F$7,0,10*ROW('Hygiene Data'!F64))),'Data Summary'!DV70="Yes"),OFFSET('Hygiene Data'!$F$7,0,10*ROW('Hygiene Data'!F64)),NA())</f>
        <v>#N/A</v>
      </c>
      <c r="BH70" s="492" t="e">
        <f ca="1">+IF(AND(ISNUMBER(OFFSET('Hygiene Data'!$F$9,0,10*ROW('Hygiene Data'!F64))),'Data Summary'!DW70="Yes"),OFFSET('Hygiene Data'!$F$9,0,10*ROW('Hygiene Data'!F64)),NA())</f>
        <v>#N/A</v>
      </c>
      <c r="BI70" s="492" t="e">
        <f ca="1">+IF(AND(ISNUMBER(OFFSET('Hygiene Data'!$G$5,0,10*ROW('Hygiene Data'!G64))),'Data Summary'!DX70="Yes"),OFFSET('Hygiene Data'!$G$5,0,10*ROW('Hygiene Data'!G64)),NA())</f>
        <v>#N/A</v>
      </c>
      <c r="BJ70" s="492" t="e">
        <f ca="1">+IF(AND(ISNUMBER(OFFSET('Hygiene Data'!$G$7,0,10*ROW('Hygiene Data'!G64))),'Data Summary'!DY70="Yes"),OFFSET('Hygiene Data'!$G$7,0,10*ROW('Hygiene Data'!G64)),NA())</f>
        <v>#N/A</v>
      </c>
      <c r="BK70" s="492" t="e">
        <f ca="1">+IF(AND(ISNUMBER(OFFSET('Hygiene Data'!$G$9,0,10*ROW('Hygiene Data'!G64))),'Data Summary'!DZ70="Yes"),OFFSET('Hygiene Data'!$G$9,0,10*ROW('Hygiene Data'!G64)),NA())</f>
        <v>#N/A</v>
      </c>
      <c r="BL70" s="492" t="e">
        <f ca="1">+IF(AND(ISNUMBER(OFFSET('Hygiene Data'!$H$5,0,10*ROW('Hygiene Data'!H64))),'Data Summary'!EA70="Yes"),OFFSET('Hygiene Data'!$H$5,0,10*ROW('Hygiene Data'!H64)),NA())</f>
        <v>#N/A</v>
      </c>
      <c r="BM70" s="492" t="e">
        <f ca="1">+IF(AND(ISNUMBER(OFFSET('Hygiene Data'!$H$7,0,10*ROW('Hygiene Data'!H64))),'Data Summary'!EB70="Yes"),OFFSET('Hygiene Data'!$H$7,0,10*ROW('Hygiene Data'!H64)),NA())</f>
        <v>#N/A</v>
      </c>
      <c r="BN70" s="492" t="e">
        <f ca="1">+IF(AND(ISNUMBER(OFFSET('Hygiene Data'!$H$9,0,10*ROW('Hygiene Data'!H64))),'Data Summary'!EC70="Yes"),OFFSET('Hygiene Data'!$H$9,0,10*ROW('Hygiene Data'!H64)),NA())</f>
        <v>#N/A</v>
      </c>
      <c r="BO70" s="492" t="e">
        <f ca="1">+IF(AND(ISNUMBER(OFFSET('Hygiene Data'!$I$5,0,10*ROW('Hygiene Data'!I64))),'Data Summary'!ED70="Yes"),OFFSET('Hygiene Data'!$I$5,0,10*ROW('Hygiene Data'!I64)),NA())</f>
        <v>#N/A</v>
      </c>
      <c r="BP70" s="492" t="e">
        <f ca="1">+IF(AND(ISNUMBER(OFFSET('Hygiene Data'!$I$7,0,10*ROW('Hygiene Data'!I64))),'Data Summary'!EE70="Yes"),OFFSET('Hygiene Data'!$I$7,0,10*ROW('Hygiene Data'!I64)),NA())</f>
        <v>#N/A</v>
      </c>
      <c r="BQ70" s="492" t="e">
        <f ca="1">+IF(AND(ISNUMBER(OFFSET('Hygiene Data'!$I$9,0,10*ROW('Hygiene Data'!I64))),'Data Summary'!EF70="Yes"),OFFSET('Hygiene Data'!$I$9,0,10*ROW('Hygiene Data'!I64)),NA())</f>
        <v>#N/A</v>
      </c>
    </row>
    <row r="71" spans="1:69" x14ac:dyDescent="0.25">
      <c r="A71" s="488" t="e">
        <f ca="1">+RIGHT('Data Summary'!A71,LEN('Data Summary'!A71)-9)</f>
        <v>#VALUE!</v>
      </c>
      <c r="B71" s="462" t="str">
        <f ca="1">+IF(ISTEXT('Data Summary'!B71),'Data Summary'!B71,"")</f>
        <v/>
      </c>
      <c r="C71" s="489" t="e">
        <f ca="1">+VALUE('Data Summary'!C71)</f>
        <v>#VALUE!</v>
      </c>
      <c r="D71" s="490" t="e">
        <f ca="1">+IF(AND(ISNUMBER(OFFSET('Water Data'!$D$4,0,10*ROW('Water Data'!D65))),'Data Summary'!BS71="Yes"),100-OFFSET('Water Data'!$D$4,0,10*ROW('Water Data'!D65)),NA())</f>
        <v>#N/A</v>
      </c>
      <c r="E71" s="490" t="e">
        <f ca="1">+IF(AND(ISNUMBER(OFFSET('Water Data'!$D$6,0,10*ROW('Water Data'!D65))),'Data Summary'!BT71="Yes"),OFFSET('Water Data'!$D$6,0,10*ROW('Water Data'!D65)),NA())</f>
        <v>#N/A</v>
      </c>
      <c r="F71" s="490" t="e">
        <f ca="1">+IF(AND(ISNUMBER(OFFSET('Water Data'!$D$9,0,10*ROW('Water Data'!D65))),'Data Summary'!BU71="Yes"),OFFSET('Water Data'!$D$9,0,10*ROW('Water Data'!D65)),NA())</f>
        <v>#N/A</v>
      </c>
      <c r="G71" s="490" t="e">
        <f ca="1">+IF(AND(ISNUMBER(OFFSET('Water Data'!$E$4,0,10*ROW('Water Data'!E65))),'Data Summary'!BV71="Yes"),100-OFFSET('Water Data'!$E$4,0,10*ROW('Water Data'!E65)),NA())</f>
        <v>#N/A</v>
      </c>
      <c r="H71" s="490" t="e">
        <f ca="1">+IF(AND(ISNUMBER(OFFSET('Water Data'!$E$6,0,10*ROW('Water Data'!E65))),'Data Summary'!BW71="Yes"),OFFSET('Water Data'!$E$6,0,10*ROW('Water Data'!E65)),NA())</f>
        <v>#N/A</v>
      </c>
      <c r="I71" s="490" t="e">
        <f ca="1">+IF(AND(ISNUMBER(OFFSET('Water Data'!$E$9,0,10*ROW('Water Data'!E65))),'Data Summary'!BX71="Yes"),OFFSET('Water Data'!$E$9,0,10*ROW('Water Data'!E65)),NA())</f>
        <v>#N/A</v>
      </c>
      <c r="J71" s="490" t="e">
        <f ca="1">+IF(AND(ISNUMBER(OFFSET('Water Data'!$F$4,0,10*ROW('Water Data'!F65))),'Data Summary'!BY71="Yes"),100-OFFSET('Water Data'!$F$4,0,10*ROW('Water Data'!F65)),NA())</f>
        <v>#N/A</v>
      </c>
      <c r="K71" s="490" t="e">
        <f ca="1">+IF(AND(ISNUMBER(OFFSET('Water Data'!$F$6,0,10*ROW('Water Data'!F65))),'Data Summary'!BZ71="Yes"),OFFSET('Water Data'!$F$6,0,10*ROW('Water Data'!F65)),NA())</f>
        <v>#N/A</v>
      </c>
      <c r="L71" s="490" t="e">
        <f ca="1">+IF(AND(ISNUMBER(OFFSET('Water Data'!$F$9,0,10*ROW('Water Data'!F65))),'Data Summary'!CA71="Yes"),OFFSET('Water Data'!$F$9,0,10*ROW('Water Data'!F65)),NA())</f>
        <v>#N/A</v>
      </c>
      <c r="M71" s="490" t="e">
        <f ca="1">+IF(AND(ISNUMBER(OFFSET('Water Data'!$G$4,0,10*ROW('Water Data'!G65))),'Data Summary'!CB71="Yes"),100-OFFSET('Water Data'!$G$4,0,10*ROW('Water Data'!G65)),NA())</f>
        <v>#N/A</v>
      </c>
      <c r="N71" s="490" t="e">
        <f ca="1">+IF(AND(ISNUMBER(OFFSET('Water Data'!$G$6,0,10*ROW('Water Data'!G65))),'Data Summary'!CC71="Yes"),OFFSET('Water Data'!$G$6,0,10*ROW('Water Data'!G65)),NA())</f>
        <v>#N/A</v>
      </c>
      <c r="O71" s="490" t="e">
        <f ca="1">+IF(AND(ISNUMBER(OFFSET('Water Data'!$G$9,0,10*ROW('Water Data'!G65))),'Data Summary'!CD71="Yes"),OFFSET('Water Data'!$G$9,0,10*ROW('Water Data'!G65)),NA())</f>
        <v>#N/A</v>
      </c>
      <c r="P71" s="490" t="e">
        <f ca="1">+IF(AND(ISNUMBER(OFFSET('Water Data'!$H$4,0,10*ROW('Water Data'!H65))),'Data Summary'!CE71="Yes"),100-OFFSET('Water Data'!$H$4,0,10*ROW('Water Data'!H65)),NA())</f>
        <v>#N/A</v>
      </c>
      <c r="Q71" s="490" t="e">
        <f ca="1">+IF(AND(ISNUMBER(OFFSET('Water Data'!$H$6,0,10*ROW('Water Data'!H65))),'Data Summary'!CF71="Yes"),OFFSET('Water Data'!$H$6,0,10*ROW('Water Data'!H65)),NA())</f>
        <v>#N/A</v>
      </c>
      <c r="R71" s="490" t="e">
        <f ca="1">+IF(AND(ISNUMBER(OFFSET('Water Data'!$H$9,0,10*ROW('Water Data'!H65))),'Data Summary'!CG71="Yes"),OFFSET('Water Data'!$H$9,0,10*ROW('Water Data'!H65)),NA())</f>
        <v>#N/A</v>
      </c>
      <c r="S71" s="490" t="e">
        <f ca="1">+IF(AND(ISNUMBER(OFFSET('Water Data'!$I$4,0,10*ROW('Water Data'!I65))),'Data Summary'!CH71="Yes"),100-OFFSET('Water Data'!$I$4,0,10*ROW('Water Data'!I65)),NA())</f>
        <v>#N/A</v>
      </c>
      <c r="T71" s="490" t="e">
        <f ca="1">+IF(AND(ISNUMBER(OFFSET('Water Data'!$I$6,0,10*ROW('Water Data'!I65))),'Data Summary'!CI71="Yes"),OFFSET('Water Data'!$I$6,0,10*ROW('Water Data'!I65)),NA())</f>
        <v>#N/A</v>
      </c>
      <c r="U71" s="490" t="e">
        <f ca="1">+IF(AND(ISNUMBER(OFFSET('Water Data'!$I$9,0,10*ROW('Water Data'!I65))),'Data Summary'!CJ71="Yes"),OFFSET('Water Data'!$I$9,0,10*ROW('Water Data'!I65)),NA())</f>
        <v>#N/A</v>
      </c>
      <c r="V71" s="491" t="e">
        <f ca="1">+IF(AND(ISNUMBER(OFFSET('Sanitation Data'!$D$4,0,10*ROW('Sanitation Data'!D65))),'Data Summary'!CK71="Yes"),100-OFFSET('Sanitation Data'!$D$4,0,10*ROW('Sanitation Data'!D65)),NA())</f>
        <v>#N/A</v>
      </c>
      <c r="W71" s="491" t="e">
        <f ca="1">+IF(AND(ISNUMBER(OFFSET('Sanitation Data'!$D$6,0,10*ROW('Sanitation Data'!D65))),'Data Summary'!CL71="Yes"),OFFSET('Sanitation Data'!$D$6,0,10*ROW('Sanitation Data'!D65)),NA())</f>
        <v>#N/A</v>
      </c>
      <c r="X71" s="491" t="e">
        <f ca="1">+IF(AND(ISNUMBER(OFFSET('Sanitation Data'!$D$10,0,10*ROW('Sanitation Data'!D65))),'Data Summary'!CM71="Yes"),OFFSET('Sanitation Data'!$D$10,0,10*ROW('Sanitation Data'!D65)),NA())</f>
        <v>#N/A</v>
      </c>
      <c r="Y71" s="491" t="e">
        <f ca="1">+IF(AND(ISNUMBER(OFFSET('Sanitation Data'!$D$11,0,10*ROW('Sanitation Data'!D65))),'Data Summary'!CN71="Yes"),OFFSET('Sanitation Data'!$D$11,0,10*ROW('Sanitation Data'!D65)),NA())</f>
        <v>#N/A</v>
      </c>
      <c r="Z71" s="491" t="e">
        <f ca="1">+IF(AND(ISNUMBER(OFFSET('Sanitation Data'!$D$12,0,10*ROW('Sanitation Data'!D65))),'Data Summary'!CO71="Yes"),OFFSET('Sanitation Data'!$D$12,0,10*ROW('Sanitation Data'!D65)),NA())</f>
        <v>#N/A</v>
      </c>
      <c r="AA71" s="491" t="e">
        <f ca="1">+IF(AND(ISNUMBER(OFFSET('Sanitation Data'!$E$4,0,10*ROW('Sanitation Data'!E65))),'Data Summary'!CP71="Yes"),100-OFFSET('Sanitation Data'!$E$4,0,10*ROW('Sanitation Data'!E65)),NA())</f>
        <v>#N/A</v>
      </c>
      <c r="AB71" s="491" t="e">
        <f ca="1">+IF(AND(ISNUMBER(OFFSET('Sanitation Data'!$E$6,0,10*ROW('Sanitation Data'!E65))),'Data Summary'!CQ71="Yes"),OFFSET('Sanitation Data'!$E$6,0,10*ROW('Sanitation Data'!E65)),NA())</f>
        <v>#N/A</v>
      </c>
      <c r="AC71" s="491" t="e">
        <f ca="1">+IF(AND(ISNUMBER(OFFSET('Sanitation Data'!$E$10,0,10*ROW('Sanitation Data'!E65))),'Data Summary'!CR71="Yes"),OFFSET('Sanitation Data'!$E$10,0,10*ROW('Sanitation Data'!E65)),NA())</f>
        <v>#N/A</v>
      </c>
      <c r="AD71" s="491" t="e">
        <f ca="1">+IF(AND(ISNUMBER(OFFSET('Sanitation Data'!$E$11,0,10*ROW('Sanitation Data'!E65))),'Data Summary'!CS71="Yes"),OFFSET('Sanitation Data'!$E$11,0,10*ROW('Sanitation Data'!E65)),NA())</f>
        <v>#N/A</v>
      </c>
      <c r="AE71" s="491" t="e">
        <f ca="1">+IF(AND(ISNUMBER(OFFSET('Sanitation Data'!$E$12,0,10*ROW('Sanitation Data'!E65))),'Data Summary'!CT71="Yes"),OFFSET('Sanitation Data'!$E$12,0,10*ROW('Sanitation Data'!E65)),NA())</f>
        <v>#N/A</v>
      </c>
      <c r="AF71" s="491" t="e">
        <f ca="1">+IF(AND(ISNUMBER(OFFSET('Sanitation Data'!$F$4,0,10*ROW('Sanitation Data'!F65))),'Data Summary'!CU71="Yes"),100-OFFSET('Sanitation Data'!$F$4,0,10*ROW('Sanitation Data'!F65)),NA())</f>
        <v>#N/A</v>
      </c>
      <c r="AG71" s="491" t="e">
        <f ca="1">+IF(AND(ISNUMBER(OFFSET('Sanitation Data'!$F$6,0,10*ROW('Sanitation Data'!F65))),'Data Summary'!CV71="Yes"),OFFSET('Sanitation Data'!$F$6,0,10*ROW('Sanitation Data'!F65)),NA())</f>
        <v>#N/A</v>
      </c>
      <c r="AH71" s="491" t="e">
        <f ca="1">+IF(AND(ISNUMBER(OFFSET('Sanitation Data'!$F$10,0,10*ROW('Sanitation Data'!F65))),'Data Summary'!CW71="Yes"),OFFSET('Sanitation Data'!$F$10,0,10*ROW('Sanitation Data'!F65)),NA())</f>
        <v>#N/A</v>
      </c>
      <c r="AI71" s="491" t="e">
        <f ca="1">+IF(AND(ISNUMBER(OFFSET('Sanitation Data'!$F$11,0,10*ROW('Sanitation Data'!F65))),'Data Summary'!CX71="Yes"),OFFSET('Sanitation Data'!$F$11,0,10*ROW('Sanitation Data'!F65)),NA())</f>
        <v>#N/A</v>
      </c>
      <c r="AJ71" s="491" t="e">
        <f ca="1">+IF(AND(ISNUMBER(OFFSET('Sanitation Data'!$F$12,0,10*ROW('Sanitation Data'!F65))),'Data Summary'!CY71="Yes"),OFFSET('Sanitation Data'!$F$12,0,10*ROW('Sanitation Data'!F65)),NA())</f>
        <v>#N/A</v>
      </c>
      <c r="AK71" s="491" t="e">
        <f ca="1">+IF(AND(ISNUMBER(OFFSET('Sanitation Data'!$G$4,0,10*ROW('Sanitation Data'!G65))),'Data Summary'!CZ71="Yes"),100-OFFSET('Sanitation Data'!$G$4,0,10*ROW('Sanitation Data'!G65)),NA())</f>
        <v>#N/A</v>
      </c>
      <c r="AL71" s="491" t="e">
        <f ca="1">+IF(AND(ISNUMBER(OFFSET('Sanitation Data'!$G$6,0,10*ROW('Sanitation Data'!G65))),'Data Summary'!DA71="Yes"),OFFSET('Sanitation Data'!$G$6,0,10*ROW('Sanitation Data'!G65)),NA())</f>
        <v>#N/A</v>
      </c>
      <c r="AM71" s="491" t="e">
        <f ca="1">+IF(AND(ISNUMBER(OFFSET('Sanitation Data'!$G$10,0,10*ROW('Sanitation Data'!G65))),'Data Summary'!DB71="Yes"),OFFSET('Sanitation Data'!$G$10,0,10*ROW('Sanitation Data'!G65)),NA())</f>
        <v>#N/A</v>
      </c>
      <c r="AN71" s="491" t="e">
        <f ca="1">+IF(AND(ISNUMBER(OFFSET('Sanitation Data'!$G$11,0,10*ROW('Sanitation Data'!G65))),'Data Summary'!DC71="Yes"),OFFSET('Sanitation Data'!$G$11,0,10*ROW('Sanitation Data'!G65)),NA())</f>
        <v>#N/A</v>
      </c>
      <c r="AO71" s="491" t="e">
        <f ca="1">+IF(AND(ISNUMBER(OFFSET('Sanitation Data'!$G$12,0,10*ROW('Sanitation Data'!G65))),'Data Summary'!DD71="Yes"),OFFSET('Sanitation Data'!$G$12,0,10*ROW('Sanitation Data'!G65)),NA())</f>
        <v>#N/A</v>
      </c>
      <c r="AP71" s="491" t="e">
        <f ca="1">+IF(AND(ISNUMBER(OFFSET('Sanitation Data'!$H$4,0,10*ROW('Sanitation Data'!H65))),'Data Summary'!DE71="Yes"),100-OFFSET('Sanitation Data'!$H$4,0,10*ROW('Sanitation Data'!H65)),NA())</f>
        <v>#N/A</v>
      </c>
      <c r="AQ71" s="491" t="e">
        <f ca="1">+IF(AND(ISNUMBER(OFFSET('Sanitation Data'!$H$6,0,10*ROW('Sanitation Data'!H65))),'Data Summary'!DF71="Yes"),OFFSET('Sanitation Data'!$H$6,0,10*ROW('Sanitation Data'!H65)),NA())</f>
        <v>#N/A</v>
      </c>
      <c r="AR71" s="491" t="e">
        <f ca="1">+IF(AND(ISNUMBER(OFFSET('Sanitation Data'!$H$10,0,10*ROW('Sanitation Data'!H65))),'Data Summary'!DG71="Yes"),OFFSET('Sanitation Data'!$H$10,0,10*ROW('Sanitation Data'!H65)),NA())</f>
        <v>#N/A</v>
      </c>
      <c r="AS71" s="491" t="e">
        <f ca="1">+IF(AND(ISNUMBER(OFFSET('Sanitation Data'!$H$11,0,10*ROW('Sanitation Data'!H65))),'Data Summary'!DH71="Yes"),OFFSET('Sanitation Data'!$H$11,0,10*ROW('Sanitation Data'!H65)),NA())</f>
        <v>#N/A</v>
      </c>
      <c r="AT71" s="491" t="e">
        <f ca="1">+IF(AND(ISNUMBER(OFFSET('Sanitation Data'!$H$12,0,10*ROW('Sanitation Data'!H65))),'Data Summary'!DI71="Yes"),OFFSET('Sanitation Data'!$H$12,0,10*ROW('Sanitation Data'!H65)),NA())</f>
        <v>#N/A</v>
      </c>
      <c r="AU71" s="491" t="e">
        <f ca="1">+IF(AND(ISNUMBER(OFFSET('Sanitation Data'!$I$4,0,10*ROW('Sanitation Data'!I65))),'Data Summary'!DJ71="Yes"),100-OFFSET('Sanitation Data'!$I$4,0,10*ROW('Sanitation Data'!I65)),NA())</f>
        <v>#N/A</v>
      </c>
      <c r="AV71" s="491" t="e">
        <f ca="1">+IF(AND(ISNUMBER(OFFSET('Sanitation Data'!$I$6,0,10*ROW('Sanitation Data'!I65))),'Data Summary'!DK71="Yes"),OFFSET('Sanitation Data'!$I$6,0,10*ROW('Sanitation Data'!I65)),NA())</f>
        <v>#N/A</v>
      </c>
      <c r="AW71" s="491" t="e">
        <f ca="1">+IF(AND(ISNUMBER(OFFSET('Sanitation Data'!$I$10,0,10*ROW('Sanitation Data'!I65))),'Data Summary'!DL71="Yes"),OFFSET('Sanitation Data'!$I$10,0,10*ROW('Sanitation Data'!I65)),NA())</f>
        <v>#N/A</v>
      </c>
      <c r="AX71" s="491" t="e">
        <f ca="1">+IF(AND(ISNUMBER(OFFSET('Sanitation Data'!$I$11,0,10*ROW('Sanitation Data'!I65))),'Data Summary'!DM71="Yes"),OFFSET('Sanitation Data'!$I$11,0,10*ROW('Sanitation Data'!I65)),NA())</f>
        <v>#N/A</v>
      </c>
      <c r="AY71" s="491" t="e">
        <f ca="1">+IF(AND(ISNUMBER(OFFSET('Sanitation Data'!$I$12,0,10*ROW('Sanitation Data'!I65))),'Data Summary'!DN71="Yes"),OFFSET('Sanitation Data'!$I$12,0,10*ROW('Sanitation Data'!I65)),NA())</f>
        <v>#N/A</v>
      </c>
      <c r="AZ71" s="492" t="e">
        <f ca="1">+IF(AND(ISNUMBER(OFFSET('Hygiene Data'!$D$5,0,10*ROW('Hygiene Data'!D65))),'Data Summary'!DO71="Yes"),OFFSET('Hygiene Data'!$D$5,0,10*ROW('Hygiene Data'!D65)),NA())</f>
        <v>#N/A</v>
      </c>
      <c r="BA71" s="492" t="e">
        <f ca="1">+IF(AND(ISNUMBER(OFFSET('Hygiene Data'!$D$7,0,10*ROW('Hygiene Data'!D65))),'Data Summary'!DP71="Yes"),OFFSET('Hygiene Data'!$D$7,0,10*ROW('Hygiene Data'!D65)),NA())</f>
        <v>#N/A</v>
      </c>
      <c r="BB71" s="492" t="e">
        <f ca="1">+IF(AND(ISNUMBER(OFFSET('Hygiene Data'!$D$9,0,10*ROW('Hygiene Data'!D65))),'Data Summary'!DQ71="Yes"),OFFSET('Hygiene Data'!$D$9,0,10*ROW('Hygiene Data'!D65)),NA())</f>
        <v>#N/A</v>
      </c>
      <c r="BC71" s="492" t="e">
        <f ca="1">+IF(AND(ISNUMBER(OFFSET('Hygiene Data'!$E$5,0,10*ROW('Hygiene Data'!E65))),'Data Summary'!DR71="Yes"),OFFSET('Hygiene Data'!$E$5,0,10*ROW('Hygiene Data'!E65)),NA())</f>
        <v>#N/A</v>
      </c>
      <c r="BD71" s="492" t="e">
        <f ca="1">+IF(AND(ISNUMBER(OFFSET('Hygiene Data'!$E$7,0,10*ROW('Hygiene Data'!E65))),'Data Summary'!DS71="Yes"),OFFSET('Hygiene Data'!$E$7,0,10*ROW('Hygiene Data'!E65)),NA())</f>
        <v>#N/A</v>
      </c>
      <c r="BE71" s="492" t="e">
        <f ca="1">+IF(AND(ISNUMBER(OFFSET('Hygiene Data'!$E$9,0,10*ROW('Hygiene Data'!E65))),'Data Summary'!DT71="Yes"),OFFSET('Hygiene Data'!$E$9,0,10*ROW('Hygiene Data'!E65)),NA())</f>
        <v>#N/A</v>
      </c>
      <c r="BF71" s="492" t="e">
        <f ca="1">+IF(AND(ISNUMBER(OFFSET('Hygiene Data'!$F$5,0,10*ROW('Hygiene Data'!F65))),'Data Summary'!DU71="Yes"),OFFSET('Hygiene Data'!$F$5,0,10*ROW('Hygiene Data'!F65)),NA())</f>
        <v>#N/A</v>
      </c>
      <c r="BG71" s="492" t="e">
        <f ca="1">+IF(AND(ISNUMBER(OFFSET('Hygiene Data'!$F$7,0,10*ROW('Hygiene Data'!F65))),'Data Summary'!DV71="Yes"),OFFSET('Hygiene Data'!$F$7,0,10*ROW('Hygiene Data'!F65)),NA())</f>
        <v>#N/A</v>
      </c>
      <c r="BH71" s="492" t="e">
        <f ca="1">+IF(AND(ISNUMBER(OFFSET('Hygiene Data'!$F$9,0,10*ROW('Hygiene Data'!F65))),'Data Summary'!DW71="Yes"),OFFSET('Hygiene Data'!$F$9,0,10*ROW('Hygiene Data'!F65)),NA())</f>
        <v>#N/A</v>
      </c>
      <c r="BI71" s="492" t="e">
        <f ca="1">+IF(AND(ISNUMBER(OFFSET('Hygiene Data'!$G$5,0,10*ROW('Hygiene Data'!G65))),'Data Summary'!DX71="Yes"),OFFSET('Hygiene Data'!$G$5,0,10*ROW('Hygiene Data'!G65)),NA())</f>
        <v>#N/A</v>
      </c>
      <c r="BJ71" s="492" t="e">
        <f ca="1">+IF(AND(ISNUMBER(OFFSET('Hygiene Data'!$G$7,0,10*ROW('Hygiene Data'!G65))),'Data Summary'!DY71="Yes"),OFFSET('Hygiene Data'!$G$7,0,10*ROW('Hygiene Data'!G65)),NA())</f>
        <v>#N/A</v>
      </c>
      <c r="BK71" s="492" t="e">
        <f ca="1">+IF(AND(ISNUMBER(OFFSET('Hygiene Data'!$G$9,0,10*ROW('Hygiene Data'!G65))),'Data Summary'!DZ71="Yes"),OFFSET('Hygiene Data'!$G$9,0,10*ROW('Hygiene Data'!G65)),NA())</f>
        <v>#N/A</v>
      </c>
      <c r="BL71" s="492" t="e">
        <f ca="1">+IF(AND(ISNUMBER(OFFSET('Hygiene Data'!$H$5,0,10*ROW('Hygiene Data'!H65))),'Data Summary'!EA71="Yes"),OFFSET('Hygiene Data'!$H$5,0,10*ROW('Hygiene Data'!H65)),NA())</f>
        <v>#N/A</v>
      </c>
      <c r="BM71" s="492" t="e">
        <f ca="1">+IF(AND(ISNUMBER(OFFSET('Hygiene Data'!$H$7,0,10*ROW('Hygiene Data'!H65))),'Data Summary'!EB71="Yes"),OFFSET('Hygiene Data'!$H$7,0,10*ROW('Hygiene Data'!H65)),NA())</f>
        <v>#N/A</v>
      </c>
      <c r="BN71" s="492" t="e">
        <f ca="1">+IF(AND(ISNUMBER(OFFSET('Hygiene Data'!$H$9,0,10*ROW('Hygiene Data'!H65))),'Data Summary'!EC71="Yes"),OFFSET('Hygiene Data'!$H$9,0,10*ROW('Hygiene Data'!H65)),NA())</f>
        <v>#N/A</v>
      </c>
      <c r="BO71" s="492" t="e">
        <f ca="1">+IF(AND(ISNUMBER(OFFSET('Hygiene Data'!$I$5,0,10*ROW('Hygiene Data'!I65))),'Data Summary'!ED71="Yes"),OFFSET('Hygiene Data'!$I$5,0,10*ROW('Hygiene Data'!I65)),NA())</f>
        <v>#N/A</v>
      </c>
      <c r="BP71" s="492" t="e">
        <f ca="1">+IF(AND(ISNUMBER(OFFSET('Hygiene Data'!$I$7,0,10*ROW('Hygiene Data'!I65))),'Data Summary'!EE71="Yes"),OFFSET('Hygiene Data'!$I$7,0,10*ROW('Hygiene Data'!I65)),NA())</f>
        <v>#N/A</v>
      </c>
      <c r="BQ71" s="492" t="e">
        <f ca="1">+IF(AND(ISNUMBER(OFFSET('Hygiene Data'!$I$9,0,10*ROW('Hygiene Data'!I65))),'Data Summary'!EF71="Yes"),OFFSET('Hygiene Data'!$I$9,0,10*ROW('Hygiene Data'!I65)),NA())</f>
        <v>#N/A</v>
      </c>
    </row>
    <row r="72" spans="1:69" x14ac:dyDescent="0.25">
      <c r="A72" s="488" t="e">
        <f ca="1">+RIGHT('Data Summary'!A72,LEN('Data Summary'!A72)-9)</f>
        <v>#VALUE!</v>
      </c>
      <c r="B72" s="462" t="str">
        <f ca="1">+IF(ISTEXT('Data Summary'!B72),'Data Summary'!B72,"")</f>
        <v/>
      </c>
      <c r="C72" s="489" t="e">
        <f ca="1">+VALUE('Data Summary'!C72)</f>
        <v>#VALUE!</v>
      </c>
      <c r="D72" s="490" t="e">
        <f ca="1">+IF(AND(ISNUMBER(OFFSET('Water Data'!$D$4,0,10*ROW('Water Data'!D66))),'Data Summary'!BS72="Yes"),100-OFFSET('Water Data'!$D$4,0,10*ROW('Water Data'!D66)),NA())</f>
        <v>#N/A</v>
      </c>
      <c r="E72" s="490" t="e">
        <f ca="1">+IF(AND(ISNUMBER(OFFSET('Water Data'!$D$6,0,10*ROW('Water Data'!D66))),'Data Summary'!BT72="Yes"),OFFSET('Water Data'!$D$6,0,10*ROW('Water Data'!D66)),NA())</f>
        <v>#N/A</v>
      </c>
      <c r="F72" s="490" t="e">
        <f ca="1">+IF(AND(ISNUMBER(OFFSET('Water Data'!$D$9,0,10*ROW('Water Data'!D66))),'Data Summary'!BU72="Yes"),OFFSET('Water Data'!$D$9,0,10*ROW('Water Data'!D66)),NA())</f>
        <v>#N/A</v>
      </c>
      <c r="G72" s="490" t="e">
        <f ca="1">+IF(AND(ISNUMBER(OFFSET('Water Data'!$E$4,0,10*ROW('Water Data'!E66))),'Data Summary'!BV72="Yes"),100-OFFSET('Water Data'!$E$4,0,10*ROW('Water Data'!E66)),NA())</f>
        <v>#N/A</v>
      </c>
      <c r="H72" s="490" t="e">
        <f ca="1">+IF(AND(ISNUMBER(OFFSET('Water Data'!$E$6,0,10*ROW('Water Data'!E66))),'Data Summary'!BW72="Yes"),OFFSET('Water Data'!$E$6,0,10*ROW('Water Data'!E66)),NA())</f>
        <v>#N/A</v>
      </c>
      <c r="I72" s="490" t="e">
        <f ca="1">+IF(AND(ISNUMBER(OFFSET('Water Data'!$E$9,0,10*ROW('Water Data'!E66))),'Data Summary'!BX72="Yes"),OFFSET('Water Data'!$E$9,0,10*ROW('Water Data'!E66)),NA())</f>
        <v>#N/A</v>
      </c>
      <c r="J72" s="490" t="e">
        <f ca="1">+IF(AND(ISNUMBER(OFFSET('Water Data'!$F$4,0,10*ROW('Water Data'!F66))),'Data Summary'!BY72="Yes"),100-OFFSET('Water Data'!$F$4,0,10*ROW('Water Data'!F66)),NA())</f>
        <v>#N/A</v>
      </c>
      <c r="K72" s="490" t="e">
        <f ca="1">+IF(AND(ISNUMBER(OFFSET('Water Data'!$F$6,0,10*ROW('Water Data'!F66))),'Data Summary'!BZ72="Yes"),OFFSET('Water Data'!$F$6,0,10*ROW('Water Data'!F66)),NA())</f>
        <v>#N/A</v>
      </c>
      <c r="L72" s="490" t="e">
        <f ca="1">+IF(AND(ISNUMBER(OFFSET('Water Data'!$F$9,0,10*ROW('Water Data'!F66))),'Data Summary'!CA72="Yes"),OFFSET('Water Data'!$F$9,0,10*ROW('Water Data'!F66)),NA())</f>
        <v>#N/A</v>
      </c>
      <c r="M72" s="490" t="e">
        <f ca="1">+IF(AND(ISNUMBER(OFFSET('Water Data'!$G$4,0,10*ROW('Water Data'!G66))),'Data Summary'!CB72="Yes"),100-OFFSET('Water Data'!$G$4,0,10*ROW('Water Data'!G66)),NA())</f>
        <v>#N/A</v>
      </c>
      <c r="N72" s="490" t="e">
        <f ca="1">+IF(AND(ISNUMBER(OFFSET('Water Data'!$G$6,0,10*ROW('Water Data'!G66))),'Data Summary'!CC72="Yes"),OFFSET('Water Data'!$G$6,0,10*ROW('Water Data'!G66)),NA())</f>
        <v>#N/A</v>
      </c>
      <c r="O72" s="490" t="e">
        <f ca="1">+IF(AND(ISNUMBER(OFFSET('Water Data'!$G$9,0,10*ROW('Water Data'!G66))),'Data Summary'!CD72="Yes"),OFFSET('Water Data'!$G$9,0,10*ROW('Water Data'!G66)),NA())</f>
        <v>#N/A</v>
      </c>
      <c r="P72" s="490" t="e">
        <f ca="1">+IF(AND(ISNUMBER(OFFSET('Water Data'!$H$4,0,10*ROW('Water Data'!H66))),'Data Summary'!CE72="Yes"),100-OFFSET('Water Data'!$H$4,0,10*ROW('Water Data'!H66)),NA())</f>
        <v>#N/A</v>
      </c>
      <c r="Q72" s="490" t="e">
        <f ca="1">+IF(AND(ISNUMBER(OFFSET('Water Data'!$H$6,0,10*ROW('Water Data'!H66))),'Data Summary'!CF72="Yes"),OFFSET('Water Data'!$H$6,0,10*ROW('Water Data'!H66)),NA())</f>
        <v>#N/A</v>
      </c>
      <c r="R72" s="490" t="e">
        <f ca="1">+IF(AND(ISNUMBER(OFFSET('Water Data'!$H$9,0,10*ROW('Water Data'!H66))),'Data Summary'!CG72="Yes"),OFFSET('Water Data'!$H$9,0,10*ROW('Water Data'!H66)),NA())</f>
        <v>#N/A</v>
      </c>
      <c r="S72" s="490" t="e">
        <f ca="1">+IF(AND(ISNUMBER(OFFSET('Water Data'!$I$4,0,10*ROW('Water Data'!I66))),'Data Summary'!CH72="Yes"),100-OFFSET('Water Data'!$I$4,0,10*ROW('Water Data'!I66)),NA())</f>
        <v>#N/A</v>
      </c>
      <c r="T72" s="490" t="e">
        <f ca="1">+IF(AND(ISNUMBER(OFFSET('Water Data'!$I$6,0,10*ROW('Water Data'!I66))),'Data Summary'!CI72="Yes"),OFFSET('Water Data'!$I$6,0,10*ROW('Water Data'!I66)),NA())</f>
        <v>#N/A</v>
      </c>
      <c r="U72" s="490" t="e">
        <f ca="1">+IF(AND(ISNUMBER(OFFSET('Water Data'!$I$9,0,10*ROW('Water Data'!I66))),'Data Summary'!CJ72="Yes"),OFFSET('Water Data'!$I$9,0,10*ROW('Water Data'!I66)),NA())</f>
        <v>#N/A</v>
      </c>
      <c r="V72" s="491" t="e">
        <f ca="1">+IF(AND(ISNUMBER(OFFSET('Sanitation Data'!$D$4,0,10*ROW('Sanitation Data'!D66))),'Data Summary'!CK72="Yes"),100-OFFSET('Sanitation Data'!$D$4,0,10*ROW('Sanitation Data'!D66)),NA())</f>
        <v>#N/A</v>
      </c>
      <c r="W72" s="491" t="e">
        <f ca="1">+IF(AND(ISNUMBER(OFFSET('Sanitation Data'!$D$6,0,10*ROW('Sanitation Data'!D66))),'Data Summary'!CL72="Yes"),OFFSET('Sanitation Data'!$D$6,0,10*ROW('Sanitation Data'!D66)),NA())</f>
        <v>#N/A</v>
      </c>
      <c r="X72" s="491" t="e">
        <f ca="1">+IF(AND(ISNUMBER(OFFSET('Sanitation Data'!$D$10,0,10*ROW('Sanitation Data'!D66))),'Data Summary'!CM72="Yes"),OFFSET('Sanitation Data'!$D$10,0,10*ROW('Sanitation Data'!D66)),NA())</f>
        <v>#N/A</v>
      </c>
      <c r="Y72" s="491" t="e">
        <f ca="1">+IF(AND(ISNUMBER(OFFSET('Sanitation Data'!$D$11,0,10*ROW('Sanitation Data'!D66))),'Data Summary'!CN72="Yes"),OFFSET('Sanitation Data'!$D$11,0,10*ROW('Sanitation Data'!D66)),NA())</f>
        <v>#N/A</v>
      </c>
      <c r="Z72" s="491" t="e">
        <f ca="1">+IF(AND(ISNUMBER(OFFSET('Sanitation Data'!$D$12,0,10*ROW('Sanitation Data'!D66))),'Data Summary'!CO72="Yes"),OFFSET('Sanitation Data'!$D$12,0,10*ROW('Sanitation Data'!D66)),NA())</f>
        <v>#N/A</v>
      </c>
      <c r="AA72" s="491" t="e">
        <f ca="1">+IF(AND(ISNUMBER(OFFSET('Sanitation Data'!$E$4,0,10*ROW('Sanitation Data'!E66))),'Data Summary'!CP72="Yes"),100-OFFSET('Sanitation Data'!$E$4,0,10*ROW('Sanitation Data'!E66)),NA())</f>
        <v>#N/A</v>
      </c>
      <c r="AB72" s="491" t="e">
        <f ca="1">+IF(AND(ISNUMBER(OFFSET('Sanitation Data'!$E$6,0,10*ROW('Sanitation Data'!E66))),'Data Summary'!CQ72="Yes"),OFFSET('Sanitation Data'!$E$6,0,10*ROW('Sanitation Data'!E66)),NA())</f>
        <v>#N/A</v>
      </c>
      <c r="AC72" s="491" t="e">
        <f ca="1">+IF(AND(ISNUMBER(OFFSET('Sanitation Data'!$E$10,0,10*ROW('Sanitation Data'!E66))),'Data Summary'!CR72="Yes"),OFFSET('Sanitation Data'!$E$10,0,10*ROW('Sanitation Data'!E66)),NA())</f>
        <v>#N/A</v>
      </c>
      <c r="AD72" s="491" t="e">
        <f ca="1">+IF(AND(ISNUMBER(OFFSET('Sanitation Data'!$E$11,0,10*ROW('Sanitation Data'!E66))),'Data Summary'!CS72="Yes"),OFFSET('Sanitation Data'!$E$11,0,10*ROW('Sanitation Data'!E66)),NA())</f>
        <v>#N/A</v>
      </c>
      <c r="AE72" s="491" t="e">
        <f ca="1">+IF(AND(ISNUMBER(OFFSET('Sanitation Data'!$E$12,0,10*ROW('Sanitation Data'!E66))),'Data Summary'!CT72="Yes"),OFFSET('Sanitation Data'!$E$12,0,10*ROW('Sanitation Data'!E66)),NA())</f>
        <v>#N/A</v>
      </c>
      <c r="AF72" s="491" t="e">
        <f ca="1">+IF(AND(ISNUMBER(OFFSET('Sanitation Data'!$F$4,0,10*ROW('Sanitation Data'!F66))),'Data Summary'!CU72="Yes"),100-OFFSET('Sanitation Data'!$F$4,0,10*ROW('Sanitation Data'!F66)),NA())</f>
        <v>#N/A</v>
      </c>
      <c r="AG72" s="491" t="e">
        <f ca="1">+IF(AND(ISNUMBER(OFFSET('Sanitation Data'!$F$6,0,10*ROW('Sanitation Data'!F66))),'Data Summary'!CV72="Yes"),OFFSET('Sanitation Data'!$F$6,0,10*ROW('Sanitation Data'!F66)),NA())</f>
        <v>#N/A</v>
      </c>
      <c r="AH72" s="491" t="e">
        <f ca="1">+IF(AND(ISNUMBER(OFFSET('Sanitation Data'!$F$10,0,10*ROW('Sanitation Data'!F66))),'Data Summary'!CW72="Yes"),OFFSET('Sanitation Data'!$F$10,0,10*ROW('Sanitation Data'!F66)),NA())</f>
        <v>#N/A</v>
      </c>
      <c r="AI72" s="491" t="e">
        <f ca="1">+IF(AND(ISNUMBER(OFFSET('Sanitation Data'!$F$11,0,10*ROW('Sanitation Data'!F66))),'Data Summary'!CX72="Yes"),OFFSET('Sanitation Data'!$F$11,0,10*ROW('Sanitation Data'!F66)),NA())</f>
        <v>#N/A</v>
      </c>
      <c r="AJ72" s="491" t="e">
        <f ca="1">+IF(AND(ISNUMBER(OFFSET('Sanitation Data'!$F$12,0,10*ROW('Sanitation Data'!F66))),'Data Summary'!CY72="Yes"),OFFSET('Sanitation Data'!$F$12,0,10*ROW('Sanitation Data'!F66)),NA())</f>
        <v>#N/A</v>
      </c>
      <c r="AK72" s="491" t="e">
        <f ca="1">+IF(AND(ISNUMBER(OFFSET('Sanitation Data'!$G$4,0,10*ROW('Sanitation Data'!G66))),'Data Summary'!CZ72="Yes"),100-OFFSET('Sanitation Data'!$G$4,0,10*ROW('Sanitation Data'!G66)),NA())</f>
        <v>#N/A</v>
      </c>
      <c r="AL72" s="491" t="e">
        <f ca="1">+IF(AND(ISNUMBER(OFFSET('Sanitation Data'!$G$6,0,10*ROW('Sanitation Data'!G66))),'Data Summary'!DA72="Yes"),OFFSET('Sanitation Data'!$G$6,0,10*ROW('Sanitation Data'!G66)),NA())</f>
        <v>#N/A</v>
      </c>
      <c r="AM72" s="491" t="e">
        <f ca="1">+IF(AND(ISNUMBER(OFFSET('Sanitation Data'!$G$10,0,10*ROW('Sanitation Data'!G66))),'Data Summary'!DB72="Yes"),OFFSET('Sanitation Data'!$G$10,0,10*ROW('Sanitation Data'!G66)),NA())</f>
        <v>#N/A</v>
      </c>
      <c r="AN72" s="491" t="e">
        <f ca="1">+IF(AND(ISNUMBER(OFFSET('Sanitation Data'!$G$11,0,10*ROW('Sanitation Data'!G66))),'Data Summary'!DC72="Yes"),OFFSET('Sanitation Data'!$G$11,0,10*ROW('Sanitation Data'!G66)),NA())</f>
        <v>#N/A</v>
      </c>
      <c r="AO72" s="491" t="e">
        <f ca="1">+IF(AND(ISNUMBER(OFFSET('Sanitation Data'!$G$12,0,10*ROW('Sanitation Data'!G66))),'Data Summary'!DD72="Yes"),OFFSET('Sanitation Data'!$G$12,0,10*ROW('Sanitation Data'!G66)),NA())</f>
        <v>#N/A</v>
      </c>
      <c r="AP72" s="491" t="e">
        <f ca="1">+IF(AND(ISNUMBER(OFFSET('Sanitation Data'!$H$4,0,10*ROW('Sanitation Data'!H66))),'Data Summary'!DE72="Yes"),100-OFFSET('Sanitation Data'!$H$4,0,10*ROW('Sanitation Data'!H66)),NA())</f>
        <v>#N/A</v>
      </c>
      <c r="AQ72" s="491" t="e">
        <f ca="1">+IF(AND(ISNUMBER(OFFSET('Sanitation Data'!$H$6,0,10*ROW('Sanitation Data'!H66))),'Data Summary'!DF72="Yes"),OFFSET('Sanitation Data'!$H$6,0,10*ROW('Sanitation Data'!H66)),NA())</f>
        <v>#N/A</v>
      </c>
      <c r="AR72" s="491" t="e">
        <f ca="1">+IF(AND(ISNUMBER(OFFSET('Sanitation Data'!$H$10,0,10*ROW('Sanitation Data'!H66))),'Data Summary'!DG72="Yes"),OFFSET('Sanitation Data'!$H$10,0,10*ROW('Sanitation Data'!H66)),NA())</f>
        <v>#N/A</v>
      </c>
      <c r="AS72" s="491" t="e">
        <f ca="1">+IF(AND(ISNUMBER(OFFSET('Sanitation Data'!$H$11,0,10*ROW('Sanitation Data'!H66))),'Data Summary'!DH72="Yes"),OFFSET('Sanitation Data'!$H$11,0,10*ROW('Sanitation Data'!H66)),NA())</f>
        <v>#N/A</v>
      </c>
      <c r="AT72" s="491" t="e">
        <f ca="1">+IF(AND(ISNUMBER(OFFSET('Sanitation Data'!$H$12,0,10*ROW('Sanitation Data'!H66))),'Data Summary'!DI72="Yes"),OFFSET('Sanitation Data'!$H$12,0,10*ROW('Sanitation Data'!H66)),NA())</f>
        <v>#N/A</v>
      </c>
      <c r="AU72" s="491" t="e">
        <f ca="1">+IF(AND(ISNUMBER(OFFSET('Sanitation Data'!$I$4,0,10*ROW('Sanitation Data'!I66))),'Data Summary'!DJ72="Yes"),100-OFFSET('Sanitation Data'!$I$4,0,10*ROW('Sanitation Data'!I66)),NA())</f>
        <v>#N/A</v>
      </c>
      <c r="AV72" s="491" t="e">
        <f ca="1">+IF(AND(ISNUMBER(OFFSET('Sanitation Data'!$I$6,0,10*ROW('Sanitation Data'!I66))),'Data Summary'!DK72="Yes"),OFFSET('Sanitation Data'!$I$6,0,10*ROW('Sanitation Data'!I66)),NA())</f>
        <v>#N/A</v>
      </c>
      <c r="AW72" s="491" t="e">
        <f ca="1">+IF(AND(ISNUMBER(OFFSET('Sanitation Data'!$I$10,0,10*ROW('Sanitation Data'!I66))),'Data Summary'!DL72="Yes"),OFFSET('Sanitation Data'!$I$10,0,10*ROW('Sanitation Data'!I66)),NA())</f>
        <v>#N/A</v>
      </c>
      <c r="AX72" s="491" t="e">
        <f ca="1">+IF(AND(ISNUMBER(OFFSET('Sanitation Data'!$I$11,0,10*ROW('Sanitation Data'!I66))),'Data Summary'!DM72="Yes"),OFFSET('Sanitation Data'!$I$11,0,10*ROW('Sanitation Data'!I66)),NA())</f>
        <v>#N/A</v>
      </c>
      <c r="AY72" s="491" t="e">
        <f ca="1">+IF(AND(ISNUMBER(OFFSET('Sanitation Data'!$I$12,0,10*ROW('Sanitation Data'!I66))),'Data Summary'!DN72="Yes"),OFFSET('Sanitation Data'!$I$12,0,10*ROW('Sanitation Data'!I66)),NA())</f>
        <v>#N/A</v>
      </c>
      <c r="AZ72" s="492" t="e">
        <f ca="1">+IF(AND(ISNUMBER(OFFSET('Hygiene Data'!$D$5,0,10*ROW('Hygiene Data'!D66))),'Data Summary'!DO72="Yes"),OFFSET('Hygiene Data'!$D$5,0,10*ROW('Hygiene Data'!D66)),NA())</f>
        <v>#N/A</v>
      </c>
      <c r="BA72" s="492" t="e">
        <f ca="1">+IF(AND(ISNUMBER(OFFSET('Hygiene Data'!$D$7,0,10*ROW('Hygiene Data'!D66))),'Data Summary'!DP72="Yes"),OFFSET('Hygiene Data'!$D$7,0,10*ROW('Hygiene Data'!D66)),NA())</f>
        <v>#N/A</v>
      </c>
      <c r="BB72" s="492" t="e">
        <f ca="1">+IF(AND(ISNUMBER(OFFSET('Hygiene Data'!$D$9,0,10*ROW('Hygiene Data'!D66))),'Data Summary'!DQ72="Yes"),OFFSET('Hygiene Data'!$D$9,0,10*ROW('Hygiene Data'!D66)),NA())</f>
        <v>#N/A</v>
      </c>
      <c r="BC72" s="492" t="e">
        <f ca="1">+IF(AND(ISNUMBER(OFFSET('Hygiene Data'!$E$5,0,10*ROW('Hygiene Data'!E66))),'Data Summary'!DR72="Yes"),OFFSET('Hygiene Data'!$E$5,0,10*ROW('Hygiene Data'!E66)),NA())</f>
        <v>#N/A</v>
      </c>
      <c r="BD72" s="492" t="e">
        <f ca="1">+IF(AND(ISNUMBER(OFFSET('Hygiene Data'!$E$7,0,10*ROW('Hygiene Data'!E66))),'Data Summary'!DS72="Yes"),OFFSET('Hygiene Data'!$E$7,0,10*ROW('Hygiene Data'!E66)),NA())</f>
        <v>#N/A</v>
      </c>
      <c r="BE72" s="492" t="e">
        <f ca="1">+IF(AND(ISNUMBER(OFFSET('Hygiene Data'!$E$9,0,10*ROW('Hygiene Data'!E66))),'Data Summary'!DT72="Yes"),OFFSET('Hygiene Data'!$E$9,0,10*ROW('Hygiene Data'!E66)),NA())</f>
        <v>#N/A</v>
      </c>
      <c r="BF72" s="492" t="e">
        <f ca="1">+IF(AND(ISNUMBER(OFFSET('Hygiene Data'!$F$5,0,10*ROW('Hygiene Data'!F66))),'Data Summary'!DU72="Yes"),OFFSET('Hygiene Data'!$F$5,0,10*ROW('Hygiene Data'!F66)),NA())</f>
        <v>#N/A</v>
      </c>
      <c r="BG72" s="492" t="e">
        <f ca="1">+IF(AND(ISNUMBER(OFFSET('Hygiene Data'!$F$7,0,10*ROW('Hygiene Data'!F66))),'Data Summary'!DV72="Yes"),OFFSET('Hygiene Data'!$F$7,0,10*ROW('Hygiene Data'!F66)),NA())</f>
        <v>#N/A</v>
      </c>
      <c r="BH72" s="492" t="e">
        <f ca="1">+IF(AND(ISNUMBER(OFFSET('Hygiene Data'!$F$9,0,10*ROW('Hygiene Data'!F66))),'Data Summary'!DW72="Yes"),OFFSET('Hygiene Data'!$F$9,0,10*ROW('Hygiene Data'!F66)),NA())</f>
        <v>#N/A</v>
      </c>
      <c r="BI72" s="492" t="e">
        <f ca="1">+IF(AND(ISNUMBER(OFFSET('Hygiene Data'!$G$5,0,10*ROW('Hygiene Data'!G66))),'Data Summary'!DX72="Yes"),OFFSET('Hygiene Data'!$G$5,0,10*ROW('Hygiene Data'!G66)),NA())</f>
        <v>#N/A</v>
      </c>
      <c r="BJ72" s="492" t="e">
        <f ca="1">+IF(AND(ISNUMBER(OFFSET('Hygiene Data'!$G$7,0,10*ROW('Hygiene Data'!G66))),'Data Summary'!DY72="Yes"),OFFSET('Hygiene Data'!$G$7,0,10*ROW('Hygiene Data'!G66)),NA())</f>
        <v>#N/A</v>
      </c>
      <c r="BK72" s="492" t="e">
        <f ca="1">+IF(AND(ISNUMBER(OFFSET('Hygiene Data'!$G$9,0,10*ROW('Hygiene Data'!G66))),'Data Summary'!DZ72="Yes"),OFFSET('Hygiene Data'!$G$9,0,10*ROW('Hygiene Data'!G66)),NA())</f>
        <v>#N/A</v>
      </c>
      <c r="BL72" s="492" t="e">
        <f ca="1">+IF(AND(ISNUMBER(OFFSET('Hygiene Data'!$H$5,0,10*ROW('Hygiene Data'!H66))),'Data Summary'!EA72="Yes"),OFFSET('Hygiene Data'!$H$5,0,10*ROW('Hygiene Data'!H66)),NA())</f>
        <v>#N/A</v>
      </c>
      <c r="BM72" s="492" t="e">
        <f ca="1">+IF(AND(ISNUMBER(OFFSET('Hygiene Data'!$H$7,0,10*ROW('Hygiene Data'!H66))),'Data Summary'!EB72="Yes"),OFFSET('Hygiene Data'!$H$7,0,10*ROW('Hygiene Data'!H66)),NA())</f>
        <v>#N/A</v>
      </c>
      <c r="BN72" s="492" t="e">
        <f ca="1">+IF(AND(ISNUMBER(OFFSET('Hygiene Data'!$H$9,0,10*ROW('Hygiene Data'!H66))),'Data Summary'!EC72="Yes"),OFFSET('Hygiene Data'!$H$9,0,10*ROW('Hygiene Data'!H66)),NA())</f>
        <v>#N/A</v>
      </c>
      <c r="BO72" s="492" t="e">
        <f ca="1">+IF(AND(ISNUMBER(OFFSET('Hygiene Data'!$I$5,0,10*ROW('Hygiene Data'!I66))),'Data Summary'!ED72="Yes"),OFFSET('Hygiene Data'!$I$5,0,10*ROW('Hygiene Data'!I66)),NA())</f>
        <v>#N/A</v>
      </c>
      <c r="BP72" s="492" t="e">
        <f ca="1">+IF(AND(ISNUMBER(OFFSET('Hygiene Data'!$I$7,0,10*ROW('Hygiene Data'!I66))),'Data Summary'!EE72="Yes"),OFFSET('Hygiene Data'!$I$7,0,10*ROW('Hygiene Data'!I66)),NA())</f>
        <v>#N/A</v>
      </c>
      <c r="BQ72" s="492" t="e">
        <f ca="1">+IF(AND(ISNUMBER(OFFSET('Hygiene Data'!$I$9,0,10*ROW('Hygiene Data'!I66))),'Data Summary'!EF72="Yes"),OFFSET('Hygiene Data'!$I$9,0,10*ROW('Hygiene Data'!I66)),NA())</f>
        <v>#N/A</v>
      </c>
    </row>
    <row r="73" spans="1:69" x14ac:dyDescent="0.25">
      <c r="A73" s="488" t="e">
        <f ca="1">+RIGHT('Data Summary'!A73,LEN('Data Summary'!A73)-9)</f>
        <v>#VALUE!</v>
      </c>
      <c r="B73" s="462" t="str">
        <f ca="1">+IF(ISTEXT('Data Summary'!B73),'Data Summary'!B73,"")</f>
        <v/>
      </c>
      <c r="C73" s="489" t="e">
        <f ca="1">+VALUE('Data Summary'!C73)</f>
        <v>#VALUE!</v>
      </c>
      <c r="D73" s="490" t="e">
        <f ca="1">+IF(AND(ISNUMBER(OFFSET('Water Data'!$D$4,0,10*ROW('Water Data'!D67))),'Data Summary'!BS73="Yes"),100-OFFSET('Water Data'!$D$4,0,10*ROW('Water Data'!D67)),NA())</f>
        <v>#N/A</v>
      </c>
      <c r="E73" s="490" t="e">
        <f ca="1">+IF(AND(ISNUMBER(OFFSET('Water Data'!$D$6,0,10*ROW('Water Data'!D67))),'Data Summary'!BT73="Yes"),OFFSET('Water Data'!$D$6,0,10*ROW('Water Data'!D67)),NA())</f>
        <v>#N/A</v>
      </c>
      <c r="F73" s="490" t="e">
        <f ca="1">+IF(AND(ISNUMBER(OFFSET('Water Data'!$D$9,0,10*ROW('Water Data'!D67))),'Data Summary'!BU73="Yes"),OFFSET('Water Data'!$D$9,0,10*ROW('Water Data'!D67)),NA())</f>
        <v>#N/A</v>
      </c>
      <c r="G73" s="490" t="e">
        <f ca="1">+IF(AND(ISNUMBER(OFFSET('Water Data'!$E$4,0,10*ROW('Water Data'!E67))),'Data Summary'!BV73="Yes"),100-OFFSET('Water Data'!$E$4,0,10*ROW('Water Data'!E67)),NA())</f>
        <v>#N/A</v>
      </c>
      <c r="H73" s="490" t="e">
        <f ca="1">+IF(AND(ISNUMBER(OFFSET('Water Data'!$E$6,0,10*ROW('Water Data'!E67))),'Data Summary'!BW73="Yes"),OFFSET('Water Data'!$E$6,0,10*ROW('Water Data'!E67)),NA())</f>
        <v>#N/A</v>
      </c>
      <c r="I73" s="490" t="e">
        <f ca="1">+IF(AND(ISNUMBER(OFFSET('Water Data'!$E$9,0,10*ROW('Water Data'!E67))),'Data Summary'!BX73="Yes"),OFFSET('Water Data'!$E$9,0,10*ROW('Water Data'!E67)),NA())</f>
        <v>#N/A</v>
      </c>
      <c r="J73" s="490" t="e">
        <f ca="1">+IF(AND(ISNUMBER(OFFSET('Water Data'!$F$4,0,10*ROW('Water Data'!F67))),'Data Summary'!BY73="Yes"),100-OFFSET('Water Data'!$F$4,0,10*ROW('Water Data'!F67)),NA())</f>
        <v>#N/A</v>
      </c>
      <c r="K73" s="490" t="e">
        <f ca="1">+IF(AND(ISNUMBER(OFFSET('Water Data'!$F$6,0,10*ROW('Water Data'!F67))),'Data Summary'!BZ73="Yes"),OFFSET('Water Data'!$F$6,0,10*ROW('Water Data'!F67)),NA())</f>
        <v>#N/A</v>
      </c>
      <c r="L73" s="490" t="e">
        <f ca="1">+IF(AND(ISNUMBER(OFFSET('Water Data'!$F$9,0,10*ROW('Water Data'!F67))),'Data Summary'!CA73="Yes"),OFFSET('Water Data'!$F$9,0,10*ROW('Water Data'!F67)),NA())</f>
        <v>#N/A</v>
      </c>
      <c r="M73" s="490" t="e">
        <f ca="1">+IF(AND(ISNUMBER(OFFSET('Water Data'!$G$4,0,10*ROW('Water Data'!G67))),'Data Summary'!CB73="Yes"),100-OFFSET('Water Data'!$G$4,0,10*ROW('Water Data'!G67)),NA())</f>
        <v>#N/A</v>
      </c>
      <c r="N73" s="490" t="e">
        <f ca="1">+IF(AND(ISNUMBER(OFFSET('Water Data'!$G$6,0,10*ROW('Water Data'!G67))),'Data Summary'!CC73="Yes"),OFFSET('Water Data'!$G$6,0,10*ROW('Water Data'!G67)),NA())</f>
        <v>#N/A</v>
      </c>
      <c r="O73" s="490" t="e">
        <f ca="1">+IF(AND(ISNUMBER(OFFSET('Water Data'!$G$9,0,10*ROW('Water Data'!G67))),'Data Summary'!CD73="Yes"),OFFSET('Water Data'!$G$9,0,10*ROW('Water Data'!G67)),NA())</f>
        <v>#N/A</v>
      </c>
      <c r="P73" s="490" t="e">
        <f ca="1">+IF(AND(ISNUMBER(OFFSET('Water Data'!$H$4,0,10*ROW('Water Data'!H67))),'Data Summary'!CE73="Yes"),100-OFFSET('Water Data'!$H$4,0,10*ROW('Water Data'!H67)),NA())</f>
        <v>#N/A</v>
      </c>
      <c r="Q73" s="490" t="e">
        <f ca="1">+IF(AND(ISNUMBER(OFFSET('Water Data'!$H$6,0,10*ROW('Water Data'!H67))),'Data Summary'!CF73="Yes"),OFFSET('Water Data'!$H$6,0,10*ROW('Water Data'!H67)),NA())</f>
        <v>#N/A</v>
      </c>
      <c r="R73" s="490" t="e">
        <f ca="1">+IF(AND(ISNUMBER(OFFSET('Water Data'!$H$9,0,10*ROW('Water Data'!H67))),'Data Summary'!CG73="Yes"),OFFSET('Water Data'!$H$9,0,10*ROW('Water Data'!H67)),NA())</f>
        <v>#N/A</v>
      </c>
      <c r="S73" s="490" t="e">
        <f ca="1">+IF(AND(ISNUMBER(OFFSET('Water Data'!$I$4,0,10*ROW('Water Data'!I67))),'Data Summary'!CH73="Yes"),100-OFFSET('Water Data'!$I$4,0,10*ROW('Water Data'!I67)),NA())</f>
        <v>#N/A</v>
      </c>
      <c r="T73" s="490" t="e">
        <f ca="1">+IF(AND(ISNUMBER(OFFSET('Water Data'!$I$6,0,10*ROW('Water Data'!I67))),'Data Summary'!CI73="Yes"),OFFSET('Water Data'!$I$6,0,10*ROW('Water Data'!I67)),NA())</f>
        <v>#N/A</v>
      </c>
      <c r="U73" s="490" t="e">
        <f ca="1">+IF(AND(ISNUMBER(OFFSET('Water Data'!$I$9,0,10*ROW('Water Data'!I67))),'Data Summary'!CJ73="Yes"),OFFSET('Water Data'!$I$9,0,10*ROW('Water Data'!I67)),NA())</f>
        <v>#N/A</v>
      </c>
      <c r="V73" s="491" t="e">
        <f ca="1">+IF(AND(ISNUMBER(OFFSET('Sanitation Data'!$D$4,0,10*ROW('Sanitation Data'!D67))),'Data Summary'!CK73="Yes"),100-OFFSET('Sanitation Data'!$D$4,0,10*ROW('Sanitation Data'!D67)),NA())</f>
        <v>#N/A</v>
      </c>
      <c r="W73" s="491" t="e">
        <f ca="1">+IF(AND(ISNUMBER(OFFSET('Sanitation Data'!$D$6,0,10*ROW('Sanitation Data'!D67))),'Data Summary'!CL73="Yes"),OFFSET('Sanitation Data'!$D$6,0,10*ROW('Sanitation Data'!D67)),NA())</f>
        <v>#N/A</v>
      </c>
      <c r="X73" s="491" t="e">
        <f ca="1">+IF(AND(ISNUMBER(OFFSET('Sanitation Data'!$D$10,0,10*ROW('Sanitation Data'!D67))),'Data Summary'!CM73="Yes"),OFFSET('Sanitation Data'!$D$10,0,10*ROW('Sanitation Data'!D67)),NA())</f>
        <v>#N/A</v>
      </c>
      <c r="Y73" s="491" t="e">
        <f ca="1">+IF(AND(ISNUMBER(OFFSET('Sanitation Data'!$D$11,0,10*ROW('Sanitation Data'!D67))),'Data Summary'!CN73="Yes"),OFFSET('Sanitation Data'!$D$11,0,10*ROW('Sanitation Data'!D67)),NA())</f>
        <v>#N/A</v>
      </c>
      <c r="Z73" s="491" t="e">
        <f ca="1">+IF(AND(ISNUMBER(OFFSET('Sanitation Data'!$D$12,0,10*ROW('Sanitation Data'!D67))),'Data Summary'!CO73="Yes"),OFFSET('Sanitation Data'!$D$12,0,10*ROW('Sanitation Data'!D67)),NA())</f>
        <v>#N/A</v>
      </c>
      <c r="AA73" s="491" t="e">
        <f ca="1">+IF(AND(ISNUMBER(OFFSET('Sanitation Data'!$E$4,0,10*ROW('Sanitation Data'!E67))),'Data Summary'!CP73="Yes"),100-OFFSET('Sanitation Data'!$E$4,0,10*ROW('Sanitation Data'!E67)),NA())</f>
        <v>#N/A</v>
      </c>
      <c r="AB73" s="491" t="e">
        <f ca="1">+IF(AND(ISNUMBER(OFFSET('Sanitation Data'!$E$6,0,10*ROW('Sanitation Data'!E67))),'Data Summary'!CQ73="Yes"),OFFSET('Sanitation Data'!$E$6,0,10*ROW('Sanitation Data'!E67)),NA())</f>
        <v>#N/A</v>
      </c>
      <c r="AC73" s="491" t="e">
        <f ca="1">+IF(AND(ISNUMBER(OFFSET('Sanitation Data'!$E$10,0,10*ROW('Sanitation Data'!E67))),'Data Summary'!CR73="Yes"),OFFSET('Sanitation Data'!$E$10,0,10*ROW('Sanitation Data'!E67)),NA())</f>
        <v>#N/A</v>
      </c>
      <c r="AD73" s="491" t="e">
        <f ca="1">+IF(AND(ISNUMBER(OFFSET('Sanitation Data'!$E$11,0,10*ROW('Sanitation Data'!E67))),'Data Summary'!CS73="Yes"),OFFSET('Sanitation Data'!$E$11,0,10*ROW('Sanitation Data'!E67)),NA())</f>
        <v>#N/A</v>
      </c>
      <c r="AE73" s="491" t="e">
        <f ca="1">+IF(AND(ISNUMBER(OFFSET('Sanitation Data'!$E$12,0,10*ROW('Sanitation Data'!E67))),'Data Summary'!CT73="Yes"),OFFSET('Sanitation Data'!$E$12,0,10*ROW('Sanitation Data'!E67)),NA())</f>
        <v>#N/A</v>
      </c>
      <c r="AF73" s="491" t="e">
        <f ca="1">+IF(AND(ISNUMBER(OFFSET('Sanitation Data'!$F$4,0,10*ROW('Sanitation Data'!F67))),'Data Summary'!CU73="Yes"),100-OFFSET('Sanitation Data'!$F$4,0,10*ROW('Sanitation Data'!F67)),NA())</f>
        <v>#N/A</v>
      </c>
      <c r="AG73" s="491" t="e">
        <f ca="1">+IF(AND(ISNUMBER(OFFSET('Sanitation Data'!$F$6,0,10*ROW('Sanitation Data'!F67))),'Data Summary'!CV73="Yes"),OFFSET('Sanitation Data'!$F$6,0,10*ROW('Sanitation Data'!F67)),NA())</f>
        <v>#N/A</v>
      </c>
      <c r="AH73" s="491" t="e">
        <f ca="1">+IF(AND(ISNUMBER(OFFSET('Sanitation Data'!$F$10,0,10*ROW('Sanitation Data'!F67))),'Data Summary'!CW73="Yes"),OFFSET('Sanitation Data'!$F$10,0,10*ROW('Sanitation Data'!F67)),NA())</f>
        <v>#N/A</v>
      </c>
      <c r="AI73" s="491" t="e">
        <f ca="1">+IF(AND(ISNUMBER(OFFSET('Sanitation Data'!$F$11,0,10*ROW('Sanitation Data'!F67))),'Data Summary'!CX73="Yes"),OFFSET('Sanitation Data'!$F$11,0,10*ROW('Sanitation Data'!F67)),NA())</f>
        <v>#N/A</v>
      </c>
      <c r="AJ73" s="491" t="e">
        <f ca="1">+IF(AND(ISNUMBER(OFFSET('Sanitation Data'!$F$12,0,10*ROW('Sanitation Data'!F67))),'Data Summary'!CY73="Yes"),OFFSET('Sanitation Data'!$F$12,0,10*ROW('Sanitation Data'!F67)),NA())</f>
        <v>#N/A</v>
      </c>
      <c r="AK73" s="491" t="e">
        <f ca="1">+IF(AND(ISNUMBER(OFFSET('Sanitation Data'!$G$4,0,10*ROW('Sanitation Data'!G67))),'Data Summary'!CZ73="Yes"),100-OFFSET('Sanitation Data'!$G$4,0,10*ROW('Sanitation Data'!G67)),NA())</f>
        <v>#N/A</v>
      </c>
      <c r="AL73" s="491" t="e">
        <f ca="1">+IF(AND(ISNUMBER(OFFSET('Sanitation Data'!$G$6,0,10*ROW('Sanitation Data'!G67))),'Data Summary'!DA73="Yes"),OFFSET('Sanitation Data'!$G$6,0,10*ROW('Sanitation Data'!G67)),NA())</f>
        <v>#N/A</v>
      </c>
      <c r="AM73" s="491" t="e">
        <f ca="1">+IF(AND(ISNUMBER(OFFSET('Sanitation Data'!$G$10,0,10*ROW('Sanitation Data'!G67))),'Data Summary'!DB73="Yes"),OFFSET('Sanitation Data'!$G$10,0,10*ROW('Sanitation Data'!G67)),NA())</f>
        <v>#N/A</v>
      </c>
      <c r="AN73" s="491" t="e">
        <f ca="1">+IF(AND(ISNUMBER(OFFSET('Sanitation Data'!$G$11,0,10*ROW('Sanitation Data'!G67))),'Data Summary'!DC73="Yes"),OFFSET('Sanitation Data'!$G$11,0,10*ROW('Sanitation Data'!G67)),NA())</f>
        <v>#N/A</v>
      </c>
      <c r="AO73" s="491" t="e">
        <f ca="1">+IF(AND(ISNUMBER(OFFSET('Sanitation Data'!$G$12,0,10*ROW('Sanitation Data'!G67))),'Data Summary'!DD73="Yes"),OFFSET('Sanitation Data'!$G$12,0,10*ROW('Sanitation Data'!G67)),NA())</f>
        <v>#N/A</v>
      </c>
      <c r="AP73" s="491" t="e">
        <f ca="1">+IF(AND(ISNUMBER(OFFSET('Sanitation Data'!$H$4,0,10*ROW('Sanitation Data'!H67))),'Data Summary'!DE73="Yes"),100-OFFSET('Sanitation Data'!$H$4,0,10*ROW('Sanitation Data'!H67)),NA())</f>
        <v>#N/A</v>
      </c>
      <c r="AQ73" s="491" t="e">
        <f ca="1">+IF(AND(ISNUMBER(OFFSET('Sanitation Data'!$H$6,0,10*ROW('Sanitation Data'!H67))),'Data Summary'!DF73="Yes"),OFFSET('Sanitation Data'!$H$6,0,10*ROW('Sanitation Data'!H67)),NA())</f>
        <v>#N/A</v>
      </c>
      <c r="AR73" s="491" t="e">
        <f ca="1">+IF(AND(ISNUMBER(OFFSET('Sanitation Data'!$H$10,0,10*ROW('Sanitation Data'!H67))),'Data Summary'!DG73="Yes"),OFFSET('Sanitation Data'!$H$10,0,10*ROW('Sanitation Data'!H67)),NA())</f>
        <v>#N/A</v>
      </c>
      <c r="AS73" s="491" t="e">
        <f ca="1">+IF(AND(ISNUMBER(OFFSET('Sanitation Data'!$H$11,0,10*ROW('Sanitation Data'!H67))),'Data Summary'!DH73="Yes"),OFFSET('Sanitation Data'!$H$11,0,10*ROW('Sanitation Data'!H67)),NA())</f>
        <v>#N/A</v>
      </c>
      <c r="AT73" s="491" t="e">
        <f ca="1">+IF(AND(ISNUMBER(OFFSET('Sanitation Data'!$H$12,0,10*ROW('Sanitation Data'!H67))),'Data Summary'!DI73="Yes"),OFFSET('Sanitation Data'!$H$12,0,10*ROW('Sanitation Data'!H67)),NA())</f>
        <v>#N/A</v>
      </c>
      <c r="AU73" s="491" t="e">
        <f ca="1">+IF(AND(ISNUMBER(OFFSET('Sanitation Data'!$I$4,0,10*ROW('Sanitation Data'!I67))),'Data Summary'!DJ73="Yes"),100-OFFSET('Sanitation Data'!$I$4,0,10*ROW('Sanitation Data'!I67)),NA())</f>
        <v>#N/A</v>
      </c>
      <c r="AV73" s="491" t="e">
        <f ca="1">+IF(AND(ISNUMBER(OFFSET('Sanitation Data'!$I$6,0,10*ROW('Sanitation Data'!I67))),'Data Summary'!DK73="Yes"),OFFSET('Sanitation Data'!$I$6,0,10*ROW('Sanitation Data'!I67)),NA())</f>
        <v>#N/A</v>
      </c>
      <c r="AW73" s="491" t="e">
        <f ca="1">+IF(AND(ISNUMBER(OFFSET('Sanitation Data'!$I$10,0,10*ROW('Sanitation Data'!I67))),'Data Summary'!DL73="Yes"),OFFSET('Sanitation Data'!$I$10,0,10*ROW('Sanitation Data'!I67)),NA())</f>
        <v>#N/A</v>
      </c>
      <c r="AX73" s="491" t="e">
        <f ca="1">+IF(AND(ISNUMBER(OFFSET('Sanitation Data'!$I$11,0,10*ROW('Sanitation Data'!I67))),'Data Summary'!DM73="Yes"),OFFSET('Sanitation Data'!$I$11,0,10*ROW('Sanitation Data'!I67)),NA())</f>
        <v>#N/A</v>
      </c>
      <c r="AY73" s="491" t="e">
        <f ca="1">+IF(AND(ISNUMBER(OFFSET('Sanitation Data'!$I$12,0,10*ROW('Sanitation Data'!I67))),'Data Summary'!DN73="Yes"),OFFSET('Sanitation Data'!$I$12,0,10*ROW('Sanitation Data'!I67)),NA())</f>
        <v>#N/A</v>
      </c>
      <c r="AZ73" s="492" t="e">
        <f ca="1">+IF(AND(ISNUMBER(OFFSET('Hygiene Data'!$D$5,0,10*ROW('Hygiene Data'!D67))),'Data Summary'!DO73="Yes"),OFFSET('Hygiene Data'!$D$5,0,10*ROW('Hygiene Data'!D67)),NA())</f>
        <v>#N/A</v>
      </c>
      <c r="BA73" s="492" t="e">
        <f ca="1">+IF(AND(ISNUMBER(OFFSET('Hygiene Data'!$D$7,0,10*ROW('Hygiene Data'!D67))),'Data Summary'!DP73="Yes"),OFFSET('Hygiene Data'!$D$7,0,10*ROW('Hygiene Data'!D67)),NA())</f>
        <v>#N/A</v>
      </c>
      <c r="BB73" s="492" t="e">
        <f ca="1">+IF(AND(ISNUMBER(OFFSET('Hygiene Data'!$D$9,0,10*ROW('Hygiene Data'!D67))),'Data Summary'!DQ73="Yes"),OFFSET('Hygiene Data'!$D$9,0,10*ROW('Hygiene Data'!D67)),NA())</f>
        <v>#N/A</v>
      </c>
      <c r="BC73" s="492" t="e">
        <f ca="1">+IF(AND(ISNUMBER(OFFSET('Hygiene Data'!$E$5,0,10*ROW('Hygiene Data'!E67))),'Data Summary'!DR73="Yes"),OFFSET('Hygiene Data'!$E$5,0,10*ROW('Hygiene Data'!E67)),NA())</f>
        <v>#N/A</v>
      </c>
      <c r="BD73" s="492" t="e">
        <f ca="1">+IF(AND(ISNUMBER(OFFSET('Hygiene Data'!$E$7,0,10*ROW('Hygiene Data'!E67))),'Data Summary'!DS73="Yes"),OFFSET('Hygiene Data'!$E$7,0,10*ROW('Hygiene Data'!E67)),NA())</f>
        <v>#N/A</v>
      </c>
      <c r="BE73" s="492" t="e">
        <f ca="1">+IF(AND(ISNUMBER(OFFSET('Hygiene Data'!$E$9,0,10*ROW('Hygiene Data'!E67))),'Data Summary'!DT73="Yes"),OFFSET('Hygiene Data'!$E$9,0,10*ROW('Hygiene Data'!E67)),NA())</f>
        <v>#N/A</v>
      </c>
      <c r="BF73" s="492" t="e">
        <f ca="1">+IF(AND(ISNUMBER(OFFSET('Hygiene Data'!$F$5,0,10*ROW('Hygiene Data'!F67))),'Data Summary'!DU73="Yes"),OFFSET('Hygiene Data'!$F$5,0,10*ROW('Hygiene Data'!F67)),NA())</f>
        <v>#N/A</v>
      </c>
      <c r="BG73" s="492" t="e">
        <f ca="1">+IF(AND(ISNUMBER(OFFSET('Hygiene Data'!$F$7,0,10*ROW('Hygiene Data'!F67))),'Data Summary'!DV73="Yes"),OFFSET('Hygiene Data'!$F$7,0,10*ROW('Hygiene Data'!F67)),NA())</f>
        <v>#N/A</v>
      </c>
      <c r="BH73" s="492" t="e">
        <f ca="1">+IF(AND(ISNUMBER(OFFSET('Hygiene Data'!$F$9,0,10*ROW('Hygiene Data'!F67))),'Data Summary'!DW73="Yes"),OFFSET('Hygiene Data'!$F$9,0,10*ROW('Hygiene Data'!F67)),NA())</f>
        <v>#N/A</v>
      </c>
      <c r="BI73" s="492" t="e">
        <f ca="1">+IF(AND(ISNUMBER(OFFSET('Hygiene Data'!$G$5,0,10*ROW('Hygiene Data'!G67))),'Data Summary'!DX73="Yes"),OFFSET('Hygiene Data'!$G$5,0,10*ROW('Hygiene Data'!G67)),NA())</f>
        <v>#N/A</v>
      </c>
      <c r="BJ73" s="492" t="e">
        <f ca="1">+IF(AND(ISNUMBER(OFFSET('Hygiene Data'!$G$7,0,10*ROW('Hygiene Data'!G67))),'Data Summary'!DY73="Yes"),OFFSET('Hygiene Data'!$G$7,0,10*ROW('Hygiene Data'!G67)),NA())</f>
        <v>#N/A</v>
      </c>
      <c r="BK73" s="492" t="e">
        <f ca="1">+IF(AND(ISNUMBER(OFFSET('Hygiene Data'!$G$9,0,10*ROW('Hygiene Data'!G67))),'Data Summary'!DZ73="Yes"),OFFSET('Hygiene Data'!$G$9,0,10*ROW('Hygiene Data'!G67)),NA())</f>
        <v>#N/A</v>
      </c>
      <c r="BL73" s="492" t="e">
        <f ca="1">+IF(AND(ISNUMBER(OFFSET('Hygiene Data'!$H$5,0,10*ROW('Hygiene Data'!H67))),'Data Summary'!EA73="Yes"),OFFSET('Hygiene Data'!$H$5,0,10*ROW('Hygiene Data'!H67)),NA())</f>
        <v>#N/A</v>
      </c>
      <c r="BM73" s="492" t="e">
        <f ca="1">+IF(AND(ISNUMBER(OFFSET('Hygiene Data'!$H$7,0,10*ROW('Hygiene Data'!H67))),'Data Summary'!EB73="Yes"),OFFSET('Hygiene Data'!$H$7,0,10*ROW('Hygiene Data'!H67)),NA())</f>
        <v>#N/A</v>
      </c>
      <c r="BN73" s="492" t="e">
        <f ca="1">+IF(AND(ISNUMBER(OFFSET('Hygiene Data'!$H$9,0,10*ROW('Hygiene Data'!H67))),'Data Summary'!EC73="Yes"),OFFSET('Hygiene Data'!$H$9,0,10*ROW('Hygiene Data'!H67)),NA())</f>
        <v>#N/A</v>
      </c>
      <c r="BO73" s="492" t="e">
        <f ca="1">+IF(AND(ISNUMBER(OFFSET('Hygiene Data'!$I$5,0,10*ROW('Hygiene Data'!I67))),'Data Summary'!ED73="Yes"),OFFSET('Hygiene Data'!$I$5,0,10*ROW('Hygiene Data'!I67)),NA())</f>
        <v>#N/A</v>
      </c>
      <c r="BP73" s="492" t="e">
        <f ca="1">+IF(AND(ISNUMBER(OFFSET('Hygiene Data'!$I$7,0,10*ROW('Hygiene Data'!I67))),'Data Summary'!EE73="Yes"),OFFSET('Hygiene Data'!$I$7,0,10*ROW('Hygiene Data'!I67)),NA())</f>
        <v>#N/A</v>
      </c>
      <c r="BQ73" s="492" t="e">
        <f ca="1">+IF(AND(ISNUMBER(OFFSET('Hygiene Data'!$I$9,0,10*ROW('Hygiene Data'!I67))),'Data Summary'!EF73="Yes"),OFFSET('Hygiene Data'!$I$9,0,10*ROW('Hygiene Data'!I67)),NA())</f>
        <v>#N/A</v>
      </c>
    </row>
    <row r="74" spans="1:69" x14ac:dyDescent="0.25">
      <c r="A74" s="488" t="e">
        <f ca="1">+RIGHT('Data Summary'!A74,LEN('Data Summary'!A74)-9)</f>
        <v>#VALUE!</v>
      </c>
      <c r="B74" s="462" t="str">
        <f ca="1">+IF(ISTEXT('Data Summary'!B74),'Data Summary'!B74,"")</f>
        <v/>
      </c>
      <c r="C74" s="489" t="e">
        <f ca="1">+VALUE('Data Summary'!C74)</f>
        <v>#VALUE!</v>
      </c>
      <c r="D74" s="490" t="e">
        <f ca="1">+IF(AND(ISNUMBER(OFFSET('Water Data'!$D$4,0,10*ROW('Water Data'!D68))),'Data Summary'!BS74="Yes"),100-OFFSET('Water Data'!$D$4,0,10*ROW('Water Data'!D68)),NA())</f>
        <v>#N/A</v>
      </c>
      <c r="E74" s="490" t="e">
        <f ca="1">+IF(AND(ISNUMBER(OFFSET('Water Data'!$D$6,0,10*ROW('Water Data'!D68))),'Data Summary'!BT74="Yes"),OFFSET('Water Data'!$D$6,0,10*ROW('Water Data'!D68)),NA())</f>
        <v>#N/A</v>
      </c>
      <c r="F74" s="490" t="e">
        <f ca="1">+IF(AND(ISNUMBER(OFFSET('Water Data'!$D$9,0,10*ROW('Water Data'!D68))),'Data Summary'!BU74="Yes"),OFFSET('Water Data'!$D$9,0,10*ROW('Water Data'!D68)),NA())</f>
        <v>#N/A</v>
      </c>
      <c r="G74" s="490" t="e">
        <f ca="1">+IF(AND(ISNUMBER(OFFSET('Water Data'!$E$4,0,10*ROW('Water Data'!E68))),'Data Summary'!BV74="Yes"),100-OFFSET('Water Data'!$E$4,0,10*ROW('Water Data'!E68)),NA())</f>
        <v>#N/A</v>
      </c>
      <c r="H74" s="490" t="e">
        <f ca="1">+IF(AND(ISNUMBER(OFFSET('Water Data'!$E$6,0,10*ROW('Water Data'!E68))),'Data Summary'!BW74="Yes"),OFFSET('Water Data'!$E$6,0,10*ROW('Water Data'!E68)),NA())</f>
        <v>#N/A</v>
      </c>
      <c r="I74" s="490" t="e">
        <f ca="1">+IF(AND(ISNUMBER(OFFSET('Water Data'!$E$9,0,10*ROW('Water Data'!E68))),'Data Summary'!BX74="Yes"),OFFSET('Water Data'!$E$9,0,10*ROW('Water Data'!E68)),NA())</f>
        <v>#N/A</v>
      </c>
      <c r="J74" s="490" t="e">
        <f ca="1">+IF(AND(ISNUMBER(OFFSET('Water Data'!$F$4,0,10*ROW('Water Data'!F68))),'Data Summary'!BY74="Yes"),100-OFFSET('Water Data'!$F$4,0,10*ROW('Water Data'!F68)),NA())</f>
        <v>#N/A</v>
      </c>
      <c r="K74" s="490" t="e">
        <f ca="1">+IF(AND(ISNUMBER(OFFSET('Water Data'!$F$6,0,10*ROW('Water Data'!F68))),'Data Summary'!BZ74="Yes"),OFFSET('Water Data'!$F$6,0,10*ROW('Water Data'!F68)),NA())</f>
        <v>#N/A</v>
      </c>
      <c r="L74" s="490" t="e">
        <f ca="1">+IF(AND(ISNUMBER(OFFSET('Water Data'!$F$9,0,10*ROW('Water Data'!F68))),'Data Summary'!CA74="Yes"),OFFSET('Water Data'!$F$9,0,10*ROW('Water Data'!F68)),NA())</f>
        <v>#N/A</v>
      </c>
      <c r="M74" s="490" t="e">
        <f ca="1">+IF(AND(ISNUMBER(OFFSET('Water Data'!$G$4,0,10*ROW('Water Data'!G68))),'Data Summary'!CB74="Yes"),100-OFFSET('Water Data'!$G$4,0,10*ROW('Water Data'!G68)),NA())</f>
        <v>#N/A</v>
      </c>
      <c r="N74" s="490" t="e">
        <f ca="1">+IF(AND(ISNUMBER(OFFSET('Water Data'!$G$6,0,10*ROW('Water Data'!G68))),'Data Summary'!CC74="Yes"),OFFSET('Water Data'!$G$6,0,10*ROW('Water Data'!G68)),NA())</f>
        <v>#N/A</v>
      </c>
      <c r="O74" s="490" t="e">
        <f ca="1">+IF(AND(ISNUMBER(OFFSET('Water Data'!$G$9,0,10*ROW('Water Data'!G68))),'Data Summary'!CD74="Yes"),OFFSET('Water Data'!$G$9,0,10*ROW('Water Data'!G68)),NA())</f>
        <v>#N/A</v>
      </c>
      <c r="P74" s="490" t="e">
        <f ca="1">+IF(AND(ISNUMBER(OFFSET('Water Data'!$H$4,0,10*ROW('Water Data'!H68))),'Data Summary'!CE74="Yes"),100-OFFSET('Water Data'!$H$4,0,10*ROW('Water Data'!H68)),NA())</f>
        <v>#N/A</v>
      </c>
      <c r="Q74" s="490" t="e">
        <f ca="1">+IF(AND(ISNUMBER(OFFSET('Water Data'!$H$6,0,10*ROW('Water Data'!H68))),'Data Summary'!CF74="Yes"),OFFSET('Water Data'!$H$6,0,10*ROW('Water Data'!H68)),NA())</f>
        <v>#N/A</v>
      </c>
      <c r="R74" s="490" t="e">
        <f ca="1">+IF(AND(ISNUMBER(OFFSET('Water Data'!$H$9,0,10*ROW('Water Data'!H68))),'Data Summary'!CG74="Yes"),OFFSET('Water Data'!$H$9,0,10*ROW('Water Data'!H68)),NA())</f>
        <v>#N/A</v>
      </c>
      <c r="S74" s="490" t="e">
        <f ca="1">+IF(AND(ISNUMBER(OFFSET('Water Data'!$I$4,0,10*ROW('Water Data'!I68))),'Data Summary'!CH74="Yes"),100-OFFSET('Water Data'!$I$4,0,10*ROW('Water Data'!I68)),NA())</f>
        <v>#N/A</v>
      </c>
      <c r="T74" s="490" t="e">
        <f ca="1">+IF(AND(ISNUMBER(OFFSET('Water Data'!$I$6,0,10*ROW('Water Data'!I68))),'Data Summary'!CI74="Yes"),OFFSET('Water Data'!$I$6,0,10*ROW('Water Data'!I68)),NA())</f>
        <v>#N/A</v>
      </c>
      <c r="U74" s="490" t="e">
        <f ca="1">+IF(AND(ISNUMBER(OFFSET('Water Data'!$I$9,0,10*ROW('Water Data'!I68))),'Data Summary'!CJ74="Yes"),OFFSET('Water Data'!$I$9,0,10*ROW('Water Data'!I68)),NA())</f>
        <v>#N/A</v>
      </c>
      <c r="V74" s="491" t="e">
        <f ca="1">+IF(AND(ISNUMBER(OFFSET('Sanitation Data'!$D$4,0,10*ROW('Sanitation Data'!D68))),'Data Summary'!CK74="Yes"),100-OFFSET('Sanitation Data'!$D$4,0,10*ROW('Sanitation Data'!D68)),NA())</f>
        <v>#N/A</v>
      </c>
      <c r="W74" s="491" t="e">
        <f ca="1">+IF(AND(ISNUMBER(OFFSET('Sanitation Data'!$D$6,0,10*ROW('Sanitation Data'!D68))),'Data Summary'!CL74="Yes"),OFFSET('Sanitation Data'!$D$6,0,10*ROW('Sanitation Data'!D68)),NA())</f>
        <v>#N/A</v>
      </c>
      <c r="X74" s="491" t="e">
        <f ca="1">+IF(AND(ISNUMBER(OFFSET('Sanitation Data'!$D$10,0,10*ROW('Sanitation Data'!D68))),'Data Summary'!CM74="Yes"),OFFSET('Sanitation Data'!$D$10,0,10*ROW('Sanitation Data'!D68)),NA())</f>
        <v>#N/A</v>
      </c>
      <c r="Y74" s="491" t="e">
        <f ca="1">+IF(AND(ISNUMBER(OFFSET('Sanitation Data'!$D$11,0,10*ROW('Sanitation Data'!D68))),'Data Summary'!CN74="Yes"),OFFSET('Sanitation Data'!$D$11,0,10*ROW('Sanitation Data'!D68)),NA())</f>
        <v>#N/A</v>
      </c>
      <c r="Z74" s="491" t="e">
        <f ca="1">+IF(AND(ISNUMBER(OFFSET('Sanitation Data'!$D$12,0,10*ROW('Sanitation Data'!D68))),'Data Summary'!CO74="Yes"),OFFSET('Sanitation Data'!$D$12,0,10*ROW('Sanitation Data'!D68)),NA())</f>
        <v>#N/A</v>
      </c>
      <c r="AA74" s="491" t="e">
        <f ca="1">+IF(AND(ISNUMBER(OFFSET('Sanitation Data'!$E$4,0,10*ROW('Sanitation Data'!E68))),'Data Summary'!CP74="Yes"),100-OFFSET('Sanitation Data'!$E$4,0,10*ROW('Sanitation Data'!E68)),NA())</f>
        <v>#N/A</v>
      </c>
      <c r="AB74" s="491" t="e">
        <f ca="1">+IF(AND(ISNUMBER(OFFSET('Sanitation Data'!$E$6,0,10*ROW('Sanitation Data'!E68))),'Data Summary'!CQ74="Yes"),OFFSET('Sanitation Data'!$E$6,0,10*ROW('Sanitation Data'!E68)),NA())</f>
        <v>#N/A</v>
      </c>
      <c r="AC74" s="491" t="e">
        <f ca="1">+IF(AND(ISNUMBER(OFFSET('Sanitation Data'!$E$10,0,10*ROW('Sanitation Data'!E68))),'Data Summary'!CR74="Yes"),OFFSET('Sanitation Data'!$E$10,0,10*ROW('Sanitation Data'!E68)),NA())</f>
        <v>#N/A</v>
      </c>
      <c r="AD74" s="491" t="e">
        <f ca="1">+IF(AND(ISNUMBER(OFFSET('Sanitation Data'!$E$11,0,10*ROW('Sanitation Data'!E68))),'Data Summary'!CS74="Yes"),OFFSET('Sanitation Data'!$E$11,0,10*ROW('Sanitation Data'!E68)),NA())</f>
        <v>#N/A</v>
      </c>
      <c r="AE74" s="491" t="e">
        <f ca="1">+IF(AND(ISNUMBER(OFFSET('Sanitation Data'!$E$12,0,10*ROW('Sanitation Data'!E68))),'Data Summary'!CT74="Yes"),OFFSET('Sanitation Data'!$E$12,0,10*ROW('Sanitation Data'!E68)),NA())</f>
        <v>#N/A</v>
      </c>
      <c r="AF74" s="491" t="e">
        <f ca="1">+IF(AND(ISNUMBER(OFFSET('Sanitation Data'!$F$4,0,10*ROW('Sanitation Data'!F68))),'Data Summary'!CU74="Yes"),100-OFFSET('Sanitation Data'!$F$4,0,10*ROW('Sanitation Data'!F68)),NA())</f>
        <v>#N/A</v>
      </c>
      <c r="AG74" s="491" t="e">
        <f ca="1">+IF(AND(ISNUMBER(OFFSET('Sanitation Data'!$F$6,0,10*ROW('Sanitation Data'!F68))),'Data Summary'!CV74="Yes"),OFFSET('Sanitation Data'!$F$6,0,10*ROW('Sanitation Data'!F68)),NA())</f>
        <v>#N/A</v>
      </c>
      <c r="AH74" s="491" t="e">
        <f ca="1">+IF(AND(ISNUMBER(OFFSET('Sanitation Data'!$F$10,0,10*ROW('Sanitation Data'!F68))),'Data Summary'!CW74="Yes"),OFFSET('Sanitation Data'!$F$10,0,10*ROW('Sanitation Data'!F68)),NA())</f>
        <v>#N/A</v>
      </c>
      <c r="AI74" s="491" t="e">
        <f ca="1">+IF(AND(ISNUMBER(OFFSET('Sanitation Data'!$F$11,0,10*ROW('Sanitation Data'!F68))),'Data Summary'!CX74="Yes"),OFFSET('Sanitation Data'!$F$11,0,10*ROW('Sanitation Data'!F68)),NA())</f>
        <v>#N/A</v>
      </c>
      <c r="AJ74" s="491" t="e">
        <f ca="1">+IF(AND(ISNUMBER(OFFSET('Sanitation Data'!$F$12,0,10*ROW('Sanitation Data'!F68))),'Data Summary'!CY74="Yes"),OFFSET('Sanitation Data'!$F$12,0,10*ROW('Sanitation Data'!F68)),NA())</f>
        <v>#N/A</v>
      </c>
      <c r="AK74" s="491" t="e">
        <f ca="1">+IF(AND(ISNUMBER(OFFSET('Sanitation Data'!$G$4,0,10*ROW('Sanitation Data'!G68))),'Data Summary'!CZ74="Yes"),100-OFFSET('Sanitation Data'!$G$4,0,10*ROW('Sanitation Data'!G68)),NA())</f>
        <v>#N/A</v>
      </c>
      <c r="AL74" s="491" t="e">
        <f ca="1">+IF(AND(ISNUMBER(OFFSET('Sanitation Data'!$G$6,0,10*ROW('Sanitation Data'!G68))),'Data Summary'!DA74="Yes"),OFFSET('Sanitation Data'!$G$6,0,10*ROW('Sanitation Data'!G68)),NA())</f>
        <v>#N/A</v>
      </c>
      <c r="AM74" s="491" t="e">
        <f ca="1">+IF(AND(ISNUMBER(OFFSET('Sanitation Data'!$G$10,0,10*ROW('Sanitation Data'!G68))),'Data Summary'!DB74="Yes"),OFFSET('Sanitation Data'!$G$10,0,10*ROW('Sanitation Data'!G68)),NA())</f>
        <v>#N/A</v>
      </c>
      <c r="AN74" s="491" t="e">
        <f ca="1">+IF(AND(ISNUMBER(OFFSET('Sanitation Data'!$G$11,0,10*ROW('Sanitation Data'!G68))),'Data Summary'!DC74="Yes"),OFFSET('Sanitation Data'!$G$11,0,10*ROW('Sanitation Data'!G68)),NA())</f>
        <v>#N/A</v>
      </c>
      <c r="AO74" s="491" t="e">
        <f ca="1">+IF(AND(ISNUMBER(OFFSET('Sanitation Data'!$G$12,0,10*ROW('Sanitation Data'!G68))),'Data Summary'!DD74="Yes"),OFFSET('Sanitation Data'!$G$12,0,10*ROW('Sanitation Data'!G68)),NA())</f>
        <v>#N/A</v>
      </c>
      <c r="AP74" s="491" t="e">
        <f ca="1">+IF(AND(ISNUMBER(OFFSET('Sanitation Data'!$H$4,0,10*ROW('Sanitation Data'!H68))),'Data Summary'!DE74="Yes"),100-OFFSET('Sanitation Data'!$H$4,0,10*ROW('Sanitation Data'!H68)),NA())</f>
        <v>#N/A</v>
      </c>
      <c r="AQ74" s="491" t="e">
        <f ca="1">+IF(AND(ISNUMBER(OFFSET('Sanitation Data'!$H$6,0,10*ROW('Sanitation Data'!H68))),'Data Summary'!DF74="Yes"),OFFSET('Sanitation Data'!$H$6,0,10*ROW('Sanitation Data'!H68)),NA())</f>
        <v>#N/A</v>
      </c>
      <c r="AR74" s="491" t="e">
        <f ca="1">+IF(AND(ISNUMBER(OFFSET('Sanitation Data'!$H$10,0,10*ROW('Sanitation Data'!H68))),'Data Summary'!DG74="Yes"),OFFSET('Sanitation Data'!$H$10,0,10*ROW('Sanitation Data'!H68)),NA())</f>
        <v>#N/A</v>
      </c>
      <c r="AS74" s="491" t="e">
        <f ca="1">+IF(AND(ISNUMBER(OFFSET('Sanitation Data'!$H$11,0,10*ROW('Sanitation Data'!H68))),'Data Summary'!DH74="Yes"),OFFSET('Sanitation Data'!$H$11,0,10*ROW('Sanitation Data'!H68)),NA())</f>
        <v>#N/A</v>
      </c>
      <c r="AT74" s="491" t="e">
        <f ca="1">+IF(AND(ISNUMBER(OFFSET('Sanitation Data'!$H$12,0,10*ROW('Sanitation Data'!H68))),'Data Summary'!DI74="Yes"),OFFSET('Sanitation Data'!$H$12,0,10*ROW('Sanitation Data'!H68)),NA())</f>
        <v>#N/A</v>
      </c>
      <c r="AU74" s="491" t="e">
        <f ca="1">+IF(AND(ISNUMBER(OFFSET('Sanitation Data'!$I$4,0,10*ROW('Sanitation Data'!I68))),'Data Summary'!DJ74="Yes"),100-OFFSET('Sanitation Data'!$I$4,0,10*ROW('Sanitation Data'!I68)),NA())</f>
        <v>#N/A</v>
      </c>
      <c r="AV74" s="491" t="e">
        <f ca="1">+IF(AND(ISNUMBER(OFFSET('Sanitation Data'!$I$6,0,10*ROW('Sanitation Data'!I68))),'Data Summary'!DK74="Yes"),OFFSET('Sanitation Data'!$I$6,0,10*ROW('Sanitation Data'!I68)),NA())</f>
        <v>#N/A</v>
      </c>
      <c r="AW74" s="491" t="e">
        <f ca="1">+IF(AND(ISNUMBER(OFFSET('Sanitation Data'!$I$10,0,10*ROW('Sanitation Data'!I68))),'Data Summary'!DL74="Yes"),OFFSET('Sanitation Data'!$I$10,0,10*ROW('Sanitation Data'!I68)),NA())</f>
        <v>#N/A</v>
      </c>
      <c r="AX74" s="491" t="e">
        <f ca="1">+IF(AND(ISNUMBER(OFFSET('Sanitation Data'!$I$11,0,10*ROW('Sanitation Data'!I68))),'Data Summary'!DM74="Yes"),OFFSET('Sanitation Data'!$I$11,0,10*ROW('Sanitation Data'!I68)),NA())</f>
        <v>#N/A</v>
      </c>
      <c r="AY74" s="491" t="e">
        <f ca="1">+IF(AND(ISNUMBER(OFFSET('Sanitation Data'!$I$12,0,10*ROW('Sanitation Data'!I68))),'Data Summary'!DN74="Yes"),OFFSET('Sanitation Data'!$I$12,0,10*ROW('Sanitation Data'!I68)),NA())</f>
        <v>#N/A</v>
      </c>
      <c r="AZ74" s="492" t="e">
        <f ca="1">+IF(AND(ISNUMBER(OFFSET('Hygiene Data'!$D$5,0,10*ROW('Hygiene Data'!D68))),'Data Summary'!DO74="Yes"),OFFSET('Hygiene Data'!$D$5,0,10*ROW('Hygiene Data'!D68)),NA())</f>
        <v>#N/A</v>
      </c>
      <c r="BA74" s="492" t="e">
        <f ca="1">+IF(AND(ISNUMBER(OFFSET('Hygiene Data'!$D$7,0,10*ROW('Hygiene Data'!D68))),'Data Summary'!DP74="Yes"),OFFSET('Hygiene Data'!$D$7,0,10*ROW('Hygiene Data'!D68)),NA())</f>
        <v>#N/A</v>
      </c>
      <c r="BB74" s="492" t="e">
        <f ca="1">+IF(AND(ISNUMBER(OFFSET('Hygiene Data'!$D$9,0,10*ROW('Hygiene Data'!D68))),'Data Summary'!DQ74="Yes"),OFFSET('Hygiene Data'!$D$9,0,10*ROW('Hygiene Data'!D68)),NA())</f>
        <v>#N/A</v>
      </c>
      <c r="BC74" s="492" t="e">
        <f ca="1">+IF(AND(ISNUMBER(OFFSET('Hygiene Data'!$E$5,0,10*ROW('Hygiene Data'!E68))),'Data Summary'!DR74="Yes"),OFFSET('Hygiene Data'!$E$5,0,10*ROW('Hygiene Data'!E68)),NA())</f>
        <v>#N/A</v>
      </c>
      <c r="BD74" s="492" t="e">
        <f ca="1">+IF(AND(ISNUMBER(OFFSET('Hygiene Data'!$E$7,0,10*ROW('Hygiene Data'!E68))),'Data Summary'!DS74="Yes"),OFFSET('Hygiene Data'!$E$7,0,10*ROW('Hygiene Data'!E68)),NA())</f>
        <v>#N/A</v>
      </c>
      <c r="BE74" s="492" t="e">
        <f ca="1">+IF(AND(ISNUMBER(OFFSET('Hygiene Data'!$E$9,0,10*ROW('Hygiene Data'!E68))),'Data Summary'!DT74="Yes"),OFFSET('Hygiene Data'!$E$9,0,10*ROW('Hygiene Data'!E68)),NA())</f>
        <v>#N/A</v>
      </c>
      <c r="BF74" s="492" t="e">
        <f ca="1">+IF(AND(ISNUMBER(OFFSET('Hygiene Data'!$F$5,0,10*ROW('Hygiene Data'!F68))),'Data Summary'!DU74="Yes"),OFFSET('Hygiene Data'!$F$5,0,10*ROW('Hygiene Data'!F68)),NA())</f>
        <v>#N/A</v>
      </c>
      <c r="BG74" s="492" t="e">
        <f ca="1">+IF(AND(ISNUMBER(OFFSET('Hygiene Data'!$F$7,0,10*ROW('Hygiene Data'!F68))),'Data Summary'!DV74="Yes"),OFFSET('Hygiene Data'!$F$7,0,10*ROW('Hygiene Data'!F68)),NA())</f>
        <v>#N/A</v>
      </c>
      <c r="BH74" s="492" t="e">
        <f ca="1">+IF(AND(ISNUMBER(OFFSET('Hygiene Data'!$F$9,0,10*ROW('Hygiene Data'!F68))),'Data Summary'!DW74="Yes"),OFFSET('Hygiene Data'!$F$9,0,10*ROW('Hygiene Data'!F68)),NA())</f>
        <v>#N/A</v>
      </c>
      <c r="BI74" s="492" t="e">
        <f ca="1">+IF(AND(ISNUMBER(OFFSET('Hygiene Data'!$G$5,0,10*ROW('Hygiene Data'!G68))),'Data Summary'!DX74="Yes"),OFFSET('Hygiene Data'!$G$5,0,10*ROW('Hygiene Data'!G68)),NA())</f>
        <v>#N/A</v>
      </c>
      <c r="BJ74" s="492" t="e">
        <f ca="1">+IF(AND(ISNUMBER(OFFSET('Hygiene Data'!$G$7,0,10*ROW('Hygiene Data'!G68))),'Data Summary'!DY74="Yes"),OFFSET('Hygiene Data'!$G$7,0,10*ROW('Hygiene Data'!G68)),NA())</f>
        <v>#N/A</v>
      </c>
      <c r="BK74" s="492" t="e">
        <f ca="1">+IF(AND(ISNUMBER(OFFSET('Hygiene Data'!$G$9,0,10*ROW('Hygiene Data'!G68))),'Data Summary'!DZ74="Yes"),OFFSET('Hygiene Data'!$G$9,0,10*ROW('Hygiene Data'!G68)),NA())</f>
        <v>#N/A</v>
      </c>
      <c r="BL74" s="492" t="e">
        <f ca="1">+IF(AND(ISNUMBER(OFFSET('Hygiene Data'!$H$5,0,10*ROW('Hygiene Data'!H68))),'Data Summary'!EA74="Yes"),OFFSET('Hygiene Data'!$H$5,0,10*ROW('Hygiene Data'!H68)),NA())</f>
        <v>#N/A</v>
      </c>
      <c r="BM74" s="492" t="e">
        <f ca="1">+IF(AND(ISNUMBER(OFFSET('Hygiene Data'!$H$7,0,10*ROW('Hygiene Data'!H68))),'Data Summary'!EB74="Yes"),OFFSET('Hygiene Data'!$H$7,0,10*ROW('Hygiene Data'!H68)),NA())</f>
        <v>#N/A</v>
      </c>
      <c r="BN74" s="492" t="e">
        <f ca="1">+IF(AND(ISNUMBER(OFFSET('Hygiene Data'!$H$9,0,10*ROW('Hygiene Data'!H68))),'Data Summary'!EC74="Yes"),OFFSET('Hygiene Data'!$H$9,0,10*ROW('Hygiene Data'!H68)),NA())</f>
        <v>#N/A</v>
      </c>
      <c r="BO74" s="492" t="e">
        <f ca="1">+IF(AND(ISNUMBER(OFFSET('Hygiene Data'!$I$5,0,10*ROW('Hygiene Data'!I68))),'Data Summary'!ED74="Yes"),OFFSET('Hygiene Data'!$I$5,0,10*ROW('Hygiene Data'!I68)),NA())</f>
        <v>#N/A</v>
      </c>
      <c r="BP74" s="492" t="e">
        <f ca="1">+IF(AND(ISNUMBER(OFFSET('Hygiene Data'!$I$7,0,10*ROW('Hygiene Data'!I68))),'Data Summary'!EE74="Yes"),OFFSET('Hygiene Data'!$I$7,0,10*ROW('Hygiene Data'!I68)),NA())</f>
        <v>#N/A</v>
      </c>
      <c r="BQ74" s="492" t="e">
        <f ca="1">+IF(AND(ISNUMBER(OFFSET('Hygiene Data'!$I$9,0,10*ROW('Hygiene Data'!I68))),'Data Summary'!EF74="Yes"),OFFSET('Hygiene Data'!$I$9,0,10*ROW('Hygiene Data'!I68)),NA())</f>
        <v>#N/A</v>
      </c>
    </row>
    <row r="75" spans="1:69" x14ac:dyDescent="0.25">
      <c r="A75" s="488" t="e">
        <f ca="1">+RIGHT('Data Summary'!A75,LEN('Data Summary'!A75)-9)</f>
        <v>#VALUE!</v>
      </c>
      <c r="B75" s="462" t="str">
        <f ca="1">+IF(ISTEXT('Data Summary'!B75),'Data Summary'!B75,"")</f>
        <v/>
      </c>
      <c r="C75" s="489" t="e">
        <f ca="1">+VALUE('Data Summary'!C75)</f>
        <v>#VALUE!</v>
      </c>
      <c r="D75" s="490" t="e">
        <f ca="1">+IF(AND(ISNUMBER(OFFSET('Water Data'!$D$4,0,10*ROW('Water Data'!D69))),'Data Summary'!BS75="Yes"),100-OFFSET('Water Data'!$D$4,0,10*ROW('Water Data'!D69)),NA())</f>
        <v>#N/A</v>
      </c>
      <c r="E75" s="490" t="e">
        <f ca="1">+IF(AND(ISNUMBER(OFFSET('Water Data'!$D$6,0,10*ROW('Water Data'!D69))),'Data Summary'!BT75="Yes"),OFFSET('Water Data'!$D$6,0,10*ROW('Water Data'!D69)),NA())</f>
        <v>#N/A</v>
      </c>
      <c r="F75" s="490" t="e">
        <f ca="1">+IF(AND(ISNUMBER(OFFSET('Water Data'!$D$9,0,10*ROW('Water Data'!D69))),'Data Summary'!BU75="Yes"),OFFSET('Water Data'!$D$9,0,10*ROW('Water Data'!D69)),NA())</f>
        <v>#N/A</v>
      </c>
      <c r="G75" s="490" t="e">
        <f ca="1">+IF(AND(ISNUMBER(OFFSET('Water Data'!$E$4,0,10*ROW('Water Data'!E69))),'Data Summary'!BV75="Yes"),100-OFFSET('Water Data'!$E$4,0,10*ROW('Water Data'!E69)),NA())</f>
        <v>#N/A</v>
      </c>
      <c r="H75" s="490" t="e">
        <f ca="1">+IF(AND(ISNUMBER(OFFSET('Water Data'!$E$6,0,10*ROW('Water Data'!E69))),'Data Summary'!BW75="Yes"),OFFSET('Water Data'!$E$6,0,10*ROW('Water Data'!E69)),NA())</f>
        <v>#N/A</v>
      </c>
      <c r="I75" s="490" t="e">
        <f ca="1">+IF(AND(ISNUMBER(OFFSET('Water Data'!$E$9,0,10*ROW('Water Data'!E69))),'Data Summary'!BX75="Yes"),OFFSET('Water Data'!$E$9,0,10*ROW('Water Data'!E69)),NA())</f>
        <v>#N/A</v>
      </c>
      <c r="J75" s="490" t="e">
        <f ca="1">+IF(AND(ISNUMBER(OFFSET('Water Data'!$F$4,0,10*ROW('Water Data'!F69))),'Data Summary'!BY75="Yes"),100-OFFSET('Water Data'!$F$4,0,10*ROW('Water Data'!F69)),NA())</f>
        <v>#N/A</v>
      </c>
      <c r="K75" s="490" t="e">
        <f ca="1">+IF(AND(ISNUMBER(OFFSET('Water Data'!$F$6,0,10*ROW('Water Data'!F69))),'Data Summary'!BZ75="Yes"),OFFSET('Water Data'!$F$6,0,10*ROW('Water Data'!F69)),NA())</f>
        <v>#N/A</v>
      </c>
      <c r="L75" s="490" t="e">
        <f ca="1">+IF(AND(ISNUMBER(OFFSET('Water Data'!$F$9,0,10*ROW('Water Data'!F69))),'Data Summary'!CA75="Yes"),OFFSET('Water Data'!$F$9,0,10*ROW('Water Data'!F69)),NA())</f>
        <v>#N/A</v>
      </c>
      <c r="M75" s="490" t="e">
        <f ca="1">+IF(AND(ISNUMBER(OFFSET('Water Data'!$G$4,0,10*ROW('Water Data'!G69))),'Data Summary'!CB75="Yes"),100-OFFSET('Water Data'!$G$4,0,10*ROW('Water Data'!G69)),NA())</f>
        <v>#N/A</v>
      </c>
      <c r="N75" s="490" t="e">
        <f ca="1">+IF(AND(ISNUMBER(OFFSET('Water Data'!$G$6,0,10*ROW('Water Data'!G69))),'Data Summary'!CC75="Yes"),OFFSET('Water Data'!$G$6,0,10*ROW('Water Data'!G69)),NA())</f>
        <v>#N/A</v>
      </c>
      <c r="O75" s="490" t="e">
        <f ca="1">+IF(AND(ISNUMBER(OFFSET('Water Data'!$G$9,0,10*ROW('Water Data'!G69))),'Data Summary'!CD75="Yes"),OFFSET('Water Data'!$G$9,0,10*ROW('Water Data'!G69)),NA())</f>
        <v>#N/A</v>
      </c>
      <c r="P75" s="490" t="e">
        <f ca="1">+IF(AND(ISNUMBER(OFFSET('Water Data'!$H$4,0,10*ROW('Water Data'!H69))),'Data Summary'!CE75="Yes"),100-OFFSET('Water Data'!$H$4,0,10*ROW('Water Data'!H69)),NA())</f>
        <v>#N/A</v>
      </c>
      <c r="Q75" s="490" t="e">
        <f ca="1">+IF(AND(ISNUMBER(OFFSET('Water Data'!$H$6,0,10*ROW('Water Data'!H69))),'Data Summary'!CF75="Yes"),OFFSET('Water Data'!$H$6,0,10*ROW('Water Data'!H69)),NA())</f>
        <v>#N/A</v>
      </c>
      <c r="R75" s="490" t="e">
        <f ca="1">+IF(AND(ISNUMBER(OFFSET('Water Data'!$H$9,0,10*ROW('Water Data'!H69))),'Data Summary'!CG75="Yes"),OFFSET('Water Data'!$H$9,0,10*ROW('Water Data'!H69)),NA())</f>
        <v>#N/A</v>
      </c>
      <c r="S75" s="490" t="e">
        <f ca="1">+IF(AND(ISNUMBER(OFFSET('Water Data'!$I$4,0,10*ROW('Water Data'!I69))),'Data Summary'!CH75="Yes"),100-OFFSET('Water Data'!$I$4,0,10*ROW('Water Data'!I69)),NA())</f>
        <v>#N/A</v>
      </c>
      <c r="T75" s="490" t="e">
        <f ca="1">+IF(AND(ISNUMBER(OFFSET('Water Data'!$I$6,0,10*ROW('Water Data'!I69))),'Data Summary'!CI75="Yes"),OFFSET('Water Data'!$I$6,0,10*ROW('Water Data'!I69)),NA())</f>
        <v>#N/A</v>
      </c>
      <c r="U75" s="490" t="e">
        <f ca="1">+IF(AND(ISNUMBER(OFFSET('Water Data'!$I$9,0,10*ROW('Water Data'!I69))),'Data Summary'!CJ75="Yes"),OFFSET('Water Data'!$I$9,0,10*ROW('Water Data'!I69)),NA())</f>
        <v>#N/A</v>
      </c>
      <c r="V75" s="491" t="e">
        <f ca="1">+IF(AND(ISNUMBER(OFFSET('Sanitation Data'!$D$4,0,10*ROW('Sanitation Data'!D69))),'Data Summary'!CK75="Yes"),100-OFFSET('Sanitation Data'!$D$4,0,10*ROW('Sanitation Data'!D69)),NA())</f>
        <v>#N/A</v>
      </c>
      <c r="W75" s="491" t="e">
        <f ca="1">+IF(AND(ISNUMBER(OFFSET('Sanitation Data'!$D$6,0,10*ROW('Sanitation Data'!D69))),'Data Summary'!CL75="Yes"),OFFSET('Sanitation Data'!$D$6,0,10*ROW('Sanitation Data'!D69)),NA())</f>
        <v>#N/A</v>
      </c>
      <c r="X75" s="491" t="e">
        <f ca="1">+IF(AND(ISNUMBER(OFFSET('Sanitation Data'!$D$10,0,10*ROW('Sanitation Data'!D69))),'Data Summary'!CM75="Yes"),OFFSET('Sanitation Data'!$D$10,0,10*ROW('Sanitation Data'!D69)),NA())</f>
        <v>#N/A</v>
      </c>
      <c r="Y75" s="491" t="e">
        <f ca="1">+IF(AND(ISNUMBER(OFFSET('Sanitation Data'!$D$11,0,10*ROW('Sanitation Data'!D69))),'Data Summary'!CN75="Yes"),OFFSET('Sanitation Data'!$D$11,0,10*ROW('Sanitation Data'!D69)),NA())</f>
        <v>#N/A</v>
      </c>
      <c r="Z75" s="491" t="e">
        <f ca="1">+IF(AND(ISNUMBER(OFFSET('Sanitation Data'!$D$12,0,10*ROW('Sanitation Data'!D69))),'Data Summary'!CO75="Yes"),OFFSET('Sanitation Data'!$D$12,0,10*ROW('Sanitation Data'!D69)),NA())</f>
        <v>#N/A</v>
      </c>
      <c r="AA75" s="491" t="e">
        <f ca="1">+IF(AND(ISNUMBER(OFFSET('Sanitation Data'!$E$4,0,10*ROW('Sanitation Data'!E69))),'Data Summary'!CP75="Yes"),100-OFFSET('Sanitation Data'!$E$4,0,10*ROW('Sanitation Data'!E69)),NA())</f>
        <v>#N/A</v>
      </c>
      <c r="AB75" s="491" t="e">
        <f ca="1">+IF(AND(ISNUMBER(OFFSET('Sanitation Data'!$E$6,0,10*ROW('Sanitation Data'!E69))),'Data Summary'!CQ75="Yes"),OFFSET('Sanitation Data'!$E$6,0,10*ROW('Sanitation Data'!E69)),NA())</f>
        <v>#N/A</v>
      </c>
      <c r="AC75" s="491" t="e">
        <f ca="1">+IF(AND(ISNUMBER(OFFSET('Sanitation Data'!$E$10,0,10*ROW('Sanitation Data'!E69))),'Data Summary'!CR75="Yes"),OFFSET('Sanitation Data'!$E$10,0,10*ROW('Sanitation Data'!E69)),NA())</f>
        <v>#N/A</v>
      </c>
      <c r="AD75" s="491" t="e">
        <f ca="1">+IF(AND(ISNUMBER(OFFSET('Sanitation Data'!$E$11,0,10*ROW('Sanitation Data'!E69))),'Data Summary'!CS75="Yes"),OFFSET('Sanitation Data'!$E$11,0,10*ROW('Sanitation Data'!E69)),NA())</f>
        <v>#N/A</v>
      </c>
      <c r="AE75" s="491" t="e">
        <f ca="1">+IF(AND(ISNUMBER(OFFSET('Sanitation Data'!$E$12,0,10*ROW('Sanitation Data'!E69))),'Data Summary'!CT75="Yes"),OFFSET('Sanitation Data'!$E$12,0,10*ROW('Sanitation Data'!E69)),NA())</f>
        <v>#N/A</v>
      </c>
      <c r="AF75" s="491" t="e">
        <f ca="1">+IF(AND(ISNUMBER(OFFSET('Sanitation Data'!$F$4,0,10*ROW('Sanitation Data'!F69))),'Data Summary'!CU75="Yes"),100-OFFSET('Sanitation Data'!$F$4,0,10*ROW('Sanitation Data'!F69)),NA())</f>
        <v>#N/A</v>
      </c>
      <c r="AG75" s="491" t="e">
        <f ca="1">+IF(AND(ISNUMBER(OFFSET('Sanitation Data'!$F$6,0,10*ROW('Sanitation Data'!F69))),'Data Summary'!CV75="Yes"),OFFSET('Sanitation Data'!$F$6,0,10*ROW('Sanitation Data'!F69)),NA())</f>
        <v>#N/A</v>
      </c>
      <c r="AH75" s="491" t="e">
        <f ca="1">+IF(AND(ISNUMBER(OFFSET('Sanitation Data'!$F$10,0,10*ROW('Sanitation Data'!F69))),'Data Summary'!CW75="Yes"),OFFSET('Sanitation Data'!$F$10,0,10*ROW('Sanitation Data'!F69)),NA())</f>
        <v>#N/A</v>
      </c>
      <c r="AI75" s="491" t="e">
        <f ca="1">+IF(AND(ISNUMBER(OFFSET('Sanitation Data'!$F$11,0,10*ROW('Sanitation Data'!F69))),'Data Summary'!CX75="Yes"),OFFSET('Sanitation Data'!$F$11,0,10*ROW('Sanitation Data'!F69)),NA())</f>
        <v>#N/A</v>
      </c>
      <c r="AJ75" s="491" t="e">
        <f ca="1">+IF(AND(ISNUMBER(OFFSET('Sanitation Data'!$F$12,0,10*ROW('Sanitation Data'!F69))),'Data Summary'!CY75="Yes"),OFFSET('Sanitation Data'!$F$12,0,10*ROW('Sanitation Data'!F69)),NA())</f>
        <v>#N/A</v>
      </c>
      <c r="AK75" s="491" t="e">
        <f ca="1">+IF(AND(ISNUMBER(OFFSET('Sanitation Data'!$G$4,0,10*ROW('Sanitation Data'!G69))),'Data Summary'!CZ75="Yes"),100-OFFSET('Sanitation Data'!$G$4,0,10*ROW('Sanitation Data'!G69)),NA())</f>
        <v>#N/A</v>
      </c>
      <c r="AL75" s="491" t="e">
        <f ca="1">+IF(AND(ISNUMBER(OFFSET('Sanitation Data'!$G$6,0,10*ROW('Sanitation Data'!G69))),'Data Summary'!DA75="Yes"),OFFSET('Sanitation Data'!$G$6,0,10*ROW('Sanitation Data'!G69)),NA())</f>
        <v>#N/A</v>
      </c>
      <c r="AM75" s="491" t="e">
        <f ca="1">+IF(AND(ISNUMBER(OFFSET('Sanitation Data'!$G$10,0,10*ROW('Sanitation Data'!G69))),'Data Summary'!DB75="Yes"),OFFSET('Sanitation Data'!$G$10,0,10*ROW('Sanitation Data'!G69)),NA())</f>
        <v>#N/A</v>
      </c>
      <c r="AN75" s="491" t="e">
        <f ca="1">+IF(AND(ISNUMBER(OFFSET('Sanitation Data'!$G$11,0,10*ROW('Sanitation Data'!G69))),'Data Summary'!DC75="Yes"),OFFSET('Sanitation Data'!$G$11,0,10*ROW('Sanitation Data'!G69)),NA())</f>
        <v>#N/A</v>
      </c>
      <c r="AO75" s="491" t="e">
        <f ca="1">+IF(AND(ISNUMBER(OFFSET('Sanitation Data'!$G$12,0,10*ROW('Sanitation Data'!G69))),'Data Summary'!DD75="Yes"),OFFSET('Sanitation Data'!$G$12,0,10*ROW('Sanitation Data'!G69)),NA())</f>
        <v>#N/A</v>
      </c>
      <c r="AP75" s="491" t="e">
        <f ca="1">+IF(AND(ISNUMBER(OFFSET('Sanitation Data'!$H$4,0,10*ROW('Sanitation Data'!H69))),'Data Summary'!DE75="Yes"),100-OFFSET('Sanitation Data'!$H$4,0,10*ROW('Sanitation Data'!H69)),NA())</f>
        <v>#N/A</v>
      </c>
      <c r="AQ75" s="491" t="e">
        <f ca="1">+IF(AND(ISNUMBER(OFFSET('Sanitation Data'!$H$6,0,10*ROW('Sanitation Data'!H69))),'Data Summary'!DF75="Yes"),OFFSET('Sanitation Data'!$H$6,0,10*ROW('Sanitation Data'!H69)),NA())</f>
        <v>#N/A</v>
      </c>
      <c r="AR75" s="491" t="e">
        <f ca="1">+IF(AND(ISNUMBER(OFFSET('Sanitation Data'!$H$10,0,10*ROW('Sanitation Data'!H69))),'Data Summary'!DG75="Yes"),OFFSET('Sanitation Data'!$H$10,0,10*ROW('Sanitation Data'!H69)),NA())</f>
        <v>#N/A</v>
      </c>
      <c r="AS75" s="491" t="e">
        <f ca="1">+IF(AND(ISNUMBER(OFFSET('Sanitation Data'!$H$11,0,10*ROW('Sanitation Data'!H69))),'Data Summary'!DH75="Yes"),OFFSET('Sanitation Data'!$H$11,0,10*ROW('Sanitation Data'!H69)),NA())</f>
        <v>#N/A</v>
      </c>
      <c r="AT75" s="491" t="e">
        <f ca="1">+IF(AND(ISNUMBER(OFFSET('Sanitation Data'!$H$12,0,10*ROW('Sanitation Data'!H69))),'Data Summary'!DI75="Yes"),OFFSET('Sanitation Data'!$H$12,0,10*ROW('Sanitation Data'!H69)),NA())</f>
        <v>#N/A</v>
      </c>
      <c r="AU75" s="491" t="e">
        <f ca="1">+IF(AND(ISNUMBER(OFFSET('Sanitation Data'!$I$4,0,10*ROW('Sanitation Data'!I69))),'Data Summary'!DJ75="Yes"),100-OFFSET('Sanitation Data'!$I$4,0,10*ROW('Sanitation Data'!I69)),NA())</f>
        <v>#N/A</v>
      </c>
      <c r="AV75" s="491" t="e">
        <f ca="1">+IF(AND(ISNUMBER(OFFSET('Sanitation Data'!$I$6,0,10*ROW('Sanitation Data'!I69))),'Data Summary'!DK75="Yes"),OFFSET('Sanitation Data'!$I$6,0,10*ROW('Sanitation Data'!I69)),NA())</f>
        <v>#N/A</v>
      </c>
      <c r="AW75" s="491" t="e">
        <f ca="1">+IF(AND(ISNUMBER(OFFSET('Sanitation Data'!$I$10,0,10*ROW('Sanitation Data'!I69))),'Data Summary'!DL75="Yes"),OFFSET('Sanitation Data'!$I$10,0,10*ROW('Sanitation Data'!I69)),NA())</f>
        <v>#N/A</v>
      </c>
      <c r="AX75" s="491" t="e">
        <f ca="1">+IF(AND(ISNUMBER(OFFSET('Sanitation Data'!$I$11,0,10*ROW('Sanitation Data'!I69))),'Data Summary'!DM75="Yes"),OFFSET('Sanitation Data'!$I$11,0,10*ROW('Sanitation Data'!I69)),NA())</f>
        <v>#N/A</v>
      </c>
      <c r="AY75" s="491" t="e">
        <f ca="1">+IF(AND(ISNUMBER(OFFSET('Sanitation Data'!$I$12,0,10*ROW('Sanitation Data'!I69))),'Data Summary'!DN75="Yes"),OFFSET('Sanitation Data'!$I$12,0,10*ROW('Sanitation Data'!I69)),NA())</f>
        <v>#N/A</v>
      </c>
      <c r="AZ75" s="492" t="e">
        <f ca="1">+IF(AND(ISNUMBER(OFFSET('Hygiene Data'!$D$5,0,10*ROW('Hygiene Data'!D69))),'Data Summary'!DO75="Yes"),OFFSET('Hygiene Data'!$D$5,0,10*ROW('Hygiene Data'!D69)),NA())</f>
        <v>#N/A</v>
      </c>
      <c r="BA75" s="492" t="e">
        <f ca="1">+IF(AND(ISNUMBER(OFFSET('Hygiene Data'!$D$7,0,10*ROW('Hygiene Data'!D69))),'Data Summary'!DP75="Yes"),OFFSET('Hygiene Data'!$D$7,0,10*ROW('Hygiene Data'!D69)),NA())</f>
        <v>#N/A</v>
      </c>
      <c r="BB75" s="492" t="e">
        <f ca="1">+IF(AND(ISNUMBER(OFFSET('Hygiene Data'!$D$9,0,10*ROW('Hygiene Data'!D69))),'Data Summary'!DQ75="Yes"),OFFSET('Hygiene Data'!$D$9,0,10*ROW('Hygiene Data'!D69)),NA())</f>
        <v>#N/A</v>
      </c>
      <c r="BC75" s="492" t="e">
        <f ca="1">+IF(AND(ISNUMBER(OFFSET('Hygiene Data'!$E$5,0,10*ROW('Hygiene Data'!E69))),'Data Summary'!DR75="Yes"),OFFSET('Hygiene Data'!$E$5,0,10*ROW('Hygiene Data'!E69)),NA())</f>
        <v>#N/A</v>
      </c>
      <c r="BD75" s="492" t="e">
        <f ca="1">+IF(AND(ISNUMBER(OFFSET('Hygiene Data'!$E$7,0,10*ROW('Hygiene Data'!E69))),'Data Summary'!DS75="Yes"),OFFSET('Hygiene Data'!$E$7,0,10*ROW('Hygiene Data'!E69)),NA())</f>
        <v>#N/A</v>
      </c>
      <c r="BE75" s="492" t="e">
        <f ca="1">+IF(AND(ISNUMBER(OFFSET('Hygiene Data'!$E$9,0,10*ROW('Hygiene Data'!E69))),'Data Summary'!DT75="Yes"),OFFSET('Hygiene Data'!$E$9,0,10*ROW('Hygiene Data'!E69)),NA())</f>
        <v>#N/A</v>
      </c>
      <c r="BF75" s="492" t="e">
        <f ca="1">+IF(AND(ISNUMBER(OFFSET('Hygiene Data'!$F$5,0,10*ROW('Hygiene Data'!F69))),'Data Summary'!DU75="Yes"),OFFSET('Hygiene Data'!$F$5,0,10*ROW('Hygiene Data'!F69)),NA())</f>
        <v>#N/A</v>
      </c>
      <c r="BG75" s="492" t="e">
        <f ca="1">+IF(AND(ISNUMBER(OFFSET('Hygiene Data'!$F$7,0,10*ROW('Hygiene Data'!F69))),'Data Summary'!DV75="Yes"),OFFSET('Hygiene Data'!$F$7,0,10*ROW('Hygiene Data'!F69)),NA())</f>
        <v>#N/A</v>
      </c>
      <c r="BH75" s="492" t="e">
        <f ca="1">+IF(AND(ISNUMBER(OFFSET('Hygiene Data'!$F$9,0,10*ROW('Hygiene Data'!F69))),'Data Summary'!DW75="Yes"),OFFSET('Hygiene Data'!$F$9,0,10*ROW('Hygiene Data'!F69)),NA())</f>
        <v>#N/A</v>
      </c>
      <c r="BI75" s="492" t="e">
        <f ca="1">+IF(AND(ISNUMBER(OFFSET('Hygiene Data'!$G$5,0,10*ROW('Hygiene Data'!G69))),'Data Summary'!DX75="Yes"),OFFSET('Hygiene Data'!$G$5,0,10*ROW('Hygiene Data'!G69)),NA())</f>
        <v>#N/A</v>
      </c>
      <c r="BJ75" s="492" t="e">
        <f ca="1">+IF(AND(ISNUMBER(OFFSET('Hygiene Data'!$G$7,0,10*ROW('Hygiene Data'!G69))),'Data Summary'!DY75="Yes"),OFFSET('Hygiene Data'!$G$7,0,10*ROW('Hygiene Data'!G69)),NA())</f>
        <v>#N/A</v>
      </c>
      <c r="BK75" s="492" t="e">
        <f ca="1">+IF(AND(ISNUMBER(OFFSET('Hygiene Data'!$G$9,0,10*ROW('Hygiene Data'!G69))),'Data Summary'!DZ75="Yes"),OFFSET('Hygiene Data'!$G$9,0,10*ROW('Hygiene Data'!G69)),NA())</f>
        <v>#N/A</v>
      </c>
      <c r="BL75" s="492" t="e">
        <f ca="1">+IF(AND(ISNUMBER(OFFSET('Hygiene Data'!$H$5,0,10*ROW('Hygiene Data'!H69))),'Data Summary'!EA75="Yes"),OFFSET('Hygiene Data'!$H$5,0,10*ROW('Hygiene Data'!H69)),NA())</f>
        <v>#N/A</v>
      </c>
      <c r="BM75" s="492" t="e">
        <f ca="1">+IF(AND(ISNUMBER(OFFSET('Hygiene Data'!$H$7,0,10*ROW('Hygiene Data'!H69))),'Data Summary'!EB75="Yes"),OFFSET('Hygiene Data'!$H$7,0,10*ROW('Hygiene Data'!H69)),NA())</f>
        <v>#N/A</v>
      </c>
      <c r="BN75" s="492" t="e">
        <f ca="1">+IF(AND(ISNUMBER(OFFSET('Hygiene Data'!$H$9,0,10*ROW('Hygiene Data'!H69))),'Data Summary'!EC75="Yes"),OFFSET('Hygiene Data'!$H$9,0,10*ROW('Hygiene Data'!H69)),NA())</f>
        <v>#N/A</v>
      </c>
      <c r="BO75" s="492" t="e">
        <f ca="1">+IF(AND(ISNUMBER(OFFSET('Hygiene Data'!$I$5,0,10*ROW('Hygiene Data'!I69))),'Data Summary'!ED75="Yes"),OFFSET('Hygiene Data'!$I$5,0,10*ROW('Hygiene Data'!I69)),NA())</f>
        <v>#N/A</v>
      </c>
      <c r="BP75" s="492" t="e">
        <f ca="1">+IF(AND(ISNUMBER(OFFSET('Hygiene Data'!$I$7,0,10*ROW('Hygiene Data'!I69))),'Data Summary'!EE75="Yes"),OFFSET('Hygiene Data'!$I$7,0,10*ROW('Hygiene Data'!I69)),NA())</f>
        <v>#N/A</v>
      </c>
      <c r="BQ75" s="492" t="e">
        <f ca="1">+IF(AND(ISNUMBER(OFFSET('Hygiene Data'!$I$9,0,10*ROW('Hygiene Data'!I69))),'Data Summary'!EF75="Yes"),OFFSET('Hygiene Data'!$I$9,0,10*ROW('Hygiene Data'!I69)),NA())</f>
        <v>#N/A</v>
      </c>
    </row>
    <row r="76" spans="1:69" x14ac:dyDescent="0.25">
      <c r="A76" s="488" t="e">
        <f ca="1">+RIGHT('Data Summary'!A76,LEN('Data Summary'!A76)-9)</f>
        <v>#VALUE!</v>
      </c>
      <c r="B76" s="462" t="str">
        <f ca="1">+IF(ISTEXT('Data Summary'!B76),'Data Summary'!B76,"")</f>
        <v/>
      </c>
      <c r="C76" s="489" t="e">
        <f ca="1">+VALUE('Data Summary'!C76)</f>
        <v>#VALUE!</v>
      </c>
      <c r="D76" s="490" t="e">
        <f ca="1">+IF(AND(ISNUMBER(OFFSET('Water Data'!$D$4,0,10*ROW('Water Data'!D70))),'Data Summary'!BS76="Yes"),100-OFFSET('Water Data'!$D$4,0,10*ROW('Water Data'!D70)),NA())</f>
        <v>#N/A</v>
      </c>
      <c r="E76" s="490" t="e">
        <f ca="1">+IF(AND(ISNUMBER(OFFSET('Water Data'!$D$6,0,10*ROW('Water Data'!D70))),'Data Summary'!BT76="Yes"),OFFSET('Water Data'!$D$6,0,10*ROW('Water Data'!D70)),NA())</f>
        <v>#N/A</v>
      </c>
      <c r="F76" s="490" t="e">
        <f ca="1">+IF(AND(ISNUMBER(OFFSET('Water Data'!$D$9,0,10*ROW('Water Data'!D70))),'Data Summary'!BU76="Yes"),OFFSET('Water Data'!$D$9,0,10*ROW('Water Data'!D70)),NA())</f>
        <v>#N/A</v>
      </c>
      <c r="G76" s="490" t="e">
        <f ca="1">+IF(AND(ISNUMBER(OFFSET('Water Data'!$E$4,0,10*ROW('Water Data'!E70))),'Data Summary'!BV76="Yes"),100-OFFSET('Water Data'!$E$4,0,10*ROW('Water Data'!E70)),NA())</f>
        <v>#N/A</v>
      </c>
      <c r="H76" s="490" t="e">
        <f ca="1">+IF(AND(ISNUMBER(OFFSET('Water Data'!$E$6,0,10*ROW('Water Data'!E70))),'Data Summary'!BW76="Yes"),OFFSET('Water Data'!$E$6,0,10*ROW('Water Data'!E70)),NA())</f>
        <v>#N/A</v>
      </c>
      <c r="I76" s="490" t="e">
        <f ca="1">+IF(AND(ISNUMBER(OFFSET('Water Data'!$E$9,0,10*ROW('Water Data'!E70))),'Data Summary'!BX76="Yes"),OFFSET('Water Data'!$E$9,0,10*ROW('Water Data'!E70)),NA())</f>
        <v>#N/A</v>
      </c>
      <c r="J76" s="490" t="e">
        <f ca="1">+IF(AND(ISNUMBER(OFFSET('Water Data'!$F$4,0,10*ROW('Water Data'!F70))),'Data Summary'!BY76="Yes"),100-OFFSET('Water Data'!$F$4,0,10*ROW('Water Data'!F70)),NA())</f>
        <v>#N/A</v>
      </c>
      <c r="K76" s="490" t="e">
        <f ca="1">+IF(AND(ISNUMBER(OFFSET('Water Data'!$F$6,0,10*ROW('Water Data'!F70))),'Data Summary'!BZ76="Yes"),OFFSET('Water Data'!$F$6,0,10*ROW('Water Data'!F70)),NA())</f>
        <v>#N/A</v>
      </c>
      <c r="L76" s="490" t="e">
        <f ca="1">+IF(AND(ISNUMBER(OFFSET('Water Data'!$F$9,0,10*ROW('Water Data'!F70))),'Data Summary'!CA76="Yes"),OFFSET('Water Data'!$F$9,0,10*ROW('Water Data'!F70)),NA())</f>
        <v>#N/A</v>
      </c>
      <c r="M76" s="490" t="e">
        <f ca="1">+IF(AND(ISNUMBER(OFFSET('Water Data'!$G$4,0,10*ROW('Water Data'!G70))),'Data Summary'!CB76="Yes"),100-OFFSET('Water Data'!$G$4,0,10*ROW('Water Data'!G70)),NA())</f>
        <v>#N/A</v>
      </c>
      <c r="N76" s="490" t="e">
        <f ca="1">+IF(AND(ISNUMBER(OFFSET('Water Data'!$G$6,0,10*ROW('Water Data'!G70))),'Data Summary'!CC76="Yes"),OFFSET('Water Data'!$G$6,0,10*ROW('Water Data'!G70)),NA())</f>
        <v>#N/A</v>
      </c>
      <c r="O76" s="490" t="e">
        <f ca="1">+IF(AND(ISNUMBER(OFFSET('Water Data'!$G$9,0,10*ROW('Water Data'!G70))),'Data Summary'!CD76="Yes"),OFFSET('Water Data'!$G$9,0,10*ROW('Water Data'!G70)),NA())</f>
        <v>#N/A</v>
      </c>
      <c r="P76" s="490" t="e">
        <f ca="1">+IF(AND(ISNUMBER(OFFSET('Water Data'!$H$4,0,10*ROW('Water Data'!H70))),'Data Summary'!CE76="Yes"),100-OFFSET('Water Data'!$H$4,0,10*ROW('Water Data'!H70)),NA())</f>
        <v>#N/A</v>
      </c>
      <c r="Q76" s="490" t="e">
        <f ca="1">+IF(AND(ISNUMBER(OFFSET('Water Data'!$H$6,0,10*ROW('Water Data'!H70))),'Data Summary'!CF76="Yes"),OFFSET('Water Data'!$H$6,0,10*ROW('Water Data'!H70)),NA())</f>
        <v>#N/A</v>
      </c>
      <c r="R76" s="490" t="e">
        <f ca="1">+IF(AND(ISNUMBER(OFFSET('Water Data'!$H$9,0,10*ROW('Water Data'!H70))),'Data Summary'!CG76="Yes"),OFFSET('Water Data'!$H$9,0,10*ROW('Water Data'!H70)),NA())</f>
        <v>#N/A</v>
      </c>
      <c r="S76" s="490" t="e">
        <f ca="1">+IF(AND(ISNUMBER(OFFSET('Water Data'!$I$4,0,10*ROW('Water Data'!I70))),'Data Summary'!CH76="Yes"),100-OFFSET('Water Data'!$I$4,0,10*ROW('Water Data'!I70)),NA())</f>
        <v>#N/A</v>
      </c>
      <c r="T76" s="490" t="e">
        <f ca="1">+IF(AND(ISNUMBER(OFFSET('Water Data'!$I$6,0,10*ROW('Water Data'!I70))),'Data Summary'!CI76="Yes"),OFFSET('Water Data'!$I$6,0,10*ROW('Water Data'!I70)),NA())</f>
        <v>#N/A</v>
      </c>
      <c r="U76" s="490" t="e">
        <f ca="1">+IF(AND(ISNUMBER(OFFSET('Water Data'!$I$9,0,10*ROW('Water Data'!I70))),'Data Summary'!CJ76="Yes"),OFFSET('Water Data'!$I$9,0,10*ROW('Water Data'!I70)),NA())</f>
        <v>#N/A</v>
      </c>
      <c r="V76" s="491" t="e">
        <f ca="1">+IF(AND(ISNUMBER(OFFSET('Sanitation Data'!$D$4,0,10*ROW('Sanitation Data'!D70))),'Data Summary'!CK76="Yes"),100-OFFSET('Sanitation Data'!$D$4,0,10*ROW('Sanitation Data'!D70)),NA())</f>
        <v>#N/A</v>
      </c>
      <c r="W76" s="491" t="e">
        <f ca="1">+IF(AND(ISNUMBER(OFFSET('Sanitation Data'!$D$6,0,10*ROW('Sanitation Data'!D70))),'Data Summary'!CL76="Yes"),OFFSET('Sanitation Data'!$D$6,0,10*ROW('Sanitation Data'!D70)),NA())</f>
        <v>#N/A</v>
      </c>
      <c r="X76" s="491" t="e">
        <f ca="1">+IF(AND(ISNUMBER(OFFSET('Sanitation Data'!$D$10,0,10*ROW('Sanitation Data'!D70))),'Data Summary'!CM76="Yes"),OFFSET('Sanitation Data'!$D$10,0,10*ROW('Sanitation Data'!D70)),NA())</f>
        <v>#N/A</v>
      </c>
      <c r="Y76" s="491" t="e">
        <f ca="1">+IF(AND(ISNUMBER(OFFSET('Sanitation Data'!$D$11,0,10*ROW('Sanitation Data'!D70))),'Data Summary'!CN76="Yes"),OFFSET('Sanitation Data'!$D$11,0,10*ROW('Sanitation Data'!D70)),NA())</f>
        <v>#N/A</v>
      </c>
      <c r="Z76" s="491" t="e">
        <f ca="1">+IF(AND(ISNUMBER(OFFSET('Sanitation Data'!$D$12,0,10*ROW('Sanitation Data'!D70))),'Data Summary'!CO76="Yes"),OFFSET('Sanitation Data'!$D$12,0,10*ROW('Sanitation Data'!D70)),NA())</f>
        <v>#N/A</v>
      </c>
      <c r="AA76" s="491" t="e">
        <f ca="1">+IF(AND(ISNUMBER(OFFSET('Sanitation Data'!$E$4,0,10*ROW('Sanitation Data'!E70))),'Data Summary'!CP76="Yes"),100-OFFSET('Sanitation Data'!$E$4,0,10*ROW('Sanitation Data'!E70)),NA())</f>
        <v>#N/A</v>
      </c>
      <c r="AB76" s="491" t="e">
        <f ca="1">+IF(AND(ISNUMBER(OFFSET('Sanitation Data'!$E$6,0,10*ROW('Sanitation Data'!E70))),'Data Summary'!CQ76="Yes"),OFFSET('Sanitation Data'!$E$6,0,10*ROW('Sanitation Data'!E70)),NA())</f>
        <v>#N/A</v>
      </c>
      <c r="AC76" s="491" t="e">
        <f ca="1">+IF(AND(ISNUMBER(OFFSET('Sanitation Data'!$E$10,0,10*ROW('Sanitation Data'!E70))),'Data Summary'!CR76="Yes"),OFFSET('Sanitation Data'!$E$10,0,10*ROW('Sanitation Data'!E70)),NA())</f>
        <v>#N/A</v>
      </c>
      <c r="AD76" s="491" t="e">
        <f ca="1">+IF(AND(ISNUMBER(OFFSET('Sanitation Data'!$E$11,0,10*ROW('Sanitation Data'!E70))),'Data Summary'!CS76="Yes"),OFFSET('Sanitation Data'!$E$11,0,10*ROW('Sanitation Data'!E70)),NA())</f>
        <v>#N/A</v>
      </c>
      <c r="AE76" s="491" t="e">
        <f ca="1">+IF(AND(ISNUMBER(OFFSET('Sanitation Data'!$E$12,0,10*ROW('Sanitation Data'!E70))),'Data Summary'!CT76="Yes"),OFFSET('Sanitation Data'!$E$12,0,10*ROW('Sanitation Data'!E70)),NA())</f>
        <v>#N/A</v>
      </c>
      <c r="AF76" s="491" t="e">
        <f ca="1">+IF(AND(ISNUMBER(OFFSET('Sanitation Data'!$F$4,0,10*ROW('Sanitation Data'!F70))),'Data Summary'!CU76="Yes"),100-OFFSET('Sanitation Data'!$F$4,0,10*ROW('Sanitation Data'!F70)),NA())</f>
        <v>#N/A</v>
      </c>
      <c r="AG76" s="491" t="e">
        <f ca="1">+IF(AND(ISNUMBER(OFFSET('Sanitation Data'!$F$6,0,10*ROW('Sanitation Data'!F70))),'Data Summary'!CV76="Yes"),OFFSET('Sanitation Data'!$F$6,0,10*ROW('Sanitation Data'!F70)),NA())</f>
        <v>#N/A</v>
      </c>
      <c r="AH76" s="491" t="e">
        <f ca="1">+IF(AND(ISNUMBER(OFFSET('Sanitation Data'!$F$10,0,10*ROW('Sanitation Data'!F70))),'Data Summary'!CW76="Yes"),OFFSET('Sanitation Data'!$F$10,0,10*ROW('Sanitation Data'!F70)),NA())</f>
        <v>#N/A</v>
      </c>
      <c r="AI76" s="491" t="e">
        <f ca="1">+IF(AND(ISNUMBER(OFFSET('Sanitation Data'!$F$11,0,10*ROW('Sanitation Data'!F70))),'Data Summary'!CX76="Yes"),OFFSET('Sanitation Data'!$F$11,0,10*ROW('Sanitation Data'!F70)),NA())</f>
        <v>#N/A</v>
      </c>
      <c r="AJ76" s="491" t="e">
        <f ca="1">+IF(AND(ISNUMBER(OFFSET('Sanitation Data'!$F$12,0,10*ROW('Sanitation Data'!F70))),'Data Summary'!CY76="Yes"),OFFSET('Sanitation Data'!$F$12,0,10*ROW('Sanitation Data'!F70)),NA())</f>
        <v>#N/A</v>
      </c>
      <c r="AK76" s="491" t="e">
        <f ca="1">+IF(AND(ISNUMBER(OFFSET('Sanitation Data'!$G$4,0,10*ROW('Sanitation Data'!G70))),'Data Summary'!CZ76="Yes"),100-OFFSET('Sanitation Data'!$G$4,0,10*ROW('Sanitation Data'!G70)),NA())</f>
        <v>#N/A</v>
      </c>
      <c r="AL76" s="491" t="e">
        <f ca="1">+IF(AND(ISNUMBER(OFFSET('Sanitation Data'!$G$6,0,10*ROW('Sanitation Data'!G70))),'Data Summary'!DA76="Yes"),OFFSET('Sanitation Data'!$G$6,0,10*ROW('Sanitation Data'!G70)),NA())</f>
        <v>#N/A</v>
      </c>
      <c r="AM76" s="491" t="e">
        <f ca="1">+IF(AND(ISNUMBER(OFFSET('Sanitation Data'!$G$10,0,10*ROW('Sanitation Data'!G70))),'Data Summary'!DB76="Yes"),OFFSET('Sanitation Data'!$G$10,0,10*ROW('Sanitation Data'!G70)),NA())</f>
        <v>#N/A</v>
      </c>
      <c r="AN76" s="491" t="e">
        <f ca="1">+IF(AND(ISNUMBER(OFFSET('Sanitation Data'!$G$11,0,10*ROW('Sanitation Data'!G70))),'Data Summary'!DC76="Yes"),OFFSET('Sanitation Data'!$G$11,0,10*ROW('Sanitation Data'!G70)),NA())</f>
        <v>#N/A</v>
      </c>
      <c r="AO76" s="491" t="e">
        <f ca="1">+IF(AND(ISNUMBER(OFFSET('Sanitation Data'!$G$12,0,10*ROW('Sanitation Data'!G70))),'Data Summary'!DD76="Yes"),OFFSET('Sanitation Data'!$G$12,0,10*ROW('Sanitation Data'!G70)),NA())</f>
        <v>#N/A</v>
      </c>
      <c r="AP76" s="491" t="e">
        <f ca="1">+IF(AND(ISNUMBER(OFFSET('Sanitation Data'!$H$4,0,10*ROW('Sanitation Data'!H70))),'Data Summary'!DE76="Yes"),100-OFFSET('Sanitation Data'!$H$4,0,10*ROW('Sanitation Data'!H70)),NA())</f>
        <v>#N/A</v>
      </c>
      <c r="AQ76" s="491" t="e">
        <f ca="1">+IF(AND(ISNUMBER(OFFSET('Sanitation Data'!$H$6,0,10*ROW('Sanitation Data'!H70))),'Data Summary'!DF76="Yes"),OFFSET('Sanitation Data'!$H$6,0,10*ROW('Sanitation Data'!H70)),NA())</f>
        <v>#N/A</v>
      </c>
      <c r="AR76" s="491" t="e">
        <f ca="1">+IF(AND(ISNUMBER(OFFSET('Sanitation Data'!$H$10,0,10*ROW('Sanitation Data'!H70))),'Data Summary'!DG76="Yes"),OFFSET('Sanitation Data'!$H$10,0,10*ROW('Sanitation Data'!H70)),NA())</f>
        <v>#N/A</v>
      </c>
      <c r="AS76" s="491" t="e">
        <f ca="1">+IF(AND(ISNUMBER(OFFSET('Sanitation Data'!$H$11,0,10*ROW('Sanitation Data'!H70))),'Data Summary'!DH76="Yes"),OFFSET('Sanitation Data'!$H$11,0,10*ROW('Sanitation Data'!H70)),NA())</f>
        <v>#N/A</v>
      </c>
      <c r="AT76" s="491" t="e">
        <f ca="1">+IF(AND(ISNUMBER(OFFSET('Sanitation Data'!$H$12,0,10*ROW('Sanitation Data'!H70))),'Data Summary'!DI76="Yes"),OFFSET('Sanitation Data'!$H$12,0,10*ROW('Sanitation Data'!H70)),NA())</f>
        <v>#N/A</v>
      </c>
      <c r="AU76" s="491" t="e">
        <f ca="1">+IF(AND(ISNUMBER(OFFSET('Sanitation Data'!$I$4,0,10*ROW('Sanitation Data'!I70))),'Data Summary'!DJ76="Yes"),100-OFFSET('Sanitation Data'!$I$4,0,10*ROW('Sanitation Data'!I70)),NA())</f>
        <v>#N/A</v>
      </c>
      <c r="AV76" s="491" t="e">
        <f ca="1">+IF(AND(ISNUMBER(OFFSET('Sanitation Data'!$I$6,0,10*ROW('Sanitation Data'!I70))),'Data Summary'!DK76="Yes"),OFFSET('Sanitation Data'!$I$6,0,10*ROW('Sanitation Data'!I70)),NA())</f>
        <v>#N/A</v>
      </c>
      <c r="AW76" s="491" t="e">
        <f ca="1">+IF(AND(ISNUMBER(OFFSET('Sanitation Data'!$I$10,0,10*ROW('Sanitation Data'!I70))),'Data Summary'!DL76="Yes"),OFFSET('Sanitation Data'!$I$10,0,10*ROW('Sanitation Data'!I70)),NA())</f>
        <v>#N/A</v>
      </c>
      <c r="AX76" s="491" t="e">
        <f ca="1">+IF(AND(ISNUMBER(OFFSET('Sanitation Data'!$I$11,0,10*ROW('Sanitation Data'!I70))),'Data Summary'!DM76="Yes"),OFFSET('Sanitation Data'!$I$11,0,10*ROW('Sanitation Data'!I70)),NA())</f>
        <v>#N/A</v>
      </c>
      <c r="AY76" s="491" t="e">
        <f ca="1">+IF(AND(ISNUMBER(OFFSET('Sanitation Data'!$I$12,0,10*ROW('Sanitation Data'!I70))),'Data Summary'!DN76="Yes"),OFFSET('Sanitation Data'!$I$12,0,10*ROW('Sanitation Data'!I70)),NA())</f>
        <v>#N/A</v>
      </c>
      <c r="AZ76" s="492" t="e">
        <f ca="1">+IF(AND(ISNUMBER(OFFSET('Hygiene Data'!$D$5,0,10*ROW('Hygiene Data'!D70))),'Data Summary'!DO76="Yes"),OFFSET('Hygiene Data'!$D$5,0,10*ROW('Hygiene Data'!D70)),NA())</f>
        <v>#N/A</v>
      </c>
      <c r="BA76" s="492" t="e">
        <f ca="1">+IF(AND(ISNUMBER(OFFSET('Hygiene Data'!$D$7,0,10*ROW('Hygiene Data'!D70))),'Data Summary'!DP76="Yes"),OFFSET('Hygiene Data'!$D$7,0,10*ROW('Hygiene Data'!D70)),NA())</f>
        <v>#N/A</v>
      </c>
      <c r="BB76" s="492" t="e">
        <f ca="1">+IF(AND(ISNUMBER(OFFSET('Hygiene Data'!$D$9,0,10*ROW('Hygiene Data'!D70))),'Data Summary'!DQ76="Yes"),OFFSET('Hygiene Data'!$D$9,0,10*ROW('Hygiene Data'!D70)),NA())</f>
        <v>#N/A</v>
      </c>
      <c r="BC76" s="492" t="e">
        <f ca="1">+IF(AND(ISNUMBER(OFFSET('Hygiene Data'!$E$5,0,10*ROW('Hygiene Data'!E70))),'Data Summary'!DR76="Yes"),OFFSET('Hygiene Data'!$E$5,0,10*ROW('Hygiene Data'!E70)),NA())</f>
        <v>#N/A</v>
      </c>
      <c r="BD76" s="492" t="e">
        <f ca="1">+IF(AND(ISNUMBER(OFFSET('Hygiene Data'!$E$7,0,10*ROW('Hygiene Data'!E70))),'Data Summary'!DS76="Yes"),OFFSET('Hygiene Data'!$E$7,0,10*ROW('Hygiene Data'!E70)),NA())</f>
        <v>#N/A</v>
      </c>
      <c r="BE76" s="492" t="e">
        <f ca="1">+IF(AND(ISNUMBER(OFFSET('Hygiene Data'!$E$9,0,10*ROW('Hygiene Data'!E70))),'Data Summary'!DT76="Yes"),OFFSET('Hygiene Data'!$E$9,0,10*ROW('Hygiene Data'!E70)),NA())</f>
        <v>#N/A</v>
      </c>
      <c r="BF76" s="492" t="e">
        <f ca="1">+IF(AND(ISNUMBER(OFFSET('Hygiene Data'!$F$5,0,10*ROW('Hygiene Data'!F70))),'Data Summary'!DU76="Yes"),OFFSET('Hygiene Data'!$F$5,0,10*ROW('Hygiene Data'!F70)),NA())</f>
        <v>#N/A</v>
      </c>
      <c r="BG76" s="492" t="e">
        <f ca="1">+IF(AND(ISNUMBER(OFFSET('Hygiene Data'!$F$7,0,10*ROW('Hygiene Data'!F70))),'Data Summary'!DV76="Yes"),OFFSET('Hygiene Data'!$F$7,0,10*ROW('Hygiene Data'!F70)),NA())</f>
        <v>#N/A</v>
      </c>
      <c r="BH76" s="492" t="e">
        <f ca="1">+IF(AND(ISNUMBER(OFFSET('Hygiene Data'!$F$9,0,10*ROW('Hygiene Data'!F70))),'Data Summary'!DW76="Yes"),OFFSET('Hygiene Data'!$F$9,0,10*ROW('Hygiene Data'!F70)),NA())</f>
        <v>#N/A</v>
      </c>
      <c r="BI76" s="492" t="e">
        <f ca="1">+IF(AND(ISNUMBER(OFFSET('Hygiene Data'!$G$5,0,10*ROW('Hygiene Data'!G70))),'Data Summary'!DX76="Yes"),OFFSET('Hygiene Data'!$G$5,0,10*ROW('Hygiene Data'!G70)),NA())</f>
        <v>#N/A</v>
      </c>
      <c r="BJ76" s="492" t="e">
        <f ca="1">+IF(AND(ISNUMBER(OFFSET('Hygiene Data'!$G$7,0,10*ROW('Hygiene Data'!G70))),'Data Summary'!DY76="Yes"),OFFSET('Hygiene Data'!$G$7,0,10*ROW('Hygiene Data'!G70)),NA())</f>
        <v>#N/A</v>
      </c>
      <c r="BK76" s="492" t="e">
        <f ca="1">+IF(AND(ISNUMBER(OFFSET('Hygiene Data'!$G$9,0,10*ROW('Hygiene Data'!G70))),'Data Summary'!DZ76="Yes"),OFFSET('Hygiene Data'!$G$9,0,10*ROW('Hygiene Data'!G70)),NA())</f>
        <v>#N/A</v>
      </c>
      <c r="BL76" s="492" t="e">
        <f ca="1">+IF(AND(ISNUMBER(OFFSET('Hygiene Data'!$H$5,0,10*ROW('Hygiene Data'!H70))),'Data Summary'!EA76="Yes"),OFFSET('Hygiene Data'!$H$5,0,10*ROW('Hygiene Data'!H70)),NA())</f>
        <v>#N/A</v>
      </c>
      <c r="BM76" s="492" t="e">
        <f ca="1">+IF(AND(ISNUMBER(OFFSET('Hygiene Data'!$H$7,0,10*ROW('Hygiene Data'!H70))),'Data Summary'!EB76="Yes"),OFFSET('Hygiene Data'!$H$7,0,10*ROW('Hygiene Data'!H70)),NA())</f>
        <v>#N/A</v>
      </c>
      <c r="BN76" s="492" t="e">
        <f ca="1">+IF(AND(ISNUMBER(OFFSET('Hygiene Data'!$H$9,0,10*ROW('Hygiene Data'!H70))),'Data Summary'!EC76="Yes"),OFFSET('Hygiene Data'!$H$9,0,10*ROW('Hygiene Data'!H70)),NA())</f>
        <v>#N/A</v>
      </c>
      <c r="BO76" s="492" t="e">
        <f ca="1">+IF(AND(ISNUMBER(OFFSET('Hygiene Data'!$I$5,0,10*ROW('Hygiene Data'!I70))),'Data Summary'!ED76="Yes"),OFFSET('Hygiene Data'!$I$5,0,10*ROW('Hygiene Data'!I70)),NA())</f>
        <v>#N/A</v>
      </c>
      <c r="BP76" s="492" t="e">
        <f ca="1">+IF(AND(ISNUMBER(OFFSET('Hygiene Data'!$I$7,0,10*ROW('Hygiene Data'!I70))),'Data Summary'!EE76="Yes"),OFFSET('Hygiene Data'!$I$7,0,10*ROW('Hygiene Data'!I70)),NA())</f>
        <v>#N/A</v>
      </c>
      <c r="BQ76" s="492" t="e">
        <f ca="1">+IF(AND(ISNUMBER(OFFSET('Hygiene Data'!$I$9,0,10*ROW('Hygiene Data'!I70))),'Data Summary'!EF76="Yes"),OFFSET('Hygiene Data'!$I$9,0,10*ROW('Hygiene Data'!I70)),NA())</f>
        <v>#N/A</v>
      </c>
    </row>
    <row r="77" spans="1:69" x14ac:dyDescent="0.25">
      <c r="A77" s="488" t="e">
        <f ca="1">+RIGHT('Data Summary'!A77,LEN('Data Summary'!A77)-9)</f>
        <v>#VALUE!</v>
      </c>
      <c r="B77" s="462" t="str">
        <f ca="1">+IF(ISTEXT('Data Summary'!B77),'Data Summary'!B77,"")</f>
        <v/>
      </c>
      <c r="C77" s="489" t="e">
        <f ca="1">+VALUE('Data Summary'!C77)</f>
        <v>#VALUE!</v>
      </c>
      <c r="D77" s="490" t="e">
        <f ca="1">+IF(AND(ISNUMBER(OFFSET('Water Data'!$D$4,0,10*ROW('Water Data'!D71))),'Data Summary'!BS77="Yes"),100-OFFSET('Water Data'!$D$4,0,10*ROW('Water Data'!D71)),NA())</f>
        <v>#N/A</v>
      </c>
      <c r="E77" s="490" t="e">
        <f ca="1">+IF(AND(ISNUMBER(OFFSET('Water Data'!$D$6,0,10*ROW('Water Data'!D71))),'Data Summary'!BT77="Yes"),OFFSET('Water Data'!$D$6,0,10*ROW('Water Data'!D71)),NA())</f>
        <v>#N/A</v>
      </c>
      <c r="F77" s="490" t="e">
        <f ca="1">+IF(AND(ISNUMBER(OFFSET('Water Data'!$D$9,0,10*ROW('Water Data'!D71))),'Data Summary'!BU77="Yes"),OFFSET('Water Data'!$D$9,0,10*ROW('Water Data'!D71)),NA())</f>
        <v>#N/A</v>
      </c>
      <c r="G77" s="490" t="e">
        <f ca="1">+IF(AND(ISNUMBER(OFFSET('Water Data'!$E$4,0,10*ROW('Water Data'!E71))),'Data Summary'!BV77="Yes"),100-OFFSET('Water Data'!$E$4,0,10*ROW('Water Data'!E71)),NA())</f>
        <v>#N/A</v>
      </c>
      <c r="H77" s="490" t="e">
        <f ca="1">+IF(AND(ISNUMBER(OFFSET('Water Data'!$E$6,0,10*ROW('Water Data'!E71))),'Data Summary'!BW77="Yes"),OFFSET('Water Data'!$E$6,0,10*ROW('Water Data'!E71)),NA())</f>
        <v>#N/A</v>
      </c>
      <c r="I77" s="490" t="e">
        <f ca="1">+IF(AND(ISNUMBER(OFFSET('Water Data'!$E$9,0,10*ROW('Water Data'!E71))),'Data Summary'!BX77="Yes"),OFFSET('Water Data'!$E$9,0,10*ROW('Water Data'!E71)),NA())</f>
        <v>#N/A</v>
      </c>
      <c r="J77" s="490" t="e">
        <f ca="1">+IF(AND(ISNUMBER(OFFSET('Water Data'!$F$4,0,10*ROW('Water Data'!F71))),'Data Summary'!BY77="Yes"),100-OFFSET('Water Data'!$F$4,0,10*ROW('Water Data'!F71)),NA())</f>
        <v>#N/A</v>
      </c>
      <c r="K77" s="490" t="e">
        <f ca="1">+IF(AND(ISNUMBER(OFFSET('Water Data'!$F$6,0,10*ROW('Water Data'!F71))),'Data Summary'!BZ77="Yes"),OFFSET('Water Data'!$F$6,0,10*ROW('Water Data'!F71)),NA())</f>
        <v>#N/A</v>
      </c>
      <c r="L77" s="490" t="e">
        <f ca="1">+IF(AND(ISNUMBER(OFFSET('Water Data'!$F$9,0,10*ROW('Water Data'!F71))),'Data Summary'!CA77="Yes"),OFFSET('Water Data'!$F$9,0,10*ROW('Water Data'!F71)),NA())</f>
        <v>#N/A</v>
      </c>
      <c r="M77" s="490" t="e">
        <f ca="1">+IF(AND(ISNUMBER(OFFSET('Water Data'!$G$4,0,10*ROW('Water Data'!G71))),'Data Summary'!CB77="Yes"),100-OFFSET('Water Data'!$G$4,0,10*ROW('Water Data'!G71)),NA())</f>
        <v>#N/A</v>
      </c>
      <c r="N77" s="490" t="e">
        <f ca="1">+IF(AND(ISNUMBER(OFFSET('Water Data'!$G$6,0,10*ROW('Water Data'!G71))),'Data Summary'!CC77="Yes"),OFFSET('Water Data'!$G$6,0,10*ROW('Water Data'!G71)),NA())</f>
        <v>#N/A</v>
      </c>
      <c r="O77" s="490" t="e">
        <f ca="1">+IF(AND(ISNUMBER(OFFSET('Water Data'!$G$9,0,10*ROW('Water Data'!G71))),'Data Summary'!CD77="Yes"),OFFSET('Water Data'!$G$9,0,10*ROW('Water Data'!G71)),NA())</f>
        <v>#N/A</v>
      </c>
      <c r="P77" s="490" t="e">
        <f ca="1">+IF(AND(ISNUMBER(OFFSET('Water Data'!$H$4,0,10*ROW('Water Data'!H71))),'Data Summary'!CE77="Yes"),100-OFFSET('Water Data'!$H$4,0,10*ROW('Water Data'!H71)),NA())</f>
        <v>#N/A</v>
      </c>
      <c r="Q77" s="490" t="e">
        <f ca="1">+IF(AND(ISNUMBER(OFFSET('Water Data'!$H$6,0,10*ROW('Water Data'!H71))),'Data Summary'!CF77="Yes"),OFFSET('Water Data'!$H$6,0,10*ROW('Water Data'!H71)),NA())</f>
        <v>#N/A</v>
      </c>
      <c r="R77" s="490" t="e">
        <f ca="1">+IF(AND(ISNUMBER(OFFSET('Water Data'!$H$9,0,10*ROW('Water Data'!H71))),'Data Summary'!CG77="Yes"),OFFSET('Water Data'!$H$9,0,10*ROW('Water Data'!H71)),NA())</f>
        <v>#N/A</v>
      </c>
      <c r="S77" s="490" t="e">
        <f ca="1">+IF(AND(ISNUMBER(OFFSET('Water Data'!$I$4,0,10*ROW('Water Data'!I71))),'Data Summary'!CH77="Yes"),100-OFFSET('Water Data'!$I$4,0,10*ROW('Water Data'!I71)),NA())</f>
        <v>#N/A</v>
      </c>
      <c r="T77" s="490" t="e">
        <f ca="1">+IF(AND(ISNUMBER(OFFSET('Water Data'!$I$6,0,10*ROW('Water Data'!I71))),'Data Summary'!CI77="Yes"),OFFSET('Water Data'!$I$6,0,10*ROW('Water Data'!I71)),NA())</f>
        <v>#N/A</v>
      </c>
      <c r="U77" s="490" t="e">
        <f ca="1">+IF(AND(ISNUMBER(OFFSET('Water Data'!$I$9,0,10*ROW('Water Data'!I71))),'Data Summary'!CJ77="Yes"),OFFSET('Water Data'!$I$9,0,10*ROW('Water Data'!I71)),NA())</f>
        <v>#N/A</v>
      </c>
      <c r="V77" s="491" t="e">
        <f ca="1">+IF(AND(ISNUMBER(OFFSET('Sanitation Data'!$D$4,0,10*ROW('Sanitation Data'!D71))),'Data Summary'!CK77="Yes"),100-OFFSET('Sanitation Data'!$D$4,0,10*ROW('Sanitation Data'!D71)),NA())</f>
        <v>#N/A</v>
      </c>
      <c r="W77" s="491" t="e">
        <f ca="1">+IF(AND(ISNUMBER(OFFSET('Sanitation Data'!$D$6,0,10*ROW('Sanitation Data'!D71))),'Data Summary'!CL77="Yes"),OFFSET('Sanitation Data'!$D$6,0,10*ROW('Sanitation Data'!D71)),NA())</f>
        <v>#N/A</v>
      </c>
      <c r="X77" s="491" t="e">
        <f ca="1">+IF(AND(ISNUMBER(OFFSET('Sanitation Data'!$D$10,0,10*ROW('Sanitation Data'!D71))),'Data Summary'!CM77="Yes"),OFFSET('Sanitation Data'!$D$10,0,10*ROW('Sanitation Data'!D71)),NA())</f>
        <v>#N/A</v>
      </c>
      <c r="Y77" s="491" t="e">
        <f ca="1">+IF(AND(ISNUMBER(OFFSET('Sanitation Data'!$D$11,0,10*ROW('Sanitation Data'!D71))),'Data Summary'!CN77="Yes"),OFFSET('Sanitation Data'!$D$11,0,10*ROW('Sanitation Data'!D71)),NA())</f>
        <v>#N/A</v>
      </c>
      <c r="Z77" s="491" t="e">
        <f ca="1">+IF(AND(ISNUMBER(OFFSET('Sanitation Data'!$D$12,0,10*ROW('Sanitation Data'!D71))),'Data Summary'!CO77="Yes"),OFFSET('Sanitation Data'!$D$12,0,10*ROW('Sanitation Data'!D71)),NA())</f>
        <v>#N/A</v>
      </c>
      <c r="AA77" s="491" t="e">
        <f ca="1">+IF(AND(ISNUMBER(OFFSET('Sanitation Data'!$E$4,0,10*ROW('Sanitation Data'!E71))),'Data Summary'!CP77="Yes"),100-OFFSET('Sanitation Data'!$E$4,0,10*ROW('Sanitation Data'!E71)),NA())</f>
        <v>#N/A</v>
      </c>
      <c r="AB77" s="491" t="e">
        <f ca="1">+IF(AND(ISNUMBER(OFFSET('Sanitation Data'!$E$6,0,10*ROW('Sanitation Data'!E71))),'Data Summary'!CQ77="Yes"),OFFSET('Sanitation Data'!$E$6,0,10*ROW('Sanitation Data'!E71)),NA())</f>
        <v>#N/A</v>
      </c>
      <c r="AC77" s="491" t="e">
        <f ca="1">+IF(AND(ISNUMBER(OFFSET('Sanitation Data'!$E$10,0,10*ROW('Sanitation Data'!E71))),'Data Summary'!CR77="Yes"),OFFSET('Sanitation Data'!$E$10,0,10*ROW('Sanitation Data'!E71)),NA())</f>
        <v>#N/A</v>
      </c>
      <c r="AD77" s="491" t="e">
        <f ca="1">+IF(AND(ISNUMBER(OFFSET('Sanitation Data'!$E$11,0,10*ROW('Sanitation Data'!E71))),'Data Summary'!CS77="Yes"),OFFSET('Sanitation Data'!$E$11,0,10*ROW('Sanitation Data'!E71)),NA())</f>
        <v>#N/A</v>
      </c>
      <c r="AE77" s="491" t="e">
        <f ca="1">+IF(AND(ISNUMBER(OFFSET('Sanitation Data'!$E$12,0,10*ROW('Sanitation Data'!E71))),'Data Summary'!CT77="Yes"),OFFSET('Sanitation Data'!$E$12,0,10*ROW('Sanitation Data'!E71)),NA())</f>
        <v>#N/A</v>
      </c>
      <c r="AF77" s="491" t="e">
        <f ca="1">+IF(AND(ISNUMBER(OFFSET('Sanitation Data'!$F$4,0,10*ROW('Sanitation Data'!F71))),'Data Summary'!CU77="Yes"),100-OFFSET('Sanitation Data'!$F$4,0,10*ROW('Sanitation Data'!F71)),NA())</f>
        <v>#N/A</v>
      </c>
      <c r="AG77" s="491" t="e">
        <f ca="1">+IF(AND(ISNUMBER(OFFSET('Sanitation Data'!$F$6,0,10*ROW('Sanitation Data'!F71))),'Data Summary'!CV77="Yes"),OFFSET('Sanitation Data'!$F$6,0,10*ROW('Sanitation Data'!F71)),NA())</f>
        <v>#N/A</v>
      </c>
      <c r="AH77" s="491" t="e">
        <f ca="1">+IF(AND(ISNUMBER(OFFSET('Sanitation Data'!$F$10,0,10*ROW('Sanitation Data'!F71))),'Data Summary'!CW77="Yes"),OFFSET('Sanitation Data'!$F$10,0,10*ROW('Sanitation Data'!F71)),NA())</f>
        <v>#N/A</v>
      </c>
      <c r="AI77" s="491" t="e">
        <f ca="1">+IF(AND(ISNUMBER(OFFSET('Sanitation Data'!$F$11,0,10*ROW('Sanitation Data'!F71))),'Data Summary'!CX77="Yes"),OFFSET('Sanitation Data'!$F$11,0,10*ROW('Sanitation Data'!F71)),NA())</f>
        <v>#N/A</v>
      </c>
      <c r="AJ77" s="491" t="e">
        <f ca="1">+IF(AND(ISNUMBER(OFFSET('Sanitation Data'!$F$12,0,10*ROW('Sanitation Data'!F71))),'Data Summary'!CY77="Yes"),OFFSET('Sanitation Data'!$F$12,0,10*ROW('Sanitation Data'!F71)),NA())</f>
        <v>#N/A</v>
      </c>
      <c r="AK77" s="491" t="e">
        <f ca="1">+IF(AND(ISNUMBER(OFFSET('Sanitation Data'!$G$4,0,10*ROW('Sanitation Data'!G71))),'Data Summary'!CZ77="Yes"),100-OFFSET('Sanitation Data'!$G$4,0,10*ROW('Sanitation Data'!G71)),NA())</f>
        <v>#N/A</v>
      </c>
      <c r="AL77" s="491" t="e">
        <f ca="1">+IF(AND(ISNUMBER(OFFSET('Sanitation Data'!$G$6,0,10*ROW('Sanitation Data'!G71))),'Data Summary'!DA77="Yes"),OFFSET('Sanitation Data'!$G$6,0,10*ROW('Sanitation Data'!G71)),NA())</f>
        <v>#N/A</v>
      </c>
      <c r="AM77" s="491" t="e">
        <f ca="1">+IF(AND(ISNUMBER(OFFSET('Sanitation Data'!$G$10,0,10*ROW('Sanitation Data'!G71))),'Data Summary'!DB77="Yes"),OFFSET('Sanitation Data'!$G$10,0,10*ROW('Sanitation Data'!G71)),NA())</f>
        <v>#N/A</v>
      </c>
      <c r="AN77" s="491" t="e">
        <f ca="1">+IF(AND(ISNUMBER(OFFSET('Sanitation Data'!$G$11,0,10*ROW('Sanitation Data'!G71))),'Data Summary'!DC77="Yes"),OFFSET('Sanitation Data'!$G$11,0,10*ROW('Sanitation Data'!G71)),NA())</f>
        <v>#N/A</v>
      </c>
      <c r="AO77" s="491" t="e">
        <f ca="1">+IF(AND(ISNUMBER(OFFSET('Sanitation Data'!$G$12,0,10*ROW('Sanitation Data'!G71))),'Data Summary'!DD77="Yes"),OFFSET('Sanitation Data'!$G$12,0,10*ROW('Sanitation Data'!G71)),NA())</f>
        <v>#N/A</v>
      </c>
      <c r="AP77" s="491" t="e">
        <f ca="1">+IF(AND(ISNUMBER(OFFSET('Sanitation Data'!$H$4,0,10*ROW('Sanitation Data'!H71))),'Data Summary'!DE77="Yes"),100-OFFSET('Sanitation Data'!$H$4,0,10*ROW('Sanitation Data'!H71)),NA())</f>
        <v>#N/A</v>
      </c>
      <c r="AQ77" s="491" t="e">
        <f ca="1">+IF(AND(ISNUMBER(OFFSET('Sanitation Data'!$H$6,0,10*ROW('Sanitation Data'!H71))),'Data Summary'!DF77="Yes"),OFFSET('Sanitation Data'!$H$6,0,10*ROW('Sanitation Data'!H71)),NA())</f>
        <v>#N/A</v>
      </c>
      <c r="AR77" s="491" t="e">
        <f ca="1">+IF(AND(ISNUMBER(OFFSET('Sanitation Data'!$H$10,0,10*ROW('Sanitation Data'!H71))),'Data Summary'!DG77="Yes"),OFFSET('Sanitation Data'!$H$10,0,10*ROW('Sanitation Data'!H71)),NA())</f>
        <v>#N/A</v>
      </c>
      <c r="AS77" s="491" t="e">
        <f ca="1">+IF(AND(ISNUMBER(OFFSET('Sanitation Data'!$H$11,0,10*ROW('Sanitation Data'!H71))),'Data Summary'!DH77="Yes"),OFFSET('Sanitation Data'!$H$11,0,10*ROW('Sanitation Data'!H71)),NA())</f>
        <v>#N/A</v>
      </c>
      <c r="AT77" s="491" t="e">
        <f ca="1">+IF(AND(ISNUMBER(OFFSET('Sanitation Data'!$H$12,0,10*ROW('Sanitation Data'!H71))),'Data Summary'!DI77="Yes"),OFFSET('Sanitation Data'!$H$12,0,10*ROW('Sanitation Data'!H71)),NA())</f>
        <v>#N/A</v>
      </c>
      <c r="AU77" s="491" t="e">
        <f ca="1">+IF(AND(ISNUMBER(OFFSET('Sanitation Data'!$I$4,0,10*ROW('Sanitation Data'!I71))),'Data Summary'!DJ77="Yes"),100-OFFSET('Sanitation Data'!$I$4,0,10*ROW('Sanitation Data'!I71)),NA())</f>
        <v>#N/A</v>
      </c>
      <c r="AV77" s="491" t="e">
        <f ca="1">+IF(AND(ISNUMBER(OFFSET('Sanitation Data'!$I$6,0,10*ROW('Sanitation Data'!I71))),'Data Summary'!DK77="Yes"),OFFSET('Sanitation Data'!$I$6,0,10*ROW('Sanitation Data'!I71)),NA())</f>
        <v>#N/A</v>
      </c>
      <c r="AW77" s="491" t="e">
        <f ca="1">+IF(AND(ISNUMBER(OFFSET('Sanitation Data'!$I$10,0,10*ROW('Sanitation Data'!I71))),'Data Summary'!DL77="Yes"),OFFSET('Sanitation Data'!$I$10,0,10*ROW('Sanitation Data'!I71)),NA())</f>
        <v>#N/A</v>
      </c>
      <c r="AX77" s="491" t="e">
        <f ca="1">+IF(AND(ISNUMBER(OFFSET('Sanitation Data'!$I$11,0,10*ROW('Sanitation Data'!I71))),'Data Summary'!DM77="Yes"),OFFSET('Sanitation Data'!$I$11,0,10*ROW('Sanitation Data'!I71)),NA())</f>
        <v>#N/A</v>
      </c>
      <c r="AY77" s="491" t="e">
        <f ca="1">+IF(AND(ISNUMBER(OFFSET('Sanitation Data'!$I$12,0,10*ROW('Sanitation Data'!I71))),'Data Summary'!DN77="Yes"),OFFSET('Sanitation Data'!$I$12,0,10*ROW('Sanitation Data'!I71)),NA())</f>
        <v>#N/A</v>
      </c>
      <c r="AZ77" s="492" t="e">
        <f ca="1">+IF(AND(ISNUMBER(OFFSET('Hygiene Data'!$D$5,0,10*ROW('Hygiene Data'!D71))),'Data Summary'!DO77="Yes"),OFFSET('Hygiene Data'!$D$5,0,10*ROW('Hygiene Data'!D71)),NA())</f>
        <v>#N/A</v>
      </c>
      <c r="BA77" s="492" t="e">
        <f ca="1">+IF(AND(ISNUMBER(OFFSET('Hygiene Data'!$D$7,0,10*ROW('Hygiene Data'!D71))),'Data Summary'!DP77="Yes"),OFFSET('Hygiene Data'!$D$7,0,10*ROW('Hygiene Data'!D71)),NA())</f>
        <v>#N/A</v>
      </c>
      <c r="BB77" s="492" t="e">
        <f ca="1">+IF(AND(ISNUMBER(OFFSET('Hygiene Data'!$D$9,0,10*ROW('Hygiene Data'!D71))),'Data Summary'!DQ77="Yes"),OFFSET('Hygiene Data'!$D$9,0,10*ROW('Hygiene Data'!D71)),NA())</f>
        <v>#N/A</v>
      </c>
      <c r="BC77" s="492" t="e">
        <f ca="1">+IF(AND(ISNUMBER(OFFSET('Hygiene Data'!$E$5,0,10*ROW('Hygiene Data'!E71))),'Data Summary'!DR77="Yes"),OFFSET('Hygiene Data'!$E$5,0,10*ROW('Hygiene Data'!E71)),NA())</f>
        <v>#N/A</v>
      </c>
      <c r="BD77" s="492" t="e">
        <f ca="1">+IF(AND(ISNUMBER(OFFSET('Hygiene Data'!$E$7,0,10*ROW('Hygiene Data'!E71))),'Data Summary'!DS77="Yes"),OFFSET('Hygiene Data'!$E$7,0,10*ROW('Hygiene Data'!E71)),NA())</f>
        <v>#N/A</v>
      </c>
      <c r="BE77" s="492" t="e">
        <f ca="1">+IF(AND(ISNUMBER(OFFSET('Hygiene Data'!$E$9,0,10*ROW('Hygiene Data'!E71))),'Data Summary'!DT77="Yes"),OFFSET('Hygiene Data'!$E$9,0,10*ROW('Hygiene Data'!E71)),NA())</f>
        <v>#N/A</v>
      </c>
      <c r="BF77" s="492" t="e">
        <f ca="1">+IF(AND(ISNUMBER(OFFSET('Hygiene Data'!$F$5,0,10*ROW('Hygiene Data'!F71))),'Data Summary'!DU77="Yes"),OFFSET('Hygiene Data'!$F$5,0,10*ROW('Hygiene Data'!F71)),NA())</f>
        <v>#N/A</v>
      </c>
      <c r="BG77" s="492" t="e">
        <f ca="1">+IF(AND(ISNUMBER(OFFSET('Hygiene Data'!$F$7,0,10*ROW('Hygiene Data'!F71))),'Data Summary'!DV77="Yes"),OFFSET('Hygiene Data'!$F$7,0,10*ROW('Hygiene Data'!F71)),NA())</f>
        <v>#N/A</v>
      </c>
      <c r="BH77" s="492" t="e">
        <f ca="1">+IF(AND(ISNUMBER(OFFSET('Hygiene Data'!$F$9,0,10*ROW('Hygiene Data'!F71))),'Data Summary'!DW77="Yes"),OFFSET('Hygiene Data'!$F$9,0,10*ROW('Hygiene Data'!F71)),NA())</f>
        <v>#N/A</v>
      </c>
      <c r="BI77" s="492" t="e">
        <f ca="1">+IF(AND(ISNUMBER(OFFSET('Hygiene Data'!$G$5,0,10*ROW('Hygiene Data'!G71))),'Data Summary'!DX77="Yes"),OFFSET('Hygiene Data'!$G$5,0,10*ROW('Hygiene Data'!G71)),NA())</f>
        <v>#N/A</v>
      </c>
      <c r="BJ77" s="492" t="e">
        <f ca="1">+IF(AND(ISNUMBER(OFFSET('Hygiene Data'!$G$7,0,10*ROW('Hygiene Data'!G71))),'Data Summary'!DY77="Yes"),OFFSET('Hygiene Data'!$G$7,0,10*ROW('Hygiene Data'!G71)),NA())</f>
        <v>#N/A</v>
      </c>
      <c r="BK77" s="492" t="e">
        <f ca="1">+IF(AND(ISNUMBER(OFFSET('Hygiene Data'!$G$9,0,10*ROW('Hygiene Data'!G71))),'Data Summary'!DZ77="Yes"),OFFSET('Hygiene Data'!$G$9,0,10*ROW('Hygiene Data'!G71)),NA())</f>
        <v>#N/A</v>
      </c>
      <c r="BL77" s="492" t="e">
        <f ca="1">+IF(AND(ISNUMBER(OFFSET('Hygiene Data'!$H$5,0,10*ROW('Hygiene Data'!H71))),'Data Summary'!EA77="Yes"),OFFSET('Hygiene Data'!$H$5,0,10*ROW('Hygiene Data'!H71)),NA())</f>
        <v>#N/A</v>
      </c>
      <c r="BM77" s="492" t="e">
        <f ca="1">+IF(AND(ISNUMBER(OFFSET('Hygiene Data'!$H$7,0,10*ROW('Hygiene Data'!H71))),'Data Summary'!EB77="Yes"),OFFSET('Hygiene Data'!$H$7,0,10*ROW('Hygiene Data'!H71)),NA())</f>
        <v>#N/A</v>
      </c>
      <c r="BN77" s="492" t="e">
        <f ca="1">+IF(AND(ISNUMBER(OFFSET('Hygiene Data'!$H$9,0,10*ROW('Hygiene Data'!H71))),'Data Summary'!EC77="Yes"),OFFSET('Hygiene Data'!$H$9,0,10*ROW('Hygiene Data'!H71)),NA())</f>
        <v>#N/A</v>
      </c>
      <c r="BO77" s="492" t="e">
        <f ca="1">+IF(AND(ISNUMBER(OFFSET('Hygiene Data'!$I$5,0,10*ROW('Hygiene Data'!I71))),'Data Summary'!ED77="Yes"),OFFSET('Hygiene Data'!$I$5,0,10*ROW('Hygiene Data'!I71)),NA())</f>
        <v>#N/A</v>
      </c>
      <c r="BP77" s="492" t="e">
        <f ca="1">+IF(AND(ISNUMBER(OFFSET('Hygiene Data'!$I$7,0,10*ROW('Hygiene Data'!I71))),'Data Summary'!EE77="Yes"),OFFSET('Hygiene Data'!$I$7,0,10*ROW('Hygiene Data'!I71)),NA())</f>
        <v>#N/A</v>
      </c>
      <c r="BQ77" s="492" t="e">
        <f ca="1">+IF(AND(ISNUMBER(OFFSET('Hygiene Data'!$I$9,0,10*ROW('Hygiene Data'!I71))),'Data Summary'!EF77="Yes"),OFFSET('Hygiene Data'!$I$9,0,10*ROW('Hygiene Data'!I71)),NA())</f>
        <v>#N/A</v>
      </c>
    </row>
    <row r="78" spans="1:69" x14ac:dyDescent="0.25">
      <c r="A78" s="488" t="e">
        <f ca="1">+RIGHT('Data Summary'!A78,LEN('Data Summary'!A78)-9)</f>
        <v>#VALUE!</v>
      </c>
      <c r="B78" s="462" t="str">
        <f ca="1">+IF(ISTEXT('Data Summary'!B78),'Data Summary'!B78,"")</f>
        <v/>
      </c>
      <c r="C78" s="489" t="e">
        <f ca="1">+VALUE('Data Summary'!C78)</f>
        <v>#VALUE!</v>
      </c>
      <c r="D78" s="490" t="e">
        <f ca="1">+IF(AND(ISNUMBER(OFFSET('Water Data'!$D$4,0,10*ROW('Water Data'!D72))),'Data Summary'!BS78="Yes"),100-OFFSET('Water Data'!$D$4,0,10*ROW('Water Data'!D72)),NA())</f>
        <v>#N/A</v>
      </c>
      <c r="E78" s="490" t="e">
        <f ca="1">+IF(AND(ISNUMBER(OFFSET('Water Data'!$D$6,0,10*ROW('Water Data'!D72))),'Data Summary'!BT78="Yes"),OFFSET('Water Data'!$D$6,0,10*ROW('Water Data'!D72)),NA())</f>
        <v>#N/A</v>
      </c>
      <c r="F78" s="490" t="e">
        <f ca="1">+IF(AND(ISNUMBER(OFFSET('Water Data'!$D$9,0,10*ROW('Water Data'!D72))),'Data Summary'!BU78="Yes"),OFFSET('Water Data'!$D$9,0,10*ROW('Water Data'!D72)),NA())</f>
        <v>#N/A</v>
      </c>
      <c r="G78" s="490" t="e">
        <f ca="1">+IF(AND(ISNUMBER(OFFSET('Water Data'!$E$4,0,10*ROW('Water Data'!E72))),'Data Summary'!BV78="Yes"),100-OFFSET('Water Data'!$E$4,0,10*ROW('Water Data'!E72)),NA())</f>
        <v>#N/A</v>
      </c>
      <c r="H78" s="490" t="e">
        <f ca="1">+IF(AND(ISNUMBER(OFFSET('Water Data'!$E$6,0,10*ROW('Water Data'!E72))),'Data Summary'!BW78="Yes"),OFFSET('Water Data'!$E$6,0,10*ROW('Water Data'!E72)),NA())</f>
        <v>#N/A</v>
      </c>
      <c r="I78" s="490" t="e">
        <f ca="1">+IF(AND(ISNUMBER(OFFSET('Water Data'!$E$9,0,10*ROW('Water Data'!E72))),'Data Summary'!BX78="Yes"),OFFSET('Water Data'!$E$9,0,10*ROW('Water Data'!E72)),NA())</f>
        <v>#N/A</v>
      </c>
      <c r="J78" s="490" t="e">
        <f ca="1">+IF(AND(ISNUMBER(OFFSET('Water Data'!$F$4,0,10*ROW('Water Data'!F72))),'Data Summary'!BY78="Yes"),100-OFFSET('Water Data'!$F$4,0,10*ROW('Water Data'!F72)),NA())</f>
        <v>#N/A</v>
      </c>
      <c r="K78" s="490" t="e">
        <f ca="1">+IF(AND(ISNUMBER(OFFSET('Water Data'!$F$6,0,10*ROW('Water Data'!F72))),'Data Summary'!BZ78="Yes"),OFFSET('Water Data'!$F$6,0,10*ROW('Water Data'!F72)),NA())</f>
        <v>#N/A</v>
      </c>
      <c r="L78" s="490" t="e">
        <f ca="1">+IF(AND(ISNUMBER(OFFSET('Water Data'!$F$9,0,10*ROW('Water Data'!F72))),'Data Summary'!CA78="Yes"),OFFSET('Water Data'!$F$9,0,10*ROW('Water Data'!F72)),NA())</f>
        <v>#N/A</v>
      </c>
      <c r="M78" s="490" t="e">
        <f ca="1">+IF(AND(ISNUMBER(OFFSET('Water Data'!$G$4,0,10*ROW('Water Data'!G72))),'Data Summary'!CB78="Yes"),100-OFFSET('Water Data'!$G$4,0,10*ROW('Water Data'!G72)),NA())</f>
        <v>#N/A</v>
      </c>
      <c r="N78" s="490" t="e">
        <f ca="1">+IF(AND(ISNUMBER(OFFSET('Water Data'!$G$6,0,10*ROW('Water Data'!G72))),'Data Summary'!CC78="Yes"),OFFSET('Water Data'!$G$6,0,10*ROW('Water Data'!G72)),NA())</f>
        <v>#N/A</v>
      </c>
      <c r="O78" s="490" t="e">
        <f ca="1">+IF(AND(ISNUMBER(OFFSET('Water Data'!$G$9,0,10*ROW('Water Data'!G72))),'Data Summary'!CD78="Yes"),OFFSET('Water Data'!$G$9,0,10*ROW('Water Data'!G72)),NA())</f>
        <v>#N/A</v>
      </c>
      <c r="P78" s="490" t="e">
        <f ca="1">+IF(AND(ISNUMBER(OFFSET('Water Data'!$H$4,0,10*ROW('Water Data'!H72))),'Data Summary'!CE78="Yes"),100-OFFSET('Water Data'!$H$4,0,10*ROW('Water Data'!H72)),NA())</f>
        <v>#N/A</v>
      </c>
      <c r="Q78" s="490" t="e">
        <f ca="1">+IF(AND(ISNUMBER(OFFSET('Water Data'!$H$6,0,10*ROW('Water Data'!H72))),'Data Summary'!CF78="Yes"),OFFSET('Water Data'!$H$6,0,10*ROW('Water Data'!H72)),NA())</f>
        <v>#N/A</v>
      </c>
      <c r="R78" s="490" t="e">
        <f ca="1">+IF(AND(ISNUMBER(OFFSET('Water Data'!$H$9,0,10*ROW('Water Data'!H72))),'Data Summary'!CG78="Yes"),OFFSET('Water Data'!$H$9,0,10*ROW('Water Data'!H72)),NA())</f>
        <v>#N/A</v>
      </c>
      <c r="S78" s="490" t="e">
        <f ca="1">+IF(AND(ISNUMBER(OFFSET('Water Data'!$I$4,0,10*ROW('Water Data'!I72))),'Data Summary'!CH78="Yes"),100-OFFSET('Water Data'!$I$4,0,10*ROW('Water Data'!I72)),NA())</f>
        <v>#N/A</v>
      </c>
      <c r="T78" s="490" t="e">
        <f ca="1">+IF(AND(ISNUMBER(OFFSET('Water Data'!$I$6,0,10*ROW('Water Data'!I72))),'Data Summary'!CI78="Yes"),OFFSET('Water Data'!$I$6,0,10*ROW('Water Data'!I72)),NA())</f>
        <v>#N/A</v>
      </c>
      <c r="U78" s="490" t="e">
        <f ca="1">+IF(AND(ISNUMBER(OFFSET('Water Data'!$I$9,0,10*ROW('Water Data'!I72))),'Data Summary'!CJ78="Yes"),OFFSET('Water Data'!$I$9,0,10*ROW('Water Data'!I72)),NA())</f>
        <v>#N/A</v>
      </c>
      <c r="V78" s="491" t="e">
        <f ca="1">+IF(AND(ISNUMBER(OFFSET('Sanitation Data'!$D$4,0,10*ROW('Sanitation Data'!D72))),'Data Summary'!CK78="Yes"),100-OFFSET('Sanitation Data'!$D$4,0,10*ROW('Sanitation Data'!D72)),NA())</f>
        <v>#N/A</v>
      </c>
      <c r="W78" s="491" t="e">
        <f ca="1">+IF(AND(ISNUMBER(OFFSET('Sanitation Data'!$D$6,0,10*ROW('Sanitation Data'!D72))),'Data Summary'!CL78="Yes"),OFFSET('Sanitation Data'!$D$6,0,10*ROW('Sanitation Data'!D72)),NA())</f>
        <v>#N/A</v>
      </c>
      <c r="X78" s="491" t="e">
        <f ca="1">+IF(AND(ISNUMBER(OFFSET('Sanitation Data'!$D$10,0,10*ROW('Sanitation Data'!D72))),'Data Summary'!CM78="Yes"),OFFSET('Sanitation Data'!$D$10,0,10*ROW('Sanitation Data'!D72)),NA())</f>
        <v>#N/A</v>
      </c>
      <c r="Y78" s="491" t="e">
        <f ca="1">+IF(AND(ISNUMBER(OFFSET('Sanitation Data'!$D$11,0,10*ROW('Sanitation Data'!D72))),'Data Summary'!CN78="Yes"),OFFSET('Sanitation Data'!$D$11,0,10*ROW('Sanitation Data'!D72)),NA())</f>
        <v>#N/A</v>
      </c>
      <c r="Z78" s="491" t="e">
        <f ca="1">+IF(AND(ISNUMBER(OFFSET('Sanitation Data'!$D$12,0,10*ROW('Sanitation Data'!D72))),'Data Summary'!CO78="Yes"),OFFSET('Sanitation Data'!$D$12,0,10*ROW('Sanitation Data'!D72)),NA())</f>
        <v>#N/A</v>
      </c>
      <c r="AA78" s="491" t="e">
        <f ca="1">+IF(AND(ISNUMBER(OFFSET('Sanitation Data'!$E$4,0,10*ROW('Sanitation Data'!E72))),'Data Summary'!CP78="Yes"),100-OFFSET('Sanitation Data'!$E$4,0,10*ROW('Sanitation Data'!E72)),NA())</f>
        <v>#N/A</v>
      </c>
      <c r="AB78" s="491" t="e">
        <f ca="1">+IF(AND(ISNUMBER(OFFSET('Sanitation Data'!$E$6,0,10*ROW('Sanitation Data'!E72))),'Data Summary'!CQ78="Yes"),OFFSET('Sanitation Data'!$E$6,0,10*ROW('Sanitation Data'!E72)),NA())</f>
        <v>#N/A</v>
      </c>
      <c r="AC78" s="491" t="e">
        <f ca="1">+IF(AND(ISNUMBER(OFFSET('Sanitation Data'!$E$10,0,10*ROW('Sanitation Data'!E72))),'Data Summary'!CR78="Yes"),OFFSET('Sanitation Data'!$E$10,0,10*ROW('Sanitation Data'!E72)),NA())</f>
        <v>#N/A</v>
      </c>
      <c r="AD78" s="491" t="e">
        <f ca="1">+IF(AND(ISNUMBER(OFFSET('Sanitation Data'!$E$11,0,10*ROW('Sanitation Data'!E72))),'Data Summary'!CS78="Yes"),OFFSET('Sanitation Data'!$E$11,0,10*ROW('Sanitation Data'!E72)),NA())</f>
        <v>#N/A</v>
      </c>
      <c r="AE78" s="491" t="e">
        <f ca="1">+IF(AND(ISNUMBER(OFFSET('Sanitation Data'!$E$12,0,10*ROW('Sanitation Data'!E72))),'Data Summary'!CT78="Yes"),OFFSET('Sanitation Data'!$E$12,0,10*ROW('Sanitation Data'!E72)),NA())</f>
        <v>#N/A</v>
      </c>
      <c r="AF78" s="491" t="e">
        <f ca="1">+IF(AND(ISNUMBER(OFFSET('Sanitation Data'!$F$4,0,10*ROW('Sanitation Data'!F72))),'Data Summary'!CU78="Yes"),100-OFFSET('Sanitation Data'!$F$4,0,10*ROW('Sanitation Data'!F72)),NA())</f>
        <v>#N/A</v>
      </c>
      <c r="AG78" s="491" t="e">
        <f ca="1">+IF(AND(ISNUMBER(OFFSET('Sanitation Data'!$F$6,0,10*ROW('Sanitation Data'!F72))),'Data Summary'!CV78="Yes"),OFFSET('Sanitation Data'!$F$6,0,10*ROW('Sanitation Data'!F72)),NA())</f>
        <v>#N/A</v>
      </c>
      <c r="AH78" s="491" t="e">
        <f ca="1">+IF(AND(ISNUMBER(OFFSET('Sanitation Data'!$F$10,0,10*ROW('Sanitation Data'!F72))),'Data Summary'!CW78="Yes"),OFFSET('Sanitation Data'!$F$10,0,10*ROW('Sanitation Data'!F72)),NA())</f>
        <v>#N/A</v>
      </c>
      <c r="AI78" s="491" t="e">
        <f ca="1">+IF(AND(ISNUMBER(OFFSET('Sanitation Data'!$F$11,0,10*ROW('Sanitation Data'!F72))),'Data Summary'!CX78="Yes"),OFFSET('Sanitation Data'!$F$11,0,10*ROW('Sanitation Data'!F72)),NA())</f>
        <v>#N/A</v>
      </c>
      <c r="AJ78" s="491" t="e">
        <f ca="1">+IF(AND(ISNUMBER(OFFSET('Sanitation Data'!$F$12,0,10*ROW('Sanitation Data'!F72))),'Data Summary'!CY78="Yes"),OFFSET('Sanitation Data'!$F$12,0,10*ROW('Sanitation Data'!F72)),NA())</f>
        <v>#N/A</v>
      </c>
      <c r="AK78" s="491" t="e">
        <f ca="1">+IF(AND(ISNUMBER(OFFSET('Sanitation Data'!$G$4,0,10*ROW('Sanitation Data'!G72))),'Data Summary'!CZ78="Yes"),100-OFFSET('Sanitation Data'!$G$4,0,10*ROW('Sanitation Data'!G72)),NA())</f>
        <v>#N/A</v>
      </c>
      <c r="AL78" s="491" t="e">
        <f ca="1">+IF(AND(ISNUMBER(OFFSET('Sanitation Data'!$G$6,0,10*ROW('Sanitation Data'!G72))),'Data Summary'!DA78="Yes"),OFFSET('Sanitation Data'!$G$6,0,10*ROW('Sanitation Data'!G72)),NA())</f>
        <v>#N/A</v>
      </c>
      <c r="AM78" s="491" t="e">
        <f ca="1">+IF(AND(ISNUMBER(OFFSET('Sanitation Data'!$G$10,0,10*ROW('Sanitation Data'!G72))),'Data Summary'!DB78="Yes"),OFFSET('Sanitation Data'!$G$10,0,10*ROW('Sanitation Data'!G72)),NA())</f>
        <v>#N/A</v>
      </c>
      <c r="AN78" s="491" t="e">
        <f ca="1">+IF(AND(ISNUMBER(OFFSET('Sanitation Data'!$G$11,0,10*ROW('Sanitation Data'!G72))),'Data Summary'!DC78="Yes"),OFFSET('Sanitation Data'!$G$11,0,10*ROW('Sanitation Data'!G72)),NA())</f>
        <v>#N/A</v>
      </c>
      <c r="AO78" s="491" t="e">
        <f ca="1">+IF(AND(ISNUMBER(OFFSET('Sanitation Data'!$G$12,0,10*ROW('Sanitation Data'!G72))),'Data Summary'!DD78="Yes"),OFFSET('Sanitation Data'!$G$12,0,10*ROW('Sanitation Data'!G72)),NA())</f>
        <v>#N/A</v>
      </c>
      <c r="AP78" s="491" t="e">
        <f ca="1">+IF(AND(ISNUMBER(OFFSET('Sanitation Data'!$H$4,0,10*ROW('Sanitation Data'!H72))),'Data Summary'!DE78="Yes"),100-OFFSET('Sanitation Data'!$H$4,0,10*ROW('Sanitation Data'!H72)),NA())</f>
        <v>#N/A</v>
      </c>
      <c r="AQ78" s="491" t="e">
        <f ca="1">+IF(AND(ISNUMBER(OFFSET('Sanitation Data'!$H$6,0,10*ROW('Sanitation Data'!H72))),'Data Summary'!DF78="Yes"),OFFSET('Sanitation Data'!$H$6,0,10*ROW('Sanitation Data'!H72)),NA())</f>
        <v>#N/A</v>
      </c>
      <c r="AR78" s="491" t="e">
        <f ca="1">+IF(AND(ISNUMBER(OFFSET('Sanitation Data'!$H$10,0,10*ROW('Sanitation Data'!H72))),'Data Summary'!DG78="Yes"),OFFSET('Sanitation Data'!$H$10,0,10*ROW('Sanitation Data'!H72)),NA())</f>
        <v>#N/A</v>
      </c>
      <c r="AS78" s="491" t="e">
        <f ca="1">+IF(AND(ISNUMBER(OFFSET('Sanitation Data'!$H$11,0,10*ROW('Sanitation Data'!H72))),'Data Summary'!DH78="Yes"),OFFSET('Sanitation Data'!$H$11,0,10*ROW('Sanitation Data'!H72)),NA())</f>
        <v>#N/A</v>
      </c>
      <c r="AT78" s="491" t="e">
        <f ca="1">+IF(AND(ISNUMBER(OFFSET('Sanitation Data'!$H$12,0,10*ROW('Sanitation Data'!H72))),'Data Summary'!DI78="Yes"),OFFSET('Sanitation Data'!$H$12,0,10*ROW('Sanitation Data'!H72)),NA())</f>
        <v>#N/A</v>
      </c>
      <c r="AU78" s="491" t="e">
        <f ca="1">+IF(AND(ISNUMBER(OFFSET('Sanitation Data'!$I$4,0,10*ROW('Sanitation Data'!I72))),'Data Summary'!DJ78="Yes"),100-OFFSET('Sanitation Data'!$I$4,0,10*ROW('Sanitation Data'!I72)),NA())</f>
        <v>#N/A</v>
      </c>
      <c r="AV78" s="491" t="e">
        <f ca="1">+IF(AND(ISNUMBER(OFFSET('Sanitation Data'!$I$6,0,10*ROW('Sanitation Data'!I72))),'Data Summary'!DK78="Yes"),OFFSET('Sanitation Data'!$I$6,0,10*ROW('Sanitation Data'!I72)),NA())</f>
        <v>#N/A</v>
      </c>
      <c r="AW78" s="491" t="e">
        <f ca="1">+IF(AND(ISNUMBER(OFFSET('Sanitation Data'!$I$10,0,10*ROW('Sanitation Data'!I72))),'Data Summary'!DL78="Yes"),OFFSET('Sanitation Data'!$I$10,0,10*ROW('Sanitation Data'!I72)),NA())</f>
        <v>#N/A</v>
      </c>
      <c r="AX78" s="491" t="e">
        <f ca="1">+IF(AND(ISNUMBER(OFFSET('Sanitation Data'!$I$11,0,10*ROW('Sanitation Data'!I72))),'Data Summary'!DM78="Yes"),OFFSET('Sanitation Data'!$I$11,0,10*ROW('Sanitation Data'!I72)),NA())</f>
        <v>#N/A</v>
      </c>
      <c r="AY78" s="491" t="e">
        <f ca="1">+IF(AND(ISNUMBER(OFFSET('Sanitation Data'!$I$12,0,10*ROW('Sanitation Data'!I72))),'Data Summary'!DN78="Yes"),OFFSET('Sanitation Data'!$I$12,0,10*ROW('Sanitation Data'!I72)),NA())</f>
        <v>#N/A</v>
      </c>
      <c r="AZ78" s="492" t="e">
        <f ca="1">+IF(AND(ISNUMBER(OFFSET('Hygiene Data'!$D$5,0,10*ROW('Hygiene Data'!D72))),'Data Summary'!DO78="Yes"),OFFSET('Hygiene Data'!$D$5,0,10*ROW('Hygiene Data'!D72)),NA())</f>
        <v>#N/A</v>
      </c>
      <c r="BA78" s="492" t="e">
        <f ca="1">+IF(AND(ISNUMBER(OFFSET('Hygiene Data'!$D$7,0,10*ROW('Hygiene Data'!D72))),'Data Summary'!DP78="Yes"),OFFSET('Hygiene Data'!$D$7,0,10*ROW('Hygiene Data'!D72)),NA())</f>
        <v>#N/A</v>
      </c>
      <c r="BB78" s="492" t="e">
        <f ca="1">+IF(AND(ISNUMBER(OFFSET('Hygiene Data'!$D$9,0,10*ROW('Hygiene Data'!D72))),'Data Summary'!DQ78="Yes"),OFFSET('Hygiene Data'!$D$9,0,10*ROW('Hygiene Data'!D72)),NA())</f>
        <v>#N/A</v>
      </c>
      <c r="BC78" s="492" t="e">
        <f ca="1">+IF(AND(ISNUMBER(OFFSET('Hygiene Data'!$E$5,0,10*ROW('Hygiene Data'!E72))),'Data Summary'!DR78="Yes"),OFFSET('Hygiene Data'!$E$5,0,10*ROW('Hygiene Data'!E72)),NA())</f>
        <v>#N/A</v>
      </c>
      <c r="BD78" s="492" t="e">
        <f ca="1">+IF(AND(ISNUMBER(OFFSET('Hygiene Data'!$E$7,0,10*ROW('Hygiene Data'!E72))),'Data Summary'!DS78="Yes"),OFFSET('Hygiene Data'!$E$7,0,10*ROW('Hygiene Data'!E72)),NA())</f>
        <v>#N/A</v>
      </c>
      <c r="BE78" s="492" t="e">
        <f ca="1">+IF(AND(ISNUMBER(OFFSET('Hygiene Data'!$E$9,0,10*ROW('Hygiene Data'!E72))),'Data Summary'!DT78="Yes"),OFFSET('Hygiene Data'!$E$9,0,10*ROW('Hygiene Data'!E72)),NA())</f>
        <v>#N/A</v>
      </c>
      <c r="BF78" s="492" t="e">
        <f ca="1">+IF(AND(ISNUMBER(OFFSET('Hygiene Data'!$F$5,0,10*ROW('Hygiene Data'!F72))),'Data Summary'!DU78="Yes"),OFFSET('Hygiene Data'!$F$5,0,10*ROW('Hygiene Data'!F72)),NA())</f>
        <v>#N/A</v>
      </c>
      <c r="BG78" s="492" t="e">
        <f ca="1">+IF(AND(ISNUMBER(OFFSET('Hygiene Data'!$F$7,0,10*ROW('Hygiene Data'!F72))),'Data Summary'!DV78="Yes"),OFFSET('Hygiene Data'!$F$7,0,10*ROW('Hygiene Data'!F72)),NA())</f>
        <v>#N/A</v>
      </c>
      <c r="BH78" s="492" t="e">
        <f ca="1">+IF(AND(ISNUMBER(OFFSET('Hygiene Data'!$F$9,0,10*ROW('Hygiene Data'!F72))),'Data Summary'!DW78="Yes"),OFFSET('Hygiene Data'!$F$9,0,10*ROW('Hygiene Data'!F72)),NA())</f>
        <v>#N/A</v>
      </c>
      <c r="BI78" s="492" t="e">
        <f ca="1">+IF(AND(ISNUMBER(OFFSET('Hygiene Data'!$G$5,0,10*ROW('Hygiene Data'!G72))),'Data Summary'!DX78="Yes"),OFFSET('Hygiene Data'!$G$5,0,10*ROW('Hygiene Data'!G72)),NA())</f>
        <v>#N/A</v>
      </c>
      <c r="BJ78" s="492" t="e">
        <f ca="1">+IF(AND(ISNUMBER(OFFSET('Hygiene Data'!$G$7,0,10*ROW('Hygiene Data'!G72))),'Data Summary'!DY78="Yes"),OFFSET('Hygiene Data'!$G$7,0,10*ROW('Hygiene Data'!G72)),NA())</f>
        <v>#N/A</v>
      </c>
      <c r="BK78" s="492" t="e">
        <f ca="1">+IF(AND(ISNUMBER(OFFSET('Hygiene Data'!$G$9,0,10*ROW('Hygiene Data'!G72))),'Data Summary'!DZ78="Yes"),OFFSET('Hygiene Data'!$G$9,0,10*ROW('Hygiene Data'!G72)),NA())</f>
        <v>#N/A</v>
      </c>
      <c r="BL78" s="492" t="e">
        <f ca="1">+IF(AND(ISNUMBER(OFFSET('Hygiene Data'!$H$5,0,10*ROW('Hygiene Data'!H72))),'Data Summary'!EA78="Yes"),OFFSET('Hygiene Data'!$H$5,0,10*ROW('Hygiene Data'!H72)),NA())</f>
        <v>#N/A</v>
      </c>
      <c r="BM78" s="492" t="e">
        <f ca="1">+IF(AND(ISNUMBER(OFFSET('Hygiene Data'!$H$7,0,10*ROW('Hygiene Data'!H72))),'Data Summary'!EB78="Yes"),OFFSET('Hygiene Data'!$H$7,0,10*ROW('Hygiene Data'!H72)),NA())</f>
        <v>#N/A</v>
      </c>
      <c r="BN78" s="492" t="e">
        <f ca="1">+IF(AND(ISNUMBER(OFFSET('Hygiene Data'!$H$9,0,10*ROW('Hygiene Data'!H72))),'Data Summary'!EC78="Yes"),OFFSET('Hygiene Data'!$H$9,0,10*ROW('Hygiene Data'!H72)),NA())</f>
        <v>#N/A</v>
      </c>
      <c r="BO78" s="492" t="e">
        <f ca="1">+IF(AND(ISNUMBER(OFFSET('Hygiene Data'!$I$5,0,10*ROW('Hygiene Data'!I72))),'Data Summary'!ED78="Yes"),OFFSET('Hygiene Data'!$I$5,0,10*ROW('Hygiene Data'!I72)),NA())</f>
        <v>#N/A</v>
      </c>
      <c r="BP78" s="492" t="e">
        <f ca="1">+IF(AND(ISNUMBER(OFFSET('Hygiene Data'!$I$7,0,10*ROW('Hygiene Data'!I72))),'Data Summary'!EE78="Yes"),OFFSET('Hygiene Data'!$I$7,0,10*ROW('Hygiene Data'!I72)),NA())</f>
        <v>#N/A</v>
      </c>
      <c r="BQ78" s="492" t="e">
        <f ca="1">+IF(AND(ISNUMBER(OFFSET('Hygiene Data'!$I$9,0,10*ROW('Hygiene Data'!I72))),'Data Summary'!EF78="Yes"),OFFSET('Hygiene Data'!$I$9,0,10*ROW('Hygiene Data'!I72)),NA())</f>
        <v>#N/A</v>
      </c>
    </row>
    <row r="79" spans="1:69" x14ac:dyDescent="0.25">
      <c r="A79" s="488" t="e">
        <f ca="1">+RIGHT('Data Summary'!A79,LEN('Data Summary'!A79)-9)</f>
        <v>#VALUE!</v>
      </c>
      <c r="B79" s="462" t="str">
        <f ca="1">+IF(ISTEXT('Data Summary'!B79),'Data Summary'!B79,"")</f>
        <v/>
      </c>
      <c r="C79" s="489" t="e">
        <f ca="1">+VALUE('Data Summary'!C79)</f>
        <v>#VALUE!</v>
      </c>
      <c r="D79" s="490" t="e">
        <f ca="1">+IF(AND(ISNUMBER(OFFSET('Water Data'!$D$4,0,10*ROW('Water Data'!D73))),'Data Summary'!BS79="Yes"),100-OFFSET('Water Data'!$D$4,0,10*ROW('Water Data'!D73)),NA())</f>
        <v>#N/A</v>
      </c>
      <c r="E79" s="490" t="e">
        <f ca="1">+IF(AND(ISNUMBER(OFFSET('Water Data'!$D$6,0,10*ROW('Water Data'!D73))),'Data Summary'!BT79="Yes"),OFFSET('Water Data'!$D$6,0,10*ROW('Water Data'!D73)),NA())</f>
        <v>#N/A</v>
      </c>
      <c r="F79" s="490" t="e">
        <f ca="1">+IF(AND(ISNUMBER(OFFSET('Water Data'!$D$9,0,10*ROW('Water Data'!D73))),'Data Summary'!BU79="Yes"),OFFSET('Water Data'!$D$9,0,10*ROW('Water Data'!D73)),NA())</f>
        <v>#N/A</v>
      </c>
      <c r="G79" s="490" t="e">
        <f ca="1">+IF(AND(ISNUMBER(OFFSET('Water Data'!$E$4,0,10*ROW('Water Data'!E73))),'Data Summary'!BV79="Yes"),100-OFFSET('Water Data'!$E$4,0,10*ROW('Water Data'!E73)),NA())</f>
        <v>#N/A</v>
      </c>
      <c r="H79" s="490" t="e">
        <f ca="1">+IF(AND(ISNUMBER(OFFSET('Water Data'!$E$6,0,10*ROW('Water Data'!E73))),'Data Summary'!BW79="Yes"),OFFSET('Water Data'!$E$6,0,10*ROW('Water Data'!E73)),NA())</f>
        <v>#N/A</v>
      </c>
      <c r="I79" s="490" t="e">
        <f ca="1">+IF(AND(ISNUMBER(OFFSET('Water Data'!$E$9,0,10*ROW('Water Data'!E73))),'Data Summary'!BX79="Yes"),OFFSET('Water Data'!$E$9,0,10*ROW('Water Data'!E73)),NA())</f>
        <v>#N/A</v>
      </c>
      <c r="J79" s="490" t="e">
        <f ca="1">+IF(AND(ISNUMBER(OFFSET('Water Data'!$F$4,0,10*ROW('Water Data'!F73))),'Data Summary'!BY79="Yes"),100-OFFSET('Water Data'!$F$4,0,10*ROW('Water Data'!F73)),NA())</f>
        <v>#N/A</v>
      </c>
      <c r="K79" s="490" t="e">
        <f ca="1">+IF(AND(ISNUMBER(OFFSET('Water Data'!$F$6,0,10*ROW('Water Data'!F73))),'Data Summary'!BZ79="Yes"),OFFSET('Water Data'!$F$6,0,10*ROW('Water Data'!F73)),NA())</f>
        <v>#N/A</v>
      </c>
      <c r="L79" s="490" t="e">
        <f ca="1">+IF(AND(ISNUMBER(OFFSET('Water Data'!$F$9,0,10*ROW('Water Data'!F73))),'Data Summary'!CA79="Yes"),OFFSET('Water Data'!$F$9,0,10*ROW('Water Data'!F73)),NA())</f>
        <v>#N/A</v>
      </c>
      <c r="M79" s="490" t="e">
        <f ca="1">+IF(AND(ISNUMBER(OFFSET('Water Data'!$G$4,0,10*ROW('Water Data'!G73))),'Data Summary'!CB79="Yes"),100-OFFSET('Water Data'!$G$4,0,10*ROW('Water Data'!G73)),NA())</f>
        <v>#N/A</v>
      </c>
      <c r="N79" s="490" t="e">
        <f ca="1">+IF(AND(ISNUMBER(OFFSET('Water Data'!$G$6,0,10*ROW('Water Data'!G73))),'Data Summary'!CC79="Yes"),OFFSET('Water Data'!$G$6,0,10*ROW('Water Data'!G73)),NA())</f>
        <v>#N/A</v>
      </c>
      <c r="O79" s="490" t="e">
        <f ca="1">+IF(AND(ISNUMBER(OFFSET('Water Data'!$G$9,0,10*ROW('Water Data'!G73))),'Data Summary'!CD79="Yes"),OFFSET('Water Data'!$G$9,0,10*ROW('Water Data'!G73)),NA())</f>
        <v>#N/A</v>
      </c>
      <c r="P79" s="490" t="e">
        <f ca="1">+IF(AND(ISNUMBER(OFFSET('Water Data'!$H$4,0,10*ROW('Water Data'!H73))),'Data Summary'!CE79="Yes"),100-OFFSET('Water Data'!$H$4,0,10*ROW('Water Data'!H73)),NA())</f>
        <v>#N/A</v>
      </c>
      <c r="Q79" s="490" t="e">
        <f ca="1">+IF(AND(ISNUMBER(OFFSET('Water Data'!$H$6,0,10*ROW('Water Data'!H73))),'Data Summary'!CF79="Yes"),OFFSET('Water Data'!$H$6,0,10*ROW('Water Data'!H73)),NA())</f>
        <v>#N/A</v>
      </c>
      <c r="R79" s="490" t="e">
        <f ca="1">+IF(AND(ISNUMBER(OFFSET('Water Data'!$H$9,0,10*ROW('Water Data'!H73))),'Data Summary'!CG79="Yes"),OFFSET('Water Data'!$H$9,0,10*ROW('Water Data'!H73)),NA())</f>
        <v>#N/A</v>
      </c>
      <c r="S79" s="490" t="e">
        <f ca="1">+IF(AND(ISNUMBER(OFFSET('Water Data'!$I$4,0,10*ROW('Water Data'!I73))),'Data Summary'!CH79="Yes"),100-OFFSET('Water Data'!$I$4,0,10*ROW('Water Data'!I73)),NA())</f>
        <v>#N/A</v>
      </c>
      <c r="T79" s="490" t="e">
        <f ca="1">+IF(AND(ISNUMBER(OFFSET('Water Data'!$I$6,0,10*ROW('Water Data'!I73))),'Data Summary'!CI79="Yes"),OFFSET('Water Data'!$I$6,0,10*ROW('Water Data'!I73)),NA())</f>
        <v>#N/A</v>
      </c>
      <c r="U79" s="490" t="e">
        <f ca="1">+IF(AND(ISNUMBER(OFFSET('Water Data'!$I$9,0,10*ROW('Water Data'!I73))),'Data Summary'!CJ79="Yes"),OFFSET('Water Data'!$I$9,0,10*ROW('Water Data'!I73)),NA())</f>
        <v>#N/A</v>
      </c>
      <c r="V79" s="491" t="e">
        <f ca="1">+IF(AND(ISNUMBER(OFFSET('Sanitation Data'!$D$4,0,10*ROW('Sanitation Data'!D73))),'Data Summary'!CK79="Yes"),100-OFFSET('Sanitation Data'!$D$4,0,10*ROW('Sanitation Data'!D73)),NA())</f>
        <v>#N/A</v>
      </c>
      <c r="W79" s="491" t="e">
        <f ca="1">+IF(AND(ISNUMBER(OFFSET('Sanitation Data'!$D$6,0,10*ROW('Sanitation Data'!D73))),'Data Summary'!CL79="Yes"),OFFSET('Sanitation Data'!$D$6,0,10*ROW('Sanitation Data'!D73)),NA())</f>
        <v>#N/A</v>
      </c>
      <c r="X79" s="491" t="e">
        <f ca="1">+IF(AND(ISNUMBER(OFFSET('Sanitation Data'!$D$10,0,10*ROW('Sanitation Data'!D73))),'Data Summary'!CM79="Yes"),OFFSET('Sanitation Data'!$D$10,0,10*ROW('Sanitation Data'!D73)),NA())</f>
        <v>#N/A</v>
      </c>
      <c r="Y79" s="491" t="e">
        <f ca="1">+IF(AND(ISNUMBER(OFFSET('Sanitation Data'!$D$11,0,10*ROW('Sanitation Data'!D73))),'Data Summary'!CN79="Yes"),OFFSET('Sanitation Data'!$D$11,0,10*ROW('Sanitation Data'!D73)),NA())</f>
        <v>#N/A</v>
      </c>
      <c r="Z79" s="491" t="e">
        <f ca="1">+IF(AND(ISNUMBER(OFFSET('Sanitation Data'!$D$12,0,10*ROW('Sanitation Data'!D73))),'Data Summary'!CO79="Yes"),OFFSET('Sanitation Data'!$D$12,0,10*ROW('Sanitation Data'!D73)),NA())</f>
        <v>#N/A</v>
      </c>
      <c r="AA79" s="491" t="e">
        <f ca="1">+IF(AND(ISNUMBER(OFFSET('Sanitation Data'!$E$4,0,10*ROW('Sanitation Data'!E73))),'Data Summary'!CP79="Yes"),100-OFFSET('Sanitation Data'!$E$4,0,10*ROW('Sanitation Data'!E73)),NA())</f>
        <v>#N/A</v>
      </c>
      <c r="AB79" s="491" t="e">
        <f ca="1">+IF(AND(ISNUMBER(OFFSET('Sanitation Data'!$E$6,0,10*ROW('Sanitation Data'!E73))),'Data Summary'!CQ79="Yes"),OFFSET('Sanitation Data'!$E$6,0,10*ROW('Sanitation Data'!E73)),NA())</f>
        <v>#N/A</v>
      </c>
      <c r="AC79" s="491" t="e">
        <f ca="1">+IF(AND(ISNUMBER(OFFSET('Sanitation Data'!$E$10,0,10*ROW('Sanitation Data'!E73))),'Data Summary'!CR79="Yes"),OFFSET('Sanitation Data'!$E$10,0,10*ROW('Sanitation Data'!E73)),NA())</f>
        <v>#N/A</v>
      </c>
      <c r="AD79" s="491" t="e">
        <f ca="1">+IF(AND(ISNUMBER(OFFSET('Sanitation Data'!$E$11,0,10*ROW('Sanitation Data'!E73))),'Data Summary'!CS79="Yes"),OFFSET('Sanitation Data'!$E$11,0,10*ROW('Sanitation Data'!E73)),NA())</f>
        <v>#N/A</v>
      </c>
      <c r="AE79" s="491" t="e">
        <f ca="1">+IF(AND(ISNUMBER(OFFSET('Sanitation Data'!$E$12,0,10*ROW('Sanitation Data'!E73))),'Data Summary'!CT79="Yes"),OFFSET('Sanitation Data'!$E$12,0,10*ROW('Sanitation Data'!E73)),NA())</f>
        <v>#N/A</v>
      </c>
      <c r="AF79" s="491" t="e">
        <f ca="1">+IF(AND(ISNUMBER(OFFSET('Sanitation Data'!$F$4,0,10*ROW('Sanitation Data'!F73))),'Data Summary'!CU79="Yes"),100-OFFSET('Sanitation Data'!$F$4,0,10*ROW('Sanitation Data'!F73)),NA())</f>
        <v>#N/A</v>
      </c>
      <c r="AG79" s="491" t="e">
        <f ca="1">+IF(AND(ISNUMBER(OFFSET('Sanitation Data'!$F$6,0,10*ROW('Sanitation Data'!F73))),'Data Summary'!CV79="Yes"),OFFSET('Sanitation Data'!$F$6,0,10*ROW('Sanitation Data'!F73)),NA())</f>
        <v>#N/A</v>
      </c>
      <c r="AH79" s="491" t="e">
        <f ca="1">+IF(AND(ISNUMBER(OFFSET('Sanitation Data'!$F$10,0,10*ROW('Sanitation Data'!F73))),'Data Summary'!CW79="Yes"),OFFSET('Sanitation Data'!$F$10,0,10*ROW('Sanitation Data'!F73)),NA())</f>
        <v>#N/A</v>
      </c>
      <c r="AI79" s="491" t="e">
        <f ca="1">+IF(AND(ISNUMBER(OFFSET('Sanitation Data'!$F$11,0,10*ROW('Sanitation Data'!F73))),'Data Summary'!CX79="Yes"),OFFSET('Sanitation Data'!$F$11,0,10*ROW('Sanitation Data'!F73)),NA())</f>
        <v>#N/A</v>
      </c>
      <c r="AJ79" s="491" t="e">
        <f ca="1">+IF(AND(ISNUMBER(OFFSET('Sanitation Data'!$F$12,0,10*ROW('Sanitation Data'!F73))),'Data Summary'!CY79="Yes"),OFFSET('Sanitation Data'!$F$12,0,10*ROW('Sanitation Data'!F73)),NA())</f>
        <v>#N/A</v>
      </c>
      <c r="AK79" s="491" t="e">
        <f ca="1">+IF(AND(ISNUMBER(OFFSET('Sanitation Data'!$G$4,0,10*ROW('Sanitation Data'!G73))),'Data Summary'!CZ79="Yes"),100-OFFSET('Sanitation Data'!$G$4,0,10*ROW('Sanitation Data'!G73)),NA())</f>
        <v>#N/A</v>
      </c>
      <c r="AL79" s="491" t="e">
        <f ca="1">+IF(AND(ISNUMBER(OFFSET('Sanitation Data'!$G$6,0,10*ROW('Sanitation Data'!G73))),'Data Summary'!DA79="Yes"),OFFSET('Sanitation Data'!$G$6,0,10*ROW('Sanitation Data'!G73)),NA())</f>
        <v>#N/A</v>
      </c>
      <c r="AM79" s="491" t="e">
        <f ca="1">+IF(AND(ISNUMBER(OFFSET('Sanitation Data'!$G$10,0,10*ROW('Sanitation Data'!G73))),'Data Summary'!DB79="Yes"),OFFSET('Sanitation Data'!$G$10,0,10*ROW('Sanitation Data'!G73)),NA())</f>
        <v>#N/A</v>
      </c>
      <c r="AN79" s="491" t="e">
        <f ca="1">+IF(AND(ISNUMBER(OFFSET('Sanitation Data'!$G$11,0,10*ROW('Sanitation Data'!G73))),'Data Summary'!DC79="Yes"),OFFSET('Sanitation Data'!$G$11,0,10*ROW('Sanitation Data'!G73)),NA())</f>
        <v>#N/A</v>
      </c>
      <c r="AO79" s="491" t="e">
        <f ca="1">+IF(AND(ISNUMBER(OFFSET('Sanitation Data'!$G$12,0,10*ROW('Sanitation Data'!G73))),'Data Summary'!DD79="Yes"),OFFSET('Sanitation Data'!$G$12,0,10*ROW('Sanitation Data'!G73)),NA())</f>
        <v>#N/A</v>
      </c>
      <c r="AP79" s="491" t="e">
        <f ca="1">+IF(AND(ISNUMBER(OFFSET('Sanitation Data'!$H$4,0,10*ROW('Sanitation Data'!H73))),'Data Summary'!DE79="Yes"),100-OFFSET('Sanitation Data'!$H$4,0,10*ROW('Sanitation Data'!H73)),NA())</f>
        <v>#N/A</v>
      </c>
      <c r="AQ79" s="491" t="e">
        <f ca="1">+IF(AND(ISNUMBER(OFFSET('Sanitation Data'!$H$6,0,10*ROW('Sanitation Data'!H73))),'Data Summary'!DF79="Yes"),OFFSET('Sanitation Data'!$H$6,0,10*ROW('Sanitation Data'!H73)),NA())</f>
        <v>#N/A</v>
      </c>
      <c r="AR79" s="491" t="e">
        <f ca="1">+IF(AND(ISNUMBER(OFFSET('Sanitation Data'!$H$10,0,10*ROW('Sanitation Data'!H73))),'Data Summary'!DG79="Yes"),OFFSET('Sanitation Data'!$H$10,0,10*ROW('Sanitation Data'!H73)),NA())</f>
        <v>#N/A</v>
      </c>
      <c r="AS79" s="491" t="e">
        <f ca="1">+IF(AND(ISNUMBER(OFFSET('Sanitation Data'!$H$11,0,10*ROW('Sanitation Data'!H73))),'Data Summary'!DH79="Yes"),OFFSET('Sanitation Data'!$H$11,0,10*ROW('Sanitation Data'!H73)),NA())</f>
        <v>#N/A</v>
      </c>
      <c r="AT79" s="491" t="e">
        <f ca="1">+IF(AND(ISNUMBER(OFFSET('Sanitation Data'!$H$12,0,10*ROW('Sanitation Data'!H73))),'Data Summary'!DI79="Yes"),OFFSET('Sanitation Data'!$H$12,0,10*ROW('Sanitation Data'!H73)),NA())</f>
        <v>#N/A</v>
      </c>
      <c r="AU79" s="491" t="e">
        <f ca="1">+IF(AND(ISNUMBER(OFFSET('Sanitation Data'!$I$4,0,10*ROW('Sanitation Data'!I73))),'Data Summary'!DJ79="Yes"),100-OFFSET('Sanitation Data'!$I$4,0,10*ROW('Sanitation Data'!I73)),NA())</f>
        <v>#N/A</v>
      </c>
      <c r="AV79" s="491" t="e">
        <f ca="1">+IF(AND(ISNUMBER(OFFSET('Sanitation Data'!$I$6,0,10*ROW('Sanitation Data'!I73))),'Data Summary'!DK79="Yes"),OFFSET('Sanitation Data'!$I$6,0,10*ROW('Sanitation Data'!I73)),NA())</f>
        <v>#N/A</v>
      </c>
      <c r="AW79" s="491" t="e">
        <f ca="1">+IF(AND(ISNUMBER(OFFSET('Sanitation Data'!$I$10,0,10*ROW('Sanitation Data'!I73))),'Data Summary'!DL79="Yes"),OFFSET('Sanitation Data'!$I$10,0,10*ROW('Sanitation Data'!I73)),NA())</f>
        <v>#N/A</v>
      </c>
      <c r="AX79" s="491" t="e">
        <f ca="1">+IF(AND(ISNUMBER(OFFSET('Sanitation Data'!$I$11,0,10*ROW('Sanitation Data'!I73))),'Data Summary'!DM79="Yes"),OFFSET('Sanitation Data'!$I$11,0,10*ROW('Sanitation Data'!I73)),NA())</f>
        <v>#N/A</v>
      </c>
      <c r="AY79" s="491" t="e">
        <f ca="1">+IF(AND(ISNUMBER(OFFSET('Sanitation Data'!$I$12,0,10*ROW('Sanitation Data'!I73))),'Data Summary'!DN79="Yes"),OFFSET('Sanitation Data'!$I$12,0,10*ROW('Sanitation Data'!I73)),NA())</f>
        <v>#N/A</v>
      </c>
      <c r="AZ79" s="492" t="e">
        <f ca="1">+IF(AND(ISNUMBER(OFFSET('Hygiene Data'!$D$5,0,10*ROW('Hygiene Data'!D73))),'Data Summary'!DO79="Yes"),OFFSET('Hygiene Data'!$D$5,0,10*ROW('Hygiene Data'!D73)),NA())</f>
        <v>#N/A</v>
      </c>
      <c r="BA79" s="492" t="e">
        <f ca="1">+IF(AND(ISNUMBER(OFFSET('Hygiene Data'!$D$7,0,10*ROW('Hygiene Data'!D73))),'Data Summary'!DP79="Yes"),OFFSET('Hygiene Data'!$D$7,0,10*ROW('Hygiene Data'!D73)),NA())</f>
        <v>#N/A</v>
      </c>
      <c r="BB79" s="492" t="e">
        <f ca="1">+IF(AND(ISNUMBER(OFFSET('Hygiene Data'!$D$9,0,10*ROW('Hygiene Data'!D73))),'Data Summary'!DQ79="Yes"),OFFSET('Hygiene Data'!$D$9,0,10*ROW('Hygiene Data'!D73)),NA())</f>
        <v>#N/A</v>
      </c>
      <c r="BC79" s="492" t="e">
        <f ca="1">+IF(AND(ISNUMBER(OFFSET('Hygiene Data'!$E$5,0,10*ROW('Hygiene Data'!E73))),'Data Summary'!DR79="Yes"),OFFSET('Hygiene Data'!$E$5,0,10*ROW('Hygiene Data'!E73)),NA())</f>
        <v>#N/A</v>
      </c>
      <c r="BD79" s="492" t="e">
        <f ca="1">+IF(AND(ISNUMBER(OFFSET('Hygiene Data'!$E$7,0,10*ROW('Hygiene Data'!E73))),'Data Summary'!DS79="Yes"),OFFSET('Hygiene Data'!$E$7,0,10*ROW('Hygiene Data'!E73)),NA())</f>
        <v>#N/A</v>
      </c>
      <c r="BE79" s="492" t="e">
        <f ca="1">+IF(AND(ISNUMBER(OFFSET('Hygiene Data'!$E$9,0,10*ROW('Hygiene Data'!E73))),'Data Summary'!DT79="Yes"),OFFSET('Hygiene Data'!$E$9,0,10*ROW('Hygiene Data'!E73)),NA())</f>
        <v>#N/A</v>
      </c>
      <c r="BF79" s="492" t="e">
        <f ca="1">+IF(AND(ISNUMBER(OFFSET('Hygiene Data'!$F$5,0,10*ROW('Hygiene Data'!F73))),'Data Summary'!DU79="Yes"),OFFSET('Hygiene Data'!$F$5,0,10*ROW('Hygiene Data'!F73)),NA())</f>
        <v>#N/A</v>
      </c>
      <c r="BG79" s="492" t="e">
        <f ca="1">+IF(AND(ISNUMBER(OFFSET('Hygiene Data'!$F$7,0,10*ROW('Hygiene Data'!F73))),'Data Summary'!DV79="Yes"),OFFSET('Hygiene Data'!$F$7,0,10*ROW('Hygiene Data'!F73)),NA())</f>
        <v>#N/A</v>
      </c>
      <c r="BH79" s="492" t="e">
        <f ca="1">+IF(AND(ISNUMBER(OFFSET('Hygiene Data'!$F$9,0,10*ROW('Hygiene Data'!F73))),'Data Summary'!DW79="Yes"),OFFSET('Hygiene Data'!$F$9,0,10*ROW('Hygiene Data'!F73)),NA())</f>
        <v>#N/A</v>
      </c>
      <c r="BI79" s="492" t="e">
        <f ca="1">+IF(AND(ISNUMBER(OFFSET('Hygiene Data'!$G$5,0,10*ROW('Hygiene Data'!G73))),'Data Summary'!DX79="Yes"),OFFSET('Hygiene Data'!$G$5,0,10*ROW('Hygiene Data'!G73)),NA())</f>
        <v>#N/A</v>
      </c>
      <c r="BJ79" s="492" t="e">
        <f ca="1">+IF(AND(ISNUMBER(OFFSET('Hygiene Data'!$G$7,0,10*ROW('Hygiene Data'!G73))),'Data Summary'!DY79="Yes"),OFFSET('Hygiene Data'!$G$7,0,10*ROW('Hygiene Data'!G73)),NA())</f>
        <v>#N/A</v>
      </c>
      <c r="BK79" s="492" t="e">
        <f ca="1">+IF(AND(ISNUMBER(OFFSET('Hygiene Data'!$G$9,0,10*ROW('Hygiene Data'!G73))),'Data Summary'!DZ79="Yes"),OFFSET('Hygiene Data'!$G$9,0,10*ROW('Hygiene Data'!G73)),NA())</f>
        <v>#N/A</v>
      </c>
      <c r="BL79" s="492" t="e">
        <f ca="1">+IF(AND(ISNUMBER(OFFSET('Hygiene Data'!$H$5,0,10*ROW('Hygiene Data'!H73))),'Data Summary'!EA79="Yes"),OFFSET('Hygiene Data'!$H$5,0,10*ROW('Hygiene Data'!H73)),NA())</f>
        <v>#N/A</v>
      </c>
      <c r="BM79" s="492" t="e">
        <f ca="1">+IF(AND(ISNUMBER(OFFSET('Hygiene Data'!$H$7,0,10*ROW('Hygiene Data'!H73))),'Data Summary'!EB79="Yes"),OFFSET('Hygiene Data'!$H$7,0,10*ROW('Hygiene Data'!H73)),NA())</f>
        <v>#N/A</v>
      </c>
      <c r="BN79" s="492" t="e">
        <f ca="1">+IF(AND(ISNUMBER(OFFSET('Hygiene Data'!$H$9,0,10*ROW('Hygiene Data'!H73))),'Data Summary'!EC79="Yes"),OFFSET('Hygiene Data'!$H$9,0,10*ROW('Hygiene Data'!H73)),NA())</f>
        <v>#N/A</v>
      </c>
      <c r="BO79" s="492" t="e">
        <f ca="1">+IF(AND(ISNUMBER(OFFSET('Hygiene Data'!$I$5,0,10*ROW('Hygiene Data'!I73))),'Data Summary'!ED79="Yes"),OFFSET('Hygiene Data'!$I$5,0,10*ROW('Hygiene Data'!I73)),NA())</f>
        <v>#N/A</v>
      </c>
      <c r="BP79" s="492" t="e">
        <f ca="1">+IF(AND(ISNUMBER(OFFSET('Hygiene Data'!$I$7,0,10*ROW('Hygiene Data'!I73))),'Data Summary'!EE79="Yes"),OFFSET('Hygiene Data'!$I$7,0,10*ROW('Hygiene Data'!I73)),NA())</f>
        <v>#N/A</v>
      </c>
      <c r="BQ79" s="492" t="e">
        <f ca="1">+IF(AND(ISNUMBER(OFFSET('Hygiene Data'!$I$9,0,10*ROW('Hygiene Data'!I73))),'Data Summary'!EF79="Yes"),OFFSET('Hygiene Data'!$I$9,0,10*ROW('Hygiene Data'!I73)),NA())</f>
        <v>#N/A</v>
      </c>
    </row>
    <row r="80" spans="1:69" x14ac:dyDescent="0.25">
      <c r="A80" s="488" t="e">
        <f ca="1">+RIGHT('Data Summary'!A80,LEN('Data Summary'!A80)-9)</f>
        <v>#VALUE!</v>
      </c>
      <c r="B80" s="462" t="str">
        <f ca="1">+IF(ISTEXT('Data Summary'!B80),'Data Summary'!B80,"")</f>
        <v/>
      </c>
      <c r="C80" s="489" t="e">
        <f ca="1">+VALUE('Data Summary'!C80)</f>
        <v>#VALUE!</v>
      </c>
      <c r="D80" s="490" t="e">
        <f ca="1">+IF(AND(ISNUMBER(OFFSET('Water Data'!$D$4,0,10*ROW('Water Data'!D74))),'Data Summary'!BS80="Yes"),100-OFFSET('Water Data'!$D$4,0,10*ROW('Water Data'!D74)),NA())</f>
        <v>#N/A</v>
      </c>
      <c r="E80" s="490" t="e">
        <f ca="1">+IF(AND(ISNUMBER(OFFSET('Water Data'!$D$6,0,10*ROW('Water Data'!D74))),'Data Summary'!BT80="Yes"),OFFSET('Water Data'!$D$6,0,10*ROW('Water Data'!D74)),NA())</f>
        <v>#N/A</v>
      </c>
      <c r="F80" s="490" t="e">
        <f ca="1">+IF(AND(ISNUMBER(OFFSET('Water Data'!$D$9,0,10*ROW('Water Data'!D74))),'Data Summary'!BU80="Yes"),OFFSET('Water Data'!$D$9,0,10*ROW('Water Data'!D74)),NA())</f>
        <v>#N/A</v>
      </c>
      <c r="G80" s="490" t="e">
        <f ca="1">+IF(AND(ISNUMBER(OFFSET('Water Data'!$E$4,0,10*ROW('Water Data'!E74))),'Data Summary'!BV80="Yes"),100-OFFSET('Water Data'!$E$4,0,10*ROW('Water Data'!E74)),NA())</f>
        <v>#N/A</v>
      </c>
      <c r="H80" s="490" t="e">
        <f ca="1">+IF(AND(ISNUMBER(OFFSET('Water Data'!$E$6,0,10*ROW('Water Data'!E74))),'Data Summary'!BW80="Yes"),OFFSET('Water Data'!$E$6,0,10*ROW('Water Data'!E74)),NA())</f>
        <v>#N/A</v>
      </c>
      <c r="I80" s="490" t="e">
        <f ca="1">+IF(AND(ISNUMBER(OFFSET('Water Data'!$E$9,0,10*ROW('Water Data'!E74))),'Data Summary'!BX80="Yes"),OFFSET('Water Data'!$E$9,0,10*ROW('Water Data'!E74)),NA())</f>
        <v>#N/A</v>
      </c>
      <c r="J80" s="490" t="e">
        <f ca="1">+IF(AND(ISNUMBER(OFFSET('Water Data'!$F$4,0,10*ROW('Water Data'!F74))),'Data Summary'!BY80="Yes"),100-OFFSET('Water Data'!$F$4,0,10*ROW('Water Data'!F74)),NA())</f>
        <v>#N/A</v>
      </c>
      <c r="K80" s="490" t="e">
        <f ca="1">+IF(AND(ISNUMBER(OFFSET('Water Data'!$F$6,0,10*ROW('Water Data'!F74))),'Data Summary'!BZ80="Yes"),OFFSET('Water Data'!$F$6,0,10*ROW('Water Data'!F74)),NA())</f>
        <v>#N/A</v>
      </c>
      <c r="L80" s="490" t="e">
        <f ca="1">+IF(AND(ISNUMBER(OFFSET('Water Data'!$F$9,0,10*ROW('Water Data'!F74))),'Data Summary'!CA80="Yes"),OFFSET('Water Data'!$F$9,0,10*ROW('Water Data'!F74)),NA())</f>
        <v>#N/A</v>
      </c>
      <c r="M80" s="490" t="e">
        <f ca="1">+IF(AND(ISNUMBER(OFFSET('Water Data'!$G$4,0,10*ROW('Water Data'!G74))),'Data Summary'!CB80="Yes"),100-OFFSET('Water Data'!$G$4,0,10*ROW('Water Data'!G74)),NA())</f>
        <v>#N/A</v>
      </c>
      <c r="N80" s="490" t="e">
        <f ca="1">+IF(AND(ISNUMBER(OFFSET('Water Data'!$G$6,0,10*ROW('Water Data'!G74))),'Data Summary'!CC80="Yes"),OFFSET('Water Data'!$G$6,0,10*ROW('Water Data'!G74)),NA())</f>
        <v>#N/A</v>
      </c>
      <c r="O80" s="490" t="e">
        <f ca="1">+IF(AND(ISNUMBER(OFFSET('Water Data'!$G$9,0,10*ROW('Water Data'!G74))),'Data Summary'!CD80="Yes"),OFFSET('Water Data'!$G$9,0,10*ROW('Water Data'!G74)),NA())</f>
        <v>#N/A</v>
      </c>
      <c r="P80" s="490" t="e">
        <f ca="1">+IF(AND(ISNUMBER(OFFSET('Water Data'!$H$4,0,10*ROW('Water Data'!H74))),'Data Summary'!CE80="Yes"),100-OFFSET('Water Data'!$H$4,0,10*ROW('Water Data'!H74)),NA())</f>
        <v>#N/A</v>
      </c>
      <c r="Q80" s="490" t="e">
        <f ca="1">+IF(AND(ISNUMBER(OFFSET('Water Data'!$H$6,0,10*ROW('Water Data'!H74))),'Data Summary'!CF80="Yes"),OFFSET('Water Data'!$H$6,0,10*ROW('Water Data'!H74)),NA())</f>
        <v>#N/A</v>
      </c>
      <c r="R80" s="490" t="e">
        <f ca="1">+IF(AND(ISNUMBER(OFFSET('Water Data'!$H$9,0,10*ROW('Water Data'!H74))),'Data Summary'!CG80="Yes"),OFFSET('Water Data'!$H$9,0,10*ROW('Water Data'!H74)),NA())</f>
        <v>#N/A</v>
      </c>
      <c r="S80" s="490" t="e">
        <f ca="1">+IF(AND(ISNUMBER(OFFSET('Water Data'!$I$4,0,10*ROW('Water Data'!I74))),'Data Summary'!CH80="Yes"),100-OFFSET('Water Data'!$I$4,0,10*ROW('Water Data'!I74)),NA())</f>
        <v>#N/A</v>
      </c>
      <c r="T80" s="490" t="e">
        <f ca="1">+IF(AND(ISNUMBER(OFFSET('Water Data'!$I$6,0,10*ROW('Water Data'!I74))),'Data Summary'!CI80="Yes"),OFFSET('Water Data'!$I$6,0,10*ROW('Water Data'!I74)),NA())</f>
        <v>#N/A</v>
      </c>
      <c r="U80" s="490" t="e">
        <f ca="1">+IF(AND(ISNUMBER(OFFSET('Water Data'!$I$9,0,10*ROW('Water Data'!I74))),'Data Summary'!CJ80="Yes"),OFFSET('Water Data'!$I$9,0,10*ROW('Water Data'!I74)),NA())</f>
        <v>#N/A</v>
      </c>
      <c r="V80" s="491" t="e">
        <f ca="1">+IF(AND(ISNUMBER(OFFSET('Sanitation Data'!$D$4,0,10*ROW('Sanitation Data'!D74))),'Data Summary'!CK80="Yes"),100-OFFSET('Sanitation Data'!$D$4,0,10*ROW('Sanitation Data'!D74)),NA())</f>
        <v>#N/A</v>
      </c>
      <c r="W80" s="491" t="e">
        <f ca="1">+IF(AND(ISNUMBER(OFFSET('Sanitation Data'!$D$6,0,10*ROW('Sanitation Data'!D74))),'Data Summary'!CL80="Yes"),OFFSET('Sanitation Data'!$D$6,0,10*ROW('Sanitation Data'!D74)),NA())</f>
        <v>#N/A</v>
      </c>
      <c r="X80" s="491" t="e">
        <f ca="1">+IF(AND(ISNUMBER(OFFSET('Sanitation Data'!$D$10,0,10*ROW('Sanitation Data'!D74))),'Data Summary'!CM80="Yes"),OFFSET('Sanitation Data'!$D$10,0,10*ROW('Sanitation Data'!D74)),NA())</f>
        <v>#N/A</v>
      </c>
      <c r="Y80" s="491" t="e">
        <f ca="1">+IF(AND(ISNUMBER(OFFSET('Sanitation Data'!$D$11,0,10*ROW('Sanitation Data'!D74))),'Data Summary'!CN80="Yes"),OFFSET('Sanitation Data'!$D$11,0,10*ROW('Sanitation Data'!D74)),NA())</f>
        <v>#N/A</v>
      </c>
      <c r="Z80" s="491" t="e">
        <f ca="1">+IF(AND(ISNUMBER(OFFSET('Sanitation Data'!$D$12,0,10*ROW('Sanitation Data'!D74))),'Data Summary'!CO80="Yes"),OFFSET('Sanitation Data'!$D$12,0,10*ROW('Sanitation Data'!D74)),NA())</f>
        <v>#N/A</v>
      </c>
      <c r="AA80" s="491" t="e">
        <f ca="1">+IF(AND(ISNUMBER(OFFSET('Sanitation Data'!$E$4,0,10*ROW('Sanitation Data'!E74))),'Data Summary'!CP80="Yes"),100-OFFSET('Sanitation Data'!$E$4,0,10*ROW('Sanitation Data'!E74)),NA())</f>
        <v>#N/A</v>
      </c>
      <c r="AB80" s="491" t="e">
        <f ca="1">+IF(AND(ISNUMBER(OFFSET('Sanitation Data'!$E$6,0,10*ROW('Sanitation Data'!E74))),'Data Summary'!CQ80="Yes"),OFFSET('Sanitation Data'!$E$6,0,10*ROW('Sanitation Data'!E74)),NA())</f>
        <v>#N/A</v>
      </c>
      <c r="AC80" s="491" t="e">
        <f ca="1">+IF(AND(ISNUMBER(OFFSET('Sanitation Data'!$E$10,0,10*ROW('Sanitation Data'!E74))),'Data Summary'!CR80="Yes"),OFFSET('Sanitation Data'!$E$10,0,10*ROW('Sanitation Data'!E74)),NA())</f>
        <v>#N/A</v>
      </c>
      <c r="AD80" s="491" t="e">
        <f ca="1">+IF(AND(ISNUMBER(OFFSET('Sanitation Data'!$E$11,0,10*ROW('Sanitation Data'!E74))),'Data Summary'!CS80="Yes"),OFFSET('Sanitation Data'!$E$11,0,10*ROW('Sanitation Data'!E74)),NA())</f>
        <v>#N/A</v>
      </c>
      <c r="AE80" s="491" t="e">
        <f ca="1">+IF(AND(ISNUMBER(OFFSET('Sanitation Data'!$E$12,0,10*ROW('Sanitation Data'!E74))),'Data Summary'!CT80="Yes"),OFFSET('Sanitation Data'!$E$12,0,10*ROW('Sanitation Data'!E74)),NA())</f>
        <v>#N/A</v>
      </c>
      <c r="AF80" s="491" t="e">
        <f ca="1">+IF(AND(ISNUMBER(OFFSET('Sanitation Data'!$F$4,0,10*ROW('Sanitation Data'!F74))),'Data Summary'!CU80="Yes"),100-OFFSET('Sanitation Data'!$F$4,0,10*ROW('Sanitation Data'!F74)),NA())</f>
        <v>#N/A</v>
      </c>
      <c r="AG80" s="491" t="e">
        <f ca="1">+IF(AND(ISNUMBER(OFFSET('Sanitation Data'!$F$6,0,10*ROW('Sanitation Data'!F74))),'Data Summary'!CV80="Yes"),OFFSET('Sanitation Data'!$F$6,0,10*ROW('Sanitation Data'!F74)),NA())</f>
        <v>#N/A</v>
      </c>
      <c r="AH80" s="491" t="e">
        <f ca="1">+IF(AND(ISNUMBER(OFFSET('Sanitation Data'!$F$10,0,10*ROW('Sanitation Data'!F74))),'Data Summary'!CW80="Yes"),OFFSET('Sanitation Data'!$F$10,0,10*ROW('Sanitation Data'!F74)),NA())</f>
        <v>#N/A</v>
      </c>
      <c r="AI80" s="491" t="e">
        <f ca="1">+IF(AND(ISNUMBER(OFFSET('Sanitation Data'!$F$11,0,10*ROW('Sanitation Data'!F74))),'Data Summary'!CX80="Yes"),OFFSET('Sanitation Data'!$F$11,0,10*ROW('Sanitation Data'!F74)),NA())</f>
        <v>#N/A</v>
      </c>
      <c r="AJ80" s="491" t="e">
        <f ca="1">+IF(AND(ISNUMBER(OFFSET('Sanitation Data'!$F$12,0,10*ROW('Sanitation Data'!F74))),'Data Summary'!CY80="Yes"),OFFSET('Sanitation Data'!$F$12,0,10*ROW('Sanitation Data'!F74)),NA())</f>
        <v>#N/A</v>
      </c>
      <c r="AK80" s="491" t="e">
        <f ca="1">+IF(AND(ISNUMBER(OFFSET('Sanitation Data'!$G$4,0,10*ROW('Sanitation Data'!G74))),'Data Summary'!CZ80="Yes"),100-OFFSET('Sanitation Data'!$G$4,0,10*ROW('Sanitation Data'!G74)),NA())</f>
        <v>#N/A</v>
      </c>
      <c r="AL80" s="491" t="e">
        <f ca="1">+IF(AND(ISNUMBER(OFFSET('Sanitation Data'!$G$6,0,10*ROW('Sanitation Data'!G74))),'Data Summary'!DA80="Yes"),OFFSET('Sanitation Data'!$G$6,0,10*ROW('Sanitation Data'!G74)),NA())</f>
        <v>#N/A</v>
      </c>
      <c r="AM80" s="491" t="e">
        <f ca="1">+IF(AND(ISNUMBER(OFFSET('Sanitation Data'!$G$10,0,10*ROW('Sanitation Data'!G74))),'Data Summary'!DB80="Yes"),OFFSET('Sanitation Data'!$G$10,0,10*ROW('Sanitation Data'!G74)),NA())</f>
        <v>#N/A</v>
      </c>
      <c r="AN80" s="491" t="e">
        <f ca="1">+IF(AND(ISNUMBER(OFFSET('Sanitation Data'!$G$11,0,10*ROW('Sanitation Data'!G74))),'Data Summary'!DC80="Yes"),OFFSET('Sanitation Data'!$G$11,0,10*ROW('Sanitation Data'!G74)),NA())</f>
        <v>#N/A</v>
      </c>
      <c r="AO80" s="491" t="e">
        <f ca="1">+IF(AND(ISNUMBER(OFFSET('Sanitation Data'!$G$12,0,10*ROW('Sanitation Data'!G74))),'Data Summary'!DD80="Yes"),OFFSET('Sanitation Data'!$G$12,0,10*ROW('Sanitation Data'!G74)),NA())</f>
        <v>#N/A</v>
      </c>
      <c r="AP80" s="491" t="e">
        <f ca="1">+IF(AND(ISNUMBER(OFFSET('Sanitation Data'!$H$4,0,10*ROW('Sanitation Data'!H74))),'Data Summary'!DE80="Yes"),100-OFFSET('Sanitation Data'!$H$4,0,10*ROW('Sanitation Data'!H74)),NA())</f>
        <v>#N/A</v>
      </c>
      <c r="AQ80" s="491" t="e">
        <f ca="1">+IF(AND(ISNUMBER(OFFSET('Sanitation Data'!$H$6,0,10*ROW('Sanitation Data'!H74))),'Data Summary'!DF80="Yes"),OFFSET('Sanitation Data'!$H$6,0,10*ROW('Sanitation Data'!H74)),NA())</f>
        <v>#N/A</v>
      </c>
      <c r="AR80" s="491" t="e">
        <f ca="1">+IF(AND(ISNUMBER(OFFSET('Sanitation Data'!$H$10,0,10*ROW('Sanitation Data'!H74))),'Data Summary'!DG80="Yes"),OFFSET('Sanitation Data'!$H$10,0,10*ROW('Sanitation Data'!H74)),NA())</f>
        <v>#N/A</v>
      </c>
      <c r="AS80" s="491" t="e">
        <f ca="1">+IF(AND(ISNUMBER(OFFSET('Sanitation Data'!$H$11,0,10*ROW('Sanitation Data'!H74))),'Data Summary'!DH80="Yes"),OFFSET('Sanitation Data'!$H$11,0,10*ROW('Sanitation Data'!H74)),NA())</f>
        <v>#N/A</v>
      </c>
      <c r="AT80" s="491" t="e">
        <f ca="1">+IF(AND(ISNUMBER(OFFSET('Sanitation Data'!$H$12,0,10*ROW('Sanitation Data'!H74))),'Data Summary'!DI80="Yes"),OFFSET('Sanitation Data'!$H$12,0,10*ROW('Sanitation Data'!H74)),NA())</f>
        <v>#N/A</v>
      </c>
      <c r="AU80" s="491" t="e">
        <f ca="1">+IF(AND(ISNUMBER(OFFSET('Sanitation Data'!$I$4,0,10*ROW('Sanitation Data'!I74))),'Data Summary'!DJ80="Yes"),100-OFFSET('Sanitation Data'!$I$4,0,10*ROW('Sanitation Data'!I74)),NA())</f>
        <v>#N/A</v>
      </c>
      <c r="AV80" s="491" t="e">
        <f ca="1">+IF(AND(ISNUMBER(OFFSET('Sanitation Data'!$I$6,0,10*ROW('Sanitation Data'!I74))),'Data Summary'!DK80="Yes"),OFFSET('Sanitation Data'!$I$6,0,10*ROW('Sanitation Data'!I74)),NA())</f>
        <v>#N/A</v>
      </c>
      <c r="AW80" s="491" t="e">
        <f ca="1">+IF(AND(ISNUMBER(OFFSET('Sanitation Data'!$I$10,0,10*ROW('Sanitation Data'!I74))),'Data Summary'!DL80="Yes"),OFFSET('Sanitation Data'!$I$10,0,10*ROW('Sanitation Data'!I74)),NA())</f>
        <v>#N/A</v>
      </c>
      <c r="AX80" s="491" t="e">
        <f ca="1">+IF(AND(ISNUMBER(OFFSET('Sanitation Data'!$I$11,0,10*ROW('Sanitation Data'!I74))),'Data Summary'!DM80="Yes"),OFFSET('Sanitation Data'!$I$11,0,10*ROW('Sanitation Data'!I74)),NA())</f>
        <v>#N/A</v>
      </c>
      <c r="AY80" s="491" t="e">
        <f ca="1">+IF(AND(ISNUMBER(OFFSET('Sanitation Data'!$I$12,0,10*ROW('Sanitation Data'!I74))),'Data Summary'!DN80="Yes"),OFFSET('Sanitation Data'!$I$12,0,10*ROW('Sanitation Data'!I74)),NA())</f>
        <v>#N/A</v>
      </c>
      <c r="AZ80" s="492" t="e">
        <f ca="1">+IF(AND(ISNUMBER(OFFSET('Hygiene Data'!$D$5,0,10*ROW('Hygiene Data'!D74))),'Data Summary'!DO80="Yes"),OFFSET('Hygiene Data'!$D$5,0,10*ROW('Hygiene Data'!D74)),NA())</f>
        <v>#N/A</v>
      </c>
      <c r="BA80" s="492" t="e">
        <f ca="1">+IF(AND(ISNUMBER(OFFSET('Hygiene Data'!$D$7,0,10*ROW('Hygiene Data'!D74))),'Data Summary'!DP80="Yes"),OFFSET('Hygiene Data'!$D$7,0,10*ROW('Hygiene Data'!D74)),NA())</f>
        <v>#N/A</v>
      </c>
      <c r="BB80" s="492" t="e">
        <f ca="1">+IF(AND(ISNUMBER(OFFSET('Hygiene Data'!$D$9,0,10*ROW('Hygiene Data'!D74))),'Data Summary'!DQ80="Yes"),OFFSET('Hygiene Data'!$D$9,0,10*ROW('Hygiene Data'!D74)),NA())</f>
        <v>#N/A</v>
      </c>
      <c r="BC80" s="492" t="e">
        <f ca="1">+IF(AND(ISNUMBER(OFFSET('Hygiene Data'!$E$5,0,10*ROW('Hygiene Data'!E74))),'Data Summary'!DR80="Yes"),OFFSET('Hygiene Data'!$E$5,0,10*ROW('Hygiene Data'!E74)),NA())</f>
        <v>#N/A</v>
      </c>
      <c r="BD80" s="492" t="e">
        <f ca="1">+IF(AND(ISNUMBER(OFFSET('Hygiene Data'!$E$7,0,10*ROW('Hygiene Data'!E74))),'Data Summary'!DS80="Yes"),OFFSET('Hygiene Data'!$E$7,0,10*ROW('Hygiene Data'!E74)),NA())</f>
        <v>#N/A</v>
      </c>
      <c r="BE80" s="492" t="e">
        <f ca="1">+IF(AND(ISNUMBER(OFFSET('Hygiene Data'!$E$9,0,10*ROW('Hygiene Data'!E74))),'Data Summary'!DT80="Yes"),OFFSET('Hygiene Data'!$E$9,0,10*ROW('Hygiene Data'!E74)),NA())</f>
        <v>#N/A</v>
      </c>
      <c r="BF80" s="492" t="e">
        <f ca="1">+IF(AND(ISNUMBER(OFFSET('Hygiene Data'!$F$5,0,10*ROW('Hygiene Data'!F74))),'Data Summary'!DU80="Yes"),OFFSET('Hygiene Data'!$F$5,0,10*ROW('Hygiene Data'!F74)),NA())</f>
        <v>#N/A</v>
      </c>
      <c r="BG80" s="492" t="e">
        <f ca="1">+IF(AND(ISNUMBER(OFFSET('Hygiene Data'!$F$7,0,10*ROW('Hygiene Data'!F74))),'Data Summary'!DV80="Yes"),OFFSET('Hygiene Data'!$F$7,0,10*ROW('Hygiene Data'!F74)),NA())</f>
        <v>#N/A</v>
      </c>
      <c r="BH80" s="492" t="e">
        <f ca="1">+IF(AND(ISNUMBER(OFFSET('Hygiene Data'!$F$9,0,10*ROW('Hygiene Data'!F74))),'Data Summary'!DW80="Yes"),OFFSET('Hygiene Data'!$F$9,0,10*ROW('Hygiene Data'!F74)),NA())</f>
        <v>#N/A</v>
      </c>
      <c r="BI80" s="492" t="e">
        <f ca="1">+IF(AND(ISNUMBER(OFFSET('Hygiene Data'!$G$5,0,10*ROW('Hygiene Data'!G74))),'Data Summary'!DX80="Yes"),OFFSET('Hygiene Data'!$G$5,0,10*ROW('Hygiene Data'!G74)),NA())</f>
        <v>#N/A</v>
      </c>
      <c r="BJ80" s="492" t="e">
        <f ca="1">+IF(AND(ISNUMBER(OFFSET('Hygiene Data'!$G$7,0,10*ROW('Hygiene Data'!G74))),'Data Summary'!DY80="Yes"),OFFSET('Hygiene Data'!$G$7,0,10*ROW('Hygiene Data'!G74)),NA())</f>
        <v>#N/A</v>
      </c>
      <c r="BK80" s="492" t="e">
        <f ca="1">+IF(AND(ISNUMBER(OFFSET('Hygiene Data'!$G$9,0,10*ROW('Hygiene Data'!G74))),'Data Summary'!DZ80="Yes"),OFFSET('Hygiene Data'!$G$9,0,10*ROW('Hygiene Data'!G74)),NA())</f>
        <v>#N/A</v>
      </c>
      <c r="BL80" s="492" t="e">
        <f ca="1">+IF(AND(ISNUMBER(OFFSET('Hygiene Data'!$H$5,0,10*ROW('Hygiene Data'!H74))),'Data Summary'!EA80="Yes"),OFFSET('Hygiene Data'!$H$5,0,10*ROW('Hygiene Data'!H74)),NA())</f>
        <v>#N/A</v>
      </c>
      <c r="BM80" s="492" t="e">
        <f ca="1">+IF(AND(ISNUMBER(OFFSET('Hygiene Data'!$H$7,0,10*ROW('Hygiene Data'!H74))),'Data Summary'!EB80="Yes"),OFFSET('Hygiene Data'!$H$7,0,10*ROW('Hygiene Data'!H74)),NA())</f>
        <v>#N/A</v>
      </c>
      <c r="BN80" s="492" t="e">
        <f ca="1">+IF(AND(ISNUMBER(OFFSET('Hygiene Data'!$H$9,0,10*ROW('Hygiene Data'!H74))),'Data Summary'!EC80="Yes"),OFFSET('Hygiene Data'!$H$9,0,10*ROW('Hygiene Data'!H74)),NA())</f>
        <v>#N/A</v>
      </c>
      <c r="BO80" s="492" t="e">
        <f ca="1">+IF(AND(ISNUMBER(OFFSET('Hygiene Data'!$I$5,0,10*ROW('Hygiene Data'!I74))),'Data Summary'!ED80="Yes"),OFFSET('Hygiene Data'!$I$5,0,10*ROW('Hygiene Data'!I74)),NA())</f>
        <v>#N/A</v>
      </c>
      <c r="BP80" s="492" t="e">
        <f ca="1">+IF(AND(ISNUMBER(OFFSET('Hygiene Data'!$I$7,0,10*ROW('Hygiene Data'!I74))),'Data Summary'!EE80="Yes"),OFFSET('Hygiene Data'!$I$7,0,10*ROW('Hygiene Data'!I74)),NA())</f>
        <v>#N/A</v>
      </c>
      <c r="BQ80" s="492" t="e">
        <f ca="1">+IF(AND(ISNUMBER(OFFSET('Hygiene Data'!$I$9,0,10*ROW('Hygiene Data'!I74))),'Data Summary'!EF80="Yes"),OFFSET('Hygiene Data'!$I$9,0,10*ROW('Hygiene Data'!I74)),NA())</f>
        <v>#N/A</v>
      </c>
    </row>
    <row r="81" spans="1:69" x14ac:dyDescent="0.25">
      <c r="A81" s="488" t="e">
        <f ca="1">+RIGHT('Data Summary'!A81,LEN('Data Summary'!A81)-9)</f>
        <v>#VALUE!</v>
      </c>
      <c r="B81" s="462" t="str">
        <f ca="1">+IF(ISTEXT('Data Summary'!B81),'Data Summary'!B81,"")</f>
        <v/>
      </c>
      <c r="C81" s="489" t="e">
        <f ca="1">+VALUE('Data Summary'!C81)</f>
        <v>#VALUE!</v>
      </c>
      <c r="D81" s="490" t="e">
        <f ca="1">+IF(AND(ISNUMBER(OFFSET('Water Data'!$D$4,0,10*ROW('Water Data'!D75))),'Data Summary'!BS81="Yes"),100-OFFSET('Water Data'!$D$4,0,10*ROW('Water Data'!D75)),NA())</f>
        <v>#N/A</v>
      </c>
      <c r="E81" s="490" t="e">
        <f ca="1">+IF(AND(ISNUMBER(OFFSET('Water Data'!$D$6,0,10*ROW('Water Data'!D75))),'Data Summary'!BT81="Yes"),OFFSET('Water Data'!$D$6,0,10*ROW('Water Data'!D75)),NA())</f>
        <v>#N/A</v>
      </c>
      <c r="F81" s="490" t="e">
        <f ca="1">+IF(AND(ISNUMBER(OFFSET('Water Data'!$D$9,0,10*ROW('Water Data'!D75))),'Data Summary'!BU81="Yes"),OFFSET('Water Data'!$D$9,0,10*ROW('Water Data'!D75)),NA())</f>
        <v>#N/A</v>
      </c>
      <c r="G81" s="490" t="e">
        <f ca="1">+IF(AND(ISNUMBER(OFFSET('Water Data'!$E$4,0,10*ROW('Water Data'!E75))),'Data Summary'!BV81="Yes"),100-OFFSET('Water Data'!$E$4,0,10*ROW('Water Data'!E75)),NA())</f>
        <v>#N/A</v>
      </c>
      <c r="H81" s="490" t="e">
        <f ca="1">+IF(AND(ISNUMBER(OFFSET('Water Data'!$E$6,0,10*ROW('Water Data'!E75))),'Data Summary'!BW81="Yes"),OFFSET('Water Data'!$E$6,0,10*ROW('Water Data'!E75)),NA())</f>
        <v>#N/A</v>
      </c>
      <c r="I81" s="490" t="e">
        <f ca="1">+IF(AND(ISNUMBER(OFFSET('Water Data'!$E$9,0,10*ROW('Water Data'!E75))),'Data Summary'!BX81="Yes"),OFFSET('Water Data'!$E$9,0,10*ROW('Water Data'!E75)),NA())</f>
        <v>#N/A</v>
      </c>
      <c r="J81" s="490" t="e">
        <f ca="1">+IF(AND(ISNUMBER(OFFSET('Water Data'!$F$4,0,10*ROW('Water Data'!F75))),'Data Summary'!BY81="Yes"),100-OFFSET('Water Data'!$F$4,0,10*ROW('Water Data'!F75)),NA())</f>
        <v>#N/A</v>
      </c>
      <c r="K81" s="490" t="e">
        <f ca="1">+IF(AND(ISNUMBER(OFFSET('Water Data'!$F$6,0,10*ROW('Water Data'!F75))),'Data Summary'!BZ81="Yes"),OFFSET('Water Data'!$F$6,0,10*ROW('Water Data'!F75)),NA())</f>
        <v>#N/A</v>
      </c>
      <c r="L81" s="490" t="e">
        <f ca="1">+IF(AND(ISNUMBER(OFFSET('Water Data'!$F$9,0,10*ROW('Water Data'!F75))),'Data Summary'!CA81="Yes"),OFFSET('Water Data'!$F$9,0,10*ROW('Water Data'!F75)),NA())</f>
        <v>#N/A</v>
      </c>
      <c r="M81" s="490" t="e">
        <f ca="1">+IF(AND(ISNUMBER(OFFSET('Water Data'!$G$4,0,10*ROW('Water Data'!G75))),'Data Summary'!CB81="Yes"),100-OFFSET('Water Data'!$G$4,0,10*ROW('Water Data'!G75)),NA())</f>
        <v>#N/A</v>
      </c>
      <c r="N81" s="490" t="e">
        <f ca="1">+IF(AND(ISNUMBER(OFFSET('Water Data'!$G$6,0,10*ROW('Water Data'!G75))),'Data Summary'!CC81="Yes"),OFFSET('Water Data'!$G$6,0,10*ROW('Water Data'!G75)),NA())</f>
        <v>#N/A</v>
      </c>
      <c r="O81" s="490" t="e">
        <f ca="1">+IF(AND(ISNUMBER(OFFSET('Water Data'!$G$9,0,10*ROW('Water Data'!G75))),'Data Summary'!CD81="Yes"),OFFSET('Water Data'!$G$9,0,10*ROW('Water Data'!G75)),NA())</f>
        <v>#N/A</v>
      </c>
      <c r="P81" s="490" t="e">
        <f ca="1">+IF(AND(ISNUMBER(OFFSET('Water Data'!$H$4,0,10*ROW('Water Data'!H75))),'Data Summary'!CE81="Yes"),100-OFFSET('Water Data'!$H$4,0,10*ROW('Water Data'!H75)),NA())</f>
        <v>#N/A</v>
      </c>
      <c r="Q81" s="490" t="e">
        <f ca="1">+IF(AND(ISNUMBER(OFFSET('Water Data'!$H$6,0,10*ROW('Water Data'!H75))),'Data Summary'!CF81="Yes"),OFFSET('Water Data'!$H$6,0,10*ROW('Water Data'!H75)),NA())</f>
        <v>#N/A</v>
      </c>
      <c r="R81" s="490" t="e">
        <f ca="1">+IF(AND(ISNUMBER(OFFSET('Water Data'!$H$9,0,10*ROW('Water Data'!H75))),'Data Summary'!CG81="Yes"),OFFSET('Water Data'!$H$9,0,10*ROW('Water Data'!H75)),NA())</f>
        <v>#N/A</v>
      </c>
      <c r="S81" s="490" t="e">
        <f ca="1">+IF(AND(ISNUMBER(OFFSET('Water Data'!$I$4,0,10*ROW('Water Data'!I75))),'Data Summary'!CH81="Yes"),100-OFFSET('Water Data'!$I$4,0,10*ROW('Water Data'!I75)),NA())</f>
        <v>#N/A</v>
      </c>
      <c r="T81" s="490" t="e">
        <f ca="1">+IF(AND(ISNUMBER(OFFSET('Water Data'!$I$6,0,10*ROW('Water Data'!I75))),'Data Summary'!CI81="Yes"),OFFSET('Water Data'!$I$6,0,10*ROW('Water Data'!I75)),NA())</f>
        <v>#N/A</v>
      </c>
      <c r="U81" s="490" t="e">
        <f ca="1">+IF(AND(ISNUMBER(OFFSET('Water Data'!$I$9,0,10*ROW('Water Data'!I75))),'Data Summary'!CJ81="Yes"),OFFSET('Water Data'!$I$9,0,10*ROW('Water Data'!I75)),NA())</f>
        <v>#N/A</v>
      </c>
      <c r="V81" s="491" t="e">
        <f ca="1">+IF(AND(ISNUMBER(OFFSET('Sanitation Data'!$D$4,0,10*ROW('Sanitation Data'!D75))),'Data Summary'!CK81="Yes"),100-OFFSET('Sanitation Data'!$D$4,0,10*ROW('Sanitation Data'!D75)),NA())</f>
        <v>#N/A</v>
      </c>
      <c r="W81" s="491" t="e">
        <f ca="1">+IF(AND(ISNUMBER(OFFSET('Sanitation Data'!$D$6,0,10*ROW('Sanitation Data'!D75))),'Data Summary'!CL81="Yes"),OFFSET('Sanitation Data'!$D$6,0,10*ROW('Sanitation Data'!D75)),NA())</f>
        <v>#N/A</v>
      </c>
      <c r="X81" s="491" t="e">
        <f ca="1">+IF(AND(ISNUMBER(OFFSET('Sanitation Data'!$D$10,0,10*ROW('Sanitation Data'!D75))),'Data Summary'!CM81="Yes"),OFFSET('Sanitation Data'!$D$10,0,10*ROW('Sanitation Data'!D75)),NA())</f>
        <v>#N/A</v>
      </c>
      <c r="Y81" s="491" t="e">
        <f ca="1">+IF(AND(ISNUMBER(OFFSET('Sanitation Data'!$D$11,0,10*ROW('Sanitation Data'!D75))),'Data Summary'!CN81="Yes"),OFFSET('Sanitation Data'!$D$11,0,10*ROW('Sanitation Data'!D75)),NA())</f>
        <v>#N/A</v>
      </c>
      <c r="Z81" s="491" t="e">
        <f ca="1">+IF(AND(ISNUMBER(OFFSET('Sanitation Data'!$D$12,0,10*ROW('Sanitation Data'!D75))),'Data Summary'!CO81="Yes"),OFFSET('Sanitation Data'!$D$12,0,10*ROW('Sanitation Data'!D75)),NA())</f>
        <v>#N/A</v>
      </c>
      <c r="AA81" s="491" t="e">
        <f ca="1">+IF(AND(ISNUMBER(OFFSET('Sanitation Data'!$E$4,0,10*ROW('Sanitation Data'!E75))),'Data Summary'!CP81="Yes"),100-OFFSET('Sanitation Data'!$E$4,0,10*ROW('Sanitation Data'!E75)),NA())</f>
        <v>#N/A</v>
      </c>
      <c r="AB81" s="491" t="e">
        <f ca="1">+IF(AND(ISNUMBER(OFFSET('Sanitation Data'!$E$6,0,10*ROW('Sanitation Data'!E75))),'Data Summary'!CQ81="Yes"),OFFSET('Sanitation Data'!$E$6,0,10*ROW('Sanitation Data'!E75)),NA())</f>
        <v>#N/A</v>
      </c>
      <c r="AC81" s="491" t="e">
        <f ca="1">+IF(AND(ISNUMBER(OFFSET('Sanitation Data'!$E$10,0,10*ROW('Sanitation Data'!E75))),'Data Summary'!CR81="Yes"),OFFSET('Sanitation Data'!$E$10,0,10*ROW('Sanitation Data'!E75)),NA())</f>
        <v>#N/A</v>
      </c>
      <c r="AD81" s="491" t="e">
        <f ca="1">+IF(AND(ISNUMBER(OFFSET('Sanitation Data'!$E$11,0,10*ROW('Sanitation Data'!E75))),'Data Summary'!CS81="Yes"),OFFSET('Sanitation Data'!$E$11,0,10*ROW('Sanitation Data'!E75)),NA())</f>
        <v>#N/A</v>
      </c>
      <c r="AE81" s="491" t="e">
        <f ca="1">+IF(AND(ISNUMBER(OFFSET('Sanitation Data'!$E$12,0,10*ROW('Sanitation Data'!E75))),'Data Summary'!CT81="Yes"),OFFSET('Sanitation Data'!$E$12,0,10*ROW('Sanitation Data'!E75)),NA())</f>
        <v>#N/A</v>
      </c>
      <c r="AF81" s="491" t="e">
        <f ca="1">+IF(AND(ISNUMBER(OFFSET('Sanitation Data'!$F$4,0,10*ROW('Sanitation Data'!F75))),'Data Summary'!CU81="Yes"),100-OFFSET('Sanitation Data'!$F$4,0,10*ROW('Sanitation Data'!F75)),NA())</f>
        <v>#N/A</v>
      </c>
      <c r="AG81" s="491" t="e">
        <f ca="1">+IF(AND(ISNUMBER(OFFSET('Sanitation Data'!$F$6,0,10*ROW('Sanitation Data'!F75))),'Data Summary'!CV81="Yes"),OFFSET('Sanitation Data'!$F$6,0,10*ROW('Sanitation Data'!F75)),NA())</f>
        <v>#N/A</v>
      </c>
      <c r="AH81" s="491" t="e">
        <f ca="1">+IF(AND(ISNUMBER(OFFSET('Sanitation Data'!$F$10,0,10*ROW('Sanitation Data'!F75))),'Data Summary'!CW81="Yes"),OFFSET('Sanitation Data'!$F$10,0,10*ROW('Sanitation Data'!F75)),NA())</f>
        <v>#N/A</v>
      </c>
      <c r="AI81" s="491" t="e">
        <f ca="1">+IF(AND(ISNUMBER(OFFSET('Sanitation Data'!$F$11,0,10*ROW('Sanitation Data'!F75))),'Data Summary'!CX81="Yes"),OFFSET('Sanitation Data'!$F$11,0,10*ROW('Sanitation Data'!F75)),NA())</f>
        <v>#N/A</v>
      </c>
      <c r="AJ81" s="491" t="e">
        <f ca="1">+IF(AND(ISNUMBER(OFFSET('Sanitation Data'!$F$12,0,10*ROW('Sanitation Data'!F75))),'Data Summary'!CY81="Yes"),OFFSET('Sanitation Data'!$F$12,0,10*ROW('Sanitation Data'!F75)),NA())</f>
        <v>#N/A</v>
      </c>
      <c r="AK81" s="491" t="e">
        <f ca="1">+IF(AND(ISNUMBER(OFFSET('Sanitation Data'!$G$4,0,10*ROW('Sanitation Data'!G75))),'Data Summary'!CZ81="Yes"),100-OFFSET('Sanitation Data'!$G$4,0,10*ROW('Sanitation Data'!G75)),NA())</f>
        <v>#N/A</v>
      </c>
      <c r="AL81" s="491" t="e">
        <f ca="1">+IF(AND(ISNUMBER(OFFSET('Sanitation Data'!$G$6,0,10*ROW('Sanitation Data'!G75))),'Data Summary'!DA81="Yes"),OFFSET('Sanitation Data'!$G$6,0,10*ROW('Sanitation Data'!G75)),NA())</f>
        <v>#N/A</v>
      </c>
      <c r="AM81" s="491" t="e">
        <f ca="1">+IF(AND(ISNUMBER(OFFSET('Sanitation Data'!$G$10,0,10*ROW('Sanitation Data'!G75))),'Data Summary'!DB81="Yes"),OFFSET('Sanitation Data'!$G$10,0,10*ROW('Sanitation Data'!G75)),NA())</f>
        <v>#N/A</v>
      </c>
      <c r="AN81" s="491" t="e">
        <f ca="1">+IF(AND(ISNUMBER(OFFSET('Sanitation Data'!$G$11,0,10*ROW('Sanitation Data'!G75))),'Data Summary'!DC81="Yes"),OFFSET('Sanitation Data'!$G$11,0,10*ROW('Sanitation Data'!G75)),NA())</f>
        <v>#N/A</v>
      </c>
      <c r="AO81" s="491" t="e">
        <f ca="1">+IF(AND(ISNUMBER(OFFSET('Sanitation Data'!$G$12,0,10*ROW('Sanitation Data'!G75))),'Data Summary'!DD81="Yes"),OFFSET('Sanitation Data'!$G$12,0,10*ROW('Sanitation Data'!G75)),NA())</f>
        <v>#N/A</v>
      </c>
      <c r="AP81" s="491" t="e">
        <f ca="1">+IF(AND(ISNUMBER(OFFSET('Sanitation Data'!$H$4,0,10*ROW('Sanitation Data'!H75))),'Data Summary'!DE81="Yes"),100-OFFSET('Sanitation Data'!$H$4,0,10*ROW('Sanitation Data'!H75)),NA())</f>
        <v>#N/A</v>
      </c>
      <c r="AQ81" s="491" t="e">
        <f ca="1">+IF(AND(ISNUMBER(OFFSET('Sanitation Data'!$H$6,0,10*ROW('Sanitation Data'!H75))),'Data Summary'!DF81="Yes"),OFFSET('Sanitation Data'!$H$6,0,10*ROW('Sanitation Data'!H75)),NA())</f>
        <v>#N/A</v>
      </c>
      <c r="AR81" s="491" t="e">
        <f ca="1">+IF(AND(ISNUMBER(OFFSET('Sanitation Data'!$H$10,0,10*ROW('Sanitation Data'!H75))),'Data Summary'!DG81="Yes"),OFFSET('Sanitation Data'!$H$10,0,10*ROW('Sanitation Data'!H75)),NA())</f>
        <v>#N/A</v>
      </c>
      <c r="AS81" s="491" t="e">
        <f ca="1">+IF(AND(ISNUMBER(OFFSET('Sanitation Data'!$H$11,0,10*ROW('Sanitation Data'!H75))),'Data Summary'!DH81="Yes"),OFFSET('Sanitation Data'!$H$11,0,10*ROW('Sanitation Data'!H75)),NA())</f>
        <v>#N/A</v>
      </c>
      <c r="AT81" s="491" t="e">
        <f ca="1">+IF(AND(ISNUMBER(OFFSET('Sanitation Data'!$H$12,0,10*ROW('Sanitation Data'!H75))),'Data Summary'!DI81="Yes"),OFFSET('Sanitation Data'!$H$12,0,10*ROW('Sanitation Data'!H75)),NA())</f>
        <v>#N/A</v>
      </c>
      <c r="AU81" s="491" t="e">
        <f ca="1">+IF(AND(ISNUMBER(OFFSET('Sanitation Data'!$I$4,0,10*ROW('Sanitation Data'!I75))),'Data Summary'!DJ81="Yes"),100-OFFSET('Sanitation Data'!$I$4,0,10*ROW('Sanitation Data'!I75)),NA())</f>
        <v>#N/A</v>
      </c>
      <c r="AV81" s="491" t="e">
        <f ca="1">+IF(AND(ISNUMBER(OFFSET('Sanitation Data'!$I$6,0,10*ROW('Sanitation Data'!I75))),'Data Summary'!DK81="Yes"),OFFSET('Sanitation Data'!$I$6,0,10*ROW('Sanitation Data'!I75)),NA())</f>
        <v>#N/A</v>
      </c>
      <c r="AW81" s="491" t="e">
        <f ca="1">+IF(AND(ISNUMBER(OFFSET('Sanitation Data'!$I$10,0,10*ROW('Sanitation Data'!I75))),'Data Summary'!DL81="Yes"),OFFSET('Sanitation Data'!$I$10,0,10*ROW('Sanitation Data'!I75)),NA())</f>
        <v>#N/A</v>
      </c>
      <c r="AX81" s="491" t="e">
        <f ca="1">+IF(AND(ISNUMBER(OFFSET('Sanitation Data'!$I$11,0,10*ROW('Sanitation Data'!I75))),'Data Summary'!DM81="Yes"),OFFSET('Sanitation Data'!$I$11,0,10*ROW('Sanitation Data'!I75)),NA())</f>
        <v>#N/A</v>
      </c>
      <c r="AY81" s="491" t="e">
        <f ca="1">+IF(AND(ISNUMBER(OFFSET('Sanitation Data'!$I$12,0,10*ROW('Sanitation Data'!I75))),'Data Summary'!DN81="Yes"),OFFSET('Sanitation Data'!$I$12,0,10*ROW('Sanitation Data'!I75)),NA())</f>
        <v>#N/A</v>
      </c>
      <c r="AZ81" s="492" t="e">
        <f ca="1">+IF(AND(ISNUMBER(OFFSET('Hygiene Data'!$D$5,0,10*ROW('Hygiene Data'!D75))),'Data Summary'!DO81="Yes"),OFFSET('Hygiene Data'!$D$5,0,10*ROW('Hygiene Data'!D75)),NA())</f>
        <v>#N/A</v>
      </c>
      <c r="BA81" s="492" t="e">
        <f ca="1">+IF(AND(ISNUMBER(OFFSET('Hygiene Data'!$D$7,0,10*ROW('Hygiene Data'!D75))),'Data Summary'!DP81="Yes"),OFFSET('Hygiene Data'!$D$7,0,10*ROW('Hygiene Data'!D75)),NA())</f>
        <v>#N/A</v>
      </c>
      <c r="BB81" s="492" t="e">
        <f ca="1">+IF(AND(ISNUMBER(OFFSET('Hygiene Data'!$D$9,0,10*ROW('Hygiene Data'!D75))),'Data Summary'!DQ81="Yes"),OFFSET('Hygiene Data'!$D$9,0,10*ROW('Hygiene Data'!D75)),NA())</f>
        <v>#N/A</v>
      </c>
      <c r="BC81" s="492" t="e">
        <f ca="1">+IF(AND(ISNUMBER(OFFSET('Hygiene Data'!$E$5,0,10*ROW('Hygiene Data'!E75))),'Data Summary'!DR81="Yes"),OFFSET('Hygiene Data'!$E$5,0,10*ROW('Hygiene Data'!E75)),NA())</f>
        <v>#N/A</v>
      </c>
      <c r="BD81" s="492" t="e">
        <f ca="1">+IF(AND(ISNUMBER(OFFSET('Hygiene Data'!$E$7,0,10*ROW('Hygiene Data'!E75))),'Data Summary'!DS81="Yes"),OFFSET('Hygiene Data'!$E$7,0,10*ROW('Hygiene Data'!E75)),NA())</f>
        <v>#N/A</v>
      </c>
      <c r="BE81" s="492" t="e">
        <f ca="1">+IF(AND(ISNUMBER(OFFSET('Hygiene Data'!$E$9,0,10*ROW('Hygiene Data'!E75))),'Data Summary'!DT81="Yes"),OFFSET('Hygiene Data'!$E$9,0,10*ROW('Hygiene Data'!E75)),NA())</f>
        <v>#N/A</v>
      </c>
      <c r="BF81" s="492" t="e">
        <f ca="1">+IF(AND(ISNUMBER(OFFSET('Hygiene Data'!$F$5,0,10*ROW('Hygiene Data'!F75))),'Data Summary'!DU81="Yes"),OFFSET('Hygiene Data'!$F$5,0,10*ROW('Hygiene Data'!F75)),NA())</f>
        <v>#N/A</v>
      </c>
      <c r="BG81" s="492" t="e">
        <f ca="1">+IF(AND(ISNUMBER(OFFSET('Hygiene Data'!$F$7,0,10*ROW('Hygiene Data'!F75))),'Data Summary'!DV81="Yes"),OFFSET('Hygiene Data'!$F$7,0,10*ROW('Hygiene Data'!F75)),NA())</f>
        <v>#N/A</v>
      </c>
      <c r="BH81" s="492" t="e">
        <f ca="1">+IF(AND(ISNUMBER(OFFSET('Hygiene Data'!$F$9,0,10*ROW('Hygiene Data'!F75))),'Data Summary'!DW81="Yes"),OFFSET('Hygiene Data'!$F$9,0,10*ROW('Hygiene Data'!F75)),NA())</f>
        <v>#N/A</v>
      </c>
      <c r="BI81" s="492" t="e">
        <f ca="1">+IF(AND(ISNUMBER(OFFSET('Hygiene Data'!$G$5,0,10*ROW('Hygiene Data'!G75))),'Data Summary'!DX81="Yes"),OFFSET('Hygiene Data'!$G$5,0,10*ROW('Hygiene Data'!G75)),NA())</f>
        <v>#N/A</v>
      </c>
      <c r="BJ81" s="492" t="e">
        <f ca="1">+IF(AND(ISNUMBER(OFFSET('Hygiene Data'!$G$7,0,10*ROW('Hygiene Data'!G75))),'Data Summary'!DY81="Yes"),OFFSET('Hygiene Data'!$G$7,0,10*ROW('Hygiene Data'!G75)),NA())</f>
        <v>#N/A</v>
      </c>
      <c r="BK81" s="492" t="e">
        <f ca="1">+IF(AND(ISNUMBER(OFFSET('Hygiene Data'!$G$9,0,10*ROW('Hygiene Data'!G75))),'Data Summary'!DZ81="Yes"),OFFSET('Hygiene Data'!$G$9,0,10*ROW('Hygiene Data'!G75)),NA())</f>
        <v>#N/A</v>
      </c>
      <c r="BL81" s="492" t="e">
        <f ca="1">+IF(AND(ISNUMBER(OFFSET('Hygiene Data'!$H$5,0,10*ROW('Hygiene Data'!H75))),'Data Summary'!EA81="Yes"),OFFSET('Hygiene Data'!$H$5,0,10*ROW('Hygiene Data'!H75)),NA())</f>
        <v>#N/A</v>
      </c>
      <c r="BM81" s="492" t="e">
        <f ca="1">+IF(AND(ISNUMBER(OFFSET('Hygiene Data'!$H$7,0,10*ROW('Hygiene Data'!H75))),'Data Summary'!EB81="Yes"),OFFSET('Hygiene Data'!$H$7,0,10*ROW('Hygiene Data'!H75)),NA())</f>
        <v>#N/A</v>
      </c>
      <c r="BN81" s="492" t="e">
        <f ca="1">+IF(AND(ISNUMBER(OFFSET('Hygiene Data'!$H$9,0,10*ROW('Hygiene Data'!H75))),'Data Summary'!EC81="Yes"),OFFSET('Hygiene Data'!$H$9,0,10*ROW('Hygiene Data'!H75)),NA())</f>
        <v>#N/A</v>
      </c>
      <c r="BO81" s="492" t="e">
        <f ca="1">+IF(AND(ISNUMBER(OFFSET('Hygiene Data'!$I$5,0,10*ROW('Hygiene Data'!I75))),'Data Summary'!ED81="Yes"),OFFSET('Hygiene Data'!$I$5,0,10*ROW('Hygiene Data'!I75)),NA())</f>
        <v>#N/A</v>
      </c>
      <c r="BP81" s="492" t="e">
        <f ca="1">+IF(AND(ISNUMBER(OFFSET('Hygiene Data'!$I$7,0,10*ROW('Hygiene Data'!I75))),'Data Summary'!EE81="Yes"),OFFSET('Hygiene Data'!$I$7,0,10*ROW('Hygiene Data'!I75)),NA())</f>
        <v>#N/A</v>
      </c>
      <c r="BQ81" s="492" t="e">
        <f ca="1">+IF(AND(ISNUMBER(OFFSET('Hygiene Data'!$I$9,0,10*ROW('Hygiene Data'!I75))),'Data Summary'!EF81="Yes"),OFFSET('Hygiene Data'!$I$9,0,10*ROW('Hygiene Data'!I75)),NA())</f>
        <v>#N/A</v>
      </c>
    </row>
    <row r="82" spans="1:69" x14ac:dyDescent="0.25">
      <c r="A82" s="488" t="e">
        <f ca="1">+RIGHT('Data Summary'!A82,LEN('Data Summary'!A82)-9)</f>
        <v>#VALUE!</v>
      </c>
      <c r="B82" s="462" t="str">
        <f ca="1">+IF(ISTEXT('Data Summary'!B82),'Data Summary'!B82,"")</f>
        <v/>
      </c>
      <c r="C82" s="489" t="e">
        <f ca="1">+VALUE('Data Summary'!C82)</f>
        <v>#VALUE!</v>
      </c>
      <c r="D82" s="490" t="e">
        <f ca="1">+IF(AND(ISNUMBER(OFFSET('Water Data'!$D$4,0,10*ROW('Water Data'!D76))),'Data Summary'!BS82="Yes"),100-OFFSET('Water Data'!$D$4,0,10*ROW('Water Data'!D76)),NA())</f>
        <v>#N/A</v>
      </c>
      <c r="E82" s="490" t="e">
        <f ca="1">+IF(AND(ISNUMBER(OFFSET('Water Data'!$D$6,0,10*ROW('Water Data'!D76))),'Data Summary'!BT82="Yes"),OFFSET('Water Data'!$D$6,0,10*ROW('Water Data'!D76)),NA())</f>
        <v>#N/A</v>
      </c>
      <c r="F82" s="490" t="e">
        <f ca="1">+IF(AND(ISNUMBER(OFFSET('Water Data'!$D$9,0,10*ROW('Water Data'!D76))),'Data Summary'!BU82="Yes"),OFFSET('Water Data'!$D$9,0,10*ROW('Water Data'!D76)),NA())</f>
        <v>#N/A</v>
      </c>
      <c r="G82" s="490" t="e">
        <f ca="1">+IF(AND(ISNUMBER(OFFSET('Water Data'!$E$4,0,10*ROW('Water Data'!E76))),'Data Summary'!BV82="Yes"),100-OFFSET('Water Data'!$E$4,0,10*ROW('Water Data'!E76)),NA())</f>
        <v>#N/A</v>
      </c>
      <c r="H82" s="490" t="e">
        <f ca="1">+IF(AND(ISNUMBER(OFFSET('Water Data'!$E$6,0,10*ROW('Water Data'!E76))),'Data Summary'!BW82="Yes"),OFFSET('Water Data'!$E$6,0,10*ROW('Water Data'!E76)),NA())</f>
        <v>#N/A</v>
      </c>
      <c r="I82" s="490" t="e">
        <f ca="1">+IF(AND(ISNUMBER(OFFSET('Water Data'!$E$9,0,10*ROW('Water Data'!E76))),'Data Summary'!BX82="Yes"),OFFSET('Water Data'!$E$9,0,10*ROW('Water Data'!E76)),NA())</f>
        <v>#N/A</v>
      </c>
      <c r="J82" s="490" t="e">
        <f ca="1">+IF(AND(ISNUMBER(OFFSET('Water Data'!$F$4,0,10*ROW('Water Data'!F76))),'Data Summary'!BY82="Yes"),100-OFFSET('Water Data'!$F$4,0,10*ROW('Water Data'!F76)),NA())</f>
        <v>#N/A</v>
      </c>
      <c r="K82" s="490" t="e">
        <f ca="1">+IF(AND(ISNUMBER(OFFSET('Water Data'!$F$6,0,10*ROW('Water Data'!F76))),'Data Summary'!BZ82="Yes"),OFFSET('Water Data'!$F$6,0,10*ROW('Water Data'!F76)),NA())</f>
        <v>#N/A</v>
      </c>
      <c r="L82" s="490" t="e">
        <f ca="1">+IF(AND(ISNUMBER(OFFSET('Water Data'!$F$9,0,10*ROW('Water Data'!F76))),'Data Summary'!CA82="Yes"),OFFSET('Water Data'!$F$9,0,10*ROW('Water Data'!F76)),NA())</f>
        <v>#N/A</v>
      </c>
      <c r="M82" s="490" t="e">
        <f ca="1">+IF(AND(ISNUMBER(OFFSET('Water Data'!$G$4,0,10*ROW('Water Data'!G76))),'Data Summary'!CB82="Yes"),100-OFFSET('Water Data'!$G$4,0,10*ROW('Water Data'!G76)),NA())</f>
        <v>#N/A</v>
      </c>
      <c r="N82" s="490" t="e">
        <f ca="1">+IF(AND(ISNUMBER(OFFSET('Water Data'!$G$6,0,10*ROW('Water Data'!G76))),'Data Summary'!CC82="Yes"),OFFSET('Water Data'!$G$6,0,10*ROW('Water Data'!G76)),NA())</f>
        <v>#N/A</v>
      </c>
      <c r="O82" s="490" t="e">
        <f ca="1">+IF(AND(ISNUMBER(OFFSET('Water Data'!$G$9,0,10*ROW('Water Data'!G76))),'Data Summary'!CD82="Yes"),OFFSET('Water Data'!$G$9,0,10*ROW('Water Data'!G76)),NA())</f>
        <v>#N/A</v>
      </c>
      <c r="P82" s="490" t="e">
        <f ca="1">+IF(AND(ISNUMBER(OFFSET('Water Data'!$H$4,0,10*ROW('Water Data'!H76))),'Data Summary'!CE82="Yes"),100-OFFSET('Water Data'!$H$4,0,10*ROW('Water Data'!H76)),NA())</f>
        <v>#N/A</v>
      </c>
      <c r="Q82" s="490" t="e">
        <f ca="1">+IF(AND(ISNUMBER(OFFSET('Water Data'!$H$6,0,10*ROW('Water Data'!H76))),'Data Summary'!CF82="Yes"),OFFSET('Water Data'!$H$6,0,10*ROW('Water Data'!H76)),NA())</f>
        <v>#N/A</v>
      </c>
      <c r="R82" s="490" t="e">
        <f ca="1">+IF(AND(ISNUMBER(OFFSET('Water Data'!$H$9,0,10*ROW('Water Data'!H76))),'Data Summary'!CG82="Yes"),OFFSET('Water Data'!$H$9,0,10*ROW('Water Data'!H76)),NA())</f>
        <v>#N/A</v>
      </c>
      <c r="S82" s="490" t="e">
        <f ca="1">+IF(AND(ISNUMBER(OFFSET('Water Data'!$I$4,0,10*ROW('Water Data'!I76))),'Data Summary'!CH82="Yes"),100-OFFSET('Water Data'!$I$4,0,10*ROW('Water Data'!I76)),NA())</f>
        <v>#N/A</v>
      </c>
      <c r="T82" s="490" t="e">
        <f ca="1">+IF(AND(ISNUMBER(OFFSET('Water Data'!$I$6,0,10*ROW('Water Data'!I76))),'Data Summary'!CI82="Yes"),OFFSET('Water Data'!$I$6,0,10*ROW('Water Data'!I76)),NA())</f>
        <v>#N/A</v>
      </c>
      <c r="U82" s="490" t="e">
        <f ca="1">+IF(AND(ISNUMBER(OFFSET('Water Data'!$I$9,0,10*ROW('Water Data'!I76))),'Data Summary'!CJ82="Yes"),OFFSET('Water Data'!$I$9,0,10*ROW('Water Data'!I76)),NA())</f>
        <v>#N/A</v>
      </c>
      <c r="V82" s="491" t="e">
        <f ca="1">+IF(AND(ISNUMBER(OFFSET('Sanitation Data'!$D$4,0,10*ROW('Sanitation Data'!D76))),'Data Summary'!CK82="Yes"),100-OFFSET('Sanitation Data'!$D$4,0,10*ROW('Sanitation Data'!D76)),NA())</f>
        <v>#N/A</v>
      </c>
      <c r="W82" s="491" t="e">
        <f ca="1">+IF(AND(ISNUMBER(OFFSET('Sanitation Data'!$D$6,0,10*ROW('Sanitation Data'!D76))),'Data Summary'!CL82="Yes"),OFFSET('Sanitation Data'!$D$6,0,10*ROW('Sanitation Data'!D76)),NA())</f>
        <v>#N/A</v>
      </c>
      <c r="X82" s="491" t="e">
        <f ca="1">+IF(AND(ISNUMBER(OFFSET('Sanitation Data'!$D$10,0,10*ROW('Sanitation Data'!D76))),'Data Summary'!CM82="Yes"),OFFSET('Sanitation Data'!$D$10,0,10*ROW('Sanitation Data'!D76)),NA())</f>
        <v>#N/A</v>
      </c>
      <c r="Y82" s="491" t="e">
        <f ca="1">+IF(AND(ISNUMBER(OFFSET('Sanitation Data'!$D$11,0,10*ROW('Sanitation Data'!D76))),'Data Summary'!CN82="Yes"),OFFSET('Sanitation Data'!$D$11,0,10*ROW('Sanitation Data'!D76)),NA())</f>
        <v>#N/A</v>
      </c>
      <c r="Z82" s="491" t="e">
        <f ca="1">+IF(AND(ISNUMBER(OFFSET('Sanitation Data'!$D$12,0,10*ROW('Sanitation Data'!D76))),'Data Summary'!CO82="Yes"),OFFSET('Sanitation Data'!$D$12,0,10*ROW('Sanitation Data'!D76)),NA())</f>
        <v>#N/A</v>
      </c>
      <c r="AA82" s="491" t="e">
        <f ca="1">+IF(AND(ISNUMBER(OFFSET('Sanitation Data'!$E$4,0,10*ROW('Sanitation Data'!E76))),'Data Summary'!CP82="Yes"),100-OFFSET('Sanitation Data'!$E$4,0,10*ROW('Sanitation Data'!E76)),NA())</f>
        <v>#N/A</v>
      </c>
      <c r="AB82" s="491" t="e">
        <f ca="1">+IF(AND(ISNUMBER(OFFSET('Sanitation Data'!$E$6,0,10*ROW('Sanitation Data'!E76))),'Data Summary'!CQ82="Yes"),OFFSET('Sanitation Data'!$E$6,0,10*ROW('Sanitation Data'!E76)),NA())</f>
        <v>#N/A</v>
      </c>
      <c r="AC82" s="491" t="e">
        <f ca="1">+IF(AND(ISNUMBER(OFFSET('Sanitation Data'!$E$10,0,10*ROW('Sanitation Data'!E76))),'Data Summary'!CR82="Yes"),OFFSET('Sanitation Data'!$E$10,0,10*ROW('Sanitation Data'!E76)),NA())</f>
        <v>#N/A</v>
      </c>
      <c r="AD82" s="491" t="e">
        <f ca="1">+IF(AND(ISNUMBER(OFFSET('Sanitation Data'!$E$11,0,10*ROW('Sanitation Data'!E76))),'Data Summary'!CS82="Yes"),OFFSET('Sanitation Data'!$E$11,0,10*ROW('Sanitation Data'!E76)),NA())</f>
        <v>#N/A</v>
      </c>
      <c r="AE82" s="491" t="e">
        <f ca="1">+IF(AND(ISNUMBER(OFFSET('Sanitation Data'!$E$12,0,10*ROW('Sanitation Data'!E76))),'Data Summary'!CT82="Yes"),OFFSET('Sanitation Data'!$E$12,0,10*ROW('Sanitation Data'!E76)),NA())</f>
        <v>#N/A</v>
      </c>
      <c r="AF82" s="491" t="e">
        <f ca="1">+IF(AND(ISNUMBER(OFFSET('Sanitation Data'!$F$4,0,10*ROW('Sanitation Data'!F76))),'Data Summary'!CU82="Yes"),100-OFFSET('Sanitation Data'!$F$4,0,10*ROW('Sanitation Data'!F76)),NA())</f>
        <v>#N/A</v>
      </c>
      <c r="AG82" s="491" t="e">
        <f ca="1">+IF(AND(ISNUMBER(OFFSET('Sanitation Data'!$F$6,0,10*ROW('Sanitation Data'!F76))),'Data Summary'!CV82="Yes"),OFFSET('Sanitation Data'!$F$6,0,10*ROW('Sanitation Data'!F76)),NA())</f>
        <v>#N/A</v>
      </c>
      <c r="AH82" s="491" t="e">
        <f ca="1">+IF(AND(ISNUMBER(OFFSET('Sanitation Data'!$F$10,0,10*ROW('Sanitation Data'!F76))),'Data Summary'!CW82="Yes"),OFFSET('Sanitation Data'!$F$10,0,10*ROW('Sanitation Data'!F76)),NA())</f>
        <v>#N/A</v>
      </c>
      <c r="AI82" s="491" t="e">
        <f ca="1">+IF(AND(ISNUMBER(OFFSET('Sanitation Data'!$F$11,0,10*ROW('Sanitation Data'!F76))),'Data Summary'!CX82="Yes"),OFFSET('Sanitation Data'!$F$11,0,10*ROW('Sanitation Data'!F76)),NA())</f>
        <v>#N/A</v>
      </c>
      <c r="AJ82" s="491" t="e">
        <f ca="1">+IF(AND(ISNUMBER(OFFSET('Sanitation Data'!$F$12,0,10*ROW('Sanitation Data'!F76))),'Data Summary'!CY82="Yes"),OFFSET('Sanitation Data'!$F$12,0,10*ROW('Sanitation Data'!F76)),NA())</f>
        <v>#N/A</v>
      </c>
      <c r="AK82" s="491" t="e">
        <f ca="1">+IF(AND(ISNUMBER(OFFSET('Sanitation Data'!$G$4,0,10*ROW('Sanitation Data'!G76))),'Data Summary'!CZ82="Yes"),100-OFFSET('Sanitation Data'!$G$4,0,10*ROW('Sanitation Data'!G76)),NA())</f>
        <v>#N/A</v>
      </c>
      <c r="AL82" s="491" t="e">
        <f ca="1">+IF(AND(ISNUMBER(OFFSET('Sanitation Data'!$G$6,0,10*ROW('Sanitation Data'!G76))),'Data Summary'!DA82="Yes"),OFFSET('Sanitation Data'!$G$6,0,10*ROW('Sanitation Data'!G76)),NA())</f>
        <v>#N/A</v>
      </c>
      <c r="AM82" s="491" t="e">
        <f ca="1">+IF(AND(ISNUMBER(OFFSET('Sanitation Data'!$G$10,0,10*ROW('Sanitation Data'!G76))),'Data Summary'!DB82="Yes"),OFFSET('Sanitation Data'!$G$10,0,10*ROW('Sanitation Data'!G76)),NA())</f>
        <v>#N/A</v>
      </c>
      <c r="AN82" s="491" t="e">
        <f ca="1">+IF(AND(ISNUMBER(OFFSET('Sanitation Data'!$G$11,0,10*ROW('Sanitation Data'!G76))),'Data Summary'!DC82="Yes"),OFFSET('Sanitation Data'!$G$11,0,10*ROW('Sanitation Data'!G76)),NA())</f>
        <v>#N/A</v>
      </c>
      <c r="AO82" s="491" t="e">
        <f ca="1">+IF(AND(ISNUMBER(OFFSET('Sanitation Data'!$G$12,0,10*ROW('Sanitation Data'!G76))),'Data Summary'!DD82="Yes"),OFFSET('Sanitation Data'!$G$12,0,10*ROW('Sanitation Data'!G76)),NA())</f>
        <v>#N/A</v>
      </c>
      <c r="AP82" s="491" t="e">
        <f ca="1">+IF(AND(ISNUMBER(OFFSET('Sanitation Data'!$H$4,0,10*ROW('Sanitation Data'!H76))),'Data Summary'!DE82="Yes"),100-OFFSET('Sanitation Data'!$H$4,0,10*ROW('Sanitation Data'!H76)),NA())</f>
        <v>#N/A</v>
      </c>
      <c r="AQ82" s="491" t="e">
        <f ca="1">+IF(AND(ISNUMBER(OFFSET('Sanitation Data'!$H$6,0,10*ROW('Sanitation Data'!H76))),'Data Summary'!DF82="Yes"),OFFSET('Sanitation Data'!$H$6,0,10*ROW('Sanitation Data'!H76)),NA())</f>
        <v>#N/A</v>
      </c>
      <c r="AR82" s="491" t="e">
        <f ca="1">+IF(AND(ISNUMBER(OFFSET('Sanitation Data'!$H$10,0,10*ROW('Sanitation Data'!H76))),'Data Summary'!DG82="Yes"),OFFSET('Sanitation Data'!$H$10,0,10*ROW('Sanitation Data'!H76)),NA())</f>
        <v>#N/A</v>
      </c>
      <c r="AS82" s="491" t="e">
        <f ca="1">+IF(AND(ISNUMBER(OFFSET('Sanitation Data'!$H$11,0,10*ROW('Sanitation Data'!H76))),'Data Summary'!DH82="Yes"),OFFSET('Sanitation Data'!$H$11,0,10*ROW('Sanitation Data'!H76)),NA())</f>
        <v>#N/A</v>
      </c>
      <c r="AT82" s="491" t="e">
        <f ca="1">+IF(AND(ISNUMBER(OFFSET('Sanitation Data'!$H$12,0,10*ROW('Sanitation Data'!H76))),'Data Summary'!DI82="Yes"),OFFSET('Sanitation Data'!$H$12,0,10*ROW('Sanitation Data'!H76)),NA())</f>
        <v>#N/A</v>
      </c>
      <c r="AU82" s="491" t="e">
        <f ca="1">+IF(AND(ISNUMBER(OFFSET('Sanitation Data'!$I$4,0,10*ROW('Sanitation Data'!I76))),'Data Summary'!DJ82="Yes"),100-OFFSET('Sanitation Data'!$I$4,0,10*ROW('Sanitation Data'!I76)),NA())</f>
        <v>#N/A</v>
      </c>
      <c r="AV82" s="491" t="e">
        <f ca="1">+IF(AND(ISNUMBER(OFFSET('Sanitation Data'!$I$6,0,10*ROW('Sanitation Data'!I76))),'Data Summary'!DK82="Yes"),OFFSET('Sanitation Data'!$I$6,0,10*ROW('Sanitation Data'!I76)),NA())</f>
        <v>#N/A</v>
      </c>
      <c r="AW82" s="491" t="e">
        <f ca="1">+IF(AND(ISNUMBER(OFFSET('Sanitation Data'!$I$10,0,10*ROW('Sanitation Data'!I76))),'Data Summary'!DL82="Yes"),OFFSET('Sanitation Data'!$I$10,0,10*ROW('Sanitation Data'!I76)),NA())</f>
        <v>#N/A</v>
      </c>
      <c r="AX82" s="491" t="e">
        <f ca="1">+IF(AND(ISNUMBER(OFFSET('Sanitation Data'!$I$11,0,10*ROW('Sanitation Data'!I76))),'Data Summary'!DM82="Yes"),OFFSET('Sanitation Data'!$I$11,0,10*ROW('Sanitation Data'!I76)),NA())</f>
        <v>#N/A</v>
      </c>
      <c r="AY82" s="491" t="e">
        <f ca="1">+IF(AND(ISNUMBER(OFFSET('Sanitation Data'!$I$12,0,10*ROW('Sanitation Data'!I76))),'Data Summary'!DN82="Yes"),OFFSET('Sanitation Data'!$I$12,0,10*ROW('Sanitation Data'!I76)),NA())</f>
        <v>#N/A</v>
      </c>
      <c r="AZ82" s="492" t="e">
        <f ca="1">+IF(AND(ISNUMBER(OFFSET('Hygiene Data'!$D$5,0,10*ROW('Hygiene Data'!D76))),'Data Summary'!DO82="Yes"),OFFSET('Hygiene Data'!$D$5,0,10*ROW('Hygiene Data'!D76)),NA())</f>
        <v>#N/A</v>
      </c>
      <c r="BA82" s="492" t="e">
        <f ca="1">+IF(AND(ISNUMBER(OFFSET('Hygiene Data'!$D$7,0,10*ROW('Hygiene Data'!D76))),'Data Summary'!DP82="Yes"),OFFSET('Hygiene Data'!$D$7,0,10*ROW('Hygiene Data'!D76)),NA())</f>
        <v>#N/A</v>
      </c>
      <c r="BB82" s="492" t="e">
        <f ca="1">+IF(AND(ISNUMBER(OFFSET('Hygiene Data'!$D$9,0,10*ROW('Hygiene Data'!D76))),'Data Summary'!DQ82="Yes"),OFFSET('Hygiene Data'!$D$9,0,10*ROW('Hygiene Data'!D76)),NA())</f>
        <v>#N/A</v>
      </c>
      <c r="BC82" s="492" t="e">
        <f ca="1">+IF(AND(ISNUMBER(OFFSET('Hygiene Data'!$E$5,0,10*ROW('Hygiene Data'!E76))),'Data Summary'!DR82="Yes"),OFFSET('Hygiene Data'!$E$5,0,10*ROW('Hygiene Data'!E76)),NA())</f>
        <v>#N/A</v>
      </c>
      <c r="BD82" s="492" t="e">
        <f ca="1">+IF(AND(ISNUMBER(OFFSET('Hygiene Data'!$E$7,0,10*ROW('Hygiene Data'!E76))),'Data Summary'!DS82="Yes"),OFFSET('Hygiene Data'!$E$7,0,10*ROW('Hygiene Data'!E76)),NA())</f>
        <v>#N/A</v>
      </c>
      <c r="BE82" s="492" t="e">
        <f ca="1">+IF(AND(ISNUMBER(OFFSET('Hygiene Data'!$E$9,0,10*ROW('Hygiene Data'!E76))),'Data Summary'!DT82="Yes"),OFFSET('Hygiene Data'!$E$9,0,10*ROW('Hygiene Data'!E76)),NA())</f>
        <v>#N/A</v>
      </c>
      <c r="BF82" s="492" t="e">
        <f ca="1">+IF(AND(ISNUMBER(OFFSET('Hygiene Data'!$F$5,0,10*ROW('Hygiene Data'!F76))),'Data Summary'!DU82="Yes"),OFFSET('Hygiene Data'!$F$5,0,10*ROW('Hygiene Data'!F76)),NA())</f>
        <v>#N/A</v>
      </c>
      <c r="BG82" s="492" t="e">
        <f ca="1">+IF(AND(ISNUMBER(OFFSET('Hygiene Data'!$F$7,0,10*ROW('Hygiene Data'!F76))),'Data Summary'!DV82="Yes"),OFFSET('Hygiene Data'!$F$7,0,10*ROW('Hygiene Data'!F76)),NA())</f>
        <v>#N/A</v>
      </c>
      <c r="BH82" s="492" t="e">
        <f ca="1">+IF(AND(ISNUMBER(OFFSET('Hygiene Data'!$F$9,0,10*ROW('Hygiene Data'!F76))),'Data Summary'!DW82="Yes"),OFFSET('Hygiene Data'!$F$9,0,10*ROW('Hygiene Data'!F76)),NA())</f>
        <v>#N/A</v>
      </c>
      <c r="BI82" s="492" t="e">
        <f ca="1">+IF(AND(ISNUMBER(OFFSET('Hygiene Data'!$G$5,0,10*ROW('Hygiene Data'!G76))),'Data Summary'!DX82="Yes"),OFFSET('Hygiene Data'!$G$5,0,10*ROW('Hygiene Data'!G76)),NA())</f>
        <v>#N/A</v>
      </c>
      <c r="BJ82" s="492" t="e">
        <f ca="1">+IF(AND(ISNUMBER(OFFSET('Hygiene Data'!$G$7,0,10*ROW('Hygiene Data'!G76))),'Data Summary'!DY82="Yes"),OFFSET('Hygiene Data'!$G$7,0,10*ROW('Hygiene Data'!G76)),NA())</f>
        <v>#N/A</v>
      </c>
      <c r="BK82" s="492" t="e">
        <f ca="1">+IF(AND(ISNUMBER(OFFSET('Hygiene Data'!$G$9,0,10*ROW('Hygiene Data'!G76))),'Data Summary'!DZ82="Yes"),OFFSET('Hygiene Data'!$G$9,0,10*ROW('Hygiene Data'!G76)),NA())</f>
        <v>#N/A</v>
      </c>
      <c r="BL82" s="492" t="e">
        <f ca="1">+IF(AND(ISNUMBER(OFFSET('Hygiene Data'!$H$5,0,10*ROW('Hygiene Data'!H76))),'Data Summary'!EA82="Yes"),OFFSET('Hygiene Data'!$H$5,0,10*ROW('Hygiene Data'!H76)),NA())</f>
        <v>#N/A</v>
      </c>
      <c r="BM82" s="492" t="e">
        <f ca="1">+IF(AND(ISNUMBER(OFFSET('Hygiene Data'!$H$7,0,10*ROW('Hygiene Data'!H76))),'Data Summary'!EB82="Yes"),OFFSET('Hygiene Data'!$H$7,0,10*ROW('Hygiene Data'!H76)),NA())</f>
        <v>#N/A</v>
      </c>
      <c r="BN82" s="492" t="e">
        <f ca="1">+IF(AND(ISNUMBER(OFFSET('Hygiene Data'!$H$9,0,10*ROW('Hygiene Data'!H76))),'Data Summary'!EC82="Yes"),OFFSET('Hygiene Data'!$H$9,0,10*ROW('Hygiene Data'!H76)),NA())</f>
        <v>#N/A</v>
      </c>
      <c r="BO82" s="492" t="e">
        <f ca="1">+IF(AND(ISNUMBER(OFFSET('Hygiene Data'!$I$5,0,10*ROW('Hygiene Data'!I76))),'Data Summary'!ED82="Yes"),OFFSET('Hygiene Data'!$I$5,0,10*ROW('Hygiene Data'!I76)),NA())</f>
        <v>#N/A</v>
      </c>
      <c r="BP82" s="492" t="e">
        <f ca="1">+IF(AND(ISNUMBER(OFFSET('Hygiene Data'!$I$7,0,10*ROW('Hygiene Data'!I76))),'Data Summary'!EE82="Yes"),OFFSET('Hygiene Data'!$I$7,0,10*ROW('Hygiene Data'!I76)),NA())</f>
        <v>#N/A</v>
      </c>
      <c r="BQ82" s="492" t="e">
        <f ca="1">+IF(AND(ISNUMBER(OFFSET('Hygiene Data'!$I$9,0,10*ROW('Hygiene Data'!I76))),'Data Summary'!EF82="Yes"),OFFSET('Hygiene Data'!$I$9,0,10*ROW('Hygiene Data'!I76)),NA())</f>
        <v>#N/A</v>
      </c>
    </row>
    <row r="83" spans="1:69" x14ac:dyDescent="0.25">
      <c r="A83" s="488" t="e">
        <f ca="1">+RIGHT('Data Summary'!A83,LEN('Data Summary'!A83)-9)</f>
        <v>#VALUE!</v>
      </c>
      <c r="B83" s="462" t="str">
        <f ca="1">+IF(ISTEXT('Data Summary'!B83),'Data Summary'!B83,"")</f>
        <v/>
      </c>
      <c r="C83" s="489" t="e">
        <f ca="1">+VALUE('Data Summary'!C83)</f>
        <v>#VALUE!</v>
      </c>
      <c r="D83" s="490" t="e">
        <f ca="1">+IF(AND(ISNUMBER(OFFSET('Water Data'!$D$4,0,10*ROW('Water Data'!D77))),'Data Summary'!BS83="Yes"),100-OFFSET('Water Data'!$D$4,0,10*ROW('Water Data'!D77)),NA())</f>
        <v>#N/A</v>
      </c>
      <c r="E83" s="490" t="e">
        <f ca="1">+IF(AND(ISNUMBER(OFFSET('Water Data'!$D$6,0,10*ROW('Water Data'!D77))),'Data Summary'!BT83="Yes"),OFFSET('Water Data'!$D$6,0,10*ROW('Water Data'!D77)),NA())</f>
        <v>#N/A</v>
      </c>
      <c r="F83" s="490" t="e">
        <f ca="1">+IF(AND(ISNUMBER(OFFSET('Water Data'!$D$9,0,10*ROW('Water Data'!D77))),'Data Summary'!BU83="Yes"),OFFSET('Water Data'!$D$9,0,10*ROW('Water Data'!D77)),NA())</f>
        <v>#N/A</v>
      </c>
      <c r="G83" s="490" t="e">
        <f ca="1">+IF(AND(ISNUMBER(OFFSET('Water Data'!$E$4,0,10*ROW('Water Data'!E77))),'Data Summary'!BV83="Yes"),100-OFFSET('Water Data'!$E$4,0,10*ROW('Water Data'!E77)),NA())</f>
        <v>#N/A</v>
      </c>
      <c r="H83" s="490" t="e">
        <f ca="1">+IF(AND(ISNUMBER(OFFSET('Water Data'!$E$6,0,10*ROW('Water Data'!E77))),'Data Summary'!BW83="Yes"),OFFSET('Water Data'!$E$6,0,10*ROW('Water Data'!E77)),NA())</f>
        <v>#N/A</v>
      </c>
      <c r="I83" s="490" t="e">
        <f ca="1">+IF(AND(ISNUMBER(OFFSET('Water Data'!$E$9,0,10*ROW('Water Data'!E77))),'Data Summary'!BX83="Yes"),OFFSET('Water Data'!$E$9,0,10*ROW('Water Data'!E77)),NA())</f>
        <v>#N/A</v>
      </c>
      <c r="J83" s="490" t="e">
        <f ca="1">+IF(AND(ISNUMBER(OFFSET('Water Data'!$F$4,0,10*ROW('Water Data'!F77))),'Data Summary'!BY83="Yes"),100-OFFSET('Water Data'!$F$4,0,10*ROW('Water Data'!F77)),NA())</f>
        <v>#N/A</v>
      </c>
      <c r="K83" s="490" t="e">
        <f ca="1">+IF(AND(ISNUMBER(OFFSET('Water Data'!$F$6,0,10*ROW('Water Data'!F77))),'Data Summary'!BZ83="Yes"),OFFSET('Water Data'!$F$6,0,10*ROW('Water Data'!F77)),NA())</f>
        <v>#N/A</v>
      </c>
      <c r="L83" s="490" t="e">
        <f ca="1">+IF(AND(ISNUMBER(OFFSET('Water Data'!$F$9,0,10*ROW('Water Data'!F77))),'Data Summary'!CA83="Yes"),OFFSET('Water Data'!$F$9,0,10*ROW('Water Data'!F77)),NA())</f>
        <v>#N/A</v>
      </c>
      <c r="M83" s="490" t="e">
        <f ca="1">+IF(AND(ISNUMBER(OFFSET('Water Data'!$G$4,0,10*ROW('Water Data'!G77))),'Data Summary'!CB83="Yes"),100-OFFSET('Water Data'!$G$4,0,10*ROW('Water Data'!G77)),NA())</f>
        <v>#N/A</v>
      </c>
      <c r="N83" s="490" t="e">
        <f ca="1">+IF(AND(ISNUMBER(OFFSET('Water Data'!$G$6,0,10*ROW('Water Data'!G77))),'Data Summary'!CC83="Yes"),OFFSET('Water Data'!$G$6,0,10*ROW('Water Data'!G77)),NA())</f>
        <v>#N/A</v>
      </c>
      <c r="O83" s="490" t="e">
        <f ca="1">+IF(AND(ISNUMBER(OFFSET('Water Data'!$G$9,0,10*ROW('Water Data'!G77))),'Data Summary'!CD83="Yes"),OFFSET('Water Data'!$G$9,0,10*ROW('Water Data'!G77)),NA())</f>
        <v>#N/A</v>
      </c>
      <c r="P83" s="490" t="e">
        <f ca="1">+IF(AND(ISNUMBER(OFFSET('Water Data'!$H$4,0,10*ROW('Water Data'!H77))),'Data Summary'!CE83="Yes"),100-OFFSET('Water Data'!$H$4,0,10*ROW('Water Data'!H77)),NA())</f>
        <v>#N/A</v>
      </c>
      <c r="Q83" s="490" t="e">
        <f ca="1">+IF(AND(ISNUMBER(OFFSET('Water Data'!$H$6,0,10*ROW('Water Data'!H77))),'Data Summary'!CF83="Yes"),OFFSET('Water Data'!$H$6,0,10*ROW('Water Data'!H77)),NA())</f>
        <v>#N/A</v>
      </c>
      <c r="R83" s="490" t="e">
        <f ca="1">+IF(AND(ISNUMBER(OFFSET('Water Data'!$H$9,0,10*ROW('Water Data'!H77))),'Data Summary'!CG83="Yes"),OFFSET('Water Data'!$H$9,0,10*ROW('Water Data'!H77)),NA())</f>
        <v>#N/A</v>
      </c>
      <c r="S83" s="490" t="e">
        <f ca="1">+IF(AND(ISNUMBER(OFFSET('Water Data'!$I$4,0,10*ROW('Water Data'!I77))),'Data Summary'!CH83="Yes"),100-OFFSET('Water Data'!$I$4,0,10*ROW('Water Data'!I77)),NA())</f>
        <v>#N/A</v>
      </c>
      <c r="T83" s="490" t="e">
        <f ca="1">+IF(AND(ISNUMBER(OFFSET('Water Data'!$I$6,0,10*ROW('Water Data'!I77))),'Data Summary'!CI83="Yes"),OFFSET('Water Data'!$I$6,0,10*ROW('Water Data'!I77)),NA())</f>
        <v>#N/A</v>
      </c>
      <c r="U83" s="490" t="e">
        <f ca="1">+IF(AND(ISNUMBER(OFFSET('Water Data'!$I$9,0,10*ROW('Water Data'!I77))),'Data Summary'!CJ83="Yes"),OFFSET('Water Data'!$I$9,0,10*ROW('Water Data'!I77)),NA())</f>
        <v>#N/A</v>
      </c>
      <c r="V83" s="491" t="e">
        <f ca="1">+IF(AND(ISNUMBER(OFFSET('Sanitation Data'!$D$4,0,10*ROW('Sanitation Data'!D77))),'Data Summary'!CK83="Yes"),100-OFFSET('Sanitation Data'!$D$4,0,10*ROW('Sanitation Data'!D77)),NA())</f>
        <v>#N/A</v>
      </c>
      <c r="W83" s="491" t="e">
        <f ca="1">+IF(AND(ISNUMBER(OFFSET('Sanitation Data'!$D$6,0,10*ROW('Sanitation Data'!D77))),'Data Summary'!CL83="Yes"),OFFSET('Sanitation Data'!$D$6,0,10*ROW('Sanitation Data'!D77)),NA())</f>
        <v>#N/A</v>
      </c>
      <c r="X83" s="491" t="e">
        <f ca="1">+IF(AND(ISNUMBER(OFFSET('Sanitation Data'!$D$10,0,10*ROW('Sanitation Data'!D77))),'Data Summary'!CM83="Yes"),OFFSET('Sanitation Data'!$D$10,0,10*ROW('Sanitation Data'!D77)),NA())</f>
        <v>#N/A</v>
      </c>
      <c r="Y83" s="491" t="e">
        <f ca="1">+IF(AND(ISNUMBER(OFFSET('Sanitation Data'!$D$11,0,10*ROW('Sanitation Data'!D77))),'Data Summary'!CN83="Yes"),OFFSET('Sanitation Data'!$D$11,0,10*ROW('Sanitation Data'!D77)),NA())</f>
        <v>#N/A</v>
      </c>
      <c r="Z83" s="491" t="e">
        <f ca="1">+IF(AND(ISNUMBER(OFFSET('Sanitation Data'!$D$12,0,10*ROW('Sanitation Data'!D77))),'Data Summary'!CO83="Yes"),OFFSET('Sanitation Data'!$D$12,0,10*ROW('Sanitation Data'!D77)),NA())</f>
        <v>#N/A</v>
      </c>
      <c r="AA83" s="491" t="e">
        <f ca="1">+IF(AND(ISNUMBER(OFFSET('Sanitation Data'!$E$4,0,10*ROW('Sanitation Data'!E77))),'Data Summary'!CP83="Yes"),100-OFFSET('Sanitation Data'!$E$4,0,10*ROW('Sanitation Data'!E77)),NA())</f>
        <v>#N/A</v>
      </c>
      <c r="AB83" s="491" t="e">
        <f ca="1">+IF(AND(ISNUMBER(OFFSET('Sanitation Data'!$E$6,0,10*ROW('Sanitation Data'!E77))),'Data Summary'!CQ83="Yes"),OFFSET('Sanitation Data'!$E$6,0,10*ROW('Sanitation Data'!E77)),NA())</f>
        <v>#N/A</v>
      </c>
      <c r="AC83" s="491" t="e">
        <f ca="1">+IF(AND(ISNUMBER(OFFSET('Sanitation Data'!$E$10,0,10*ROW('Sanitation Data'!E77))),'Data Summary'!CR83="Yes"),OFFSET('Sanitation Data'!$E$10,0,10*ROW('Sanitation Data'!E77)),NA())</f>
        <v>#N/A</v>
      </c>
      <c r="AD83" s="491" t="e">
        <f ca="1">+IF(AND(ISNUMBER(OFFSET('Sanitation Data'!$E$11,0,10*ROW('Sanitation Data'!E77))),'Data Summary'!CS83="Yes"),OFFSET('Sanitation Data'!$E$11,0,10*ROW('Sanitation Data'!E77)),NA())</f>
        <v>#N/A</v>
      </c>
      <c r="AE83" s="491" t="e">
        <f ca="1">+IF(AND(ISNUMBER(OFFSET('Sanitation Data'!$E$12,0,10*ROW('Sanitation Data'!E77))),'Data Summary'!CT83="Yes"),OFFSET('Sanitation Data'!$E$12,0,10*ROW('Sanitation Data'!E77)),NA())</f>
        <v>#N/A</v>
      </c>
      <c r="AF83" s="491" t="e">
        <f ca="1">+IF(AND(ISNUMBER(OFFSET('Sanitation Data'!$F$4,0,10*ROW('Sanitation Data'!F77))),'Data Summary'!CU83="Yes"),100-OFFSET('Sanitation Data'!$F$4,0,10*ROW('Sanitation Data'!F77)),NA())</f>
        <v>#N/A</v>
      </c>
      <c r="AG83" s="491" t="e">
        <f ca="1">+IF(AND(ISNUMBER(OFFSET('Sanitation Data'!$F$6,0,10*ROW('Sanitation Data'!F77))),'Data Summary'!CV83="Yes"),OFFSET('Sanitation Data'!$F$6,0,10*ROW('Sanitation Data'!F77)),NA())</f>
        <v>#N/A</v>
      </c>
      <c r="AH83" s="491" t="e">
        <f ca="1">+IF(AND(ISNUMBER(OFFSET('Sanitation Data'!$F$10,0,10*ROW('Sanitation Data'!F77))),'Data Summary'!CW83="Yes"),OFFSET('Sanitation Data'!$F$10,0,10*ROW('Sanitation Data'!F77)),NA())</f>
        <v>#N/A</v>
      </c>
      <c r="AI83" s="491" t="e">
        <f ca="1">+IF(AND(ISNUMBER(OFFSET('Sanitation Data'!$F$11,0,10*ROW('Sanitation Data'!F77))),'Data Summary'!CX83="Yes"),OFFSET('Sanitation Data'!$F$11,0,10*ROW('Sanitation Data'!F77)),NA())</f>
        <v>#N/A</v>
      </c>
      <c r="AJ83" s="491" t="e">
        <f ca="1">+IF(AND(ISNUMBER(OFFSET('Sanitation Data'!$F$12,0,10*ROW('Sanitation Data'!F77))),'Data Summary'!CY83="Yes"),OFFSET('Sanitation Data'!$F$12,0,10*ROW('Sanitation Data'!F77)),NA())</f>
        <v>#N/A</v>
      </c>
      <c r="AK83" s="491" t="e">
        <f ca="1">+IF(AND(ISNUMBER(OFFSET('Sanitation Data'!$G$4,0,10*ROW('Sanitation Data'!G77))),'Data Summary'!CZ83="Yes"),100-OFFSET('Sanitation Data'!$G$4,0,10*ROW('Sanitation Data'!G77)),NA())</f>
        <v>#N/A</v>
      </c>
      <c r="AL83" s="491" t="e">
        <f ca="1">+IF(AND(ISNUMBER(OFFSET('Sanitation Data'!$G$6,0,10*ROW('Sanitation Data'!G77))),'Data Summary'!DA83="Yes"),OFFSET('Sanitation Data'!$G$6,0,10*ROW('Sanitation Data'!G77)),NA())</f>
        <v>#N/A</v>
      </c>
      <c r="AM83" s="491" t="e">
        <f ca="1">+IF(AND(ISNUMBER(OFFSET('Sanitation Data'!$G$10,0,10*ROW('Sanitation Data'!G77))),'Data Summary'!DB83="Yes"),OFFSET('Sanitation Data'!$G$10,0,10*ROW('Sanitation Data'!G77)),NA())</f>
        <v>#N/A</v>
      </c>
      <c r="AN83" s="491" t="e">
        <f ca="1">+IF(AND(ISNUMBER(OFFSET('Sanitation Data'!$G$11,0,10*ROW('Sanitation Data'!G77))),'Data Summary'!DC83="Yes"),OFFSET('Sanitation Data'!$G$11,0,10*ROW('Sanitation Data'!G77)),NA())</f>
        <v>#N/A</v>
      </c>
      <c r="AO83" s="491" t="e">
        <f ca="1">+IF(AND(ISNUMBER(OFFSET('Sanitation Data'!$G$12,0,10*ROW('Sanitation Data'!G77))),'Data Summary'!DD83="Yes"),OFFSET('Sanitation Data'!$G$12,0,10*ROW('Sanitation Data'!G77)),NA())</f>
        <v>#N/A</v>
      </c>
      <c r="AP83" s="491" t="e">
        <f ca="1">+IF(AND(ISNUMBER(OFFSET('Sanitation Data'!$H$4,0,10*ROW('Sanitation Data'!H77))),'Data Summary'!DE83="Yes"),100-OFFSET('Sanitation Data'!$H$4,0,10*ROW('Sanitation Data'!H77)),NA())</f>
        <v>#N/A</v>
      </c>
      <c r="AQ83" s="491" t="e">
        <f ca="1">+IF(AND(ISNUMBER(OFFSET('Sanitation Data'!$H$6,0,10*ROW('Sanitation Data'!H77))),'Data Summary'!DF83="Yes"),OFFSET('Sanitation Data'!$H$6,0,10*ROW('Sanitation Data'!H77)),NA())</f>
        <v>#N/A</v>
      </c>
      <c r="AR83" s="491" t="e">
        <f ca="1">+IF(AND(ISNUMBER(OFFSET('Sanitation Data'!$H$10,0,10*ROW('Sanitation Data'!H77))),'Data Summary'!DG83="Yes"),OFFSET('Sanitation Data'!$H$10,0,10*ROW('Sanitation Data'!H77)),NA())</f>
        <v>#N/A</v>
      </c>
      <c r="AS83" s="491" t="e">
        <f ca="1">+IF(AND(ISNUMBER(OFFSET('Sanitation Data'!$H$11,0,10*ROW('Sanitation Data'!H77))),'Data Summary'!DH83="Yes"),OFFSET('Sanitation Data'!$H$11,0,10*ROW('Sanitation Data'!H77)),NA())</f>
        <v>#N/A</v>
      </c>
      <c r="AT83" s="491" t="e">
        <f ca="1">+IF(AND(ISNUMBER(OFFSET('Sanitation Data'!$H$12,0,10*ROW('Sanitation Data'!H77))),'Data Summary'!DI83="Yes"),OFFSET('Sanitation Data'!$H$12,0,10*ROW('Sanitation Data'!H77)),NA())</f>
        <v>#N/A</v>
      </c>
      <c r="AU83" s="491" t="e">
        <f ca="1">+IF(AND(ISNUMBER(OFFSET('Sanitation Data'!$I$4,0,10*ROW('Sanitation Data'!I77))),'Data Summary'!DJ83="Yes"),100-OFFSET('Sanitation Data'!$I$4,0,10*ROW('Sanitation Data'!I77)),NA())</f>
        <v>#N/A</v>
      </c>
      <c r="AV83" s="491" t="e">
        <f ca="1">+IF(AND(ISNUMBER(OFFSET('Sanitation Data'!$I$6,0,10*ROW('Sanitation Data'!I77))),'Data Summary'!DK83="Yes"),OFFSET('Sanitation Data'!$I$6,0,10*ROW('Sanitation Data'!I77)),NA())</f>
        <v>#N/A</v>
      </c>
      <c r="AW83" s="491" t="e">
        <f ca="1">+IF(AND(ISNUMBER(OFFSET('Sanitation Data'!$I$10,0,10*ROW('Sanitation Data'!I77))),'Data Summary'!DL83="Yes"),OFFSET('Sanitation Data'!$I$10,0,10*ROW('Sanitation Data'!I77)),NA())</f>
        <v>#N/A</v>
      </c>
      <c r="AX83" s="491" t="e">
        <f ca="1">+IF(AND(ISNUMBER(OFFSET('Sanitation Data'!$I$11,0,10*ROW('Sanitation Data'!I77))),'Data Summary'!DM83="Yes"),OFFSET('Sanitation Data'!$I$11,0,10*ROW('Sanitation Data'!I77)),NA())</f>
        <v>#N/A</v>
      </c>
      <c r="AY83" s="491" t="e">
        <f ca="1">+IF(AND(ISNUMBER(OFFSET('Sanitation Data'!$I$12,0,10*ROW('Sanitation Data'!I77))),'Data Summary'!DN83="Yes"),OFFSET('Sanitation Data'!$I$12,0,10*ROW('Sanitation Data'!I77)),NA())</f>
        <v>#N/A</v>
      </c>
      <c r="AZ83" s="492" t="e">
        <f ca="1">+IF(AND(ISNUMBER(OFFSET('Hygiene Data'!$D$5,0,10*ROW('Hygiene Data'!D77))),'Data Summary'!DO83="Yes"),OFFSET('Hygiene Data'!$D$5,0,10*ROW('Hygiene Data'!D77)),NA())</f>
        <v>#N/A</v>
      </c>
      <c r="BA83" s="492" t="e">
        <f ca="1">+IF(AND(ISNUMBER(OFFSET('Hygiene Data'!$D$7,0,10*ROW('Hygiene Data'!D77))),'Data Summary'!DP83="Yes"),OFFSET('Hygiene Data'!$D$7,0,10*ROW('Hygiene Data'!D77)),NA())</f>
        <v>#N/A</v>
      </c>
      <c r="BB83" s="492" t="e">
        <f ca="1">+IF(AND(ISNUMBER(OFFSET('Hygiene Data'!$D$9,0,10*ROW('Hygiene Data'!D77))),'Data Summary'!DQ83="Yes"),OFFSET('Hygiene Data'!$D$9,0,10*ROW('Hygiene Data'!D77)),NA())</f>
        <v>#N/A</v>
      </c>
      <c r="BC83" s="492" t="e">
        <f ca="1">+IF(AND(ISNUMBER(OFFSET('Hygiene Data'!$E$5,0,10*ROW('Hygiene Data'!E77))),'Data Summary'!DR83="Yes"),OFFSET('Hygiene Data'!$E$5,0,10*ROW('Hygiene Data'!E77)),NA())</f>
        <v>#N/A</v>
      </c>
      <c r="BD83" s="492" t="e">
        <f ca="1">+IF(AND(ISNUMBER(OFFSET('Hygiene Data'!$E$7,0,10*ROW('Hygiene Data'!E77))),'Data Summary'!DS83="Yes"),OFFSET('Hygiene Data'!$E$7,0,10*ROW('Hygiene Data'!E77)),NA())</f>
        <v>#N/A</v>
      </c>
      <c r="BE83" s="492" t="e">
        <f ca="1">+IF(AND(ISNUMBER(OFFSET('Hygiene Data'!$E$9,0,10*ROW('Hygiene Data'!E77))),'Data Summary'!DT83="Yes"),OFFSET('Hygiene Data'!$E$9,0,10*ROW('Hygiene Data'!E77)),NA())</f>
        <v>#N/A</v>
      </c>
      <c r="BF83" s="492" t="e">
        <f ca="1">+IF(AND(ISNUMBER(OFFSET('Hygiene Data'!$F$5,0,10*ROW('Hygiene Data'!F77))),'Data Summary'!DU83="Yes"),OFFSET('Hygiene Data'!$F$5,0,10*ROW('Hygiene Data'!F77)),NA())</f>
        <v>#N/A</v>
      </c>
      <c r="BG83" s="492" t="e">
        <f ca="1">+IF(AND(ISNUMBER(OFFSET('Hygiene Data'!$F$7,0,10*ROW('Hygiene Data'!F77))),'Data Summary'!DV83="Yes"),OFFSET('Hygiene Data'!$F$7,0,10*ROW('Hygiene Data'!F77)),NA())</f>
        <v>#N/A</v>
      </c>
      <c r="BH83" s="492" t="e">
        <f ca="1">+IF(AND(ISNUMBER(OFFSET('Hygiene Data'!$F$9,0,10*ROW('Hygiene Data'!F77))),'Data Summary'!DW83="Yes"),OFFSET('Hygiene Data'!$F$9,0,10*ROW('Hygiene Data'!F77)),NA())</f>
        <v>#N/A</v>
      </c>
      <c r="BI83" s="492" t="e">
        <f ca="1">+IF(AND(ISNUMBER(OFFSET('Hygiene Data'!$G$5,0,10*ROW('Hygiene Data'!G77))),'Data Summary'!DX83="Yes"),OFFSET('Hygiene Data'!$G$5,0,10*ROW('Hygiene Data'!G77)),NA())</f>
        <v>#N/A</v>
      </c>
      <c r="BJ83" s="492" t="e">
        <f ca="1">+IF(AND(ISNUMBER(OFFSET('Hygiene Data'!$G$7,0,10*ROW('Hygiene Data'!G77))),'Data Summary'!DY83="Yes"),OFFSET('Hygiene Data'!$G$7,0,10*ROW('Hygiene Data'!G77)),NA())</f>
        <v>#N/A</v>
      </c>
      <c r="BK83" s="492" t="e">
        <f ca="1">+IF(AND(ISNUMBER(OFFSET('Hygiene Data'!$G$9,0,10*ROW('Hygiene Data'!G77))),'Data Summary'!DZ83="Yes"),OFFSET('Hygiene Data'!$G$9,0,10*ROW('Hygiene Data'!G77)),NA())</f>
        <v>#N/A</v>
      </c>
      <c r="BL83" s="492" t="e">
        <f ca="1">+IF(AND(ISNUMBER(OFFSET('Hygiene Data'!$H$5,0,10*ROW('Hygiene Data'!H77))),'Data Summary'!EA83="Yes"),OFFSET('Hygiene Data'!$H$5,0,10*ROW('Hygiene Data'!H77)),NA())</f>
        <v>#N/A</v>
      </c>
      <c r="BM83" s="492" t="e">
        <f ca="1">+IF(AND(ISNUMBER(OFFSET('Hygiene Data'!$H$7,0,10*ROW('Hygiene Data'!H77))),'Data Summary'!EB83="Yes"),OFFSET('Hygiene Data'!$H$7,0,10*ROW('Hygiene Data'!H77)),NA())</f>
        <v>#N/A</v>
      </c>
      <c r="BN83" s="492" t="e">
        <f ca="1">+IF(AND(ISNUMBER(OFFSET('Hygiene Data'!$H$9,0,10*ROW('Hygiene Data'!H77))),'Data Summary'!EC83="Yes"),OFFSET('Hygiene Data'!$H$9,0,10*ROW('Hygiene Data'!H77)),NA())</f>
        <v>#N/A</v>
      </c>
      <c r="BO83" s="492" t="e">
        <f ca="1">+IF(AND(ISNUMBER(OFFSET('Hygiene Data'!$I$5,0,10*ROW('Hygiene Data'!I77))),'Data Summary'!ED83="Yes"),OFFSET('Hygiene Data'!$I$5,0,10*ROW('Hygiene Data'!I77)),NA())</f>
        <v>#N/A</v>
      </c>
      <c r="BP83" s="492" t="e">
        <f ca="1">+IF(AND(ISNUMBER(OFFSET('Hygiene Data'!$I$7,0,10*ROW('Hygiene Data'!I77))),'Data Summary'!EE83="Yes"),OFFSET('Hygiene Data'!$I$7,0,10*ROW('Hygiene Data'!I77)),NA())</f>
        <v>#N/A</v>
      </c>
      <c r="BQ83" s="492" t="e">
        <f ca="1">+IF(AND(ISNUMBER(OFFSET('Hygiene Data'!$I$9,0,10*ROW('Hygiene Data'!I77))),'Data Summary'!EF83="Yes"),OFFSET('Hygiene Data'!$I$9,0,10*ROW('Hygiene Data'!I77)),NA())</f>
        <v>#N/A</v>
      </c>
    </row>
    <row r="84" spans="1:69" x14ac:dyDescent="0.25">
      <c r="A84" s="488" t="e">
        <f ca="1">+RIGHT('Data Summary'!A84,LEN('Data Summary'!A84)-9)</f>
        <v>#VALUE!</v>
      </c>
      <c r="B84" s="462" t="str">
        <f ca="1">+IF(ISTEXT('Data Summary'!B84),'Data Summary'!B84,"")</f>
        <v/>
      </c>
      <c r="C84" s="489" t="e">
        <f ca="1">+VALUE('Data Summary'!C84)</f>
        <v>#VALUE!</v>
      </c>
      <c r="D84" s="490" t="e">
        <f ca="1">+IF(AND(ISNUMBER(OFFSET('Water Data'!$D$4,0,10*ROW('Water Data'!D78))),'Data Summary'!BS84="Yes"),100-OFFSET('Water Data'!$D$4,0,10*ROW('Water Data'!D78)),NA())</f>
        <v>#N/A</v>
      </c>
      <c r="E84" s="490" t="e">
        <f ca="1">+IF(AND(ISNUMBER(OFFSET('Water Data'!$D$6,0,10*ROW('Water Data'!D78))),'Data Summary'!BT84="Yes"),OFFSET('Water Data'!$D$6,0,10*ROW('Water Data'!D78)),NA())</f>
        <v>#N/A</v>
      </c>
      <c r="F84" s="490" t="e">
        <f ca="1">+IF(AND(ISNUMBER(OFFSET('Water Data'!$D$9,0,10*ROW('Water Data'!D78))),'Data Summary'!BU84="Yes"),OFFSET('Water Data'!$D$9,0,10*ROW('Water Data'!D78)),NA())</f>
        <v>#N/A</v>
      </c>
      <c r="G84" s="490" t="e">
        <f ca="1">+IF(AND(ISNUMBER(OFFSET('Water Data'!$E$4,0,10*ROW('Water Data'!E78))),'Data Summary'!BV84="Yes"),100-OFFSET('Water Data'!$E$4,0,10*ROW('Water Data'!E78)),NA())</f>
        <v>#N/A</v>
      </c>
      <c r="H84" s="490" t="e">
        <f ca="1">+IF(AND(ISNUMBER(OFFSET('Water Data'!$E$6,0,10*ROW('Water Data'!E78))),'Data Summary'!BW84="Yes"),OFFSET('Water Data'!$E$6,0,10*ROW('Water Data'!E78)),NA())</f>
        <v>#N/A</v>
      </c>
      <c r="I84" s="490" t="e">
        <f ca="1">+IF(AND(ISNUMBER(OFFSET('Water Data'!$E$9,0,10*ROW('Water Data'!E78))),'Data Summary'!BX84="Yes"),OFFSET('Water Data'!$E$9,0,10*ROW('Water Data'!E78)),NA())</f>
        <v>#N/A</v>
      </c>
      <c r="J84" s="490" t="e">
        <f ca="1">+IF(AND(ISNUMBER(OFFSET('Water Data'!$F$4,0,10*ROW('Water Data'!F78))),'Data Summary'!BY84="Yes"),100-OFFSET('Water Data'!$F$4,0,10*ROW('Water Data'!F78)),NA())</f>
        <v>#N/A</v>
      </c>
      <c r="K84" s="490" t="e">
        <f ca="1">+IF(AND(ISNUMBER(OFFSET('Water Data'!$F$6,0,10*ROW('Water Data'!F78))),'Data Summary'!BZ84="Yes"),OFFSET('Water Data'!$F$6,0,10*ROW('Water Data'!F78)),NA())</f>
        <v>#N/A</v>
      </c>
      <c r="L84" s="490" t="e">
        <f ca="1">+IF(AND(ISNUMBER(OFFSET('Water Data'!$F$9,0,10*ROW('Water Data'!F78))),'Data Summary'!CA84="Yes"),OFFSET('Water Data'!$F$9,0,10*ROW('Water Data'!F78)),NA())</f>
        <v>#N/A</v>
      </c>
      <c r="M84" s="490" t="e">
        <f ca="1">+IF(AND(ISNUMBER(OFFSET('Water Data'!$G$4,0,10*ROW('Water Data'!G78))),'Data Summary'!CB84="Yes"),100-OFFSET('Water Data'!$G$4,0,10*ROW('Water Data'!G78)),NA())</f>
        <v>#N/A</v>
      </c>
      <c r="N84" s="490" t="e">
        <f ca="1">+IF(AND(ISNUMBER(OFFSET('Water Data'!$G$6,0,10*ROW('Water Data'!G78))),'Data Summary'!CC84="Yes"),OFFSET('Water Data'!$G$6,0,10*ROW('Water Data'!G78)),NA())</f>
        <v>#N/A</v>
      </c>
      <c r="O84" s="490" t="e">
        <f ca="1">+IF(AND(ISNUMBER(OFFSET('Water Data'!$G$9,0,10*ROW('Water Data'!G78))),'Data Summary'!CD84="Yes"),OFFSET('Water Data'!$G$9,0,10*ROW('Water Data'!G78)),NA())</f>
        <v>#N/A</v>
      </c>
      <c r="P84" s="490" t="e">
        <f ca="1">+IF(AND(ISNUMBER(OFFSET('Water Data'!$H$4,0,10*ROW('Water Data'!H78))),'Data Summary'!CE84="Yes"),100-OFFSET('Water Data'!$H$4,0,10*ROW('Water Data'!H78)),NA())</f>
        <v>#N/A</v>
      </c>
      <c r="Q84" s="490" t="e">
        <f ca="1">+IF(AND(ISNUMBER(OFFSET('Water Data'!$H$6,0,10*ROW('Water Data'!H78))),'Data Summary'!CF84="Yes"),OFFSET('Water Data'!$H$6,0,10*ROW('Water Data'!H78)),NA())</f>
        <v>#N/A</v>
      </c>
      <c r="R84" s="490" t="e">
        <f ca="1">+IF(AND(ISNUMBER(OFFSET('Water Data'!$H$9,0,10*ROW('Water Data'!H78))),'Data Summary'!CG84="Yes"),OFFSET('Water Data'!$H$9,0,10*ROW('Water Data'!H78)),NA())</f>
        <v>#N/A</v>
      </c>
      <c r="S84" s="490" t="e">
        <f ca="1">+IF(AND(ISNUMBER(OFFSET('Water Data'!$I$4,0,10*ROW('Water Data'!I78))),'Data Summary'!CH84="Yes"),100-OFFSET('Water Data'!$I$4,0,10*ROW('Water Data'!I78)),NA())</f>
        <v>#N/A</v>
      </c>
      <c r="T84" s="490" t="e">
        <f ca="1">+IF(AND(ISNUMBER(OFFSET('Water Data'!$I$6,0,10*ROW('Water Data'!I78))),'Data Summary'!CI84="Yes"),OFFSET('Water Data'!$I$6,0,10*ROW('Water Data'!I78)),NA())</f>
        <v>#N/A</v>
      </c>
      <c r="U84" s="490" t="e">
        <f ca="1">+IF(AND(ISNUMBER(OFFSET('Water Data'!$I$9,0,10*ROW('Water Data'!I78))),'Data Summary'!CJ84="Yes"),OFFSET('Water Data'!$I$9,0,10*ROW('Water Data'!I78)),NA())</f>
        <v>#N/A</v>
      </c>
      <c r="V84" s="491" t="e">
        <f ca="1">+IF(AND(ISNUMBER(OFFSET('Sanitation Data'!$D$4,0,10*ROW('Sanitation Data'!D78))),'Data Summary'!CK84="Yes"),100-OFFSET('Sanitation Data'!$D$4,0,10*ROW('Sanitation Data'!D78)),NA())</f>
        <v>#N/A</v>
      </c>
      <c r="W84" s="491" t="e">
        <f ca="1">+IF(AND(ISNUMBER(OFFSET('Sanitation Data'!$D$6,0,10*ROW('Sanitation Data'!D78))),'Data Summary'!CL84="Yes"),OFFSET('Sanitation Data'!$D$6,0,10*ROW('Sanitation Data'!D78)),NA())</f>
        <v>#N/A</v>
      </c>
      <c r="X84" s="491" t="e">
        <f ca="1">+IF(AND(ISNUMBER(OFFSET('Sanitation Data'!$D$10,0,10*ROW('Sanitation Data'!D78))),'Data Summary'!CM84="Yes"),OFFSET('Sanitation Data'!$D$10,0,10*ROW('Sanitation Data'!D78)),NA())</f>
        <v>#N/A</v>
      </c>
      <c r="Y84" s="491" t="e">
        <f ca="1">+IF(AND(ISNUMBER(OFFSET('Sanitation Data'!$D$11,0,10*ROW('Sanitation Data'!D78))),'Data Summary'!CN84="Yes"),OFFSET('Sanitation Data'!$D$11,0,10*ROW('Sanitation Data'!D78)),NA())</f>
        <v>#N/A</v>
      </c>
      <c r="Z84" s="491" t="e">
        <f ca="1">+IF(AND(ISNUMBER(OFFSET('Sanitation Data'!$D$12,0,10*ROW('Sanitation Data'!D78))),'Data Summary'!CO84="Yes"),OFFSET('Sanitation Data'!$D$12,0,10*ROW('Sanitation Data'!D78)),NA())</f>
        <v>#N/A</v>
      </c>
      <c r="AA84" s="491" t="e">
        <f ca="1">+IF(AND(ISNUMBER(OFFSET('Sanitation Data'!$E$4,0,10*ROW('Sanitation Data'!E78))),'Data Summary'!CP84="Yes"),100-OFFSET('Sanitation Data'!$E$4,0,10*ROW('Sanitation Data'!E78)),NA())</f>
        <v>#N/A</v>
      </c>
      <c r="AB84" s="491" t="e">
        <f ca="1">+IF(AND(ISNUMBER(OFFSET('Sanitation Data'!$E$6,0,10*ROW('Sanitation Data'!E78))),'Data Summary'!CQ84="Yes"),OFFSET('Sanitation Data'!$E$6,0,10*ROW('Sanitation Data'!E78)),NA())</f>
        <v>#N/A</v>
      </c>
      <c r="AC84" s="491" t="e">
        <f ca="1">+IF(AND(ISNUMBER(OFFSET('Sanitation Data'!$E$10,0,10*ROW('Sanitation Data'!E78))),'Data Summary'!CR84="Yes"),OFFSET('Sanitation Data'!$E$10,0,10*ROW('Sanitation Data'!E78)),NA())</f>
        <v>#N/A</v>
      </c>
      <c r="AD84" s="491" t="e">
        <f ca="1">+IF(AND(ISNUMBER(OFFSET('Sanitation Data'!$E$11,0,10*ROW('Sanitation Data'!E78))),'Data Summary'!CS84="Yes"),OFFSET('Sanitation Data'!$E$11,0,10*ROW('Sanitation Data'!E78)),NA())</f>
        <v>#N/A</v>
      </c>
      <c r="AE84" s="491" t="e">
        <f ca="1">+IF(AND(ISNUMBER(OFFSET('Sanitation Data'!$E$12,0,10*ROW('Sanitation Data'!E78))),'Data Summary'!CT84="Yes"),OFFSET('Sanitation Data'!$E$12,0,10*ROW('Sanitation Data'!E78)),NA())</f>
        <v>#N/A</v>
      </c>
      <c r="AF84" s="491" t="e">
        <f ca="1">+IF(AND(ISNUMBER(OFFSET('Sanitation Data'!$F$4,0,10*ROW('Sanitation Data'!F78))),'Data Summary'!CU84="Yes"),100-OFFSET('Sanitation Data'!$F$4,0,10*ROW('Sanitation Data'!F78)),NA())</f>
        <v>#N/A</v>
      </c>
      <c r="AG84" s="491" t="e">
        <f ca="1">+IF(AND(ISNUMBER(OFFSET('Sanitation Data'!$F$6,0,10*ROW('Sanitation Data'!F78))),'Data Summary'!CV84="Yes"),OFFSET('Sanitation Data'!$F$6,0,10*ROW('Sanitation Data'!F78)),NA())</f>
        <v>#N/A</v>
      </c>
      <c r="AH84" s="491" t="e">
        <f ca="1">+IF(AND(ISNUMBER(OFFSET('Sanitation Data'!$F$10,0,10*ROW('Sanitation Data'!F78))),'Data Summary'!CW84="Yes"),OFFSET('Sanitation Data'!$F$10,0,10*ROW('Sanitation Data'!F78)),NA())</f>
        <v>#N/A</v>
      </c>
      <c r="AI84" s="491" t="e">
        <f ca="1">+IF(AND(ISNUMBER(OFFSET('Sanitation Data'!$F$11,0,10*ROW('Sanitation Data'!F78))),'Data Summary'!CX84="Yes"),OFFSET('Sanitation Data'!$F$11,0,10*ROW('Sanitation Data'!F78)),NA())</f>
        <v>#N/A</v>
      </c>
      <c r="AJ84" s="491" t="e">
        <f ca="1">+IF(AND(ISNUMBER(OFFSET('Sanitation Data'!$F$12,0,10*ROW('Sanitation Data'!F78))),'Data Summary'!CY84="Yes"),OFFSET('Sanitation Data'!$F$12,0,10*ROW('Sanitation Data'!F78)),NA())</f>
        <v>#N/A</v>
      </c>
      <c r="AK84" s="491" t="e">
        <f ca="1">+IF(AND(ISNUMBER(OFFSET('Sanitation Data'!$G$4,0,10*ROW('Sanitation Data'!G78))),'Data Summary'!CZ84="Yes"),100-OFFSET('Sanitation Data'!$G$4,0,10*ROW('Sanitation Data'!G78)),NA())</f>
        <v>#N/A</v>
      </c>
      <c r="AL84" s="491" t="e">
        <f ca="1">+IF(AND(ISNUMBER(OFFSET('Sanitation Data'!$G$6,0,10*ROW('Sanitation Data'!G78))),'Data Summary'!DA84="Yes"),OFFSET('Sanitation Data'!$G$6,0,10*ROW('Sanitation Data'!G78)),NA())</f>
        <v>#N/A</v>
      </c>
      <c r="AM84" s="491" t="e">
        <f ca="1">+IF(AND(ISNUMBER(OFFSET('Sanitation Data'!$G$10,0,10*ROW('Sanitation Data'!G78))),'Data Summary'!DB84="Yes"),OFFSET('Sanitation Data'!$G$10,0,10*ROW('Sanitation Data'!G78)),NA())</f>
        <v>#N/A</v>
      </c>
      <c r="AN84" s="491" t="e">
        <f ca="1">+IF(AND(ISNUMBER(OFFSET('Sanitation Data'!$G$11,0,10*ROW('Sanitation Data'!G78))),'Data Summary'!DC84="Yes"),OFFSET('Sanitation Data'!$G$11,0,10*ROW('Sanitation Data'!G78)),NA())</f>
        <v>#N/A</v>
      </c>
      <c r="AO84" s="491" t="e">
        <f ca="1">+IF(AND(ISNUMBER(OFFSET('Sanitation Data'!$G$12,0,10*ROW('Sanitation Data'!G78))),'Data Summary'!DD84="Yes"),OFFSET('Sanitation Data'!$G$12,0,10*ROW('Sanitation Data'!G78)),NA())</f>
        <v>#N/A</v>
      </c>
      <c r="AP84" s="491" t="e">
        <f ca="1">+IF(AND(ISNUMBER(OFFSET('Sanitation Data'!$H$4,0,10*ROW('Sanitation Data'!H78))),'Data Summary'!DE84="Yes"),100-OFFSET('Sanitation Data'!$H$4,0,10*ROW('Sanitation Data'!H78)),NA())</f>
        <v>#N/A</v>
      </c>
      <c r="AQ84" s="491" t="e">
        <f ca="1">+IF(AND(ISNUMBER(OFFSET('Sanitation Data'!$H$6,0,10*ROW('Sanitation Data'!H78))),'Data Summary'!DF84="Yes"),OFFSET('Sanitation Data'!$H$6,0,10*ROW('Sanitation Data'!H78)),NA())</f>
        <v>#N/A</v>
      </c>
      <c r="AR84" s="491" t="e">
        <f ca="1">+IF(AND(ISNUMBER(OFFSET('Sanitation Data'!$H$10,0,10*ROW('Sanitation Data'!H78))),'Data Summary'!DG84="Yes"),OFFSET('Sanitation Data'!$H$10,0,10*ROW('Sanitation Data'!H78)),NA())</f>
        <v>#N/A</v>
      </c>
      <c r="AS84" s="491" t="e">
        <f ca="1">+IF(AND(ISNUMBER(OFFSET('Sanitation Data'!$H$11,0,10*ROW('Sanitation Data'!H78))),'Data Summary'!DH84="Yes"),OFFSET('Sanitation Data'!$H$11,0,10*ROW('Sanitation Data'!H78)),NA())</f>
        <v>#N/A</v>
      </c>
      <c r="AT84" s="491" t="e">
        <f ca="1">+IF(AND(ISNUMBER(OFFSET('Sanitation Data'!$H$12,0,10*ROW('Sanitation Data'!H78))),'Data Summary'!DI84="Yes"),OFFSET('Sanitation Data'!$H$12,0,10*ROW('Sanitation Data'!H78)),NA())</f>
        <v>#N/A</v>
      </c>
      <c r="AU84" s="491" t="e">
        <f ca="1">+IF(AND(ISNUMBER(OFFSET('Sanitation Data'!$I$4,0,10*ROW('Sanitation Data'!I78))),'Data Summary'!DJ84="Yes"),100-OFFSET('Sanitation Data'!$I$4,0,10*ROW('Sanitation Data'!I78)),NA())</f>
        <v>#N/A</v>
      </c>
      <c r="AV84" s="491" t="e">
        <f ca="1">+IF(AND(ISNUMBER(OFFSET('Sanitation Data'!$I$6,0,10*ROW('Sanitation Data'!I78))),'Data Summary'!DK84="Yes"),OFFSET('Sanitation Data'!$I$6,0,10*ROW('Sanitation Data'!I78)),NA())</f>
        <v>#N/A</v>
      </c>
      <c r="AW84" s="491" t="e">
        <f ca="1">+IF(AND(ISNUMBER(OFFSET('Sanitation Data'!$I$10,0,10*ROW('Sanitation Data'!I78))),'Data Summary'!DL84="Yes"),OFFSET('Sanitation Data'!$I$10,0,10*ROW('Sanitation Data'!I78)),NA())</f>
        <v>#N/A</v>
      </c>
      <c r="AX84" s="491" t="e">
        <f ca="1">+IF(AND(ISNUMBER(OFFSET('Sanitation Data'!$I$11,0,10*ROW('Sanitation Data'!I78))),'Data Summary'!DM84="Yes"),OFFSET('Sanitation Data'!$I$11,0,10*ROW('Sanitation Data'!I78)),NA())</f>
        <v>#N/A</v>
      </c>
      <c r="AY84" s="491" t="e">
        <f ca="1">+IF(AND(ISNUMBER(OFFSET('Sanitation Data'!$I$12,0,10*ROW('Sanitation Data'!I78))),'Data Summary'!DN84="Yes"),OFFSET('Sanitation Data'!$I$12,0,10*ROW('Sanitation Data'!I78)),NA())</f>
        <v>#N/A</v>
      </c>
      <c r="AZ84" s="492" t="e">
        <f ca="1">+IF(AND(ISNUMBER(OFFSET('Hygiene Data'!$D$5,0,10*ROW('Hygiene Data'!D78))),'Data Summary'!DO84="Yes"),OFFSET('Hygiene Data'!$D$5,0,10*ROW('Hygiene Data'!D78)),NA())</f>
        <v>#N/A</v>
      </c>
      <c r="BA84" s="492" t="e">
        <f ca="1">+IF(AND(ISNUMBER(OFFSET('Hygiene Data'!$D$7,0,10*ROW('Hygiene Data'!D78))),'Data Summary'!DP84="Yes"),OFFSET('Hygiene Data'!$D$7,0,10*ROW('Hygiene Data'!D78)),NA())</f>
        <v>#N/A</v>
      </c>
      <c r="BB84" s="492" t="e">
        <f ca="1">+IF(AND(ISNUMBER(OFFSET('Hygiene Data'!$D$9,0,10*ROW('Hygiene Data'!D78))),'Data Summary'!DQ84="Yes"),OFFSET('Hygiene Data'!$D$9,0,10*ROW('Hygiene Data'!D78)),NA())</f>
        <v>#N/A</v>
      </c>
      <c r="BC84" s="492" t="e">
        <f ca="1">+IF(AND(ISNUMBER(OFFSET('Hygiene Data'!$E$5,0,10*ROW('Hygiene Data'!E78))),'Data Summary'!DR84="Yes"),OFFSET('Hygiene Data'!$E$5,0,10*ROW('Hygiene Data'!E78)),NA())</f>
        <v>#N/A</v>
      </c>
      <c r="BD84" s="492" t="e">
        <f ca="1">+IF(AND(ISNUMBER(OFFSET('Hygiene Data'!$E$7,0,10*ROW('Hygiene Data'!E78))),'Data Summary'!DS84="Yes"),OFFSET('Hygiene Data'!$E$7,0,10*ROW('Hygiene Data'!E78)),NA())</f>
        <v>#N/A</v>
      </c>
      <c r="BE84" s="492" t="e">
        <f ca="1">+IF(AND(ISNUMBER(OFFSET('Hygiene Data'!$E$9,0,10*ROW('Hygiene Data'!E78))),'Data Summary'!DT84="Yes"),OFFSET('Hygiene Data'!$E$9,0,10*ROW('Hygiene Data'!E78)),NA())</f>
        <v>#N/A</v>
      </c>
      <c r="BF84" s="492" t="e">
        <f ca="1">+IF(AND(ISNUMBER(OFFSET('Hygiene Data'!$F$5,0,10*ROW('Hygiene Data'!F78))),'Data Summary'!DU84="Yes"),OFFSET('Hygiene Data'!$F$5,0,10*ROW('Hygiene Data'!F78)),NA())</f>
        <v>#N/A</v>
      </c>
      <c r="BG84" s="492" t="e">
        <f ca="1">+IF(AND(ISNUMBER(OFFSET('Hygiene Data'!$F$7,0,10*ROW('Hygiene Data'!F78))),'Data Summary'!DV84="Yes"),OFFSET('Hygiene Data'!$F$7,0,10*ROW('Hygiene Data'!F78)),NA())</f>
        <v>#N/A</v>
      </c>
      <c r="BH84" s="492" t="e">
        <f ca="1">+IF(AND(ISNUMBER(OFFSET('Hygiene Data'!$F$9,0,10*ROW('Hygiene Data'!F78))),'Data Summary'!DW84="Yes"),OFFSET('Hygiene Data'!$F$9,0,10*ROW('Hygiene Data'!F78)),NA())</f>
        <v>#N/A</v>
      </c>
      <c r="BI84" s="492" t="e">
        <f ca="1">+IF(AND(ISNUMBER(OFFSET('Hygiene Data'!$G$5,0,10*ROW('Hygiene Data'!G78))),'Data Summary'!DX84="Yes"),OFFSET('Hygiene Data'!$G$5,0,10*ROW('Hygiene Data'!G78)),NA())</f>
        <v>#N/A</v>
      </c>
      <c r="BJ84" s="492" t="e">
        <f ca="1">+IF(AND(ISNUMBER(OFFSET('Hygiene Data'!$G$7,0,10*ROW('Hygiene Data'!G78))),'Data Summary'!DY84="Yes"),OFFSET('Hygiene Data'!$G$7,0,10*ROW('Hygiene Data'!G78)),NA())</f>
        <v>#N/A</v>
      </c>
      <c r="BK84" s="492" t="e">
        <f ca="1">+IF(AND(ISNUMBER(OFFSET('Hygiene Data'!$G$9,0,10*ROW('Hygiene Data'!G78))),'Data Summary'!DZ84="Yes"),OFFSET('Hygiene Data'!$G$9,0,10*ROW('Hygiene Data'!G78)),NA())</f>
        <v>#N/A</v>
      </c>
      <c r="BL84" s="492" t="e">
        <f ca="1">+IF(AND(ISNUMBER(OFFSET('Hygiene Data'!$H$5,0,10*ROW('Hygiene Data'!H78))),'Data Summary'!EA84="Yes"),OFFSET('Hygiene Data'!$H$5,0,10*ROW('Hygiene Data'!H78)),NA())</f>
        <v>#N/A</v>
      </c>
      <c r="BM84" s="492" t="e">
        <f ca="1">+IF(AND(ISNUMBER(OFFSET('Hygiene Data'!$H$7,0,10*ROW('Hygiene Data'!H78))),'Data Summary'!EB84="Yes"),OFFSET('Hygiene Data'!$H$7,0,10*ROW('Hygiene Data'!H78)),NA())</f>
        <v>#N/A</v>
      </c>
      <c r="BN84" s="492" t="e">
        <f ca="1">+IF(AND(ISNUMBER(OFFSET('Hygiene Data'!$H$9,0,10*ROW('Hygiene Data'!H78))),'Data Summary'!EC84="Yes"),OFFSET('Hygiene Data'!$H$9,0,10*ROW('Hygiene Data'!H78)),NA())</f>
        <v>#N/A</v>
      </c>
      <c r="BO84" s="492" t="e">
        <f ca="1">+IF(AND(ISNUMBER(OFFSET('Hygiene Data'!$I$5,0,10*ROW('Hygiene Data'!I78))),'Data Summary'!ED84="Yes"),OFFSET('Hygiene Data'!$I$5,0,10*ROW('Hygiene Data'!I78)),NA())</f>
        <v>#N/A</v>
      </c>
      <c r="BP84" s="492" t="e">
        <f ca="1">+IF(AND(ISNUMBER(OFFSET('Hygiene Data'!$I$7,0,10*ROW('Hygiene Data'!I78))),'Data Summary'!EE84="Yes"),OFFSET('Hygiene Data'!$I$7,0,10*ROW('Hygiene Data'!I78)),NA())</f>
        <v>#N/A</v>
      </c>
      <c r="BQ84" s="492" t="e">
        <f ca="1">+IF(AND(ISNUMBER(OFFSET('Hygiene Data'!$I$9,0,10*ROW('Hygiene Data'!I78))),'Data Summary'!EF84="Yes"),OFFSET('Hygiene Data'!$I$9,0,10*ROW('Hygiene Data'!I78)),NA())</f>
        <v>#N/A</v>
      </c>
    </row>
    <row r="85" spans="1:69" x14ac:dyDescent="0.25">
      <c r="A85" s="488" t="e">
        <f ca="1">+RIGHT('Data Summary'!A85,LEN('Data Summary'!A85)-9)</f>
        <v>#VALUE!</v>
      </c>
      <c r="B85" s="462" t="str">
        <f ca="1">+IF(ISTEXT('Data Summary'!B85),'Data Summary'!B85,"")</f>
        <v/>
      </c>
      <c r="C85" s="489" t="e">
        <f ca="1">+VALUE('Data Summary'!C85)</f>
        <v>#VALUE!</v>
      </c>
      <c r="D85" s="490" t="e">
        <f ca="1">+IF(AND(ISNUMBER(OFFSET('Water Data'!$D$4,0,10*ROW('Water Data'!D79))),'Data Summary'!BS85="Yes"),100-OFFSET('Water Data'!$D$4,0,10*ROW('Water Data'!D79)),NA())</f>
        <v>#N/A</v>
      </c>
      <c r="E85" s="490" t="e">
        <f ca="1">+IF(AND(ISNUMBER(OFFSET('Water Data'!$D$6,0,10*ROW('Water Data'!D79))),'Data Summary'!BT85="Yes"),OFFSET('Water Data'!$D$6,0,10*ROW('Water Data'!D79)),NA())</f>
        <v>#N/A</v>
      </c>
      <c r="F85" s="490" t="e">
        <f ca="1">+IF(AND(ISNUMBER(OFFSET('Water Data'!$D$9,0,10*ROW('Water Data'!D79))),'Data Summary'!BU85="Yes"),OFFSET('Water Data'!$D$9,0,10*ROW('Water Data'!D79)),NA())</f>
        <v>#N/A</v>
      </c>
      <c r="G85" s="490" t="e">
        <f ca="1">+IF(AND(ISNUMBER(OFFSET('Water Data'!$E$4,0,10*ROW('Water Data'!E79))),'Data Summary'!BV85="Yes"),100-OFFSET('Water Data'!$E$4,0,10*ROW('Water Data'!E79)),NA())</f>
        <v>#N/A</v>
      </c>
      <c r="H85" s="490" t="e">
        <f ca="1">+IF(AND(ISNUMBER(OFFSET('Water Data'!$E$6,0,10*ROW('Water Data'!E79))),'Data Summary'!BW85="Yes"),OFFSET('Water Data'!$E$6,0,10*ROW('Water Data'!E79)),NA())</f>
        <v>#N/A</v>
      </c>
      <c r="I85" s="490" t="e">
        <f ca="1">+IF(AND(ISNUMBER(OFFSET('Water Data'!$E$9,0,10*ROW('Water Data'!E79))),'Data Summary'!BX85="Yes"),OFFSET('Water Data'!$E$9,0,10*ROW('Water Data'!E79)),NA())</f>
        <v>#N/A</v>
      </c>
      <c r="J85" s="490" t="e">
        <f ca="1">+IF(AND(ISNUMBER(OFFSET('Water Data'!$F$4,0,10*ROW('Water Data'!F79))),'Data Summary'!BY85="Yes"),100-OFFSET('Water Data'!$F$4,0,10*ROW('Water Data'!F79)),NA())</f>
        <v>#N/A</v>
      </c>
      <c r="K85" s="490" t="e">
        <f ca="1">+IF(AND(ISNUMBER(OFFSET('Water Data'!$F$6,0,10*ROW('Water Data'!F79))),'Data Summary'!BZ85="Yes"),OFFSET('Water Data'!$F$6,0,10*ROW('Water Data'!F79)),NA())</f>
        <v>#N/A</v>
      </c>
      <c r="L85" s="490" t="e">
        <f ca="1">+IF(AND(ISNUMBER(OFFSET('Water Data'!$F$9,0,10*ROW('Water Data'!F79))),'Data Summary'!CA85="Yes"),OFFSET('Water Data'!$F$9,0,10*ROW('Water Data'!F79)),NA())</f>
        <v>#N/A</v>
      </c>
      <c r="M85" s="490" t="e">
        <f ca="1">+IF(AND(ISNUMBER(OFFSET('Water Data'!$G$4,0,10*ROW('Water Data'!G79))),'Data Summary'!CB85="Yes"),100-OFFSET('Water Data'!$G$4,0,10*ROW('Water Data'!G79)),NA())</f>
        <v>#N/A</v>
      </c>
      <c r="N85" s="490" t="e">
        <f ca="1">+IF(AND(ISNUMBER(OFFSET('Water Data'!$G$6,0,10*ROW('Water Data'!G79))),'Data Summary'!CC85="Yes"),OFFSET('Water Data'!$G$6,0,10*ROW('Water Data'!G79)),NA())</f>
        <v>#N/A</v>
      </c>
      <c r="O85" s="490" t="e">
        <f ca="1">+IF(AND(ISNUMBER(OFFSET('Water Data'!$G$9,0,10*ROW('Water Data'!G79))),'Data Summary'!CD85="Yes"),OFFSET('Water Data'!$G$9,0,10*ROW('Water Data'!G79)),NA())</f>
        <v>#N/A</v>
      </c>
      <c r="P85" s="490" t="e">
        <f ca="1">+IF(AND(ISNUMBER(OFFSET('Water Data'!$H$4,0,10*ROW('Water Data'!H79))),'Data Summary'!CE85="Yes"),100-OFFSET('Water Data'!$H$4,0,10*ROW('Water Data'!H79)),NA())</f>
        <v>#N/A</v>
      </c>
      <c r="Q85" s="490" t="e">
        <f ca="1">+IF(AND(ISNUMBER(OFFSET('Water Data'!$H$6,0,10*ROW('Water Data'!H79))),'Data Summary'!CF85="Yes"),OFFSET('Water Data'!$H$6,0,10*ROW('Water Data'!H79)),NA())</f>
        <v>#N/A</v>
      </c>
      <c r="R85" s="490" t="e">
        <f ca="1">+IF(AND(ISNUMBER(OFFSET('Water Data'!$H$9,0,10*ROW('Water Data'!H79))),'Data Summary'!CG85="Yes"),OFFSET('Water Data'!$H$9,0,10*ROW('Water Data'!H79)),NA())</f>
        <v>#N/A</v>
      </c>
      <c r="S85" s="490" t="e">
        <f ca="1">+IF(AND(ISNUMBER(OFFSET('Water Data'!$I$4,0,10*ROW('Water Data'!I79))),'Data Summary'!CH85="Yes"),100-OFFSET('Water Data'!$I$4,0,10*ROW('Water Data'!I79)),NA())</f>
        <v>#N/A</v>
      </c>
      <c r="T85" s="490" t="e">
        <f ca="1">+IF(AND(ISNUMBER(OFFSET('Water Data'!$I$6,0,10*ROW('Water Data'!I79))),'Data Summary'!CI85="Yes"),OFFSET('Water Data'!$I$6,0,10*ROW('Water Data'!I79)),NA())</f>
        <v>#N/A</v>
      </c>
      <c r="U85" s="490" t="e">
        <f ca="1">+IF(AND(ISNUMBER(OFFSET('Water Data'!$I$9,0,10*ROW('Water Data'!I79))),'Data Summary'!CJ85="Yes"),OFFSET('Water Data'!$I$9,0,10*ROW('Water Data'!I79)),NA())</f>
        <v>#N/A</v>
      </c>
      <c r="V85" s="491" t="e">
        <f ca="1">+IF(AND(ISNUMBER(OFFSET('Sanitation Data'!$D$4,0,10*ROW('Sanitation Data'!D79))),'Data Summary'!CK85="Yes"),100-OFFSET('Sanitation Data'!$D$4,0,10*ROW('Sanitation Data'!D79)),NA())</f>
        <v>#N/A</v>
      </c>
      <c r="W85" s="491" t="e">
        <f ca="1">+IF(AND(ISNUMBER(OFFSET('Sanitation Data'!$D$6,0,10*ROW('Sanitation Data'!D79))),'Data Summary'!CL85="Yes"),OFFSET('Sanitation Data'!$D$6,0,10*ROW('Sanitation Data'!D79)),NA())</f>
        <v>#N/A</v>
      </c>
      <c r="X85" s="491" t="e">
        <f ca="1">+IF(AND(ISNUMBER(OFFSET('Sanitation Data'!$D$10,0,10*ROW('Sanitation Data'!D79))),'Data Summary'!CM85="Yes"),OFFSET('Sanitation Data'!$D$10,0,10*ROW('Sanitation Data'!D79)),NA())</f>
        <v>#N/A</v>
      </c>
      <c r="Y85" s="491" t="e">
        <f ca="1">+IF(AND(ISNUMBER(OFFSET('Sanitation Data'!$D$11,0,10*ROW('Sanitation Data'!D79))),'Data Summary'!CN85="Yes"),OFFSET('Sanitation Data'!$D$11,0,10*ROW('Sanitation Data'!D79)),NA())</f>
        <v>#N/A</v>
      </c>
      <c r="Z85" s="491" t="e">
        <f ca="1">+IF(AND(ISNUMBER(OFFSET('Sanitation Data'!$D$12,0,10*ROW('Sanitation Data'!D79))),'Data Summary'!CO85="Yes"),OFFSET('Sanitation Data'!$D$12,0,10*ROW('Sanitation Data'!D79)),NA())</f>
        <v>#N/A</v>
      </c>
      <c r="AA85" s="491" t="e">
        <f ca="1">+IF(AND(ISNUMBER(OFFSET('Sanitation Data'!$E$4,0,10*ROW('Sanitation Data'!E79))),'Data Summary'!CP85="Yes"),100-OFFSET('Sanitation Data'!$E$4,0,10*ROW('Sanitation Data'!E79)),NA())</f>
        <v>#N/A</v>
      </c>
      <c r="AB85" s="491" t="e">
        <f ca="1">+IF(AND(ISNUMBER(OFFSET('Sanitation Data'!$E$6,0,10*ROW('Sanitation Data'!E79))),'Data Summary'!CQ85="Yes"),OFFSET('Sanitation Data'!$E$6,0,10*ROW('Sanitation Data'!E79)),NA())</f>
        <v>#N/A</v>
      </c>
      <c r="AC85" s="491" t="e">
        <f ca="1">+IF(AND(ISNUMBER(OFFSET('Sanitation Data'!$E$10,0,10*ROW('Sanitation Data'!E79))),'Data Summary'!CR85="Yes"),OFFSET('Sanitation Data'!$E$10,0,10*ROW('Sanitation Data'!E79)),NA())</f>
        <v>#N/A</v>
      </c>
      <c r="AD85" s="491" t="e">
        <f ca="1">+IF(AND(ISNUMBER(OFFSET('Sanitation Data'!$E$11,0,10*ROW('Sanitation Data'!E79))),'Data Summary'!CS85="Yes"),OFFSET('Sanitation Data'!$E$11,0,10*ROW('Sanitation Data'!E79)),NA())</f>
        <v>#N/A</v>
      </c>
      <c r="AE85" s="491" t="e">
        <f ca="1">+IF(AND(ISNUMBER(OFFSET('Sanitation Data'!$E$12,0,10*ROW('Sanitation Data'!E79))),'Data Summary'!CT85="Yes"),OFFSET('Sanitation Data'!$E$12,0,10*ROW('Sanitation Data'!E79)),NA())</f>
        <v>#N/A</v>
      </c>
      <c r="AF85" s="491" t="e">
        <f ca="1">+IF(AND(ISNUMBER(OFFSET('Sanitation Data'!$F$4,0,10*ROW('Sanitation Data'!F79))),'Data Summary'!CU85="Yes"),100-OFFSET('Sanitation Data'!$F$4,0,10*ROW('Sanitation Data'!F79)),NA())</f>
        <v>#N/A</v>
      </c>
      <c r="AG85" s="491" t="e">
        <f ca="1">+IF(AND(ISNUMBER(OFFSET('Sanitation Data'!$F$6,0,10*ROW('Sanitation Data'!F79))),'Data Summary'!CV85="Yes"),OFFSET('Sanitation Data'!$F$6,0,10*ROW('Sanitation Data'!F79)),NA())</f>
        <v>#N/A</v>
      </c>
      <c r="AH85" s="491" t="e">
        <f ca="1">+IF(AND(ISNUMBER(OFFSET('Sanitation Data'!$F$10,0,10*ROW('Sanitation Data'!F79))),'Data Summary'!CW85="Yes"),OFFSET('Sanitation Data'!$F$10,0,10*ROW('Sanitation Data'!F79)),NA())</f>
        <v>#N/A</v>
      </c>
      <c r="AI85" s="491" t="e">
        <f ca="1">+IF(AND(ISNUMBER(OFFSET('Sanitation Data'!$F$11,0,10*ROW('Sanitation Data'!F79))),'Data Summary'!CX85="Yes"),OFFSET('Sanitation Data'!$F$11,0,10*ROW('Sanitation Data'!F79)),NA())</f>
        <v>#N/A</v>
      </c>
      <c r="AJ85" s="491" t="e">
        <f ca="1">+IF(AND(ISNUMBER(OFFSET('Sanitation Data'!$F$12,0,10*ROW('Sanitation Data'!F79))),'Data Summary'!CY85="Yes"),OFFSET('Sanitation Data'!$F$12,0,10*ROW('Sanitation Data'!F79)),NA())</f>
        <v>#N/A</v>
      </c>
      <c r="AK85" s="491" t="e">
        <f ca="1">+IF(AND(ISNUMBER(OFFSET('Sanitation Data'!$G$4,0,10*ROW('Sanitation Data'!G79))),'Data Summary'!CZ85="Yes"),100-OFFSET('Sanitation Data'!$G$4,0,10*ROW('Sanitation Data'!G79)),NA())</f>
        <v>#N/A</v>
      </c>
      <c r="AL85" s="491" t="e">
        <f ca="1">+IF(AND(ISNUMBER(OFFSET('Sanitation Data'!$G$6,0,10*ROW('Sanitation Data'!G79))),'Data Summary'!DA85="Yes"),OFFSET('Sanitation Data'!$G$6,0,10*ROW('Sanitation Data'!G79)),NA())</f>
        <v>#N/A</v>
      </c>
      <c r="AM85" s="491" t="e">
        <f ca="1">+IF(AND(ISNUMBER(OFFSET('Sanitation Data'!$G$10,0,10*ROW('Sanitation Data'!G79))),'Data Summary'!DB85="Yes"),OFFSET('Sanitation Data'!$G$10,0,10*ROW('Sanitation Data'!G79)),NA())</f>
        <v>#N/A</v>
      </c>
      <c r="AN85" s="491" t="e">
        <f ca="1">+IF(AND(ISNUMBER(OFFSET('Sanitation Data'!$G$11,0,10*ROW('Sanitation Data'!G79))),'Data Summary'!DC85="Yes"),OFFSET('Sanitation Data'!$G$11,0,10*ROW('Sanitation Data'!G79)),NA())</f>
        <v>#N/A</v>
      </c>
      <c r="AO85" s="491" t="e">
        <f ca="1">+IF(AND(ISNUMBER(OFFSET('Sanitation Data'!$G$12,0,10*ROW('Sanitation Data'!G79))),'Data Summary'!DD85="Yes"),OFFSET('Sanitation Data'!$G$12,0,10*ROW('Sanitation Data'!G79)),NA())</f>
        <v>#N/A</v>
      </c>
      <c r="AP85" s="491" t="e">
        <f ca="1">+IF(AND(ISNUMBER(OFFSET('Sanitation Data'!$H$4,0,10*ROW('Sanitation Data'!H79))),'Data Summary'!DE85="Yes"),100-OFFSET('Sanitation Data'!$H$4,0,10*ROW('Sanitation Data'!H79)),NA())</f>
        <v>#N/A</v>
      </c>
      <c r="AQ85" s="491" t="e">
        <f ca="1">+IF(AND(ISNUMBER(OFFSET('Sanitation Data'!$H$6,0,10*ROW('Sanitation Data'!H79))),'Data Summary'!DF85="Yes"),OFFSET('Sanitation Data'!$H$6,0,10*ROW('Sanitation Data'!H79)),NA())</f>
        <v>#N/A</v>
      </c>
      <c r="AR85" s="491" t="e">
        <f ca="1">+IF(AND(ISNUMBER(OFFSET('Sanitation Data'!$H$10,0,10*ROW('Sanitation Data'!H79))),'Data Summary'!DG85="Yes"),OFFSET('Sanitation Data'!$H$10,0,10*ROW('Sanitation Data'!H79)),NA())</f>
        <v>#N/A</v>
      </c>
      <c r="AS85" s="491" t="e">
        <f ca="1">+IF(AND(ISNUMBER(OFFSET('Sanitation Data'!$H$11,0,10*ROW('Sanitation Data'!H79))),'Data Summary'!DH85="Yes"),OFFSET('Sanitation Data'!$H$11,0,10*ROW('Sanitation Data'!H79)),NA())</f>
        <v>#N/A</v>
      </c>
      <c r="AT85" s="491" t="e">
        <f ca="1">+IF(AND(ISNUMBER(OFFSET('Sanitation Data'!$H$12,0,10*ROW('Sanitation Data'!H79))),'Data Summary'!DI85="Yes"),OFFSET('Sanitation Data'!$H$12,0,10*ROW('Sanitation Data'!H79)),NA())</f>
        <v>#N/A</v>
      </c>
      <c r="AU85" s="491" t="e">
        <f ca="1">+IF(AND(ISNUMBER(OFFSET('Sanitation Data'!$I$4,0,10*ROW('Sanitation Data'!I79))),'Data Summary'!DJ85="Yes"),100-OFFSET('Sanitation Data'!$I$4,0,10*ROW('Sanitation Data'!I79)),NA())</f>
        <v>#N/A</v>
      </c>
      <c r="AV85" s="491" t="e">
        <f ca="1">+IF(AND(ISNUMBER(OFFSET('Sanitation Data'!$I$6,0,10*ROW('Sanitation Data'!I79))),'Data Summary'!DK85="Yes"),OFFSET('Sanitation Data'!$I$6,0,10*ROW('Sanitation Data'!I79)),NA())</f>
        <v>#N/A</v>
      </c>
      <c r="AW85" s="491" t="e">
        <f ca="1">+IF(AND(ISNUMBER(OFFSET('Sanitation Data'!$I$10,0,10*ROW('Sanitation Data'!I79))),'Data Summary'!DL85="Yes"),OFFSET('Sanitation Data'!$I$10,0,10*ROW('Sanitation Data'!I79)),NA())</f>
        <v>#N/A</v>
      </c>
      <c r="AX85" s="491" t="e">
        <f ca="1">+IF(AND(ISNUMBER(OFFSET('Sanitation Data'!$I$11,0,10*ROW('Sanitation Data'!I79))),'Data Summary'!DM85="Yes"),OFFSET('Sanitation Data'!$I$11,0,10*ROW('Sanitation Data'!I79)),NA())</f>
        <v>#N/A</v>
      </c>
      <c r="AY85" s="491" t="e">
        <f ca="1">+IF(AND(ISNUMBER(OFFSET('Sanitation Data'!$I$12,0,10*ROW('Sanitation Data'!I79))),'Data Summary'!DN85="Yes"),OFFSET('Sanitation Data'!$I$12,0,10*ROW('Sanitation Data'!I79)),NA())</f>
        <v>#N/A</v>
      </c>
      <c r="AZ85" s="492" t="e">
        <f ca="1">+IF(AND(ISNUMBER(OFFSET('Hygiene Data'!$D$5,0,10*ROW('Hygiene Data'!D79))),'Data Summary'!DO85="Yes"),OFFSET('Hygiene Data'!$D$5,0,10*ROW('Hygiene Data'!D79)),NA())</f>
        <v>#N/A</v>
      </c>
      <c r="BA85" s="492" t="e">
        <f ca="1">+IF(AND(ISNUMBER(OFFSET('Hygiene Data'!$D$7,0,10*ROW('Hygiene Data'!D79))),'Data Summary'!DP85="Yes"),OFFSET('Hygiene Data'!$D$7,0,10*ROW('Hygiene Data'!D79)),NA())</f>
        <v>#N/A</v>
      </c>
      <c r="BB85" s="492" t="e">
        <f ca="1">+IF(AND(ISNUMBER(OFFSET('Hygiene Data'!$D$9,0,10*ROW('Hygiene Data'!D79))),'Data Summary'!DQ85="Yes"),OFFSET('Hygiene Data'!$D$9,0,10*ROW('Hygiene Data'!D79)),NA())</f>
        <v>#N/A</v>
      </c>
      <c r="BC85" s="492" t="e">
        <f ca="1">+IF(AND(ISNUMBER(OFFSET('Hygiene Data'!$E$5,0,10*ROW('Hygiene Data'!E79))),'Data Summary'!DR85="Yes"),OFFSET('Hygiene Data'!$E$5,0,10*ROW('Hygiene Data'!E79)),NA())</f>
        <v>#N/A</v>
      </c>
      <c r="BD85" s="492" t="e">
        <f ca="1">+IF(AND(ISNUMBER(OFFSET('Hygiene Data'!$E$7,0,10*ROW('Hygiene Data'!E79))),'Data Summary'!DS85="Yes"),OFFSET('Hygiene Data'!$E$7,0,10*ROW('Hygiene Data'!E79)),NA())</f>
        <v>#N/A</v>
      </c>
      <c r="BE85" s="492" t="e">
        <f ca="1">+IF(AND(ISNUMBER(OFFSET('Hygiene Data'!$E$9,0,10*ROW('Hygiene Data'!E79))),'Data Summary'!DT85="Yes"),OFFSET('Hygiene Data'!$E$9,0,10*ROW('Hygiene Data'!E79)),NA())</f>
        <v>#N/A</v>
      </c>
      <c r="BF85" s="492" t="e">
        <f ca="1">+IF(AND(ISNUMBER(OFFSET('Hygiene Data'!$F$5,0,10*ROW('Hygiene Data'!F79))),'Data Summary'!DU85="Yes"),OFFSET('Hygiene Data'!$F$5,0,10*ROW('Hygiene Data'!F79)),NA())</f>
        <v>#N/A</v>
      </c>
      <c r="BG85" s="492" t="e">
        <f ca="1">+IF(AND(ISNUMBER(OFFSET('Hygiene Data'!$F$7,0,10*ROW('Hygiene Data'!F79))),'Data Summary'!DV85="Yes"),OFFSET('Hygiene Data'!$F$7,0,10*ROW('Hygiene Data'!F79)),NA())</f>
        <v>#N/A</v>
      </c>
      <c r="BH85" s="492" t="e">
        <f ca="1">+IF(AND(ISNUMBER(OFFSET('Hygiene Data'!$F$9,0,10*ROW('Hygiene Data'!F79))),'Data Summary'!DW85="Yes"),OFFSET('Hygiene Data'!$F$9,0,10*ROW('Hygiene Data'!F79)),NA())</f>
        <v>#N/A</v>
      </c>
      <c r="BI85" s="492" t="e">
        <f ca="1">+IF(AND(ISNUMBER(OFFSET('Hygiene Data'!$G$5,0,10*ROW('Hygiene Data'!G79))),'Data Summary'!DX85="Yes"),OFFSET('Hygiene Data'!$G$5,0,10*ROW('Hygiene Data'!G79)),NA())</f>
        <v>#N/A</v>
      </c>
      <c r="BJ85" s="492" t="e">
        <f ca="1">+IF(AND(ISNUMBER(OFFSET('Hygiene Data'!$G$7,0,10*ROW('Hygiene Data'!G79))),'Data Summary'!DY85="Yes"),OFFSET('Hygiene Data'!$G$7,0,10*ROW('Hygiene Data'!G79)),NA())</f>
        <v>#N/A</v>
      </c>
      <c r="BK85" s="492" t="e">
        <f ca="1">+IF(AND(ISNUMBER(OFFSET('Hygiene Data'!$G$9,0,10*ROW('Hygiene Data'!G79))),'Data Summary'!DZ85="Yes"),OFFSET('Hygiene Data'!$G$9,0,10*ROW('Hygiene Data'!G79)),NA())</f>
        <v>#N/A</v>
      </c>
      <c r="BL85" s="492" t="e">
        <f ca="1">+IF(AND(ISNUMBER(OFFSET('Hygiene Data'!$H$5,0,10*ROW('Hygiene Data'!H79))),'Data Summary'!EA85="Yes"),OFFSET('Hygiene Data'!$H$5,0,10*ROW('Hygiene Data'!H79)),NA())</f>
        <v>#N/A</v>
      </c>
      <c r="BM85" s="492" t="e">
        <f ca="1">+IF(AND(ISNUMBER(OFFSET('Hygiene Data'!$H$7,0,10*ROW('Hygiene Data'!H79))),'Data Summary'!EB85="Yes"),OFFSET('Hygiene Data'!$H$7,0,10*ROW('Hygiene Data'!H79)),NA())</f>
        <v>#N/A</v>
      </c>
      <c r="BN85" s="492" t="e">
        <f ca="1">+IF(AND(ISNUMBER(OFFSET('Hygiene Data'!$H$9,0,10*ROW('Hygiene Data'!H79))),'Data Summary'!EC85="Yes"),OFFSET('Hygiene Data'!$H$9,0,10*ROW('Hygiene Data'!H79)),NA())</f>
        <v>#N/A</v>
      </c>
      <c r="BO85" s="492" t="e">
        <f ca="1">+IF(AND(ISNUMBER(OFFSET('Hygiene Data'!$I$5,0,10*ROW('Hygiene Data'!I79))),'Data Summary'!ED85="Yes"),OFFSET('Hygiene Data'!$I$5,0,10*ROW('Hygiene Data'!I79)),NA())</f>
        <v>#N/A</v>
      </c>
      <c r="BP85" s="492" t="e">
        <f ca="1">+IF(AND(ISNUMBER(OFFSET('Hygiene Data'!$I$7,0,10*ROW('Hygiene Data'!I79))),'Data Summary'!EE85="Yes"),OFFSET('Hygiene Data'!$I$7,0,10*ROW('Hygiene Data'!I79)),NA())</f>
        <v>#N/A</v>
      </c>
      <c r="BQ85" s="492" t="e">
        <f ca="1">+IF(AND(ISNUMBER(OFFSET('Hygiene Data'!$I$9,0,10*ROW('Hygiene Data'!I79))),'Data Summary'!EF85="Yes"),OFFSET('Hygiene Data'!$I$9,0,10*ROW('Hygiene Data'!I79)),NA())</f>
        <v>#N/A</v>
      </c>
    </row>
    <row r="86" spans="1:69" x14ac:dyDescent="0.25">
      <c r="A86" s="488" t="e">
        <f ca="1">+RIGHT('Data Summary'!A86,LEN('Data Summary'!A86)-9)</f>
        <v>#VALUE!</v>
      </c>
      <c r="B86" s="462" t="str">
        <f ca="1">+IF(ISTEXT('Data Summary'!B86),'Data Summary'!B86,"")</f>
        <v/>
      </c>
      <c r="C86" s="489" t="e">
        <f ca="1">+VALUE('Data Summary'!C86)</f>
        <v>#VALUE!</v>
      </c>
      <c r="D86" s="490" t="e">
        <f ca="1">+IF(AND(ISNUMBER(OFFSET('Water Data'!$D$4,0,10*ROW('Water Data'!D80))),'Data Summary'!BS86="Yes"),100-OFFSET('Water Data'!$D$4,0,10*ROW('Water Data'!D80)),NA())</f>
        <v>#N/A</v>
      </c>
      <c r="E86" s="490" t="e">
        <f ca="1">+IF(AND(ISNUMBER(OFFSET('Water Data'!$D$6,0,10*ROW('Water Data'!D80))),'Data Summary'!BT86="Yes"),OFFSET('Water Data'!$D$6,0,10*ROW('Water Data'!D80)),NA())</f>
        <v>#N/A</v>
      </c>
      <c r="F86" s="490" t="e">
        <f ca="1">+IF(AND(ISNUMBER(OFFSET('Water Data'!$D$9,0,10*ROW('Water Data'!D80))),'Data Summary'!BU86="Yes"),OFFSET('Water Data'!$D$9,0,10*ROW('Water Data'!D80)),NA())</f>
        <v>#N/A</v>
      </c>
      <c r="G86" s="490" t="e">
        <f ca="1">+IF(AND(ISNUMBER(OFFSET('Water Data'!$E$4,0,10*ROW('Water Data'!E80))),'Data Summary'!BV86="Yes"),100-OFFSET('Water Data'!$E$4,0,10*ROW('Water Data'!E80)),NA())</f>
        <v>#N/A</v>
      </c>
      <c r="H86" s="490" t="e">
        <f ca="1">+IF(AND(ISNUMBER(OFFSET('Water Data'!$E$6,0,10*ROW('Water Data'!E80))),'Data Summary'!BW86="Yes"),OFFSET('Water Data'!$E$6,0,10*ROW('Water Data'!E80)),NA())</f>
        <v>#N/A</v>
      </c>
      <c r="I86" s="490" t="e">
        <f ca="1">+IF(AND(ISNUMBER(OFFSET('Water Data'!$E$9,0,10*ROW('Water Data'!E80))),'Data Summary'!BX86="Yes"),OFFSET('Water Data'!$E$9,0,10*ROW('Water Data'!E80)),NA())</f>
        <v>#N/A</v>
      </c>
      <c r="J86" s="490" t="e">
        <f ca="1">+IF(AND(ISNUMBER(OFFSET('Water Data'!$F$4,0,10*ROW('Water Data'!F80))),'Data Summary'!BY86="Yes"),100-OFFSET('Water Data'!$F$4,0,10*ROW('Water Data'!F80)),NA())</f>
        <v>#N/A</v>
      </c>
      <c r="K86" s="490" t="e">
        <f ca="1">+IF(AND(ISNUMBER(OFFSET('Water Data'!$F$6,0,10*ROW('Water Data'!F80))),'Data Summary'!BZ86="Yes"),OFFSET('Water Data'!$F$6,0,10*ROW('Water Data'!F80)),NA())</f>
        <v>#N/A</v>
      </c>
      <c r="L86" s="490" t="e">
        <f ca="1">+IF(AND(ISNUMBER(OFFSET('Water Data'!$F$9,0,10*ROW('Water Data'!F80))),'Data Summary'!CA86="Yes"),OFFSET('Water Data'!$F$9,0,10*ROW('Water Data'!F80)),NA())</f>
        <v>#N/A</v>
      </c>
      <c r="M86" s="490" t="e">
        <f ca="1">+IF(AND(ISNUMBER(OFFSET('Water Data'!$G$4,0,10*ROW('Water Data'!G80))),'Data Summary'!CB86="Yes"),100-OFFSET('Water Data'!$G$4,0,10*ROW('Water Data'!G80)),NA())</f>
        <v>#N/A</v>
      </c>
      <c r="N86" s="490" t="e">
        <f ca="1">+IF(AND(ISNUMBER(OFFSET('Water Data'!$G$6,0,10*ROW('Water Data'!G80))),'Data Summary'!CC86="Yes"),OFFSET('Water Data'!$G$6,0,10*ROW('Water Data'!G80)),NA())</f>
        <v>#N/A</v>
      </c>
      <c r="O86" s="490" t="e">
        <f ca="1">+IF(AND(ISNUMBER(OFFSET('Water Data'!$G$9,0,10*ROW('Water Data'!G80))),'Data Summary'!CD86="Yes"),OFFSET('Water Data'!$G$9,0,10*ROW('Water Data'!G80)),NA())</f>
        <v>#N/A</v>
      </c>
      <c r="P86" s="490" t="e">
        <f ca="1">+IF(AND(ISNUMBER(OFFSET('Water Data'!$H$4,0,10*ROW('Water Data'!H80))),'Data Summary'!CE86="Yes"),100-OFFSET('Water Data'!$H$4,0,10*ROW('Water Data'!H80)),NA())</f>
        <v>#N/A</v>
      </c>
      <c r="Q86" s="490" t="e">
        <f ca="1">+IF(AND(ISNUMBER(OFFSET('Water Data'!$H$6,0,10*ROW('Water Data'!H80))),'Data Summary'!CF86="Yes"),OFFSET('Water Data'!$H$6,0,10*ROW('Water Data'!H80)),NA())</f>
        <v>#N/A</v>
      </c>
      <c r="R86" s="490" t="e">
        <f ca="1">+IF(AND(ISNUMBER(OFFSET('Water Data'!$H$9,0,10*ROW('Water Data'!H80))),'Data Summary'!CG86="Yes"),OFFSET('Water Data'!$H$9,0,10*ROW('Water Data'!H80)),NA())</f>
        <v>#N/A</v>
      </c>
      <c r="S86" s="490" t="e">
        <f ca="1">+IF(AND(ISNUMBER(OFFSET('Water Data'!$I$4,0,10*ROW('Water Data'!I80))),'Data Summary'!CH86="Yes"),100-OFFSET('Water Data'!$I$4,0,10*ROW('Water Data'!I80)),NA())</f>
        <v>#N/A</v>
      </c>
      <c r="T86" s="490" t="e">
        <f ca="1">+IF(AND(ISNUMBER(OFFSET('Water Data'!$I$6,0,10*ROW('Water Data'!I80))),'Data Summary'!CI86="Yes"),OFFSET('Water Data'!$I$6,0,10*ROW('Water Data'!I80)),NA())</f>
        <v>#N/A</v>
      </c>
      <c r="U86" s="490" t="e">
        <f ca="1">+IF(AND(ISNUMBER(OFFSET('Water Data'!$I$9,0,10*ROW('Water Data'!I80))),'Data Summary'!CJ86="Yes"),OFFSET('Water Data'!$I$9,0,10*ROW('Water Data'!I80)),NA())</f>
        <v>#N/A</v>
      </c>
      <c r="V86" s="491" t="e">
        <f ca="1">+IF(AND(ISNUMBER(OFFSET('Sanitation Data'!$D$4,0,10*ROW('Sanitation Data'!D80))),'Data Summary'!CK86="Yes"),100-OFFSET('Sanitation Data'!$D$4,0,10*ROW('Sanitation Data'!D80)),NA())</f>
        <v>#N/A</v>
      </c>
      <c r="W86" s="491" t="e">
        <f ca="1">+IF(AND(ISNUMBER(OFFSET('Sanitation Data'!$D$6,0,10*ROW('Sanitation Data'!D80))),'Data Summary'!CL86="Yes"),OFFSET('Sanitation Data'!$D$6,0,10*ROW('Sanitation Data'!D80)),NA())</f>
        <v>#N/A</v>
      </c>
      <c r="X86" s="491" t="e">
        <f ca="1">+IF(AND(ISNUMBER(OFFSET('Sanitation Data'!$D$10,0,10*ROW('Sanitation Data'!D80))),'Data Summary'!CM86="Yes"),OFFSET('Sanitation Data'!$D$10,0,10*ROW('Sanitation Data'!D80)),NA())</f>
        <v>#N/A</v>
      </c>
      <c r="Y86" s="491" t="e">
        <f ca="1">+IF(AND(ISNUMBER(OFFSET('Sanitation Data'!$D$11,0,10*ROW('Sanitation Data'!D80))),'Data Summary'!CN86="Yes"),OFFSET('Sanitation Data'!$D$11,0,10*ROW('Sanitation Data'!D80)),NA())</f>
        <v>#N/A</v>
      </c>
      <c r="Z86" s="491" t="e">
        <f ca="1">+IF(AND(ISNUMBER(OFFSET('Sanitation Data'!$D$12,0,10*ROW('Sanitation Data'!D80))),'Data Summary'!CO86="Yes"),OFFSET('Sanitation Data'!$D$12,0,10*ROW('Sanitation Data'!D80)),NA())</f>
        <v>#N/A</v>
      </c>
      <c r="AA86" s="491" t="e">
        <f ca="1">+IF(AND(ISNUMBER(OFFSET('Sanitation Data'!$E$4,0,10*ROW('Sanitation Data'!E80))),'Data Summary'!CP86="Yes"),100-OFFSET('Sanitation Data'!$E$4,0,10*ROW('Sanitation Data'!E80)),NA())</f>
        <v>#N/A</v>
      </c>
      <c r="AB86" s="491" t="e">
        <f ca="1">+IF(AND(ISNUMBER(OFFSET('Sanitation Data'!$E$6,0,10*ROW('Sanitation Data'!E80))),'Data Summary'!CQ86="Yes"),OFFSET('Sanitation Data'!$E$6,0,10*ROW('Sanitation Data'!E80)),NA())</f>
        <v>#N/A</v>
      </c>
      <c r="AC86" s="491" t="e">
        <f ca="1">+IF(AND(ISNUMBER(OFFSET('Sanitation Data'!$E$10,0,10*ROW('Sanitation Data'!E80))),'Data Summary'!CR86="Yes"),OFFSET('Sanitation Data'!$E$10,0,10*ROW('Sanitation Data'!E80)),NA())</f>
        <v>#N/A</v>
      </c>
      <c r="AD86" s="491" t="e">
        <f ca="1">+IF(AND(ISNUMBER(OFFSET('Sanitation Data'!$E$11,0,10*ROW('Sanitation Data'!E80))),'Data Summary'!CS86="Yes"),OFFSET('Sanitation Data'!$E$11,0,10*ROW('Sanitation Data'!E80)),NA())</f>
        <v>#N/A</v>
      </c>
      <c r="AE86" s="491" t="e">
        <f ca="1">+IF(AND(ISNUMBER(OFFSET('Sanitation Data'!$E$12,0,10*ROW('Sanitation Data'!E80))),'Data Summary'!CT86="Yes"),OFFSET('Sanitation Data'!$E$12,0,10*ROW('Sanitation Data'!E80)),NA())</f>
        <v>#N/A</v>
      </c>
      <c r="AF86" s="491" t="e">
        <f ca="1">+IF(AND(ISNUMBER(OFFSET('Sanitation Data'!$F$4,0,10*ROW('Sanitation Data'!F80))),'Data Summary'!CU86="Yes"),100-OFFSET('Sanitation Data'!$F$4,0,10*ROW('Sanitation Data'!F80)),NA())</f>
        <v>#N/A</v>
      </c>
      <c r="AG86" s="491" t="e">
        <f ca="1">+IF(AND(ISNUMBER(OFFSET('Sanitation Data'!$F$6,0,10*ROW('Sanitation Data'!F80))),'Data Summary'!CV86="Yes"),OFFSET('Sanitation Data'!$F$6,0,10*ROW('Sanitation Data'!F80)),NA())</f>
        <v>#N/A</v>
      </c>
      <c r="AH86" s="491" t="e">
        <f ca="1">+IF(AND(ISNUMBER(OFFSET('Sanitation Data'!$F$10,0,10*ROW('Sanitation Data'!F80))),'Data Summary'!CW86="Yes"),OFFSET('Sanitation Data'!$F$10,0,10*ROW('Sanitation Data'!F80)),NA())</f>
        <v>#N/A</v>
      </c>
      <c r="AI86" s="491" t="e">
        <f ca="1">+IF(AND(ISNUMBER(OFFSET('Sanitation Data'!$F$11,0,10*ROW('Sanitation Data'!F80))),'Data Summary'!CX86="Yes"),OFFSET('Sanitation Data'!$F$11,0,10*ROW('Sanitation Data'!F80)),NA())</f>
        <v>#N/A</v>
      </c>
      <c r="AJ86" s="491" t="e">
        <f ca="1">+IF(AND(ISNUMBER(OFFSET('Sanitation Data'!$F$12,0,10*ROW('Sanitation Data'!F80))),'Data Summary'!CY86="Yes"),OFFSET('Sanitation Data'!$F$12,0,10*ROW('Sanitation Data'!F80)),NA())</f>
        <v>#N/A</v>
      </c>
      <c r="AK86" s="491" t="e">
        <f ca="1">+IF(AND(ISNUMBER(OFFSET('Sanitation Data'!$G$4,0,10*ROW('Sanitation Data'!G80))),'Data Summary'!CZ86="Yes"),100-OFFSET('Sanitation Data'!$G$4,0,10*ROW('Sanitation Data'!G80)),NA())</f>
        <v>#N/A</v>
      </c>
      <c r="AL86" s="491" t="e">
        <f ca="1">+IF(AND(ISNUMBER(OFFSET('Sanitation Data'!$G$6,0,10*ROW('Sanitation Data'!G80))),'Data Summary'!DA86="Yes"),OFFSET('Sanitation Data'!$G$6,0,10*ROW('Sanitation Data'!G80)),NA())</f>
        <v>#N/A</v>
      </c>
      <c r="AM86" s="491" t="e">
        <f ca="1">+IF(AND(ISNUMBER(OFFSET('Sanitation Data'!$G$10,0,10*ROW('Sanitation Data'!G80))),'Data Summary'!DB86="Yes"),OFFSET('Sanitation Data'!$G$10,0,10*ROW('Sanitation Data'!G80)),NA())</f>
        <v>#N/A</v>
      </c>
      <c r="AN86" s="491" t="e">
        <f ca="1">+IF(AND(ISNUMBER(OFFSET('Sanitation Data'!$G$11,0,10*ROW('Sanitation Data'!G80))),'Data Summary'!DC86="Yes"),OFFSET('Sanitation Data'!$G$11,0,10*ROW('Sanitation Data'!G80)),NA())</f>
        <v>#N/A</v>
      </c>
      <c r="AO86" s="491" t="e">
        <f ca="1">+IF(AND(ISNUMBER(OFFSET('Sanitation Data'!$G$12,0,10*ROW('Sanitation Data'!G80))),'Data Summary'!DD86="Yes"),OFFSET('Sanitation Data'!$G$12,0,10*ROW('Sanitation Data'!G80)),NA())</f>
        <v>#N/A</v>
      </c>
      <c r="AP86" s="491" t="e">
        <f ca="1">+IF(AND(ISNUMBER(OFFSET('Sanitation Data'!$H$4,0,10*ROW('Sanitation Data'!H80))),'Data Summary'!DE86="Yes"),100-OFFSET('Sanitation Data'!$H$4,0,10*ROW('Sanitation Data'!H80)),NA())</f>
        <v>#N/A</v>
      </c>
      <c r="AQ86" s="491" t="e">
        <f ca="1">+IF(AND(ISNUMBER(OFFSET('Sanitation Data'!$H$6,0,10*ROW('Sanitation Data'!H80))),'Data Summary'!DF86="Yes"),OFFSET('Sanitation Data'!$H$6,0,10*ROW('Sanitation Data'!H80)),NA())</f>
        <v>#N/A</v>
      </c>
      <c r="AR86" s="491" t="e">
        <f ca="1">+IF(AND(ISNUMBER(OFFSET('Sanitation Data'!$H$10,0,10*ROW('Sanitation Data'!H80))),'Data Summary'!DG86="Yes"),OFFSET('Sanitation Data'!$H$10,0,10*ROW('Sanitation Data'!H80)),NA())</f>
        <v>#N/A</v>
      </c>
      <c r="AS86" s="491" t="e">
        <f ca="1">+IF(AND(ISNUMBER(OFFSET('Sanitation Data'!$H$11,0,10*ROW('Sanitation Data'!H80))),'Data Summary'!DH86="Yes"),OFFSET('Sanitation Data'!$H$11,0,10*ROW('Sanitation Data'!H80)),NA())</f>
        <v>#N/A</v>
      </c>
      <c r="AT86" s="491" t="e">
        <f ca="1">+IF(AND(ISNUMBER(OFFSET('Sanitation Data'!$H$12,0,10*ROW('Sanitation Data'!H80))),'Data Summary'!DI86="Yes"),OFFSET('Sanitation Data'!$H$12,0,10*ROW('Sanitation Data'!H80)),NA())</f>
        <v>#N/A</v>
      </c>
      <c r="AU86" s="491" t="e">
        <f ca="1">+IF(AND(ISNUMBER(OFFSET('Sanitation Data'!$I$4,0,10*ROW('Sanitation Data'!I80))),'Data Summary'!DJ86="Yes"),100-OFFSET('Sanitation Data'!$I$4,0,10*ROW('Sanitation Data'!I80)),NA())</f>
        <v>#N/A</v>
      </c>
      <c r="AV86" s="491" t="e">
        <f ca="1">+IF(AND(ISNUMBER(OFFSET('Sanitation Data'!$I$6,0,10*ROW('Sanitation Data'!I80))),'Data Summary'!DK86="Yes"),OFFSET('Sanitation Data'!$I$6,0,10*ROW('Sanitation Data'!I80)),NA())</f>
        <v>#N/A</v>
      </c>
      <c r="AW86" s="491" t="e">
        <f ca="1">+IF(AND(ISNUMBER(OFFSET('Sanitation Data'!$I$10,0,10*ROW('Sanitation Data'!I80))),'Data Summary'!DL86="Yes"),OFFSET('Sanitation Data'!$I$10,0,10*ROW('Sanitation Data'!I80)),NA())</f>
        <v>#N/A</v>
      </c>
      <c r="AX86" s="491" t="e">
        <f ca="1">+IF(AND(ISNUMBER(OFFSET('Sanitation Data'!$I$11,0,10*ROW('Sanitation Data'!I80))),'Data Summary'!DM86="Yes"),OFFSET('Sanitation Data'!$I$11,0,10*ROW('Sanitation Data'!I80)),NA())</f>
        <v>#N/A</v>
      </c>
      <c r="AY86" s="491" t="e">
        <f ca="1">+IF(AND(ISNUMBER(OFFSET('Sanitation Data'!$I$12,0,10*ROW('Sanitation Data'!I80))),'Data Summary'!DN86="Yes"),OFFSET('Sanitation Data'!$I$12,0,10*ROW('Sanitation Data'!I80)),NA())</f>
        <v>#N/A</v>
      </c>
      <c r="AZ86" s="492" t="e">
        <f ca="1">+IF(AND(ISNUMBER(OFFSET('Hygiene Data'!$D$5,0,10*ROW('Hygiene Data'!D80))),'Data Summary'!DO86="Yes"),OFFSET('Hygiene Data'!$D$5,0,10*ROW('Hygiene Data'!D80)),NA())</f>
        <v>#N/A</v>
      </c>
      <c r="BA86" s="492" t="e">
        <f ca="1">+IF(AND(ISNUMBER(OFFSET('Hygiene Data'!$D$7,0,10*ROW('Hygiene Data'!D80))),'Data Summary'!DP86="Yes"),OFFSET('Hygiene Data'!$D$7,0,10*ROW('Hygiene Data'!D80)),NA())</f>
        <v>#N/A</v>
      </c>
      <c r="BB86" s="492" t="e">
        <f ca="1">+IF(AND(ISNUMBER(OFFSET('Hygiene Data'!$D$9,0,10*ROW('Hygiene Data'!D80))),'Data Summary'!DQ86="Yes"),OFFSET('Hygiene Data'!$D$9,0,10*ROW('Hygiene Data'!D80)),NA())</f>
        <v>#N/A</v>
      </c>
      <c r="BC86" s="492" t="e">
        <f ca="1">+IF(AND(ISNUMBER(OFFSET('Hygiene Data'!$E$5,0,10*ROW('Hygiene Data'!E80))),'Data Summary'!DR86="Yes"),OFFSET('Hygiene Data'!$E$5,0,10*ROW('Hygiene Data'!E80)),NA())</f>
        <v>#N/A</v>
      </c>
      <c r="BD86" s="492" t="e">
        <f ca="1">+IF(AND(ISNUMBER(OFFSET('Hygiene Data'!$E$7,0,10*ROW('Hygiene Data'!E80))),'Data Summary'!DS86="Yes"),OFFSET('Hygiene Data'!$E$7,0,10*ROW('Hygiene Data'!E80)),NA())</f>
        <v>#N/A</v>
      </c>
      <c r="BE86" s="492" t="e">
        <f ca="1">+IF(AND(ISNUMBER(OFFSET('Hygiene Data'!$E$9,0,10*ROW('Hygiene Data'!E80))),'Data Summary'!DT86="Yes"),OFFSET('Hygiene Data'!$E$9,0,10*ROW('Hygiene Data'!E80)),NA())</f>
        <v>#N/A</v>
      </c>
      <c r="BF86" s="492" t="e">
        <f ca="1">+IF(AND(ISNUMBER(OFFSET('Hygiene Data'!$F$5,0,10*ROW('Hygiene Data'!F80))),'Data Summary'!DU86="Yes"),OFFSET('Hygiene Data'!$F$5,0,10*ROW('Hygiene Data'!F80)),NA())</f>
        <v>#N/A</v>
      </c>
      <c r="BG86" s="492" t="e">
        <f ca="1">+IF(AND(ISNUMBER(OFFSET('Hygiene Data'!$F$7,0,10*ROW('Hygiene Data'!F80))),'Data Summary'!DV86="Yes"),OFFSET('Hygiene Data'!$F$7,0,10*ROW('Hygiene Data'!F80)),NA())</f>
        <v>#N/A</v>
      </c>
      <c r="BH86" s="492" t="e">
        <f ca="1">+IF(AND(ISNUMBER(OFFSET('Hygiene Data'!$F$9,0,10*ROW('Hygiene Data'!F80))),'Data Summary'!DW86="Yes"),OFFSET('Hygiene Data'!$F$9,0,10*ROW('Hygiene Data'!F80)),NA())</f>
        <v>#N/A</v>
      </c>
      <c r="BI86" s="492" t="e">
        <f ca="1">+IF(AND(ISNUMBER(OFFSET('Hygiene Data'!$G$5,0,10*ROW('Hygiene Data'!G80))),'Data Summary'!DX86="Yes"),OFFSET('Hygiene Data'!$G$5,0,10*ROW('Hygiene Data'!G80)),NA())</f>
        <v>#N/A</v>
      </c>
      <c r="BJ86" s="492" t="e">
        <f ca="1">+IF(AND(ISNUMBER(OFFSET('Hygiene Data'!$G$7,0,10*ROW('Hygiene Data'!G80))),'Data Summary'!DY86="Yes"),OFFSET('Hygiene Data'!$G$7,0,10*ROW('Hygiene Data'!G80)),NA())</f>
        <v>#N/A</v>
      </c>
      <c r="BK86" s="492" t="e">
        <f ca="1">+IF(AND(ISNUMBER(OFFSET('Hygiene Data'!$G$9,0,10*ROW('Hygiene Data'!G80))),'Data Summary'!DZ86="Yes"),OFFSET('Hygiene Data'!$G$9,0,10*ROW('Hygiene Data'!G80)),NA())</f>
        <v>#N/A</v>
      </c>
      <c r="BL86" s="492" t="e">
        <f ca="1">+IF(AND(ISNUMBER(OFFSET('Hygiene Data'!$H$5,0,10*ROW('Hygiene Data'!H80))),'Data Summary'!EA86="Yes"),OFFSET('Hygiene Data'!$H$5,0,10*ROW('Hygiene Data'!H80)),NA())</f>
        <v>#N/A</v>
      </c>
      <c r="BM86" s="492" t="e">
        <f ca="1">+IF(AND(ISNUMBER(OFFSET('Hygiene Data'!$H$7,0,10*ROW('Hygiene Data'!H80))),'Data Summary'!EB86="Yes"),OFFSET('Hygiene Data'!$H$7,0,10*ROW('Hygiene Data'!H80)),NA())</f>
        <v>#N/A</v>
      </c>
      <c r="BN86" s="492" t="e">
        <f ca="1">+IF(AND(ISNUMBER(OFFSET('Hygiene Data'!$H$9,0,10*ROW('Hygiene Data'!H80))),'Data Summary'!EC86="Yes"),OFFSET('Hygiene Data'!$H$9,0,10*ROW('Hygiene Data'!H80)),NA())</f>
        <v>#N/A</v>
      </c>
      <c r="BO86" s="492" t="e">
        <f ca="1">+IF(AND(ISNUMBER(OFFSET('Hygiene Data'!$I$5,0,10*ROW('Hygiene Data'!I80))),'Data Summary'!ED86="Yes"),OFFSET('Hygiene Data'!$I$5,0,10*ROW('Hygiene Data'!I80)),NA())</f>
        <v>#N/A</v>
      </c>
      <c r="BP86" s="492" t="e">
        <f ca="1">+IF(AND(ISNUMBER(OFFSET('Hygiene Data'!$I$7,0,10*ROW('Hygiene Data'!I80))),'Data Summary'!EE86="Yes"),OFFSET('Hygiene Data'!$I$7,0,10*ROW('Hygiene Data'!I80)),NA())</f>
        <v>#N/A</v>
      </c>
      <c r="BQ86" s="492" t="e">
        <f ca="1">+IF(AND(ISNUMBER(OFFSET('Hygiene Data'!$I$9,0,10*ROW('Hygiene Data'!I80))),'Data Summary'!EF86="Yes"),OFFSET('Hygiene Data'!$I$9,0,10*ROW('Hygiene Data'!I80)),NA())</f>
        <v>#N/A</v>
      </c>
    </row>
    <row r="87" spans="1:69" x14ac:dyDescent="0.25">
      <c r="A87" s="488" t="e">
        <f ca="1">+RIGHT('Data Summary'!A87,LEN('Data Summary'!A87)-9)</f>
        <v>#VALUE!</v>
      </c>
      <c r="B87" s="462" t="str">
        <f ca="1">+IF(ISTEXT('Data Summary'!B87),'Data Summary'!B87,"")</f>
        <v/>
      </c>
      <c r="C87" s="489" t="e">
        <f ca="1">+VALUE('Data Summary'!C87)</f>
        <v>#VALUE!</v>
      </c>
      <c r="D87" s="490" t="e">
        <f ca="1">+IF(AND(ISNUMBER(OFFSET('Water Data'!$D$4,0,10*ROW('Water Data'!D81))),'Data Summary'!BS87="Yes"),100-OFFSET('Water Data'!$D$4,0,10*ROW('Water Data'!D81)),NA())</f>
        <v>#N/A</v>
      </c>
      <c r="E87" s="490" t="e">
        <f ca="1">+IF(AND(ISNUMBER(OFFSET('Water Data'!$D$6,0,10*ROW('Water Data'!D81))),'Data Summary'!BT87="Yes"),OFFSET('Water Data'!$D$6,0,10*ROW('Water Data'!D81)),NA())</f>
        <v>#N/A</v>
      </c>
      <c r="F87" s="490" t="e">
        <f ca="1">+IF(AND(ISNUMBER(OFFSET('Water Data'!$D$9,0,10*ROW('Water Data'!D81))),'Data Summary'!BU87="Yes"),OFFSET('Water Data'!$D$9,0,10*ROW('Water Data'!D81)),NA())</f>
        <v>#N/A</v>
      </c>
      <c r="G87" s="490" t="e">
        <f ca="1">+IF(AND(ISNUMBER(OFFSET('Water Data'!$E$4,0,10*ROW('Water Data'!E81))),'Data Summary'!BV87="Yes"),100-OFFSET('Water Data'!$E$4,0,10*ROW('Water Data'!E81)),NA())</f>
        <v>#N/A</v>
      </c>
      <c r="H87" s="490" t="e">
        <f ca="1">+IF(AND(ISNUMBER(OFFSET('Water Data'!$E$6,0,10*ROW('Water Data'!E81))),'Data Summary'!BW87="Yes"),OFFSET('Water Data'!$E$6,0,10*ROW('Water Data'!E81)),NA())</f>
        <v>#N/A</v>
      </c>
      <c r="I87" s="490" t="e">
        <f ca="1">+IF(AND(ISNUMBER(OFFSET('Water Data'!$E$9,0,10*ROW('Water Data'!E81))),'Data Summary'!BX87="Yes"),OFFSET('Water Data'!$E$9,0,10*ROW('Water Data'!E81)),NA())</f>
        <v>#N/A</v>
      </c>
      <c r="J87" s="490" t="e">
        <f ca="1">+IF(AND(ISNUMBER(OFFSET('Water Data'!$F$4,0,10*ROW('Water Data'!F81))),'Data Summary'!BY87="Yes"),100-OFFSET('Water Data'!$F$4,0,10*ROW('Water Data'!F81)),NA())</f>
        <v>#N/A</v>
      </c>
      <c r="K87" s="490" t="e">
        <f ca="1">+IF(AND(ISNUMBER(OFFSET('Water Data'!$F$6,0,10*ROW('Water Data'!F81))),'Data Summary'!BZ87="Yes"),OFFSET('Water Data'!$F$6,0,10*ROW('Water Data'!F81)),NA())</f>
        <v>#N/A</v>
      </c>
      <c r="L87" s="490" t="e">
        <f ca="1">+IF(AND(ISNUMBER(OFFSET('Water Data'!$F$9,0,10*ROW('Water Data'!F81))),'Data Summary'!CA87="Yes"),OFFSET('Water Data'!$F$9,0,10*ROW('Water Data'!F81)),NA())</f>
        <v>#N/A</v>
      </c>
      <c r="M87" s="490" t="e">
        <f ca="1">+IF(AND(ISNUMBER(OFFSET('Water Data'!$G$4,0,10*ROW('Water Data'!G81))),'Data Summary'!CB87="Yes"),100-OFFSET('Water Data'!$G$4,0,10*ROW('Water Data'!G81)),NA())</f>
        <v>#N/A</v>
      </c>
      <c r="N87" s="490" t="e">
        <f ca="1">+IF(AND(ISNUMBER(OFFSET('Water Data'!$G$6,0,10*ROW('Water Data'!G81))),'Data Summary'!CC87="Yes"),OFFSET('Water Data'!$G$6,0,10*ROW('Water Data'!G81)),NA())</f>
        <v>#N/A</v>
      </c>
      <c r="O87" s="490" t="e">
        <f ca="1">+IF(AND(ISNUMBER(OFFSET('Water Data'!$G$9,0,10*ROW('Water Data'!G81))),'Data Summary'!CD87="Yes"),OFFSET('Water Data'!$G$9,0,10*ROW('Water Data'!G81)),NA())</f>
        <v>#N/A</v>
      </c>
      <c r="P87" s="490" t="e">
        <f ca="1">+IF(AND(ISNUMBER(OFFSET('Water Data'!$H$4,0,10*ROW('Water Data'!H81))),'Data Summary'!CE87="Yes"),100-OFFSET('Water Data'!$H$4,0,10*ROW('Water Data'!H81)),NA())</f>
        <v>#N/A</v>
      </c>
      <c r="Q87" s="490" t="e">
        <f ca="1">+IF(AND(ISNUMBER(OFFSET('Water Data'!$H$6,0,10*ROW('Water Data'!H81))),'Data Summary'!CF87="Yes"),OFFSET('Water Data'!$H$6,0,10*ROW('Water Data'!H81)),NA())</f>
        <v>#N/A</v>
      </c>
      <c r="R87" s="490" t="e">
        <f ca="1">+IF(AND(ISNUMBER(OFFSET('Water Data'!$H$9,0,10*ROW('Water Data'!H81))),'Data Summary'!CG87="Yes"),OFFSET('Water Data'!$H$9,0,10*ROW('Water Data'!H81)),NA())</f>
        <v>#N/A</v>
      </c>
      <c r="S87" s="490" t="e">
        <f ca="1">+IF(AND(ISNUMBER(OFFSET('Water Data'!$I$4,0,10*ROW('Water Data'!I81))),'Data Summary'!CH87="Yes"),100-OFFSET('Water Data'!$I$4,0,10*ROW('Water Data'!I81)),NA())</f>
        <v>#N/A</v>
      </c>
      <c r="T87" s="490" t="e">
        <f ca="1">+IF(AND(ISNUMBER(OFFSET('Water Data'!$I$6,0,10*ROW('Water Data'!I81))),'Data Summary'!CI87="Yes"),OFFSET('Water Data'!$I$6,0,10*ROW('Water Data'!I81)),NA())</f>
        <v>#N/A</v>
      </c>
      <c r="U87" s="490" t="e">
        <f ca="1">+IF(AND(ISNUMBER(OFFSET('Water Data'!$I$9,0,10*ROW('Water Data'!I81))),'Data Summary'!CJ87="Yes"),OFFSET('Water Data'!$I$9,0,10*ROW('Water Data'!I81)),NA())</f>
        <v>#N/A</v>
      </c>
      <c r="V87" s="491" t="e">
        <f ca="1">+IF(AND(ISNUMBER(OFFSET('Sanitation Data'!$D$4,0,10*ROW('Sanitation Data'!D81))),'Data Summary'!CK87="Yes"),100-OFFSET('Sanitation Data'!$D$4,0,10*ROW('Sanitation Data'!D81)),NA())</f>
        <v>#N/A</v>
      </c>
      <c r="W87" s="491" t="e">
        <f ca="1">+IF(AND(ISNUMBER(OFFSET('Sanitation Data'!$D$6,0,10*ROW('Sanitation Data'!D81))),'Data Summary'!CL87="Yes"),OFFSET('Sanitation Data'!$D$6,0,10*ROW('Sanitation Data'!D81)),NA())</f>
        <v>#N/A</v>
      </c>
      <c r="X87" s="491" t="e">
        <f ca="1">+IF(AND(ISNUMBER(OFFSET('Sanitation Data'!$D$10,0,10*ROW('Sanitation Data'!D81))),'Data Summary'!CM87="Yes"),OFFSET('Sanitation Data'!$D$10,0,10*ROW('Sanitation Data'!D81)),NA())</f>
        <v>#N/A</v>
      </c>
      <c r="Y87" s="491" t="e">
        <f ca="1">+IF(AND(ISNUMBER(OFFSET('Sanitation Data'!$D$11,0,10*ROW('Sanitation Data'!D81))),'Data Summary'!CN87="Yes"),OFFSET('Sanitation Data'!$D$11,0,10*ROW('Sanitation Data'!D81)),NA())</f>
        <v>#N/A</v>
      </c>
      <c r="Z87" s="491" t="e">
        <f ca="1">+IF(AND(ISNUMBER(OFFSET('Sanitation Data'!$D$12,0,10*ROW('Sanitation Data'!D81))),'Data Summary'!CO87="Yes"),OFFSET('Sanitation Data'!$D$12,0,10*ROW('Sanitation Data'!D81)),NA())</f>
        <v>#N/A</v>
      </c>
      <c r="AA87" s="491" t="e">
        <f ca="1">+IF(AND(ISNUMBER(OFFSET('Sanitation Data'!$E$4,0,10*ROW('Sanitation Data'!E81))),'Data Summary'!CP87="Yes"),100-OFFSET('Sanitation Data'!$E$4,0,10*ROW('Sanitation Data'!E81)),NA())</f>
        <v>#N/A</v>
      </c>
      <c r="AB87" s="491" t="e">
        <f ca="1">+IF(AND(ISNUMBER(OFFSET('Sanitation Data'!$E$6,0,10*ROW('Sanitation Data'!E81))),'Data Summary'!CQ87="Yes"),OFFSET('Sanitation Data'!$E$6,0,10*ROW('Sanitation Data'!E81)),NA())</f>
        <v>#N/A</v>
      </c>
      <c r="AC87" s="491" t="e">
        <f ca="1">+IF(AND(ISNUMBER(OFFSET('Sanitation Data'!$E$10,0,10*ROW('Sanitation Data'!E81))),'Data Summary'!CR87="Yes"),OFFSET('Sanitation Data'!$E$10,0,10*ROW('Sanitation Data'!E81)),NA())</f>
        <v>#N/A</v>
      </c>
      <c r="AD87" s="491" t="e">
        <f ca="1">+IF(AND(ISNUMBER(OFFSET('Sanitation Data'!$E$11,0,10*ROW('Sanitation Data'!E81))),'Data Summary'!CS87="Yes"),OFFSET('Sanitation Data'!$E$11,0,10*ROW('Sanitation Data'!E81)),NA())</f>
        <v>#N/A</v>
      </c>
      <c r="AE87" s="491" t="e">
        <f ca="1">+IF(AND(ISNUMBER(OFFSET('Sanitation Data'!$E$12,0,10*ROW('Sanitation Data'!E81))),'Data Summary'!CT87="Yes"),OFFSET('Sanitation Data'!$E$12,0,10*ROW('Sanitation Data'!E81)),NA())</f>
        <v>#N/A</v>
      </c>
      <c r="AF87" s="491" t="e">
        <f ca="1">+IF(AND(ISNUMBER(OFFSET('Sanitation Data'!$F$4,0,10*ROW('Sanitation Data'!F81))),'Data Summary'!CU87="Yes"),100-OFFSET('Sanitation Data'!$F$4,0,10*ROW('Sanitation Data'!F81)),NA())</f>
        <v>#N/A</v>
      </c>
      <c r="AG87" s="491" t="e">
        <f ca="1">+IF(AND(ISNUMBER(OFFSET('Sanitation Data'!$F$6,0,10*ROW('Sanitation Data'!F81))),'Data Summary'!CV87="Yes"),OFFSET('Sanitation Data'!$F$6,0,10*ROW('Sanitation Data'!F81)),NA())</f>
        <v>#N/A</v>
      </c>
      <c r="AH87" s="491" t="e">
        <f ca="1">+IF(AND(ISNUMBER(OFFSET('Sanitation Data'!$F$10,0,10*ROW('Sanitation Data'!F81))),'Data Summary'!CW87="Yes"),OFFSET('Sanitation Data'!$F$10,0,10*ROW('Sanitation Data'!F81)),NA())</f>
        <v>#N/A</v>
      </c>
      <c r="AI87" s="491" t="e">
        <f ca="1">+IF(AND(ISNUMBER(OFFSET('Sanitation Data'!$F$11,0,10*ROW('Sanitation Data'!F81))),'Data Summary'!CX87="Yes"),OFFSET('Sanitation Data'!$F$11,0,10*ROW('Sanitation Data'!F81)),NA())</f>
        <v>#N/A</v>
      </c>
      <c r="AJ87" s="491" t="e">
        <f ca="1">+IF(AND(ISNUMBER(OFFSET('Sanitation Data'!$F$12,0,10*ROW('Sanitation Data'!F81))),'Data Summary'!CY87="Yes"),OFFSET('Sanitation Data'!$F$12,0,10*ROW('Sanitation Data'!F81)),NA())</f>
        <v>#N/A</v>
      </c>
      <c r="AK87" s="491" t="e">
        <f ca="1">+IF(AND(ISNUMBER(OFFSET('Sanitation Data'!$G$4,0,10*ROW('Sanitation Data'!G81))),'Data Summary'!CZ87="Yes"),100-OFFSET('Sanitation Data'!$G$4,0,10*ROW('Sanitation Data'!G81)),NA())</f>
        <v>#N/A</v>
      </c>
      <c r="AL87" s="491" t="e">
        <f ca="1">+IF(AND(ISNUMBER(OFFSET('Sanitation Data'!$G$6,0,10*ROW('Sanitation Data'!G81))),'Data Summary'!DA87="Yes"),OFFSET('Sanitation Data'!$G$6,0,10*ROW('Sanitation Data'!G81)),NA())</f>
        <v>#N/A</v>
      </c>
      <c r="AM87" s="491" t="e">
        <f ca="1">+IF(AND(ISNUMBER(OFFSET('Sanitation Data'!$G$10,0,10*ROW('Sanitation Data'!G81))),'Data Summary'!DB87="Yes"),OFFSET('Sanitation Data'!$G$10,0,10*ROW('Sanitation Data'!G81)),NA())</f>
        <v>#N/A</v>
      </c>
      <c r="AN87" s="491" t="e">
        <f ca="1">+IF(AND(ISNUMBER(OFFSET('Sanitation Data'!$G$11,0,10*ROW('Sanitation Data'!G81))),'Data Summary'!DC87="Yes"),OFFSET('Sanitation Data'!$G$11,0,10*ROW('Sanitation Data'!G81)),NA())</f>
        <v>#N/A</v>
      </c>
      <c r="AO87" s="491" t="e">
        <f ca="1">+IF(AND(ISNUMBER(OFFSET('Sanitation Data'!$G$12,0,10*ROW('Sanitation Data'!G81))),'Data Summary'!DD87="Yes"),OFFSET('Sanitation Data'!$G$12,0,10*ROW('Sanitation Data'!G81)),NA())</f>
        <v>#N/A</v>
      </c>
      <c r="AP87" s="491" t="e">
        <f ca="1">+IF(AND(ISNUMBER(OFFSET('Sanitation Data'!$H$4,0,10*ROW('Sanitation Data'!H81))),'Data Summary'!DE87="Yes"),100-OFFSET('Sanitation Data'!$H$4,0,10*ROW('Sanitation Data'!H81)),NA())</f>
        <v>#N/A</v>
      </c>
      <c r="AQ87" s="491" t="e">
        <f ca="1">+IF(AND(ISNUMBER(OFFSET('Sanitation Data'!$H$6,0,10*ROW('Sanitation Data'!H81))),'Data Summary'!DF87="Yes"),OFFSET('Sanitation Data'!$H$6,0,10*ROW('Sanitation Data'!H81)),NA())</f>
        <v>#N/A</v>
      </c>
      <c r="AR87" s="491" t="e">
        <f ca="1">+IF(AND(ISNUMBER(OFFSET('Sanitation Data'!$H$10,0,10*ROW('Sanitation Data'!H81))),'Data Summary'!DG87="Yes"),OFFSET('Sanitation Data'!$H$10,0,10*ROW('Sanitation Data'!H81)),NA())</f>
        <v>#N/A</v>
      </c>
      <c r="AS87" s="491" t="e">
        <f ca="1">+IF(AND(ISNUMBER(OFFSET('Sanitation Data'!$H$11,0,10*ROW('Sanitation Data'!H81))),'Data Summary'!DH87="Yes"),OFFSET('Sanitation Data'!$H$11,0,10*ROW('Sanitation Data'!H81)),NA())</f>
        <v>#N/A</v>
      </c>
      <c r="AT87" s="491" t="e">
        <f ca="1">+IF(AND(ISNUMBER(OFFSET('Sanitation Data'!$H$12,0,10*ROW('Sanitation Data'!H81))),'Data Summary'!DI87="Yes"),OFFSET('Sanitation Data'!$H$12,0,10*ROW('Sanitation Data'!H81)),NA())</f>
        <v>#N/A</v>
      </c>
      <c r="AU87" s="491" t="e">
        <f ca="1">+IF(AND(ISNUMBER(OFFSET('Sanitation Data'!$I$4,0,10*ROW('Sanitation Data'!I81))),'Data Summary'!DJ87="Yes"),100-OFFSET('Sanitation Data'!$I$4,0,10*ROW('Sanitation Data'!I81)),NA())</f>
        <v>#N/A</v>
      </c>
      <c r="AV87" s="491" t="e">
        <f ca="1">+IF(AND(ISNUMBER(OFFSET('Sanitation Data'!$I$6,0,10*ROW('Sanitation Data'!I81))),'Data Summary'!DK87="Yes"),OFFSET('Sanitation Data'!$I$6,0,10*ROW('Sanitation Data'!I81)),NA())</f>
        <v>#N/A</v>
      </c>
      <c r="AW87" s="491" t="e">
        <f ca="1">+IF(AND(ISNUMBER(OFFSET('Sanitation Data'!$I$10,0,10*ROW('Sanitation Data'!I81))),'Data Summary'!DL87="Yes"),OFFSET('Sanitation Data'!$I$10,0,10*ROW('Sanitation Data'!I81)),NA())</f>
        <v>#N/A</v>
      </c>
      <c r="AX87" s="491" t="e">
        <f ca="1">+IF(AND(ISNUMBER(OFFSET('Sanitation Data'!$I$11,0,10*ROW('Sanitation Data'!I81))),'Data Summary'!DM87="Yes"),OFFSET('Sanitation Data'!$I$11,0,10*ROW('Sanitation Data'!I81)),NA())</f>
        <v>#N/A</v>
      </c>
      <c r="AY87" s="491" t="e">
        <f ca="1">+IF(AND(ISNUMBER(OFFSET('Sanitation Data'!$I$12,0,10*ROW('Sanitation Data'!I81))),'Data Summary'!DN87="Yes"),OFFSET('Sanitation Data'!$I$12,0,10*ROW('Sanitation Data'!I81)),NA())</f>
        <v>#N/A</v>
      </c>
      <c r="AZ87" s="492" t="e">
        <f ca="1">+IF(AND(ISNUMBER(OFFSET('Hygiene Data'!$D$5,0,10*ROW('Hygiene Data'!D81))),'Data Summary'!DO87="Yes"),OFFSET('Hygiene Data'!$D$5,0,10*ROW('Hygiene Data'!D81)),NA())</f>
        <v>#N/A</v>
      </c>
      <c r="BA87" s="492" t="e">
        <f ca="1">+IF(AND(ISNUMBER(OFFSET('Hygiene Data'!$D$7,0,10*ROW('Hygiene Data'!D81))),'Data Summary'!DP87="Yes"),OFFSET('Hygiene Data'!$D$7,0,10*ROW('Hygiene Data'!D81)),NA())</f>
        <v>#N/A</v>
      </c>
      <c r="BB87" s="492" t="e">
        <f ca="1">+IF(AND(ISNUMBER(OFFSET('Hygiene Data'!$D$9,0,10*ROW('Hygiene Data'!D81))),'Data Summary'!DQ87="Yes"),OFFSET('Hygiene Data'!$D$9,0,10*ROW('Hygiene Data'!D81)),NA())</f>
        <v>#N/A</v>
      </c>
      <c r="BC87" s="492" t="e">
        <f ca="1">+IF(AND(ISNUMBER(OFFSET('Hygiene Data'!$E$5,0,10*ROW('Hygiene Data'!E81))),'Data Summary'!DR87="Yes"),OFFSET('Hygiene Data'!$E$5,0,10*ROW('Hygiene Data'!E81)),NA())</f>
        <v>#N/A</v>
      </c>
      <c r="BD87" s="492" t="e">
        <f ca="1">+IF(AND(ISNUMBER(OFFSET('Hygiene Data'!$E$7,0,10*ROW('Hygiene Data'!E81))),'Data Summary'!DS87="Yes"),OFFSET('Hygiene Data'!$E$7,0,10*ROW('Hygiene Data'!E81)),NA())</f>
        <v>#N/A</v>
      </c>
      <c r="BE87" s="492" t="e">
        <f ca="1">+IF(AND(ISNUMBER(OFFSET('Hygiene Data'!$E$9,0,10*ROW('Hygiene Data'!E81))),'Data Summary'!DT87="Yes"),OFFSET('Hygiene Data'!$E$9,0,10*ROW('Hygiene Data'!E81)),NA())</f>
        <v>#N/A</v>
      </c>
      <c r="BF87" s="492" t="e">
        <f ca="1">+IF(AND(ISNUMBER(OFFSET('Hygiene Data'!$F$5,0,10*ROW('Hygiene Data'!F81))),'Data Summary'!DU87="Yes"),OFFSET('Hygiene Data'!$F$5,0,10*ROW('Hygiene Data'!F81)),NA())</f>
        <v>#N/A</v>
      </c>
      <c r="BG87" s="492" t="e">
        <f ca="1">+IF(AND(ISNUMBER(OFFSET('Hygiene Data'!$F$7,0,10*ROW('Hygiene Data'!F81))),'Data Summary'!DV87="Yes"),OFFSET('Hygiene Data'!$F$7,0,10*ROW('Hygiene Data'!F81)),NA())</f>
        <v>#N/A</v>
      </c>
      <c r="BH87" s="492" t="e">
        <f ca="1">+IF(AND(ISNUMBER(OFFSET('Hygiene Data'!$F$9,0,10*ROW('Hygiene Data'!F81))),'Data Summary'!DW87="Yes"),OFFSET('Hygiene Data'!$F$9,0,10*ROW('Hygiene Data'!F81)),NA())</f>
        <v>#N/A</v>
      </c>
      <c r="BI87" s="492" t="e">
        <f ca="1">+IF(AND(ISNUMBER(OFFSET('Hygiene Data'!$G$5,0,10*ROW('Hygiene Data'!G81))),'Data Summary'!DX87="Yes"),OFFSET('Hygiene Data'!$G$5,0,10*ROW('Hygiene Data'!G81)),NA())</f>
        <v>#N/A</v>
      </c>
      <c r="BJ87" s="492" t="e">
        <f ca="1">+IF(AND(ISNUMBER(OFFSET('Hygiene Data'!$G$7,0,10*ROW('Hygiene Data'!G81))),'Data Summary'!DY87="Yes"),OFFSET('Hygiene Data'!$G$7,0,10*ROW('Hygiene Data'!G81)),NA())</f>
        <v>#N/A</v>
      </c>
      <c r="BK87" s="492" t="e">
        <f ca="1">+IF(AND(ISNUMBER(OFFSET('Hygiene Data'!$G$9,0,10*ROW('Hygiene Data'!G81))),'Data Summary'!DZ87="Yes"),OFFSET('Hygiene Data'!$G$9,0,10*ROW('Hygiene Data'!G81)),NA())</f>
        <v>#N/A</v>
      </c>
      <c r="BL87" s="492" t="e">
        <f ca="1">+IF(AND(ISNUMBER(OFFSET('Hygiene Data'!$H$5,0,10*ROW('Hygiene Data'!H81))),'Data Summary'!EA87="Yes"),OFFSET('Hygiene Data'!$H$5,0,10*ROW('Hygiene Data'!H81)),NA())</f>
        <v>#N/A</v>
      </c>
      <c r="BM87" s="492" t="e">
        <f ca="1">+IF(AND(ISNUMBER(OFFSET('Hygiene Data'!$H$7,0,10*ROW('Hygiene Data'!H81))),'Data Summary'!EB87="Yes"),OFFSET('Hygiene Data'!$H$7,0,10*ROW('Hygiene Data'!H81)),NA())</f>
        <v>#N/A</v>
      </c>
      <c r="BN87" s="492" t="e">
        <f ca="1">+IF(AND(ISNUMBER(OFFSET('Hygiene Data'!$H$9,0,10*ROW('Hygiene Data'!H81))),'Data Summary'!EC87="Yes"),OFFSET('Hygiene Data'!$H$9,0,10*ROW('Hygiene Data'!H81)),NA())</f>
        <v>#N/A</v>
      </c>
      <c r="BO87" s="492" t="e">
        <f ca="1">+IF(AND(ISNUMBER(OFFSET('Hygiene Data'!$I$5,0,10*ROW('Hygiene Data'!I81))),'Data Summary'!ED87="Yes"),OFFSET('Hygiene Data'!$I$5,0,10*ROW('Hygiene Data'!I81)),NA())</f>
        <v>#N/A</v>
      </c>
      <c r="BP87" s="492" t="e">
        <f ca="1">+IF(AND(ISNUMBER(OFFSET('Hygiene Data'!$I$7,0,10*ROW('Hygiene Data'!I81))),'Data Summary'!EE87="Yes"),OFFSET('Hygiene Data'!$I$7,0,10*ROW('Hygiene Data'!I81)),NA())</f>
        <v>#N/A</v>
      </c>
      <c r="BQ87" s="492" t="e">
        <f ca="1">+IF(AND(ISNUMBER(OFFSET('Hygiene Data'!$I$9,0,10*ROW('Hygiene Data'!I81))),'Data Summary'!EF87="Yes"),OFFSET('Hygiene Data'!$I$9,0,10*ROW('Hygiene Data'!I81)),NA())</f>
        <v>#N/A</v>
      </c>
    </row>
    <row r="88" spans="1:69" x14ac:dyDescent="0.25">
      <c r="A88" s="488" t="e">
        <f ca="1">+RIGHT('Data Summary'!A88,LEN('Data Summary'!A88)-9)</f>
        <v>#VALUE!</v>
      </c>
      <c r="B88" s="462" t="str">
        <f ca="1">+IF(ISTEXT('Data Summary'!B88),'Data Summary'!B88,"")</f>
        <v/>
      </c>
      <c r="C88" s="489" t="e">
        <f ca="1">+VALUE('Data Summary'!C88)</f>
        <v>#VALUE!</v>
      </c>
      <c r="D88" s="490" t="e">
        <f ca="1">+IF(AND(ISNUMBER(OFFSET('Water Data'!$D$4,0,10*ROW('Water Data'!D82))),'Data Summary'!BS88="Yes"),100-OFFSET('Water Data'!$D$4,0,10*ROW('Water Data'!D82)),NA())</f>
        <v>#N/A</v>
      </c>
      <c r="E88" s="490" t="e">
        <f ca="1">+IF(AND(ISNUMBER(OFFSET('Water Data'!$D$6,0,10*ROW('Water Data'!D82))),'Data Summary'!BT88="Yes"),OFFSET('Water Data'!$D$6,0,10*ROW('Water Data'!D82)),NA())</f>
        <v>#N/A</v>
      </c>
      <c r="F88" s="490" t="e">
        <f ca="1">+IF(AND(ISNUMBER(OFFSET('Water Data'!$D$9,0,10*ROW('Water Data'!D82))),'Data Summary'!BU88="Yes"),OFFSET('Water Data'!$D$9,0,10*ROW('Water Data'!D82)),NA())</f>
        <v>#N/A</v>
      </c>
      <c r="G88" s="490" t="e">
        <f ca="1">+IF(AND(ISNUMBER(OFFSET('Water Data'!$E$4,0,10*ROW('Water Data'!E82))),'Data Summary'!BV88="Yes"),100-OFFSET('Water Data'!$E$4,0,10*ROW('Water Data'!E82)),NA())</f>
        <v>#N/A</v>
      </c>
      <c r="H88" s="490" t="e">
        <f ca="1">+IF(AND(ISNUMBER(OFFSET('Water Data'!$E$6,0,10*ROW('Water Data'!E82))),'Data Summary'!BW88="Yes"),OFFSET('Water Data'!$E$6,0,10*ROW('Water Data'!E82)),NA())</f>
        <v>#N/A</v>
      </c>
      <c r="I88" s="490" t="e">
        <f ca="1">+IF(AND(ISNUMBER(OFFSET('Water Data'!$E$9,0,10*ROW('Water Data'!E82))),'Data Summary'!BX88="Yes"),OFFSET('Water Data'!$E$9,0,10*ROW('Water Data'!E82)),NA())</f>
        <v>#N/A</v>
      </c>
      <c r="J88" s="490" t="e">
        <f ca="1">+IF(AND(ISNUMBER(OFFSET('Water Data'!$F$4,0,10*ROW('Water Data'!F82))),'Data Summary'!BY88="Yes"),100-OFFSET('Water Data'!$F$4,0,10*ROW('Water Data'!F82)),NA())</f>
        <v>#N/A</v>
      </c>
      <c r="K88" s="490" t="e">
        <f ca="1">+IF(AND(ISNUMBER(OFFSET('Water Data'!$F$6,0,10*ROW('Water Data'!F82))),'Data Summary'!BZ88="Yes"),OFFSET('Water Data'!$F$6,0,10*ROW('Water Data'!F82)),NA())</f>
        <v>#N/A</v>
      </c>
      <c r="L88" s="490" t="e">
        <f ca="1">+IF(AND(ISNUMBER(OFFSET('Water Data'!$F$9,0,10*ROW('Water Data'!F82))),'Data Summary'!CA88="Yes"),OFFSET('Water Data'!$F$9,0,10*ROW('Water Data'!F82)),NA())</f>
        <v>#N/A</v>
      </c>
      <c r="M88" s="490" t="e">
        <f ca="1">+IF(AND(ISNUMBER(OFFSET('Water Data'!$G$4,0,10*ROW('Water Data'!G82))),'Data Summary'!CB88="Yes"),100-OFFSET('Water Data'!$G$4,0,10*ROW('Water Data'!G82)),NA())</f>
        <v>#N/A</v>
      </c>
      <c r="N88" s="490" t="e">
        <f ca="1">+IF(AND(ISNUMBER(OFFSET('Water Data'!$G$6,0,10*ROW('Water Data'!G82))),'Data Summary'!CC88="Yes"),OFFSET('Water Data'!$G$6,0,10*ROW('Water Data'!G82)),NA())</f>
        <v>#N/A</v>
      </c>
      <c r="O88" s="490" t="e">
        <f ca="1">+IF(AND(ISNUMBER(OFFSET('Water Data'!$G$9,0,10*ROW('Water Data'!G82))),'Data Summary'!CD88="Yes"),OFFSET('Water Data'!$G$9,0,10*ROW('Water Data'!G82)),NA())</f>
        <v>#N/A</v>
      </c>
      <c r="P88" s="490" t="e">
        <f ca="1">+IF(AND(ISNUMBER(OFFSET('Water Data'!$H$4,0,10*ROW('Water Data'!H82))),'Data Summary'!CE88="Yes"),100-OFFSET('Water Data'!$H$4,0,10*ROW('Water Data'!H82)),NA())</f>
        <v>#N/A</v>
      </c>
      <c r="Q88" s="490" t="e">
        <f ca="1">+IF(AND(ISNUMBER(OFFSET('Water Data'!$H$6,0,10*ROW('Water Data'!H82))),'Data Summary'!CF88="Yes"),OFFSET('Water Data'!$H$6,0,10*ROW('Water Data'!H82)),NA())</f>
        <v>#N/A</v>
      </c>
      <c r="R88" s="490" t="e">
        <f ca="1">+IF(AND(ISNUMBER(OFFSET('Water Data'!$H$9,0,10*ROW('Water Data'!H82))),'Data Summary'!CG88="Yes"),OFFSET('Water Data'!$H$9,0,10*ROW('Water Data'!H82)),NA())</f>
        <v>#N/A</v>
      </c>
      <c r="S88" s="490" t="e">
        <f ca="1">+IF(AND(ISNUMBER(OFFSET('Water Data'!$I$4,0,10*ROW('Water Data'!I82))),'Data Summary'!CH88="Yes"),100-OFFSET('Water Data'!$I$4,0,10*ROW('Water Data'!I82)),NA())</f>
        <v>#N/A</v>
      </c>
      <c r="T88" s="490" t="e">
        <f ca="1">+IF(AND(ISNUMBER(OFFSET('Water Data'!$I$6,0,10*ROW('Water Data'!I82))),'Data Summary'!CI88="Yes"),OFFSET('Water Data'!$I$6,0,10*ROW('Water Data'!I82)),NA())</f>
        <v>#N/A</v>
      </c>
      <c r="U88" s="490" t="e">
        <f ca="1">+IF(AND(ISNUMBER(OFFSET('Water Data'!$I$9,0,10*ROW('Water Data'!I82))),'Data Summary'!CJ88="Yes"),OFFSET('Water Data'!$I$9,0,10*ROW('Water Data'!I82)),NA())</f>
        <v>#N/A</v>
      </c>
      <c r="V88" s="491" t="e">
        <f ca="1">+IF(AND(ISNUMBER(OFFSET('Sanitation Data'!$D$4,0,10*ROW('Sanitation Data'!D82))),'Data Summary'!CK88="Yes"),100-OFFSET('Sanitation Data'!$D$4,0,10*ROW('Sanitation Data'!D82)),NA())</f>
        <v>#N/A</v>
      </c>
      <c r="W88" s="491" t="e">
        <f ca="1">+IF(AND(ISNUMBER(OFFSET('Sanitation Data'!$D$6,0,10*ROW('Sanitation Data'!D82))),'Data Summary'!CL88="Yes"),OFFSET('Sanitation Data'!$D$6,0,10*ROW('Sanitation Data'!D82)),NA())</f>
        <v>#N/A</v>
      </c>
      <c r="X88" s="491" t="e">
        <f ca="1">+IF(AND(ISNUMBER(OFFSET('Sanitation Data'!$D$10,0,10*ROW('Sanitation Data'!D82))),'Data Summary'!CM88="Yes"),OFFSET('Sanitation Data'!$D$10,0,10*ROW('Sanitation Data'!D82)),NA())</f>
        <v>#N/A</v>
      </c>
      <c r="Y88" s="491" t="e">
        <f ca="1">+IF(AND(ISNUMBER(OFFSET('Sanitation Data'!$D$11,0,10*ROW('Sanitation Data'!D82))),'Data Summary'!CN88="Yes"),OFFSET('Sanitation Data'!$D$11,0,10*ROW('Sanitation Data'!D82)),NA())</f>
        <v>#N/A</v>
      </c>
      <c r="Z88" s="491" t="e">
        <f ca="1">+IF(AND(ISNUMBER(OFFSET('Sanitation Data'!$D$12,0,10*ROW('Sanitation Data'!D82))),'Data Summary'!CO88="Yes"),OFFSET('Sanitation Data'!$D$12,0,10*ROW('Sanitation Data'!D82)),NA())</f>
        <v>#N/A</v>
      </c>
      <c r="AA88" s="491" t="e">
        <f ca="1">+IF(AND(ISNUMBER(OFFSET('Sanitation Data'!$E$4,0,10*ROW('Sanitation Data'!E82))),'Data Summary'!CP88="Yes"),100-OFFSET('Sanitation Data'!$E$4,0,10*ROW('Sanitation Data'!E82)),NA())</f>
        <v>#N/A</v>
      </c>
      <c r="AB88" s="491" t="e">
        <f ca="1">+IF(AND(ISNUMBER(OFFSET('Sanitation Data'!$E$6,0,10*ROW('Sanitation Data'!E82))),'Data Summary'!CQ88="Yes"),OFFSET('Sanitation Data'!$E$6,0,10*ROW('Sanitation Data'!E82)),NA())</f>
        <v>#N/A</v>
      </c>
      <c r="AC88" s="491" t="e">
        <f ca="1">+IF(AND(ISNUMBER(OFFSET('Sanitation Data'!$E$10,0,10*ROW('Sanitation Data'!E82))),'Data Summary'!CR88="Yes"),OFFSET('Sanitation Data'!$E$10,0,10*ROW('Sanitation Data'!E82)),NA())</f>
        <v>#N/A</v>
      </c>
      <c r="AD88" s="491" t="e">
        <f ca="1">+IF(AND(ISNUMBER(OFFSET('Sanitation Data'!$E$11,0,10*ROW('Sanitation Data'!E82))),'Data Summary'!CS88="Yes"),OFFSET('Sanitation Data'!$E$11,0,10*ROW('Sanitation Data'!E82)),NA())</f>
        <v>#N/A</v>
      </c>
      <c r="AE88" s="491" t="e">
        <f ca="1">+IF(AND(ISNUMBER(OFFSET('Sanitation Data'!$E$12,0,10*ROW('Sanitation Data'!E82))),'Data Summary'!CT88="Yes"),OFFSET('Sanitation Data'!$E$12,0,10*ROW('Sanitation Data'!E82)),NA())</f>
        <v>#N/A</v>
      </c>
      <c r="AF88" s="491" t="e">
        <f ca="1">+IF(AND(ISNUMBER(OFFSET('Sanitation Data'!$F$4,0,10*ROW('Sanitation Data'!F82))),'Data Summary'!CU88="Yes"),100-OFFSET('Sanitation Data'!$F$4,0,10*ROW('Sanitation Data'!F82)),NA())</f>
        <v>#N/A</v>
      </c>
      <c r="AG88" s="491" t="e">
        <f ca="1">+IF(AND(ISNUMBER(OFFSET('Sanitation Data'!$F$6,0,10*ROW('Sanitation Data'!F82))),'Data Summary'!CV88="Yes"),OFFSET('Sanitation Data'!$F$6,0,10*ROW('Sanitation Data'!F82)),NA())</f>
        <v>#N/A</v>
      </c>
      <c r="AH88" s="491" t="e">
        <f ca="1">+IF(AND(ISNUMBER(OFFSET('Sanitation Data'!$F$10,0,10*ROW('Sanitation Data'!F82))),'Data Summary'!CW88="Yes"),OFFSET('Sanitation Data'!$F$10,0,10*ROW('Sanitation Data'!F82)),NA())</f>
        <v>#N/A</v>
      </c>
      <c r="AI88" s="491" t="e">
        <f ca="1">+IF(AND(ISNUMBER(OFFSET('Sanitation Data'!$F$11,0,10*ROW('Sanitation Data'!F82))),'Data Summary'!CX88="Yes"),OFFSET('Sanitation Data'!$F$11,0,10*ROW('Sanitation Data'!F82)),NA())</f>
        <v>#N/A</v>
      </c>
      <c r="AJ88" s="491" t="e">
        <f ca="1">+IF(AND(ISNUMBER(OFFSET('Sanitation Data'!$F$12,0,10*ROW('Sanitation Data'!F82))),'Data Summary'!CY88="Yes"),OFFSET('Sanitation Data'!$F$12,0,10*ROW('Sanitation Data'!F82)),NA())</f>
        <v>#N/A</v>
      </c>
      <c r="AK88" s="491" t="e">
        <f ca="1">+IF(AND(ISNUMBER(OFFSET('Sanitation Data'!$G$4,0,10*ROW('Sanitation Data'!G82))),'Data Summary'!CZ88="Yes"),100-OFFSET('Sanitation Data'!$G$4,0,10*ROW('Sanitation Data'!G82)),NA())</f>
        <v>#N/A</v>
      </c>
      <c r="AL88" s="491" t="e">
        <f ca="1">+IF(AND(ISNUMBER(OFFSET('Sanitation Data'!$G$6,0,10*ROW('Sanitation Data'!G82))),'Data Summary'!DA88="Yes"),OFFSET('Sanitation Data'!$G$6,0,10*ROW('Sanitation Data'!G82)),NA())</f>
        <v>#N/A</v>
      </c>
      <c r="AM88" s="491" t="e">
        <f ca="1">+IF(AND(ISNUMBER(OFFSET('Sanitation Data'!$G$10,0,10*ROW('Sanitation Data'!G82))),'Data Summary'!DB88="Yes"),OFFSET('Sanitation Data'!$G$10,0,10*ROW('Sanitation Data'!G82)),NA())</f>
        <v>#N/A</v>
      </c>
      <c r="AN88" s="491" t="e">
        <f ca="1">+IF(AND(ISNUMBER(OFFSET('Sanitation Data'!$G$11,0,10*ROW('Sanitation Data'!G82))),'Data Summary'!DC88="Yes"),OFFSET('Sanitation Data'!$G$11,0,10*ROW('Sanitation Data'!G82)),NA())</f>
        <v>#N/A</v>
      </c>
      <c r="AO88" s="491" t="e">
        <f ca="1">+IF(AND(ISNUMBER(OFFSET('Sanitation Data'!$G$12,0,10*ROW('Sanitation Data'!G82))),'Data Summary'!DD88="Yes"),OFFSET('Sanitation Data'!$G$12,0,10*ROW('Sanitation Data'!G82)),NA())</f>
        <v>#N/A</v>
      </c>
      <c r="AP88" s="491" t="e">
        <f ca="1">+IF(AND(ISNUMBER(OFFSET('Sanitation Data'!$H$4,0,10*ROW('Sanitation Data'!H82))),'Data Summary'!DE88="Yes"),100-OFFSET('Sanitation Data'!$H$4,0,10*ROW('Sanitation Data'!H82)),NA())</f>
        <v>#N/A</v>
      </c>
      <c r="AQ88" s="491" t="e">
        <f ca="1">+IF(AND(ISNUMBER(OFFSET('Sanitation Data'!$H$6,0,10*ROW('Sanitation Data'!H82))),'Data Summary'!DF88="Yes"),OFFSET('Sanitation Data'!$H$6,0,10*ROW('Sanitation Data'!H82)),NA())</f>
        <v>#N/A</v>
      </c>
      <c r="AR88" s="491" t="e">
        <f ca="1">+IF(AND(ISNUMBER(OFFSET('Sanitation Data'!$H$10,0,10*ROW('Sanitation Data'!H82))),'Data Summary'!DG88="Yes"),OFFSET('Sanitation Data'!$H$10,0,10*ROW('Sanitation Data'!H82)),NA())</f>
        <v>#N/A</v>
      </c>
      <c r="AS88" s="491" t="e">
        <f ca="1">+IF(AND(ISNUMBER(OFFSET('Sanitation Data'!$H$11,0,10*ROW('Sanitation Data'!H82))),'Data Summary'!DH88="Yes"),OFFSET('Sanitation Data'!$H$11,0,10*ROW('Sanitation Data'!H82)),NA())</f>
        <v>#N/A</v>
      </c>
      <c r="AT88" s="491" t="e">
        <f ca="1">+IF(AND(ISNUMBER(OFFSET('Sanitation Data'!$H$12,0,10*ROW('Sanitation Data'!H82))),'Data Summary'!DI88="Yes"),OFFSET('Sanitation Data'!$H$12,0,10*ROW('Sanitation Data'!H82)),NA())</f>
        <v>#N/A</v>
      </c>
      <c r="AU88" s="491" t="e">
        <f ca="1">+IF(AND(ISNUMBER(OFFSET('Sanitation Data'!$I$4,0,10*ROW('Sanitation Data'!I82))),'Data Summary'!DJ88="Yes"),100-OFFSET('Sanitation Data'!$I$4,0,10*ROW('Sanitation Data'!I82)),NA())</f>
        <v>#N/A</v>
      </c>
      <c r="AV88" s="491" t="e">
        <f ca="1">+IF(AND(ISNUMBER(OFFSET('Sanitation Data'!$I$6,0,10*ROW('Sanitation Data'!I82))),'Data Summary'!DK88="Yes"),OFFSET('Sanitation Data'!$I$6,0,10*ROW('Sanitation Data'!I82)),NA())</f>
        <v>#N/A</v>
      </c>
      <c r="AW88" s="491" t="e">
        <f ca="1">+IF(AND(ISNUMBER(OFFSET('Sanitation Data'!$I$10,0,10*ROW('Sanitation Data'!I82))),'Data Summary'!DL88="Yes"),OFFSET('Sanitation Data'!$I$10,0,10*ROW('Sanitation Data'!I82)),NA())</f>
        <v>#N/A</v>
      </c>
      <c r="AX88" s="491" t="e">
        <f ca="1">+IF(AND(ISNUMBER(OFFSET('Sanitation Data'!$I$11,0,10*ROW('Sanitation Data'!I82))),'Data Summary'!DM88="Yes"),OFFSET('Sanitation Data'!$I$11,0,10*ROW('Sanitation Data'!I82)),NA())</f>
        <v>#N/A</v>
      </c>
      <c r="AY88" s="491" t="e">
        <f ca="1">+IF(AND(ISNUMBER(OFFSET('Sanitation Data'!$I$12,0,10*ROW('Sanitation Data'!I82))),'Data Summary'!DN88="Yes"),OFFSET('Sanitation Data'!$I$12,0,10*ROW('Sanitation Data'!I82)),NA())</f>
        <v>#N/A</v>
      </c>
      <c r="AZ88" s="492" t="e">
        <f ca="1">+IF(AND(ISNUMBER(OFFSET('Hygiene Data'!$D$5,0,10*ROW('Hygiene Data'!D82))),'Data Summary'!DO88="Yes"),OFFSET('Hygiene Data'!$D$5,0,10*ROW('Hygiene Data'!D82)),NA())</f>
        <v>#N/A</v>
      </c>
      <c r="BA88" s="492" t="e">
        <f ca="1">+IF(AND(ISNUMBER(OFFSET('Hygiene Data'!$D$7,0,10*ROW('Hygiene Data'!D82))),'Data Summary'!DP88="Yes"),OFFSET('Hygiene Data'!$D$7,0,10*ROW('Hygiene Data'!D82)),NA())</f>
        <v>#N/A</v>
      </c>
      <c r="BB88" s="492" t="e">
        <f ca="1">+IF(AND(ISNUMBER(OFFSET('Hygiene Data'!$D$9,0,10*ROW('Hygiene Data'!D82))),'Data Summary'!DQ88="Yes"),OFFSET('Hygiene Data'!$D$9,0,10*ROW('Hygiene Data'!D82)),NA())</f>
        <v>#N/A</v>
      </c>
      <c r="BC88" s="492" t="e">
        <f ca="1">+IF(AND(ISNUMBER(OFFSET('Hygiene Data'!$E$5,0,10*ROW('Hygiene Data'!E82))),'Data Summary'!DR88="Yes"),OFFSET('Hygiene Data'!$E$5,0,10*ROW('Hygiene Data'!E82)),NA())</f>
        <v>#N/A</v>
      </c>
      <c r="BD88" s="492" t="e">
        <f ca="1">+IF(AND(ISNUMBER(OFFSET('Hygiene Data'!$E$7,0,10*ROW('Hygiene Data'!E82))),'Data Summary'!DS88="Yes"),OFFSET('Hygiene Data'!$E$7,0,10*ROW('Hygiene Data'!E82)),NA())</f>
        <v>#N/A</v>
      </c>
      <c r="BE88" s="492" t="e">
        <f ca="1">+IF(AND(ISNUMBER(OFFSET('Hygiene Data'!$E$9,0,10*ROW('Hygiene Data'!E82))),'Data Summary'!DT88="Yes"),OFFSET('Hygiene Data'!$E$9,0,10*ROW('Hygiene Data'!E82)),NA())</f>
        <v>#N/A</v>
      </c>
      <c r="BF88" s="492" t="e">
        <f ca="1">+IF(AND(ISNUMBER(OFFSET('Hygiene Data'!$F$5,0,10*ROW('Hygiene Data'!F82))),'Data Summary'!DU88="Yes"),OFFSET('Hygiene Data'!$F$5,0,10*ROW('Hygiene Data'!F82)),NA())</f>
        <v>#N/A</v>
      </c>
      <c r="BG88" s="492" t="e">
        <f ca="1">+IF(AND(ISNUMBER(OFFSET('Hygiene Data'!$F$7,0,10*ROW('Hygiene Data'!F82))),'Data Summary'!DV88="Yes"),OFFSET('Hygiene Data'!$F$7,0,10*ROW('Hygiene Data'!F82)),NA())</f>
        <v>#N/A</v>
      </c>
      <c r="BH88" s="492" t="e">
        <f ca="1">+IF(AND(ISNUMBER(OFFSET('Hygiene Data'!$F$9,0,10*ROW('Hygiene Data'!F82))),'Data Summary'!DW88="Yes"),OFFSET('Hygiene Data'!$F$9,0,10*ROW('Hygiene Data'!F82)),NA())</f>
        <v>#N/A</v>
      </c>
      <c r="BI88" s="492" t="e">
        <f ca="1">+IF(AND(ISNUMBER(OFFSET('Hygiene Data'!$G$5,0,10*ROW('Hygiene Data'!G82))),'Data Summary'!DX88="Yes"),OFFSET('Hygiene Data'!$G$5,0,10*ROW('Hygiene Data'!G82)),NA())</f>
        <v>#N/A</v>
      </c>
      <c r="BJ88" s="492" t="e">
        <f ca="1">+IF(AND(ISNUMBER(OFFSET('Hygiene Data'!$G$7,0,10*ROW('Hygiene Data'!G82))),'Data Summary'!DY88="Yes"),OFFSET('Hygiene Data'!$G$7,0,10*ROW('Hygiene Data'!G82)),NA())</f>
        <v>#N/A</v>
      </c>
      <c r="BK88" s="492" t="e">
        <f ca="1">+IF(AND(ISNUMBER(OFFSET('Hygiene Data'!$G$9,0,10*ROW('Hygiene Data'!G82))),'Data Summary'!DZ88="Yes"),OFFSET('Hygiene Data'!$G$9,0,10*ROW('Hygiene Data'!G82)),NA())</f>
        <v>#N/A</v>
      </c>
      <c r="BL88" s="492" t="e">
        <f ca="1">+IF(AND(ISNUMBER(OFFSET('Hygiene Data'!$H$5,0,10*ROW('Hygiene Data'!H82))),'Data Summary'!EA88="Yes"),OFFSET('Hygiene Data'!$H$5,0,10*ROW('Hygiene Data'!H82)),NA())</f>
        <v>#N/A</v>
      </c>
      <c r="BM88" s="492" t="e">
        <f ca="1">+IF(AND(ISNUMBER(OFFSET('Hygiene Data'!$H$7,0,10*ROW('Hygiene Data'!H82))),'Data Summary'!EB88="Yes"),OFFSET('Hygiene Data'!$H$7,0,10*ROW('Hygiene Data'!H82)),NA())</f>
        <v>#N/A</v>
      </c>
      <c r="BN88" s="492" t="e">
        <f ca="1">+IF(AND(ISNUMBER(OFFSET('Hygiene Data'!$H$9,0,10*ROW('Hygiene Data'!H82))),'Data Summary'!EC88="Yes"),OFFSET('Hygiene Data'!$H$9,0,10*ROW('Hygiene Data'!H82)),NA())</f>
        <v>#N/A</v>
      </c>
      <c r="BO88" s="492" t="e">
        <f ca="1">+IF(AND(ISNUMBER(OFFSET('Hygiene Data'!$I$5,0,10*ROW('Hygiene Data'!I82))),'Data Summary'!ED88="Yes"),OFFSET('Hygiene Data'!$I$5,0,10*ROW('Hygiene Data'!I82)),NA())</f>
        <v>#N/A</v>
      </c>
      <c r="BP88" s="492" t="e">
        <f ca="1">+IF(AND(ISNUMBER(OFFSET('Hygiene Data'!$I$7,0,10*ROW('Hygiene Data'!I82))),'Data Summary'!EE88="Yes"),OFFSET('Hygiene Data'!$I$7,0,10*ROW('Hygiene Data'!I82)),NA())</f>
        <v>#N/A</v>
      </c>
      <c r="BQ88" s="492" t="e">
        <f ca="1">+IF(AND(ISNUMBER(OFFSET('Hygiene Data'!$I$9,0,10*ROW('Hygiene Data'!I82))),'Data Summary'!EF88="Yes"),OFFSET('Hygiene Data'!$I$9,0,10*ROW('Hygiene Data'!I82)),NA())</f>
        <v>#N/A</v>
      </c>
    </row>
    <row r="89" spans="1:69" x14ac:dyDescent="0.25">
      <c r="A89" s="488" t="e">
        <f ca="1">+RIGHT('Data Summary'!A89,LEN('Data Summary'!A89)-9)</f>
        <v>#VALUE!</v>
      </c>
      <c r="B89" s="462" t="str">
        <f ca="1">+IF(ISTEXT('Data Summary'!B89),'Data Summary'!B89,"")</f>
        <v/>
      </c>
      <c r="C89" s="489" t="e">
        <f ca="1">+VALUE('Data Summary'!C89)</f>
        <v>#VALUE!</v>
      </c>
      <c r="D89" s="490" t="e">
        <f ca="1">+IF(AND(ISNUMBER(OFFSET('Water Data'!$D$4,0,10*ROW('Water Data'!D83))),'Data Summary'!BS89="Yes"),100-OFFSET('Water Data'!$D$4,0,10*ROW('Water Data'!D83)),NA())</f>
        <v>#N/A</v>
      </c>
      <c r="E89" s="490" t="e">
        <f ca="1">+IF(AND(ISNUMBER(OFFSET('Water Data'!$D$6,0,10*ROW('Water Data'!D83))),'Data Summary'!BT89="Yes"),OFFSET('Water Data'!$D$6,0,10*ROW('Water Data'!D83)),NA())</f>
        <v>#N/A</v>
      </c>
      <c r="F89" s="490" t="e">
        <f ca="1">+IF(AND(ISNUMBER(OFFSET('Water Data'!$D$9,0,10*ROW('Water Data'!D83))),'Data Summary'!BU89="Yes"),OFFSET('Water Data'!$D$9,0,10*ROW('Water Data'!D83)),NA())</f>
        <v>#N/A</v>
      </c>
      <c r="G89" s="490" t="e">
        <f ca="1">+IF(AND(ISNUMBER(OFFSET('Water Data'!$E$4,0,10*ROW('Water Data'!E83))),'Data Summary'!BV89="Yes"),100-OFFSET('Water Data'!$E$4,0,10*ROW('Water Data'!E83)),NA())</f>
        <v>#N/A</v>
      </c>
      <c r="H89" s="490" t="e">
        <f ca="1">+IF(AND(ISNUMBER(OFFSET('Water Data'!$E$6,0,10*ROW('Water Data'!E83))),'Data Summary'!BW89="Yes"),OFFSET('Water Data'!$E$6,0,10*ROW('Water Data'!E83)),NA())</f>
        <v>#N/A</v>
      </c>
      <c r="I89" s="490" t="e">
        <f ca="1">+IF(AND(ISNUMBER(OFFSET('Water Data'!$E$9,0,10*ROW('Water Data'!E83))),'Data Summary'!BX89="Yes"),OFFSET('Water Data'!$E$9,0,10*ROW('Water Data'!E83)),NA())</f>
        <v>#N/A</v>
      </c>
      <c r="J89" s="490" t="e">
        <f ca="1">+IF(AND(ISNUMBER(OFFSET('Water Data'!$F$4,0,10*ROW('Water Data'!F83))),'Data Summary'!BY89="Yes"),100-OFFSET('Water Data'!$F$4,0,10*ROW('Water Data'!F83)),NA())</f>
        <v>#N/A</v>
      </c>
      <c r="K89" s="490" t="e">
        <f ca="1">+IF(AND(ISNUMBER(OFFSET('Water Data'!$F$6,0,10*ROW('Water Data'!F83))),'Data Summary'!BZ89="Yes"),OFFSET('Water Data'!$F$6,0,10*ROW('Water Data'!F83)),NA())</f>
        <v>#N/A</v>
      </c>
      <c r="L89" s="490" t="e">
        <f ca="1">+IF(AND(ISNUMBER(OFFSET('Water Data'!$F$9,0,10*ROW('Water Data'!F83))),'Data Summary'!CA89="Yes"),OFFSET('Water Data'!$F$9,0,10*ROW('Water Data'!F83)),NA())</f>
        <v>#N/A</v>
      </c>
      <c r="M89" s="490" t="e">
        <f ca="1">+IF(AND(ISNUMBER(OFFSET('Water Data'!$G$4,0,10*ROW('Water Data'!G83))),'Data Summary'!CB89="Yes"),100-OFFSET('Water Data'!$G$4,0,10*ROW('Water Data'!G83)),NA())</f>
        <v>#N/A</v>
      </c>
      <c r="N89" s="490" t="e">
        <f ca="1">+IF(AND(ISNUMBER(OFFSET('Water Data'!$G$6,0,10*ROW('Water Data'!G83))),'Data Summary'!CC89="Yes"),OFFSET('Water Data'!$G$6,0,10*ROW('Water Data'!G83)),NA())</f>
        <v>#N/A</v>
      </c>
      <c r="O89" s="490" t="e">
        <f ca="1">+IF(AND(ISNUMBER(OFFSET('Water Data'!$G$9,0,10*ROW('Water Data'!G83))),'Data Summary'!CD89="Yes"),OFFSET('Water Data'!$G$9,0,10*ROW('Water Data'!G83)),NA())</f>
        <v>#N/A</v>
      </c>
      <c r="P89" s="490" t="e">
        <f ca="1">+IF(AND(ISNUMBER(OFFSET('Water Data'!$H$4,0,10*ROW('Water Data'!H83))),'Data Summary'!CE89="Yes"),100-OFFSET('Water Data'!$H$4,0,10*ROW('Water Data'!H83)),NA())</f>
        <v>#N/A</v>
      </c>
      <c r="Q89" s="490" t="e">
        <f ca="1">+IF(AND(ISNUMBER(OFFSET('Water Data'!$H$6,0,10*ROW('Water Data'!H83))),'Data Summary'!CF89="Yes"),OFFSET('Water Data'!$H$6,0,10*ROW('Water Data'!H83)),NA())</f>
        <v>#N/A</v>
      </c>
      <c r="R89" s="490" t="e">
        <f ca="1">+IF(AND(ISNUMBER(OFFSET('Water Data'!$H$9,0,10*ROW('Water Data'!H83))),'Data Summary'!CG89="Yes"),OFFSET('Water Data'!$H$9,0,10*ROW('Water Data'!H83)),NA())</f>
        <v>#N/A</v>
      </c>
      <c r="S89" s="490" t="e">
        <f ca="1">+IF(AND(ISNUMBER(OFFSET('Water Data'!$I$4,0,10*ROW('Water Data'!I83))),'Data Summary'!CH89="Yes"),100-OFFSET('Water Data'!$I$4,0,10*ROW('Water Data'!I83)),NA())</f>
        <v>#N/A</v>
      </c>
      <c r="T89" s="490" t="e">
        <f ca="1">+IF(AND(ISNUMBER(OFFSET('Water Data'!$I$6,0,10*ROW('Water Data'!I83))),'Data Summary'!CI89="Yes"),OFFSET('Water Data'!$I$6,0,10*ROW('Water Data'!I83)),NA())</f>
        <v>#N/A</v>
      </c>
      <c r="U89" s="490" t="e">
        <f ca="1">+IF(AND(ISNUMBER(OFFSET('Water Data'!$I$9,0,10*ROW('Water Data'!I83))),'Data Summary'!CJ89="Yes"),OFFSET('Water Data'!$I$9,0,10*ROW('Water Data'!I83)),NA())</f>
        <v>#N/A</v>
      </c>
      <c r="V89" s="491" t="e">
        <f ca="1">+IF(AND(ISNUMBER(OFFSET('Sanitation Data'!$D$4,0,10*ROW('Sanitation Data'!D83))),'Data Summary'!CK89="Yes"),100-OFFSET('Sanitation Data'!$D$4,0,10*ROW('Sanitation Data'!D83)),NA())</f>
        <v>#N/A</v>
      </c>
      <c r="W89" s="491" t="e">
        <f ca="1">+IF(AND(ISNUMBER(OFFSET('Sanitation Data'!$D$6,0,10*ROW('Sanitation Data'!D83))),'Data Summary'!CL89="Yes"),OFFSET('Sanitation Data'!$D$6,0,10*ROW('Sanitation Data'!D83)),NA())</f>
        <v>#N/A</v>
      </c>
      <c r="X89" s="491" t="e">
        <f ca="1">+IF(AND(ISNUMBER(OFFSET('Sanitation Data'!$D$10,0,10*ROW('Sanitation Data'!D83))),'Data Summary'!CM89="Yes"),OFFSET('Sanitation Data'!$D$10,0,10*ROW('Sanitation Data'!D83)),NA())</f>
        <v>#N/A</v>
      </c>
      <c r="Y89" s="491" t="e">
        <f ca="1">+IF(AND(ISNUMBER(OFFSET('Sanitation Data'!$D$11,0,10*ROW('Sanitation Data'!D83))),'Data Summary'!CN89="Yes"),OFFSET('Sanitation Data'!$D$11,0,10*ROW('Sanitation Data'!D83)),NA())</f>
        <v>#N/A</v>
      </c>
      <c r="Z89" s="491" t="e">
        <f ca="1">+IF(AND(ISNUMBER(OFFSET('Sanitation Data'!$D$12,0,10*ROW('Sanitation Data'!D83))),'Data Summary'!CO89="Yes"),OFFSET('Sanitation Data'!$D$12,0,10*ROW('Sanitation Data'!D83)),NA())</f>
        <v>#N/A</v>
      </c>
      <c r="AA89" s="491" t="e">
        <f ca="1">+IF(AND(ISNUMBER(OFFSET('Sanitation Data'!$E$4,0,10*ROW('Sanitation Data'!E83))),'Data Summary'!CP89="Yes"),100-OFFSET('Sanitation Data'!$E$4,0,10*ROW('Sanitation Data'!E83)),NA())</f>
        <v>#N/A</v>
      </c>
      <c r="AB89" s="491" t="e">
        <f ca="1">+IF(AND(ISNUMBER(OFFSET('Sanitation Data'!$E$6,0,10*ROW('Sanitation Data'!E83))),'Data Summary'!CQ89="Yes"),OFFSET('Sanitation Data'!$E$6,0,10*ROW('Sanitation Data'!E83)),NA())</f>
        <v>#N/A</v>
      </c>
      <c r="AC89" s="491" t="e">
        <f ca="1">+IF(AND(ISNUMBER(OFFSET('Sanitation Data'!$E$10,0,10*ROW('Sanitation Data'!E83))),'Data Summary'!CR89="Yes"),OFFSET('Sanitation Data'!$E$10,0,10*ROW('Sanitation Data'!E83)),NA())</f>
        <v>#N/A</v>
      </c>
      <c r="AD89" s="491" t="e">
        <f ca="1">+IF(AND(ISNUMBER(OFFSET('Sanitation Data'!$E$11,0,10*ROW('Sanitation Data'!E83))),'Data Summary'!CS89="Yes"),OFFSET('Sanitation Data'!$E$11,0,10*ROW('Sanitation Data'!E83)),NA())</f>
        <v>#N/A</v>
      </c>
      <c r="AE89" s="491" t="e">
        <f ca="1">+IF(AND(ISNUMBER(OFFSET('Sanitation Data'!$E$12,0,10*ROW('Sanitation Data'!E83))),'Data Summary'!CT89="Yes"),OFFSET('Sanitation Data'!$E$12,0,10*ROW('Sanitation Data'!E83)),NA())</f>
        <v>#N/A</v>
      </c>
      <c r="AF89" s="491" t="e">
        <f ca="1">+IF(AND(ISNUMBER(OFFSET('Sanitation Data'!$F$4,0,10*ROW('Sanitation Data'!F83))),'Data Summary'!CU89="Yes"),100-OFFSET('Sanitation Data'!$F$4,0,10*ROW('Sanitation Data'!F83)),NA())</f>
        <v>#N/A</v>
      </c>
      <c r="AG89" s="491" t="e">
        <f ca="1">+IF(AND(ISNUMBER(OFFSET('Sanitation Data'!$F$6,0,10*ROW('Sanitation Data'!F83))),'Data Summary'!CV89="Yes"),OFFSET('Sanitation Data'!$F$6,0,10*ROW('Sanitation Data'!F83)),NA())</f>
        <v>#N/A</v>
      </c>
      <c r="AH89" s="491" t="e">
        <f ca="1">+IF(AND(ISNUMBER(OFFSET('Sanitation Data'!$F$10,0,10*ROW('Sanitation Data'!F83))),'Data Summary'!CW89="Yes"),OFFSET('Sanitation Data'!$F$10,0,10*ROW('Sanitation Data'!F83)),NA())</f>
        <v>#N/A</v>
      </c>
      <c r="AI89" s="491" t="e">
        <f ca="1">+IF(AND(ISNUMBER(OFFSET('Sanitation Data'!$F$11,0,10*ROW('Sanitation Data'!F83))),'Data Summary'!CX89="Yes"),OFFSET('Sanitation Data'!$F$11,0,10*ROW('Sanitation Data'!F83)),NA())</f>
        <v>#N/A</v>
      </c>
      <c r="AJ89" s="491" t="e">
        <f ca="1">+IF(AND(ISNUMBER(OFFSET('Sanitation Data'!$F$12,0,10*ROW('Sanitation Data'!F83))),'Data Summary'!CY89="Yes"),OFFSET('Sanitation Data'!$F$12,0,10*ROW('Sanitation Data'!F83)),NA())</f>
        <v>#N/A</v>
      </c>
      <c r="AK89" s="491" t="e">
        <f ca="1">+IF(AND(ISNUMBER(OFFSET('Sanitation Data'!$G$4,0,10*ROW('Sanitation Data'!G83))),'Data Summary'!CZ89="Yes"),100-OFFSET('Sanitation Data'!$G$4,0,10*ROW('Sanitation Data'!G83)),NA())</f>
        <v>#N/A</v>
      </c>
      <c r="AL89" s="491" t="e">
        <f ca="1">+IF(AND(ISNUMBER(OFFSET('Sanitation Data'!$G$6,0,10*ROW('Sanitation Data'!G83))),'Data Summary'!DA89="Yes"),OFFSET('Sanitation Data'!$G$6,0,10*ROW('Sanitation Data'!G83)),NA())</f>
        <v>#N/A</v>
      </c>
      <c r="AM89" s="491" t="e">
        <f ca="1">+IF(AND(ISNUMBER(OFFSET('Sanitation Data'!$G$10,0,10*ROW('Sanitation Data'!G83))),'Data Summary'!DB89="Yes"),OFFSET('Sanitation Data'!$G$10,0,10*ROW('Sanitation Data'!G83)),NA())</f>
        <v>#N/A</v>
      </c>
      <c r="AN89" s="491" t="e">
        <f ca="1">+IF(AND(ISNUMBER(OFFSET('Sanitation Data'!$G$11,0,10*ROW('Sanitation Data'!G83))),'Data Summary'!DC89="Yes"),OFFSET('Sanitation Data'!$G$11,0,10*ROW('Sanitation Data'!G83)),NA())</f>
        <v>#N/A</v>
      </c>
      <c r="AO89" s="491" t="e">
        <f ca="1">+IF(AND(ISNUMBER(OFFSET('Sanitation Data'!$G$12,0,10*ROW('Sanitation Data'!G83))),'Data Summary'!DD89="Yes"),OFFSET('Sanitation Data'!$G$12,0,10*ROW('Sanitation Data'!G83)),NA())</f>
        <v>#N/A</v>
      </c>
      <c r="AP89" s="491" t="e">
        <f ca="1">+IF(AND(ISNUMBER(OFFSET('Sanitation Data'!$H$4,0,10*ROW('Sanitation Data'!H83))),'Data Summary'!DE89="Yes"),100-OFFSET('Sanitation Data'!$H$4,0,10*ROW('Sanitation Data'!H83)),NA())</f>
        <v>#N/A</v>
      </c>
      <c r="AQ89" s="491" t="e">
        <f ca="1">+IF(AND(ISNUMBER(OFFSET('Sanitation Data'!$H$6,0,10*ROW('Sanitation Data'!H83))),'Data Summary'!DF89="Yes"),OFFSET('Sanitation Data'!$H$6,0,10*ROW('Sanitation Data'!H83)),NA())</f>
        <v>#N/A</v>
      </c>
      <c r="AR89" s="491" t="e">
        <f ca="1">+IF(AND(ISNUMBER(OFFSET('Sanitation Data'!$H$10,0,10*ROW('Sanitation Data'!H83))),'Data Summary'!DG89="Yes"),OFFSET('Sanitation Data'!$H$10,0,10*ROW('Sanitation Data'!H83)),NA())</f>
        <v>#N/A</v>
      </c>
      <c r="AS89" s="491" t="e">
        <f ca="1">+IF(AND(ISNUMBER(OFFSET('Sanitation Data'!$H$11,0,10*ROW('Sanitation Data'!H83))),'Data Summary'!DH89="Yes"),OFFSET('Sanitation Data'!$H$11,0,10*ROW('Sanitation Data'!H83)),NA())</f>
        <v>#N/A</v>
      </c>
      <c r="AT89" s="491" t="e">
        <f ca="1">+IF(AND(ISNUMBER(OFFSET('Sanitation Data'!$H$12,0,10*ROW('Sanitation Data'!H83))),'Data Summary'!DI89="Yes"),OFFSET('Sanitation Data'!$H$12,0,10*ROW('Sanitation Data'!H83)),NA())</f>
        <v>#N/A</v>
      </c>
      <c r="AU89" s="491" t="e">
        <f ca="1">+IF(AND(ISNUMBER(OFFSET('Sanitation Data'!$I$4,0,10*ROW('Sanitation Data'!I83))),'Data Summary'!DJ89="Yes"),100-OFFSET('Sanitation Data'!$I$4,0,10*ROW('Sanitation Data'!I83)),NA())</f>
        <v>#N/A</v>
      </c>
      <c r="AV89" s="491" t="e">
        <f ca="1">+IF(AND(ISNUMBER(OFFSET('Sanitation Data'!$I$6,0,10*ROW('Sanitation Data'!I83))),'Data Summary'!DK89="Yes"),OFFSET('Sanitation Data'!$I$6,0,10*ROW('Sanitation Data'!I83)),NA())</f>
        <v>#N/A</v>
      </c>
      <c r="AW89" s="491" t="e">
        <f ca="1">+IF(AND(ISNUMBER(OFFSET('Sanitation Data'!$I$10,0,10*ROW('Sanitation Data'!I83))),'Data Summary'!DL89="Yes"),OFFSET('Sanitation Data'!$I$10,0,10*ROW('Sanitation Data'!I83)),NA())</f>
        <v>#N/A</v>
      </c>
      <c r="AX89" s="491" t="e">
        <f ca="1">+IF(AND(ISNUMBER(OFFSET('Sanitation Data'!$I$11,0,10*ROW('Sanitation Data'!I83))),'Data Summary'!DM89="Yes"),OFFSET('Sanitation Data'!$I$11,0,10*ROW('Sanitation Data'!I83)),NA())</f>
        <v>#N/A</v>
      </c>
      <c r="AY89" s="491" t="e">
        <f ca="1">+IF(AND(ISNUMBER(OFFSET('Sanitation Data'!$I$12,0,10*ROW('Sanitation Data'!I83))),'Data Summary'!DN89="Yes"),OFFSET('Sanitation Data'!$I$12,0,10*ROW('Sanitation Data'!I83)),NA())</f>
        <v>#N/A</v>
      </c>
      <c r="AZ89" s="492" t="e">
        <f ca="1">+IF(AND(ISNUMBER(OFFSET('Hygiene Data'!$D$5,0,10*ROW('Hygiene Data'!D83))),'Data Summary'!DO89="Yes"),OFFSET('Hygiene Data'!$D$5,0,10*ROW('Hygiene Data'!D83)),NA())</f>
        <v>#N/A</v>
      </c>
      <c r="BA89" s="492" t="e">
        <f ca="1">+IF(AND(ISNUMBER(OFFSET('Hygiene Data'!$D$7,0,10*ROW('Hygiene Data'!D83))),'Data Summary'!DP89="Yes"),OFFSET('Hygiene Data'!$D$7,0,10*ROW('Hygiene Data'!D83)),NA())</f>
        <v>#N/A</v>
      </c>
      <c r="BB89" s="492" t="e">
        <f ca="1">+IF(AND(ISNUMBER(OFFSET('Hygiene Data'!$D$9,0,10*ROW('Hygiene Data'!D83))),'Data Summary'!DQ89="Yes"),OFFSET('Hygiene Data'!$D$9,0,10*ROW('Hygiene Data'!D83)),NA())</f>
        <v>#N/A</v>
      </c>
      <c r="BC89" s="492" t="e">
        <f ca="1">+IF(AND(ISNUMBER(OFFSET('Hygiene Data'!$E$5,0,10*ROW('Hygiene Data'!E83))),'Data Summary'!DR89="Yes"),OFFSET('Hygiene Data'!$E$5,0,10*ROW('Hygiene Data'!E83)),NA())</f>
        <v>#N/A</v>
      </c>
      <c r="BD89" s="492" t="e">
        <f ca="1">+IF(AND(ISNUMBER(OFFSET('Hygiene Data'!$E$7,0,10*ROW('Hygiene Data'!E83))),'Data Summary'!DS89="Yes"),OFFSET('Hygiene Data'!$E$7,0,10*ROW('Hygiene Data'!E83)),NA())</f>
        <v>#N/A</v>
      </c>
      <c r="BE89" s="492" t="e">
        <f ca="1">+IF(AND(ISNUMBER(OFFSET('Hygiene Data'!$E$9,0,10*ROW('Hygiene Data'!E83))),'Data Summary'!DT89="Yes"),OFFSET('Hygiene Data'!$E$9,0,10*ROW('Hygiene Data'!E83)),NA())</f>
        <v>#N/A</v>
      </c>
      <c r="BF89" s="492" t="e">
        <f ca="1">+IF(AND(ISNUMBER(OFFSET('Hygiene Data'!$F$5,0,10*ROW('Hygiene Data'!F83))),'Data Summary'!DU89="Yes"),OFFSET('Hygiene Data'!$F$5,0,10*ROW('Hygiene Data'!F83)),NA())</f>
        <v>#N/A</v>
      </c>
      <c r="BG89" s="492" t="e">
        <f ca="1">+IF(AND(ISNUMBER(OFFSET('Hygiene Data'!$F$7,0,10*ROW('Hygiene Data'!F83))),'Data Summary'!DV89="Yes"),OFFSET('Hygiene Data'!$F$7,0,10*ROW('Hygiene Data'!F83)),NA())</f>
        <v>#N/A</v>
      </c>
      <c r="BH89" s="492" t="e">
        <f ca="1">+IF(AND(ISNUMBER(OFFSET('Hygiene Data'!$F$9,0,10*ROW('Hygiene Data'!F83))),'Data Summary'!DW89="Yes"),OFFSET('Hygiene Data'!$F$9,0,10*ROW('Hygiene Data'!F83)),NA())</f>
        <v>#N/A</v>
      </c>
      <c r="BI89" s="492" t="e">
        <f ca="1">+IF(AND(ISNUMBER(OFFSET('Hygiene Data'!$G$5,0,10*ROW('Hygiene Data'!G83))),'Data Summary'!DX89="Yes"),OFFSET('Hygiene Data'!$G$5,0,10*ROW('Hygiene Data'!G83)),NA())</f>
        <v>#N/A</v>
      </c>
      <c r="BJ89" s="492" t="e">
        <f ca="1">+IF(AND(ISNUMBER(OFFSET('Hygiene Data'!$G$7,0,10*ROW('Hygiene Data'!G83))),'Data Summary'!DY89="Yes"),OFFSET('Hygiene Data'!$G$7,0,10*ROW('Hygiene Data'!G83)),NA())</f>
        <v>#N/A</v>
      </c>
      <c r="BK89" s="492" t="e">
        <f ca="1">+IF(AND(ISNUMBER(OFFSET('Hygiene Data'!$G$9,0,10*ROW('Hygiene Data'!G83))),'Data Summary'!DZ89="Yes"),OFFSET('Hygiene Data'!$G$9,0,10*ROW('Hygiene Data'!G83)),NA())</f>
        <v>#N/A</v>
      </c>
      <c r="BL89" s="492" t="e">
        <f ca="1">+IF(AND(ISNUMBER(OFFSET('Hygiene Data'!$H$5,0,10*ROW('Hygiene Data'!H83))),'Data Summary'!EA89="Yes"),OFFSET('Hygiene Data'!$H$5,0,10*ROW('Hygiene Data'!H83)),NA())</f>
        <v>#N/A</v>
      </c>
      <c r="BM89" s="492" t="e">
        <f ca="1">+IF(AND(ISNUMBER(OFFSET('Hygiene Data'!$H$7,0,10*ROW('Hygiene Data'!H83))),'Data Summary'!EB89="Yes"),OFFSET('Hygiene Data'!$H$7,0,10*ROW('Hygiene Data'!H83)),NA())</f>
        <v>#N/A</v>
      </c>
      <c r="BN89" s="492" t="e">
        <f ca="1">+IF(AND(ISNUMBER(OFFSET('Hygiene Data'!$H$9,0,10*ROW('Hygiene Data'!H83))),'Data Summary'!EC89="Yes"),OFFSET('Hygiene Data'!$H$9,0,10*ROW('Hygiene Data'!H83)),NA())</f>
        <v>#N/A</v>
      </c>
      <c r="BO89" s="492" t="e">
        <f ca="1">+IF(AND(ISNUMBER(OFFSET('Hygiene Data'!$I$5,0,10*ROW('Hygiene Data'!I83))),'Data Summary'!ED89="Yes"),OFFSET('Hygiene Data'!$I$5,0,10*ROW('Hygiene Data'!I83)),NA())</f>
        <v>#N/A</v>
      </c>
      <c r="BP89" s="492" t="e">
        <f ca="1">+IF(AND(ISNUMBER(OFFSET('Hygiene Data'!$I$7,0,10*ROW('Hygiene Data'!I83))),'Data Summary'!EE89="Yes"),OFFSET('Hygiene Data'!$I$7,0,10*ROW('Hygiene Data'!I83)),NA())</f>
        <v>#N/A</v>
      </c>
      <c r="BQ89" s="492" t="e">
        <f ca="1">+IF(AND(ISNUMBER(OFFSET('Hygiene Data'!$I$9,0,10*ROW('Hygiene Data'!I83))),'Data Summary'!EF89="Yes"),OFFSET('Hygiene Data'!$I$9,0,10*ROW('Hygiene Data'!I83)),NA())</f>
        <v>#N/A</v>
      </c>
    </row>
    <row r="90" spans="1:69" x14ac:dyDescent="0.25">
      <c r="A90" s="488" t="e">
        <f ca="1">+RIGHT('Data Summary'!A90,LEN('Data Summary'!A90)-9)</f>
        <v>#VALUE!</v>
      </c>
      <c r="B90" s="462" t="str">
        <f ca="1">+IF(ISTEXT('Data Summary'!B90),'Data Summary'!B90,"")</f>
        <v/>
      </c>
      <c r="C90" s="489" t="e">
        <f ca="1">+VALUE('Data Summary'!C90)</f>
        <v>#VALUE!</v>
      </c>
      <c r="D90" s="490" t="e">
        <f ca="1">+IF(AND(ISNUMBER(OFFSET('Water Data'!$D$4,0,10*ROW('Water Data'!D84))),'Data Summary'!BS90="Yes"),100-OFFSET('Water Data'!$D$4,0,10*ROW('Water Data'!D84)),NA())</f>
        <v>#N/A</v>
      </c>
      <c r="E90" s="490" t="e">
        <f ca="1">+IF(AND(ISNUMBER(OFFSET('Water Data'!$D$6,0,10*ROW('Water Data'!D84))),'Data Summary'!BT90="Yes"),OFFSET('Water Data'!$D$6,0,10*ROW('Water Data'!D84)),NA())</f>
        <v>#N/A</v>
      </c>
      <c r="F90" s="490" t="e">
        <f ca="1">+IF(AND(ISNUMBER(OFFSET('Water Data'!$D$9,0,10*ROW('Water Data'!D84))),'Data Summary'!BU90="Yes"),OFFSET('Water Data'!$D$9,0,10*ROW('Water Data'!D84)),NA())</f>
        <v>#N/A</v>
      </c>
      <c r="G90" s="490" t="e">
        <f ca="1">+IF(AND(ISNUMBER(OFFSET('Water Data'!$E$4,0,10*ROW('Water Data'!E84))),'Data Summary'!BV90="Yes"),100-OFFSET('Water Data'!$E$4,0,10*ROW('Water Data'!E84)),NA())</f>
        <v>#N/A</v>
      </c>
      <c r="H90" s="490" t="e">
        <f ca="1">+IF(AND(ISNUMBER(OFFSET('Water Data'!$E$6,0,10*ROW('Water Data'!E84))),'Data Summary'!BW90="Yes"),OFFSET('Water Data'!$E$6,0,10*ROW('Water Data'!E84)),NA())</f>
        <v>#N/A</v>
      </c>
      <c r="I90" s="490" t="e">
        <f ca="1">+IF(AND(ISNUMBER(OFFSET('Water Data'!$E$9,0,10*ROW('Water Data'!E84))),'Data Summary'!BX90="Yes"),OFFSET('Water Data'!$E$9,0,10*ROW('Water Data'!E84)),NA())</f>
        <v>#N/A</v>
      </c>
      <c r="J90" s="490" t="e">
        <f ca="1">+IF(AND(ISNUMBER(OFFSET('Water Data'!$F$4,0,10*ROW('Water Data'!F84))),'Data Summary'!BY90="Yes"),100-OFFSET('Water Data'!$F$4,0,10*ROW('Water Data'!F84)),NA())</f>
        <v>#N/A</v>
      </c>
      <c r="K90" s="490" t="e">
        <f ca="1">+IF(AND(ISNUMBER(OFFSET('Water Data'!$F$6,0,10*ROW('Water Data'!F84))),'Data Summary'!BZ90="Yes"),OFFSET('Water Data'!$F$6,0,10*ROW('Water Data'!F84)),NA())</f>
        <v>#N/A</v>
      </c>
      <c r="L90" s="490" t="e">
        <f ca="1">+IF(AND(ISNUMBER(OFFSET('Water Data'!$F$9,0,10*ROW('Water Data'!F84))),'Data Summary'!CA90="Yes"),OFFSET('Water Data'!$F$9,0,10*ROW('Water Data'!F84)),NA())</f>
        <v>#N/A</v>
      </c>
      <c r="M90" s="490" t="e">
        <f ca="1">+IF(AND(ISNUMBER(OFFSET('Water Data'!$G$4,0,10*ROW('Water Data'!G84))),'Data Summary'!CB90="Yes"),100-OFFSET('Water Data'!$G$4,0,10*ROW('Water Data'!G84)),NA())</f>
        <v>#N/A</v>
      </c>
      <c r="N90" s="490" t="e">
        <f ca="1">+IF(AND(ISNUMBER(OFFSET('Water Data'!$G$6,0,10*ROW('Water Data'!G84))),'Data Summary'!CC90="Yes"),OFFSET('Water Data'!$G$6,0,10*ROW('Water Data'!G84)),NA())</f>
        <v>#N/A</v>
      </c>
      <c r="O90" s="490" t="e">
        <f ca="1">+IF(AND(ISNUMBER(OFFSET('Water Data'!$G$9,0,10*ROW('Water Data'!G84))),'Data Summary'!CD90="Yes"),OFFSET('Water Data'!$G$9,0,10*ROW('Water Data'!G84)),NA())</f>
        <v>#N/A</v>
      </c>
      <c r="P90" s="490" t="e">
        <f ca="1">+IF(AND(ISNUMBER(OFFSET('Water Data'!$H$4,0,10*ROW('Water Data'!H84))),'Data Summary'!CE90="Yes"),100-OFFSET('Water Data'!$H$4,0,10*ROW('Water Data'!H84)),NA())</f>
        <v>#N/A</v>
      </c>
      <c r="Q90" s="490" t="e">
        <f ca="1">+IF(AND(ISNUMBER(OFFSET('Water Data'!$H$6,0,10*ROW('Water Data'!H84))),'Data Summary'!CF90="Yes"),OFFSET('Water Data'!$H$6,0,10*ROW('Water Data'!H84)),NA())</f>
        <v>#N/A</v>
      </c>
      <c r="R90" s="490" t="e">
        <f ca="1">+IF(AND(ISNUMBER(OFFSET('Water Data'!$H$9,0,10*ROW('Water Data'!H84))),'Data Summary'!CG90="Yes"),OFFSET('Water Data'!$H$9,0,10*ROW('Water Data'!H84)),NA())</f>
        <v>#N/A</v>
      </c>
      <c r="S90" s="490" t="e">
        <f ca="1">+IF(AND(ISNUMBER(OFFSET('Water Data'!$I$4,0,10*ROW('Water Data'!I84))),'Data Summary'!CH90="Yes"),100-OFFSET('Water Data'!$I$4,0,10*ROW('Water Data'!I84)),NA())</f>
        <v>#N/A</v>
      </c>
      <c r="T90" s="490" t="e">
        <f ca="1">+IF(AND(ISNUMBER(OFFSET('Water Data'!$I$6,0,10*ROW('Water Data'!I84))),'Data Summary'!CI90="Yes"),OFFSET('Water Data'!$I$6,0,10*ROW('Water Data'!I84)),NA())</f>
        <v>#N/A</v>
      </c>
      <c r="U90" s="490" t="e">
        <f ca="1">+IF(AND(ISNUMBER(OFFSET('Water Data'!$I$9,0,10*ROW('Water Data'!I84))),'Data Summary'!CJ90="Yes"),OFFSET('Water Data'!$I$9,0,10*ROW('Water Data'!I84)),NA())</f>
        <v>#N/A</v>
      </c>
      <c r="V90" s="491" t="e">
        <f ca="1">+IF(AND(ISNUMBER(OFFSET('Sanitation Data'!$D$4,0,10*ROW('Sanitation Data'!D84))),'Data Summary'!CK90="Yes"),100-OFFSET('Sanitation Data'!$D$4,0,10*ROW('Sanitation Data'!D84)),NA())</f>
        <v>#N/A</v>
      </c>
      <c r="W90" s="491" t="e">
        <f ca="1">+IF(AND(ISNUMBER(OFFSET('Sanitation Data'!$D$6,0,10*ROW('Sanitation Data'!D84))),'Data Summary'!CL90="Yes"),OFFSET('Sanitation Data'!$D$6,0,10*ROW('Sanitation Data'!D84)),NA())</f>
        <v>#N/A</v>
      </c>
      <c r="X90" s="491" t="e">
        <f ca="1">+IF(AND(ISNUMBER(OFFSET('Sanitation Data'!$D$10,0,10*ROW('Sanitation Data'!D84))),'Data Summary'!CM90="Yes"),OFFSET('Sanitation Data'!$D$10,0,10*ROW('Sanitation Data'!D84)),NA())</f>
        <v>#N/A</v>
      </c>
      <c r="Y90" s="491" t="e">
        <f ca="1">+IF(AND(ISNUMBER(OFFSET('Sanitation Data'!$D$11,0,10*ROW('Sanitation Data'!D84))),'Data Summary'!CN90="Yes"),OFFSET('Sanitation Data'!$D$11,0,10*ROW('Sanitation Data'!D84)),NA())</f>
        <v>#N/A</v>
      </c>
      <c r="Z90" s="491" t="e">
        <f ca="1">+IF(AND(ISNUMBER(OFFSET('Sanitation Data'!$D$12,0,10*ROW('Sanitation Data'!D84))),'Data Summary'!CO90="Yes"),OFFSET('Sanitation Data'!$D$12,0,10*ROW('Sanitation Data'!D84)),NA())</f>
        <v>#N/A</v>
      </c>
      <c r="AA90" s="491" t="e">
        <f ca="1">+IF(AND(ISNUMBER(OFFSET('Sanitation Data'!$E$4,0,10*ROW('Sanitation Data'!E84))),'Data Summary'!CP90="Yes"),100-OFFSET('Sanitation Data'!$E$4,0,10*ROW('Sanitation Data'!E84)),NA())</f>
        <v>#N/A</v>
      </c>
      <c r="AB90" s="491" t="e">
        <f ca="1">+IF(AND(ISNUMBER(OFFSET('Sanitation Data'!$E$6,0,10*ROW('Sanitation Data'!E84))),'Data Summary'!CQ90="Yes"),OFFSET('Sanitation Data'!$E$6,0,10*ROW('Sanitation Data'!E84)),NA())</f>
        <v>#N/A</v>
      </c>
      <c r="AC90" s="491" t="e">
        <f ca="1">+IF(AND(ISNUMBER(OFFSET('Sanitation Data'!$E$10,0,10*ROW('Sanitation Data'!E84))),'Data Summary'!CR90="Yes"),OFFSET('Sanitation Data'!$E$10,0,10*ROW('Sanitation Data'!E84)),NA())</f>
        <v>#N/A</v>
      </c>
      <c r="AD90" s="491" t="e">
        <f ca="1">+IF(AND(ISNUMBER(OFFSET('Sanitation Data'!$E$11,0,10*ROW('Sanitation Data'!E84))),'Data Summary'!CS90="Yes"),OFFSET('Sanitation Data'!$E$11,0,10*ROW('Sanitation Data'!E84)),NA())</f>
        <v>#N/A</v>
      </c>
      <c r="AE90" s="491" t="e">
        <f ca="1">+IF(AND(ISNUMBER(OFFSET('Sanitation Data'!$E$12,0,10*ROW('Sanitation Data'!E84))),'Data Summary'!CT90="Yes"),OFFSET('Sanitation Data'!$E$12,0,10*ROW('Sanitation Data'!E84)),NA())</f>
        <v>#N/A</v>
      </c>
      <c r="AF90" s="491" t="e">
        <f ca="1">+IF(AND(ISNUMBER(OFFSET('Sanitation Data'!$F$4,0,10*ROW('Sanitation Data'!F84))),'Data Summary'!CU90="Yes"),100-OFFSET('Sanitation Data'!$F$4,0,10*ROW('Sanitation Data'!F84)),NA())</f>
        <v>#N/A</v>
      </c>
      <c r="AG90" s="491" t="e">
        <f ca="1">+IF(AND(ISNUMBER(OFFSET('Sanitation Data'!$F$6,0,10*ROW('Sanitation Data'!F84))),'Data Summary'!CV90="Yes"),OFFSET('Sanitation Data'!$F$6,0,10*ROW('Sanitation Data'!F84)),NA())</f>
        <v>#N/A</v>
      </c>
      <c r="AH90" s="491" t="e">
        <f ca="1">+IF(AND(ISNUMBER(OFFSET('Sanitation Data'!$F$10,0,10*ROW('Sanitation Data'!F84))),'Data Summary'!CW90="Yes"),OFFSET('Sanitation Data'!$F$10,0,10*ROW('Sanitation Data'!F84)),NA())</f>
        <v>#N/A</v>
      </c>
      <c r="AI90" s="491" t="e">
        <f ca="1">+IF(AND(ISNUMBER(OFFSET('Sanitation Data'!$F$11,0,10*ROW('Sanitation Data'!F84))),'Data Summary'!CX90="Yes"),OFFSET('Sanitation Data'!$F$11,0,10*ROW('Sanitation Data'!F84)),NA())</f>
        <v>#N/A</v>
      </c>
      <c r="AJ90" s="491" t="e">
        <f ca="1">+IF(AND(ISNUMBER(OFFSET('Sanitation Data'!$F$12,0,10*ROW('Sanitation Data'!F84))),'Data Summary'!CY90="Yes"),OFFSET('Sanitation Data'!$F$12,0,10*ROW('Sanitation Data'!F84)),NA())</f>
        <v>#N/A</v>
      </c>
      <c r="AK90" s="491" t="e">
        <f ca="1">+IF(AND(ISNUMBER(OFFSET('Sanitation Data'!$G$4,0,10*ROW('Sanitation Data'!G84))),'Data Summary'!CZ90="Yes"),100-OFFSET('Sanitation Data'!$G$4,0,10*ROW('Sanitation Data'!G84)),NA())</f>
        <v>#N/A</v>
      </c>
      <c r="AL90" s="491" t="e">
        <f ca="1">+IF(AND(ISNUMBER(OFFSET('Sanitation Data'!$G$6,0,10*ROW('Sanitation Data'!G84))),'Data Summary'!DA90="Yes"),OFFSET('Sanitation Data'!$G$6,0,10*ROW('Sanitation Data'!G84)),NA())</f>
        <v>#N/A</v>
      </c>
      <c r="AM90" s="491" t="e">
        <f ca="1">+IF(AND(ISNUMBER(OFFSET('Sanitation Data'!$G$10,0,10*ROW('Sanitation Data'!G84))),'Data Summary'!DB90="Yes"),OFFSET('Sanitation Data'!$G$10,0,10*ROW('Sanitation Data'!G84)),NA())</f>
        <v>#N/A</v>
      </c>
      <c r="AN90" s="491" t="e">
        <f ca="1">+IF(AND(ISNUMBER(OFFSET('Sanitation Data'!$G$11,0,10*ROW('Sanitation Data'!G84))),'Data Summary'!DC90="Yes"),OFFSET('Sanitation Data'!$G$11,0,10*ROW('Sanitation Data'!G84)),NA())</f>
        <v>#N/A</v>
      </c>
      <c r="AO90" s="491" t="e">
        <f ca="1">+IF(AND(ISNUMBER(OFFSET('Sanitation Data'!$G$12,0,10*ROW('Sanitation Data'!G84))),'Data Summary'!DD90="Yes"),OFFSET('Sanitation Data'!$G$12,0,10*ROW('Sanitation Data'!G84)),NA())</f>
        <v>#N/A</v>
      </c>
      <c r="AP90" s="491" t="e">
        <f ca="1">+IF(AND(ISNUMBER(OFFSET('Sanitation Data'!$H$4,0,10*ROW('Sanitation Data'!H84))),'Data Summary'!DE90="Yes"),100-OFFSET('Sanitation Data'!$H$4,0,10*ROW('Sanitation Data'!H84)),NA())</f>
        <v>#N/A</v>
      </c>
      <c r="AQ90" s="491" t="e">
        <f ca="1">+IF(AND(ISNUMBER(OFFSET('Sanitation Data'!$H$6,0,10*ROW('Sanitation Data'!H84))),'Data Summary'!DF90="Yes"),OFFSET('Sanitation Data'!$H$6,0,10*ROW('Sanitation Data'!H84)),NA())</f>
        <v>#N/A</v>
      </c>
      <c r="AR90" s="491" t="e">
        <f ca="1">+IF(AND(ISNUMBER(OFFSET('Sanitation Data'!$H$10,0,10*ROW('Sanitation Data'!H84))),'Data Summary'!DG90="Yes"),OFFSET('Sanitation Data'!$H$10,0,10*ROW('Sanitation Data'!H84)),NA())</f>
        <v>#N/A</v>
      </c>
      <c r="AS90" s="491" t="e">
        <f ca="1">+IF(AND(ISNUMBER(OFFSET('Sanitation Data'!$H$11,0,10*ROW('Sanitation Data'!H84))),'Data Summary'!DH90="Yes"),OFFSET('Sanitation Data'!$H$11,0,10*ROW('Sanitation Data'!H84)),NA())</f>
        <v>#N/A</v>
      </c>
      <c r="AT90" s="491" t="e">
        <f ca="1">+IF(AND(ISNUMBER(OFFSET('Sanitation Data'!$H$12,0,10*ROW('Sanitation Data'!H84))),'Data Summary'!DI90="Yes"),OFFSET('Sanitation Data'!$H$12,0,10*ROW('Sanitation Data'!H84)),NA())</f>
        <v>#N/A</v>
      </c>
      <c r="AU90" s="491" t="e">
        <f ca="1">+IF(AND(ISNUMBER(OFFSET('Sanitation Data'!$I$4,0,10*ROW('Sanitation Data'!I84))),'Data Summary'!DJ90="Yes"),100-OFFSET('Sanitation Data'!$I$4,0,10*ROW('Sanitation Data'!I84)),NA())</f>
        <v>#N/A</v>
      </c>
      <c r="AV90" s="491" t="e">
        <f ca="1">+IF(AND(ISNUMBER(OFFSET('Sanitation Data'!$I$6,0,10*ROW('Sanitation Data'!I84))),'Data Summary'!DK90="Yes"),OFFSET('Sanitation Data'!$I$6,0,10*ROW('Sanitation Data'!I84)),NA())</f>
        <v>#N/A</v>
      </c>
      <c r="AW90" s="491" t="e">
        <f ca="1">+IF(AND(ISNUMBER(OFFSET('Sanitation Data'!$I$10,0,10*ROW('Sanitation Data'!I84))),'Data Summary'!DL90="Yes"),OFFSET('Sanitation Data'!$I$10,0,10*ROW('Sanitation Data'!I84)),NA())</f>
        <v>#N/A</v>
      </c>
      <c r="AX90" s="491" t="e">
        <f ca="1">+IF(AND(ISNUMBER(OFFSET('Sanitation Data'!$I$11,0,10*ROW('Sanitation Data'!I84))),'Data Summary'!DM90="Yes"),OFFSET('Sanitation Data'!$I$11,0,10*ROW('Sanitation Data'!I84)),NA())</f>
        <v>#N/A</v>
      </c>
      <c r="AY90" s="491" t="e">
        <f ca="1">+IF(AND(ISNUMBER(OFFSET('Sanitation Data'!$I$12,0,10*ROW('Sanitation Data'!I84))),'Data Summary'!DN90="Yes"),OFFSET('Sanitation Data'!$I$12,0,10*ROW('Sanitation Data'!I84)),NA())</f>
        <v>#N/A</v>
      </c>
      <c r="AZ90" s="492" t="e">
        <f ca="1">+IF(AND(ISNUMBER(OFFSET('Hygiene Data'!$D$5,0,10*ROW('Hygiene Data'!D84))),'Data Summary'!DO90="Yes"),OFFSET('Hygiene Data'!$D$5,0,10*ROW('Hygiene Data'!D84)),NA())</f>
        <v>#N/A</v>
      </c>
      <c r="BA90" s="492" t="e">
        <f ca="1">+IF(AND(ISNUMBER(OFFSET('Hygiene Data'!$D$7,0,10*ROW('Hygiene Data'!D84))),'Data Summary'!DP90="Yes"),OFFSET('Hygiene Data'!$D$7,0,10*ROW('Hygiene Data'!D84)),NA())</f>
        <v>#N/A</v>
      </c>
      <c r="BB90" s="492" t="e">
        <f ca="1">+IF(AND(ISNUMBER(OFFSET('Hygiene Data'!$D$9,0,10*ROW('Hygiene Data'!D84))),'Data Summary'!DQ90="Yes"),OFFSET('Hygiene Data'!$D$9,0,10*ROW('Hygiene Data'!D84)),NA())</f>
        <v>#N/A</v>
      </c>
      <c r="BC90" s="492" t="e">
        <f ca="1">+IF(AND(ISNUMBER(OFFSET('Hygiene Data'!$E$5,0,10*ROW('Hygiene Data'!E84))),'Data Summary'!DR90="Yes"),OFFSET('Hygiene Data'!$E$5,0,10*ROW('Hygiene Data'!E84)),NA())</f>
        <v>#N/A</v>
      </c>
      <c r="BD90" s="492" t="e">
        <f ca="1">+IF(AND(ISNUMBER(OFFSET('Hygiene Data'!$E$7,0,10*ROW('Hygiene Data'!E84))),'Data Summary'!DS90="Yes"),OFFSET('Hygiene Data'!$E$7,0,10*ROW('Hygiene Data'!E84)),NA())</f>
        <v>#N/A</v>
      </c>
      <c r="BE90" s="492" t="e">
        <f ca="1">+IF(AND(ISNUMBER(OFFSET('Hygiene Data'!$E$9,0,10*ROW('Hygiene Data'!E84))),'Data Summary'!DT90="Yes"),OFFSET('Hygiene Data'!$E$9,0,10*ROW('Hygiene Data'!E84)),NA())</f>
        <v>#N/A</v>
      </c>
      <c r="BF90" s="492" t="e">
        <f ca="1">+IF(AND(ISNUMBER(OFFSET('Hygiene Data'!$F$5,0,10*ROW('Hygiene Data'!F84))),'Data Summary'!DU90="Yes"),OFFSET('Hygiene Data'!$F$5,0,10*ROW('Hygiene Data'!F84)),NA())</f>
        <v>#N/A</v>
      </c>
      <c r="BG90" s="492" t="e">
        <f ca="1">+IF(AND(ISNUMBER(OFFSET('Hygiene Data'!$F$7,0,10*ROW('Hygiene Data'!F84))),'Data Summary'!DV90="Yes"),OFFSET('Hygiene Data'!$F$7,0,10*ROW('Hygiene Data'!F84)),NA())</f>
        <v>#N/A</v>
      </c>
      <c r="BH90" s="492" t="e">
        <f ca="1">+IF(AND(ISNUMBER(OFFSET('Hygiene Data'!$F$9,0,10*ROW('Hygiene Data'!F84))),'Data Summary'!DW90="Yes"),OFFSET('Hygiene Data'!$F$9,0,10*ROW('Hygiene Data'!F84)),NA())</f>
        <v>#N/A</v>
      </c>
      <c r="BI90" s="492" t="e">
        <f ca="1">+IF(AND(ISNUMBER(OFFSET('Hygiene Data'!$G$5,0,10*ROW('Hygiene Data'!G84))),'Data Summary'!DX90="Yes"),OFFSET('Hygiene Data'!$G$5,0,10*ROW('Hygiene Data'!G84)),NA())</f>
        <v>#N/A</v>
      </c>
      <c r="BJ90" s="492" t="e">
        <f ca="1">+IF(AND(ISNUMBER(OFFSET('Hygiene Data'!$G$7,0,10*ROW('Hygiene Data'!G84))),'Data Summary'!DY90="Yes"),OFFSET('Hygiene Data'!$G$7,0,10*ROW('Hygiene Data'!G84)),NA())</f>
        <v>#N/A</v>
      </c>
      <c r="BK90" s="492" t="e">
        <f ca="1">+IF(AND(ISNUMBER(OFFSET('Hygiene Data'!$G$9,0,10*ROW('Hygiene Data'!G84))),'Data Summary'!DZ90="Yes"),OFFSET('Hygiene Data'!$G$9,0,10*ROW('Hygiene Data'!G84)),NA())</f>
        <v>#N/A</v>
      </c>
      <c r="BL90" s="492" t="e">
        <f ca="1">+IF(AND(ISNUMBER(OFFSET('Hygiene Data'!$H$5,0,10*ROW('Hygiene Data'!H84))),'Data Summary'!EA90="Yes"),OFFSET('Hygiene Data'!$H$5,0,10*ROW('Hygiene Data'!H84)),NA())</f>
        <v>#N/A</v>
      </c>
      <c r="BM90" s="492" t="e">
        <f ca="1">+IF(AND(ISNUMBER(OFFSET('Hygiene Data'!$H$7,0,10*ROW('Hygiene Data'!H84))),'Data Summary'!EB90="Yes"),OFFSET('Hygiene Data'!$H$7,0,10*ROW('Hygiene Data'!H84)),NA())</f>
        <v>#N/A</v>
      </c>
      <c r="BN90" s="492" t="e">
        <f ca="1">+IF(AND(ISNUMBER(OFFSET('Hygiene Data'!$H$9,0,10*ROW('Hygiene Data'!H84))),'Data Summary'!EC90="Yes"),OFFSET('Hygiene Data'!$H$9,0,10*ROW('Hygiene Data'!H84)),NA())</f>
        <v>#N/A</v>
      </c>
      <c r="BO90" s="492" t="e">
        <f ca="1">+IF(AND(ISNUMBER(OFFSET('Hygiene Data'!$I$5,0,10*ROW('Hygiene Data'!I84))),'Data Summary'!ED90="Yes"),OFFSET('Hygiene Data'!$I$5,0,10*ROW('Hygiene Data'!I84)),NA())</f>
        <v>#N/A</v>
      </c>
      <c r="BP90" s="492" t="e">
        <f ca="1">+IF(AND(ISNUMBER(OFFSET('Hygiene Data'!$I$7,0,10*ROW('Hygiene Data'!I84))),'Data Summary'!EE90="Yes"),OFFSET('Hygiene Data'!$I$7,0,10*ROW('Hygiene Data'!I84)),NA())</f>
        <v>#N/A</v>
      </c>
      <c r="BQ90" s="492" t="e">
        <f ca="1">+IF(AND(ISNUMBER(OFFSET('Hygiene Data'!$I$9,0,10*ROW('Hygiene Data'!I84))),'Data Summary'!EF90="Yes"),OFFSET('Hygiene Data'!$I$9,0,10*ROW('Hygiene Data'!I84)),NA())</f>
        <v>#N/A</v>
      </c>
    </row>
    <row r="91" spans="1:69" x14ac:dyDescent="0.25">
      <c r="A91" s="488" t="e">
        <f ca="1">+RIGHT('Data Summary'!A91,LEN('Data Summary'!A91)-9)</f>
        <v>#VALUE!</v>
      </c>
      <c r="B91" s="462" t="str">
        <f ca="1">+IF(ISTEXT('Data Summary'!B91),'Data Summary'!B91,"")</f>
        <v/>
      </c>
      <c r="C91" s="489" t="e">
        <f ca="1">+VALUE('Data Summary'!C91)</f>
        <v>#VALUE!</v>
      </c>
      <c r="D91" s="490" t="e">
        <f ca="1">+IF(AND(ISNUMBER(OFFSET('Water Data'!$D$4,0,10*ROW('Water Data'!D85))),'Data Summary'!BS91="Yes"),100-OFFSET('Water Data'!$D$4,0,10*ROW('Water Data'!D85)),NA())</f>
        <v>#N/A</v>
      </c>
      <c r="E91" s="490" t="e">
        <f ca="1">+IF(AND(ISNUMBER(OFFSET('Water Data'!$D$6,0,10*ROW('Water Data'!D85))),'Data Summary'!BT91="Yes"),OFFSET('Water Data'!$D$6,0,10*ROW('Water Data'!D85)),NA())</f>
        <v>#N/A</v>
      </c>
      <c r="F91" s="490" t="e">
        <f ca="1">+IF(AND(ISNUMBER(OFFSET('Water Data'!$D$9,0,10*ROW('Water Data'!D85))),'Data Summary'!BU91="Yes"),OFFSET('Water Data'!$D$9,0,10*ROW('Water Data'!D85)),NA())</f>
        <v>#N/A</v>
      </c>
      <c r="G91" s="490" t="e">
        <f ca="1">+IF(AND(ISNUMBER(OFFSET('Water Data'!$E$4,0,10*ROW('Water Data'!E85))),'Data Summary'!BV91="Yes"),100-OFFSET('Water Data'!$E$4,0,10*ROW('Water Data'!E85)),NA())</f>
        <v>#N/A</v>
      </c>
      <c r="H91" s="490" t="e">
        <f ca="1">+IF(AND(ISNUMBER(OFFSET('Water Data'!$E$6,0,10*ROW('Water Data'!E85))),'Data Summary'!BW91="Yes"),OFFSET('Water Data'!$E$6,0,10*ROW('Water Data'!E85)),NA())</f>
        <v>#N/A</v>
      </c>
      <c r="I91" s="490" t="e">
        <f ca="1">+IF(AND(ISNUMBER(OFFSET('Water Data'!$E$9,0,10*ROW('Water Data'!E85))),'Data Summary'!BX91="Yes"),OFFSET('Water Data'!$E$9,0,10*ROW('Water Data'!E85)),NA())</f>
        <v>#N/A</v>
      </c>
      <c r="J91" s="490" t="e">
        <f ca="1">+IF(AND(ISNUMBER(OFFSET('Water Data'!$F$4,0,10*ROW('Water Data'!F85))),'Data Summary'!BY91="Yes"),100-OFFSET('Water Data'!$F$4,0,10*ROW('Water Data'!F85)),NA())</f>
        <v>#N/A</v>
      </c>
      <c r="K91" s="490" t="e">
        <f ca="1">+IF(AND(ISNUMBER(OFFSET('Water Data'!$F$6,0,10*ROW('Water Data'!F85))),'Data Summary'!BZ91="Yes"),OFFSET('Water Data'!$F$6,0,10*ROW('Water Data'!F85)),NA())</f>
        <v>#N/A</v>
      </c>
      <c r="L91" s="490" t="e">
        <f ca="1">+IF(AND(ISNUMBER(OFFSET('Water Data'!$F$9,0,10*ROW('Water Data'!F85))),'Data Summary'!CA91="Yes"),OFFSET('Water Data'!$F$9,0,10*ROW('Water Data'!F85)),NA())</f>
        <v>#N/A</v>
      </c>
      <c r="M91" s="490" t="e">
        <f ca="1">+IF(AND(ISNUMBER(OFFSET('Water Data'!$G$4,0,10*ROW('Water Data'!G85))),'Data Summary'!CB91="Yes"),100-OFFSET('Water Data'!$G$4,0,10*ROW('Water Data'!G85)),NA())</f>
        <v>#N/A</v>
      </c>
      <c r="N91" s="490" t="e">
        <f ca="1">+IF(AND(ISNUMBER(OFFSET('Water Data'!$G$6,0,10*ROW('Water Data'!G85))),'Data Summary'!CC91="Yes"),OFFSET('Water Data'!$G$6,0,10*ROW('Water Data'!G85)),NA())</f>
        <v>#N/A</v>
      </c>
      <c r="O91" s="490" t="e">
        <f ca="1">+IF(AND(ISNUMBER(OFFSET('Water Data'!$G$9,0,10*ROW('Water Data'!G85))),'Data Summary'!CD91="Yes"),OFFSET('Water Data'!$G$9,0,10*ROW('Water Data'!G85)),NA())</f>
        <v>#N/A</v>
      </c>
      <c r="P91" s="490" t="e">
        <f ca="1">+IF(AND(ISNUMBER(OFFSET('Water Data'!$H$4,0,10*ROW('Water Data'!H85))),'Data Summary'!CE91="Yes"),100-OFFSET('Water Data'!$H$4,0,10*ROW('Water Data'!H85)),NA())</f>
        <v>#N/A</v>
      </c>
      <c r="Q91" s="490" t="e">
        <f ca="1">+IF(AND(ISNUMBER(OFFSET('Water Data'!$H$6,0,10*ROW('Water Data'!H85))),'Data Summary'!CF91="Yes"),OFFSET('Water Data'!$H$6,0,10*ROW('Water Data'!H85)),NA())</f>
        <v>#N/A</v>
      </c>
      <c r="R91" s="490" t="e">
        <f ca="1">+IF(AND(ISNUMBER(OFFSET('Water Data'!$H$9,0,10*ROW('Water Data'!H85))),'Data Summary'!CG91="Yes"),OFFSET('Water Data'!$H$9,0,10*ROW('Water Data'!H85)),NA())</f>
        <v>#N/A</v>
      </c>
      <c r="S91" s="490" t="e">
        <f ca="1">+IF(AND(ISNUMBER(OFFSET('Water Data'!$I$4,0,10*ROW('Water Data'!I85))),'Data Summary'!CH91="Yes"),100-OFFSET('Water Data'!$I$4,0,10*ROW('Water Data'!I85)),NA())</f>
        <v>#N/A</v>
      </c>
      <c r="T91" s="490" t="e">
        <f ca="1">+IF(AND(ISNUMBER(OFFSET('Water Data'!$I$6,0,10*ROW('Water Data'!I85))),'Data Summary'!CI91="Yes"),OFFSET('Water Data'!$I$6,0,10*ROW('Water Data'!I85)),NA())</f>
        <v>#N/A</v>
      </c>
      <c r="U91" s="490" t="e">
        <f ca="1">+IF(AND(ISNUMBER(OFFSET('Water Data'!$I$9,0,10*ROW('Water Data'!I85))),'Data Summary'!CJ91="Yes"),OFFSET('Water Data'!$I$9,0,10*ROW('Water Data'!I85)),NA())</f>
        <v>#N/A</v>
      </c>
      <c r="V91" s="491" t="e">
        <f ca="1">+IF(AND(ISNUMBER(OFFSET('Sanitation Data'!$D$4,0,10*ROW('Sanitation Data'!D85))),'Data Summary'!CK91="Yes"),100-OFFSET('Sanitation Data'!$D$4,0,10*ROW('Sanitation Data'!D85)),NA())</f>
        <v>#N/A</v>
      </c>
      <c r="W91" s="491" t="e">
        <f ca="1">+IF(AND(ISNUMBER(OFFSET('Sanitation Data'!$D$6,0,10*ROW('Sanitation Data'!D85))),'Data Summary'!CL91="Yes"),OFFSET('Sanitation Data'!$D$6,0,10*ROW('Sanitation Data'!D85)),NA())</f>
        <v>#N/A</v>
      </c>
      <c r="X91" s="491" t="e">
        <f ca="1">+IF(AND(ISNUMBER(OFFSET('Sanitation Data'!$D$10,0,10*ROW('Sanitation Data'!D85))),'Data Summary'!CM91="Yes"),OFFSET('Sanitation Data'!$D$10,0,10*ROW('Sanitation Data'!D85)),NA())</f>
        <v>#N/A</v>
      </c>
      <c r="Y91" s="491" t="e">
        <f ca="1">+IF(AND(ISNUMBER(OFFSET('Sanitation Data'!$D$11,0,10*ROW('Sanitation Data'!D85))),'Data Summary'!CN91="Yes"),OFFSET('Sanitation Data'!$D$11,0,10*ROW('Sanitation Data'!D85)),NA())</f>
        <v>#N/A</v>
      </c>
      <c r="Z91" s="491" t="e">
        <f ca="1">+IF(AND(ISNUMBER(OFFSET('Sanitation Data'!$D$12,0,10*ROW('Sanitation Data'!D85))),'Data Summary'!CO91="Yes"),OFFSET('Sanitation Data'!$D$12,0,10*ROW('Sanitation Data'!D85)),NA())</f>
        <v>#N/A</v>
      </c>
      <c r="AA91" s="491" t="e">
        <f ca="1">+IF(AND(ISNUMBER(OFFSET('Sanitation Data'!$E$4,0,10*ROW('Sanitation Data'!E85))),'Data Summary'!CP91="Yes"),100-OFFSET('Sanitation Data'!$E$4,0,10*ROW('Sanitation Data'!E85)),NA())</f>
        <v>#N/A</v>
      </c>
      <c r="AB91" s="491" t="e">
        <f ca="1">+IF(AND(ISNUMBER(OFFSET('Sanitation Data'!$E$6,0,10*ROW('Sanitation Data'!E85))),'Data Summary'!CQ91="Yes"),OFFSET('Sanitation Data'!$E$6,0,10*ROW('Sanitation Data'!E85)),NA())</f>
        <v>#N/A</v>
      </c>
      <c r="AC91" s="491" t="e">
        <f ca="1">+IF(AND(ISNUMBER(OFFSET('Sanitation Data'!$E$10,0,10*ROW('Sanitation Data'!E85))),'Data Summary'!CR91="Yes"),OFFSET('Sanitation Data'!$E$10,0,10*ROW('Sanitation Data'!E85)),NA())</f>
        <v>#N/A</v>
      </c>
      <c r="AD91" s="491" t="e">
        <f ca="1">+IF(AND(ISNUMBER(OFFSET('Sanitation Data'!$E$11,0,10*ROW('Sanitation Data'!E85))),'Data Summary'!CS91="Yes"),OFFSET('Sanitation Data'!$E$11,0,10*ROW('Sanitation Data'!E85)),NA())</f>
        <v>#N/A</v>
      </c>
      <c r="AE91" s="491" t="e">
        <f ca="1">+IF(AND(ISNUMBER(OFFSET('Sanitation Data'!$E$12,0,10*ROW('Sanitation Data'!E85))),'Data Summary'!CT91="Yes"),OFFSET('Sanitation Data'!$E$12,0,10*ROW('Sanitation Data'!E85)),NA())</f>
        <v>#N/A</v>
      </c>
      <c r="AF91" s="491" t="e">
        <f ca="1">+IF(AND(ISNUMBER(OFFSET('Sanitation Data'!$F$4,0,10*ROW('Sanitation Data'!F85))),'Data Summary'!CU91="Yes"),100-OFFSET('Sanitation Data'!$F$4,0,10*ROW('Sanitation Data'!F85)),NA())</f>
        <v>#N/A</v>
      </c>
      <c r="AG91" s="491" t="e">
        <f ca="1">+IF(AND(ISNUMBER(OFFSET('Sanitation Data'!$F$6,0,10*ROW('Sanitation Data'!F85))),'Data Summary'!CV91="Yes"),OFFSET('Sanitation Data'!$F$6,0,10*ROW('Sanitation Data'!F85)),NA())</f>
        <v>#N/A</v>
      </c>
      <c r="AH91" s="491" t="e">
        <f ca="1">+IF(AND(ISNUMBER(OFFSET('Sanitation Data'!$F$10,0,10*ROW('Sanitation Data'!F85))),'Data Summary'!CW91="Yes"),OFFSET('Sanitation Data'!$F$10,0,10*ROW('Sanitation Data'!F85)),NA())</f>
        <v>#N/A</v>
      </c>
      <c r="AI91" s="491" t="e">
        <f ca="1">+IF(AND(ISNUMBER(OFFSET('Sanitation Data'!$F$11,0,10*ROW('Sanitation Data'!F85))),'Data Summary'!CX91="Yes"),OFFSET('Sanitation Data'!$F$11,0,10*ROW('Sanitation Data'!F85)),NA())</f>
        <v>#N/A</v>
      </c>
      <c r="AJ91" s="491" t="e">
        <f ca="1">+IF(AND(ISNUMBER(OFFSET('Sanitation Data'!$F$12,0,10*ROW('Sanitation Data'!F85))),'Data Summary'!CY91="Yes"),OFFSET('Sanitation Data'!$F$12,0,10*ROW('Sanitation Data'!F85)),NA())</f>
        <v>#N/A</v>
      </c>
      <c r="AK91" s="491" t="e">
        <f ca="1">+IF(AND(ISNUMBER(OFFSET('Sanitation Data'!$G$4,0,10*ROW('Sanitation Data'!G85))),'Data Summary'!CZ91="Yes"),100-OFFSET('Sanitation Data'!$G$4,0,10*ROW('Sanitation Data'!G85)),NA())</f>
        <v>#N/A</v>
      </c>
      <c r="AL91" s="491" t="e">
        <f ca="1">+IF(AND(ISNUMBER(OFFSET('Sanitation Data'!$G$6,0,10*ROW('Sanitation Data'!G85))),'Data Summary'!DA91="Yes"),OFFSET('Sanitation Data'!$G$6,0,10*ROW('Sanitation Data'!G85)),NA())</f>
        <v>#N/A</v>
      </c>
      <c r="AM91" s="491" t="e">
        <f ca="1">+IF(AND(ISNUMBER(OFFSET('Sanitation Data'!$G$10,0,10*ROW('Sanitation Data'!G85))),'Data Summary'!DB91="Yes"),OFFSET('Sanitation Data'!$G$10,0,10*ROW('Sanitation Data'!G85)),NA())</f>
        <v>#N/A</v>
      </c>
      <c r="AN91" s="491" t="e">
        <f ca="1">+IF(AND(ISNUMBER(OFFSET('Sanitation Data'!$G$11,0,10*ROW('Sanitation Data'!G85))),'Data Summary'!DC91="Yes"),OFFSET('Sanitation Data'!$G$11,0,10*ROW('Sanitation Data'!G85)),NA())</f>
        <v>#N/A</v>
      </c>
      <c r="AO91" s="491" t="e">
        <f ca="1">+IF(AND(ISNUMBER(OFFSET('Sanitation Data'!$G$12,0,10*ROW('Sanitation Data'!G85))),'Data Summary'!DD91="Yes"),OFFSET('Sanitation Data'!$G$12,0,10*ROW('Sanitation Data'!G85)),NA())</f>
        <v>#N/A</v>
      </c>
      <c r="AP91" s="491" t="e">
        <f ca="1">+IF(AND(ISNUMBER(OFFSET('Sanitation Data'!$H$4,0,10*ROW('Sanitation Data'!H85))),'Data Summary'!DE91="Yes"),100-OFFSET('Sanitation Data'!$H$4,0,10*ROW('Sanitation Data'!H85)),NA())</f>
        <v>#N/A</v>
      </c>
      <c r="AQ91" s="491" t="e">
        <f ca="1">+IF(AND(ISNUMBER(OFFSET('Sanitation Data'!$H$6,0,10*ROW('Sanitation Data'!H85))),'Data Summary'!DF91="Yes"),OFFSET('Sanitation Data'!$H$6,0,10*ROW('Sanitation Data'!H85)),NA())</f>
        <v>#N/A</v>
      </c>
      <c r="AR91" s="491" t="e">
        <f ca="1">+IF(AND(ISNUMBER(OFFSET('Sanitation Data'!$H$10,0,10*ROW('Sanitation Data'!H85))),'Data Summary'!DG91="Yes"),OFFSET('Sanitation Data'!$H$10,0,10*ROW('Sanitation Data'!H85)),NA())</f>
        <v>#N/A</v>
      </c>
      <c r="AS91" s="491" t="e">
        <f ca="1">+IF(AND(ISNUMBER(OFFSET('Sanitation Data'!$H$11,0,10*ROW('Sanitation Data'!H85))),'Data Summary'!DH91="Yes"),OFFSET('Sanitation Data'!$H$11,0,10*ROW('Sanitation Data'!H85)),NA())</f>
        <v>#N/A</v>
      </c>
      <c r="AT91" s="491" t="e">
        <f ca="1">+IF(AND(ISNUMBER(OFFSET('Sanitation Data'!$H$12,0,10*ROW('Sanitation Data'!H85))),'Data Summary'!DI91="Yes"),OFFSET('Sanitation Data'!$H$12,0,10*ROW('Sanitation Data'!H85)),NA())</f>
        <v>#N/A</v>
      </c>
      <c r="AU91" s="491" t="e">
        <f ca="1">+IF(AND(ISNUMBER(OFFSET('Sanitation Data'!$I$4,0,10*ROW('Sanitation Data'!I85))),'Data Summary'!DJ91="Yes"),100-OFFSET('Sanitation Data'!$I$4,0,10*ROW('Sanitation Data'!I85)),NA())</f>
        <v>#N/A</v>
      </c>
      <c r="AV91" s="491" t="e">
        <f ca="1">+IF(AND(ISNUMBER(OFFSET('Sanitation Data'!$I$6,0,10*ROW('Sanitation Data'!I85))),'Data Summary'!DK91="Yes"),OFFSET('Sanitation Data'!$I$6,0,10*ROW('Sanitation Data'!I85)),NA())</f>
        <v>#N/A</v>
      </c>
      <c r="AW91" s="491" t="e">
        <f ca="1">+IF(AND(ISNUMBER(OFFSET('Sanitation Data'!$I$10,0,10*ROW('Sanitation Data'!I85))),'Data Summary'!DL91="Yes"),OFFSET('Sanitation Data'!$I$10,0,10*ROW('Sanitation Data'!I85)),NA())</f>
        <v>#N/A</v>
      </c>
      <c r="AX91" s="491" t="e">
        <f ca="1">+IF(AND(ISNUMBER(OFFSET('Sanitation Data'!$I$11,0,10*ROW('Sanitation Data'!I85))),'Data Summary'!DM91="Yes"),OFFSET('Sanitation Data'!$I$11,0,10*ROW('Sanitation Data'!I85)),NA())</f>
        <v>#N/A</v>
      </c>
      <c r="AY91" s="491" t="e">
        <f ca="1">+IF(AND(ISNUMBER(OFFSET('Sanitation Data'!$I$12,0,10*ROW('Sanitation Data'!I85))),'Data Summary'!DN91="Yes"),OFFSET('Sanitation Data'!$I$12,0,10*ROW('Sanitation Data'!I85)),NA())</f>
        <v>#N/A</v>
      </c>
      <c r="AZ91" s="492" t="e">
        <f ca="1">+IF(AND(ISNUMBER(OFFSET('Hygiene Data'!$D$5,0,10*ROW('Hygiene Data'!D85))),'Data Summary'!DO91="Yes"),OFFSET('Hygiene Data'!$D$5,0,10*ROW('Hygiene Data'!D85)),NA())</f>
        <v>#N/A</v>
      </c>
      <c r="BA91" s="492" t="e">
        <f ca="1">+IF(AND(ISNUMBER(OFFSET('Hygiene Data'!$D$7,0,10*ROW('Hygiene Data'!D85))),'Data Summary'!DP91="Yes"),OFFSET('Hygiene Data'!$D$7,0,10*ROW('Hygiene Data'!D85)),NA())</f>
        <v>#N/A</v>
      </c>
      <c r="BB91" s="492" t="e">
        <f ca="1">+IF(AND(ISNUMBER(OFFSET('Hygiene Data'!$D$9,0,10*ROW('Hygiene Data'!D85))),'Data Summary'!DQ91="Yes"),OFFSET('Hygiene Data'!$D$9,0,10*ROW('Hygiene Data'!D85)),NA())</f>
        <v>#N/A</v>
      </c>
      <c r="BC91" s="492" t="e">
        <f ca="1">+IF(AND(ISNUMBER(OFFSET('Hygiene Data'!$E$5,0,10*ROW('Hygiene Data'!E85))),'Data Summary'!DR91="Yes"),OFFSET('Hygiene Data'!$E$5,0,10*ROW('Hygiene Data'!E85)),NA())</f>
        <v>#N/A</v>
      </c>
      <c r="BD91" s="492" t="e">
        <f ca="1">+IF(AND(ISNUMBER(OFFSET('Hygiene Data'!$E$7,0,10*ROW('Hygiene Data'!E85))),'Data Summary'!DS91="Yes"),OFFSET('Hygiene Data'!$E$7,0,10*ROW('Hygiene Data'!E85)),NA())</f>
        <v>#N/A</v>
      </c>
      <c r="BE91" s="492" t="e">
        <f ca="1">+IF(AND(ISNUMBER(OFFSET('Hygiene Data'!$E$9,0,10*ROW('Hygiene Data'!E85))),'Data Summary'!DT91="Yes"),OFFSET('Hygiene Data'!$E$9,0,10*ROW('Hygiene Data'!E85)),NA())</f>
        <v>#N/A</v>
      </c>
      <c r="BF91" s="492" t="e">
        <f ca="1">+IF(AND(ISNUMBER(OFFSET('Hygiene Data'!$F$5,0,10*ROW('Hygiene Data'!F85))),'Data Summary'!DU91="Yes"),OFFSET('Hygiene Data'!$F$5,0,10*ROW('Hygiene Data'!F85)),NA())</f>
        <v>#N/A</v>
      </c>
      <c r="BG91" s="492" t="e">
        <f ca="1">+IF(AND(ISNUMBER(OFFSET('Hygiene Data'!$F$7,0,10*ROW('Hygiene Data'!F85))),'Data Summary'!DV91="Yes"),OFFSET('Hygiene Data'!$F$7,0,10*ROW('Hygiene Data'!F85)),NA())</f>
        <v>#N/A</v>
      </c>
      <c r="BH91" s="492" t="e">
        <f ca="1">+IF(AND(ISNUMBER(OFFSET('Hygiene Data'!$F$9,0,10*ROW('Hygiene Data'!F85))),'Data Summary'!DW91="Yes"),OFFSET('Hygiene Data'!$F$9,0,10*ROW('Hygiene Data'!F85)),NA())</f>
        <v>#N/A</v>
      </c>
      <c r="BI91" s="492" t="e">
        <f ca="1">+IF(AND(ISNUMBER(OFFSET('Hygiene Data'!$G$5,0,10*ROW('Hygiene Data'!G85))),'Data Summary'!DX91="Yes"),OFFSET('Hygiene Data'!$G$5,0,10*ROW('Hygiene Data'!G85)),NA())</f>
        <v>#N/A</v>
      </c>
      <c r="BJ91" s="492" t="e">
        <f ca="1">+IF(AND(ISNUMBER(OFFSET('Hygiene Data'!$G$7,0,10*ROW('Hygiene Data'!G85))),'Data Summary'!DY91="Yes"),OFFSET('Hygiene Data'!$G$7,0,10*ROW('Hygiene Data'!G85)),NA())</f>
        <v>#N/A</v>
      </c>
      <c r="BK91" s="492" t="e">
        <f ca="1">+IF(AND(ISNUMBER(OFFSET('Hygiene Data'!$G$9,0,10*ROW('Hygiene Data'!G85))),'Data Summary'!DZ91="Yes"),OFFSET('Hygiene Data'!$G$9,0,10*ROW('Hygiene Data'!G85)),NA())</f>
        <v>#N/A</v>
      </c>
      <c r="BL91" s="492" t="e">
        <f ca="1">+IF(AND(ISNUMBER(OFFSET('Hygiene Data'!$H$5,0,10*ROW('Hygiene Data'!H85))),'Data Summary'!EA91="Yes"),OFFSET('Hygiene Data'!$H$5,0,10*ROW('Hygiene Data'!H85)),NA())</f>
        <v>#N/A</v>
      </c>
      <c r="BM91" s="492" t="e">
        <f ca="1">+IF(AND(ISNUMBER(OFFSET('Hygiene Data'!$H$7,0,10*ROW('Hygiene Data'!H85))),'Data Summary'!EB91="Yes"),OFFSET('Hygiene Data'!$H$7,0,10*ROW('Hygiene Data'!H85)),NA())</f>
        <v>#N/A</v>
      </c>
      <c r="BN91" s="492" t="e">
        <f ca="1">+IF(AND(ISNUMBER(OFFSET('Hygiene Data'!$H$9,0,10*ROW('Hygiene Data'!H85))),'Data Summary'!EC91="Yes"),OFFSET('Hygiene Data'!$H$9,0,10*ROW('Hygiene Data'!H85)),NA())</f>
        <v>#N/A</v>
      </c>
      <c r="BO91" s="492" t="e">
        <f ca="1">+IF(AND(ISNUMBER(OFFSET('Hygiene Data'!$I$5,0,10*ROW('Hygiene Data'!I85))),'Data Summary'!ED91="Yes"),OFFSET('Hygiene Data'!$I$5,0,10*ROW('Hygiene Data'!I85)),NA())</f>
        <v>#N/A</v>
      </c>
      <c r="BP91" s="492" t="e">
        <f ca="1">+IF(AND(ISNUMBER(OFFSET('Hygiene Data'!$I$7,0,10*ROW('Hygiene Data'!I85))),'Data Summary'!EE91="Yes"),OFFSET('Hygiene Data'!$I$7,0,10*ROW('Hygiene Data'!I85)),NA())</f>
        <v>#N/A</v>
      </c>
      <c r="BQ91" s="492" t="e">
        <f ca="1">+IF(AND(ISNUMBER(OFFSET('Hygiene Data'!$I$9,0,10*ROW('Hygiene Data'!I85))),'Data Summary'!EF91="Yes"),OFFSET('Hygiene Data'!$I$9,0,10*ROW('Hygiene Data'!I85)),NA())</f>
        <v>#N/A</v>
      </c>
    </row>
    <row r="92" spans="1:69" x14ac:dyDescent="0.25">
      <c r="A92" s="488" t="e">
        <f ca="1">+RIGHT('Data Summary'!A92,LEN('Data Summary'!A92)-9)</f>
        <v>#VALUE!</v>
      </c>
      <c r="B92" s="462" t="str">
        <f ca="1">+IF(ISTEXT('Data Summary'!B92),'Data Summary'!B92,"")</f>
        <v/>
      </c>
      <c r="C92" s="489" t="e">
        <f ca="1">+VALUE('Data Summary'!C92)</f>
        <v>#VALUE!</v>
      </c>
      <c r="D92" s="490" t="e">
        <f ca="1">+IF(AND(ISNUMBER(OFFSET('Water Data'!$D$4,0,10*ROW('Water Data'!D86))),'Data Summary'!BS92="Yes"),100-OFFSET('Water Data'!$D$4,0,10*ROW('Water Data'!D86)),NA())</f>
        <v>#N/A</v>
      </c>
      <c r="E92" s="490" t="e">
        <f ca="1">+IF(AND(ISNUMBER(OFFSET('Water Data'!$D$6,0,10*ROW('Water Data'!D86))),'Data Summary'!BT92="Yes"),OFFSET('Water Data'!$D$6,0,10*ROW('Water Data'!D86)),NA())</f>
        <v>#N/A</v>
      </c>
      <c r="F92" s="490" t="e">
        <f ca="1">+IF(AND(ISNUMBER(OFFSET('Water Data'!$D$9,0,10*ROW('Water Data'!D86))),'Data Summary'!BU92="Yes"),OFFSET('Water Data'!$D$9,0,10*ROW('Water Data'!D86)),NA())</f>
        <v>#N/A</v>
      </c>
      <c r="G92" s="490" t="e">
        <f ca="1">+IF(AND(ISNUMBER(OFFSET('Water Data'!$E$4,0,10*ROW('Water Data'!E86))),'Data Summary'!BV92="Yes"),100-OFFSET('Water Data'!$E$4,0,10*ROW('Water Data'!E86)),NA())</f>
        <v>#N/A</v>
      </c>
      <c r="H92" s="490" t="e">
        <f ca="1">+IF(AND(ISNUMBER(OFFSET('Water Data'!$E$6,0,10*ROW('Water Data'!E86))),'Data Summary'!BW92="Yes"),OFFSET('Water Data'!$E$6,0,10*ROW('Water Data'!E86)),NA())</f>
        <v>#N/A</v>
      </c>
      <c r="I92" s="490" t="e">
        <f ca="1">+IF(AND(ISNUMBER(OFFSET('Water Data'!$E$9,0,10*ROW('Water Data'!E86))),'Data Summary'!BX92="Yes"),OFFSET('Water Data'!$E$9,0,10*ROW('Water Data'!E86)),NA())</f>
        <v>#N/A</v>
      </c>
      <c r="J92" s="490" t="e">
        <f ca="1">+IF(AND(ISNUMBER(OFFSET('Water Data'!$F$4,0,10*ROW('Water Data'!F86))),'Data Summary'!BY92="Yes"),100-OFFSET('Water Data'!$F$4,0,10*ROW('Water Data'!F86)),NA())</f>
        <v>#N/A</v>
      </c>
      <c r="K92" s="490" t="e">
        <f ca="1">+IF(AND(ISNUMBER(OFFSET('Water Data'!$F$6,0,10*ROW('Water Data'!F86))),'Data Summary'!BZ92="Yes"),OFFSET('Water Data'!$F$6,0,10*ROW('Water Data'!F86)),NA())</f>
        <v>#N/A</v>
      </c>
      <c r="L92" s="490" t="e">
        <f ca="1">+IF(AND(ISNUMBER(OFFSET('Water Data'!$F$9,0,10*ROW('Water Data'!F86))),'Data Summary'!CA92="Yes"),OFFSET('Water Data'!$F$9,0,10*ROW('Water Data'!F86)),NA())</f>
        <v>#N/A</v>
      </c>
      <c r="M92" s="490" t="e">
        <f ca="1">+IF(AND(ISNUMBER(OFFSET('Water Data'!$G$4,0,10*ROW('Water Data'!G86))),'Data Summary'!CB92="Yes"),100-OFFSET('Water Data'!$G$4,0,10*ROW('Water Data'!G86)),NA())</f>
        <v>#N/A</v>
      </c>
      <c r="N92" s="490" t="e">
        <f ca="1">+IF(AND(ISNUMBER(OFFSET('Water Data'!$G$6,0,10*ROW('Water Data'!G86))),'Data Summary'!CC92="Yes"),OFFSET('Water Data'!$G$6,0,10*ROW('Water Data'!G86)),NA())</f>
        <v>#N/A</v>
      </c>
      <c r="O92" s="490" t="e">
        <f ca="1">+IF(AND(ISNUMBER(OFFSET('Water Data'!$G$9,0,10*ROW('Water Data'!G86))),'Data Summary'!CD92="Yes"),OFFSET('Water Data'!$G$9,0,10*ROW('Water Data'!G86)),NA())</f>
        <v>#N/A</v>
      </c>
      <c r="P92" s="490" t="e">
        <f ca="1">+IF(AND(ISNUMBER(OFFSET('Water Data'!$H$4,0,10*ROW('Water Data'!H86))),'Data Summary'!CE92="Yes"),100-OFFSET('Water Data'!$H$4,0,10*ROW('Water Data'!H86)),NA())</f>
        <v>#N/A</v>
      </c>
      <c r="Q92" s="490" t="e">
        <f ca="1">+IF(AND(ISNUMBER(OFFSET('Water Data'!$H$6,0,10*ROW('Water Data'!H86))),'Data Summary'!CF92="Yes"),OFFSET('Water Data'!$H$6,0,10*ROW('Water Data'!H86)),NA())</f>
        <v>#N/A</v>
      </c>
      <c r="R92" s="490" t="e">
        <f ca="1">+IF(AND(ISNUMBER(OFFSET('Water Data'!$H$9,0,10*ROW('Water Data'!H86))),'Data Summary'!CG92="Yes"),OFFSET('Water Data'!$H$9,0,10*ROW('Water Data'!H86)),NA())</f>
        <v>#N/A</v>
      </c>
      <c r="S92" s="490" t="e">
        <f ca="1">+IF(AND(ISNUMBER(OFFSET('Water Data'!$I$4,0,10*ROW('Water Data'!I86))),'Data Summary'!CH92="Yes"),100-OFFSET('Water Data'!$I$4,0,10*ROW('Water Data'!I86)),NA())</f>
        <v>#N/A</v>
      </c>
      <c r="T92" s="490" t="e">
        <f ca="1">+IF(AND(ISNUMBER(OFFSET('Water Data'!$I$6,0,10*ROW('Water Data'!I86))),'Data Summary'!CI92="Yes"),OFFSET('Water Data'!$I$6,0,10*ROW('Water Data'!I86)),NA())</f>
        <v>#N/A</v>
      </c>
      <c r="U92" s="490" t="e">
        <f ca="1">+IF(AND(ISNUMBER(OFFSET('Water Data'!$I$9,0,10*ROW('Water Data'!I86))),'Data Summary'!CJ92="Yes"),OFFSET('Water Data'!$I$9,0,10*ROW('Water Data'!I86)),NA())</f>
        <v>#N/A</v>
      </c>
      <c r="V92" s="491" t="e">
        <f ca="1">+IF(AND(ISNUMBER(OFFSET('Sanitation Data'!$D$4,0,10*ROW('Sanitation Data'!D86))),'Data Summary'!CK92="Yes"),100-OFFSET('Sanitation Data'!$D$4,0,10*ROW('Sanitation Data'!D86)),NA())</f>
        <v>#N/A</v>
      </c>
      <c r="W92" s="491" t="e">
        <f ca="1">+IF(AND(ISNUMBER(OFFSET('Sanitation Data'!$D$6,0,10*ROW('Sanitation Data'!D86))),'Data Summary'!CL92="Yes"),OFFSET('Sanitation Data'!$D$6,0,10*ROW('Sanitation Data'!D86)),NA())</f>
        <v>#N/A</v>
      </c>
      <c r="X92" s="491" t="e">
        <f ca="1">+IF(AND(ISNUMBER(OFFSET('Sanitation Data'!$D$10,0,10*ROW('Sanitation Data'!D86))),'Data Summary'!CM92="Yes"),OFFSET('Sanitation Data'!$D$10,0,10*ROW('Sanitation Data'!D86)),NA())</f>
        <v>#N/A</v>
      </c>
      <c r="Y92" s="491" t="e">
        <f ca="1">+IF(AND(ISNUMBER(OFFSET('Sanitation Data'!$D$11,0,10*ROW('Sanitation Data'!D86))),'Data Summary'!CN92="Yes"),OFFSET('Sanitation Data'!$D$11,0,10*ROW('Sanitation Data'!D86)),NA())</f>
        <v>#N/A</v>
      </c>
      <c r="Z92" s="491" t="e">
        <f ca="1">+IF(AND(ISNUMBER(OFFSET('Sanitation Data'!$D$12,0,10*ROW('Sanitation Data'!D86))),'Data Summary'!CO92="Yes"),OFFSET('Sanitation Data'!$D$12,0,10*ROW('Sanitation Data'!D86)),NA())</f>
        <v>#N/A</v>
      </c>
      <c r="AA92" s="491" t="e">
        <f ca="1">+IF(AND(ISNUMBER(OFFSET('Sanitation Data'!$E$4,0,10*ROW('Sanitation Data'!E86))),'Data Summary'!CP92="Yes"),100-OFFSET('Sanitation Data'!$E$4,0,10*ROW('Sanitation Data'!E86)),NA())</f>
        <v>#N/A</v>
      </c>
      <c r="AB92" s="491" t="e">
        <f ca="1">+IF(AND(ISNUMBER(OFFSET('Sanitation Data'!$E$6,0,10*ROW('Sanitation Data'!E86))),'Data Summary'!CQ92="Yes"),OFFSET('Sanitation Data'!$E$6,0,10*ROW('Sanitation Data'!E86)),NA())</f>
        <v>#N/A</v>
      </c>
      <c r="AC92" s="491" t="e">
        <f ca="1">+IF(AND(ISNUMBER(OFFSET('Sanitation Data'!$E$10,0,10*ROW('Sanitation Data'!E86))),'Data Summary'!CR92="Yes"),OFFSET('Sanitation Data'!$E$10,0,10*ROW('Sanitation Data'!E86)),NA())</f>
        <v>#N/A</v>
      </c>
      <c r="AD92" s="491" t="e">
        <f ca="1">+IF(AND(ISNUMBER(OFFSET('Sanitation Data'!$E$11,0,10*ROW('Sanitation Data'!E86))),'Data Summary'!CS92="Yes"),OFFSET('Sanitation Data'!$E$11,0,10*ROW('Sanitation Data'!E86)),NA())</f>
        <v>#N/A</v>
      </c>
      <c r="AE92" s="491" t="e">
        <f ca="1">+IF(AND(ISNUMBER(OFFSET('Sanitation Data'!$E$12,0,10*ROW('Sanitation Data'!E86))),'Data Summary'!CT92="Yes"),OFFSET('Sanitation Data'!$E$12,0,10*ROW('Sanitation Data'!E86)),NA())</f>
        <v>#N/A</v>
      </c>
      <c r="AF92" s="491" t="e">
        <f ca="1">+IF(AND(ISNUMBER(OFFSET('Sanitation Data'!$F$4,0,10*ROW('Sanitation Data'!F86))),'Data Summary'!CU92="Yes"),100-OFFSET('Sanitation Data'!$F$4,0,10*ROW('Sanitation Data'!F86)),NA())</f>
        <v>#N/A</v>
      </c>
      <c r="AG92" s="491" t="e">
        <f ca="1">+IF(AND(ISNUMBER(OFFSET('Sanitation Data'!$F$6,0,10*ROW('Sanitation Data'!F86))),'Data Summary'!CV92="Yes"),OFFSET('Sanitation Data'!$F$6,0,10*ROW('Sanitation Data'!F86)),NA())</f>
        <v>#N/A</v>
      </c>
      <c r="AH92" s="491" t="e">
        <f ca="1">+IF(AND(ISNUMBER(OFFSET('Sanitation Data'!$F$10,0,10*ROW('Sanitation Data'!F86))),'Data Summary'!CW92="Yes"),OFFSET('Sanitation Data'!$F$10,0,10*ROW('Sanitation Data'!F86)),NA())</f>
        <v>#N/A</v>
      </c>
      <c r="AI92" s="491" t="e">
        <f ca="1">+IF(AND(ISNUMBER(OFFSET('Sanitation Data'!$F$11,0,10*ROW('Sanitation Data'!F86))),'Data Summary'!CX92="Yes"),OFFSET('Sanitation Data'!$F$11,0,10*ROW('Sanitation Data'!F86)),NA())</f>
        <v>#N/A</v>
      </c>
      <c r="AJ92" s="491" t="e">
        <f ca="1">+IF(AND(ISNUMBER(OFFSET('Sanitation Data'!$F$12,0,10*ROW('Sanitation Data'!F86))),'Data Summary'!CY92="Yes"),OFFSET('Sanitation Data'!$F$12,0,10*ROW('Sanitation Data'!F86)),NA())</f>
        <v>#N/A</v>
      </c>
      <c r="AK92" s="491" t="e">
        <f ca="1">+IF(AND(ISNUMBER(OFFSET('Sanitation Data'!$G$4,0,10*ROW('Sanitation Data'!G86))),'Data Summary'!CZ92="Yes"),100-OFFSET('Sanitation Data'!$G$4,0,10*ROW('Sanitation Data'!G86)),NA())</f>
        <v>#N/A</v>
      </c>
      <c r="AL92" s="491" t="e">
        <f ca="1">+IF(AND(ISNUMBER(OFFSET('Sanitation Data'!$G$6,0,10*ROW('Sanitation Data'!G86))),'Data Summary'!DA92="Yes"),OFFSET('Sanitation Data'!$G$6,0,10*ROW('Sanitation Data'!G86)),NA())</f>
        <v>#N/A</v>
      </c>
      <c r="AM92" s="491" t="e">
        <f ca="1">+IF(AND(ISNUMBER(OFFSET('Sanitation Data'!$G$10,0,10*ROW('Sanitation Data'!G86))),'Data Summary'!DB92="Yes"),OFFSET('Sanitation Data'!$G$10,0,10*ROW('Sanitation Data'!G86)),NA())</f>
        <v>#N/A</v>
      </c>
      <c r="AN92" s="491" t="e">
        <f ca="1">+IF(AND(ISNUMBER(OFFSET('Sanitation Data'!$G$11,0,10*ROW('Sanitation Data'!G86))),'Data Summary'!DC92="Yes"),OFFSET('Sanitation Data'!$G$11,0,10*ROW('Sanitation Data'!G86)),NA())</f>
        <v>#N/A</v>
      </c>
      <c r="AO92" s="491" t="e">
        <f ca="1">+IF(AND(ISNUMBER(OFFSET('Sanitation Data'!$G$12,0,10*ROW('Sanitation Data'!G86))),'Data Summary'!DD92="Yes"),OFFSET('Sanitation Data'!$G$12,0,10*ROW('Sanitation Data'!G86)),NA())</f>
        <v>#N/A</v>
      </c>
      <c r="AP92" s="491" t="e">
        <f ca="1">+IF(AND(ISNUMBER(OFFSET('Sanitation Data'!$H$4,0,10*ROW('Sanitation Data'!H86))),'Data Summary'!DE92="Yes"),100-OFFSET('Sanitation Data'!$H$4,0,10*ROW('Sanitation Data'!H86)),NA())</f>
        <v>#N/A</v>
      </c>
      <c r="AQ92" s="491" t="e">
        <f ca="1">+IF(AND(ISNUMBER(OFFSET('Sanitation Data'!$H$6,0,10*ROW('Sanitation Data'!H86))),'Data Summary'!DF92="Yes"),OFFSET('Sanitation Data'!$H$6,0,10*ROW('Sanitation Data'!H86)),NA())</f>
        <v>#N/A</v>
      </c>
      <c r="AR92" s="491" t="e">
        <f ca="1">+IF(AND(ISNUMBER(OFFSET('Sanitation Data'!$H$10,0,10*ROW('Sanitation Data'!H86))),'Data Summary'!DG92="Yes"),OFFSET('Sanitation Data'!$H$10,0,10*ROW('Sanitation Data'!H86)),NA())</f>
        <v>#N/A</v>
      </c>
      <c r="AS92" s="491" t="e">
        <f ca="1">+IF(AND(ISNUMBER(OFFSET('Sanitation Data'!$H$11,0,10*ROW('Sanitation Data'!H86))),'Data Summary'!DH92="Yes"),OFFSET('Sanitation Data'!$H$11,0,10*ROW('Sanitation Data'!H86)),NA())</f>
        <v>#N/A</v>
      </c>
      <c r="AT92" s="491" t="e">
        <f ca="1">+IF(AND(ISNUMBER(OFFSET('Sanitation Data'!$H$12,0,10*ROW('Sanitation Data'!H86))),'Data Summary'!DI92="Yes"),OFFSET('Sanitation Data'!$H$12,0,10*ROW('Sanitation Data'!H86)),NA())</f>
        <v>#N/A</v>
      </c>
      <c r="AU92" s="491" t="e">
        <f ca="1">+IF(AND(ISNUMBER(OFFSET('Sanitation Data'!$I$4,0,10*ROW('Sanitation Data'!I86))),'Data Summary'!DJ92="Yes"),100-OFFSET('Sanitation Data'!$I$4,0,10*ROW('Sanitation Data'!I86)),NA())</f>
        <v>#N/A</v>
      </c>
      <c r="AV92" s="491" t="e">
        <f ca="1">+IF(AND(ISNUMBER(OFFSET('Sanitation Data'!$I$6,0,10*ROW('Sanitation Data'!I86))),'Data Summary'!DK92="Yes"),OFFSET('Sanitation Data'!$I$6,0,10*ROW('Sanitation Data'!I86)),NA())</f>
        <v>#N/A</v>
      </c>
      <c r="AW92" s="491" t="e">
        <f ca="1">+IF(AND(ISNUMBER(OFFSET('Sanitation Data'!$I$10,0,10*ROW('Sanitation Data'!I86))),'Data Summary'!DL92="Yes"),OFFSET('Sanitation Data'!$I$10,0,10*ROW('Sanitation Data'!I86)),NA())</f>
        <v>#N/A</v>
      </c>
      <c r="AX92" s="491" t="e">
        <f ca="1">+IF(AND(ISNUMBER(OFFSET('Sanitation Data'!$I$11,0,10*ROW('Sanitation Data'!I86))),'Data Summary'!DM92="Yes"),OFFSET('Sanitation Data'!$I$11,0,10*ROW('Sanitation Data'!I86)),NA())</f>
        <v>#N/A</v>
      </c>
      <c r="AY92" s="491" t="e">
        <f ca="1">+IF(AND(ISNUMBER(OFFSET('Sanitation Data'!$I$12,0,10*ROW('Sanitation Data'!I86))),'Data Summary'!DN92="Yes"),OFFSET('Sanitation Data'!$I$12,0,10*ROW('Sanitation Data'!I86)),NA())</f>
        <v>#N/A</v>
      </c>
      <c r="AZ92" s="492" t="e">
        <f ca="1">+IF(AND(ISNUMBER(OFFSET('Hygiene Data'!$D$5,0,10*ROW('Hygiene Data'!D86))),'Data Summary'!DO92="Yes"),OFFSET('Hygiene Data'!$D$5,0,10*ROW('Hygiene Data'!D86)),NA())</f>
        <v>#N/A</v>
      </c>
      <c r="BA92" s="492" t="e">
        <f ca="1">+IF(AND(ISNUMBER(OFFSET('Hygiene Data'!$D$7,0,10*ROW('Hygiene Data'!D86))),'Data Summary'!DP92="Yes"),OFFSET('Hygiene Data'!$D$7,0,10*ROW('Hygiene Data'!D86)),NA())</f>
        <v>#N/A</v>
      </c>
      <c r="BB92" s="492" t="e">
        <f ca="1">+IF(AND(ISNUMBER(OFFSET('Hygiene Data'!$D$9,0,10*ROW('Hygiene Data'!D86))),'Data Summary'!DQ92="Yes"),OFFSET('Hygiene Data'!$D$9,0,10*ROW('Hygiene Data'!D86)),NA())</f>
        <v>#N/A</v>
      </c>
      <c r="BC92" s="492" t="e">
        <f ca="1">+IF(AND(ISNUMBER(OFFSET('Hygiene Data'!$E$5,0,10*ROW('Hygiene Data'!E86))),'Data Summary'!DR92="Yes"),OFFSET('Hygiene Data'!$E$5,0,10*ROW('Hygiene Data'!E86)),NA())</f>
        <v>#N/A</v>
      </c>
      <c r="BD92" s="492" t="e">
        <f ca="1">+IF(AND(ISNUMBER(OFFSET('Hygiene Data'!$E$7,0,10*ROW('Hygiene Data'!E86))),'Data Summary'!DS92="Yes"),OFFSET('Hygiene Data'!$E$7,0,10*ROW('Hygiene Data'!E86)),NA())</f>
        <v>#N/A</v>
      </c>
      <c r="BE92" s="492" t="e">
        <f ca="1">+IF(AND(ISNUMBER(OFFSET('Hygiene Data'!$E$9,0,10*ROW('Hygiene Data'!E86))),'Data Summary'!DT92="Yes"),OFFSET('Hygiene Data'!$E$9,0,10*ROW('Hygiene Data'!E86)),NA())</f>
        <v>#N/A</v>
      </c>
      <c r="BF92" s="492" t="e">
        <f ca="1">+IF(AND(ISNUMBER(OFFSET('Hygiene Data'!$F$5,0,10*ROW('Hygiene Data'!F86))),'Data Summary'!DU92="Yes"),OFFSET('Hygiene Data'!$F$5,0,10*ROW('Hygiene Data'!F86)),NA())</f>
        <v>#N/A</v>
      </c>
      <c r="BG92" s="492" t="e">
        <f ca="1">+IF(AND(ISNUMBER(OFFSET('Hygiene Data'!$F$7,0,10*ROW('Hygiene Data'!F86))),'Data Summary'!DV92="Yes"),OFFSET('Hygiene Data'!$F$7,0,10*ROW('Hygiene Data'!F86)),NA())</f>
        <v>#N/A</v>
      </c>
      <c r="BH92" s="492" t="e">
        <f ca="1">+IF(AND(ISNUMBER(OFFSET('Hygiene Data'!$F$9,0,10*ROW('Hygiene Data'!F86))),'Data Summary'!DW92="Yes"),OFFSET('Hygiene Data'!$F$9,0,10*ROW('Hygiene Data'!F86)),NA())</f>
        <v>#N/A</v>
      </c>
      <c r="BI92" s="492" t="e">
        <f ca="1">+IF(AND(ISNUMBER(OFFSET('Hygiene Data'!$G$5,0,10*ROW('Hygiene Data'!G86))),'Data Summary'!DX92="Yes"),OFFSET('Hygiene Data'!$G$5,0,10*ROW('Hygiene Data'!G86)),NA())</f>
        <v>#N/A</v>
      </c>
      <c r="BJ92" s="492" t="e">
        <f ca="1">+IF(AND(ISNUMBER(OFFSET('Hygiene Data'!$G$7,0,10*ROW('Hygiene Data'!G86))),'Data Summary'!DY92="Yes"),OFFSET('Hygiene Data'!$G$7,0,10*ROW('Hygiene Data'!G86)),NA())</f>
        <v>#N/A</v>
      </c>
      <c r="BK92" s="492" t="e">
        <f ca="1">+IF(AND(ISNUMBER(OFFSET('Hygiene Data'!$G$9,0,10*ROW('Hygiene Data'!G86))),'Data Summary'!DZ92="Yes"),OFFSET('Hygiene Data'!$G$9,0,10*ROW('Hygiene Data'!G86)),NA())</f>
        <v>#N/A</v>
      </c>
      <c r="BL92" s="492" t="e">
        <f ca="1">+IF(AND(ISNUMBER(OFFSET('Hygiene Data'!$H$5,0,10*ROW('Hygiene Data'!H86))),'Data Summary'!EA92="Yes"),OFFSET('Hygiene Data'!$H$5,0,10*ROW('Hygiene Data'!H86)),NA())</f>
        <v>#N/A</v>
      </c>
      <c r="BM92" s="492" t="e">
        <f ca="1">+IF(AND(ISNUMBER(OFFSET('Hygiene Data'!$H$7,0,10*ROW('Hygiene Data'!H86))),'Data Summary'!EB92="Yes"),OFFSET('Hygiene Data'!$H$7,0,10*ROW('Hygiene Data'!H86)),NA())</f>
        <v>#N/A</v>
      </c>
      <c r="BN92" s="492" t="e">
        <f ca="1">+IF(AND(ISNUMBER(OFFSET('Hygiene Data'!$H$9,0,10*ROW('Hygiene Data'!H86))),'Data Summary'!EC92="Yes"),OFFSET('Hygiene Data'!$H$9,0,10*ROW('Hygiene Data'!H86)),NA())</f>
        <v>#N/A</v>
      </c>
      <c r="BO92" s="492" t="e">
        <f ca="1">+IF(AND(ISNUMBER(OFFSET('Hygiene Data'!$I$5,0,10*ROW('Hygiene Data'!I86))),'Data Summary'!ED92="Yes"),OFFSET('Hygiene Data'!$I$5,0,10*ROW('Hygiene Data'!I86)),NA())</f>
        <v>#N/A</v>
      </c>
      <c r="BP92" s="492" t="e">
        <f ca="1">+IF(AND(ISNUMBER(OFFSET('Hygiene Data'!$I$7,0,10*ROW('Hygiene Data'!I86))),'Data Summary'!EE92="Yes"),OFFSET('Hygiene Data'!$I$7,0,10*ROW('Hygiene Data'!I86)),NA())</f>
        <v>#N/A</v>
      </c>
      <c r="BQ92" s="492" t="e">
        <f ca="1">+IF(AND(ISNUMBER(OFFSET('Hygiene Data'!$I$9,0,10*ROW('Hygiene Data'!I86))),'Data Summary'!EF92="Yes"),OFFSET('Hygiene Data'!$I$9,0,10*ROW('Hygiene Data'!I86)),NA())</f>
        <v>#N/A</v>
      </c>
    </row>
    <row r="93" spans="1:69" x14ac:dyDescent="0.25">
      <c r="A93" s="488" t="e">
        <f ca="1">+RIGHT('Data Summary'!A93,LEN('Data Summary'!A93)-9)</f>
        <v>#VALUE!</v>
      </c>
      <c r="B93" s="462" t="str">
        <f ca="1">+IF(ISTEXT('Data Summary'!B93),'Data Summary'!B93,"")</f>
        <v/>
      </c>
      <c r="C93" s="489" t="e">
        <f ca="1">+VALUE('Data Summary'!C93)</f>
        <v>#VALUE!</v>
      </c>
      <c r="D93" s="490" t="e">
        <f ca="1">+IF(AND(ISNUMBER(OFFSET('Water Data'!$D$4,0,10*ROW('Water Data'!D87))),'Data Summary'!BS93="Yes"),100-OFFSET('Water Data'!$D$4,0,10*ROW('Water Data'!D87)),NA())</f>
        <v>#N/A</v>
      </c>
      <c r="E93" s="490" t="e">
        <f ca="1">+IF(AND(ISNUMBER(OFFSET('Water Data'!$D$6,0,10*ROW('Water Data'!D87))),'Data Summary'!BT93="Yes"),OFFSET('Water Data'!$D$6,0,10*ROW('Water Data'!D87)),NA())</f>
        <v>#N/A</v>
      </c>
      <c r="F93" s="490" t="e">
        <f ca="1">+IF(AND(ISNUMBER(OFFSET('Water Data'!$D$9,0,10*ROW('Water Data'!D87))),'Data Summary'!BU93="Yes"),OFFSET('Water Data'!$D$9,0,10*ROW('Water Data'!D87)),NA())</f>
        <v>#N/A</v>
      </c>
      <c r="G93" s="490" t="e">
        <f ca="1">+IF(AND(ISNUMBER(OFFSET('Water Data'!$E$4,0,10*ROW('Water Data'!E87))),'Data Summary'!BV93="Yes"),100-OFFSET('Water Data'!$E$4,0,10*ROW('Water Data'!E87)),NA())</f>
        <v>#N/A</v>
      </c>
      <c r="H93" s="490" t="e">
        <f ca="1">+IF(AND(ISNUMBER(OFFSET('Water Data'!$E$6,0,10*ROW('Water Data'!E87))),'Data Summary'!BW93="Yes"),OFFSET('Water Data'!$E$6,0,10*ROW('Water Data'!E87)),NA())</f>
        <v>#N/A</v>
      </c>
      <c r="I93" s="490" t="e">
        <f ca="1">+IF(AND(ISNUMBER(OFFSET('Water Data'!$E$9,0,10*ROW('Water Data'!E87))),'Data Summary'!BX93="Yes"),OFFSET('Water Data'!$E$9,0,10*ROW('Water Data'!E87)),NA())</f>
        <v>#N/A</v>
      </c>
      <c r="J93" s="490" t="e">
        <f ca="1">+IF(AND(ISNUMBER(OFFSET('Water Data'!$F$4,0,10*ROW('Water Data'!F87))),'Data Summary'!BY93="Yes"),100-OFFSET('Water Data'!$F$4,0,10*ROW('Water Data'!F87)),NA())</f>
        <v>#N/A</v>
      </c>
      <c r="K93" s="490" t="e">
        <f ca="1">+IF(AND(ISNUMBER(OFFSET('Water Data'!$F$6,0,10*ROW('Water Data'!F87))),'Data Summary'!BZ93="Yes"),OFFSET('Water Data'!$F$6,0,10*ROW('Water Data'!F87)),NA())</f>
        <v>#N/A</v>
      </c>
      <c r="L93" s="490" t="e">
        <f ca="1">+IF(AND(ISNUMBER(OFFSET('Water Data'!$F$9,0,10*ROW('Water Data'!F87))),'Data Summary'!CA93="Yes"),OFFSET('Water Data'!$F$9,0,10*ROW('Water Data'!F87)),NA())</f>
        <v>#N/A</v>
      </c>
      <c r="M93" s="490" t="e">
        <f ca="1">+IF(AND(ISNUMBER(OFFSET('Water Data'!$G$4,0,10*ROW('Water Data'!G87))),'Data Summary'!CB93="Yes"),100-OFFSET('Water Data'!$G$4,0,10*ROW('Water Data'!G87)),NA())</f>
        <v>#N/A</v>
      </c>
      <c r="N93" s="490" t="e">
        <f ca="1">+IF(AND(ISNUMBER(OFFSET('Water Data'!$G$6,0,10*ROW('Water Data'!G87))),'Data Summary'!CC93="Yes"),OFFSET('Water Data'!$G$6,0,10*ROW('Water Data'!G87)),NA())</f>
        <v>#N/A</v>
      </c>
      <c r="O93" s="490" t="e">
        <f ca="1">+IF(AND(ISNUMBER(OFFSET('Water Data'!$G$9,0,10*ROW('Water Data'!G87))),'Data Summary'!CD93="Yes"),OFFSET('Water Data'!$G$9,0,10*ROW('Water Data'!G87)),NA())</f>
        <v>#N/A</v>
      </c>
      <c r="P93" s="490" t="e">
        <f ca="1">+IF(AND(ISNUMBER(OFFSET('Water Data'!$H$4,0,10*ROW('Water Data'!H87))),'Data Summary'!CE93="Yes"),100-OFFSET('Water Data'!$H$4,0,10*ROW('Water Data'!H87)),NA())</f>
        <v>#N/A</v>
      </c>
      <c r="Q93" s="490" t="e">
        <f ca="1">+IF(AND(ISNUMBER(OFFSET('Water Data'!$H$6,0,10*ROW('Water Data'!H87))),'Data Summary'!CF93="Yes"),OFFSET('Water Data'!$H$6,0,10*ROW('Water Data'!H87)),NA())</f>
        <v>#N/A</v>
      </c>
      <c r="R93" s="490" t="e">
        <f ca="1">+IF(AND(ISNUMBER(OFFSET('Water Data'!$H$9,0,10*ROW('Water Data'!H87))),'Data Summary'!CG93="Yes"),OFFSET('Water Data'!$H$9,0,10*ROW('Water Data'!H87)),NA())</f>
        <v>#N/A</v>
      </c>
      <c r="S93" s="490" t="e">
        <f ca="1">+IF(AND(ISNUMBER(OFFSET('Water Data'!$I$4,0,10*ROW('Water Data'!I87))),'Data Summary'!CH93="Yes"),100-OFFSET('Water Data'!$I$4,0,10*ROW('Water Data'!I87)),NA())</f>
        <v>#N/A</v>
      </c>
      <c r="T93" s="490" t="e">
        <f ca="1">+IF(AND(ISNUMBER(OFFSET('Water Data'!$I$6,0,10*ROW('Water Data'!I87))),'Data Summary'!CI93="Yes"),OFFSET('Water Data'!$I$6,0,10*ROW('Water Data'!I87)),NA())</f>
        <v>#N/A</v>
      </c>
      <c r="U93" s="490" t="e">
        <f ca="1">+IF(AND(ISNUMBER(OFFSET('Water Data'!$I$9,0,10*ROW('Water Data'!I87))),'Data Summary'!CJ93="Yes"),OFFSET('Water Data'!$I$9,0,10*ROW('Water Data'!I87)),NA())</f>
        <v>#N/A</v>
      </c>
      <c r="V93" s="491" t="e">
        <f ca="1">+IF(AND(ISNUMBER(OFFSET('Sanitation Data'!$D$4,0,10*ROW('Sanitation Data'!D87))),'Data Summary'!CK93="Yes"),100-OFFSET('Sanitation Data'!$D$4,0,10*ROW('Sanitation Data'!D87)),NA())</f>
        <v>#N/A</v>
      </c>
      <c r="W93" s="491" t="e">
        <f ca="1">+IF(AND(ISNUMBER(OFFSET('Sanitation Data'!$D$6,0,10*ROW('Sanitation Data'!D87))),'Data Summary'!CL93="Yes"),OFFSET('Sanitation Data'!$D$6,0,10*ROW('Sanitation Data'!D87)),NA())</f>
        <v>#N/A</v>
      </c>
      <c r="X93" s="491" t="e">
        <f ca="1">+IF(AND(ISNUMBER(OFFSET('Sanitation Data'!$D$10,0,10*ROW('Sanitation Data'!D87))),'Data Summary'!CM93="Yes"),OFFSET('Sanitation Data'!$D$10,0,10*ROW('Sanitation Data'!D87)),NA())</f>
        <v>#N/A</v>
      </c>
      <c r="Y93" s="491" t="e">
        <f ca="1">+IF(AND(ISNUMBER(OFFSET('Sanitation Data'!$D$11,0,10*ROW('Sanitation Data'!D87))),'Data Summary'!CN93="Yes"),OFFSET('Sanitation Data'!$D$11,0,10*ROW('Sanitation Data'!D87)),NA())</f>
        <v>#N/A</v>
      </c>
      <c r="Z93" s="491" t="e">
        <f ca="1">+IF(AND(ISNUMBER(OFFSET('Sanitation Data'!$D$12,0,10*ROW('Sanitation Data'!D87))),'Data Summary'!CO93="Yes"),OFFSET('Sanitation Data'!$D$12,0,10*ROW('Sanitation Data'!D87)),NA())</f>
        <v>#N/A</v>
      </c>
      <c r="AA93" s="491" t="e">
        <f ca="1">+IF(AND(ISNUMBER(OFFSET('Sanitation Data'!$E$4,0,10*ROW('Sanitation Data'!E87))),'Data Summary'!CP93="Yes"),100-OFFSET('Sanitation Data'!$E$4,0,10*ROW('Sanitation Data'!E87)),NA())</f>
        <v>#N/A</v>
      </c>
      <c r="AB93" s="491" t="e">
        <f ca="1">+IF(AND(ISNUMBER(OFFSET('Sanitation Data'!$E$6,0,10*ROW('Sanitation Data'!E87))),'Data Summary'!CQ93="Yes"),OFFSET('Sanitation Data'!$E$6,0,10*ROW('Sanitation Data'!E87)),NA())</f>
        <v>#N/A</v>
      </c>
      <c r="AC93" s="491" t="e">
        <f ca="1">+IF(AND(ISNUMBER(OFFSET('Sanitation Data'!$E$10,0,10*ROW('Sanitation Data'!E87))),'Data Summary'!CR93="Yes"),OFFSET('Sanitation Data'!$E$10,0,10*ROW('Sanitation Data'!E87)),NA())</f>
        <v>#N/A</v>
      </c>
      <c r="AD93" s="491" t="e">
        <f ca="1">+IF(AND(ISNUMBER(OFFSET('Sanitation Data'!$E$11,0,10*ROW('Sanitation Data'!E87))),'Data Summary'!CS93="Yes"),OFFSET('Sanitation Data'!$E$11,0,10*ROW('Sanitation Data'!E87)),NA())</f>
        <v>#N/A</v>
      </c>
      <c r="AE93" s="491" t="e">
        <f ca="1">+IF(AND(ISNUMBER(OFFSET('Sanitation Data'!$E$12,0,10*ROW('Sanitation Data'!E87))),'Data Summary'!CT93="Yes"),OFFSET('Sanitation Data'!$E$12,0,10*ROW('Sanitation Data'!E87)),NA())</f>
        <v>#N/A</v>
      </c>
      <c r="AF93" s="491" t="e">
        <f ca="1">+IF(AND(ISNUMBER(OFFSET('Sanitation Data'!$F$4,0,10*ROW('Sanitation Data'!F87))),'Data Summary'!CU93="Yes"),100-OFFSET('Sanitation Data'!$F$4,0,10*ROW('Sanitation Data'!F87)),NA())</f>
        <v>#N/A</v>
      </c>
      <c r="AG93" s="491" t="e">
        <f ca="1">+IF(AND(ISNUMBER(OFFSET('Sanitation Data'!$F$6,0,10*ROW('Sanitation Data'!F87))),'Data Summary'!CV93="Yes"),OFFSET('Sanitation Data'!$F$6,0,10*ROW('Sanitation Data'!F87)),NA())</f>
        <v>#N/A</v>
      </c>
      <c r="AH93" s="491" t="e">
        <f ca="1">+IF(AND(ISNUMBER(OFFSET('Sanitation Data'!$F$10,0,10*ROW('Sanitation Data'!F87))),'Data Summary'!CW93="Yes"),OFFSET('Sanitation Data'!$F$10,0,10*ROW('Sanitation Data'!F87)),NA())</f>
        <v>#N/A</v>
      </c>
      <c r="AI93" s="491" t="e">
        <f ca="1">+IF(AND(ISNUMBER(OFFSET('Sanitation Data'!$F$11,0,10*ROW('Sanitation Data'!F87))),'Data Summary'!CX93="Yes"),OFFSET('Sanitation Data'!$F$11,0,10*ROW('Sanitation Data'!F87)),NA())</f>
        <v>#N/A</v>
      </c>
      <c r="AJ93" s="491" t="e">
        <f ca="1">+IF(AND(ISNUMBER(OFFSET('Sanitation Data'!$F$12,0,10*ROW('Sanitation Data'!F87))),'Data Summary'!CY93="Yes"),OFFSET('Sanitation Data'!$F$12,0,10*ROW('Sanitation Data'!F87)),NA())</f>
        <v>#N/A</v>
      </c>
      <c r="AK93" s="491" t="e">
        <f ca="1">+IF(AND(ISNUMBER(OFFSET('Sanitation Data'!$G$4,0,10*ROW('Sanitation Data'!G87))),'Data Summary'!CZ93="Yes"),100-OFFSET('Sanitation Data'!$G$4,0,10*ROW('Sanitation Data'!G87)),NA())</f>
        <v>#N/A</v>
      </c>
      <c r="AL93" s="491" t="e">
        <f ca="1">+IF(AND(ISNUMBER(OFFSET('Sanitation Data'!$G$6,0,10*ROW('Sanitation Data'!G87))),'Data Summary'!DA93="Yes"),OFFSET('Sanitation Data'!$G$6,0,10*ROW('Sanitation Data'!G87)),NA())</f>
        <v>#N/A</v>
      </c>
      <c r="AM93" s="491" t="e">
        <f ca="1">+IF(AND(ISNUMBER(OFFSET('Sanitation Data'!$G$10,0,10*ROW('Sanitation Data'!G87))),'Data Summary'!DB93="Yes"),OFFSET('Sanitation Data'!$G$10,0,10*ROW('Sanitation Data'!G87)),NA())</f>
        <v>#N/A</v>
      </c>
      <c r="AN93" s="491" t="e">
        <f ca="1">+IF(AND(ISNUMBER(OFFSET('Sanitation Data'!$G$11,0,10*ROW('Sanitation Data'!G87))),'Data Summary'!DC93="Yes"),OFFSET('Sanitation Data'!$G$11,0,10*ROW('Sanitation Data'!G87)),NA())</f>
        <v>#N/A</v>
      </c>
      <c r="AO93" s="491" t="e">
        <f ca="1">+IF(AND(ISNUMBER(OFFSET('Sanitation Data'!$G$12,0,10*ROW('Sanitation Data'!G87))),'Data Summary'!DD93="Yes"),OFFSET('Sanitation Data'!$G$12,0,10*ROW('Sanitation Data'!G87)),NA())</f>
        <v>#N/A</v>
      </c>
      <c r="AP93" s="491" t="e">
        <f ca="1">+IF(AND(ISNUMBER(OFFSET('Sanitation Data'!$H$4,0,10*ROW('Sanitation Data'!H87))),'Data Summary'!DE93="Yes"),100-OFFSET('Sanitation Data'!$H$4,0,10*ROW('Sanitation Data'!H87)),NA())</f>
        <v>#N/A</v>
      </c>
      <c r="AQ93" s="491" t="e">
        <f ca="1">+IF(AND(ISNUMBER(OFFSET('Sanitation Data'!$H$6,0,10*ROW('Sanitation Data'!H87))),'Data Summary'!DF93="Yes"),OFFSET('Sanitation Data'!$H$6,0,10*ROW('Sanitation Data'!H87)),NA())</f>
        <v>#N/A</v>
      </c>
      <c r="AR93" s="491" t="e">
        <f ca="1">+IF(AND(ISNUMBER(OFFSET('Sanitation Data'!$H$10,0,10*ROW('Sanitation Data'!H87))),'Data Summary'!DG93="Yes"),OFFSET('Sanitation Data'!$H$10,0,10*ROW('Sanitation Data'!H87)),NA())</f>
        <v>#N/A</v>
      </c>
      <c r="AS93" s="491" t="e">
        <f ca="1">+IF(AND(ISNUMBER(OFFSET('Sanitation Data'!$H$11,0,10*ROW('Sanitation Data'!H87))),'Data Summary'!DH93="Yes"),OFFSET('Sanitation Data'!$H$11,0,10*ROW('Sanitation Data'!H87)),NA())</f>
        <v>#N/A</v>
      </c>
      <c r="AT93" s="491" t="e">
        <f ca="1">+IF(AND(ISNUMBER(OFFSET('Sanitation Data'!$H$12,0,10*ROW('Sanitation Data'!H87))),'Data Summary'!DI93="Yes"),OFFSET('Sanitation Data'!$H$12,0,10*ROW('Sanitation Data'!H87)),NA())</f>
        <v>#N/A</v>
      </c>
      <c r="AU93" s="491" t="e">
        <f ca="1">+IF(AND(ISNUMBER(OFFSET('Sanitation Data'!$I$4,0,10*ROW('Sanitation Data'!I87))),'Data Summary'!DJ93="Yes"),100-OFFSET('Sanitation Data'!$I$4,0,10*ROW('Sanitation Data'!I87)),NA())</f>
        <v>#N/A</v>
      </c>
      <c r="AV93" s="491" t="e">
        <f ca="1">+IF(AND(ISNUMBER(OFFSET('Sanitation Data'!$I$6,0,10*ROW('Sanitation Data'!I87))),'Data Summary'!DK93="Yes"),OFFSET('Sanitation Data'!$I$6,0,10*ROW('Sanitation Data'!I87)),NA())</f>
        <v>#N/A</v>
      </c>
      <c r="AW93" s="491" t="e">
        <f ca="1">+IF(AND(ISNUMBER(OFFSET('Sanitation Data'!$I$10,0,10*ROW('Sanitation Data'!I87))),'Data Summary'!DL93="Yes"),OFFSET('Sanitation Data'!$I$10,0,10*ROW('Sanitation Data'!I87)),NA())</f>
        <v>#N/A</v>
      </c>
      <c r="AX93" s="491" t="e">
        <f ca="1">+IF(AND(ISNUMBER(OFFSET('Sanitation Data'!$I$11,0,10*ROW('Sanitation Data'!I87))),'Data Summary'!DM93="Yes"),OFFSET('Sanitation Data'!$I$11,0,10*ROW('Sanitation Data'!I87)),NA())</f>
        <v>#N/A</v>
      </c>
      <c r="AY93" s="491" t="e">
        <f ca="1">+IF(AND(ISNUMBER(OFFSET('Sanitation Data'!$I$12,0,10*ROW('Sanitation Data'!I87))),'Data Summary'!DN93="Yes"),OFFSET('Sanitation Data'!$I$12,0,10*ROW('Sanitation Data'!I87)),NA())</f>
        <v>#N/A</v>
      </c>
      <c r="AZ93" s="492" t="e">
        <f ca="1">+IF(AND(ISNUMBER(OFFSET('Hygiene Data'!$D$5,0,10*ROW('Hygiene Data'!D87))),'Data Summary'!DO93="Yes"),OFFSET('Hygiene Data'!$D$5,0,10*ROW('Hygiene Data'!D87)),NA())</f>
        <v>#N/A</v>
      </c>
      <c r="BA93" s="492" t="e">
        <f ca="1">+IF(AND(ISNUMBER(OFFSET('Hygiene Data'!$D$7,0,10*ROW('Hygiene Data'!D87))),'Data Summary'!DP93="Yes"),OFFSET('Hygiene Data'!$D$7,0,10*ROW('Hygiene Data'!D87)),NA())</f>
        <v>#N/A</v>
      </c>
      <c r="BB93" s="492" t="e">
        <f ca="1">+IF(AND(ISNUMBER(OFFSET('Hygiene Data'!$D$9,0,10*ROW('Hygiene Data'!D87))),'Data Summary'!DQ93="Yes"),OFFSET('Hygiene Data'!$D$9,0,10*ROW('Hygiene Data'!D87)),NA())</f>
        <v>#N/A</v>
      </c>
      <c r="BC93" s="492" t="e">
        <f ca="1">+IF(AND(ISNUMBER(OFFSET('Hygiene Data'!$E$5,0,10*ROW('Hygiene Data'!E87))),'Data Summary'!DR93="Yes"),OFFSET('Hygiene Data'!$E$5,0,10*ROW('Hygiene Data'!E87)),NA())</f>
        <v>#N/A</v>
      </c>
      <c r="BD93" s="492" t="e">
        <f ca="1">+IF(AND(ISNUMBER(OFFSET('Hygiene Data'!$E$7,0,10*ROW('Hygiene Data'!E87))),'Data Summary'!DS93="Yes"),OFFSET('Hygiene Data'!$E$7,0,10*ROW('Hygiene Data'!E87)),NA())</f>
        <v>#N/A</v>
      </c>
      <c r="BE93" s="492" t="e">
        <f ca="1">+IF(AND(ISNUMBER(OFFSET('Hygiene Data'!$E$9,0,10*ROW('Hygiene Data'!E87))),'Data Summary'!DT93="Yes"),OFFSET('Hygiene Data'!$E$9,0,10*ROW('Hygiene Data'!E87)),NA())</f>
        <v>#N/A</v>
      </c>
      <c r="BF93" s="492" t="e">
        <f ca="1">+IF(AND(ISNUMBER(OFFSET('Hygiene Data'!$F$5,0,10*ROW('Hygiene Data'!F87))),'Data Summary'!DU93="Yes"),OFFSET('Hygiene Data'!$F$5,0,10*ROW('Hygiene Data'!F87)),NA())</f>
        <v>#N/A</v>
      </c>
      <c r="BG93" s="492" t="e">
        <f ca="1">+IF(AND(ISNUMBER(OFFSET('Hygiene Data'!$F$7,0,10*ROW('Hygiene Data'!F87))),'Data Summary'!DV93="Yes"),OFFSET('Hygiene Data'!$F$7,0,10*ROW('Hygiene Data'!F87)),NA())</f>
        <v>#N/A</v>
      </c>
      <c r="BH93" s="492" t="e">
        <f ca="1">+IF(AND(ISNUMBER(OFFSET('Hygiene Data'!$F$9,0,10*ROW('Hygiene Data'!F87))),'Data Summary'!DW93="Yes"),OFFSET('Hygiene Data'!$F$9,0,10*ROW('Hygiene Data'!F87)),NA())</f>
        <v>#N/A</v>
      </c>
      <c r="BI93" s="492" t="e">
        <f ca="1">+IF(AND(ISNUMBER(OFFSET('Hygiene Data'!$G$5,0,10*ROW('Hygiene Data'!G87))),'Data Summary'!DX93="Yes"),OFFSET('Hygiene Data'!$G$5,0,10*ROW('Hygiene Data'!G87)),NA())</f>
        <v>#N/A</v>
      </c>
      <c r="BJ93" s="492" t="e">
        <f ca="1">+IF(AND(ISNUMBER(OFFSET('Hygiene Data'!$G$7,0,10*ROW('Hygiene Data'!G87))),'Data Summary'!DY93="Yes"),OFFSET('Hygiene Data'!$G$7,0,10*ROW('Hygiene Data'!G87)),NA())</f>
        <v>#N/A</v>
      </c>
      <c r="BK93" s="492" t="e">
        <f ca="1">+IF(AND(ISNUMBER(OFFSET('Hygiene Data'!$G$9,0,10*ROW('Hygiene Data'!G87))),'Data Summary'!DZ93="Yes"),OFFSET('Hygiene Data'!$G$9,0,10*ROW('Hygiene Data'!G87)),NA())</f>
        <v>#N/A</v>
      </c>
      <c r="BL93" s="492" t="e">
        <f ca="1">+IF(AND(ISNUMBER(OFFSET('Hygiene Data'!$H$5,0,10*ROW('Hygiene Data'!H87))),'Data Summary'!EA93="Yes"),OFFSET('Hygiene Data'!$H$5,0,10*ROW('Hygiene Data'!H87)),NA())</f>
        <v>#N/A</v>
      </c>
      <c r="BM93" s="492" t="e">
        <f ca="1">+IF(AND(ISNUMBER(OFFSET('Hygiene Data'!$H$7,0,10*ROW('Hygiene Data'!H87))),'Data Summary'!EB93="Yes"),OFFSET('Hygiene Data'!$H$7,0,10*ROW('Hygiene Data'!H87)),NA())</f>
        <v>#N/A</v>
      </c>
      <c r="BN93" s="492" t="e">
        <f ca="1">+IF(AND(ISNUMBER(OFFSET('Hygiene Data'!$H$9,0,10*ROW('Hygiene Data'!H87))),'Data Summary'!EC93="Yes"),OFFSET('Hygiene Data'!$H$9,0,10*ROW('Hygiene Data'!H87)),NA())</f>
        <v>#N/A</v>
      </c>
      <c r="BO93" s="492" t="e">
        <f ca="1">+IF(AND(ISNUMBER(OFFSET('Hygiene Data'!$I$5,0,10*ROW('Hygiene Data'!I87))),'Data Summary'!ED93="Yes"),OFFSET('Hygiene Data'!$I$5,0,10*ROW('Hygiene Data'!I87)),NA())</f>
        <v>#N/A</v>
      </c>
      <c r="BP93" s="492" t="e">
        <f ca="1">+IF(AND(ISNUMBER(OFFSET('Hygiene Data'!$I$7,0,10*ROW('Hygiene Data'!I87))),'Data Summary'!EE93="Yes"),OFFSET('Hygiene Data'!$I$7,0,10*ROW('Hygiene Data'!I87)),NA())</f>
        <v>#N/A</v>
      </c>
      <c r="BQ93" s="492" t="e">
        <f ca="1">+IF(AND(ISNUMBER(OFFSET('Hygiene Data'!$I$9,0,10*ROW('Hygiene Data'!I87))),'Data Summary'!EF93="Yes"),OFFSET('Hygiene Data'!$I$9,0,10*ROW('Hygiene Data'!I87)),NA())</f>
        <v>#N/A</v>
      </c>
    </row>
    <row r="94" spans="1:69" x14ac:dyDescent="0.25">
      <c r="A94" s="488" t="e">
        <f ca="1">+RIGHT('Data Summary'!A94,LEN('Data Summary'!A94)-9)</f>
        <v>#VALUE!</v>
      </c>
      <c r="B94" s="462" t="str">
        <f ca="1">+IF(ISTEXT('Data Summary'!B94),'Data Summary'!B94,"")</f>
        <v/>
      </c>
      <c r="C94" s="489" t="e">
        <f ca="1">+VALUE('Data Summary'!C94)</f>
        <v>#VALUE!</v>
      </c>
      <c r="D94" s="490" t="e">
        <f ca="1">+IF(AND(ISNUMBER(OFFSET('Water Data'!$D$4,0,10*ROW('Water Data'!D88))),'Data Summary'!BS94="Yes"),100-OFFSET('Water Data'!$D$4,0,10*ROW('Water Data'!D88)),NA())</f>
        <v>#N/A</v>
      </c>
      <c r="E94" s="490" t="e">
        <f ca="1">+IF(AND(ISNUMBER(OFFSET('Water Data'!$D$6,0,10*ROW('Water Data'!D88))),'Data Summary'!BT94="Yes"),OFFSET('Water Data'!$D$6,0,10*ROW('Water Data'!D88)),NA())</f>
        <v>#N/A</v>
      </c>
      <c r="F94" s="490" t="e">
        <f ca="1">+IF(AND(ISNUMBER(OFFSET('Water Data'!$D$9,0,10*ROW('Water Data'!D88))),'Data Summary'!BU94="Yes"),OFFSET('Water Data'!$D$9,0,10*ROW('Water Data'!D88)),NA())</f>
        <v>#N/A</v>
      </c>
      <c r="G94" s="490" t="e">
        <f ca="1">+IF(AND(ISNUMBER(OFFSET('Water Data'!$E$4,0,10*ROW('Water Data'!E88))),'Data Summary'!BV94="Yes"),100-OFFSET('Water Data'!$E$4,0,10*ROW('Water Data'!E88)),NA())</f>
        <v>#N/A</v>
      </c>
      <c r="H94" s="490" t="e">
        <f ca="1">+IF(AND(ISNUMBER(OFFSET('Water Data'!$E$6,0,10*ROW('Water Data'!E88))),'Data Summary'!BW94="Yes"),OFFSET('Water Data'!$E$6,0,10*ROW('Water Data'!E88)),NA())</f>
        <v>#N/A</v>
      </c>
      <c r="I94" s="490" t="e">
        <f ca="1">+IF(AND(ISNUMBER(OFFSET('Water Data'!$E$9,0,10*ROW('Water Data'!E88))),'Data Summary'!BX94="Yes"),OFFSET('Water Data'!$E$9,0,10*ROW('Water Data'!E88)),NA())</f>
        <v>#N/A</v>
      </c>
      <c r="J94" s="490" t="e">
        <f ca="1">+IF(AND(ISNUMBER(OFFSET('Water Data'!$F$4,0,10*ROW('Water Data'!F88))),'Data Summary'!BY94="Yes"),100-OFFSET('Water Data'!$F$4,0,10*ROW('Water Data'!F88)),NA())</f>
        <v>#N/A</v>
      </c>
      <c r="K94" s="490" t="e">
        <f ca="1">+IF(AND(ISNUMBER(OFFSET('Water Data'!$F$6,0,10*ROW('Water Data'!F88))),'Data Summary'!BZ94="Yes"),OFFSET('Water Data'!$F$6,0,10*ROW('Water Data'!F88)),NA())</f>
        <v>#N/A</v>
      </c>
      <c r="L94" s="490" t="e">
        <f ca="1">+IF(AND(ISNUMBER(OFFSET('Water Data'!$F$9,0,10*ROW('Water Data'!F88))),'Data Summary'!CA94="Yes"),OFFSET('Water Data'!$F$9,0,10*ROW('Water Data'!F88)),NA())</f>
        <v>#N/A</v>
      </c>
      <c r="M94" s="490" t="e">
        <f ca="1">+IF(AND(ISNUMBER(OFFSET('Water Data'!$G$4,0,10*ROW('Water Data'!G88))),'Data Summary'!CB94="Yes"),100-OFFSET('Water Data'!$G$4,0,10*ROW('Water Data'!G88)),NA())</f>
        <v>#N/A</v>
      </c>
      <c r="N94" s="490" t="e">
        <f ca="1">+IF(AND(ISNUMBER(OFFSET('Water Data'!$G$6,0,10*ROW('Water Data'!G88))),'Data Summary'!CC94="Yes"),OFFSET('Water Data'!$G$6,0,10*ROW('Water Data'!G88)),NA())</f>
        <v>#N/A</v>
      </c>
      <c r="O94" s="490" t="e">
        <f ca="1">+IF(AND(ISNUMBER(OFFSET('Water Data'!$G$9,0,10*ROW('Water Data'!G88))),'Data Summary'!CD94="Yes"),OFFSET('Water Data'!$G$9,0,10*ROW('Water Data'!G88)),NA())</f>
        <v>#N/A</v>
      </c>
      <c r="P94" s="490" t="e">
        <f ca="1">+IF(AND(ISNUMBER(OFFSET('Water Data'!$H$4,0,10*ROW('Water Data'!H88))),'Data Summary'!CE94="Yes"),100-OFFSET('Water Data'!$H$4,0,10*ROW('Water Data'!H88)),NA())</f>
        <v>#N/A</v>
      </c>
      <c r="Q94" s="490" t="e">
        <f ca="1">+IF(AND(ISNUMBER(OFFSET('Water Data'!$H$6,0,10*ROW('Water Data'!H88))),'Data Summary'!CF94="Yes"),OFFSET('Water Data'!$H$6,0,10*ROW('Water Data'!H88)),NA())</f>
        <v>#N/A</v>
      </c>
      <c r="R94" s="490" t="e">
        <f ca="1">+IF(AND(ISNUMBER(OFFSET('Water Data'!$H$9,0,10*ROW('Water Data'!H88))),'Data Summary'!CG94="Yes"),OFFSET('Water Data'!$H$9,0,10*ROW('Water Data'!H88)),NA())</f>
        <v>#N/A</v>
      </c>
      <c r="S94" s="490" t="e">
        <f ca="1">+IF(AND(ISNUMBER(OFFSET('Water Data'!$I$4,0,10*ROW('Water Data'!I88))),'Data Summary'!CH94="Yes"),100-OFFSET('Water Data'!$I$4,0,10*ROW('Water Data'!I88)),NA())</f>
        <v>#N/A</v>
      </c>
      <c r="T94" s="490" t="e">
        <f ca="1">+IF(AND(ISNUMBER(OFFSET('Water Data'!$I$6,0,10*ROW('Water Data'!I88))),'Data Summary'!CI94="Yes"),OFFSET('Water Data'!$I$6,0,10*ROW('Water Data'!I88)),NA())</f>
        <v>#N/A</v>
      </c>
      <c r="U94" s="490" t="e">
        <f ca="1">+IF(AND(ISNUMBER(OFFSET('Water Data'!$I$9,0,10*ROW('Water Data'!I88))),'Data Summary'!CJ94="Yes"),OFFSET('Water Data'!$I$9,0,10*ROW('Water Data'!I88)),NA())</f>
        <v>#N/A</v>
      </c>
      <c r="V94" s="491" t="e">
        <f ca="1">+IF(AND(ISNUMBER(OFFSET('Sanitation Data'!$D$4,0,10*ROW('Sanitation Data'!D88))),'Data Summary'!CK94="Yes"),100-OFFSET('Sanitation Data'!$D$4,0,10*ROW('Sanitation Data'!D88)),NA())</f>
        <v>#N/A</v>
      </c>
      <c r="W94" s="491" t="e">
        <f ca="1">+IF(AND(ISNUMBER(OFFSET('Sanitation Data'!$D$6,0,10*ROW('Sanitation Data'!D88))),'Data Summary'!CL94="Yes"),OFFSET('Sanitation Data'!$D$6,0,10*ROW('Sanitation Data'!D88)),NA())</f>
        <v>#N/A</v>
      </c>
      <c r="X94" s="491" t="e">
        <f ca="1">+IF(AND(ISNUMBER(OFFSET('Sanitation Data'!$D$10,0,10*ROW('Sanitation Data'!D88))),'Data Summary'!CM94="Yes"),OFFSET('Sanitation Data'!$D$10,0,10*ROW('Sanitation Data'!D88)),NA())</f>
        <v>#N/A</v>
      </c>
      <c r="Y94" s="491" t="e">
        <f ca="1">+IF(AND(ISNUMBER(OFFSET('Sanitation Data'!$D$11,0,10*ROW('Sanitation Data'!D88))),'Data Summary'!CN94="Yes"),OFFSET('Sanitation Data'!$D$11,0,10*ROW('Sanitation Data'!D88)),NA())</f>
        <v>#N/A</v>
      </c>
      <c r="Z94" s="491" t="e">
        <f ca="1">+IF(AND(ISNUMBER(OFFSET('Sanitation Data'!$D$12,0,10*ROW('Sanitation Data'!D88))),'Data Summary'!CO94="Yes"),OFFSET('Sanitation Data'!$D$12,0,10*ROW('Sanitation Data'!D88)),NA())</f>
        <v>#N/A</v>
      </c>
      <c r="AA94" s="491" t="e">
        <f ca="1">+IF(AND(ISNUMBER(OFFSET('Sanitation Data'!$E$4,0,10*ROW('Sanitation Data'!E88))),'Data Summary'!CP94="Yes"),100-OFFSET('Sanitation Data'!$E$4,0,10*ROW('Sanitation Data'!E88)),NA())</f>
        <v>#N/A</v>
      </c>
      <c r="AB94" s="491" t="e">
        <f ca="1">+IF(AND(ISNUMBER(OFFSET('Sanitation Data'!$E$6,0,10*ROW('Sanitation Data'!E88))),'Data Summary'!CQ94="Yes"),OFFSET('Sanitation Data'!$E$6,0,10*ROW('Sanitation Data'!E88)),NA())</f>
        <v>#N/A</v>
      </c>
      <c r="AC94" s="491" t="e">
        <f ca="1">+IF(AND(ISNUMBER(OFFSET('Sanitation Data'!$E$10,0,10*ROW('Sanitation Data'!E88))),'Data Summary'!CR94="Yes"),OFFSET('Sanitation Data'!$E$10,0,10*ROW('Sanitation Data'!E88)),NA())</f>
        <v>#N/A</v>
      </c>
      <c r="AD94" s="491" t="e">
        <f ca="1">+IF(AND(ISNUMBER(OFFSET('Sanitation Data'!$E$11,0,10*ROW('Sanitation Data'!E88))),'Data Summary'!CS94="Yes"),OFFSET('Sanitation Data'!$E$11,0,10*ROW('Sanitation Data'!E88)),NA())</f>
        <v>#N/A</v>
      </c>
      <c r="AE94" s="491" t="e">
        <f ca="1">+IF(AND(ISNUMBER(OFFSET('Sanitation Data'!$E$12,0,10*ROW('Sanitation Data'!E88))),'Data Summary'!CT94="Yes"),OFFSET('Sanitation Data'!$E$12,0,10*ROW('Sanitation Data'!E88)),NA())</f>
        <v>#N/A</v>
      </c>
      <c r="AF94" s="491" t="e">
        <f ca="1">+IF(AND(ISNUMBER(OFFSET('Sanitation Data'!$F$4,0,10*ROW('Sanitation Data'!F88))),'Data Summary'!CU94="Yes"),100-OFFSET('Sanitation Data'!$F$4,0,10*ROW('Sanitation Data'!F88)),NA())</f>
        <v>#N/A</v>
      </c>
      <c r="AG94" s="491" t="e">
        <f ca="1">+IF(AND(ISNUMBER(OFFSET('Sanitation Data'!$F$6,0,10*ROW('Sanitation Data'!F88))),'Data Summary'!CV94="Yes"),OFFSET('Sanitation Data'!$F$6,0,10*ROW('Sanitation Data'!F88)),NA())</f>
        <v>#N/A</v>
      </c>
      <c r="AH94" s="491" t="e">
        <f ca="1">+IF(AND(ISNUMBER(OFFSET('Sanitation Data'!$F$10,0,10*ROW('Sanitation Data'!F88))),'Data Summary'!CW94="Yes"),OFFSET('Sanitation Data'!$F$10,0,10*ROW('Sanitation Data'!F88)),NA())</f>
        <v>#N/A</v>
      </c>
      <c r="AI94" s="491" t="e">
        <f ca="1">+IF(AND(ISNUMBER(OFFSET('Sanitation Data'!$F$11,0,10*ROW('Sanitation Data'!F88))),'Data Summary'!CX94="Yes"),OFFSET('Sanitation Data'!$F$11,0,10*ROW('Sanitation Data'!F88)),NA())</f>
        <v>#N/A</v>
      </c>
      <c r="AJ94" s="491" t="e">
        <f ca="1">+IF(AND(ISNUMBER(OFFSET('Sanitation Data'!$F$12,0,10*ROW('Sanitation Data'!F88))),'Data Summary'!CY94="Yes"),OFFSET('Sanitation Data'!$F$12,0,10*ROW('Sanitation Data'!F88)),NA())</f>
        <v>#N/A</v>
      </c>
      <c r="AK94" s="491" t="e">
        <f ca="1">+IF(AND(ISNUMBER(OFFSET('Sanitation Data'!$G$4,0,10*ROW('Sanitation Data'!G88))),'Data Summary'!CZ94="Yes"),100-OFFSET('Sanitation Data'!$G$4,0,10*ROW('Sanitation Data'!G88)),NA())</f>
        <v>#N/A</v>
      </c>
      <c r="AL94" s="491" t="e">
        <f ca="1">+IF(AND(ISNUMBER(OFFSET('Sanitation Data'!$G$6,0,10*ROW('Sanitation Data'!G88))),'Data Summary'!DA94="Yes"),OFFSET('Sanitation Data'!$G$6,0,10*ROW('Sanitation Data'!G88)),NA())</f>
        <v>#N/A</v>
      </c>
      <c r="AM94" s="491" t="e">
        <f ca="1">+IF(AND(ISNUMBER(OFFSET('Sanitation Data'!$G$10,0,10*ROW('Sanitation Data'!G88))),'Data Summary'!DB94="Yes"),OFFSET('Sanitation Data'!$G$10,0,10*ROW('Sanitation Data'!G88)),NA())</f>
        <v>#N/A</v>
      </c>
      <c r="AN94" s="491" t="e">
        <f ca="1">+IF(AND(ISNUMBER(OFFSET('Sanitation Data'!$G$11,0,10*ROW('Sanitation Data'!G88))),'Data Summary'!DC94="Yes"),OFFSET('Sanitation Data'!$G$11,0,10*ROW('Sanitation Data'!G88)),NA())</f>
        <v>#N/A</v>
      </c>
      <c r="AO94" s="491" t="e">
        <f ca="1">+IF(AND(ISNUMBER(OFFSET('Sanitation Data'!$G$12,0,10*ROW('Sanitation Data'!G88))),'Data Summary'!DD94="Yes"),OFFSET('Sanitation Data'!$G$12,0,10*ROW('Sanitation Data'!G88)),NA())</f>
        <v>#N/A</v>
      </c>
      <c r="AP94" s="491" t="e">
        <f ca="1">+IF(AND(ISNUMBER(OFFSET('Sanitation Data'!$H$4,0,10*ROW('Sanitation Data'!H88))),'Data Summary'!DE94="Yes"),100-OFFSET('Sanitation Data'!$H$4,0,10*ROW('Sanitation Data'!H88)),NA())</f>
        <v>#N/A</v>
      </c>
      <c r="AQ94" s="491" t="e">
        <f ca="1">+IF(AND(ISNUMBER(OFFSET('Sanitation Data'!$H$6,0,10*ROW('Sanitation Data'!H88))),'Data Summary'!DF94="Yes"),OFFSET('Sanitation Data'!$H$6,0,10*ROW('Sanitation Data'!H88)),NA())</f>
        <v>#N/A</v>
      </c>
      <c r="AR94" s="491" t="e">
        <f ca="1">+IF(AND(ISNUMBER(OFFSET('Sanitation Data'!$H$10,0,10*ROW('Sanitation Data'!H88))),'Data Summary'!DG94="Yes"),OFFSET('Sanitation Data'!$H$10,0,10*ROW('Sanitation Data'!H88)),NA())</f>
        <v>#N/A</v>
      </c>
      <c r="AS94" s="491" t="e">
        <f ca="1">+IF(AND(ISNUMBER(OFFSET('Sanitation Data'!$H$11,0,10*ROW('Sanitation Data'!H88))),'Data Summary'!DH94="Yes"),OFFSET('Sanitation Data'!$H$11,0,10*ROW('Sanitation Data'!H88)),NA())</f>
        <v>#N/A</v>
      </c>
      <c r="AT94" s="491" t="e">
        <f ca="1">+IF(AND(ISNUMBER(OFFSET('Sanitation Data'!$H$12,0,10*ROW('Sanitation Data'!H88))),'Data Summary'!DI94="Yes"),OFFSET('Sanitation Data'!$H$12,0,10*ROW('Sanitation Data'!H88)),NA())</f>
        <v>#N/A</v>
      </c>
      <c r="AU94" s="491" t="e">
        <f ca="1">+IF(AND(ISNUMBER(OFFSET('Sanitation Data'!$I$4,0,10*ROW('Sanitation Data'!I88))),'Data Summary'!DJ94="Yes"),100-OFFSET('Sanitation Data'!$I$4,0,10*ROW('Sanitation Data'!I88)),NA())</f>
        <v>#N/A</v>
      </c>
      <c r="AV94" s="491" t="e">
        <f ca="1">+IF(AND(ISNUMBER(OFFSET('Sanitation Data'!$I$6,0,10*ROW('Sanitation Data'!I88))),'Data Summary'!DK94="Yes"),OFFSET('Sanitation Data'!$I$6,0,10*ROW('Sanitation Data'!I88)),NA())</f>
        <v>#N/A</v>
      </c>
      <c r="AW94" s="491" t="e">
        <f ca="1">+IF(AND(ISNUMBER(OFFSET('Sanitation Data'!$I$10,0,10*ROW('Sanitation Data'!I88))),'Data Summary'!DL94="Yes"),OFFSET('Sanitation Data'!$I$10,0,10*ROW('Sanitation Data'!I88)),NA())</f>
        <v>#N/A</v>
      </c>
      <c r="AX94" s="491" t="e">
        <f ca="1">+IF(AND(ISNUMBER(OFFSET('Sanitation Data'!$I$11,0,10*ROW('Sanitation Data'!I88))),'Data Summary'!DM94="Yes"),OFFSET('Sanitation Data'!$I$11,0,10*ROW('Sanitation Data'!I88)),NA())</f>
        <v>#N/A</v>
      </c>
      <c r="AY94" s="491" t="e">
        <f ca="1">+IF(AND(ISNUMBER(OFFSET('Sanitation Data'!$I$12,0,10*ROW('Sanitation Data'!I88))),'Data Summary'!DN94="Yes"),OFFSET('Sanitation Data'!$I$12,0,10*ROW('Sanitation Data'!I88)),NA())</f>
        <v>#N/A</v>
      </c>
      <c r="AZ94" s="492" t="e">
        <f ca="1">+IF(AND(ISNUMBER(OFFSET('Hygiene Data'!$D$5,0,10*ROW('Hygiene Data'!D88))),'Data Summary'!DO94="Yes"),OFFSET('Hygiene Data'!$D$5,0,10*ROW('Hygiene Data'!D88)),NA())</f>
        <v>#N/A</v>
      </c>
      <c r="BA94" s="492" t="e">
        <f ca="1">+IF(AND(ISNUMBER(OFFSET('Hygiene Data'!$D$7,0,10*ROW('Hygiene Data'!D88))),'Data Summary'!DP94="Yes"),OFFSET('Hygiene Data'!$D$7,0,10*ROW('Hygiene Data'!D88)),NA())</f>
        <v>#N/A</v>
      </c>
      <c r="BB94" s="492" t="e">
        <f ca="1">+IF(AND(ISNUMBER(OFFSET('Hygiene Data'!$D$9,0,10*ROW('Hygiene Data'!D88))),'Data Summary'!DQ94="Yes"),OFFSET('Hygiene Data'!$D$9,0,10*ROW('Hygiene Data'!D88)),NA())</f>
        <v>#N/A</v>
      </c>
      <c r="BC94" s="492" t="e">
        <f ca="1">+IF(AND(ISNUMBER(OFFSET('Hygiene Data'!$E$5,0,10*ROW('Hygiene Data'!E88))),'Data Summary'!DR94="Yes"),OFFSET('Hygiene Data'!$E$5,0,10*ROW('Hygiene Data'!E88)),NA())</f>
        <v>#N/A</v>
      </c>
      <c r="BD94" s="492" t="e">
        <f ca="1">+IF(AND(ISNUMBER(OFFSET('Hygiene Data'!$E$7,0,10*ROW('Hygiene Data'!E88))),'Data Summary'!DS94="Yes"),OFFSET('Hygiene Data'!$E$7,0,10*ROW('Hygiene Data'!E88)),NA())</f>
        <v>#N/A</v>
      </c>
      <c r="BE94" s="492" t="e">
        <f ca="1">+IF(AND(ISNUMBER(OFFSET('Hygiene Data'!$E$9,0,10*ROW('Hygiene Data'!E88))),'Data Summary'!DT94="Yes"),OFFSET('Hygiene Data'!$E$9,0,10*ROW('Hygiene Data'!E88)),NA())</f>
        <v>#N/A</v>
      </c>
      <c r="BF94" s="492" t="e">
        <f ca="1">+IF(AND(ISNUMBER(OFFSET('Hygiene Data'!$F$5,0,10*ROW('Hygiene Data'!F88))),'Data Summary'!DU94="Yes"),OFFSET('Hygiene Data'!$F$5,0,10*ROW('Hygiene Data'!F88)),NA())</f>
        <v>#N/A</v>
      </c>
      <c r="BG94" s="492" t="e">
        <f ca="1">+IF(AND(ISNUMBER(OFFSET('Hygiene Data'!$F$7,0,10*ROW('Hygiene Data'!F88))),'Data Summary'!DV94="Yes"),OFFSET('Hygiene Data'!$F$7,0,10*ROW('Hygiene Data'!F88)),NA())</f>
        <v>#N/A</v>
      </c>
      <c r="BH94" s="492" t="e">
        <f ca="1">+IF(AND(ISNUMBER(OFFSET('Hygiene Data'!$F$9,0,10*ROW('Hygiene Data'!F88))),'Data Summary'!DW94="Yes"),OFFSET('Hygiene Data'!$F$9,0,10*ROW('Hygiene Data'!F88)),NA())</f>
        <v>#N/A</v>
      </c>
      <c r="BI94" s="492" t="e">
        <f ca="1">+IF(AND(ISNUMBER(OFFSET('Hygiene Data'!$G$5,0,10*ROW('Hygiene Data'!G88))),'Data Summary'!DX94="Yes"),OFFSET('Hygiene Data'!$G$5,0,10*ROW('Hygiene Data'!G88)),NA())</f>
        <v>#N/A</v>
      </c>
      <c r="BJ94" s="492" t="e">
        <f ca="1">+IF(AND(ISNUMBER(OFFSET('Hygiene Data'!$G$7,0,10*ROW('Hygiene Data'!G88))),'Data Summary'!DY94="Yes"),OFFSET('Hygiene Data'!$G$7,0,10*ROW('Hygiene Data'!G88)),NA())</f>
        <v>#N/A</v>
      </c>
      <c r="BK94" s="492" t="e">
        <f ca="1">+IF(AND(ISNUMBER(OFFSET('Hygiene Data'!$G$9,0,10*ROW('Hygiene Data'!G88))),'Data Summary'!DZ94="Yes"),OFFSET('Hygiene Data'!$G$9,0,10*ROW('Hygiene Data'!G88)),NA())</f>
        <v>#N/A</v>
      </c>
      <c r="BL94" s="492" t="e">
        <f ca="1">+IF(AND(ISNUMBER(OFFSET('Hygiene Data'!$H$5,0,10*ROW('Hygiene Data'!H88))),'Data Summary'!EA94="Yes"),OFFSET('Hygiene Data'!$H$5,0,10*ROW('Hygiene Data'!H88)),NA())</f>
        <v>#N/A</v>
      </c>
      <c r="BM94" s="492" t="e">
        <f ca="1">+IF(AND(ISNUMBER(OFFSET('Hygiene Data'!$H$7,0,10*ROW('Hygiene Data'!H88))),'Data Summary'!EB94="Yes"),OFFSET('Hygiene Data'!$H$7,0,10*ROW('Hygiene Data'!H88)),NA())</f>
        <v>#N/A</v>
      </c>
      <c r="BN94" s="492" t="e">
        <f ca="1">+IF(AND(ISNUMBER(OFFSET('Hygiene Data'!$H$9,0,10*ROW('Hygiene Data'!H88))),'Data Summary'!EC94="Yes"),OFFSET('Hygiene Data'!$H$9,0,10*ROW('Hygiene Data'!H88)),NA())</f>
        <v>#N/A</v>
      </c>
      <c r="BO94" s="492" t="e">
        <f ca="1">+IF(AND(ISNUMBER(OFFSET('Hygiene Data'!$I$5,0,10*ROW('Hygiene Data'!I88))),'Data Summary'!ED94="Yes"),OFFSET('Hygiene Data'!$I$5,0,10*ROW('Hygiene Data'!I88)),NA())</f>
        <v>#N/A</v>
      </c>
      <c r="BP94" s="492" t="e">
        <f ca="1">+IF(AND(ISNUMBER(OFFSET('Hygiene Data'!$I$7,0,10*ROW('Hygiene Data'!I88))),'Data Summary'!EE94="Yes"),OFFSET('Hygiene Data'!$I$7,0,10*ROW('Hygiene Data'!I88)),NA())</f>
        <v>#N/A</v>
      </c>
      <c r="BQ94" s="492" t="e">
        <f ca="1">+IF(AND(ISNUMBER(OFFSET('Hygiene Data'!$I$9,0,10*ROW('Hygiene Data'!I88))),'Data Summary'!EF94="Yes"),OFFSET('Hygiene Data'!$I$9,0,10*ROW('Hygiene Data'!I88)),NA())</f>
        <v>#N/A</v>
      </c>
    </row>
    <row r="95" spans="1:69" x14ac:dyDescent="0.25">
      <c r="A95" s="488" t="e">
        <f ca="1">+RIGHT('Data Summary'!A95,LEN('Data Summary'!A95)-9)</f>
        <v>#VALUE!</v>
      </c>
      <c r="B95" s="462" t="str">
        <f ca="1">+IF(ISTEXT('Data Summary'!B95),'Data Summary'!B95,"")</f>
        <v/>
      </c>
      <c r="C95" s="489" t="e">
        <f ca="1">+VALUE('Data Summary'!C95)</f>
        <v>#VALUE!</v>
      </c>
      <c r="D95" s="490" t="e">
        <f ca="1">+IF(AND(ISNUMBER(OFFSET('Water Data'!$D$4,0,10*ROW('Water Data'!D89))),'Data Summary'!BS95="Yes"),100-OFFSET('Water Data'!$D$4,0,10*ROW('Water Data'!D89)),NA())</f>
        <v>#N/A</v>
      </c>
      <c r="E95" s="490" t="e">
        <f ca="1">+IF(AND(ISNUMBER(OFFSET('Water Data'!$D$6,0,10*ROW('Water Data'!D89))),'Data Summary'!BT95="Yes"),OFFSET('Water Data'!$D$6,0,10*ROW('Water Data'!D89)),NA())</f>
        <v>#N/A</v>
      </c>
      <c r="F95" s="490" t="e">
        <f ca="1">+IF(AND(ISNUMBER(OFFSET('Water Data'!$D$9,0,10*ROW('Water Data'!D89))),'Data Summary'!BU95="Yes"),OFFSET('Water Data'!$D$9,0,10*ROW('Water Data'!D89)),NA())</f>
        <v>#N/A</v>
      </c>
      <c r="G95" s="490" t="e">
        <f ca="1">+IF(AND(ISNUMBER(OFFSET('Water Data'!$E$4,0,10*ROW('Water Data'!E89))),'Data Summary'!BV95="Yes"),100-OFFSET('Water Data'!$E$4,0,10*ROW('Water Data'!E89)),NA())</f>
        <v>#N/A</v>
      </c>
      <c r="H95" s="490" t="e">
        <f ca="1">+IF(AND(ISNUMBER(OFFSET('Water Data'!$E$6,0,10*ROW('Water Data'!E89))),'Data Summary'!BW95="Yes"),OFFSET('Water Data'!$E$6,0,10*ROW('Water Data'!E89)),NA())</f>
        <v>#N/A</v>
      </c>
      <c r="I95" s="490" t="e">
        <f ca="1">+IF(AND(ISNUMBER(OFFSET('Water Data'!$E$9,0,10*ROW('Water Data'!E89))),'Data Summary'!BX95="Yes"),OFFSET('Water Data'!$E$9,0,10*ROW('Water Data'!E89)),NA())</f>
        <v>#N/A</v>
      </c>
      <c r="J95" s="490" t="e">
        <f ca="1">+IF(AND(ISNUMBER(OFFSET('Water Data'!$F$4,0,10*ROW('Water Data'!F89))),'Data Summary'!BY95="Yes"),100-OFFSET('Water Data'!$F$4,0,10*ROW('Water Data'!F89)),NA())</f>
        <v>#N/A</v>
      </c>
      <c r="K95" s="490" t="e">
        <f ca="1">+IF(AND(ISNUMBER(OFFSET('Water Data'!$F$6,0,10*ROW('Water Data'!F89))),'Data Summary'!BZ95="Yes"),OFFSET('Water Data'!$F$6,0,10*ROW('Water Data'!F89)),NA())</f>
        <v>#N/A</v>
      </c>
      <c r="L95" s="490" t="e">
        <f ca="1">+IF(AND(ISNUMBER(OFFSET('Water Data'!$F$9,0,10*ROW('Water Data'!F89))),'Data Summary'!CA95="Yes"),OFFSET('Water Data'!$F$9,0,10*ROW('Water Data'!F89)),NA())</f>
        <v>#N/A</v>
      </c>
      <c r="M95" s="490" t="e">
        <f ca="1">+IF(AND(ISNUMBER(OFFSET('Water Data'!$G$4,0,10*ROW('Water Data'!G89))),'Data Summary'!CB95="Yes"),100-OFFSET('Water Data'!$G$4,0,10*ROW('Water Data'!G89)),NA())</f>
        <v>#N/A</v>
      </c>
      <c r="N95" s="490" t="e">
        <f ca="1">+IF(AND(ISNUMBER(OFFSET('Water Data'!$G$6,0,10*ROW('Water Data'!G89))),'Data Summary'!CC95="Yes"),OFFSET('Water Data'!$G$6,0,10*ROW('Water Data'!G89)),NA())</f>
        <v>#N/A</v>
      </c>
      <c r="O95" s="490" t="e">
        <f ca="1">+IF(AND(ISNUMBER(OFFSET('Water Data'!$G$9,0,10*ROW('Water Data'!G89))),'Data Summary'!CD95="Yes"),OFFSET('Water Data'!$G$9,0,10*ROW('Water Data'!G89)),NA())</f>
        <v>#N/A</v>
      </c>
      <c r="P95" s="490" t="e">
        <f ca="1">+IF(AND(ISNUMBER(OFFSET('Water Data'!$H$4,0,10*ROW('Water Data'!H89))),'Data Summary'!CE95="Yes"),100-OFFSET('Water Data'!$H$4,0,10*ROW('Water Data'!H89)),NA())</f>
        <v>#N/A</v>
      </c>
      <c r="Q95" s="490" t="e">
        <f ca="1">+IF(AND(ISNUMBER(OFFSET('Water Data'!$H$6,0,10*ROW('Water Data'!H89))),'Data Summary'!CF95="Yes"),OFFSET('Water Data'!$H$6,0,10*ROW('Water Data'!H89)),NA())</f>
        <v>#N/A</v>
      </c>
      <c r="R95" s="490" t="e">
        <f ca="1">+IF(AND(ISNUMBER(OFFSET('Water Data'!$H$9,0,10*ROW('Water Data'!H89))),'Data Summary'!CG95="Yes"),OFFSET('Water Data'!$H$9,0,10*ROW('Water Data'!H89)),NA())</f>
        <v>#N/A</v>
      </c>
      <c r="S95" s="490" t="e">
        <f ca="1">+IF(AND(ISNUMBER(OFFSET('Water Data'!$I$4,0,10*ROW('Water Data'!I89))),'Data Summary'!CH95="Yes"),100-OFFSET('Water Data'!$I$4,0,10*ROW('Water Data'!I89)),NA())</f>
        <v>#N/A</v>
      </c>
      <c r="T95" s="490" t="e">
        <f ca="1">+IF(AND(ISNUMBER(OFFSET('Water Data'!$I$6,0,10*ROW('Water Data'!I89))),'Data Summary'!CI95="Yes"),OFFSET('Water Data'!$I$6,0,10*ROW('Water Data'!I89)),NA())</f>
        <v>#N/A</v>
      </c>
      <c r="U95" s="490" t="e">
        <f ca="1">+IF(AND(ISNUMBER(OFFSET('Water Data'!$I$9,0,10*ROW('Water Data'!I89))),'Data Summary'!CJ95="Yes"),OFFSET('Water Data'!$I$9,0,10*ROW('Water Data'!I89)),NA())</f>
        <v>#N/A</v>
      </c>
      <c r="V95" s="491" t="e">
        <f ca="1">+IF(AND(ISNUMBER(OFFSET('Sanitation Data'!$D$4,0,10*ROW('Sanitation Data'!D89))),'Data Summary'!CK95="Yes"),100-OFFSET('Sanitation Data'!$D$4,0,10*ROW('Sanitation Data'!D89)),NA())</f>
        <v>#N/A</v>
      </c>
      <c r="W95" s="491" t="e">
        <f ca="1">+IF(AND(ISNUMBER(OFFSET('Sanitation Data'!$D$6,0,10*ROW('Sanitation Data'!D89))),'Data Summary'!CL95="Yes"),OFFSET('Sanitation Data'!$D$6,0,10*ROW('Sanitation Data'!D89)),NA())</f>
        <v>#N/A</v>
      </c>
      <c r="X95" s="491" t="e">
        <f ca="1">+IF(AND(ISNUMBER(OFFSET('Sanitation Data'!$D$10,0,10*ROW('Sanitation Data'!D89))),'Data Summary'!CM95="Yes"),OFFSET('Sanitation Data'!$D$10,0,10*ROW('Sanitation Data'!D89)),NA())</f>
        <v>#N/A</v>
      </c>
      <c r="Y95" s="491" t="e">
        <f ca="1">+IF(AND(ISNUMBER(OFFSET('Sanitation Data'!$D$11,0,10*ROW('Sanitation Data'!D89))),'Data Summary'!CN95="Yes"),OFFSET('Sanitation Data'!$D$11,0,10*ROW('Sanitation Data'!D89)),NA())</f>
        <v>#N/A</v>
      </c>
      <c r="Z95" s="491" t="e">
        <f ca="1">+IF(AND(ISNUMBER(OFFSET('Sanitation Data'!$D$12,0,10*ROW('Sanitation Data'!D89))),'Data Summary'!CO95="Yes"),OFFSET('Sanitation Data'!$D$12,0,10*ROW('Sanitation Data'!D89)),NA())</f>
        <v>#N/A</v>
      </c>
      <c r="AA95" s="491" t="e">
        <f ca="1">+IF(AND(ISNUMBER(OFFSET('Sanitation Data'!$E$4,0,10*ROW('Sanitation Data'!E89))),'Data Summary'!CP95="Yes"),100-OFFSET('Sanitation Data'!$E$4,0,10*ROW('Sanitation Data'!E89)),NA())</f>
        <v>#N/A</v>
      </c>
      <c r="AB95" s="491" t="e">
        <f ca="1">+IF(AND(ISNUMBER(OFFSET('Sanitation Data'!$E$6,0,10*ROW('Sanitation Data'!E89))),'Data Summary'!CQ95="Yes"),OFFSET('Sanitation Data'!$E$6,0,10*ROW('Sanitation Data'!E89)),NA())</f>
        <v>#N/A</v>
      </c>
      <c r="AC95" s="491" t="e">
        <f ca="1">+IF(AND(ISNUMBER(OFFSET('Sanitation Data'!$E$10,0,10*ROW('Sanitation Data'!E89))),'Data Summary'!CR95="Yes"),OFFSET('Sanitation Data'!$E$10,0,10*ROW('Sanitation Data'!E89)),NA())</f>
        <v>#N/A</v>
      </c>
      <c r="AD95" s="491" t="e">
        <f ca="1">+IF(AND(ISNUMBER(OFFSET('Sanitation Data'!$E$11,0,10*ROW('Sanitation Data'!E89))),'Data Summary'!CS95="Yes"),OFFSET('Sanitation Data'!$E$11,0,10*ROW('Sanitation Data'!E89)),NA())</f>
        <v>#N/A</v>
      </c>
      <c r="AE95" s="491" t="e">
        <f ca="1">+IF(AND(ISNUMBER(OFFSET('Sanitation Data'!$E$12,0,10*ROW('Sanitation Data'!E89))),'Data Summary'!CT95="Yes"),OFFSET('Sanitation Data'!$E$12,0,10*ROW('Sanitation Data'!E89)),NA())</f>
        <v>#N/A</v>
      </c>
      <c r="AF95" s="491" t="e">
        <f ca="1">+IF(AND(ISNUMBER(OFFSET('Sanitation Data'!$F$4,0,10*ROW('Sanitation Data'!F89))),'Data Summary'!CU95="Yes"),100-OFFSET('Sanitation Data'!$F$4,0,10*ROW('Sanitation Data'!F89)),NA())</f>
        <v>#N/A</v>
      </c>
      <c r="AG95" s="491" t="e">
        <f ca="1">+IF(AND(ISNUMBER(OFFSET('Sanitation Data'!$F$6,0,10*ROW('Sanitation Data'!F89))),'Data Summary'!CV95="Yes"),OFFSET('Sanitation Data'!$F$6,0,10*ROW('Sanitation Data'!F89)),NA())</f>
        <v>#N/A</v>
      </c>
      <c r="AH95" s="491" t="e">
        <f ca="1">+IF(AND(ISNUMBER(OFFSET('Sanitation Data'!$F$10,0,10*ROW('Sanitation Data'!F89))),'Data Summary'!CW95="Yes"),OFFSET('Sanitation Data'!$F$10,0,10*ROW('Sanitation Data'!F89)),NA())</f>
        <v>#N/A</v>
      </c>
      <c r="AI95" s="491" t="e">
        <f ca="1">+IF(AND(ISNUMBER(OFFSET('Sanitation Data'!$F$11,0,10*ROW('Sanitation Data'!F89))),'Data Summary'!CX95="Yes"),OFFSET('Sanitation Data'!$F$11,0,10*ROW('Sanitation Data'!F89)),NA())</f>
        <v>#N/A</v>
      </c>
      <c r="AJ95" s="491" t="e">
        <f ca="1">+IF(AND(ISNUMBER(OFFSET('Sanitation Data'!$F$12,0,10*ROW('Sanitation Data'!F89))),'Data Summary'!CY95="Yes"),OFFSET('Sanitation Data'!$F$12,0,10*ROW('Sanitation Data'!F89)),NA())</f>
        <v>#N/A</v>
      </c>
      <c r="AK95" s="491" t="e">
        <f ca="1">+IF(AND(ISNUMBER(OFFSET('Sanitation Data'!$G$4,0,10*ROW('Sanitation Data'!G89))),'Data Summary'!CZ95="Yes"),100-OFFSET('Sanitation Data'!$G$4,0,10*ROW('Sanitation Data'!G89)),NA())</f>
        <v>#N/A</v>
      </c>
      <c r="AL95" s="491" t="e">
        <f ca="1">+IF(AND(ISNUMBER(OFFSET('Sanitation Data'!$G$6,0,10*ROW('Sanitation Data'!G89))),'Data Summary'!DA95="Yes"),OFFSET('Sanitation Data'!$G$6,0,10*ROW('Sanitation Data'!G89)),NA())</f>
        <v>#N/A</v>
      </c>
      <c r="AM95" s="491" t="e">
        <f ca="1">+IF(AND(ISNUMBER(OFFSET('Sanitation Data'!$G$10,0,10*ROW('Sanitation Data'!G89))),'Data Summary'!DB95="Yes"),OFFSET('Sanitation Data'!$G$10,0,10*ROW('Sanitation Data'!G89)),NA())</f>
        <v>#N/A</v>
      </c>
      <c r="AN95" s="491" t="e">
        <f ca="1">+IF(AND(ISNUMBER(OFFSET('Sanitation Data'!$G$11,0,10*ROW('Sanitation Data'!G89))),'Data Summary'!DC95="Yes"),OFFSET('Sanitation Data'!$G$11,0,10*ROW('Sanitation Data'!G89)),NA())</f>
        <v>#N/A</v>
      </c>
      <c r="AO95" s="491" t="e">
        <f ca="1">+IF(AND(ISNUMBER(OFFSET('Sanitation Data'!$G$12,0,10*ROW('Sanitation Data'!G89))),'Data Summary'!DD95="Yes"),OFFSET('Sanitation Data'!$G$12,0,10*ROW('Sanitation Data'!G89)),NA())</f>
        <v>#N/A</v>
      </c>
      <c r="AP95" s="491" t="e">
        <f ca="1">+IF(AND(ISNUMBER(OFFSET('Sanitation Data'!$H$4,0,10*ROW('Sanitation Data'!H89))),'Data Summary'!DE95="Yes"),100-OFFSET('Sanitation Data'!$H$4,0,10*ROW('Sanitation Data'!H89)),NA())</f>
        <v>#N/A</v>
      </c>
      <c r="AQ95" s="491" t="e">
        <f ca="1">+IF(AND(ISNUMBER(OFFSET('Sanitation Data'!$H$6,0,10*ROW('Sanitation Data'!H89))),'Data Summary'!DF95="Yes"),OFFSET('Sanitation Data'!$H$6,0,10*ROW('Sanitation Data'!H89)),NA())</f>
        <v>#N/A</v>
      </c>
      <c r="AR95" s="491" t="e">
        <f ca="1">+IF(AND(ISNUMBER(OFFSET('Sanitation Data'!$H$10,0,10*ROW('Sanitation Data'!H89))),'Data Summary'!DG95="Yes"),OFFSET('Sanitation Data'!$H$10,0,10*ROW('Sanitation Data'!H89)),NA())</f>
        <v>#N/A</v>
      </c>
      <c r="AS95" s="491" t="e">
        <f ca="1">+IF(AND(ISNUMBER(OFFSET('Sanitation Data'!$H$11,0,10*ROW('Sanitation Data'!H89))),'Data Summary'!DH95="Yes"),OFFSET('Sanitation Data'!$H$11,0,10*ROW('Sanitation Data'!H89)),NA())</f>
        <v>#N/A</v>
      </c>
      <c r="AT95" s="491" t="e">
        <f ca="1">+IF(AND(ISNUMBER(OFFSET('Sanitation Data'!$H$12,0,10*ROW('Sanitation Data'!H89))),'Data Summary'!DI95="Yes"),OFFSET('Sanitation Data'!$H$12,0,10*ROW('Sanitation Data'!H89)),NA())</f>
        <v>#N/A</v>
      </c>
      <c r="AU95" s="491" t="e">
        <f ca="1">+IF(AND(ISNUMBER(OFFSET('Sanitation Data'!$I$4,0,10*ROW('Sanitation Data'!I89))),'Data Summary'!DJ95="Yes"),100-OFFSET('Sanitation Data'!$I$4,0,10*ROW('Sanitation Data'!I89)),NA())</f>
        <v>#N/A</v>
      </c>
      <c r="AV95" s="491" t="e">
        <f ca="1">+IF(AND(ISNUMBER(OFFSET('Sanitation Data'!$I$6,0,10*ROW('Sanitation Data'!I89))),'Data Summary'!DK95="Yes"),OFFSET('Sanitation Data'!$I$6,0,10*ROW('Sanitation Data'!I89)),NA())</f>
        <v>#N/A</v>
      </c>
      <c r="AW95" s="491" t="e">
        <f ca="1">+IF(AND(ISNUMBER(OFFSET('Sanitation Data'!$I$10,0,10*ROW('Sanitation Data'!I89))),'Data Summary'!DL95="Yes"),OFFSET('Sanitation Data'!$I$10,0,10*ROW('Sanitation Data'!I89)),NA())</f>
        <v>#N/A</v>
      </c>
      <c r="AX95" s="491" t="e">
        <f ca="1">+IF(AND(ISNUMBER(OFFSET('Sanitation Data'!$I$11,0,10*ROW('Sanitation Data'!I89))),'Data Summary'!DM95="Yes"),OFFSET('Sanitation Data'!$I$11,0,10*ROW('Sanitation Data'!I89)),NA())</f>
        <v>#N/A</v>
      </c>
      <c r="AY95" s="491" t="e">
        <f ca="1">+IF(AND(ISNUMBER(OFFSET('Sanitation Data'!$I$12,0,10*ROW('Sanitation Data'!I89))),'Data Summary'!DN95="Yes"),OFFSET('Sanitation Data'!$I$12,0,10*ROW('Sanitation Data'!I89)),NA())</f>
        <v>#N/A</v>
      </c>
      <c r="AZ95" s="492" t="e">
        <f ca="1">+IF(AND(ISNUMBER(OFFSET('Hygiene Data'!$D$5,0,10*ROW('Hygiene Data'!D89))),'Data Summary'!DO95="Yes"),OFFSET('Hygiene Data'!$D$5,0,10*ROW('Hygiene Data'!D89)),NA())</f>
        <v>#N/A</v>
      </c>
      <c r="BA95" s="492" t="e">
        <f ca="1">+IF(AND(ISNUMBER(OFFSET('Hygiene Data'!$D$7,0,10*ROW('Hygiene Data'!D89))),'Data Summary'!DP95="Yes"),OFFSET('Hygiene Data'!$D$7,0,10*ROW('Hygiene Data'!D89)),NA())</f>
        <v>#N/A</v>
      </c>
      <c r="BB95" s="492" t="e">
        <f ca="1">+IF(AND(ISNUMBER(OFFSET('Hygiene Data'!$D$9,0,10*ROW('Hygiene Data'!D89))),'Data Summary'!DQ95="Yes"),OFFSET('Hygiene Data'!$D$9,0,10*ROW('Hygiene Data'!D89)),NA())</f>
        <v>#N/A</v>
      </c>
      <c r="BC95" s="492" t="e">
        <f ca="1">+IF(AND(ISNUMBER(OFFSET('Hygiene Data'!$E$5,0,10*ROW('Hygiene Data'!E89))),'Data Summary'!DR95="Yes"),OFFSET('Hygiene Data'!$E$5,0,10*ROW('Hygiene Data'!E89)),NA())</f>
        <v>#N/A</v>
      </c>
      <c r="BD95" s="492" t="e">
        <f ca="1">+IF(AND(ISNUMBER(OFFSET('Hygiene Data'!$E$7,0,10*ROW('Hygiene Data'!E89))),'Data Summary'!DS95="Yes"),OFFSET('Hygiene Data'!$E$7,0,10*ROW('Hygiene Data'!E89)),NA())</f>
        <v>#N/A</v>
      </c>
      <c r="BE95" s="492" t="e">
        <f ca="1">+IF(AND(ISNUMBER(OFFSET('Hygiene Data'!$E$9,0,10*ROW('Hygiene Data'!E89))),'Data Summary'!DT95="Yes"),OFFSET('Hygiene Data'!$E$9,0,10*ROW('Hygiene Data'!E89)),NA())</f>
        <v>#N/A</v>
      </c>
      <c r="BF95" s="492" t="e">
        <f ca="1">+IF(AND(ISNUMBER(OFFSET('Hygiene Data'!$F$5,0,10*ROW('Hygiene Data'!F89))),'Data Summary'!DU95="Yes"),OFFSET('Hygiene Data'!$F$5,0,10*ROW('Hygiene Data'!F89)),NA())</f>
        <v>#N/A</v>
      </c>
      <c r="BG95" s="492" t="e">
        <f ca="1">+IF(AND(ISNUMBER(OFFSET('Hygiene Data'!$F$7,0,10*ROW('Hygiene Data'!F89))),'Data Summary'!DV95="Yes"),OFFSET('Hygiene Data'!$F$7,0,10*ROW('Hygiene Data'!F89)),NA())</f>
        <v>#N/A</v>
      </c>
      <c r="BH95" s="492" t="e">
        <f ca="1">+IF(AND(ISNUMBER(OFFSET('Hygiene Data'!$F$9,0,10*ROW('Hygiene Data'!F89))),'Data Summary'!DW95="Yes"),OFFSET('Hygiene Data'!$F$9,0,10*ROW('Hygiene Data'!F89)),NA())</f>
        <v>#N/A</v>
      </c>
      <c r="BI95" s="492" t="e">
        <f ca="1">+IF(AND(ISNUMBER(OFFSET('Hygiene Data'!$G$5,0,10*ROW('Hygiene Data'!G89))),'Data Summary'!DX95="Yes"),OFFSET('Hygiene Data'!$G$5,0,10*ROW('Hygiene Data'!G89)),NA())</f>
        <v>#N/A</v>
      </c>
      <c r="BJ95" s="492" t="e">
        <f ca="1">+IF(AND(ISNUMBER(OFFSET('Hygiene Data'!$G$7,0,10*ROW('Hygiene Data'!G89))),'Data Summary'!DY95="Yes"),OFFSET('Hygiene Data'!$G$7,0,10*ROW('Hygiene Data'!G89)),NA())</f>
        <v>#N/A</v>
      </c>
      <c r="BK95" s="492" t="e">
        <f ca="1">+IF(AND(ISNUMBER(OFFSET('Hygiene Data'!$G$9,0,10*ROW('Hygiene Data'!G89))),'Data Summary'!DZ95="Yes"),OFFSET('Hygiene Data'!$G$9,0,10*ROW('Hygiene Data'!G89)),NA())</f>
        <v>#N/A</v>
      </c>
      <c r="BL95" s="492" t="e">
        <f ca="1">+IF(AND(ISNUMBER(OFFSET('Hygiene Data'!$H$5,0,10*ROW('Hygiene Data'!H89))),'Data Summary'!EA95="Yes"),OFFSET('Hygiene Data'!$H$5,0,10*ROW('Hygiene Data'!H89)),NA())</f>
        <v>#N/A</v>
      </c>
      <c r="BM95" s="492" t="e">
        <f ca="1">+IF(AND(ISNUMBER(OFFSET('Hygiene Data'!$H$7,0,10*ROW('Hygiene Data'!H89))),'Data Summary'!EB95="Yes"),OFFSET('Hygiene Data'!$H$7,0,10*ROW('Hygiene Data'!H89)),NA())</f>
        <v>#N/A</v>
      </c>
      <c r="BN95" s="492" t="e">
        <f ca="1">+IF(AND(ISNUMBER(OFFSET('Hygiene Data'!$H$9,0,10*ROW('Hygiene Data'!H89))),'Data Summary'!EC95="Yes"),OFFSET('Hygiene Data'!$H$9,0,10*ROW('Hygiene Data'!H89)),NA())</f>
        <v>#N/A</v>
      </c>
      <c r="BO95" s="492" t="e">
        <f ca="1">+IF(AND(ISNUMBER(OFFSET('Hygiene Data'!$I$5,0,10*ROW('Hygiene Data'!I89))),'Data Summary'!ED95="Yes"),OFFSET('Hygiene Data'!$I$5,0,10*ROW('Hygiene Data'!I89)),NA())</f>
        <v>#N/A</v>
      </c>
      <c r="BP95" s="492" t="e">
        <f ca="1">+IF(AND(ISNUMBER(OFFSET('Hygiene Data'!$I$7,0,10*ROW('Hygiene Data'!I89))),'Data Summary'!EE95="Yes"),OFFSET('Hygiene Data'!$I$7,0,10*ROW('Hygiene Data'!I89)),NA())</f>
        <v>#N/A</v>
      </c>
      <c r="BQ95" s="492" t="e">
        <f ca="1">+IF(AND(ISNUMBER(OFFSET('Hygiene Data'!$I$9,0,10*ROW('Hygiene Data'!I89))),'Data Summary'!EF95="Yes"),OFFSET('Hygiene Data'!$I$9,0,10*ROW('Hygiene Data'!I89)),NA())</f>
        <v>#N/A</v>
      </c>
    </row>
    <row r="96" spans="1:69" x14ac:dyDescent="0.25">
      <c r="A96" s="488" t="e">
        <f ca="1">+RIGHT('Data Summary'!A96,LEN('Data Summary'!A96)-9)</f>
        <v>#VALUE!</v>
      </c>
      <c r="B96" s="462" t="str">
        <f ca="1">+IF(ISTEXT('Data Summary'!B96),'Data Summary'!B96,"")</f>
        <v/>
      </c>
      <c r="C96" s="489" t="e">
        <f ca="1">+VALUE('Data Summary'!C96)</f>
        <v>#VALUE!</v>
      </c>
      <c r="D96" s="490" t="e">
        <f ca="1">+IF(AND(ISNUMBER(OFFSET('Water Data'!$D$4,0,10*ROW('Water Data'!D90))),'Data Summary'!BS96="Yes"),100-OFFSET('Water Data'!$D$4,0,10*ROW('Water Data'!D90)),NA())</f>
        <v>#N/A</v>
      </c>
      <c r="E96" s="490" t="e">
        <f ca="1">+IF(AND(ISNUMBER(OFFSET('Water Data'!$D$6,0,10*ROW('Water Data'!D90))),'Data Summary'!BT96="Yes"),OFFSET('Water Data'!$D$6,0,10*ROW('Water Data'!D90)),NA())</f>
        <v>#N/A</v>
      </c>
      <c r="F96" s="490" t="e">
        <f ca="1">+IF(AND(ISNUMBER(OFFSET('Water Data'!$D$9,0,10*ROW('Water Data'!D90))),'Data Summary'!BU96="Yes"),OFFSET('Water Data'!$D$9,0,10*ROW('Water Data'!D90)),NA())</f>
        <v>#N/A</v>
      </c>
      <c r="G96" s="490" t="e">
        <f ca="1">+IF(AND(ISNUMBER(OFFSET('Water Data'!$E$4,0,10*ROW('Water Data'!E90))),'Data Summary'!BV96="Yes"),100-OFFSET('Water Data'!$E$4,0,10*ROW('Water Data'!E90)),NA())</f>
        <v>#N/A</v>
      </c>
      <c r="H96" s="490" t="e">
        <f ca="1">+IF(AND(ISNUMBER(OFFSET('Water Data'!$E$6,0,10*ROW('Water Data'!E90))),'Data Summary'!BW96="Yes"),OFFSET('Water Data'!$E$6,0,10*ROW('Water Data'!E90)),NA())</f>
        <v>#N/A</v>
      </c>
      <c r="I96" s="490" t="e">
        <f ca="1">+IF(AND(ISNUMBER(OFFSET('Water Data'!$E$9,0,10*ROW('Water Data'!E90))),'Data Summary'!BX96="Yes"),OFFSET('Water Data'!$E$9,0,10*ROW('Water Data'!E90)),NA())</f>
        <v>#N/A</v>
      </c>
      <c r="J96" s="490" t="e">
        <f ca="1">+IF(AND(ISNUMBER(OFFSET('Water Data'!$F$4,0,10*ROW('Water Data'!F90))),'Data Summary'!BY96="Yes"),100-OFFSET('Water Data'!$F$4,0,10*ROW('Water Data'!F90)),NA())</f>
        <v>#N/A</v>
      </c>
      <c r="K96" s="490" t="e">
        <f ca="1">+IF(AND(ISNUMBER(OFFSET('Water Data'!$F$6,0,10*ROW('Water Data'!F90))),'Data Summary'!BZ96="Yes"),OFFSET('Water Data'!$F$6,0,10*ROW('Water Data'!F90)),NA())</f>
        <v>#N/A</v>
      </c>
      <c r="L96" s="490" t="e">
        <f ca="1">+IF(AND(ISNUMBER(OFFSET('Water Data'!$F$9,0,10*ROW('Water Data'!F90))),'Data Summary'!CA96="Yes"),OFFSET('Water Data'!$F$9,0,10*ROW('Water Data'!F90)),NA())</f>
        <v>#N/A</v>
      </c>
      <c r="M96" s="490" t="e">
        <f ca="1">+IF(AND(ISNUMBER(OFFSET('Water Data'!$G$4,0,10*ROW('Water Data'!G90))),'Data Summary'!CB96="Yes"),100-OFFSET('Water Data'!$G$4,0,10*ROW('Water Data'!G90)),NA())</f>
        <v>#N/A</v>
      </c>
      <c r="N96" s="490" t="e">
        <f ca="1">+IF(AND(ISNUMBER(OFFSET('Water Data'!$G$6,0,10*ROW('Water Data'!G90))),'Data Summary'!CC96="Yes"),OFFSET('Water Data'!$G$6,0,10*ROW('Water Data'!G90)),NA())</f>
        <v>#N/A</v>
      </c>
      <c r="O96" s="490" t="e">
        <f ca="1">+IF(AND(ISNUMBER(OFFSET('Water Data'!$G$9,0,10*ROW('Water Data'!G90))),'Data Summary'!CD96="Yes"),OFFSET('Water Data'!$G$9,0,10*ROW('Water Data'!G90)),NA())</f>
        <v>#N/A</v>
      </c>
      <c r="P96" s="490" t="e">
        <f ca="1">+IF(AND(ISNUMBER(OFFSET('Water Data'!$H$4,0,10*ROW('Water Data'!H90))),'Data Summary'!CE96="Yes"),100-OFFSET('Water Data'!$H$4,0,10*ROW('Water Data'!H90)),NA())</f>
        <v>#N/A</v>
      </c>
      <c r="Q96" s="490" t="e">
        <f ca="1">+IF(AND(ISNUMBER(OFFSET('Water Data'!$H$6,0,10*ROW('Water Data'!H90))),'Data Summary'!CF96="Yes"),OFFSET('Water Data'!$H$6,0,10*ROW('Water Data'!H90)),NA())</f>
        <v>#N/A</v>
      </c>
      <c r="R96" s="490" t="e">
        <f ca="1">+IF(AND(ISNUMBER(OFFSET('Water Data'!$H$9,0,10*ROW('Water Data'!H90))),'Data Summary'!CG96="Yes"),OFFSET('Water Data'!$H$9,0,10*ROW('Water Data'!H90)),NA())</f>
        <v>#N/A</v>
      </c>
      <c r="S96" s="490" t="e">
        <f ca="1">+IF(AND(ISNUMBER(OFFSET('Water Data'!$I$4,0,10*ROW('Water Data'!I90))),'Data Summary'!CH96="Yes"),100-OFFSET('Water Data'!$I$4,0,10*ROW('Water Data'!I90)),NA())</f>
        <v>#N/A</v>
      </c>
      <c r="T96" s="490" t="e">
        <f ca="1">+IF(AND(ISNUMBER(OFFSET('Water Data'!$I$6,0,10*ROW('Water Data'!I90))),'Data Summary'!CI96="Yes"),OFFSET('Water Data'!$I$6,0,10*ROW('Water Data'!I90)),NA())</f>
        <v>#N/A</v>
      </c>
      <c r="U96" s="490" t="e">
        <f ca="1">+IF(AND(ISNUMBER(OFFSET('Water Data'!$I$9,0,10*ROW('Water Data'!I90))),'Data Summary'!CJ96="Yes"),OFFSET('Water Data'!$I$9,0,10*ROW('Water Data'!I90)),NA())</f>
        <v>#N/A</v>
      </c>
      <c r="V96" s="491" t="e">
        <f ca="1">+IF(AND(ISNUMBER(OFFSET('Sanitation Data'!$D$4,0,10*ROW('Sanitation Data'!D90))),'Data Summary'!CK96="Yes"),100-OFFSET('Sanitation Data'!$D$4,0,10*ROW('Sanitation Data'!D90)),NA())</f>
        <v>#N/A</v>
      </c>
      <c r="W96" s="491" t="e">
        <f ca="1">+IF(AND(ISNUMBER(OFFSET('Sanitation Data'!$D$6,0,10*ROW('Sanitation Data'!D90))),'Data Summary'!CL96="Yes"),OFFSET('Sanitation Data'!$D$6,0,10*ROW('Sanitation Data'!D90)),NA())</f>
        <v>#N/A</v>
      </c>
      <c r="X96" s="491" t="e">
        <f ca="1">+IF(AND(ISNUMBER(OFFSET('Sanitation Data'!$D$10,0,10*ROW('Sanitation Data'!D90))),'Data Summary'!CM96="Yes"),OFFSET('Sanitation Data'!$D$10,0,10*ROW('Sanitation Data'!D90)),NA())</f>
        <v>#N/A</v>
      </c>
      <c r="Y96" s="491" t="e">
        <f ca="1">+IF(AND(ISNUMBER(OFFSET('Sanitation Data'!$D$11,0,10*ROW('Sanitation Data'!D90))),'Data Summary'!CN96="Yes"),OFFSET('Sanitation Data'!$D$11,0,10*ROW('Sanitation Data'!D90)),NA())</f>
        <v>#N/A</v>
      </c>
      <c r="Z96" s="491" t="e">
        <f ca="1">+IF(AND(ISNUMBER(OFFSET('Sanitation Data'!$D$12,0,10*ROW('Sanitation Data'!D90))),'Data Summary'!CO96="Yes"),OFFSET('Sanitation Data'!$D$12,0,10*ROW('Sanitation Data'!D90)),NA())</f>
        <v>#N/A</v>
      </c>
      <c r="AA96" s="491" t="e">
        <f ca="1">+IF(AND(ISNUMBER(OFFSET('Sanitation Data'!$E$4,0,10*ROW('Sanitation Data'!E90))),'Data Summary'!CP96="Yes"),100-OFFSET('Sanitation Data'!$E$4,0,10*ROW('Sanitation Data'!E90)),NA())</f>
        <v>#N/A</v>
      </c>
      <c r="AB96" s="491" t="e">
        <f ca="1">+IF(AND(ISNUMBER(OFFSET('Sanitation Data'!$E$6,0,10*ROW('Sanitation Data'!E90))),'Data Summary'!CQ96="Yes"),OFFSET('Sanitation Data'!$E$6,0,10*ROW('Sanitation Data'!E90)),NA())</f>
        <v>#N/A</v>
      </c>
      <c r="AC96" s="491" t="e">
        <f ca="1">+IF(AND(ISNUMBER(OFFSET('Sanitation Data'!$E$10,0,10*ROW('Sanitation Data'!E90))),'Data Summary'!CR96="Yes"),OFFSET('Sanitation Data'!$E$10,0,10*ROW('Sanitation Data'!E90)),NA())</f>
        <v>#N/A</v>
      </c>
      <c r="AD96" s="491" t="e">
        <f ca="1">+IF(AND(ISNUMBER(OFFSET('Sanitation Data'!$E$11,0,10*ROW('Sanitation Data'!E90))),'Data Summary'!CS96="Yes"),OFFSET('Sanitation Data'!$E$11,0,10*ROW('Sanitation Data'!E90)),NA())</f>
        <v>#N/A</v>
      </c>
      <c r="AE96" s="491" t="e">
        <f ca="1">+IF(AND(ISNUMBER(OFFSET('Sanitation Data'!$E$12,0,10*ROW('Sanitation Data'!E90))),'Data Summary'!CT96="Yes"),OFFSET('Sanitation Data'!$E$12,0,10*ROW('Sanitation Data'!E90)),NA())</f>
        <v>#N/A</v>
      </c>
      <c r="AF96" s="491" t="e">
        <f ca="1">+IF(AND(ISNUMBER(OFFSET('Sanitation Data'!$F$4,0,10*ROW('Sanitation Data'!F90))),'Data Summary'!CU96="Yes"),100-OFFSET('Sanitation Data'!$F$4,0,10*ROW('Sanitation Data'!F90)),NA())</f>
        <v>#N/A</v>
      </c>
      <c r="AG96" s="491" t="e">
        <f ca="1">+IF(AND(ISNUMBER(OFFSET('Sanitation Data'!$F$6,0,10*ROW('Sanitation Data'!F90))),'Data Summary'!CV96="Yes"),OFFSET('Sanitation Data'!$F$6,0,10*ROW('Sanitation Data'!F90)),NA())</f>
        <v>#N/A</v>
      </c>
      <c r="AH96" s="491" t="e">
        <f ca="1">+IF(AND(ISNUMBER(OFFSET('Sanitation Data'!$F$10,0,10*ROW('Sanitation Data'!F90))),'Data Summary'!CW96="Yes"),OFFSET('Sanitation Data'!$F$10,0,10*ROW('Sanitation Data'!F90)),NA())</f>
        <v>#N/A</v>
      </c>
      <c r="AI96" s="491" t="e">
        <f ca="1">+IF(AND(ISNUMBER(OFFSET('Sanitation Data'!$F$11,0,10*ROW('Sanitation Data'!F90))),'Data Summary'!CX96="Yes"),OFFSET('Sanitation Data'!$F$11,0,10*ROW('Sanitation Data'!F90)),NA())</f>
        <v>#N/A</v>
      </c>
      <c r="AJ96" s="491" t="e">
        <f ca="1">+IF(AND(ISNUMBER(OFFSET('Sanitation Data'!$F$12,0,10*ROW('Sanitation Data'!F90))),'Data Summary'!CY96="Yes"),OFFSET('Sanitation Data'!$F$12,0,10*ROW('Sanitation Data'!F90)),NA())</f>
        <v>#N/A</v>
      </c>
      <c r="AK96" s="491" t="e">
        <f ca="1">+IF(AND(ISNUMBER(OFFSET('Sanitation Data'!$G$4,0,10*ROW('Sanitation Data'!G90))),'Data Summary'!CZ96="Yes"),100-OFFSET('Sanitation Data'!$G$4,0,10*ROW('Sanitation Data'!G90)),NA())</f>
        <v>#N/A</v>
      </c>
      <c r="AL96" s="491" t="e">
        <f ca="1">+IF(AND(ISNUMBER(OFFSET('Sanitation Data'!$G$6,0,10*ROW('Sanitation Data'!G90))),'Data Summary'!DA96="Yes"),OFFSET('Sanitation Data'!$G$6,0,10*ROW('Sanitation Data'!G90)),NA())</f>
        <v>#N/A</v>
      </c>
      <c r="AM96" s="491" t="e">
        <f ca="1">+IF(AND(ISNUMBER(OFFSET('Sanitation Data'!$G$10,0,10*ROW('Sanitation Data'!G90))),'Data Summary'!DB96="Yes"),OFFSET('Sanitation Data'!$G$10,0,10*ROW('Sanitation Data'!G90)),NA())</f>
        <v>#N/A</v>
      </c>
      <c r="AN96" s="491" t="e">
        <f ca="1">+IF(AND(ISNUMBER(OFFSET('Sanitation Data'!$G$11,0,10*ROW('Sanitation Data'!G90))),'Data Summary'!DC96="Yes"),OFFSET('Sanitation Data'!$G$11,0,10*ROW('Sanitation Data'!G90)),NA())</f>
        <v>#N/A</v>
      </c>
      <c r="AO96" s="491" t="e">
        <f ca="1">+IF(AND(ISNUMBER(OFFSET('Sanitation Data'!$G$12,0,10*ROW('Sanitation Data'!G90))),'Data Summary'!DD96="Yes"),OFFSET('Sanitation Data'!$G$12,0,10*ROW('Sanitation Data'!G90)),NA())</f>
        <v>#N/A</v>
      </c>
      <c r="AP96" s="491" t="e">
        <f ca="1">+IF(AND(ISNUMBER(OFFSET('Sanitation Data'!$H$4,0,10*ROW('Sanitation Data'!H90))),'Data Summary'!DE96="Yes"),100-OFFSET('Sanitation Data'!$H$4,0,10*ROW('Sanitation Data'!H90)),NA())</f>
        <v>#N/A</v>
      </c>
      <c r="AQ96" s="491" t="e">
        <f ca="1">+IF(AND(ISNUMBER(OFFSET('Sanitation Data'!$H$6,0,10*ROW('Sanitation Data'!H90))),'Data Summary'!DF96="Yes"),OFFSET('Sanitation Data'!$H$6,0,10*ROW('Sanitation Data'!H90)),NA())</f>
        <v>#N/A</v>
      </c>
      <c r="AR96" s="491" t="e">
        <f ca="1">+IF(AND(ISNUMBER(OFFSET('Sanitation Data'!$H$10,0,10*ROW('Sanitation Data'!H90))),'Data Summary'!DG96="Yes"),OFFSET('Sanitation Data'!$H$10,0,10*ROW('Sanitation Data'!H90)),NA())</f>
        <v>#N/A</v>
      </c>
      <c r="AS96" s="491" t="e">
        <f ca="1">+IF(AND(ISNUMBER(OFFSET('Sanitation Data'!$H$11,0,10*ROW('Sanitation Data'!H90))),'Data Summary'!DH96="Yes"),OFFSET('Sanitation Data'!$H$11,0,10*ROW('Sanitation Data'!H90)),NA())</f>
        <v>#N/A</v>
      </c>
      <c r="AT96" s="491" t="e">
        <f ca="1">+IF(AND(ISNUMBER(OFFSET('Sanitation Data'!$H$12,0,10*ROW('Sanitation Data'!H90))),'Data Summary'!DI96="Yes"),OFFSET('Sanitation Data'!$H$12,0,10*ROW('Sanitation Data'!H90)),NA())</f>
        <v>#N/A</v>
      </c>
      <c r="AU96" s="491" t="e">
        <f ca="1">+IF(AND(ISNUMBER(OFFSET('Sanitation Data'!$I$4,0,10*ROW('Sanitation Data'!I90))),'Data Summary'!DJ96="Yes"),100-OFFSET('Sanitation Data'!$I$4,0,10*ROW('Sanitation Data'!I90)),NA())</f>
        <v>#N/A</v>
      </c>
      <c r="AV96" s="491" t="e">
        <f ca="1">+IF(AND(ISNUMBER(OFFSET('Sanitation Data'!$I$6,0,10*ROW('Sanitation Data'!I90))),'Data Summary'!DK96="Yes"),OFFSET('Sanitation Data'!$I$6,0,10*ROW('Sanitation Data'!I90)),NA())</f>
        <v>#N/A</v>
      </c>
      <c r="AW96" s="491" t="e">
        <f ca="1">+IF(AND(ISNUMBER(OFFSET('Sanitation Data'!$I$10,0,10*ROW('Sanitation Data'!I90))),'Data Summary'!DL96="Yes"),OFFSET('Sanitation Data'!$I$10,0,10*ROW('Sanitation Data'!I90)),NA())</f>
        <v>#N/A</v>
      </c>
      <c r="AX96" s="491" t="e">
        <f ca="1">+IF(AND(ISNUMBER(OFFSET('Sanitation Data'!$I$11,0,10*ROW('Sanitation Data'!I90))),'Data Summary'!DM96="Yes"),OFFSET('Sanitation Data'!$I$11,0,10*ROW('Sanitation Data'!I90)),NA())</f>
        <v>#N/A</v>
      </c>
      <c r="AY96" s="491" t="e">
        <f ca="1">+IF(AND(ISNUMBER(OFFSET('Sanitation Data'!$I$12,0,10*ROW('Sanitation Data'!I90))),'Data Summary'!DN96="Yes"),OFFSET('Sanitation Data'!$I$12,0,10*ROW('Sanitation Data'!I90)),NA())</f>
        <v>#N/A</v>
      </c>
      <c r="AZ96" s="492" t="e">
        <f ca="1">+IF(AND(ISNUMBER(OFFSET('Hygiene Data'!$D$5,0,10*ROW('Hygiene Data'!D90))),'Data Summary'!DO96="Yes"),OFFSET('Hygiene Data'!$D$5,0,10*ROW('Hygiene Data'!D90)),NA())</f>
        <v>#N/A</v>
      </c>
      <c r="BA96" s="492" t="e">
        <f ca="1">+IF(AND(ISNUMBER(OFFSET('Hygiene Data'!$D$7,0,10*ROW('Hygiene Data'!D90))),'Data Summary'!DP96="Yes"),OFFSET('Hygiene Data'!$D$7,0,10*ROW('Hygiene Data'!D90)),NA())</f>
        <v>#N/A</v>
      </c>
      <c r="BB96" s="492" t="e">
        <f ca="1">+IF(AND(ISNUMBER(OFFSET('Hygiene Data'!$D$9,0,10*ROW('Hygiene Data'!D90))),'Data Summary'!DQ96="Yes"),OFFSET('Hygiene Data'!$D$9,0,10*ROW('Hygiene Data'!D90)),NA())</f>
        <v>#N/A</v>
      </c>
      <c r="BC96" s="492" t="e">
        <f ca="1">+IF(AND(ISNUMBER(OFFSET('Hygiene Data'!$E$5,0,10*ROW('Hygiene Data'!E90))),'Data Summary'!DR96="Yes"),OFFSET('Hygiene Data'!$E$5,0,10*ROW('Hygiene Data'!E90)),NA())</f>
        <v>#N/A</v>
      </c>
      <c r="BD96" s="492" t="e">
        <f ca="1">+IF(AND(ISNUMBER(OFFSET('Hygiene Data'!$E$7,0,10*ROW('Hygiene Data'!E90))),'Data Summary'!DS96="Yes"),OFFSET('Hygiene Data'!$E$7,0,10*ROW('Hygiene Data'!E90)),NA())</f>
        <v>#N/A</v>
      </c>
      <c r="BE96" s="492" t="e">
        <f ca="1">+IF(AND(ISNUMBER(OFFSET('Hygiene Data'!$E$9,0,10*ROW('Hygiene Data'!E90))),'Data Summary'!DT96="Yes"),OFFSET('Hygiene Data'!$E$9,0,10*ROW('Hygiene Data'!E90)),NA())</f>
        <v>#N/A</v>
      </c>
      <c r="BF96" s="492" t="e">
        <f ca="1">+IF(AND(ISNUMBER(OFFSET('Hygiene Data'!$F$5,0,10*ROW('Hygiene Data'!F90))),'Data Summary'!DU96="Yes"),OFFSET('Hygiene Data'!$F$5,0,10*ROW('Hygiene Data'!F90)),NA())</f>
        <v>#N/A</v>
      </c>
      <c r="BG96" s="492" t="e">
        <f ca="1">+IF(AND(ISNUMBER(OFFSET('Hygiene Data'!$F$7,0,10*ROW('Hygiene Data'!F90))),'Data Summary'!DV96="Yes"),OFFSET('Hygiene Data'!$F$7,0,10*ROW('Hygiene Data'!F90)),NA())</f>
        <v>#N/A</v>
      </c>
      <c r="BH96" s="492" t="e">
        <f ca="1">+IF(AND(ISNUMBER(OFFSET('Hygiene Data'!$F$9,0,10*ROW('Hygiene Data'!F90))),'Data Summary'!DW96="Yes"),OFFSET('Hygiene Data'!$F$9,0,10*ROW('Hygiene Data'!F90)),NA())</f>
        <v>#N/A</v>
      </c>
      <c r="BI96" s="492" t="e">
        <f ca="1">+IF(AND(ISNUMBER(OFFSET('Hygiene Data'!$G$5,0,10*ROW('Hygiene Data'!G90))),'Data Summary'!DX96="Yes"),OFFSET('Hygiene Data'!$G$5,0,10*ROW('Hygiene Data'!G90)),NA())</f>
        <v>#N/A</v>
      </c>
      <c r="BJ96" s="492" t="e">
        <f ca="1">+IF(AND(ISNUMBER(OFFSET('Hygiene Data'!$G$7,0,10*ROW('Hygiene Data'!G90))),'Data Summary'!DY96="Yes"),OFFSET('Hygiene Data'!$G$7,0,10*ROW('Hygiene Data'!G90)),NA())</f>
        <v>#N/A</v>
      </c>
      <c r="BK96" s="492" t="e">
        <f ca="1">+IF(AND(ISNUMBER(OFFSET('Hygiene Data'!$G$9,0,10*ROW('Hygiene Data'!G90))),'Data Summary'!DZ96="Yes"),OFFSET('Hygiene Data'!$G$9,0,10*ROW('Hygiene Data'!G90)),NA())</f>
        <v>#N/A</v>
      </c>
      <c r="BL96" s="492" t="e">
        <f ca="1">+IF(AND(ISNUMBER(OFFSET('Hygiene Data'!$H$5,0,10*ROW('Hygiene Data'!H90))),'Data Summary'!EA96="Yes"),OFFSET('Hygiene Data'!$H$5,0,10*ROW('Hygiene Data'!H90)),NA())</f>
        <v>#N/A</v>
      </c>
      <c r="BM96" s="492" t="e">
        <f ca="1">+IF(AND(ISNUMBER(OFFSET('Hygiene Data'!$H$7,0,10*ROW('Hygiene Data'!H90))),'Data Summary'!EB96="Yes"),OFFSET('Hygiene Data'!$H$7,0,10*ROW('Hygiene Data'!H90)),NA())</f>
        <v>#N/A</v>
      </c>
      <c r="BN96" s="492" t="e">
        <f ca="1">+IF(AND(ISNUMBER(OFFSET('Hygiene Data'!$H$9,0,10*ROW('Hygiene Data'!H90))),'Data Summary'!EC96="Yes"),OFFSET('Hygiene Data'!$H$9,0,10*ROW('Hygiene Data'!H90)),NA())</f>
        <v>#N/A</v>
      </c>
      <c r="BO96" s="492" t="e">
        <f ca="1">+IF(AND(ISNUMBER(OFFSET('Hygiene Data'!$I$5,0,10*ROW('Hygiene Data'!I90))),'Data Summary'!ED96="Yes"),OFFSET('Hygiene Data'!$I$5,0,10*ROW('Hygiene Data'!I90)),NA())</f>
        <v>#N/A</v>
      </c>
      <c r="BP96" s="492" t="e">
        <f ca="1">+IF(AND(ISNUMBER(OFFSET('Hygiene Data'!$I$7,0,10*ROW('Hygiene Data'!I90))),'Data Summary'!EE96="Yes"),OFFSET('Hygiene Data'!$I$7,0,10*ROW('Hygiene Data'!I90)),NA())</f>
        <v>#N/A</v>
      </c>
      <c r="BQ96" s="492" t="e">
        <f ca="1">+IF(AND(ISNUMBER(OFFSET('Hygiene Data'!$I$9,0,10*ROW('Hygiene Data'!I90))),'Data Summary'!EF96="Yes"),OFFSET('Hygiene Data'!$I$9,0,10*ROW('Hygiene Data'!I90)),NA())</f>
        <v>#N/A</v>
      </c>
    </row>
    <row r="97" spans="1:69" x14ac:dyDescent="0.25">
      <c r="A97" s="488" t="e">
        <f ca="1">+RIGHT('Data Summary'!A97,LEN('Data Summary'!A97)-9)</f>
        <v>#VALUE!</v>
      </c>
      <c r="B97" s="462" t="str">
        <f ca="1">+IF(ISTEXT('Data Summary'!B97),'Data Summary'!B97,"")</f>
        <v/>
      </c>
      <c r="C97" s="489" t="e">
        <f ca="1">+VALUE('Data Summary'!C97)</f>
        <v>#VALUE!</v>
      </c>
      <c r="D97" s="490" t="e">
        <f ca="1">+IF(AND(ISNUMBER(OFFSET('Water Data'!$D$4,0,10*ROW('Water Data'!D91))),'Data Summary'!BS97="Yes"),100-OFFSET('Water Data'!$D$4,0,10*ROW('Water Data'!D91)),NA())</f>
        <v>#N/A</v>
      </c>
      <c r="E97" s="490" t="e">
        <f ca="1">+IF(AND(ISNUMBER(OFFSET('Water Data'!$D$6,0,10*ROW('Water Data'!D91))),'Data Summary'!BT97="Yes"),OFFSET('Water Data'!$D$6,0,10*ROW('Water Data'!D91)),NA())</f>
        <v>#N/A</v>
      </c>
      <c r="F97" s="490" t="e">
        <f ca="1">+IF(AND(ISNUMBER(OFFSET('Water Data'!$D$9,0,10*ROW('Water Data'!D91))),'Data Summary'!BU97="Yes"),OFFSET('Water Data'!$D$9,0,10*ROW('Water Data'!D91)),NA())</f>
        <v>#N/A</v>
      </c>
      <c r="G97" s="490" t="e">
        <f ca="1">+IF(AND(ISNUMBER(OFFSET('Water Data'!$E$4,0,10*ROW('Water Data'!E91))),'Data Summary'!BV97="Yes"),100-OFFSET('Water Data'!$E$4,0,10*ROW('Water Data'!E91)),NA())</f>
        <v>#N/A</v>
      </c>
      <c r="H97" s="490" t="e">
        <f ca="1">+IF(AND(ISNUMBER(OFFSET('Water Data'!$E$6,0,10*ROW('Water Data'!E91))),'Data Summary'!BW97="Yes"),OFFSET('Water Data'!$E$6,0,10*ROW('Water Data'!E91)),NA())</f>
        <v>#N/A</v>
      </c>
      <c r="I97" s="490" t="e">
        <f ca="1">+IF(AND(ISNUMBER(OFFSET('Water Data'!$E$9,0,10*ROW('Water Data'!E91))),'Data Summary'!BX97="Yes"),OFFSET('Water Data'!$E$9,0,10*ROW('Water Data'!E91)),NA())</f>
        <v>#N/A</v>
      </c>
      <c r="J97" s="490" t="e">
        <f ca="1">+IF(AND(ISNUMBER(OFFSET('Water Data'!$F$4,0,10*ROW('Water Data'!F91))),'Data Summary'!BY97="Yes"),100-OFFSET('Water Data'!$F$4,0,10*ROW('Water Data'!F91)),NA())</f>
        <v>#N/A</v>
      </c>
      <c r="K97" s="490" t="e">
        <f ca="1">+IF(AND(ISNUMBER(OFFSET('Water Data'!$F$6,0,10*ROW('Water Data'!F91))),'Data Summary'!BZ97="Yes"),OFFSET('Water Data'!$F$6,0,10*ROW('Water Data'!F91)),NA())</f>
        <v>#N/A</v>
      </c>
      <c r="L97" s="490" t="e">
        <f ca="1">+IF(AND(ISNUMBER(OFFSET('Water Data'!$F$9,0,10*ROW('Water Data'!F91))),'Data Summary'!CA97="Yes"),OFFSET('Water Data'!$F$9,0,10*ROW('Water Data'!F91)),NA())</f>
        <v>#N/A</v>
      </c>
      <c r="M97" s="490" t="e">
        <f ca="1">+IF(AND(ISNUMBER(OFFSET('Water Data'!$G$4,0,10*ROW('Water Data'!G91))),'Data Summary'!CB97="Yes"),100-OFFSET('Water Data'!$G$4,0,10*ROW('Water Data'!G91)),NA())</f>
        <v>#N/A</v>
      </c>
      <c r="N97" s="490" t="e">
        <f ca="1">+IF(AND(ISNUMBER(OFFSET('Water Data'!$G$6,0,10*ROW('Water Data'!G91))),'Data Summary'!CC97="Yes"),OFFSET('Water Data'!$G$6,0,10*ROW('Water Data'!G91)),NA())</f>
        <v>#N/A</v>
      </c>
      <c r="O97" s="490" t="e">
        <f ca="1">+IF(AND(ISNUMBER(OFFSET('Water Data'!$G$9,0,10*ROW('Water Data'!G91))),'Data Summary'!CD97="Yes"),OFFSET('Water Data'!$G$9,0,10*ROW('Water Data'!G91)),NA())</f>
        <v>#N/A</v>
      </c>
      <c r="P97" s="490" t="e">
        <f ca="1">+IF(AND(ISNUMBER(OFFSET('Water Data'!$H$4,0,10*ROW('Water Data'!H91))),'Data Summary'!CE97="Yes"),100-OFFSET('Water Data'!$H$4,0,10*ROW('Water Data'!H91)),NA())</f>
        <v>#N/A</v>
      </c>
      <c r="Q97" s="490" t="e">
        <f ca="1">+IF(AND(ISNUMBER(OFFSET('Water Data'!$H$6,0,10*ROW('Water Data'!H91))),'Data Summary'!CF97="Yes"),OFFSET('Water Data'!$H$6,0,10*ROW('Water Data'!H91)),NA())</f>
        <v>#N/A</v>
      </c>
      <c r="R97" s="490" t="e">
        <f ca="1">+IF(AND(ISNUMBER(OFFSET('Water Data'!$H$9,0,10*ROW('Water Data'!H91))),'Data Summary'!CG97="Yes"),OFFSET('Water Data'!$H$9,0,10*ROW('Water Data'!H91)),NA())</f>
        <v>#N/A</v>
      </c>
      <c r="S97" s="490" t="e">
        <f ca="1">+IF(AND(ISNUMBER(OFFSET('Water Data'!$I$4,0,10*ROW('Water Data'!I91))),'Data Summary'!CH97="Yes"),100-OFFSET('Water Data'!$I$4,0,10*ROW('Water Data'!I91)),NA())</f>
        <v>#N/A</v>
      </c>
      <c r="T97" s="490" t="e">
        <f ca="1">+IF(AND(ISNUMBER(OFFSET('Water Data'!$I$6,0,10*ROW('Water Data'!I91))),'Data Summary'!CI97="Yes"),OFFSET('Water Data'!$I$6,0,10*ROW('Water Data'!I91)),NA())</f>
        <v>#N/A</v>
      </c>
      <c r="U97" s="490" t="e">
        <f ca="1">+IF(AND(ISNUMBER(OFFSET('Water Data'!$I$9,0,10*ROW('Water Data'!I91))),'Data Summary'!CJ97="Yes"),OFFSET('Water Data'!$I$9,0,10*ROW('Water Data'!I91)),NA())</f>
        <v>#N/A</v>
      </c>
      <c r="V97" s="491" t="e">
        <f ca="1">+IF(AND(ISNUMBER(OFFSET('Sanitation Data'!$D$4,0,10*ROW('Sanitation Data'!D91))),'Data Summary'!CK97="Yes"),100-OFFSET('Sanitation Data'!$D$4,0,10*ROW('Sanitation Data'!D91)),NA())</f>
        <v>#N/A</v>
      </c>
      <c r="W97" s="491" t="e">
        <f ca="1">+IF(AND(ISNUMBER(OFFSET('Sanitation Data'!$D$6,0,10*ROW('Sanitation Data'!D91))),'Data Summary'!CL97="Yes"),OFFSET('Sanitation Data'!$D$6,0,10*ROW('Sanitation Data'!D91)),NA())</f>
        <v>#N/A</v>
      </c>
      <c r="X97" s="491" t="e">
        <f ca="1">+IF(AND(ISNUMBER(OFFSET('Sanitation Data'!$D$10,0,10*ROW('Sanitation Data'!D91))),'Data Summary'!CM97="Yes"),OFFSET('Sanitation Data'!$D$10,0,10*ROW('Sanitation Data'!D91)),NA())</f>
        <v>#N/A</v>
      </c>
      <c r="Y97" s="491" t="e">
        <f ca="1">+IF(AND(ISNUMBER(OFFSET('Sanitation Data'!$D$11,0,10*ROW('Sanitation Data'!D91))),'Data Summary'!CN97="Yes"),OFFSET('Sanitation Data'!$D$11,0,10*ROW('Sanitation Data'!D91)),NA())</f>
        <v>#N/A</v>
      </c>
      <c r="Z97" s="491" t="e">
        <f ca="1">+IF(AND(ISNUMBER(OFFSET('Sanitation Data'!$D$12,0,10*ROW('Sanitation Data'!D91))),'Data Summary'!CO97="Yes"),OFFSET('Sanitation Data'!$D$12,0,10*ROW('Sanitation Data'!D91)),NA())</f>
        <v>#N/A</v>
      </c>
      <c r="AA97" s="491" t="e">
        <f ca="1">+IF(AND(ISNUMBER(OFFSET('Sanitation Data'!$E$4,0,10*ROW('Sanitation Data'!E91))),'Data Summary'!CP97="Yes"),100-OFFSET('Sanitation Data'!$E$4,0,10*ROW('Sanitation Data'!E91)),NA())</f>
        <v>#N/A</v>
      </c>
      <c r="AB97" s="491" t="e">
        <f ca="1">+IF(AND(ISNUMBER(OFFSET('Sanitation Data'!$E$6,0,10*ROW('Sanitation Data'!E91))),'Data Summary'!CQ97="Yes"),OFFSET('Sanitation Data'!$E$6,0,10*ROW('Sanitation Data'!E91)),NA())</f>
        <v>#N/A</v>
      </c>
      <c r="AC97" s="491" t="e">
        <f ca="1">+IF(AND(ISNUMBER(OFFSET('Sanitation Data'!$E$10,0,10*ROW('Sanitation Data'!E91))),'Data Summary'!CR97="Yes"),OFFSET('Sanitation Data'!$E$10,0,10*ROW('Sanitation Data'!E91)),NA())</f>
        <v>#N/A</v>
      </c>
      <c r="AD97" s="491" t="e">
        <f ca="1">+IF(AND(ISNUMBER(OFFSET('Sanitation Data'!$E$11,0,10*ROW('Sanitation Data'!E91))),'Data Summary'!CS97="Yes"),OFFSET('Sanitation Data'!$E$11,0,10*ROW('Sanitation Data'!E91)),NA())</f>
        <v>#N/A</v>
      </c>
      <c r="AE97" s="491" t="e">
        <f ca="1">+IF(AND(ISNUMBER(OFFSET('Sanitation Data'!$E$12,0,10*ROW('Sanitation Data'!E91))),'Data Summary'!CT97="Yes"),OFFSET('Sanitation Data'!$E$12,0,10*ROW('Sanitation Data'!E91)),NA())</f>
        <v>#N/A</v>
      </c>
      <c r="AF97" s="491" t="e">
        <f ca="1">+IF(AND(ISNUMBER(OFFSET('Sanitation Data'!$F$4,0,10*ROW('Sanitation Data'!F91))),'Data Summary'!CU97="Yes"),100-OFFSET('Sanitation Data'!$F$4,0,10*ROW('Sanitation Data'!F91)),NA())</f>
        <v>#N/A</v>
      </c>
      <c r="AG97" s="491" t="e">
        <f ca="1">+IF(AND(ISNUMBER(OFFSET('Sanitation Data'!$F$6,0,10*ROW('Sanitation Data'!F91))),'Data Summary'!CV97="Yes"),OFFSET('Sanitation Data'!$F$6,0,10*ROW('Sanitation Data'!F91)),NA())</f>
        <v>#N/A</v>
      </c>
      <c r="AH97" s="491" t="e">
        <f ca="1">+IF(AND(ISNUMBER(OFFSET('Sanitation Data'!$F$10,0,10*ROW('Sanitation Data'!F91))),'Data Summary'!CW97="Yes"),OFFSET('Sanitation Data'!$F$10,0,10*ROW('Sanitation Data'!F91)),NA())</f>
        <v>#N/A</v>
      </c>
      <c r="AI97" s="491" t="e">
        <f ca="1">+IF(AND(ISNUMBER(OFFSET('Sanitation Data'!$F$11,0,10*ROW('Sanitation Data'!F91))),'Data Summary'!CX97="Yes"),OFFSET('Sanitation Data'!$F$11,0,10*ROW('Sanitation Data'!F91)),NA())</f>
        <v>#N/A</v>
      </c>
      <c r="AJ97" s="491" t="e">
        <f ca="1">+IF(AND(ISNUMBER(OFFSET('Sanitation Data'!$F$12,0,10*ROW('Sanitation Data'!F91))),'Data Summary'!CY97="Yes"),OFFSET('Sanitation Data'!$F$12,0,10*ROW('Sanitation Data'!F91)),NA())</f>
        <v>#N/A</v>
      </c>
      <c r="AK97" s="491" t="e">
        <f ca="1">+IF(AND(ISNUMBER(OFFSET('Sanitation Data'!$G$4,0,10*ROW('Sanitation Data'!G91))),'Data Summary'!CZ97="Yes"),100-OFFSET('Sanitation Data'!$G$4,0,10*ROW('Sanitation Data'!G91)),NA())</f>
        <v>#N/A</v>
      </c>
      <c r="AL97" s="491" t="e">
        <f ca="1">+IF(AND(ISNUMBER(OFFSET('Sanitation Data'!$G$6,0,10*ROW('Sanitation Data'!G91))),'Data Summary'!DA97="Yes"),OFFSET('Sanitation Data'!$G$6,0,10*ROW('Sanitation Data'!G91)),NA())</f>
        <v>#N/A</v>
      </c>
      <c r="AM97" s="491" t="e">
        <f ca="1">+IF(AND(ISNUMBER(OFFSET('Sanitation Data'!$G$10,0,10*ROW('Sanitation Data'!G91))),'Data Summary'!DB97="Yes"),OFFSET('Sanitation Data'!$G$10,0,10*ROW('Sanitation Data'!G91)),NA())</f>
        <v>#N/A</v>
      </c>
      <c r="AN97" s="491" t="e">
        <f ca="1">+IF(AND(ISNUMBER(OFFSET('Sanitation Data'!$G$11,0,10*ROW('Sanitation Data'!G91))),'Data Summary'!DC97="Yes"),OFFSET('Sanitation Data'!$G$11,0,10*ROW('Sanitation Data'!G91)),NA())</f>
        <v>#N/A</v>
      </c>
      <c r="AO97" s="491" t="e">
        <f ca="1">+IF(AND(ISNUMBER(OFFSET('Sanitation Data'!$G$12,0,10*ROW('Sanitation Data'!G91))),'Data Summary'!DD97="Yes"),OFFSET('Sanitation Data'!$G$12,0,10*ROW('Sanitation Data'!G91)),NA())</f>
        <v>#N/A</v>
      </c>
      <c r="AP97" s="491" t="e">
        <f ca="1">+IF(AND(ISNUMBER(OFFSET('Sanitation Data'!$H$4,0,10*ROW('Sanitation Data'!H91))),'Data Summary'!DE97="Yes"),100-OFFSET('Sanitation Data'!$H$4,0,10*ROW('Sanitation Data'!H91)),NA())</f>
        <v>#N/A</v>
      </c>
      <c r="AQ97" s="491" t="e">
        <f ca="1">+IF(AND(ISNUMBER(OFFSET('Sanitation Data'!$H$6,0,10*ROW('Sanitation Data'!H91))),'Data Summary'!DF97="Yes"),OFFSET('Sanitation Data'!$H$6,0,10*ROW('Sanitation Data'!H91)),NA())</f>
        <v>#N/A</v>
      </c>
      <c r="AR97" s="491" t="e">
        <f ca="1">+IF(AND(ISNUMBER(OFFSET('Sanitation Data'!$H$10,0,10*ROW('Sanitation Data'!H91))),'Data Summary'!DG97="Yes"),OFFSET('Sanitation Data'!$H$10,0,10*ROW('Sanitation Data'!H91)),NA())</f>
        <v>#N/A</v>
      </c>
      <c r="AS97" s="491" t="e">
        <f ca="1">+IF(AND(ISNUMBER(OFFSET('Sanitation Data'!$H$11,0,10*ROW('Sanitation Data'!H91))),'Data Summary'!DH97="Yes"),OFFSET('Sanitation Data'!$H$11,0,10*ROW('Sanitation Data'!H91)),NA())</f>
        <v>#N/A</v>
      </c>
      <c r="AT97" s="491" t="e">
        <f ca="1">+IF(AND(ISNUMBER(OFFSET('Sanitation Data'!$H$12,0,10*ROW('Sanitation Data'!H91))),'Data Summary'!DI97="Yes"),OFFSET('Sanitation Data'!$H$12,0,10*ROW('Sanitation Data'!H91)),NA())</f>
        <v>#N/A</v>
      </c>
      <c r="AU97" s="491" t="e">
        <f ca="1">+IF(AND(ISNUMBER(OFFSET('Sanitation Data'!$I$4,0,10*ROW('Sanitation Data'!I91))),'Data Summary'!DJ97="Yes"),100-OFFSET('Sanitation Data'!$I$4,0,10*ROW('Sanitation Data'!I91)),NA())</f>
        <v>#N/A</v>
      </c>
      <c r="AV97" s="491" t="e">
        <f ca="1">+IF(AND(ISNUMBER(OFFSET('Sanitation Data'!$I$6,0,10*ROW('Sanitation Data'!I91))),'Data Summary'!DK97="Yes"),OFFSET('Sanitation Data'!$I$6,0,10*ROW('Sanitation Data'!I91)),NA())</f>
        <v>#N/A</v>
      </c>
      <c r="AW97" s="491" t="e">
        <f ca="1">+IF(AND(ISNUMBER(OFFSET('Sanitation Data'!$I$10,0,10*ROW('Sanitation Data'!I91))),'Data Summary'!DL97="Yes"),OFFSET('Sanitation Data'!$I$10,0,10*ROW('Sanitation Data'!I91)),NA())</f>
        <v>#N/A</v>
      </c>
      <c r="AX97" s="491" t="e">
        <f ca="1">+IF(AND(ISNUMBER(OFFSET('Sanitation Data'!$I$11,0,10*ROW('Sanitation Data'!I91))),'Data Summary'!DM97="Yes"),OFFSET('Sanitation Data'!$I$11,0,10*ROW('Sanitation Data'!I91)),NA())</f>
        <v>#N/A</v>
      </c>
      <c r="AY97" s="491" t="e">
        <f ca="1">+IF(AND(ISNUMBER(OFFSET('Sanitation Data'!$I$12,0,10*ROW('Sanitation Data'!I91))),'Data Summary'!DN97="Yes"),OFFSET('Sanitation Data'!$I$12,0,10*ROW('Sanitation Data'!I91)),NA())</f>
        <v>#N/A</v>
      </c>
      <c r="AZ97" s="492" t="e">
        <f ca="1">+IF(AND(ISNUMBER(OFFSET('Hygiene Data'!$D$5,0,10*ROW('Hygiene Data'!D91))),'Data Summary'!DO97="Yes"),OFFSET('Hygiene Data'!$D$5,0,10*ROW('Hygiene Data'!D91)),NA())</f>
        <v>#N/A</v>
      </c>
      <c r="BA97" s="492" t="e">
        <f ca="1">+IF(AND(ISNUMBER(OFFSET('Hygiene Data'!$D$7,0,10*ROW('Hygiene Data'!D91))),'Data Summary'!DP97="Yes"),OFFSET('Hygiene Data'!$D$7,0,10*ROW('Hygiene Data'!D91)),NA())</f>
        <v>#N/A</v>
      </c>
      <c r="BB97" s="492" t="e">
        <f ca="1">+IF(AND(ISNUMBER(OFFSET('Hygiene Data'!$D$9,0,10*ROW('Hygiene Data'!D91))),'Data Summary'!DQ97="Yes"),OFFSET('Hygiene Data'!$D$9,0,10*ROW('Hygiene Data'!D91)),NA())</f>
        <v>#N/A</v>
      </c>
      <c r="BC97" s="492" t="e">
        <f ca="1">+IF(AND(ISNUMBER(OFFSET('Hygiene Data'!$E$5,0,10*ROW('Hygiene Data'!E91))),'Data Summary'!DR97="Yes"),OFFSET('Hygiene Data'!$E$5,0,10*ROW('Hygiene Data'!E91)),NA())</f>
        <v>#N/A</v>
      </c>
      <c r="BD97" s="492" t="e">
        <f ca="1">+IF(AND(ISNUMBER(OFFSET('Hygiene Data'!$E$7,0,10*ROW('Hygiene Data'!E91))),'Data Summary'!DS97="Yes"),OFFSET('Hygiene Data'!$E$7,0,10*ROW('Hygiene Data'!E91)),NA())</f>
        <v>#N/A</v>
      </c>
      <c r="BE97" s="492" t="e">
        <f ca="1">+IF(AND(ISNUMBER(OFFSET('Hygiene Data'!$E$9,0,10*ROW('Hygiene Data'!E91))),'Data Summary'!DT97="Yes"),OFFSET('Hygiene Data'!$E$9,0,10*ROW('Hygiene Data'!E91)),NA())</f>
        <v>#N/A</v>
      </c>
      <c r="BF97" s="492" t="e">
        <f ca="1">+IF(AND(ISNUMBER(OFFSET('Hygiene Data'!$F$5,0,10*ROW('Hygiene Data'!F91))),'Data Summary'!DU97="Yes"),OFFSET('Hygiene Data'!$F$5,0,10*ROW('Hygiene Data'!F91)),NA())</f>
        <v>#N/A</v>
      </c>
      <c r="BG97" s="492" t="e">
        <f ca="1">+IF(AND(ISNUMBER(OFFSET('Hygiene Data'!$F$7,0,10*ROW('Hygiene Data'!F91))),'Data Summary'!DV97="Yes"),OFFSET('Hygiene Data'!$F$7,0,10*ROW('Hygiene Data'!F91)),NA())</f>
        <v>#N/A</v>
      </c>
      <c r="BH97" s="492" t="e">
        <f ca="1">+IF(AND(ISNUMBER(OFFSET('Hygiene Data'!$F$9,0,10*ROW('Hygiene Data'!F91))),'Data Summary'!DW97="Yes"),OFFSET('Hygiene Data'!$F$9,0,10*ROW('Hygiene Data'!F91)),NA())</f>
        <v>#N/A</v>
      </c>
      <c r="BI97" s="492" t="e">
        <f ca="1">+IF(AND(ISNUMBER(OFFSET('Hygiene Data'!$G$5,0,10*ROW('Hygiene Data'!G91))),'Data Summary'!DX97="Yes"),OFFSET('Hygiene Data'!$G$5,0,10*ROW('Hygiene Data'!G91)),NA())</f>
        <v>#N/A</v>
      </c>
      <c r="BJ97" s="492" t="e">
        <f ca="1">+IF(AND(ISNUMBER(OFFSET('Hygiene Data'!$G$7,0,10*ROW('Hygiene Data'!G91))),'Data Summary'!DY97="Yes"),OFFSET('Hygiene Data'!$G$7,0,10*ROW('Hygiene Data'!G91)),NA())</f>
        <v>#N/A</v>
      </c>
      <c r="BK97" s="492" t="e">
        <f ca="1">+IF(AND(ISNUMBER(OFFSET('Hygiene Data'!$G$9,0,10*ROW('Hygiene Data'!G91))),'Data Summary'!DZ97="Yes"),OFFSET('Hygiene Data'!$G$9,0,10*ROW('Hygiene Data'!G91)),NA())</f>
        <v>#N/A</v>
      </c>
      <c r="BL97" s="492" t="e">
        <f ca="1">+IF(AND(ISNUMBER(OFFSET('Hygiene Data'!$H$5,0,10*ROW('Hygiene Data'!H91))),'Data Summary'!EA97="Yes"),OFFSET('Hygiene Data'!$H$5,0,10*ROW('Hygiene Data'!H91)),NA())</f>
        <v>#N/A</v>
      </c>
      <c r="BM97" s="492" t="e">
        <f ca="1">+IF(AND(ISNUMBER(OFFSET('Hygiene Data'!$H$7,0,10*ROW('Hygiene Data'!H91))),'Data Summary'!EB97="Yes"),OFFSET('Hygiene Data'!$H$7,0,10*ROW('Hygiene Data'!H91)),NA())</f>
        <v>#N/A</v>
      </c>
      <c r="BN97" s="492" t="e">
        <f ca="1">+IF(AND(ISNUMBER(OFFSET('Hygiene Data'!$H$9,0,10*ROW('Hygiene Data'!H91))),'Data Summary'!EC97="Yes"),OFFSET('Hygiene Data'!$H$9,0,10*ROW('Hygiene Data'!H91)),NA())</f>
        <v>#N/A</v>
      </c>
      <c r="BO97" s="492" t="e">
        <f ca="1">+IF(AND(ISNUMBER(OFFSET('Hygiene Data'!$I$5,0,10*ROW('Hygiene Data'!I91))),'Data Summary'!ED97="Yes"),OFFSET('Hygiene Data'!$I$5,0,10*ROW('Hygiene Data'!I91)),NA())</f>
        <v>#N/A</v>
      </c>
      <c r="BP97" s="492" t="e">
        <f ca="1">+IF(AND(ISNUMBER(OFFSET('Hygiene Data'!$I$7,0,10*ROW('Hygiene Data'!I91))),'Data Summary'!EE97="Yes"),OFFSET('Hygiene Data'!$I$7,0,10*ROW('Hygiene Data'!I91)),NA())</f>
        <v>#N/A</v>
      </c>
      <c r="BQ97" s="492" t="e">
        <f ca="1">+IF(AND(ISNUMBER(OFFSET('Hygiene Data'!$I$9,0,10*ROW('Hygiene Data'!I91))),'Data Summary'!EF97="Yes"),OFFSET('Hygiene Data'!$I$9,0,10*ROW('Hygiene Data'!I91)),NA())</f>
        <v>#N/A</v>
      </c>
    </row>
    <row r="98" spans="1:69" x14ac:dyDescent="0.25">
      <c r="A98" s="488" t="e">
        <f ca="1">+RIGHT('Data Summary'!A98,LEN('Data Summary'!A98)-9)</f>
        <v>#VALUE!</v>
      </c>
      <c r="B98" s="462" t="str">
        <f ca="1">+IF(ISTEXT('Data Summary'!B98),'Data Summary'!B98,"")</f>
        <v/>
      </c>
      <c r="C98" s="489" t="e">
        <f ca="1">+VALUE('Data Summary'!C98)</f>
        <v>#VALUE!</v>
      </c>
      <c r="D98" s="490" t="e">
        <f ca="1">+IF(AND(ISNUMBER(OFFSET('Water Data'!$D$4,0,10*ROW('Water Data'!D92))),'Data Summary'!BS98="Yes"),100-OFFSET('Water Data'!$D$4,0,10*ROW('Water Data'!D92)),NA())</f>
        <v>#N/A</v>
      </c>
      <c r="E98" s="490" t="e">
        <f ca="1">+IF(AND(ISNUMBER(OFFSET('Water Data'!$D$6,0,10*ROW('Water Data'!D92))),'Data Summary'!BT98="Yes"),OFFSET('Water Data'!$D$6,0,10*ROW('Water Data'!D92)),NA())</f>
        <v>#N/A</v>
      </c>
      <c r="F98" s="490" t="e">
        <f ca="1">+IF(AND(ISNUMBER(OFFSET('Water Data'!$D$9,0,10*ROW('Water Data'!D92))),'Data Summary'!BU98="Yes"),OFFSET('Water Data'!$D$9,0,10*ROW('Water Data'!D92)),NA())</f>
        <v>#N/A</v>
      </c>
      <c r="G98" s="490" t="e">
        <f ca="1">+IF(AND(ISNUMBER(OFFSET('Water Data'!$E$4,0,10*ROW('Water Data'!E92))),'Data Summary'!BV98="Yes"),100-OFFSET('Water Data'!$E$4,0,10*ROW('Water Data'!E92)),NA())</f>
        <v>#N/A</v>
      </c>
      <c r="H98" s="490" t="e">
        <f ca="1">+IF(AND(ISNUMBER(OFFSET('Water Data'!$E$6,0,10*ROW('Water Data'!E92))),'Data Summary'!BW98="Yes"),OFFSET('Water Data'!$E$6,0,10*ROW('Water Data'!E92)),NA())</f>
        <v>#N/A</v>
      </c>
      <c r="I98" s="490" t="e">
        <f ca="1">+IF(AND(ISNUMBER(OFFSET('Water Data'!$E$9,0,10*ROW('Water Data'!E92))),'Data Summary'!BX98="Yes"),OFFSET('Water Data'!$E$9,0,10*ROW('Water Data'!E92)),NA())</f>
        <v>#N/A</v>
      </c>
      <c r="J98" s="490" t="e">
        <f ca="1">+IF(AND(ISNUMBER(OFFSET('Water Data'!$F$4,0,10*ROW('Water Data'!F92))),'Data Summary'!BY98="Yes"),100-OFFSET('Water Data'!$F$4,0,10*ROW('Water Data'!F92)),NA())</f>
        <v>#N/A</v>
      </c>
      <c r="K98" s="490" t="e">
        <f ca="1">+IF(AND(ISNUMBER(OFFSET('Water Data'!$F$6,0,10*ROW('Water Data'!F92))),'Data Summary'!BZ98="Yes"),OFFSET('Water Data'!$F$6,0,10*ROW('Water Data'!F92)),NA())</f>
        <v>#N/A</v>
      </c>
      <c r="L98" s="490" t="e">
        <f ca="1">+IF(AND(ISNUMBER(OFFSET('Water Data'!$F$9,0,10*ROW('Water Data'!F92))),'Data Summary'!CA98="Yes"),OFFSET('Water Data'!$F$9,0,10*ROW('Water Data'!F92)),NA())</f>
        <v>#N/A</v>
      </c>
      <c r="M98" s="490" t="e">
        <f ca="1">+IF(AND(ISNUMBER(OFFSET('Water Data'!$G$4,0,10*ROW('Water Data'!G92))),'Data Summary'!CB98="Yes"),100-OFFSET('Water Data'!$G$4,0,10*ROW('Water Data'!G92)),NA())</f>
        <v>#N/A</v>
      </c>
      <c r="N98" s="490" t="e">
        <f ca="1">+IF(AND(ISNUMBER(OFFSET('Water Data'!$G$6,0,10*ROW('Water Data'!G92))),'Data Summary'!CC98="Yes"),OFFSET('Water Data'!$G$6,0,10*ROW('Water Data'!G92)),NA())</f>
        <v>#N/A</v>
      </c>
      <c r="O98" s="490" t="e">
        <f ca="1">+IF(AND(ISNUMBER(OFFSET('Water Data'!$G$9,0,10*ROW('Water Data'!G92))),'Data Summary'!CD98="Yes"),OFFSET('Water Data'!$G$9,0,10*ROW('Water Data'!G92)),NA())</f>
        <v>#N/A</v>
      </c>
      <c r="P98" s="490" t="e">
        <f ca="1">+IF(AND(ISNUMBER(OFFSET('Water Data'!$H$4,0,10*ROW('Water Data'!H92))),'Data Summary'!CE98="Yes"),100-OFFSET('Water Data'!$H$4,0,10*ROW('Water Data'!H92)),NA())</f>
        <v>#N/A</v>
      </c>
      <c r="Q98" s="490" t="e">
        <f ca="1">+IF(AND(ISNUMBER(OFFSET('Water Data'!$H$6,0,10*ROW('Water Data'!H92))),'Data Summary'!CF98="Yes"),OFFSET('Water Data'!$H$6,0,10*ROW('Water Data'!H92)),NA())</f>
        <v>#N/A</v>
      </c>
      <c r="R98" s="490" t="e">
        <f ca="1">+IF(AND(ISNUMBER(OFFSET('Water Data'!$H$9,0,10*ROW('Water Data'!H92))),'Data Summary'!CG98="Yes"),OFFSET('Water Data'!$H$9,0,10*ROW('Water Data'!H92)),NA())</f>
        <v>#N/A</v>
      </c>
      <c r="S98" s="490" t="e">
        <f ca="1">+IF(AND(ISNUMBER(OFFSET('Water Data'!$I$4,0,10*ROW('Water Data'!I92))),'Data Summary'!CH98="Yes"),100-OFFSET('Water Data'!$I$4,0,10*ROW('Water Data'!I92)),NA())</f>
        <v>#N/A</v>
      </c>
      <c r="T98" s="490" t="e">
        <f ca="1">+IF(AND(ISNUMBER(OFFSET('Water Data'!$I$6,0,10*ROW('Water Data'!I92))),'Data Summary'!CI98="Yes"),OFFSET('Water Data'!$I$6,0,10*ROW('Water Data'!I92)),NA())</f>
        <v>#N/A</v>
      </c>
      <c r="U98" s="490" t="e">
        <f ca="1">+IF(AND(ISNUMBER(OFFSET('Water Data'!$I$9,0,10*ROW('Water Data'!I92))),'Data Summary'!CJ98="Yes"),OFFSET('Water Data'!$I$9,0,10*ROW('Water Data'!I92)),NA())</f>
        <v>#N/A</v>
      </c>
      <c r="V98" s="491" t="e">
        <f ca="1">+IF(AND(ISNUMBER(OFFSET('Sanitation Data'!$D$4,0,10*ROW('Sanitation Data'!D92))),'Data Summary'!CK98="Yes"),100-OFFSET('Sanitation Data'!$D$4,0,10*ROW('Sanitation Data'!D92)),NA())</f>
        <v>#N/A</v>
      </c>
      <c r="W98" s="491" t="e">
        <f ca="1">+IF(AND(ISNUMBER(OFFSET('Sanitation Data'!$D$6,0,10*ROW('Sanitation Data'!D92))),'Data Summary'!CL98="Yes"),OFFSET('Sanitation Data'!$D$6,0,10*ROW('Sanitation Data'!D92)),NA())</f>
        <v>#N/A</v>
      </c>
      <c r="X98" s="491" t="e">
        <f ca="1">+IF(AND(ISNUMBER(OFFSET('Sanitation Data'!$D$10,0,10*ROW('Sanitation Data'!D92))),'Data Summary'!CM98="Yes"),OFFSET('Sanitation Data'!$D$10,0,10*ROW('Sanitation Data'!D92)),NA())</f>
        <v>#N/A</v>
      </c>
      <c r="Y98" s="491" t="e">
        <f ca="1">+IF(AND(ISNUMBER(OFFSET('Sanitation Data'!$D$11,0,10*ROW('Sanitation Data'!D92))),'Data Summary'!CN98="Yes"),OFFSET('Sanitation Data'!$D$11,0,10*ROW('Sanitation Data'!D92)),NA())</f>
        <v>#N/A</v>
      </c>
      <c r="Z98" s="491" t="e">
        <f ca="1">+IF(AND(ISNUMBER(OFFSET('Sanitation Data'!$D$12,0,10*ROW('Sanitation Data'!D92))),'Data Summary'!CO98="Yes"),OFFSET('Sanitation Data'!$D$12,0,10*ROW('Sanitation Data'!D92)),NA())</f>
        <v>#N/A</v>
      </c>
      <c r="AA98" s="491" t="e">
        <f ca="1">+IF(AND(ISNUMBER(OFFSET('Sanitation Data'!$E$4,0,10*ROW('Sanitation Data'!E92))),'Data Summary'!CP98="Yes"),100-OFFSET('Sanitation Data'!$E$4,0,10*ROW('Sanitation Data'!E92)),NA())</f>
        <v>#N/A</v>
      </c>
      <c r="AB98" s="491" t="e">
        <f ca="1">+IF(AND(ISNUMBER(OFFSET('Sanitation Data'!$E$6,0,10*ROW('Sanitation Data'!E92))),'Data Summary'!CQ98="Yes"),OFFSET('Sanitation Data'!$E$6,0,10*ROW('Sanitation Data'!E92)),NA())</f>
        <v>#N/A</v>
      </c>
      <c r="AC98" s="491" t="e">
        <f ca="1">+IF(AND(ISNUMBER(OFFSET('Sanitation Data'!$E$10,0,10*ROW('Sanitation Data'!E92))),'Data Summary'!CR98="Yes"),OFFSET('Sanitation Data'!$E$10,0,10*ROW('Sanitation Data'!E92)),NA())</f>
        <v>#N/A</v>
      </c>
      <c r="AD98" s="491" t="e">
        <f ca="1">+IF(AND(ISNUMBER(OFFSET('Sanitation Data'!$E$11,0,10*ROW('Sanitation Data'!E92))),'Data Summary'!CS98="Yes"),OFFSET('Sanitation Data'!$E$11,0,10*ROW('Sanitation Data'!E92)),NA())</f>
        <v>#N/A</v>
      </c>
      <c r="AE98" s="491" t="e">
        <f ca="1">+IF(AND(ISNUMBER(OFFSET('Sanitation Data'!$E$12,0,10*ROW('Sanitation Data'!E92))),'Data Summary'!CT98="Yes"),OFFSET('Sanitation Data'!$E$12,0,10*ROW('Sanitation Data'!E92)),NA())</f>
        <v>#N/A</v>
      </c>
      <c r="AF98" s="491" t="e">
        <f ca="1">+IF(AND(ISNUMBER(OFFSET('Sanitation Data'!$F$4,0,10*ROW('Sanitation Data'!F92))),'Data Summary'!CU98="Yes"),100-OFFSET('Sanitation Data'!$F$4,0,10*ROW('Sanitation Data'!F92)),NA())</f>
        <v>#N/A</v>
      </c>
      <c r="AG98" s="491" t="e">
        <f ca="1">+IF(AND(ISNUMBER(OFFSET('Sanitation Data'!$F$6,0,10*ROW('Sanitation Data'!F92))),'Data Summary'!CV98="Yes"),OFFSET('Sanitation Data'!$F$6,0,10*ROW('Sanitation Data'!F92)),NA())</f>
        <v>#N/A</v>
      </c>
      <c r="AH98" s="491" t="e">
        <f ca="1">+IF(AND(ISNUMBER(OFFSET('Sanitation Data'!$F$10,0,10*ROW('Sanitation Data'!F92))),'Data Summary'!CW98="Yes"),OFFSET('Sanitation Data'!$F$10,0,10*ROW('Sanitation Data'!F92)),NA())</f>
        <v>#N/A</v>
      </c>
      <c r="AI98" s="491" t="e">
        <f ca="1">+IF(AND(ISNUMBER(OFFSET('Sanitation Data'!$F$11,0,10*ROW('Sanitation Data'!F92))),'Data Summary'!CX98="Yes"),OFFSET('Sanitation Data'!$F$11,0,10*ROW('Sanitation Data'!F92)),NA())</f>
        <v>#N/A</v>
      </c>
      <c r="AJ98" s="491" t="e">
        <f ca="1">+IF(AND(ISNUMBER(OFFSET('Sanitation Data'!$F$12,0,10*ROW('Sanitation Data'!F92))),'Data Summary'!CY98="Yes"),OFFSET('Sanitation Data'!$F$12,0,10*ROW('Sanitation Data'!F92)),NA())</f>
        <v>#N/A</v>
      </c>
      <c r="AK98" s="491" t="e">
        <f ca="1">+IF(AND(ISNUMBER(OFFSET('Sanitation Data'!$G$4,0,10*ROW('Sanitation Data'!G92))),'Data Summary'!CZ98="Yes"),100-OFFSET('Sanitation Data'!$G$4,0,10*ROW('Sanitation Data'!G92)),NA())</f>
        <v>#N/A</v>
      </c>
      <c r="AL98" s="491" t="e">
        <f ca="1">+IF(AND(ISNUMBER(OFFSET('Sanitation Data'!$G$6,0,10*ROW('Sanitation Data'!G92))),'Data Summary'!DA98="Yes"),OFFSET('Sanitation Data'!$G$6,0,10*ROW('Sanitation Data'!G92)),NA())</f>
        <v>#N/A</v>
      </c>
      <c r="AM98" s="491" t="e">
        <f ca="1">+IF(AND(ISNUMBER(OFFSET('Sanitation Data'!$G$10,0,10*ROW('Sanitation Data'!G92))),'Data Summary'!DB98="Yes"),OFFSET('Sanitation Data'!$G$10,0,10*ROW('Sanitation Data'!G92)),NA())</f>
        <v>#N/A</v>
      </c>
      <c r="AN98" s="491" t="e">
        <f ca="1">+IF(AND(ISNUMBER(OFFSET('Sanitation Data'!$G$11,0,10*ROW('Sanitation Data'!G92))),'Data Summary'!DC98="Yes"),OFFSET('Sanitation Data'!$G$11,0,10*ROW('Sanitation Data'!G92)),NA())</f>
        <v>#N/A</v>
      </c>
      <c r="AO98" s="491" t="e">
        <f ca="1">+IF(AND(ISNUMBER(OFFSET('Sanitation Data'!$G$12,0,10*ROW('Sanitation Data'!G92))),'Data Summary'!DD98="Yes"),OFFSET('Sanitation Data'!$G$12,0,10*ROW('Sanitation Data'!G92)),NA())</f>
        <v>#N/A</v>
      </c>
      <c r="AP98" s="491" t="e">
        <f ca="1">+IF(AND(ISNUMBER(OFFSET('Sanitation Data'!$H$4,0,10*ROW('Sanitation Data'!H92))),'Data Summary'!DE98="Yes"),100-OFFSET('Sanitation Data'!$H$4,0,10*ROW('Sanitation Data'!H92)),NA())</f>
        <v>#N/A</v>
      </c>
      <c r="AQ98" s="491" t="e">
        <f ca="1">+IF(AND(ISNUMBER(OFFSET('Sanitation Data'!$H$6,0,10*ROW('Sanitation Data'!H92))),'Data Summary'!DF98="Yes"),OFFSET('Sanitation Data'!$H$6,0,10*ROW('Sanitation Data'!H92)),NA())</f>
        <v>#N/A</v>
      </c>
      <c r="AR98" s="491" t="e">
        <f ca="1">+IF(AND(ISNUMBER(OFFSET('Sanitation Data'!$H$10,0,10*ROW('Sanitation Data'!H92))),'Data Summary'!DG98="Yes"),OFFSET('Sanitation Data'!$H$10,0,10*ROW('Sanitation Data'!H92)),NA())</f>
        <v>#N/A</v>
      </c>
      <c r="AS98" s="491" t="e">
        <f ca="1">+IF(AND(ISNUMBER(OFFSET('Sanitation Data'!$H$11,0,10*ROW('Sanitation Data'!H92))),'Data Summary'!DH98="Yes"),OFFSET('Sanitation Data'!$H$11,0,10*ROW('Sanitation Data'!H92)),NA())</f>
        <v>#N/A</v>
      </c>
      <c r="AT98" s="491" t="e">
        <f ca="1">+IF(AND(ISNUMBER(OFFSET('Sanitation Data'!$H$12,0,10*ROW('Sanitation Data'!H92))),'Data Summary'!DI98="Yes"),OFFSET('Sanitation Data'!$H$12,0,10*ROW('Sanitation Data'!H92)),NA())</f>
        <v>#N/A</v>
      </c>
      <c r="AU98" s="491" t="e">
        <f ca="1">+IF(AND(ISNUMBER(OFFSET('Sanitation Data'!$I$4,0,10*ROW('Sanitation Data'!I92))),'Data Summary'!DJ98="Yes"),100-OFFSET('Sanitation Data'!$I$4,0,10*ROW('Sanitation Data'!I92)),NA())</f>
        <v>#N/A</v>
      </c>
      <c r="AV98" s="491" t="e">
        <f ca="1">+IF(AND(ISNUMBER(OFFSET('Sanitation Data'!$I$6,0,10*ROW('Sanitation Data'!I92))),'Data Summary'!DK98="Yes"),OFFSET('Sanitation Data'!$I$6,0,10*ROW('Sanitation Data'!I92)),NA())</f>
        <v>#N/A</v>
      </c>
      <c r="AW98" s="491" t="e">
        <f ca="1">+IF(AND(ISNUMBER(OFFSET('Sanitation Data'!$I$10,0,10*ROW('Sanitation Data'!I92))),'Data Summary'!DL98="Yes"),OFFSET('Sanitation Data'!$I$10,0,10*ROW('Sanitation Data'!I92)),NA())</f>
        <v>#N/A</v>
      </c>
      <c r="AX98" s="491" t="e">
        <f ca="1">+IF(AND(ISNUMBER(OFFSET('Sanitation Data'!$I$11,0,10*ROW('Sanitation Data'!I92))),'Data Summary'!DM98="Yes"),OFFSET('Sanitation Data'!$I$11,0,10*ROW('Sanitation Data'!I92)),NA())</f>
        <v>#N/A</v>
      </c>
      <c r="AY98" s="491" t="e">
        <f ca="1">+IF(AND(ISNUMBER(OFFSET('Sanitation Data'!$I$12,0,10*ROW('Sanitation Data'!I92))),'Data Summary'!DN98="Yes"),OFFSET('Sanitation Data'!$I$12,0,10*ROW('Sanitation Data'!I92)),NA())</f>
        <v>#N/A</v>
      </c>
      <c r="AZ98" s="492" t="e">
        <f ca="1">+IF(AND(ISNUMBER(OFFSET('Hygiene Data'!$D$5,0,10*ROW('Hygiene Data'!D92))),'Data Summary'!DO98="Yes"),OFFSET('Hygiene Data'!$D$5,0,10*ROW('Hygiene Data'!D92)),NA())</f>
        <v>#N/A</v>
      </c>
      <c r="BA98" s="492" t="e">
        <f ca="1">+IF(AND(ISNUMBER(OFFSET('Hygiene Data'!$D$7,0,10*ROW('Hygiene Data'!D92))),'Data Summary'!DP98="Yes"),OFFSET('Hygiene Data'!$D$7,0,10*ROW('Hygiene Data'!D92)),NA())</f>
        <v>#N/A</v>
      </c>
      <c r="BB98" s="492" t="e">
        <f ca="1">+IF(AND(ISNUMBER(OFFSET('Hygiene Data'!$D$9,0,10*ROW('Hygiene Data'!D92))),'Data Summary'!DQ98="Yes"),OFFSET('Hygiene Data'!$D$9,0,10*ROW('Hygiene Data'!D92)),NA())</f>
        <v>#N/A</v>
      </c>
      <c r="BC98" s="492" t="e">
        <f ca="1">+IF(AND(ISNUMBER(OFFSET('Hygiene Data'!$E$5,0,10*ROW('Hygiene Data'!E92))),'Data Summary'!DR98="Yes"),OFFSET('Hygiene Data'!$E$5,0,10*ROW('Hygiene Data'!E92)),NA())</f>
        <v>#N/A</v>
      </c>
      <c r="BD98" s="492" t="e">
        <f ca="1">+IF(AND(ISNUMBER(OFFSET('Hygiene Data'!$E$7,0,10*ROW('Hygiene Data'!E92))),'Data Summary'!DS98="Yes"),OFFSET('Hygiene Data'!$E$7,0,10*ROW('Hygiene Data'!E92)),NA())</f>
        <v>#N/A</v>
      </c>
      <c r="BE98" s="492" t="e">
        <f ca="1">+IF(AND(ISNUMBER(OFFSET('Hygiene Data'!$E$9,0,10*ROW('Hygiene Data'!E92))),'Data Summary'!DT98="Yes"),OFFSET('Hygiene Data'!$E$9,0,10*ROW('Hygiene Data'!E92)),NA())</f>
        <v>#N/A</v>
      </c>
      <c r="BF98" s="492" t="e">
        <f ca="1">+IF(AND(ISNUMBER(OFFSET('Hygiene Data'!$F$5,0,10*ROW('Hygiene Data'!F92))),'Data Summary'!DU98="Yes"),OFFSET('Hygiene Data'!$F$5,0,10*ROW('Hygiene Data'!F92)),NA())</f>
        <v>#N/A</v>
      </c>
      <c r="BG98" s="492" t="e">
        <f ca="1">+IF(AND(ISNUMBER(OFFSET('Hygiene Data'!$F$7,0,10*ROW('Hygiene Data'!F92))),'Data Summary'!DV98="Yes"),OFFSET('Hygiene Data'!$F$7,0,10*ROW('Hygiene Data'!F92)),NA())</f>
        <v>#N/A</v>
      </c>
      <c r="BH98" s="492" t="e">
        <f ca="1">+IF(AND(ISNUMBER(OFFSET('Hygiene Data'!$F$9,0,10*ROW('Hygiene Data'!F92))),'Data Summary'!DW98="Yes"),OFFSET('Hygiene Data'!$F$9,0,10*ROW('Hygiene Data'!F92)),NA())</f>
        <v>#N/A</v>
      </c>
      <c r="BI98" s="492" t="e">
        <f ca="1">+IF(AND(ISNUMBER(OFFSET('Hygiene Data'!$G$5,0,10*ROW('Hygiene Data'!G92))),'Data Summary'!DX98="Yes"),OFFSET('Hygiene Data'!$G$5,0,10*ROW('Hygiene Data'!G92)),NA())</f>
        <v>#N/A</v>
      </c>
      <c r="BJ98" s="492" t="e">
        <f ca="1">+IF(AND(ISNUMBER(OFFSET('Hygiene Data'!$G$7,0,10*ROW('Hygiene Data'!G92))),'Data Summary'!DY98="Yes"),OFFSET('Hygiene Data'!$G$7,0,10*ROW('Hygiene Data'!G92)),NA())</f>
        <v>#N/A</v>
      </c>
      <c r="BK98" s="492" t="e">
        <f ca="1">+IF(AND(ISNUMBER(OFFSET('Hygiene Data'!$G$9,0,10*ROW('Hygiene Data'!G92))),'Data Summary'!DZ98="Yes"),OFFSET('Hygiene Data'!$G$9,0,10*ROW('Hygiene Data'!G92)),NA())</f>
        <v>#N/A</v>
      </c>
      <c r="BL98" s="492" t="e">
        <f ca="1">+IF(AND(ISNUMBER(OFFSET('Hygiene Data'!$H$5,0,10*ROW('Hygiene Data'!H92))),'Data Summary'!EA98="Yes"),OFFSET('Hygiene Data'!$H$5,0,10*ROW('Hygiene Data'!H92)),NA())</f>
        <v>#N/A</v>
      </c>
      <c r="BM98" s="492" t="e">
        <f ca="1">+IF(AND(ISNUMBER(OFFSET('Hygiene Data'!$H$7,0,10*ROW('Hygiene Data'!H92))),'Data Summary'!EB98="Yes"),OFFSET('Hygiene Data'!$H$7,0,10*ROW('Hygiene Data'!H92)),NA())</f>
        <v>#N/A</v>
      </c>
      <c r="BN98" s="492" t="e">
        <f ca="1">+IF(AND(ISNUMBER(OFFSET('Hygiene Data'!$H$9,0,10*ROW('Hygiene Data'!H92))),'Data Summary'!EC98="Yes"),OFFSET('Hygiene Data'!$H$9,0,10*ROW('Hygiene Data'!H92)),NA())</f>
        <v>#N/A</v>
      </c>
      <c r="BO98" s="492" t="e">
        <f ca="1">+IF(AND(ISNUMBER(OFFSET('Hygiene Data'!$I$5,0,10*ROW('Hygiene Data'!I92))),'Data Summary'!ED98="Yes"),OFFSET('Hygiene Data'!$I$5,0,10*ROW('Hygiene Data'!I92)),NA())</f>
        <v>#N/A</v>
      </c>
      <c r="BP98" s="492" t="e">
        <f ca="1">+IF(AND(ISNUMBER(OFFSET('Hygiene Data'!$I$7,0,10*ROW('Hygiene Data'!I92))),'Data Summary'!EE98="Yes"),OFFSET('Hygiene Data'!$I$7,0,10*ROW('Hygiene Data'!I92)),NA())</f>
        <v>#N/A</v>
      </c>
      <c r="BQ98" s="492" t="e">
        <f ca="1">+IF(AND(ISNUMBER(OFFSET('Hygiene Data'!$I$9,0,10*ROW('Hygiene Data'!I92))),'Data Summary'!EF98="Yes"),OFFSET('Hygiene Data'!$I$9,0,10*ROW('Hygiene Data'!I92)),NA())</f>
        <v>#N/A</v>
      </c>
    </row>
    <row r="99" spans="1:69" x14ac:dyDescent="0.25">
      <c r="A99" s="488" t="e">
        <f ca="1">+RIGHT('Data Summary'!A99,LEN('Data Summary'!A99)-9)</f>
        <v>#VALUE!</v>
      </c>
      <c r="B99" s="462" t="str">
        <f ca="1">+IF(ISTEXT('Data Summary'!B99),'Data Summary'!B99,"")</f>
        <v/>
      </c>
      <c r="C99" s="489" t="e">
        <f ca="1">+VALUE('Data Summary'!C99)</f>
        <v>#VALUE!</v>
      </c>
      <c r="D99" s="490" t="e">
        <f ca="1">+IF(AND(ISNUMBER(OFFSET('Water Data'!$D$4,0,10*ROW('Water Data'!D93))),'Data Summary'!BS99="Yes"),100-OFFSET('Water Data'!$D$4,0,10*ROW('Water Data'!D93)),NA())</f>
        <v>#N/A</v>
      </c>
      <c r="E99" s="490" t="e">
        <f ca="1">+IF(AND(ISNUMBER(OFFSET('Water Data'!$D$6,0,10*ROW('Water Data'!D93))),'Data Summary'!BT99="Yes"),OFFSET('Water Data'!$D$6,0,10*ROW('Water Data'!D93)),NA())</f>
        <v>#N/A</v>
      </c>
      <c r="F99" s="490" t="e">
        <f ca="1">+IF(AND(ISNUMBER(OFFSET('Water Data'!$D$9,0,10*ROW('Water Data'!D93))),'Data Summary'!BU99="Yes"),OFFSET('Water Data'!$D$9,0,10*ROW('Water Data'!D93)),NA())</f>
        <v>#N/A</v>
      </c>
      <c r="G99" s="490" t="e">
        <f ca="1">+IF(AND(ISNUMBER(OFFSET('Water Data'!$E$4,0,10*ROW('Water Data'!E93))),'Data Summary'!BV99="Yes"),100-OFFSET('Water Data'!$E$4,0,10*ROW('Water Data'!E93)),NA())</f>
        <v>#N/A</v>
      </c>
      <c r="H99" s="490" t="e">
        <f ca="1">+IF(AND(ISNUMBER(OFFSET('Water Data'!$E$6,0,10*ROW('Water Data'!E93))),'Data Summary'!BW99="Yes"),OFFSET('Water Data'!$E$6,0,10*ROW('Water Data'!E93)),NA())</f>
        <v>#N/A</v>
      </c>
      <c r="I99" s="490" t="e">
        <f ca="1">+IF(AND(ISNUMBER(OFFSET('Water Data'!$E$9,0,10*ROW('Water Data'!E93))),'Data Summary'!BX99="Yes"),OFFSET('Water Data'!$E$9,0,10*ROW('Water Data'!E93)),NA())</f>
        <v>#N/A</v>
      </c>
      <c r="J99" s="490" t="e">
        <f ca="1">+IF(AND(ISNUMBER(OFFSET('Water Data'!$F$4,0,10*ROW('Water Data'!F93))),'Data Summary'!BY99="Yes"),100-OFFSET('Water Data'!$F$4,0,10*ROW('Water Data'!F93)),NA())</f>
        <v>#N/A</v>
      </c>
      <c r="K99" s="490" t="e">
        <f ca="1">+IF(AND(ISNUMBER(OFFSET('Water Data'!$F$6,0,10*ROW('Water Data'!F93))),'Data Summary'!BZ99="Yes"),OFFSET('Water Data'!$F$6,0,10*ROW('Water Data'!F93)),NA())</f>
        <v>#N/A</v>
      </c>
      <c r="L99" s="490" t="e">
        <f ca="1">+IF(AND(ISNUMBER(OFFSET('Water Data'!$F$9,0,10*ROW('Water Data'!F93))),'Data Summary'!CA99="Yes"),OFFSET('Water Data'!$F$9,0,10*ROW('Water Data'!F93)),NA())</f>
        <v>#N/A</v>
      </c>
      <c r="M99" s="490" t="e">
        <f ca="1">+IF(AND(ISNUMBER(OFFSET('Water Data'!$G$4,0,10*ROW('Water Data'!G93))),'Data Summary'!CB99="Yes"),100-OFFSET('Water Data'!$G$4,0,10*ROW('Water Data'!G93)),NA())</f>
        <v>#N/A</v>
      </c>
      <c r="N99" s="490" t="e">
        <f ca="1">+IF(AND(ISNUMBER(OFFSET('Water Data'!$G$6,0,10*ROW('Water Data'!G93))),'Data Summary'!CC99="Yes"),OFFSET('Water Data'!$G$6,0,10*ROW('Water Data'!G93)),NA())</f>
        <v>#N/A</v>
      </c>
      <c r="O99" s="490" t="e">
        <f ca="1">+IF(AND(ISNUMBER(OFFSET('Water Data'!$G$9,0,10*ROW('Water Data'!G93))),'Data Summary'!CD99="Yes"),OFFSET('Water Data'!$G$9,0,10*ROW('Water Data'!G93)),NA())</f>
        <v>#N/A</v>
      </c>
      <c r="P99" s="490" t="e">
        <f ca="1">+IF(AND(ISNUMBER(OFFSET('Water Data'!$H$4,0,10*ROW('Water Data'!H93))),'Data Summary'!CE99="Yes"),100-OFFSET('Water Data'!$H$4,0,10*ROW('Water Data'!H93)),NA())</f>
        <v>#N/A</v>
      </c>
      <c r="Q99" s="490" t="e">
        <f ca="1">+IF(AND(ISNUMBER(OFFSET('Water Data'!$H$6,0,10*ROW('Water Data'!H93))),'Data Summary'!CF99="Yes"),OFFSET('Water Data'!$H$6,0,10*ROW('Water Data'!H93)),NA())</f>
        <v>#N/A</v>
      </c>
      <c r="R99" s="490" t="e">
        <f ca="1">+IF(AND(ISNUMBER(OFFSET('Water Data'!$H$9,0,10*ROW('Water Data'!H93))),'Data Summary'!CG99="Yes"),OFFSET('Water Data'!$H$9,0,10*ROW('Water Data'!H93)),NA())</f>
        <v>#N/A</v>
      </c>
      <c r="S99" s="490" t="e">
        <f ca="1">+IF(AND(ISNUMBER(OFFSET('Water Data'!$I$4,0,10*ROW('Water Data'!I93))),'Data Summary'!CH99="Yes"),100-OFFSET('Water Data'!$I$4,0,10*ROW('Water Data'!I93)),NA())</f>
        <v>#N/A</v>
      </c>
      <c r="T99" s="490" t="e">
        <f ca="1">+IF(AND(ISNUMBER(OFFSET('Water Data'!$I$6,0,10*ROW('Water Data'!I93))),'Data Summary'!CI99="Yes"),OFFSET('Water Data'!$I$6,0,10*ROW('Water Data'!I93)),NA())</f>
        <v>#N/A</v>
      </c>
      <c r="U99" s="490" t="e">
        <f ca="1">+IF(AND(ISNUMBER(OFFSET('Water Data'!$I$9,0,10*ROW('Water Data'!I93))),'Data Summary'!CJ99="Yes"),OFFSET('Water Data'!$I$9,0,10*ROW('Water Data'!I93)),NA())</f>
        <v>#N/A</v>
      </c>
      <c r="V99" s="491" t="e">
        <f ca="1">+IF(AND(ISNUMBER(OFFSET('Sanitation Data'!$D$4,0,10*ROW('Sanitation Data'!D93))),'Data Summary'!CK99="Yes"),100-OFFSET('Sanitation Data'!$D$4,0,10*ROW('Sanitation Data'!D93)),NA())</f>
        <v>#N/A</v>
      </c>
      <c r="W99" s="491" t="e">
        <f ca="1">+IF(AND(ISNUMBER(OFFSET('Sanitation Data'!$D$6,0,10*ROW('Sanitation Data'!D93))),'Data Summary'!CL99="Yes"),OFFSET('Sanitation Data'!$D$6,0,10*ROW('Sanitation Data'!D93)),NA())</f>
        <v>#N/A</v>
      </c>
      <c r="X99" s="491" t="e">
        <f ca="1">+IF(AND(ISNUMBER(OFFSET('Sanitation Data'!$D$10,0,10*ROW('Sanitation Data'!D93))),'Data Summary'!CM99="Yes"),OFFSET('Sanitation Data'!$D$10,0,10*ROW('Sanitation Data'!D93)),NA())</f>
        <v>#N/A</v>
      </c>
      <c r="Y99" s="491" t="e">
        <f ca="1">+IF(AND(ISNUMBER(OFFSET('Sanitation Data'!$D$11,0,10*ROW('Sanitation Data'!D93))),'Data Summary'!CN99="Yes"),OFFSET('Sanitation Data'!$D$11,0,10*ROW('Sanitation Data'!D93)),NA())</f>
        <v>#N/A</v>
      </c>
      <c r="Z99" s="491" t="e">
        <f ca="1">+IF(AND(ISNUMBER(OFFSET('Sanitation Data'!$D$12,0,10*ROW('Sanitation Data'!D93))),'Data Summary'!CO99="Yes"),OFFSET('Sanitation Data'!$D$12,0,10*ROW('Sanitation Data'!D93)),NA())</f>
        <v>#N/A</v>
      </c>
      <c r="AA99" s="491" t="e">
        <f ca="1">+IF(AND(ISNUMBER(OFFSET('Sanitation Data'!$E$4,0,10*ROW('Sanitation Data'!E93))),'Data Summary'!CP99="Yes"),100-OFFSET('Sanitation Data'!$E$4,0,10*ROW('Sanitation Data'!E93)),NA())</f>
        <v>#N/A</v>
      </c>
      <c r="AB99" s="491" t="e">
        <f ca="1">+IF(AND(ISNUMBER(OFFSET('Sanitation Data'!$E$6,0,10*ROW('Sanitation Data'!E93))),'Data Summary'!CQ99="Yes"),OFFSET('Sanitation Data'!$E$6,0,10*ROW('Sanitation Data'!E93)),NA())</f>
        <v>#N/A</v>
      </c>
      <c r="AC99" s="491" t="e">
        <f ca="1">+IF(AND(ISNUMBER(OFFSET('Sanitation Data'!$E$10,0,10*ROW('Sanitation Data'!E93))),'Data Summary'!CR99="Yes"),OFFSET('Sanitation Data'!$E$10,0,10*ROW('Sanitation Data'!E93)),NA())</f>
        <v>#N/A</v>
      </c>
      <c r="AD99" s="491" t="e">
        <f ca="1">+IF(AND(ISNUMBER(OFFSET('Sanitation Data'!$E$11,0,10*ROW('Sanitation Data'!E93))),'Data Summary'!CS99="Yes"),OFFSET('Sanitation Data'!$E$11,0,10*ROW('Sanitation Data'!E93)),NA())</f>
        <v>#N/A</v>
      </c>
      <c r="AE99" s="491" t="e">
        <f ca="1">+IF(AND(ISNUMBER(OFFSET('Sanitation Data'!$E$12,0,10*ROW('Sanitation Data'!E93))),'Data Summary'!CT99="Yes"),OFFSET('Sanitation Data'!$E$12,0,10*ROW('Sanitation Data'!E93)),NA())</f>
        <v>#N/A</v>
      </c>
      <c r="AF99" s="491" t="e">
        <f ca="1">+IF(AND(ISNUMBER(OFFSET('Sanitation Data'!$F$4,0,10*ROW('Sanitation Data'!F93))),'Data Summary'!CU99="Yes"),100-OFFSET('Sanitation Data'!$F$4,0,10*ROW('Sanitation Data'!F93)),NA())</f>
        <v>#N/A</v>
      </c>
      <c r="AG99" s="491" t="e">
        <f ca="1">+IF(AND(ISNUMBER(OFFSET('Sanitation Data'!$F$6,0,10*ROW('Sanitation Data'!F93))),'Data Summary'!CV99="Yes"),OFFSET('Sanitation Data'!$F$6,0,10*ROW('Sanitation Data'!F93)),NA())</f>
        <v>#N/A</v>
      </c>
      <c r="AH99" s="491" t="e">
        <f ca="1">+IF(AND(ISNUMBER(OFFSET('Sanitation Data'!$F$10,0,10*ROW('Sanitation Data'!F93))),'Data Summary'!CW99="Yes"),OFFSET('Sanitation Data'!$F$10,0,10*ROW('Sanitation Data'!F93)),NA())</f>
        <v>#N/A</v>
      </c>
      <c r="AI99" s="491" t="e">
        <f ca="1">+IF(AND(ISNUMBER(OFFSET('Sanitation Data'!$F$11,0,10*ROW('Sanitation Data'!F93))),'Data Summary'!CX99="Yes"),OFFSET('Sanitation Data'!$F$11,0,10*ROW('Sanitation Data'!F93)),NA())</f>
        <v>#N/A</v>
      </c>
      <c r="AJ99" s="491" t="e">
        <f ca="1">+IF(AND(ISNUMBER(OFFSET('Sanitation Data'!$F$12,0,10*ROW('Sanitation Data'!F93))),'Data Summary'!CY99="Yes"),OFFSET('Sanitation Data'!$F$12,0,10*ROW('Sanitation Data'!F93)),NA())</f>
        <v>#N/A</v>
      </c>
      <c r="AK99" s="491" t="e">
        <f ca="1">+IF(AND(ISNUMBER(OFFSET('Sanitation Data'!$G$4,0,10*ROW('Sanitation Data'!G93))),'Data Summary'!CZ99="Yes"),100-OFFSET('Sanitation Data'!$G$4,0,10*ROW('Sanitation Data'!G93)),NA())</f>
        <v>#N/A</v>
      </c>
      <c r="AL99" s="491" t="e">
        <f ca="1">+IF(AND(ISNUMBER(OFFSET('Sanitation Data'!$G$6,0,10*ROW('Sanitation Data'!G93))),'Data Summary'!DA99="Yes"),OFFSET('Sanitation Data'!$G$6,0,10*ROW('Sanitation Data'!G93)),NA())</f>
        <v>#N/A</v>
      </c>
      <c r="AM99" s="491" t="e">
        <f ca="1">+IF(AND(ISNUMBER(OFFSET('Sanitation Data'!$G$10,0,10*ROW('Sanitation Data'!G93))),'Data Summary'!DB99="Yes"),OFFSET('Sanitation Data'!$G$10,0,10*ROW('Sanitation Data'!G93)),NA())</f>
        <v>#N/A</v>
      </c>
      <c r="AN99" s="491" t="e">
        <f ca="1">+IF(AND(ISNUMBER(OFFSET('Sanitation Data'!$G$11,0,10*ROW('Sanitation Data'!G93))),'Data Summary'!DC99="Yes"),OFFSET('Sanitation Data'!$G$11,0,10*ROW('Sanitation Data'!G93)),NA())</f>
        <v>#N/A</v>
      </c>
      <c r="AO99" s="491" t="e">
        <f ca="1">+IF(AND(ISNUMBER(OFFSET('Sanitation Data'!$G$12,0,10*ROW('Sanitation Data'!G93))),'Data Summary'!DD99="Yes"),OFFSET('Sanitation Data'!$G$12,0,10*ROW('Sanitation Data'!G93)),NA())</f>
        <v>#N/A</v>
      </c>
      <c r="AP99" s="491" t="e">
        <f ca="1">+IF(AND(ISNUMBER(OFFSET('Sanitation Data'!$H$4,0,10*ROW('Sanitation Data'!H93))),'Data Summary'!DE99="Yes"),100-OFFSET('Sanitation Data'!$H$4,0,10*ROW('Sanitation Data'!H93)),NA())</f>
        <v>#N/A</v>
      </c>
      <c r="AQ99" s="491" t="e">
        <f ca="1">+IF(AND(ISNUMBER(OFFSET('Sanitation Data'!$H$6,0,10*ROW('Sanitation Data'!H93))),'Data Summary'!DF99="Yes"),OFFSET('Sanitation Data'!$H$6,0,10*ROW('Sanitation Data'!H93)),NA())</f>
        <v>#N/A</v>
      </c>
      <c r="AR99" s="491" t="e">
        <f ca="1">+IF(AND(ISNUMBER(OFFSET('Sanitation Data'!$H$10,0,10*ROW('Sanitation Data'!H93))),'Data Summary'!DG99="Yes"),OFFSET('Sanitation Data'!$H$10,0,10*ROW('Sanitation Data'!H93)),NA())</f>
        <v>#N/A</v>
      </c>
      <c r="AS99" s="491" t="e">
        <f ca="1">+IF(AND(ISNUMBER(OFFSET('Sanitation Data'!$H$11,0,10*ROW('Sanitation Data'!H93))),'Data Summary'!DH99="Yes"),OFFSET('Sanitation Data'!$H$11,0,10*ROW('Sanitation Data'!H93)),NA())</f>
        <v>#N/A</v>
      </c>
      <c r="AT99" s="491" t="e">
        <f ca="1">+IF(AND(ISNUMBER(OFFSET('Sanitation Data'!$H$12,0,10*ROW('Sanitation Data'!H93))),'Data Summary'!DI99="Yes"),OFFSET('Sanitation Data'!$H$12,0,10*ROW('Sanitation Data'!H93)),NA())</f>
        <v>#N/A</v>
      </c>
      <c r="AU99" s="491" t="e">
        <f ca="1">+IF(AND(ISNUMBER(OFFSET('Sanitation Data'!$I$4,0,10*ROW('Sanitation Data'!I93))),'Data Summary'!DJ99="Yes"),100-OFFSET('Sanitation Data'!$I$4,0,10*ROW('Sanitation Data'!I93)),NA())</f>
        <v>#N/A</v>
      </c>
      <c r="AV99" s="491" t="e">
        <f ca="1">+IF(AND(ISNUMBER(OFFSET('Sanitation Data'!$I$6,0,10*ROW('Sanitation Data'!I93))),'Data Summary'!DK99="Yes"),OFFSET('Sanitation Data'!$I$6,0,10*ROW('Sanitation Data'!I93)),NA())</f>
        <v>#N/A</v>
      </c>
      <c r="AW99" s="491" t="e">
        <f ca="1">+IF(AND(ISNUMBER(OFFSET('Sanitation Data'!$I$10,0,10*ROW('Sanitation Data'!I93))),'Data Summary'!DL99="Yes"),OFFSET('Sanitation Data'!$I$10,0,10*ROW('Sanitation Data'!I93)),NA())</f>
        <v>#N/A</v>
      </c>
      <c r="AX99" s="491" t="e">
        <f ca="1">+IF(AND(ISNUMBER(OFFSET('Sanitation Data'!$I$11,0,10*ROW('Sanitation Data'!I93))),'Data Summary'!DM99="Yes"),OFFSET('Sanitation Data'!$I$11,0,10*ROW('Sanitation Data'!I93)),NA())</f>
        <v>#N/A</v>
      </c>
      <c r="AY99" s="491" t="e">
        <f ca="1">+IF(AND(ISNUMBER(OFFSET('Sanitation Data'!$I$12,0,10*ROW('Sanitation Data'!I93))),'Data Summary'!DN99="Yes"),OFFSET('Sanitation Data'!$I$12,0,10*ROW('Sanitation Data'!I93)),NA())</f>
        <v>#N/A</v>
      </c>
      <c r="AZ99" s="492" t="e">
        <f ca="1">+IF(AND(ISNUMBER(OFFSET('Hygiene Data'!$D$5,0,10*ROW('Hygiene Data'!D93))),'Data Summary'!DO99="Yes"),OFFSET('Hygiene Data'!$D$5,0,10*ROW('Hygiene Data'!D93)),NA())</f>
        <v>#N/A</v>
      </c>
      <c r="BA99" s="492" t="e">
        <f ca="1">+IF(AND(ISNUMBER(OFFSET('Hygiene Data'!$D$7,0,10*ROW('Hygiene Data'!D93))),'Data Summary'!DP99="Yes"),OFFSET('Hygiene Data'!$D$7,0,10*ROW('Hygiene Data'!D93)),NA())</f>
        <v>#N/A</v>
      </c>
      <c r="BB99" s="492" t="e">
        <f ca="1">+IF(AND(ISNUMBER(OFFSET('Hygiene Data'!$D$9,0,10*ROW('Hygiene Data'!D93))),'Data Summary'!DQ99="Yes"),OFFSET('Hygiene Data'!$D$9,0,10*ROW('Hygiene Data'!D93)),NA())</f>
        <v>#N/A</v>
      </c>
      <c r="BC99" s="492" t="e">
        <f ca="1">+IF(AND(ISNUMBER(OFFSET('Hygiene Data'!$E$5,0,10*ROW('Hygiene Data'!E93))),'Data Summary'!DR99="Yes"),OFFSET('Hygiene Data'!$E$5,0,10*ROW('Hygiene Data'!E93)),NA())</f>
        <v>#N/A</v>
      </c>
      <c r="BD99" s="492" t="e">
        <f ca="1">+IF(AND(ISNUMBER(OFFSET('Hygiene Data'!$E$7,0,10*ROW('Hygiene Data'!E93))),'Data Summary'!DS99="Yes"),OFFSET('Hygiene Data'!$E$7,0,10*ROW('Hygiene Data'!E93)),NA())</f>
        <v>#N/A</v>
      </c>
      <c r="BE99" s="492" t="e">
        <f ca="1">+IF(AND(ISNUMBER(OFFSET('Hygiene Data'!$E$9,0,10*ROW('Hygiene Data'!E93))),'Data Summary'!DT99="Yes"),OFFSET('Hygiene Data'!$E$9,0,10*ROW('Hygiene Data'!E93)),NA())</f>
        <v>#N/A</v>
      </c>
      <c r="BF99" s="492" t="e">
        <f ca="1">+IF(AND(ISNUMBER(OFFSET('Hygiene Data'!$F$5,0,10*ROW('Hygiene Data'!F93))),'Data Summary'!DU99="Yes"),OFFSET('Hygiene Data'!$F$5,0,10*ROW('Hygiene Data'!F93)),NA())</f>
        <v>#N/A</v>
      </c>
      <c r="BG99" s="492" t="e">
        <f ca="1">+IF(AND(ISNUMBER(OFFSET('Hygiene Data'!$F$7,0,10*ROW('Hygiene Data'!F93))),'Data Summary'!DV99="Yes"),OFFSET('Hygiene Data'!$F$7,0,10*ROW('Hygiene Data'!F93)),NA())</f>
        <v>#N/A</v>
      </c>
      <c r="BH99" s="492" t="e">
        <f ca="1">+IF(AND(ISNUMBER(OFFSET('Hygiene Data'!$F$9,0,10*ROW('Hygiene Data'!F93))),'Data Summary'!DW99="Yes"),OFFSET('Hygiene Data'!$F$9,0,10*ROW('Hygiene Data'!F93)),NA())</f>
        <v>#N/A</v>
      </c>
      <c r="BI99" s="492" t="e">
        <f ca="1">+IF(AND(ISNUMBER(OFFSET('Hygiene Data'!$G$5,0,10*ROW('Hygiene Data'!G93))),'Data Summary'!DX99="Yes"),OFFSET('Hygiene Data'!$G$5,0,10*ROW('Hygiene Data'!G93)),NA())</f>
        <v>#N/A</v>
      </c>
      <c r="BJ99" s="492" t="e">
        <f ca="1">+IF(AND(ISNUMBER(OFFSET('Hygiene Data'!$G$7,0,10*ROW('Hygiene Data'!G93))),'Data Summary'!DY99="Yes"),OFFSET('Hygiene Data'!$G$7,0,10*ROW('Hygiene Data'!G93)),NA())</f>
        <v>#N/A</v>
      </c>
      <c r="BK99" s="492" t="e">
        <f ca="1">+IF(AND(ISNUMBER(OFFSET('Hygiene Data'!$G$9,0,10*ROW('Hygiene Data'!G93))),'Data Summary'!DZ99="Yes"),OFFSET('Hygiene Data'!$G$9,0,10*ROW('Hygiene Data'!G93)),NA())</f>
        <v>#N/A</v>
      </c>
      <c r="BL99" s="492" t="e">
        <f ca="1">+IF(AND(ISNUMBER(OFFSET('Hygiene Data'!$H$5,0,10*ROW('Hygiene Data'!H93))),'Data Summary'!EA99="Yes"),OFFSET('Hygiene Data'!$H$5,0,10*ROW('Hygiene Data'!H93)),NA())</f>
        <v>#N/A</v>
      </c>
      <c r="BM99" s="492" t="e">
        <f ca="1">+IF(AND(ISNUMBER(OFFSET('Hygiene Data'!$H$7,0,10*ROW('Hygiene Data'!H93))),'Data Summary'!EB99="Yes"),OFFSET('Hygiene Data'!$H$7,0,10*ROW('Hygiene Data'!H93)),NA())</f>
        <v>#N/A</v>
      </c>
      <c r="BN99" s="492" t="e">
        <f ca="1">+IF(AND(ISNUMBER(OFFSET('Hygiene Data'!$H$9,0,10*ROW('Hygiene Data'!H93))),'Data Summary'!EC99="Yes"),OFFSET('Hygiene Data'!$H$9,0,10*ROW('Hygiene Data'!H93)),NA())</f>
        <v>#N/A</v>
      </c>
      <c r="BO99" s="492" t="e">
        <f ca="1">+IF(AND(ISNUMBER(OFFSET('Hygiene Data'!$I$5,0,10*ROW('Hygiene Data'!I93))),'Data Summary'!ED99="Yes"),OFFSET('Hygiene Data'!$I$5,0,10*ROW('Hygiene Data'!I93)),NA())</f>
        <v>#N/A</v>
      </c>
      <c r="BP99" s="492" t="e">
        <f ca="1">+IF(AND(ISNUMBER(OFFSET('Hygiene Data'!$I$7,0,10*ROW('Hygiene Data'!I93))),'Data Summary'!EE99="Yes"),OFFSET('Hygiene Data'!$I$7,0,10*ROW('Hygiene Data'!I93)),NA())</f>
        <v>#N/A</v>
      </c>
      <c r="BQ99" s="492" t="e">
        <f ca="1">+IF(AND(ISNUMBER(OFFSET('Hygiene Data'!$I$9,0,10*ROW('Hygiene Data'!I93))),'Data Summary'!EF99="Yes"),OFFSET('Hygiene Data'!$I$9,0,10*ROW('Hygiene Data'!I93)),NA())</f>
        <v>#N/A</v>
      </c>
    </row>
    <row r="100" spans="1:69" x14ac:dyDescent="0.25">
      <c r="A100" s="488" t="e">
        <f ca="1">+RIGHT('Data Summary'!A100,LEN('Data Summary'!A100)-9)</f>
        <v>#VALUE!</v>
      </c>
      <c r="B100" s="462" t="str">
        <f ca="1">+IF(ISTEXT('Data Summary'!B100),'Data Summary'!B100,"")</f>
        <v/>
      </c>
      <c r="C100" s="489" t="e">
        <f ca="1">+VALUE('Data Summary'!C100)</f>
        <v>#VALUE!</v>
      </c>
      <c r="D100" s="490" t="e">
        <f ca="1">+IF(AND(ISNUMBER(OFFSET('Water Data'!$D$4,0,10*ROW('Water Data'!D94))),'Data Summary'!BS100="Yes"),100-OFFSET('Water Data'!$D$4,0,10*ROW('Water Data'!D94)),NA())</f>
        <v>#N/A</v>
      </c>
      <c r="E100" s="490" t="e">
        <f ca="1">+IF(AND(ISNUMBER(OFFSET('Water Data'!$D$6,0,10*ROW('Water Data'!D94))),'Data Summary'!BT100="Yes"),OFFSET('Water Data'!$D$6,0,10*ROW('Water Data'!D94)),NA())</f>
        <v>#N/A</v>
      </c>
      <c r="F100" s="490" t="e">
        <f ca="1">+IF(AND(ISNUMBER(OFFSET('Water Data'!$D$9,0,10*ROW('Water Data'!D94))),'Data Summary'!BU100="Yes"),OFFSET('Water Data'!$D$9,0,10*ROW('Water Data'!D94)),NA())</f>
        <v>#N/A</v>
      </c>
      <c r="G100" s="490" t="e">
        <f ca="1">+IF(AND(ISNUMBER(OFFSET('Water Data'!$E$4,0,10*ROW('Water Data'!E94))),'Data Summary'!BV100="Yes"),100-OFFSET('Water Data'!$E$4,0,10*ROW('Water Data'!E94)),NA())</f>
        <v>#N/A</v>
      </c>
      <c r="H100" s="490" t="e">
        <f ca="1">+IF(AND(ISNUMBER(OFFSET('Water Data'!$E$6,0,10*ROW('Water Data'!E94))),'Data Summary'!BW100="Yes"),OFFSET('Water Data'!$E$6,0,10*ROW('Water Data'!E94)),NA())</f>
        <v>#N/A</v>
      </c>
      <c r="I100" s="490" t="e">
        <f ca="1">+IF(AND(ISNUMBER(OFFSET('Water Data'!$E$9,0,10*ROW('Water Data'!E94))),'Data Summary'!BX100="Yes"),OFFSET('Water Data'!$E$9,0,10*ROW('Water Data'!E94)),NA())</f>
        <v>#N/A</v>
      </c>
      <c r="J100" s="490" t="e">
        <f ca="1">+IF(AND(ISNUMBER(OFFSET('Water Data'!$F$4,0,10*ROW('Water Data'!F94))),'Data Summary'!BY100="Yes"),100-OFFSET('Water Data'!$F$4,0,10*ROW('Water Data'!F94)),NA())</f>
        <v>#N/A</v>
      </c>
      <c r="K100" s="490" t="e">
        <f ca="1">+IF(AND(ISNUMBER(OFFSET('Water Data'!$F$6,0,10*ROW('Water Data'!F94))),'Data Summary'!BZ100="Yes"),OFFSET('Water Data'!$F$6,0,10*ROW('Water Data'!F94)),NA())</f>
        <v>#N/A</v>
      </c>
      <c r="L100" s="490" t="e">
        <f ca="1">+IF(AND(ISNUMBER(OFFSET('Water Data'!$F$9,0,10*ROW('Water Data'!F94))),'Data Summary'!CA100="Yes"),OFFSET('Water Data'!$F$9,0,10*ROW('Water Data'!F94)),NA())</f>
        <v>#N/A</v>
      </c>
      <c r="M100" s="490" t="e">
        <f ca="1">+IF(AND(ISNUMBER(OFFSET('Water Data'!$G$4,0,10*ROW('Water Data'!G94))),'Data Summary'!CB100="Yes"),100-OFFSET('Water Data'!$G$4,0,10*ROW('Water Data'!G94)),NA())</f>
        <v>#N/A</v>
      </c>
      <c r="N100" s="490" t="e">
        <f ca="1">+IF(AND(ISNUMBER(OFFSET('Water Data'!$G$6,0,10*ROW('Water Data'!G94))),'Data Summary'!CC100="Yes"),OFFSET('Water Data'!$G$6,0,10*ROW('Water Data'!G94)),NA())</f>
        <v>#N/A</v>
      </c>
      <c r="O100" s="490" t="e">
        <f ca="1">+IF(AND(ISNUMBER(OFFSET('Water Data'!$G$9,0,10*ROW('Water Data'!G94))),'Data Summary'!CD100="Yes"),OFFSET('Water Data'!$G$9,0,10*ROW('Water Data'!G94)),NA())</f>
        <v>#N/A</v>
      </c>
      <c r="P100" s="490" t="e">
        <f ca="1">+IF(AND(ISNUMBER(OFFSET('Water Data'!$H$4,0,10*ROW('Water Data'!H94))),'Data Summary'!CE100="Yes"),100-OFFSET('Water Data'!$H$4,0,10*ROW('Water Data'!H94)),NA())</f>
        <v>#N/A</v>
      </c>
      <c r="Q100" s="490" t="e">
        <f ca="1">+IF(AND(ISNUMBER(OFFSET('Water Data'!$H$6,0,10*ROW('Water Data'!H94))),'Data Summary'!CF100="Yes"),OFFSET('Water Data'!$H$6,0,10*ROW('Water Data'!H94)),NA())</f>
        <v>#N/A</v>
      </c>
      <c r="R100" s="490" t="e">
        <f ca="1">+IF(AND(ISNUMBER(OFFSET('Water Data'!$H$9,0,10*ROW('Water Data'!H94))),'Data Summary'!CG100="Yes"),OFFSET('Water Data'!$H$9,0,10*ROW('Water Data'!H94)),NA())</f>
        <v>#N/A</v>
      </c>
      <c r="S100" s="490" t="e">
        <f ca="1">+IF(AND(ISNUMBER(OFFSET('Water Data'!$I$4,0,10*ROW('Water Data'!I94))),'Data Summary'!CH100="Yes"),100-OFFSET('Water Data'!$I$4,0,10*ROW('Water Data'!I94)),NA())</f>
        <v>#N/A</v>
      </c>
      <c r="T100" s="490" t="e">
        <f ca="1">+IF(AND(ISNUMBER(OFFSET('Water Data'!$I$6,0,10*ROW('Water Data'!I94))),'Data Summary'!CI100="Yes"),OFFSET('Water Data'!$I$6,0,10*ROW('Water Data'!I94)),NA())</f>
        <v>#N/A</v>
      </c>
      <c r="U100" s="490" t="e">
        <f ca="1">+IF(AND(ISNUMBER(OFFSET('Water Data'!$I$9,0,10*ROW('Water Data'!I94))),'Data Summary'!CJ100="Yes"),OFFSET('Water Data'!$I$9,0,10*ROW('Water Data'!I94)),NA())</f>
        <v>#N/A</v>
      </c>
      <c r="V100" s="491" t="e">
        <f ca="1">+IF(AND(ISNUMBER(OFFSET('Sanitation Data'!$D$4,0,10*ROW('Sanitation Data'!D94))),'Data Summary'!CK100="Yes"),100-OFFSET('Sanitation Data'!$D$4,0,10*ROW('Sanitation Data'!D94)),NA())</f>
        <v>#N/A</v>
      </c>
      <c r="W100" s="491" t="e">
        <f ca="1">+IF(AND(ISNUMBER(OFFSET('Sanitation Data'!$D$6,0,10*ROW('Sanitation Data'!D94))),'Data Summary'!CL100="Yes"),OFFSET('Sanitation Data'!$D$6,0,10*ROW('Sanitation Data'!D94)),NA())</f>
        <v>#N/A</v>
      </c>
      <c r="X100" s="491" t="e">
        <f ca="1">+IF(AND(ISNUMBER(OFFSET('Sanitation Data'!$D$10,0,10*ROW('Sanitation Data'!D94))),'Data Summary'!CM100="Yes"),OFFSET('Sanitation Data'!$D$10,0,10*ROW('Sanitation Data'!D94)),NA())</f>
        <v>#N/A</v>
      </c>
      <c r="Y100" s="491" t="e">
        <f ca="1">+IF(AND(ISNUMBER(OFFSET('Sanitation Data'!$D$11,0,10*ROW('Sanitation Data'!D94))),'Data Summary'!CN100="Yes"),OFFSET('Sanitation Data'!$D$11,0,10*ROW('Sanitation Data'!D94)),NA())</f>
        <v>#N/A</v>
      </c>
      <c r="Z100" s="491" t="e">
        <f ca="1">+IF(AND(ISNUMBER(OFFSET('Sanitation Data'!$D$12,0,10*ROW('Sanitation Data'!D94))),'Data Summary'!CO100="Yes"),OFFSET('Sanitation Data'!$D$12,0,10*ROW('Sanitation Data'!D94)),NA())</f>
        <v>#N/A</v>
      </c>
      <c r="AA100" s="491" t="e">
        <f ca="1">+IF(AND(ISNUMBER(OFFSET('Sanitation Data'!$E$4,0,10*ROW('Sanitation Data'!E94))),'Data Summary'!CP100="Yes"),100-OFFSET('Sanitation Data'!$E$4,0,10*ROW('Sanitation Data'!E94)),NA())</f>
        <v>#N/A</v>
      </c>
      <c r="AB100" s="491" t="e">
        <f ca="1">+IF(AND(ISNUMBER(OFFSET('Sanitation Data'!$E$6,0,10*ROW('Sanitation Data'!E94))),'Data Summary'!CQ100="Yes"),OFFSET('Sanitation Data'!$E$6,0,10*ROW('Sanitation Data'!E94)),NA())</f>
        <v>#N/A</v>
      </c>
      <c r="AC100" s="491" t="e">
        <f ca="1">+IF(AND(ISNUMBER(OFFSET('Sanitation Data'!$E$10,0,10*ROW('Sanitation Data'!E94))),'Data Summary'!CR100="Yes"),OFFSET('Sanitation Data'!$E$10,0,10*ROW('Sanitation Data'!E94)),NA())</f>
        <v>#N/A</v>
      </c>
      <c r="AD100" s="491" t="e">
        <f ca="1">+IF(AND(ISNUMBER(OFFSET('Sanitation Data'!$E$11,0,10*ROW('Sanitation Data'!E94))),'Data Summary'!CS100="Yes"),OFFSET('Sanitation Data'!$E$11,0,10*ROW('Sanitation Data'!E94)),NA())</f>
        <v>#N/A</v>
      </c>
      <c r="AE100" s="491" t="e">
        <f ca="1">+IF(AND(ISNUMBER(OFFSET('Sanitation Data'!$E$12,0,10*ROW('Sanitation Data'!E94))),'Data Summary'!CT100="Yes"),OFFSET('Sanitation Data'!$E$12,0,10*ROW('Sanitation Data'!E94)),NA())</f>
        <v>#N/A</v>
      </c>
      <c r="AF100" s="491" t="e">
        <f ca="1">+IF(AND(ISNUMBER(OFFSET('Sanitation Data'!$F$4,0,10*ROW('Sanitation Data'!F94))),'Data Summary'!CU100="Yes"),100-OFFSET('Sanitation Data'!$F$4,0,10*ROW('Sanitation Data'!F94)),NA())</f>
        <v>#N/A</v>
      </c>
      <c r="AG100" s="491" t="e">
        <f ca="1">+IF(AND(ISNUMBER(OFFSET('Sanitation Data'!$F$6,0,10*ROW('Sanitation Data'!F94))),'Data Summary'!CV100="Yes"),OFFSET('Sanitation Data'!$F$6,0,10*ROW('Sanitation Data'!F94)),NA())</f>
        <v>#N/A</v>
      </c>
      <c r="AH100" s="491" t="e">
        <f ca="1">+IF(AND(ISNUMBER(OFFSET('Sanitation Data'!$F$10,0,10*ROW('Sanitation Data'!F94))),'Data Summary'!CW100="Yes"),OFFSET('Sanitation Data'!$F$10,0,10*ROW('Sanitation Data'!F94)),NA())</f>
        <v>#N/A</v>
      </c>
      <c r="AI100" s="491" t="e">
        <f ca="1">+IF(AND(ISNUMBER(OFFSET('Sanitation Data'!$F$11,0,10*ROW('Sanitation Data'!F94))),'Data Summary'!CX100="Yes"),OFFSET('Sanitation Data'!$F$11,0,10*ROW('Sanitation Data'!F94)),NA())</f>
        <v>#N/A</v>
      </c>
      <c r="AJ100" s="491" t="e">
        <f ca="1">+IF(AND(ISNUMBER(OFFSET('Sanitation Data'!$F$12,0,10*ROW('Sanitation Data'!F94))),'Data Summary'!CY100="Yes"),OFFSET('Sanitation Data'!$F$12,0,10*ROW('Sanitation Data'!F94)),NA())</f>
        <v>#N/A</v>
      </c>
      <c r="AK100" s="491" t="e">
        <f ca="1">+IF(AND(ISNUMBER(OFFSET('Sanitation Data'!$G$4,0,10*ROW('Sanitation Data'!G94))),'Data Summary'!CZ100="Yes"),100-OFFSET('Sanitation Data'!$G$4,0,10*ROW('Sanitation Data'!G94)),NA())</f>
        <v>#N/A</v>
      </c>
      <c r="AL100" s="491" t="e">
        <f ca="1">+IF(AND(ISNUMBER(OFFSET('Sanitation Data'!$G$6,0,10*ROW('Sanitation Data'!G94))),'Data Summary'!DA100="Yes"),OFFSET('Sanitation Data'!$G$6,0,10*ROW('Sanitation Data'!G94)),NA())</f>
        <v>#N/A</v>
      </c>
      <c r="AM100" s="491" t="e">
        <f ca="1">+IF(AND(ISNUMBER(OFFSET('Sanitation Data'!$G$10,0,10*ROW('Sanitation Data'!G94))),'Data Summary'!DB100="Yes"),OFFSET('Sanitation Data'!$G$10,0,10*ROW('Sanitation Data'!G94)),NA())</f>
        <v>#N/A</v>
      </c>
      <c r="AN100" s="491" t="e">
        <f ca="1">+IF(AND(ISNUMBER(OFFSET('Sanitation Data'!$G$11,0,10*ROW('Sanitation Data'!G94))),'Data Summary'!DC100="Yes"),OFFSET('Sanitation Data'!$G$11,0,10*ROW('Sanitation Data'!G94)),NA())</f>
        <v>#N/A</v>
      </c>
      <c r="AO100" s="491" t="e">
        <f ca="1">+IF(AND(ISNUMBER(OFFSET('Sanitation Data'!$G$12,0,10*ROW('Sanitation Data'!G94))),'Data Summary'!DD100="Yes"),OFFSET('Sanitation Data'!$G$12,0,10*ROW('Sanitation Data'!G94)),NA())</f>
        <v>#N/A</v>
      </c>
      <c r="AP100" s="491" t="e">
        <f ca="1">+IF(AND(ISNUMBER(OFFSET('Sanitation Data'!$H$4,0,10*ROW('Sanitation Data'!H94))),'Data Summary'!DE100="Yes"),100-OFFSET('Sanitation Data'!$H$4,0,10*ROW('Sanitation Data'!H94)),NA())</f>
        <v>#N/A</v>
      </c>
      <c r="AQ100" s="491" t="e">
        <f ca="1">+IF(AND(ISNUMBER(OFFSET('Sanitation Data'!$H$6,0,10*ROW('Sanitation Data'!H94))),'Data Summary'!DF100="Yes"),OFFSET('Sanitation Data'!$H$6,0,10*ROW('Sanitation Data'!H94)),NA())</f>
        <v>#N/A</v>
      </c>
      <c r="AR100" s="491" t="e">
        <f ca="1">+IF(AND(ISNUMBER(OFFSET('Sanitation Data'!$H$10,0,10*ROW('Sanitation Data'!H94))),'Data Summary'!DG100="Yes"),OFFSET('Sanitation Data'!$H$10,0,10*ROW('Sanitation Data'!H94)),NA())</f>
        <v>#N/A</v>
      </c>
      <c r="AS100" s="491" t="e">
        <f ca="1">+IF(AND(ISNUMBER(OFFSET('Sanitation Data'!$H$11,0,10*ROW('Sanitation Data'!H94))),'Data Summary'!DH100="Yes"),OFFSET('Sanitation Data'!$H$11,0,10*ROW('Sanitation Data'!H94)),NA())</f>
        <v>#N/A</v>
      </c>
      <c r="AT100" s="491" t="e">
        <f ca="1">+IF(AND(ISNUMBER(OFFSET('Sanitation Data'!$H$12,0,10*ROW('Sanitation Data'!H94))),'Data Summary'!DI100="Yes"),OFFSET('Sanitation Data'!$H$12,0,10*ROW('Sanitation Data'!H94)),NA())</f>
        <v>#N/A</v>
      </c>
      <c r="AU100" s="491" t="e">
        <f ca="1">+IF(AND(ISNUMBER(OFFSET('Sanitation Data'!$I$4,0,10*ROW('Sanitation Data'!I94))),'Data Summary'!DJ100="Yes"),100-OFFSET('Sanitation Data'!$I$4,0,10*ROW('Sanitation Data'!I94)),NA())</f>
        <v>#N/A</v>
      </c>
      <c r="AV100" s="491" t="e">
        <f ca="1">+IF(AND(ISNUMBER(OFFSET('Sanitation Data'!$I$6,0,10*ROW('Sanitation Data'!I94))),'Data Summary'!DK100="Yes"),OFFSET('Sanitation Data'!$I$6,0,10*ROW('Sanitation Data'!I94)),NA())</f>
        <v>#N/A</v>
      </c>
      <c r="AW100" s="491" t="e">
        <f ca="1">+IF(AND(ISNUMBER(OFFSET('Sanitation Data'!$I$10,0,10*ROW('Sanitation Data'!I94))),'Data Summary'!DL100="Yes"),OFFSET('Sanitation Data'!$I$10,0,10*ROW('Sanitation Data'!I94)),NA())</f>
        <v>#N/A</v>
      </c>
      <c r="AX100" s="491" t="e">
        <f ca="1">+IF(AND(ISNUMBER(OFFSET('Sanitation Data'!$I$11,0,10*ROW('Sanitation Data'!I94))),'Data Summary'!DM100="Yes"),OFFSET('Sanitation Data'!$I$11,0,10*ROW('Sanitation Data'!I94)),NA())</f>
        <v>#N/A</v>
      </c>
      <c r="AY100" s="491" t="e">
        <f ca="1">+IF(AND(ISNUMBER(OFFSET('Sanitation Data'!$I$12,0,10*ROW('Sanitation Data'!I94))),'Data Summary'!DN100="Yes"),OFFSET('Sanitation Data'!$I$12,0,10*ROW('Sanitation Data'!I94)),NA())</f>
        <v>#N/A</v>
      </c>
      <c r="AZ100" s="492" t="e">
        <f ca="1">+IF(AND(ISNUMBER(OFFSET('Hygiene Data'!$D$5,0,10*ROW('Hygiene Data'!D94))),'Data Summary'!DO100="Yes"),OFFSET('Hygiene Data'!$D$5,0,10*ROW('Hygiene Data'!D94)),NA())</f>
        <v>#N/A</v>
      </c>
      <c r="BA100" s="492" t="e">
        <f ca="1">+IF(AND(ISNUMBER(OFFSET('Hygiene Data'!$D$7,0,10*ROW('Hygiene Data'!D94))),'Data Summary'!DP100="Yes"),OFFSET('Hygiene Data'!$D$7,0,10*ROW('Hygiene Data'!D94)),NA())</f>
        <v>#N/A</v>
      </c>
      <c r="BB100" s="492" t="e">
        <f ca="1">+IF(AND(ISNUMBER(OFFSET('Hygiene Data'!$D$9,0,10*ROW('Hygiene Data'!D94))),'Data Summary'!DQ100="Yes"),OFFSET('Hygiene Data'!$D$9,0,10*ROW('Hygiene Data'!D94)),NA())</f>
        <v>#N/A</v>
      </c>
      <c r="BC100" s="492" t="e">
        <f ca="1">+IF(AND(ISNUMBER(OFFSET('Hygiene Data'!$E$5,0,10*ROW('Hygiene Data'!E94))),'Data Summary'!DR100="Yes"),OFFSET('Hygiene Data'!$E$5,0,10*ROW('Hygiene Data'!E94)),NA())</f>
        <v>#N/A</v>
      </c>
      <c r="BD100" s="492" t="e">
        <f ca="1">+IF(AND(ISNUMBER(OFFSET('Hygiene Data'!$E$7,0,10*ROW('Hygiene Data'!E94))),'Data Summary'!DS100="Yes"),OFFSET('Hygiene Data'!$E$7,0,10*ROW('Hygiene Data'!E94)),NA())</f>
        <v>#N/A</v>
      </c>
      <c r="BE100" s="492" t="e">
        <f ca="1">+IF(AND(ISNUMBER(OFFSET('Hygiene Data'!$E$9,0,10*ROW('Hygiene Data'!E94))),'Data Summary'!DT100="Yes"),OFFSET('Hygiene Data'!$E$9,0,10*ROW('Hygiene Data'!E94)),NA())</f>
        <v>#N/A</v>
      </c>
      <c r="BF100" s="492" t="e">
        <f ca="1">+IF(AND(ISNUMBER(OFFSET('Hygiene Data'!$F$5,0,10*ROW('Hygiene Data'!F94))),'Data Summary'!DU100="Yes"),OFFSET('Hygiene Data'!$F$5,0,10*ROW('Hygiene Data'!F94)),NA())</f>
        <v>#N/A</v>
      </c>
      <c r="BG100" s="492" t="e">
        <f ca="1">+IF(AND(ISNUMBER(OFFSET('Hygiene Data'!$F$7,0,10*ROW('Hygiene Data'!F94))),'Data Summary'!DV100="Yes"),OFFSET('Hygiene Data'!$F$7,0,10*ROW('Hygiene Data'!F94)),NA())</f>
        <v>#N/A</v>
      </c>
      <c r="BH100" s="492" t="e">
        <f ca="1">+IF(AND(ISNUMBER(OFFSET('Hygiene Data'!$F$9,0,10*ROW('Hygiene Data'!F94))),'Data Summary'!DW100="Yes"),OFFSET('Hygiene Data'!$F$9,0,10*ROW('Hygiene Data'!F94)),NA())</f>
        <v>#N/A</v>
      </c>
      <c r="BI100" s="492" t="e">
        <f ca="1">+IF(AND(ISNUMBER(OFFSET('Hygiene Data'!$G$5,0,10*ROW('Hygiene Data'!G94))),'Data Summary'!DX100="Yes"),OFFSET('Hygiene Data'!$G$5,0,10*ROW('Hygiene Data'!G94)),NA())</f>
        <v>#N/A</v>
      </c>
      <c r="BJ100" s="492" t="e">
        <f ca="1">+IF(AND(ISNUMBER(OFFSET('Hygiene Data'!$G$7,0,10*ROW('Hygiene Data'!G94))),'Data Summary'!DY100="Yes"),OFFSET('Hygiene Data'!$G$7,0,10*ROW('Hygiene Data'!G94)),NA())</f>
        <v>#N/A</v>
      </c>
      <c r="BK100" s="492" t="e">
        <f ca="1">+IF(AND(ISNUMBER(OFFSET('Hygiene Data'!$G$9,0,10*ROW('Hygiene Data'!G94))),'Data Summary'!DZ100="Yes"),OFFSET('Hygiene Data'!$G$9,0,10*ROW('Hygiene Data'!G94)),NA())</f>
        <v>#N/A</v>
      </c>
      <c r="BL100" s="492" t="e">
        <f ca="1">+IF(AND(ISNUMBER(OFFSET('Hygiene Data'!$H$5,0,10*ROW('Hygiene Data'!H94))),'Data Summary'!EA100="Yes"),OFFSET('Hygiene Data'!$H$5,0,10*ROW('Hygiene Data'!H94)),NA())</f>
        <v>#N/A</v>
      </c>
      <c r="BM100" s="492" t="e">
        <f ca="1">+IF(AND(ISNUMBER(OFFSET('Hygiene Data'!$H$7,0,10*ROW('Hygiene Data'!H94))),'Data Summary'!EB100="Yes"),OFFSET('Hygiene Data'!$H$7,0,10*ROW('Hygiene Data'!H94)),NA())</f>
        <v>#N/A</v>
      </c>
      <c r="BN100" s="492" t="e">
        <f ca="1">+IF(AND(ISNUMBER(OFFSET('Hygiene Data'!$H$9,0,10*ROW('Hygiene Data'!H94))),'Data Summary'!EC100="Yes"),OFFSET('Hygiene Data'!$H$9,0,10*ROW('Hygiene Data'!H94)),NA())</f>
        <v>#N/A</v>
      </c>
      <c r="BO100" s="492" t="e">
        <f ca="1">+IF(AND(ISNUMBER(OFFSET('Hygiene Data'!$I$5,0,10*ROW('Hygiene Data'!I94))),'Data Summary'!ED100="Yes"),OFFSET('Hygiene Data'!$I$5,0,10*ROW('Hygiene Data'!I94)),NA())</f>
        <v>#N/A</v>
      </c>
      <c r="BP100" s="492" t="e">
        <f ca="1">+IF(AND(ISNUMBER(OFFSET('Hygiene Data'!$I$7,0,10*ROW('Hygiene Data'!I94))),'Data Summary'!EE100="Yes"),OFFSET('Hygiene Data'!$I$7,0,10*ROW('Hygiene Data'!I94)),NA())</f>
        <v>#N/A</v>
      </c>
      <c r="BQ100" s="492" t="e">
        <f ca="1">+IF(AND(ISNUMBER(OFFSET('Hygiene Data'!$I$9,0,10*ROW('Hygiene Data'!I94))),'Data Summary'!EF100="Yes"),OFFSET('Hygiene Data'!$I$9,0,10*ROW('Hygiene Data'!I94)),NA())</f>
        <v>#N/A</v>
      </c>
    </row>
    <row r="101" spans="1:69" x14ac:dyDescent="0.25">
      <c r="A101" s="488" t="e">
        <f ca="1">+RIGHT('Data Summary'!A101,LEN('Data Summary'!A101)-9)</f>
        <v>#VALUE!</v>
      </c>
      <c r="B101" s="462" t="str">
        <f ca="1">+IF(ISTEXT('Data Summary'!B101),'Data Summary'!B101,"")</f>
        <v/>
      </c>
      <c r="C101" s="489" t="e">
        <f ca="1">+VALUE('Data Summary'!C101)</f>
        <v>#VALUE!</v>
      </c>
      <c r="D101" s="490" t="e">
        <f ca="1">+IF(AND(ISNUMBER(OFFSET('Water Data'!$D$4,0,10*ROW('Water Data'!D95))),'Data Summary'!BS101="Yes"),100-OFFSET('Water Data'!$D$4,0,10*ROW('Water Data'!D95)),NA())</f>
        <v>#N/A</v>
      </c>
      <c r="E101" s="490" t="e">
        <f ca="1">+IF(AND(ISNUMBER(OFFSET('Water Data'!$D$6,0,10*ROW('Water Data'!D95))),'Data Summary'!BT101="Yes"),OFFSET('Water Data'!$D$6,0,10*ROW('Water Data'!D95)),NA())</f>
        <v>#N/A</v>
      </c>
      <c r="F101" s="490" t="e">
        <f ca="1">+IF(AND(ISNUMBER(OFFSET('Water Data'!$D$9,0,10*ROW('Water Data'!D95))),'Data Summary'!BU101="Yes"),OFFSET('Water Data'!$D$9,0,10*ROW('Water Data'!D95)),NA())</f>
        <v>#N/A</v>
      </c>
      <c r="G101" s="490" t="e">
        <f ca="1">+IF(AND(ISNUMBER(OFFSET('Water Data'!$E$4,0,10*ROW('Water Data'!E95))),'Data Summary'!BV101="Yes"),100-OFFSET('Water Data'!$E$4,0,10*ROW('Water Data'!E95)),NA())</f>
        <v>#N/A</v>
      </c>
      <c r="H101" s="490" t="e">
        <f ca="1">+IF(AND(ISNUMBER(OFFSET('Water Data'!$E$6,0,10*ROW('Water Data'!E95))),'Data Summary'!BW101="Yes"),OFFSET('Water Data'!$E$6,0,10*ROW('Water Data'!E95)),NA())</f>
        <v>#N/A</v>
      </c>
      <c r="I101" s="490" t="e">
        <f ca="1">+IF(AND(ISNUMBER(OFFSET('Water Data'!$E$9,0,10*ROW('Water Data'!E95))),'Data Summary'!BX101="Yes"),OFFSET('Water Data'!$E$9,0,10*ROW('Water Data'!E95)),NA())</f>
        <v>#N/A</v>
      </c>
      <c r="J101" s="490" t="e">
        <f ca="1">+IF(AND(ISNUMBER(OFFSET('Water Data'!$F$4,0,10*ROW('Water Data'!F95))),'Data Summary'!BY101="Yes"),100-OFFSET('Water Data'!$F$4,0,10*ROW('Water Data'!F95)),NA())</f>
        <v>#N/A</v>
      </c>
      <c r="K101" s="490" t="e">
        <f ca="1">+IF(AND(ISNUMBER(OFFSET('Water Data'!$F$6,0,10*ROW('Water Data'!F95))),'Data Summary'!BZ101="Yes"),OFFSET('Water Data'!$F$6,0,10*ROW('Water Data'!F95)),NA())</f>
        <v>#N/A</v>
      </c>
      <c r="L101" s="490" t="e">
        <f ca="1">+IF(AND(ISNUMBER(OFFSET('Water Data'!$F$9,0,10*ROW('Water Data'!F95))),'Data Summary'!CA101="Yes"),OFFSET('Water Data'!$F$9,0,10*ROW('Water Data'!F95)),NA())</f>
        <v>#N/A</v>
      </c>
      <c r="M101" s="490" t="e">
        <f ca="1">+IF(AND(ISNUMBER(OFFSET('Water Data'!$G$4,0,10*ROW('Water Data'!G95))),'Data Summary'!CB101="Yes"),100-OFFSET('Water Data'!$G$4,0,10*ROW('Water Data'!G95)),NA())</f>
        <v>#N/A</v>
      </c>
      <c r="N101" s="490" t="e">
        <f ca="1">+IF(AND(ISNUMBER(OFFSET('Water Data'!$G$6,0,10*ROW('Water Data'!G95))),'Data Summary'!CC101="Yes"),OFFSET('Water Data'!$G$6,0,10*ROW('Water Data'!G95)),NA())</f>
        <v>#N/A</v>
      </c>
      <c r="O101" s="490" t="e">
        <f ca="1">+IF(AND(ISNUMBER(OFFSET('Water Data'!$G$9,0,10*ROW('Water Data'!G95))),'Data Summary'!CD101="Yes"),OFFSET('Water Data'!$G$9,0,10*ROW('Water Data'!G95)),NA())</f>
        <v>#N/A</v>
      </c>
      <c r="P101" s="490" t="e">
        <f ca="1">+IF(AND(ISNUMBER(OFFSET('Water Data'!$H$4,0,10*ROW('Water Data'!H95))),'Data Summary'!CE101="Yes"),100-OFFSET('Water Data'!$H$4,0,10*ROW('Water Data'!H95)),NA())</f>
        <v>#N/A</v>
      </c>
      <c r="Q101" s="490" t="e">
        <f ca="1">+IF(AND(ISNUMBER(OFFSET('Water Data'!$H$6,0,10*ROW('Water Data'!H95))),'Data Summary'!CF101="Yes"),OFFSET('Water Data'!$H$6,0,10*ROW('Water Data'!H95)),NA())</f>
        <v>#N/A</v>
      </c>
      <c r="R101" s="490" t="e">
        <f ca="1">+IF(AND(ISNUMBER(OFFSET('Water Data'!$H$9,0,10*ROW('Water Data'!H95))),'Data Summary'!CG101="Yes"),OFFSET('Water Data'!$H$9,0,10*ROW('Water Data'!H95)),NA())</f>
        <v>#N/A</v>
      </c>
      <c r="S101" s="490" t="e">
        <f ca="1">+IF(AND(ISNUMBER(OFFSET('Water Data'!$I$4,0,10*ROW('Water Data'!I95))),'Data Summary'!CH101="Yes"),100-OFFSET('Water Data'!$I$4,0,10*ROW('Water Data'!I95)),NA())</f>
        <v>#N/A</v>
      </c>
      <c r="T101" s="490" t="e">
        <f ca="1">+IF(AND(ISNUMBER(OFFSET('Water Data'!$I$6,0,10*ROW('Water Data'!I95))),'Data Summary'!CI101="Yes"),OFFSET('Water Data'!$I$6,0,10*ROW('Water Data'!I95)),NA())</f>
        <v>#N/A</v>
      </c>
      <c r="U101" s="490" t="e">
        <f ca="1">+IF(AND(ISNUMBER(OFFSET('Water Data'!$I$9,0,10*ROW('Water Data'!I95))),'Data Summary'!CJ101="Yes"),OFFSET('Water Data'!$I$9,0,10*ROW('Water Data'!I95)),NA())</f>
        <v>#N/A</v>
      </c>
      <c r="V101" s="491" t="e">
        <f ca="1">+IF(AND(ISNUMBER(OFFSET('Sanitation Data'!$D$4,0,10*ROW('Sanitation Data'!D95))),'Data Summary'!CK101="Yes"),100-OFFSET('Sanitation Data'!$D$4,0,10*ROW('Sanitation Data'!D95)),NA())</f>
        <v>#N/A</v>
      </c>
      <c r="W101" s="491" t="e">
        <f ca="1">+IF(AND(ISNUMBER(OFFSET('Sanitation Data'!$D$6,0,10*ROW('Sanitation Data'!D95))),'Data Summary'!CL101="Yes"),OFFSET('Sanitation Data'!$D$6,0,10*ROW('Sanitation Data'!D95)),NA())</f>
        <v>#N/A</v>
      </c>
      <c r="X101" s="491" t="e">
        <f ca="1">+IF(AND(ISNUMBER(OFFSET('Sanitation Data'!$D$10,0,10*ROW('Sanitation Data'!D95))),'Data Summary'!CM101="Yes"),OFFSET('Sanitation Data'!$D$10,0,10*ROW('Sanitation Data'!D95)),NA())</f>
        <v>#N/A</v>
      </c>
      <c r="Y101" s="491" t="e">
        <f ca="1">+IF(AND(ISNUMBER(OFFSET('Sanitation Data'!$D$11,0,10*ROW('Sanitation Data'!D95))),'Data Summary'!CN101="Yes"),OFFSET('Sanitation Data'!$D$11,0,10*ROW('Sanitation Data'!D95)),NA())</f>
        <v>#N/A</v>
      </c>
      <c r="Z101" s="491" t="e">
        <f ca="1">+IF(AND(ISNUMBER(OFFSET('Sanitation Data'!$D$12,0,10*ROW('Sanitation Data'!D95))),'Data Summary'!CO101="Yes"),OFFSET('Sanitation Data'!$D$12,0,10*ROW('Sanitation Data'!D95)),NA())</f>
        <v>#N/A</v>
      </c>
      <c r="AA101" s="491" t="e">
        <f ca="1">+IF(AND(ISNUMBER(OFFSET('Sanitation Data'!$E$4,0,10*ROW('Sanitation Data'!E95))),'Data Summary'!CP101="Yes"),100-OFFSET('Sanitation Data'!$E$4,0,10*ROW('Sanitation Data'!E95)),NA())</f>
        <v>#N/A</v>
      </c>
      <c r="AB101" s="491" t="e">
        <f ca="1">+IF(AND(ISNUMBER(OFFSET('Sanitation Data'!$E$6,0,10*ROW('Sanitation Data'!E95))),'Data Summary'!CQ101="Yes"),OFFSET('Sanitation Data'!$E$6,0,10*ROW('Sanitation Data'!E95)),NA())</f>
        <v>#N/A</v>
      </c>
      <c r="AC101" s="491" t="e">
        <f ca="1">+IF(AND(ISNUMBER(OFFSET('Sanitation Data'!$E$10,0,10*ROW('Sanitation Data'!E95))),'Data Summary'!CR101="Yes"),OFFSET('Sanitation Data'!$E$10,0,10*ROW('Sanitation Data'!E95)),NA())</f>
        <v>#N/A</v>
      </c>
      <c r="AD101" s="491" t="e">
        <f ca="1">+IF(AND(ISNUMBER(OFFSET('Sanitation Data'!$E$11,0,10*ROW('Sanitation Data'!E95))),'Data Summary'!CS101="Yes"),OFFSET('Sanitation Data'!$E$11,0,10*ROW('Sanitation Data'!E95)),NA())</f>
        <v>#N/A</v>
      </c>
      <c r="AE101" s="491" t="e">
        <f ca="1">+IF(AND(ISNUMBER(OFFSET('Sanitation Data'!$E$12,0,10*ROW('Sanitation Data'!E95))),'Data Summary'!CT101="Yes"),OFFSET('Sanitation Data'!$E$12,0,10*ROW('Sanitation Data'!E95)),NA())</f>
        <v>#N/A</v>
      </c>
      <c r="AF101" s="491" t="e">
        <f ca="1">+IF(AND(ISNUMBER(OFFSET('Sanitation Data'!$F$4,0,10*ROW('Sanitation Data'!F95))),'Data Summary'!CU101="Yes"),100-OFFSET('Sanitation Data'!$F$4,0,10*ROW('Sanitation Data'!F95)),NA())</f>
        <v>#N/A</v>
      </c>
      <c r="AG101" s="491" t="e">
        <f ca="1">+IF(AND(ISNUMBER(OFFSET('Sanitation Data'!$F$6,0,10*ROW('Sanitation Data'!F95))),'Data Summary'!CV101="Yes"),OFFSET('Sanitation Data'!$F$6,0,10*ROW('Sanitation Data'!F95)),NA())</f>
        <v>#N/A</v>
      </c>
      <c r="AH101" s="491" t="e">
        <f ca="1">+IF(AND(ISNUMBER(OFFSET('Sanitation Data'!$F$10,0,10*ROW('Sanitation Data'!F95))),'Data Summary'!CW101="Yes"),OFFSET('Sanitation Data'!$F$10,0,10*ROW('Sanitation Data'!F95)),NA())</f>
        <v>#N/A</v>
      </c>
      <c r="AI101" s="491" t="e">
        <f ca="1">+IF(AND(ISNUMBER(OFFSET('Sanitation Data'!$F$11,0,10*ROW('Sanitation Data'!F95))),'Data Summary'!CX101="Yes"),OFFSET('Sanitation Data'!$F$11,0,10*ROW('Sanitation Data'!F95)),NA())</f>
        <v>#N/A</v>
      </c>
      <c r="AJ101" s="491" t="e">
        <f ca="1">+IF(AND(ISNUMBER(OFFSET('Sanitation Data'!$F$12,0,10*ROW('Sanitation Data'!F95))),'Data Summary'!CY101="Yes"),OFFSET('Sanitation Data'!$F$12,0,10*ROW('Sanitation Data'!F95)),NA())</f>
        <v>#N/A</v>
      </c>
      <c r="AK101" s="491" t="e">
        <f ca="1">+IF(AND(ISNUMBER(OFFSET('Sanitation Data'!$G$4,0,10*ROW('Sanitation Data'!G95))),'Data Summary'!CZ101="Yes"),100-OFFSET('Sanitation Data'!$G$4,0,10*ROW('Sanitation Data'!G95)),NA())</f>
        <v>#N/A</v>
      </c>
      <c r="AL101" s="491" t="e">
        <f ca="1">+IF(AND(ISNUMBER(OFFSET('Sanitation Data'!$G$6,0,10*ROW('Sanitation Data'!G95))),'Data Summary'!DA101="Yes"),OFFSET('Sanitation Data'!$G$6,0,10*ROW('Sanitation Data'!G95)),NA())</f>
        <v>#N/A</v>
      </c>
      <c r="AM101" s="491" t="e">
        <f ca="1">+IF(AND(ISNUMBER(OFFSET('Sanitation Data'!$G$10,0,10*ROW('Sanitation Data'!G95))),'Data Summary'!DB101="Yes"),OFFSET('Sanitation Data'!$G$10,0,10*ROW('Sanitation Data'!G95)),NA())</f>
        <v>#N/A</v>
      </c>
      <c r="AN101" s="491" t="e">
        <f ca="1">+IF(AND(ISNUMBER(OFFSET('Sanitation Data'!$G$11,0,10*ROW('Sanitation Data'!G95))),'Data Summary'!DC101="Yes"),OFFSET('Sanitation Data'!$G$11,0,10*ROW('Sanitation Data'!G95)),NA())</f>
        <v>#N/A</v>
      </c>
      <c r="AO101" s="491" t="e">
        <f ca="1">+IF(AND(ISNUMBER(OFFSET('Sanitation Data'!$G$12,0,10*ROW('Sanitation Data'!G95))),'Data Summary'!DD101="Yes"),OFFSET('Sanitation Data'!$G$12,0,10*ROW('Sanitation Data'!G95)),NA())</f>
        <v>#N/A</v>
      </c>
      <c r="AP101" s="491" t="e">
        <f ca="1">+IF(AND(ISNUMBER(OFFSET('Sanitation Data'!$H$4,0,10*ROW('Sanitation Data'!H95))),'Data Summary'!DE101="Yes"),100-OFFSET('Sanitation Data'!$H$4,0,10*ROW('Sanitation Data'!H95)),NA())</f>
        <v>#N/A</v>
      </c>
      <c r="AQ101" s="491" t="e">
        <f ca="1">+IF(AND(ISNUMBER(OFFSET('Sanitation Data'!$H$6,0,10*ROW('Sanitation Data'!H95))),'Data Summary'!DF101="Yes"),OFFSET('Sanitation Data'!$H$6,0,10*ROW('Sanitation Data'!H95)),NA())</f>
        <v>#N/A</v>
      </c>
      <c r="AR101" s="491" t="e">
        <f ca="1">+IF(AND(ISNUMBER(OFFSET('Sanitation Data'!$H$10,0,10*ROW('Sanitation Data'!H95))),'Data Summary'!DG101="Yes"),OFFSET('Sanitation Data'!$H$10,0,10*ROW('Sanitation Data'!H95)),NA())</f>
        <v>#N/A</v>
      </c>
      <c r="AS101" s="491" t="e">
        <f ca="1">+IF(AND(ISNUMBER(OFFSET('Sanitation Data'!$H$11,0,10*ROW('Sanitation Data'!H95))),'Data Summary'!DH101="Yes"),OFFSET('Sanitation Data'!$H$11,0,10*ROW('Sanitation Data'!H95)),NA())</f>
        <v>#N/A</v>
      </c>
      <c r="AT101" s="491" t="e">
        <f ca="1">+IF(AND(ISNUMBER(OFFSET('Sanitation Data'!$H$12,0,10*ROW('Sanitation Data'!H95))),'Data Summary'!DI101="Yes"),OFFSET('Sanitation Data'!$H$12,0,10*ROW('Sanitation Data'!H95)),NA())</f>
        <v>#N/A</v>
      </c>
      <c r="AU101" s="491" t="e">
        <f ca="1">+IF(AND(ISNUMBER(OFFSET('Sanitation Data'!$I$4,0,10*ROW('Sanitation Data'!I95))),'Data Summary'!DJ101="Yes"),100-OFFSET('Sanitation Data'!$I$4,0,10*ROW('Sanitation Data'!I95)),NA())</f>
        <v>#N/A</v>
      </c>
      <c r="AV101" s="491" t="e">
        <f ca="1">+IF(AND(ISNUMBER(OFFSET('Sanitation Data'!$I$6,0,10*ROW('Sanitation Data'!I95))),'Data Summary'!DK101="Yes"),OFFSET('Sanitation Data'!$I$6,0,10*ROW('Sanitation Data'!I95)),NA())</f>
        <v>#N/A</v>
      </c>
      <c r="AW101" s="491" t="e">
        <f ca="1">+IF(AND(ISNUMBER(OFFSET('Sanitation Data'!$I$10,0,10*ROW('Sanitation Data'!I95))),'Data Summary'!DL101="Yes"),OFFSET('Sanitation Data'!$I$10,0,10*ROW('Sanitation Data'!I95)),NA())</f>
        <v>#N/A</v>
      </c>
      <c r="AX101" s="491" t="e">
        <f ca="1">+IF(AND(ISNUMBER(OFFSET('Sanitation Data'!$I$11,0,10*ROW('Sanitation Data'!I95))),'Data Summary'!DM101="Yes"),OFFSET('Sanitation Data'!$I$11,0,10*ROW('Sanitation Data'!I95)),NA())</f>
        <v>#N/A</v>
      </c>
      <c r="AY101" s="491" t="e">
        <f ca="1">+IF(AND(ISNUMBER(OFFSET('Sanitation Data'!$I$12,0,10*ROW('Sanitation Data'!I95))),'Data Summary'!DN101="Yes"),OFFSET('Sanitation Data'!$I$12,0,10*ROW('Sanitation Data'!I95)),NA())</f>
        <v>#N/A</v>
      </c>
      <c r="AZ101" s="492" t="e">
        <f ca="1">+IF(AND(ISNUMBER(OFFSET('Hygiene Data'!$D$5,0,10*ROW('Hygiene Data'!D95))),'Data Summary'!DO101="Yes"),OFFSET('Hygiene Data'!$D$5,0,10*ROW('Hygiene Data'!D95)),NA())</f>
        <v>#N/A</v>
      </c>
      <c r="BA101" s="492" t="e">
        <f ca="1">+IF(AND(ISNUMBER(OFFSET('Hygiene Data'!$D$7,0,10*ROW('Hygiene Data'!D95))),'Data Summary'!DP101="Yes"),OFFSET('Hygiene Data'!$D$7,0,10*ROW('Hygiene Data'!D95)),NA())</f>
        <v>#N/A</v>
      </c>
      <c r="BB101" s="492" t="e">
        <f ca="1">+IF(AND(ISNUMBER(OFFSET('Hygiene Data'!$D$9,0,10*ROW('Hygiene Data'!D95))),'Data Summary'!DQ101="Yes"),OFFSET('Hygiene Data'!$D$9,0,10*ROW('Hygiene Data'!D95)),NA())</f>
        <v>#N/A</v>
      </c>
      <c r="BC101" s="492" t="e">
        <f ca="1">+IF(AND(ISNUMBER(OFFSET('Hygiene Data'!$E$5,0,10*ROW('Hygiene Data'!E95))),'Data Summary'!DR101="Yes"),OFFSET('Hygiene Data'!$E$5,0,10*ROW('Hygiene Data'!E95)),NA())</f>
        <v>#N/A</v>
      </c>
      <c r="BD101" s="492" t="e">
        <f ca="1">+IF(AND(ISNUMBER(OFFSET('Hygiene Data'!$E$7,0,10*ROW('Hygiene Data'!E95))),'Data Summary'!DS101="Yes"),OFFSET('Hygiene Data'!$E$7,0,10*ROW('Hygiene Data'!E95)),NA())</f>
        <v>#N/A</v>
      </c>
      <c r="BE101" s="492" t="e">
        <f ca="1">+IF(AND(ISNUMBER(OFFSET('Hygiene Data'!$E$9,0,10*ROW('Hygiene Data'!E95))),'Data Summary'!DT101="Yes"),OFFSET('Hygiene Data'!$E$9,0,10*ROW('Hygiene Data'!E95)),NA())</f>
        <v>#N/A</v>
      </c>
      <c r="BF101" s="492" t="e">
        <f ca="1">+IF(AND(ISNUMBER(OFFSET('Hygiene Data'!$F$5,0,10*ROW('Hygiene Data'!F95))),'Data Summary'!DU101="Yes"),OFFSET('Hygiene Data'!$F$5,0,10*ROW('Hygiene Data'!F95)),NA())</f>
        <v>#N/A</v>
      </c>
      <c r="BG101" s="492" t="e">
        <f ca="1">+IF(AND(ISNUMBER(OFFSET('Hygiene Data'!$F$7,0,10*ROW('Hygiene Data'!F95))),'Data Summary'!DV101="Yes"),OFFSET('Hygiene Data'!$F$7,0,10*ROW('Hygiene Data'!F95)),NA())</f>
        <v>#N/A</v>
      </c>
      <c r="BH101" s="492" t="e">
        <f ca="1">+IF(AND(ISNUMBER(OFFSET('Hygiene Data'!$F$9,0,10*ROW('Hygiene Data'!F95))),'Data Summary'!DW101="Yes"),OFFSET('Hygiene Data'!$F$9,0,10*ROW('Hygiene Data'!F95)),NA())</f>
        <v>#N/A</v>
      </c>
      <c r="BI101" s="492" t="e">
        <f ca="1">+IF(AND(ISNUMBER(OFFSET('Hygiene Data'!$G$5,0,10*ROW('Hygiene Data'!G95))),'Data Summary'!DX101="Yes"),OFFSET('Hygiene Data'!$G$5,0,10*ROW('Hygiene Data'!G95)),NA())</f>
        <v>#N/A</v>
      </c>
      <c r="BJ101" s="492" t="e">
        <f ca="1">+IF(AND(ISNUMBER(OFFSET('Hygiene Data'!$G$7,0,10*ROW('Hygiene Data'!G95))),'Data Summary'!DY101="Yes"),OFFSET('Hygiene Data'!$G$7,0,10*ROW('Hygiene Data'!G95)),NA())</f>
        <v>#N/A</v>
      </c>
      <c r="BK101" s="492" t="e">
        <f ca="1">+IF(AND(ISNUMBER(OFFSET('Hygiene Data'!$G$9,0,10*ROW('Hygiene Data'!G95))),'Data Summary'!DZ101="Yes"),OFFSET('Hygiene Data'!$G$9,0,10*ROW('Hygiene Data'!G95)),NA())</f>
        <v>#N/A</v>
      </c>
      <c r="BL101" s="492" t="e">
        <f ca="1">+IF(AND(ISNUMBER(OFFSET('Hygiene Data'!$H$5,0,10*ROW('Hygiene Data'!H95))),'Data Summary'!EA101="Yes"),OFFSET('Hygiene Data'!$H$5,0,10*ROW('Hygiene Data'!H95)),NA())</f>
        <v>#N/A</v>
      </c>
      <c r="BM101" s="492" t="e">
        <f ca="1">+IF(AND(ISNUMBER(OFFSET('Hygiene Data'!$H$7,0,10*ROW('Hygiene Data'!H95))),'Data Summary'!EB101="Yes"),OFFSET('Hygiene Data'!$H$7,0,10*ROW('Hygiene Data'!H95)),NA())</f>
        <v>#N/A</v>
      </c>
      <c r="BN101" s="492" t="e">
        <f ca="1">+IF(AND(ISNUMBER(OFFSET('Hygiene Data'!$H$9,0,10*ROW('Hygiene Data'!H95))),'Data Summary'!EC101="Yes"),OFFSET('Hygiene Data'!$H$9,0,10*ROW('Hygiene Data'!H95)),NA())</f>
        <v>#N/A</v>
      </c>
      <c r="BO101" s="492" t="e">
        <f ca="1">+IF(AND(ISNUMBER(OFFSET('Hygiene Data'!$I$5,0,10*ROW('Hygiene Data'!I95))),'Data Summary'!ED101="Yes"),OFFSET('Hygiene Data'!$I$5,0,10*ROW('Hygiene Data'!I95)),NA())</f>
        <v>#N/A</v>
      </c>
      <c r="BP101" s="492" t="e">
        <f ca="1">+IF(AND(ISNUMBER(OFFSET('Hygiene Data'!$I$7,0,10*ROW('Hygiene Data'!I95))),'Data Summary'!EE101="Yes"),OFFSET('Hygiene Data'!$I$7,0,10*ROW('Hygiene Data'!I95)),NA())</f>
        <v>#N/A</v>
      </c>
      <c r="BQ101" s="492" t="e">
        <f ca="1">+IF(AND(ISNUMBER(OFFSET('Hygiene Data'!$I$9,0,10*ROW('Hygiene Data'!I95))),'Data Summary'!EF101="Yes"),OFFSET('Hygiene Data'!$I$9,0,10*ROW('Hygiene Data'!I95)),NA())</f>
        <v>#N/A</v>
      </c>
    </row>
    <row r="102" spans="1:69" x14ac:dyDescent="0.25">
      <c r="A102" s="488" t="e">
        <f ca="1">+RIGHT('Data Summary'!A102,LEN('Data Summary'!A102)-9)</f>
        <v>#VALUE!</v>
      </c>
      <c r="B102" s="462" t="str">
        <f ca="1">+IF(ISTEXT('Data Summary'!B102),'Data Summary'!B102,"")</f>
        <v/>
      </c>
      <c r="C102" s="489" t="e">
        <f ca="1">+VALUE('Data Summary'!C102)</f>
        <v>#VALUE!</v>
      </c>
      <c r="D102" s="490" t="e">
        <f ca="1">+IF(AND(ISNUMBER(OFFSET('Water Data'!$D$4,0,10*ROW('Water Data'!D96))),'Data Summary'!BS102="Yes"),100-OFFSET('Water Data'!$D$4,0,10*ROW('Water Data'!D96)),NA())</f>
        <v>#N/A</v>
      </c>
      <c r="E102" s="490" t="e">
        <f ca="1">+IF(AND(ISNUMBER(OFFSET('Water Data'!$D$6,0,10*ROW('Water Data'!D96))),'Data Summary'!BT102="Yes"),OFFSET('Water Data'!$D$6,0,10*ROW('Water Data'!D96)),NA())</f>
        <v>#N/A</v>
      </c>
      <c r="F102" s="490" t="e">
        <f ca="1">+IF(AND(ISNUMBER(OFFSET('Water Data'!$D$9,0,10*ROW('Water Data'!D96))),'Data Summary'!BU102="Yes"),OFFSET('Water Data'!$D$9,0,10*ROW('Water Data'!D96)),NA())</f>
        <v>#N/A</v>
      </c>
      <c r="G102" s="490" t="e">
        <f ca="1">+IF(AND(ISNUMBER(OFFSET('Water Data'!$E$4,0,10*ROW('Water Data'!E96))),'Data Summary'!BV102="Yes"),100-OFFSET('Water Data'!$E$4,0,10*ROW('Water Data'!E96)),NA())</f>
        <v>#N/A</v>
      </c>
      <c r="H102" s="490" t="e">
        <f ca="1">+IF(AND(ISNUMBER(OFFSET('Water Data'!$E$6,0,10*ROW('Water Data'!E96))),'Data Summary'!BW102="Yes"),OFFSET('Water Data'!$E$6,0,10*ROW('Water Data'!E96)),NA())</f>
        <v>#N/A</v>
      </c>
      <c r="I102" s="490" t="e">
        <f ca="1">+IF(AND(ISNUMBER(OFFSET('Water Data'!$E$9,0,10*ROW('Water Data'!E96))),'Data Summary'!BX102="Yes"),OFFSET('Water Data'!$E$9,0,10*ROW('Water Data'!E96)),NA())</f>
        <v>#N/A</v>
      </c>
      <c r="J102" s="490" t="e">
        <f ca="1">+IF(AND(ISNUMBER(OFFSET('Water Data'!$F$4,0,10*ROW('Water Data'!F96))),'Data Summary'!BY102="Yes"),100-OFFSET('Water Data'!$F$4,0,10*ROW('Water Data'!F96)),NA())</f>
        <v>#N/A</v>
      </c>
      <c r="K102" s="490" t="e">
        <f ca="1">+IF(AND(ISNUMBER(OFFSET('Water Data'!$F$6,0,10*ROW('Water Data'!F96))),'Data Summary'!BZ102="Yes"),OFFSET('Water Data'!$F$6,0,10*ROW('Water Data'!F96)),NA())</f>
        <v>#N/A</v>
      </c>
      <c r="L102" s="490" t="e">
        <f ca="1">+IF(AND(ISNUMBER(OFFSET('Water Data'!$F$9,0,10*ROW('Water Data'!F96))),'Data Summary'!CA102="Yes"),OFFSET('Water Data'!$F$9,0,10*ROW('Water Data'!F96)),NA())</f>
        <v>#N/A</v>
      </c>
      <c r="M102" s="490" t="e">
        <f ca="1">+IF(AND(ISNUMBER(OFFSET('Water Data'!$G$4,0,10*ROW('Water Data'!G96))),'Data Summary'!CB102="Yes"),100-OFFSET('Water Data'!$G$4,0,10*ROW('Water Data'!G96)),NA())</f>
        <v>#N/A</v>
      </c>
      <c r="N102" s="490" t="e">
        <f ca="1">+IF(AND(ISNUMBER(OFFSET('Water Data'!$G$6,0,10*ROW('Water Data'!G96))),'Data Summary'!CC102="Yes"),OFFSET('Water Data'!$G$6,0,10*ROW('Water Data'!G96)),NA())</f>
        <v>#N/A</v>
      </c>
      <c r="O102" s="490" t="e">
        <f ca="1">+IF(AND(ISNUMBER(OFFSET('Water Data'!$G$9,0,10*ROW('Water Data'!G96))),'Data Summary'!CD102="Yes"),OFFSET('Water Data'!$G$9,0,10*ROW('Water Data'!G96)),NA())</f>
        <v>#N/A</v>
      </c>
      <c r="P102" s="490" t="e">
        <f ca="1">+IF(AND(ISNUMBER(OFFSET('Water Data'!$H$4,0,10*ROW('Water Data'!H96))),'Data Summary'!CE102="Yes"),100-OFFSET('Water Data'!$H$4,0,10*ROW('Water Data'!H96)),NA())</f>
        <v>#N/A</v>
      </c>
      <c r="Q102" s="490" t="e">
        <f ca="1">+IF(AND(ISNUMBER(OFFSET('Water Data'!$H$6,0,10*ROW('Water Data'!H96))),'Data Summary'!CF102="Yes"),OFFSET('Water Data'!$H$6,0,10*ROW('Water Data'!H96)),NA())</f>
        <v>#N/A</v>
      </c>
      <c r="R102" s="490" t="e">
        <f ca="1">+IF(AND(ISNUMBER(OFFSET('Water Data'!$H$9,0,10*ROW('Water Data'!H96))),'Data Summary'!CG102="Yes"),OFFSET('Water Data'!$H$9,0,10*ROW('Water Data'!H96)),NA())</f>
        <v>#N/A</v>
      </c>
      <c r="S102" s="490" t="e">
        <f ca="1">+IF(AND(ISNUMBER(OFFSET('Water Data'!$I$4,0,10*ROW('Water Data'!I96))),'Data Summary'!CH102="Yes"),100-OFFSET('Water Data'!$I$4,0,10*ROW('Water Data'!I96)),NA())</f>
        <v>#N/A</v>
      </c>
      <c r="T102" s="490" t="e">
        <f ca="1">+IF(AND(ISNUMBER(OFFSET('Water Data'!$I$6,0,10*ROW('Water Data'!I96))),'Data Summary'!CI102="Yes"),OFFSET('Water Data'!$I$6,0,10*ROW('Water Data'!I96)),NA())</f>
        <v>#N/A</v>
      </c>
      <c r="U102" s="490" t="e">
        <f ca="1">+IF(AND(ISNUMBER(OFFSET('Water Data'!$I$9,0,10*ROW('Water Data'!I96))),'Data Summary'!CJ102="Yes"),OFFSET('Water Data'!$I$9,0,10*ROW('Water Data'!I96)),NA())</f>
        <v>#N/A</v>
      </c>
      <c r="V102" s="491" t="e">
        <f ca="1">+IF(AND(ISNUMBER(OFFSET('Sanitation Data'!$D$4,0,10*ROW('Sanitation Data'!D96))),'Data Summary'!CK102="Yes"),100-OFFSET('Sanitation Data'!$D$4,0,10*ROW('Sanitation Data'!D96)),NA())</f>
        <v>#N/A</v>
      </c>
      <c r="W102" s="491" t="e">
        <f ca="1">+IF(AND(ISNUMBER(OFFSET('Sanitation Data'!$D$6,0,10*ROW('Sanitation Data'!D96))),'Data Summary'!CL102="Yes"),OFFSET('Sanitation Data'!$D$6,0,10*ROW('Sanitation Data'!D96)),NA())</f>
        <v>#N/A</v>
      </c>
      <c r="X102" s="491" t="e">
        <f ca="1">+IF(AND(ISNUMBER(OFFSET('Sanitation Data'!$D$10,0,10*ROW('Sanitation Data'!D96))),'Data Summary'!CM102="Yes"),OFFSET('Sanitation Data'!$D$10,0,10*ROW('Sanitation Data'!D96)),NA())</f>
        <v>#N/A</v>
      </c>
      <c r="Y102" s="491" t="e">
        <f ca="1">+IF(AND(ISNUMBER(OFFSET('Sanitation Data'!$D$11,0,10*ROW('Sanitation Data'!D96))),'Data Summary'!CN102="Yes"),OFFSET('Sanitation Data'!$D$11,0,10*ROW('Sanitation Data'!D96)),NA())</f>
        <v>#N/A</v>
      </c>
      <c r="Z102" s="491" t="e">
        <f ca="1">+IF(AND(ISNUMBER(OFFSET('Sanitation Data'!$D$12,0,10*ROW('Sanitation Data'!D96))),'Data Summary'!CO102="Yes"),OFFSET('Sanitation Data'!$D$12,0,10*ROW('Sanitation Data'!D96)),NA())</f>
        <v>#N/A</v>
      </c>
      <c r="AA102" s="491" t="e">
        <f ca="1">+IF(AND(ISNUMBER(OFFSET('Sanitation Data'!$E$4,0,10*ROW('Sanitation Data'!E96))),'Data Summary'!CP102="Yes"),100-OFFSET('Sanitation Data'!$E$4,0,10*ROW('Sanitation Data'!E96)),NA())</f>
        <v>#N/A</v>
      </c>
      <c r="AB102" s="491" t="e">
        <f ca="1">+IF(AND(ISNUMBER(OFFSET('Sanitation Data'!$E$6,0,10*ROW('Sanitation Data'!E96))),'Data Summary'!CQ102="Yes"),OFFSET('Sanitation Data'!$E$6,0,10*ROW('Sanitation Data'!E96)),NA())</f>
        <v>#N/A</v>
      </c>
      <c r="AC102" s="491" t="e">
        <f ca="1">+IF(AND(ISNUMBER(OFFSET('Sanitation Data'!$E$10,0,10*ROW('Sanitation Data'!E96))),'Data Summary'!CR102="Yes"),OFFSET('Sanitation Data'!$E$10,0,10*ROW('Sanitation Data'!E96)),NA())</f>
        <v>#N/A</v>
      </c>
      <c r="AD102" s="491" t="e">
        <f ca="1">+IF(AND(ISNUMBER(OFFSET('Sanitation Data'!$E$11,0,10*ROW('Sanitation Data'!E96))),'Data Summary'!CS102="Yes"),OFFSET('Sanitation Data'!$E$11,0,10*ROW('Sanitation Data'!E96)),NA())</f>
        <v>#N/A</v>
      </c>
      <c r="AE102" s="491" t="e">
        <f ca="1">+IF(AND(ISNUMBER(OFFSET('Sanitation Data'!$E$12,0,10*ROW('Sanitation Data'!E96))),'Data Summary'!CT102="Yes"),OFFSET('Sanitation Data'!$E$12,0,10*ROW('Sanitation Data'!E96)),NA())</f>
        <v>#N/A</v>
      </c>
      <c r="AF102" s="491" t="e">
        <f ca="1">+IF(AND(ISNUMBER(OFFSET('Sanitation Data'!$F$4,0,10*ROW('Sanitation Data'!F96))),'Data Summary'!CU102="Yes"),100-OFFSET('Sanitation Data'!$F$4,0,10*ROW('Sanitation Data'!F96)),NA())</f>
        <v>#N/A</v>
      </c>
      <c r="AG102" s="491" t="e">
        <f ca="1">+IF(AND(ISNUMBER(OFFSET('Sanitation Data'!$F$6,0,10*ROW('Sanitation Data'!F96))),'Data Summary'!CV102="Yes"),OFFSET('Sanitation Data'!$F$6,0,10*ROW('Sanitation Data'!F96)),NA())</f>
        <v>#N/A</v>
      </c>
      <c r="AH102" s="491" t="e">
        <f ca="1">+IF(AND(ISNUMBER(OFFSET('Sanitation Data'!$F$10,0,10*ROW('Sanitation Data'!F96))),'Data Summary'!CW102="Yes"),OFFSET('Sanitation Data'!$F$10,0,10*ROW('Sanitation Data'!F96)),NA())</f>
        <v>#N/A</v>
      </c>
      <c r="AI102" s="491" t="e">
        <f ca="1">+IF(AND(ISNUMBER(OFFSET('Sanitation Data'!$F$11,0,10*ROW('Sanitation Data'!F96))),'Data Summary'!CX102="Yes"),OFFSET('Sanitation Data'!$F$11,0,10*ROW('Sanitation Data'!F96)),NA())</f>
        <v>#N/A</v>
      </c>
      <c r="AJ102" s="491" t="e">
        <f ca="1">+IF(AND(ISNUMBER(OFFSET('Sanitation Data'!$F$12,0,10*ROW('Sanitation Data'!F96))),'Data Summary'!CY102="Yes"),OFFSET('Sanitation Data'!$F$12,0,10*ROW('Sanitation Data'!F96)),NA())</f>
        <v>#N/A</v>
      </c>
      <c r="AK102" s="491" t="e">
        <f ca="1">+IF(AND(ISNUMBER(OFFSET('Sanitation Data'!$G$4,0,10*ROW('Sanitation Data'!G96))),'Data Summary'!CZ102="Yes"),100-OFFSET('Sanitation Data'!$G$4,0,10*ROW('Sanitation Data'!G96)),NA())</f>
        <v>#N/A</v>
      </c>
      <c r="AL102" s="491" t="e">
        <f ca="1">+IF(AND(ISNUMBER(OFFSET('Sanitation Data'!$G$6,0,10*ROW('Sanitation Data'!G96))),'Data Summary'!DA102="Yes"),OFFSET('Sanitation Data'!$G$6,0,10*ROW('Sanitation Data'!G96)),NA())</f>
        <v>#N/A</v>
      </c>
      <c r="AM102" s="491" t="e">
        <f ca="1">+IF(AND(ISNUMBER(OFFSET('Sanitation Data'!$G$10,0,10*ROW('Sanitation Data'!G96))),'Data Summary'!DB102="Yes"),OFFSET('Sanitation Data'!$G$10,0,10*ROW('Sanitation Data'!G96)),NA())</f>
        <v>#N/A</v>
      </c>
      <c r="AN102" s="491" t="e">
        <f ca="1">+IF(AND(ISNUMBER(OFFSET('Sanitation Data'!$G$11,0,10*ROW('Sanitation Data'!G96))),'Data Summary'!DC102="Yes"),OFFSET('Sanitation Data'!$G$11,0,10*ROW('Sanitation Data'!G96)),NA())</f>
        <v>#N/A</v>
      </c>
      <c r="AO102" s="491" t="e">
        <f ca="1">+IF(AND(ISNUMBER(OFFSET('Sanitation Data'!$G$12,0,10*ROW('Sanitation Data'!G96))),'Data Summary'!DD102="Yes"),OFFSET('Sanitation Data'!$G$12,0,10*ROW('Sanitation Data'!G96)),NA())</f>
        <v>#N/A</v>
      </c>
      <c r="AP102" s="491" t="e">
        <f ca="1">+IF(AND(ISNUMBER(OFFSET('Sanitation Data'!$H$4,0,10*ROW('Sanitation Data'!H96))),'Data Summary'!DE102="Yes"),100-OFFSET('Sanitation Data'!$H$4,0,10*ROW('Sanitation Data'!H96)),NA())</f>
        <v>#N/A</v>
      </c>
      <c r="AQ102" s="491" t="e">
        <f ca="1">+IF(AND(ISNUMBER(OFFSET('Sanitation Data'!$H$6,0,10*ROW('Sanitation Data'!H96))),'Data Summary'!DF102="Yes"),OFFSET('Sanitation Data'!$H$6,0,10*ROW('Sanitation Data'!H96)),NA())</f>
        <v>#N/A</v>
      </c>
      <c r="AR102" s="491" t="e">
        <f ca="1">+IF(AND(ISNUMBER(OFFSET('Sanitation Data'!$H$10,0,10*ROW('Sanitation Data'!H96))),'Data Summary'!DG102="Yes"),OFFSET('Sanitation Data'!$H$10,0,10*ROW('Sanitation Data'!H96)),NA())</f>
        <v>#N/A</v>
      </c>
      <c r="AS102" s="491" t="e">
        <f ca="1">+IF(AND(ISNUMBER(OFFSET('Sanitation Data'!$H$11,0,10*ROW('Sanitation Data'!H96))),'Data Summary'!DH102="Yes"),OFFSET('Sanitation Data'!$H$11,0,10*ROW('Sanitation Data'!H96)),NA())</f>
        <v>#N/A</v>
      </c>
      <c r="AT102" s="491" t="e">
        <f ca="1">+IF(AND(ISNUMBER(OFFSET('Sanitation Data'!$H$12,0,10*ROW('Sanitation Data'!H96))),'Data Summary'!DI102="Yes"),OFFSET('Sanitation Data'!$H$12,0,10*ROW('Sanitation Data'!H96)),NA())</f>
        <v>#N/A</v>
      </c>
      <c r="AU102" s="491" t="e">
        <f ca="1">+IF(AND(ISNUMBER(OFFSET('Sanitation Data'!$I$4,0,10*ROW('Sanitation Data'!I96))),'Data Summary'!DJ102="Yes"),100-OFFSET('Sanitation Data'!$I$4,0,10*ROW('Sanitation Data'!I96)),NA())</f>
        <v>#N/A</v>
      </c>
      <c r="AV102" s="491" t="e">
        <f ca="1">+IF(AND(ISNUMBER(OFFSET('Sanitation Data'!$I$6,0,10*ROW('Sanitation Data'!I96))),'Data Summary'!DK102="Yes"),OFFSET('Sanitation Data'!$I$6,0,10*ROW('Sanitation Data'!I96)),NA())</f>
        <v>#N/A</v>
      </c>
      <c r="AW102" s="491" t="e">
        <f ca="1">+IF(AND(ISNUMBER(OFFSET('Sanitation Data'!$I$10,0,10*ROW('Sanitation Data'!I96))),'Data Summary'!DL102="Yes"),OFFSET('Sanitation Data'!$I$10,0,10*ROW('Sanitation Data'!I96)),NA())</f>
        <v>#N/A</v>
      </c>
      <c r="AX102" s="491" t="e">
        <f ca="1">+IF(AND(ISNUMBER(OFFSET('Sanitation Data'!$I$11,0,10*ROW('Sanitation Data'!I96))),'Data Summary'!DM102="Yes"),OFFSET('Sanitation Data'!$I$11,0,10*ROW('Sanitation Data'!I96)),NA())</f>
        <v>#N/A</v>
      </c>
      <c r="AY102" s="491" t="e">
        <f ca="1">+IF(AND(ISNUMBER(OFFSET('Sanitation Data'!$I$12,0,10*ROW('Sanitation Data'!I96))),'Data Summary'!DN102="Yes"),OFFSET('Sanitation Data'!$I$12,0,10*ROW('Sanitation Data'!I96)),NA())</f>
        <v>#N/A</v>
      </c>
      <c r="AZ102" s="492" t="e">
        <f ca="1">+IF(AND(ISNUMBER(OFFSET('Hygiene Data'!$D$5,0,10*ROW('Hygiene Data'!D96))),'Data Summary'!DO102="Yes"),OFFSET('Hygiene Data'!$D$5,0,10*ROW('Hygiene Data'!D96)),NA())</f>
        <v>#N/A</v>
      </c>
      <c r="BA102" s="492" t="e">
        <f ca="1">+IF(AND(ISNUMBER(OFFSET('Hygiene Data'!$D$7,0,10*ROW('Hygiene Data'!D96))),'Data Summary'!DP102="Yes"),OFFSET('Hygiene Data'!$D$7,0,10*ROW('Hygiene Data'!D96)),NA())</f>
        <v>#N/A</v>
      </c>
      <c r="BB102" s="492" t="e">
        <f ca="1">+IF(AND(ISNUMBER(OFFSET('Hygiene Data'!$D$9,0,10*ROW('Hygiene Data'!D96))),'Data Summary'!DQ102="Yes"),OFFSET('Hygiene Data'!$D$9,0,10*ROW('Hygiene Data'!D96)),NA())</f>
        <v>#N/A</v>
      </c>
      <c r="BC102" s="492" t="e">
        <f ca="1">+IF(AND(ISNUMBER(OFFSET('Hygiene Data'!$E$5,0,10*ROW('Hygiene Data'!E96))),'Data Summary'!DR102="Yes"),OFFSET('Hygiene Data'!$E$5,0,10*ROW('Hygiene Data'!E96)),NA())</f>
        <v>#N/A</v>
      </c>
      <c r="BD102" s="492" t="e">
        <f ca="1">+IF(AND(ISNUMBER(OFFSET('Hygiene Data'!$E$7,0,10*ROW('Hygiene Data'!E96))),'Data Summary'!DS102="Yes"),OFFSET('Hygiene Data'!$E$7,0,10*ROW('Hygiene Data'!E96)),NA())</f>
        <v>#N/A</v>
      </c>
      <c r="BE102" s="492" t="e">
        <f ca="1">+IF(AND(ISNUMBER(OFFSET('Hygiene Data'!$E$9,0,10*ROW('Hygiene Data'!E96))),'Data Summary'!DT102="Yes"),OFFSET('Hygiene Data'!$E$9,0,10*ROW('Hygiene Data'!E96)),NA())</f>
        <v>#N/A</v>
      </c>
      <c r="BF102" s="492" t="e">
        <f ca="1">+IF(AND(ISNUMBER(OFFSET('Hygiene Data'!$F$5,0,10*ROW('Hygiene Data'!F96))),'Data Summary'!DU102="Yes"),OFFSET('Hygiene Data'!$F$5,0,10*ROW('Hygiene Data'!F96)),NA())</f>
        <v>#N/A</v>
      </c>
      <c r="BG102" s="492" t="e">
        <f ca="1">+IF(AND(ISNUMBER(OFFSET('Hygiene Data'!$F$7,0,10*ROW('Hygiene Data'!F96))),'Data Summary'!DV102="Yes"),OFFSET('Hygiene Data'!$F$7,0,10*ROW('Hygiene Data'!F96)),NA())</f>
        <v>#N/A</v>
      </c>
      <c r="BH102" s="492" t="e">
        <f ca="1">+IF(AND(ISNUMBER(OFFSET('Hygiene Data'!$F$9,0,10*ROW('Hygiene Data'!F96))),'Data Summary'!DW102="Yes"),OFFSET('Hygiene Data'!$F$9,0,10*ROW('Hygiene Data'!F96)),NA())</f>
        <v>#N/A</v>
      </c>
      <c r="BI102" s="492" t="e">
        <f ca="1">+IF(AND(ISNUMBER(OFFSET('Hygiene Data'!$G$5,0,10*ROW('Hygiene Data'!G96))),'Data Summary'!DX102="Yes"),OFFSET('Hygiene Data'!$G$5,0,10*ROW('Hygiene Data'!G96)),NA())</f>
        <v>#N/A</v>
      </c>
      <c r="BJ102" s="492" t="e">
        <f ca="1">+IF(AND(ISNUMBER(OFFSET('Hygiene Data'!$G$7,0,10*ROW('Hygiene Data'!G96))),'Data Summary'!DY102="Yes"),OFFSET('Hygiene Data'!$G$7,0,10*ROW('Hygiene Data'!G96)),NA())</f>
        <v>#N/A</v>
      </c>
      <c r="BK102" s="492" t="e">
        <f ca="1">+IF(AND(ISNUMBER(OFFSET('Hygiene Data'!$G$9,0,10*ROW('Hygiene Data'!G96))),'Data Summary'!DZ102="Yes"),OFFSET('Hygiene Data'!$G$9,0,10*ROW('Hygiene Data'!G96)),NA())</f>
        <v>#N/A</v>
      </c>
      <c r="BL102" s="492" t="e">
        <f ca="1">+IF(AND(ISNUMBER(OFFSET('Hygiene Data'!$H$5,0,10*ROW('Hygiene Data'!H96))),'Data Summary'!EA102="Yes"),OFFSET('Hygiene Data'!$H$5,0,10*ROW('Hygiene Data'!H96)),NA())</f>
        <v>#N/A</v>
      </c>
      <c r="BM102" s="492" t="e">
        <f ca="1">+IF(AND(ISNUMBER(OFFSET('Hygiene Data'!$H$7,0,10*ROW('Hygiene Data'!H96))),'Data Summary'!EB102="Yes"),OFFSET('Hygiene Data'!$H$7,0,10*ROW('Hygiene Data'!H96)),NA())</f>
        <v>#N/A</v>
      </c>
      <c r="BN102" s="492" t="e">
        <f ca="1">+IF(AND(ISNUMBER(OFFSET('Hygiene Data'!$H$9,0,10*ROW('Hygiene Data'!H96))),'Data Summary'!EC102="Yes"),OFFSET('Hygiene Data'!$H$9,0,10*ROW('Hygiene Data'!H96)),NA())</f>
        <v>#N/A</v>
      </c>
      <c r="BO102" s="492" t="e">
        <f ca="1">+IF(AND(ISNUMBER(OFFSET('Hygiene Data'!$I$5,0,10*ROW('Hygiene Data'!I96))),'Data Summary'!ED102="Yes"),OFFSET('Hygiene Data'!$I$5,0,10*ROW('Hygiene Data'!I96)),NA())</f>
        <v>#N/A</v>
      </c>
      <c r="BP102" s="492" t="e">
        <f ca="1">+IF(AND(ISNUMBER(OFFSET('Hygiene Data'!$I$7,0,10*ROW('Hygiene Data'!I96))),'Data Summary'!EE102="Yes"),OFFSET('Hygiene Data'!$I$7,0,10*ROW('Hygiene Data'!I96)),NA())</f>
        <v>#N/A</v>
      </c>
      <c r="BQ102" s="492" t="e">
        <f ca="1">+IF(AND(ISNUMBER(OFFSET('Hygiene Data'!$I$9,0,10*ROW('Hygiene Data'!I96))),'Data Summary'!EF102="Yes"),OFFSET('Hygiene Data'!$I$9,0,10*ROW('Hygiene Data'!I96)),NA())</f>
        <v>#N/A</v>
      </c>
    </row>
    <row r="103" spans="1:69" x14ac:dyDescent="0.25">
      <c r="A103" s="488" t="e">
        <f ca="1">+RIGHT('Data Summary'!A103,LEN('Data Summary'!A103)-9)</f>
        <v>#VALUE!</v>
      </c>
      <c r="B103" s="462" t="str">
        <f ca="1">+IF(ISTEXT('Data Summary'!B103),'Data Summary'!B103,"")</f>
        <v/>
      </c>
      <c r="C103" s="489" t="e">
        <f ca="1">+VALUE('Data Summary'!C103)</f>
        <v>#VALUE!</v>
      </c>
      <c r="D103" s="490" t="e">
        <f ca="1">+IF(AND(ISNUMBER(OFFSET('Water Data'!$D$4,0,10*ROW('Water Data'!D97))),'Data Summary'!BS103="Yes"),100-OFFSET('Water Data'!$D$4,0,10*ROW('Water Data'!D97)),NA())</f>
        <v>#N/A</v>
      </c>
      <c r="E103" s="490" t="e">
        <f ca="1">+IF(AND(ISNUMBER(OFFSET('Water Data'!$D$6,0,10*ROW('Water Data'!D97))),'Data Summary'!BT103="Yes"),OFFSET('Water Data'!$D$6,0,10*ROW('Water Data'!D97)),NA())</f>
        <v>#N/A</v>
      </c>
      <c r="F103" s="490" t="e">
        <f ca="1">+IF(AND(ISNUMBER(OFFSET('Water Data'!$D$9,0,10*ROW('Water Data'!D97))),'Data Summary'!BU103="Yes"),OFFSET('Water Data'!$D$9,0,10*ROW('Water Data'!D97)),NA())</f>
        <v>#N/A</v>
      </c>
      <c r="G103" s="490" t="e">
        <f ca="1">+IF(AND(ISNUMBER(OFFSET('Water Data'!$E$4,0,10*ROW('Water Data'!E97))),'Data Summary'!BV103="Yes"),100-OFFSET('Water Data'!$E$4,0,10*ROW('Water Data'!E97)),NA())</f>
        <v>#N/A</v>
      </c>
      <c r="H103" s="490" t="e">
        <f ca="1">+IF(AND(ISNUMBER(OFFSET('Water Data'!$E$6,0,10*ROW('Water Data'!E97))),'Data Summary'!BW103="Yes"),OFFSET('Water Data'!$E$6,0,10*ROW('Water Data'!E97)),NA())</f>
        <v>#N/A</v>
      </c>
      <c r="I103" s="490" t="e">
        <f ca="1">+IF(AND(ISNUMBER(OFFSET('Water Data'!$E$9,0,10*ROW('Water Data'!E97))),'Data Summary'!BX103="Yes"),OFFSET('Water Data'!$E$9,0,10*ROW('Water Data'!E97)),NA())</f>
        <v>#N/A</v>
      </c>
      <c r="J103" s="490" t="e">
        <f ca="1">+IF(AND(ISNUMBER(OFFSET('Water Data'!$F$4,0,10*ROW('Water Data'!F97))),'Data Summary'!BY103="Yes"),100-OFFSET('Water Data'!$F$4,0,10*ROW('Water Data'!F97)),NA())</f>
        <v>#N/A</v>
      </c>
      <c r="K103" s="490" t="e">
        <f ca="1">+IF(AND(ISNUMBER(OFFSET('Water Data'!$F$6,0,10*ROW('Water Data'!F97))),'Data Summary'!BZ103="Yes"),OFFSET('Water Data'!$F$6,0,10*ROW('Water Data'!F97)),NA())</f>
        <v>#N/A</v>
      </c>
      <c r="L103" s="490" t="e">
        <f ca="1">+IF(AND(ISNUMBER(OFFSET('Water Data'!$F$9,0,10*ROW('Water Data'!F97))),'Data Summary'!CA103="Yes"),OFFSET('Water Data'!$F$9,0,10*ROW('Water Data'!F97)),NA())</f>
        <v>#N/A</v>
      </c>
      <c r="M103" s="490" t="e">
        <f ca="1">+IF(AND(ISNUMBER(OFFSET('Water Data'!$G$4,0,10*ROW('Water Data'!G97))),'Data Summary'!CB103="Yes"),100-OFFSET('Water Data'!$G$4,0,10*ROW('Water Data'!G97)),NA())</f>
        <v>#N/A</v>
      </c>
      <c r="N103" s="490" t="e">
        <f ca="1">+IF(AND(ISNUMBER(OFFSET('Water Data'!$G$6,0,10*ROW('Water Data'!G97))),'Data Summary'!CC103="Yes"),OFFSET('Water Data'!$G$6,0,10*ROW('Water Data'!G97)),NA())</f>
        <v>#N/A</v>
      </c>
      <c r="O103" s="490" t="e">
        <f ca="1">+IF(AND(ISNUMBER(OFFSET('Water Data'!$G$9,0,10*ROW('Water Data'!G97))),'Data Summary'!CD103="Yes"),OFFSET('Water Data'!$G$9,0,10*ROW('Water Data'!G97)),NA())</f>
        <v>#N/A</v>
      </c>
      <c r="P103" s="490" t="e">
        <f ca="1">+IF(AND(ISNUMBER(OFFSET('Water Data'!$H$4,0,10*ROW('Water Data'!H97))),'Data Summary'!CE103="Yes"),100-OFFSET('Water Data'!$H$4,0,10*ROW('Water Data'!H97)),NA())</f>
        <v>#N/A</v>
      </c>
      <c r="Q103" s="490" t="e">
        <f ca="1">+IF(AND(ISNUMBER(OFFSET('Water Data'!$H$6,0,10*ROW('Water Data'!H97))),'Data Summary'!CF103="Yes"),OFFSET('Water Data'!$H$6,0,10*ROW('Water Data'!H97)),NA())</f>
        <v>#N/A</v>
      </c>
      <c r="R103" s="490" t="e">
        <f ca="1">+IF(AND(ISNUMBER(OFFSET('Water Data'!$H$9,0,10*ROW('Water Data'!H97))),'Data Summary'!CG103="Yes"),OFFSET('Water Data'!$H$9,0,10*ROW('Water Data'!H97)),NA())</f>
        <v>#N/A</v>
      </c>
      <c r="S103" s="490" t="e">
        <f ca="1">+IF(AND(ISNUMBER(OFFSET('Water Data'!$I$4,0,10*ROW('Water Data'!I97))),'Data Summary'!CH103="Yes"),100-OFFSET('Water Data'!$I$4,0,10*ROW('Water Data'!I97)),NA())</f>
        <v>#N/A</v>
      </c>
      <c r="T103" s="490" t="e">
        <f ca="1">+IF(AND(ISNUMBER(OFFSET('Water Data'!$I$6,0,10*ROW('Water Data'!I97))),'Data Summary'!CI103="Yes"),OFFSET('Water Data'!$I$6,0,10*ROW('Water Data'!I97)),NA())</f>
        <v>#N/A</v>
      </c>
      <c r="U103" s="490" t="e">
        <f ca="1">+IF(AND(ISNUMBER(OFFSET('Water Data'!$I$9,0,10*ROW('Water Data'!I97))),'Data Summary'!CJ103="Yes"),OFFSET('Water Data'!$I$9,0,10*ROW('Water Data'!I97)),NA())</f>
        <v>#N/A</v>
      </c>
      <c r="V103" s="491" t="e">
        <f ca="1">+IF(AND(ISNUMBER(OFFSET('Sanitation Data'!$D$4,0,10*ROW('Sanitation Data'!D97))),'Data Summary'!CK103="Yes"),100-OFFSET('Sanitation Data'!$D$4,0,10*ROW('Sanitation Data'!D97)),NA())</f>
        <v>#N/A</v>
      </c>
      <c r="W103" s="491" t="e">
        <f ca="1">+IF(AND(ISNUMBER(OFFSET('Sanitation Data'!$D$6,0,10*ROW('Sanitation Data'!D97))),'Data Summary'!CL103="Yes"),OFFSET('Sanitation Data'!$D$6,0,10*ROW('Sanitation Data'!D97)),NA())</f>
        <v>#N/A</v>
      </c>
      <c r="X103" s="491" t="e">
        <f ca="1">+IF(AND(ISNUMBER(OFFSET('Sanitation Data'!$D$10,0,10*ROW('Sanitation Data'!D97))),'Data Summary'!CM103="Yes"),OFFSET('Sanitation Data'!$D$10,0,10*ROW('Sanitation Data'!D97)),NA())</f>
        <v>#N/A</v>
      </c>
      <c r="Y103" s="491" t="e">
        <f ca="1">+IF(AND(ISNUMBER(OFFSET('Sanitation Data'!$D$11,0,10*ROW('Sanitation Data'!D97))),'Data Summary'!CN103="Yes"),OFFSET('Sanitation Data'!$D$11,0,10*ROW('Sanitation Data'!D97)),NA())</f>
        <v>#N/A</v>
      </c>
      <c r="Z103" s="491" t="e">
        <f ca="1">+IF(AND(ISNUMBER(OFFSET('Sanitation Data'!$D$12,0,10*ROW('Sanitation Data'!D97))),'Data Summary'!CO103="Yes"),OFFSET('Sanitation Data'!$D$12,0,10*ROW('Sanitation Data'!D97)),NA())</f>
        <v>#N/A</v>
      </c>
      <c r="AA103" s="491" t="e">
        <f ca="1">+IF(AND(ISNUMBER(OFFSET('Sanitation Data'!$E$4,0,10*ROW('Sanitation Data'!E97))),'Data Summary'!CP103="Yes"),100-OFFSET('Sanitation Data'!$E$4,0,10*ROW('Sanitation Data'!E97)),NA())</f>
        <v>#N/A</v>
      </c>
      <c r="AB103" s="491" t="e">
        <f ca="1">+IF(AND(ISNUMBER(OFFSET('Sanitation Data'!$E$6,0,10*ROW('Sanitation Data'!E97))),'Data Summary'!CQ103="Yes"),OFFSET('Sanitation Data'!$E$6,0,10*ROW('Sanitation Data'!E97)),NA())</f>
        <v>#N/A</v>
      </c>
      <c r="AC103" s="491" t="e">
        <f ca="1">+IF(AND(ISNUMBER(OFFSET('Sanitation Data'!$E$10,0,10*ROW('Sanitation Data'!E97))),'Data Summary'!CR103="Yes"),OFFSET('Sanitation Data'!$E$10,0,10*ROW('Sanitation Data'!E97)),NA())</f>
        <v>#N/A</v>
      </c>
      <c r="AD103" s="491" t="e">
        <f ca="1">+IF(AND(ISNUMBER(OFFSET('Sanitation Data'!$E$11,0,10*ROW('Sanitation Data'!E97))),'Data Summary'!CS103="Yes"),OFFSET('Sanitation Data'!$E$11,0,10*ROW('Sanitation Data'!E97)),NA())</f>
        <v>#N/A</v>
      </c>
      <c r="AE103" s="491" t="e">
        <f ca="1">+IF(AND(ISNUMBER(OFFSET('Sanitation Data'!$E$12,0,10*ROW('Sanitation Data'!E97))),'Data Summary'!CT103="Yes"),OFFSET('Sanitation Data'!$E$12,0,10*ROW('Sanitation Data'!E97)),NA())</f>
        <v>#N/A</v>
      </c>
      <c r="AF103" s="491" t="e">
        <f ca="1">+IF(AND(ISNUMBER(OFFSET('Sanitation Data'!$F$4,0,10*ROW('Sanitation Data'!F97))),'Data Summary'!CU103="Yes"),100-OFFSET('Sanitation Data'!$F$4,0,10*ROW('Sanitation Data'!F97)),NA())</f>
        <v>#N/A</v>
      </c>
      <c r="AG103" s="491" t="e">
        <f ca="1">+IF(AND(ISNUMBER(OFFSET('Sanitation Data'!$F$6,0,10*ROW('Sanitation Data'!F97))),'Data Summary'!CV103="Yes"),OFFSET('Sanitation Data'!$F$6,0,10*ROW('Sanitation Data'!F97)),NA())</f>
        <v>#N/A</v>
      </c>
      <c r="AH103" s="491" t="e">
        <f ca="1">+IF(AND(ISNUMBER(OFFSET('Sanitation Data'!$F$10,0,10*ROW('Sanitation Data'!F97))),'Data Summary'!CW103="Yes"),OFFSET('Sanitation Data'!$F$10,0,10*ROW('Sanitation Data'!F97)),NA())</f>
        <v>#N/A</v>
      </c>
      <c r="AI103" s="491" t="e">
        <f ca="1">+IF(AND(ISNUMBER(OFFSET('Sanitation Data'!$F$11,0,10*ROW('Sanitation Data'!F97))),'Data Summary'!CX103="Yes"),OFFSET('Sanitation Data'!$F$11,0,10*ROW('Sanitation Data'!F97)),NA())</f>
        <v>#N/A</v>
      </c>
      <c r="AJ103" s="491" t="e">
        <f ca="1">+IF(AND(ISNUMBER(OFFSET('Sanitation Data'!$F$12,0,10*ROW('Sanitation Data'!F97))),'Data Summary'!CY103="Yes"),OFFSET('Sanitation Data'!$F$12,0,10*ROW('Sanitation Data'!F97)),NA())</f>
        <v>#N/A</v>
      </c>
      <c r="AK103" s="491" t="e">
        <f ca="1">+IF(AND(ISNUMBER(OFFSET('Sanitation Data'!$G$4,0,10*ROW('Sanitation Data'!G97))),'Data Summary'!CZ103="Yes"),100-OFFSET('Sanitation Data'!$G$4,0,10*ROW('Sanitation Data'!G97)),NA())</f>
        <v>#N/A</v>
      </c>
      <c r="AL103" s="491" t="e">
        <f ca="1">+IF(AND(ISNUMBER(OFFSET('Sanitation Data'!$G$6,0,10*ROW('Sanitation Data'!G97))),'Data Summary'!DA103="Yes"),OFFSET('Sanitation Data'!$G$6,0,10*ROW('Sanitation Data'!G97)),NA())</f>
        <v>#N/A</v>
      </c>
      <c r="AM103" s="491" t="e">
        <f ca="1">+IF(AND(ISNUMBER(OFFSET('Sanitation Data'!$G$10,0,10*ROW('Sanitation Data'!G97))),'Data Summary'!DB103="Yes"),OFFSET('Sanitation Data'!$G$10,0,10*ROW('Sanitation Data'!G97)),NA())</f>
        <v>#N/A</v>
      </c>
      <c r="AN103" s="491" t="e">
        <f ca="1">+IF(AND(ISNUMBER(OFFSET('Sanitation Data'!$G$11,0,10*ROW('Sanitation Data'!G97))),'Data Summary'!DC103="Yes"),OFFSET('Sanitation Data'!$G$11,0,10*ROW('Sanitation Data'!G97)),NA())</f>
        <v>#N/A</v>
      </c>
      <c r="AO103" s="491" t="e">
        <f ca="1">+IF(AND(ISNUMBER(OFFSET('Sanitation Data'!$G$12,0,10*ROW('Sanitation Data'!G97))),'Data Summary'!DD103="Yes"),OFFSET('Sanitation Data'!$G$12,0,10*ROW('Sanitation Data'!G97)),NA())</f>
        <v>#N/A</v>
      </c>
      <c r="AP103" s="491" t="e">
        <f ca="1">+IF(AND(ISNUMBER(OFFSET('Sanitation Data'!$H$4,0,10*ROW('Sanitation Data'!H97))),'Data Summary'!DE103="Yes"),100-OFFSET('Sanitation Data'!$H$4,0,10*ROW('Sanitation Data'!H97)),NA())</f>
        <v>#N/A</v>
      </c>
      <c r="AQ103" s="491" t="e">
        <f ca="1">+IF(AND(ISNUMBER(OFFSET('Sanitation Data'!$H$6,0,10*ROW('Sanitation Data'!H97))),'Data Summary'!DF103="Yes"),OFFSET('Sanitation Data'!$H$6,0,10*ROW('Sanitation Data'!H97)),NA())</f>
        <v>#N/A</v>
      </c>
      <c r="AR103" s="491" t="e">
        <f ca="1">+IF(AND(ISNUMBER(OFFSET('Sanitation Data'!$H$10,0,10*ROW('Sanitation Data'!H97))),'Data Summary'!DG103="Yes"),OFFSET('Sanitation Data'!$H$10,0,10*ROW('Sanitation Data'!H97)),NA())</f>
        <v>#N/A</v>
      </c>
      <c r="AS103" s="491" t="e">
        <f ca="1">+IF(AND(ISNUMBER(OFFSET('Sanitation Data'!$H$11,0,10*ROW('Sanitation Data'!H97))),'Data Summary'!DH103="Yes"),OFFSET('Sanitation Data'!$H$11,0,10*ROW('Sanitation Data'!H97)),NA())</f>
        <v>#N/A</v>
      </c>
      <c r="AT103" s="491" t="e">
        <f ca="1">+IF(AND(ISNUMBER(OFFSET('Sanitation Data'!$H$12,0,10*ROW('Sanitation Data'!H97))),'Data Summary'!DI103="Yes"),OFFSET('Sanitation Data'!$H$12,0,10*ROW('Sanitation Data'!H97)),NA())</f>
        <v>#N/A</v>
      </c>
      <c r="AU103" s="491" t="e">
        <f ca="1">+IF(AND(ISNUMBER(OFFSET('Sanitation Data'!$I$4,0,10*ROW('Sanitation Data'!I97))),'Data Summary'!DJ103="Yes"),100-OFFSET('Sanitation Data'!$I$4,0,10*ROW('Sanitation Data'!I97)),NA())</f>
        <v>#N/A</v>
      </c>
      <c r="AV103" s="491" t="e">
        <f ca="1">+IF(AND(ISNUMBER(OFFSET('Sanitation Data'!$I$6,0,10*ROW('Sanitation Data'!I97))),'Data Summary'!DK103="Yes"),OFFSET('Sanitation Data'!$I$6,0,10*ROW('Sanitation Data'!I97)),NA())</f>
        <v>#N/A</v>
      </c>
      <c r="AW103" s="491" t="e">
        <f ca="1">+IF(AND(ISNUMBER(OFFSET('Sanitation Data'!$I$10,0,10*ROW('Sanitation Data'!I97))),'Data Summary'!DL103="Yes"),OFFSET('Sanitation Data'!$I$10,0,10*ROW('Sanitation Data'!I97)),NA())</f>
        <v>#N/A</v>
      </c>
      <c r="AX103" s="491" t="e">
        <f ca="1">+IF(AND(ISNUMBER(OFFSET('Sanitation Data'!$I$11,0,10*ROW('Sanitation Data'!I97))),'Data Summary'!DM103="Yes"),OFFSET('Sanitation Data'!$I$11,0,10*ROW('Sanitation Data'!I97)),NA())</f>
        <v>#N/A</v>
      </c>
      <c r="AY103" s="491" t="e">
        <f ca="1">+IF(AND(ISNUMBER(OFFSET('Sanitation Data'!$I$12,0,10*ROW('Sanitation Data'!I97))),'Data Summary'!DN103="Yes"),OFFSET('Sanitation Data'!$I$12,0,10*ROW('Sanitation Data'!I97)),NA())</f>
        <v>#N/A</v>
      </c>
      <c r="AZ103" s="492" t="e">
        <f ca="1">+IF(AND(ISNUMBER(OFFSET('Hygiene Data'!$D$5,0,10*ROW('Hygiene Data'!D97))),'Data Summary'!DO103="Yes"),OFFSET('Hygiene Data'!$D$5,0,10*ROW('Hygiene Data'!D97)),NA())</f>
        <v>#N/A</v>
      </c>
      <c r="BA103" s="492" t="e">
        <f ca="1">+IF(AND(ISNUMBER(OFFSET('Hygiene Data'!$D$7,0,10*ROW('Hygiene Data'!D97))),'Data Summary'!DP103="Yes"),OFFSET('Hygiene Data'!$D$7,0,10*ROW('Hygiene Data'!D97)),NA())</f>
        <v>#N/A</v>
      </c>
      <c r="BB103" s="492" t="e">
        <f ca="1">+IF(AND(ISNUMBER(OFFSET('Hygiene Data'!$D$9,0,10*ROW('Hygiene Data'!D97))),'Data Summary'!DQ103="Yes"),OFFSET('Hygiene Data'!$D$9,0,10*ROW('Hygiene Data'!D97)),NA())</f>
        <v>#N/A</v>
      </c>
      <c r="BC103" s="492" t="e">
        <f ca="1">+IF(AND(ISNUMBER(OFFSET('Hygiene Data'!$E$5,0,10*ROW('Hygiene Data'!E97))),'Data Summary'!DR103="Yes"),OFFSET('Hygiene Data'!$E$5,0,10*ROW('Hygiene Data'!E97)),NA())</f>
        <v>#N/A</v>
      </c>
      <c r="BD103" s="492" t="e">
        <f ca="1">+IF(AND(ISNUMBER(OFFSET('Hygiene Data'!$E$7,0,10*ROW('Hygiene Data'!E97))),'Data Summary'!DS103="Yes"),OFFSET('Hygiene Data'!$E$7,0,10*ROW('Hygiene Data'!E97)),NA())</f>
        <v>#N/A</v>
      </c>
      <c r="BE103" s="492" t="e">
        <f ca="1">+IF(AND(ISNUMBER(OFFSET('Hygiene Data'!$E$9,0,10*ROW('Hygiene Data'!E97))),'Data Summary'!DT103="Yes"),OFFSET('Hygiene Data'!$E$9,0,10*ROW('Hygiene Data'!E97)),NA())</f>
        <v>#N/A</v>
      </c>
      <c r="BF103" s="492" t="e">
        <f ca="1">+IF(AND(ISNUMBER(OFFSET('Hygiene Data'!$F$5,0,10*ROW('Hygiene Data'!F97))),'Data Summary'!DU103="Yes"),OFFSET('Hygiene Data'!$F$5,0,10*ROW('Hygiene Data'!F97)),NA())</f>
        <v>#N/A</v>
      </c>
      <c r="BG103" s="492" t="e">
        <f ca="1">+IF(AND(ISNUMBER(OFFSET('Hygiene Data'!$F$7,0,10*ROW('Hygiene Data'!F97))),'Data Summary'!DV103="Yes"),OFFSET('Hygiene Data'!$F$7,0,10*ROW('Hygiene Data'!F97)),NA())</f>
        <v>#N/A</v>
      </c>
      <c r="BH103" s="492" t="e">
        <f ca="1">+IF(AND(ISNUMBER(OFFSET('Hygiene Data'!$F$9,0,10*ROW('Hygiene Data'!F97))),'Data Summary'!DW103="Yes"),OFFSET('Hygiene Data'!$F$9,0,10*ROW('Hygiene Data'!F97)),NA())</f>
        <v>#N/A</v>
      </c>
      <c r="BI103" s="492" t="e">
        <f ca="1">+IF(AND(ISNUMBER(OFFSET('Hygiene Data'!$G$5,0,10*ROW('Hygiene Data'!G97))),'Data Summary'!DX103="Yes"),OFFSET('Hygiene Data'!$G$5,0,10*ROW('Hygiene Data'!G97)),NA())</f>
        <v>#N/A</v>
      </c>
      <c r="BJ103" s="492" t="e">
        <f ca="1">+IF(AND(ISNUMBER(OFFSET('Hygiene Data'!$G$7,0,10*ROW('Hygiene Data'!G97))),'Data Summary'!DY103="Yes"),OFFSET('Hygiene Data'!$G$7,0,10*ROW('Hygiene Data'!G97)),NA())</f>
        <v>#N/A</v>
      </c>
      <c r="BK103" s="492" t="e">
        <f ca="1">+IF(AND(ISNUMBER(OFFSET('Hygiene Data'!$G$9,0,10*ROW('Hygiene Data'!G97))),'Data Summary'!DZ103="Yes"),OFFSET('Hygiene Data'!$G$9,0,10*ROW('Hygiene Data'!G97)),NA())</f>
        <v>#N/A</v>
      </c>
      <c r="BL103" s="492" t="e">
        <f ca="1">+IF(AND(ISNUMBER(OFFSET('Hygiene Data'!$H$5,0,10*ROW('Hygiene Data'!H97))),'Data Summary'!EA103="Yes"),OFFSET('Hygiene Data'!$H$5,0,10*ROW('Hygiene Data'!H97)),NA())</f>
        <v>#N/A</v>
      </c>
      <c r="BM103" s="492" t="e">
        <f ca="1">+IF(AND(ISNUMBER(OFFSET('Hygiene Data'!$H$7,0,10*ROW('Hygiene Data'!H97))),'Data Summary'!EB103="Yes"),OFFSET('Hygiene Data'!$H$7,0,10*ROW('Hygiene Data'!H97)),NA())</f>
        <v>#N/A</v>
      </c>
      <c r="BN103" s="492" t="e">
        <f ca="1">+IF(AND(ISNUMBER(OFFSET('Hygiene Data'!$H$9,0,10*ROW('Hygiene Data'!H97))),'Data Summary'!EC103="Yes"),OFFSET('Hygiene Data'!$H$9,0,10*ROW('Hygiene Data'!H97)),NA())</f>
        <v>#N/A</v>
      </c>
      <c r="BO103" s="492" t="e">
        <f ca="1">+IF(AND(ISNUMBER(OFFSET('Hygiene Data'!$I$5,0,10*ROW('Hygiene Data'!I97))),'Data Summary'!ED103="Yes"),OFFSET('Hygiene Data'!$I$5,0,10*ROW('Hygiene Data'!I97)),NA())</f>
        <v>#N/A</v>
      </c>
      <c r="BP103" s="492" t="e">
        <f ca="1">+IF(AND(ISNUMBER(OFFSET('Hygiene Data'!$I$7,0,10*ROW('Hygiene Data'!I97))),'Data Summary'!EE103="Yes"),OFFSET('Hygiene Data'!$I$7,0,10*ROW('Hygiene Data'!I97)),NA())</f>
        <v>#N/A</v>
      </c>
      <c r="BQ103" s="492" t="e">
        <f ca="1">+IF(AND(ISNUMBER(OFFSET('Hygiene Data'!$I$9,0,10*ROW('Hygiene Data'!I97))),'Data Summary'!EF103="Yes"),OFFSET('Hygiene Data'!$I$9,0,10*ROW('Hygiene Data'!I97)),NA())</f>
        <v>#N/A</v>
      </c>
    </row>
    <row r="104" spans="1:69" x14ac:dyDescent="0.25">
      <c r="A104" s="488" t="e">
        <f ca="1">+RIGHT('Data Summary'!A104,LEN('Data Summary'!A104)-9)</f>
        <v>#VALUE!</v>
      </c>
      <c r="B104" s="462" t="str">
        <f ca="1">+IF(ISTEXT('Data Summary'!B104),'Data Summary'!B104,"")</f>
        <v/>
      </c>
      <c r="C104" s="489" t="e">
        <f ca="1">+VALUE('Data Summary'!C104)</f>
        <v>#VALUE!</v>
      </c>
      <c r="D104" s="490" t="e">
        <f ca="1">+IF(AND(ISNUMBER(OFFSET('Water Data'!$D$4,0,10*ROW('Water Data'!D98))),'Data Summary'!BS104="Yes"),100-OFFSET('Water Data'!$D$4,0,10*ROW('Water Data'!D98)),NA())</f>
        <v>#N/A</v>
      </c>
      <c r="E104" s="490" t="e">
        <f ca="1">+IF(AND(ISNUMBER(OFFSET('Water Data'!$D$6,0,10*ROW('Water Data'!D98))),'Data Summary'!BT104="Yes"),OFFSET('Water Data'!$D$6,0,10*ROW('Water Data'!D98)),NA())</f>
        <v>#N/A</v>
      </c>
      <c r="F104" s="490" t="e">
        <f ca="1">+IF(AND(ISNUMBER(OFFSET('Water Data'!$D$9,0,10*ROW('Water Data'!D98))),'Data Summary'!BU104="Yes"),OFFSET('Water Data'!$D$9,0,10*ROW('Water Data'!D98)),NA())</f>
        <v>#N/A</v>
      </c>
      <c r="G104" s="490" t="e">
        <f ca="1">+IF(AND(ISNUMBER(OFFSET('Water Data'!$E$4,0,10*ROW('Water Data'!E98))),'Data Summary'!BV104="Yes"),100-OFFSET('Water Data'!$E$4,0,10*ROW('Water Data'!E98)),NA())</f>
        <v>#N/A</v>
      </c>
      <c r="H104" s="490" t="e">
        <f ca="1">+IF(AND(ISNUMBER(OFFSET('Water Data'!$E$6,0,10*ROW('Water Data'!E98))),'Data Summary'!BW104="Yes"),OFFSET('Water Data'!$E$6,0,10*ROW('Water Data'!E98)),NA())</f>
        <v>#N/A</v>
      </c>
      <c r="I104" s="490" t="e">
        <f ca="1">+IF(AND(ISNUMBER(OFFSET('Water Data'!$E$9,0,10*ROW('Water Data'!E98))),'Data Summary'!BX104="Yes"),OFFSET('Water Data'!$E$9,0,10*ROW('Water Data'!E98)),NA())</f>
        <v>#N/A</v>
      </c>
      <c r="J104" s="490" t="e">
        <f ca="1">+IF(AND(ISNUMBER(OFFSET('Water Data'!$F$4,0,10*ROW('Water Data'!F98))),'Data Summary'!BY104="Yes"),100-OFFSET('Water Data'!$F$4,0,10*ROW('Water Data'!F98)),NA())</f>
        <v>#N/A</v>
      </c>
      <c r="K104" s="490" t="e">
        <f ca="1">+IF(AND(ISNUMBER(OFFSET('Water Data'!$F$6,0,10*ROW('Water Data'!F98))),'Data Summary'!BZ104="Yes"),OFFSET('Water Data'!$F$6,0,10*ROW('Water Data'!F98)),NA())</f>
        <v>#N/A</v>
      </c>
      <c r="L104" s="490" t="e">
        <f ca="1">+IF(AND(ISNUMBER(OFFSET('Water Data'!$F$9,0,10*ROW('Water Data'!F98))),'Data Summary'!CA104="Yes"),OFFSET('Water Data'!$F$9,0,10*ROW('Water Data'!F98)),NA())</f>
        <v>#N/A</v>
      </c>
      <c r="M104" s="490" t="e">
        <f ca="1">+IF(AND(ISNUMBER(OFFSET('Water Data'!$G$4,0,10*ROW('Water Data'!G98))),'Data Summary'!CB104="Yes"),100-OFFSET('Water Data'!$G$4,0,10*ROW('Water Data'!G98)),NA())</f>
        <v>#N/A</v>
      </c>
      <c r="N104" s="490" t="e">
        <f ca="1">+IF(AND(ISNUMBER(OFFSET('Water Data'!$G$6,0,10*ROW('Water Data'!G98))),'Data Summary'!CC104="Yes"),OFFSET('Water Data'!$G$6,0,10*ROW('Water Data'!G98)),NA())</f>
        <v>#N/A</v>
      </c>
      <c r="O104" s="490" t="e">
        <f ca="1">+IF(AND(ISNUMBER(OFFSET('Water Data'!$G$9,0,10*ROW('Water Data'!G98))),'Data Summary'!CD104="Yes"),OFFSET('Water Data'!$G$9,0,10*ROW('Water Data'!G98)),NA())</f>
        <v>#N/A</v>
      </c>
      <c r="P104" s="490" t="e">
        <f ca="1">+IF(AND(ISNUMBER(OFFSET('Water Data'!$H$4,0,10*ROW('Water Data'!H98))),'Data Summary'!CE104="Yes"),100-OFFSET('Water Data'!$H$4,0,10*ROW('Water Data'!H98)),NA())</f>
        <v>#N/A</v>
      </c>
      <c r="Q104" s="490" t="e">
        <f ca="1">+IF(AND(ISNUMBER(OFFSET('Water Data'!$H$6,0,10*ROW('Water Data'!H98))),'Data Summary'!CF104="Yes"),OFFSET('Water Data'!$H$6,0,10*ROW('Water Data'!H98)),NA())</f>
        <v>#N/A</v>
      </c>
      <c r="R104" s="490" t="e">
        <f ca="1">+IF(AND(ISNUMBER(OFFSET('Water Data'!$H$9,0,10*ROW('Water Data'!H98))),'Data Summary'!CG104="Yes"),OFFSET('Water Data'!$H$9,0,10*ROW('Water Data'!H98)),NA())</f>
        <v>#N/A</v>
      </c>
      <c r="S104" s="490" t="e">
        <f ca="1">+IF(AND(ISNUMBER(OFFSET('Water Data'!$I$4,0,10*ROW('Water Data'!I98))),'Data Summary'!CH104="Yes"),100-OFFSET('Water Data'!$I$4,0,10*ROW('Water Data'!I98)),NA())</f>
        <v>#N/A</v>
      </c>
      <c r="T104" s="490" t="e">
        <f ca="1">+IF(AND(ISNUMBER(OFFSET('Water Data'!$I$6,0,10*ROW('Water Data'!I98))),'Data Summary'!CI104="Yes"),OFFSET('Water Data'!$I$6,0,10*ROW('Water Data'!I98)),NA())</f>
        <v>#N/A</v>
      </c>
      <c r="U104" s="490" t="e">
        <f ca="1">+IF(AND(ISNUMBER(OFFSET('Water Data'!$I$9,0,10*ROW('Water Data'!I98))),'Data Summary'!CJ104="Yes"),OFFSET('Water Data'!$I$9,0,10*ROW('Water Data'!I98)),NA())</f>
        <v>#N/A</v>
      </c>
      <c r="V104" s="491" t="e">
        <f ca="1">+IF(AND(ISNUMBER(OFFSET('Sanitation Data'!$D$4,0,10*ROW('Sanitation Data'!D98))),'Data Summary'!CK104="Yes"),100-OFFSET('Sanitation Data'!$D$4,0,10*ROW('Sanitation Data'!D98)),NA())</f>
        <v>#N/A</v>
      </c>
      <c r="W104" s="491" t="e">
        <f ca="1">+IF(AND(ISNUMBER(OFFSET('Sanitation Data'!$D$6,0,10*ROW('Sanitation Data'!D98))),'Data Summary'!CL104="Yes"),OFFSET('Sanitation Data'!$D$6,0,10*ROW('Sanitation Data'!D98)),NA())</f>
        <v>#N/A</v>
      </c>
      <c r="X104" s="491" t="e">
        <f ca="1">+IF(AND(ISNUMBER(OFFSET('Sanitation Data'!$D$10,0,10*ROW('Sanitation Data'!D98))),'Data Summary'!CM104="Yes"),OFFSET('Sanitation Data'!$D$10,0,10*ROW('Sanitation Data'!D98)),NA())</f>
        <v>#N/A</v>
      </c>
      <c r="Y104" s="491" t="e">
        <f ca="1">+IF(AND(ISNUMBER(OFFSET('Sanitation Data'!$D$11,0,10*ROW('Sanitation Data'!D98))),'Data Summary'!CN104="Yes"),OFFSET('Sanitation Data'!$D$11,0,10*ROW('Sanitation Data'!D98)),NA())</f>
        <v>#N/A</v>
      </c>
      <c r="Z104" s="491" t="e">
        <f ca="1">+IF(AND(ISNUMBER(OFFSET('Sanitation Data'!$D$12,0,10*ROW('Sanitation Data'!D98))),'Data Summary'!CO104="Yes"),OFFSET('Sanitation Data'!$D$12,0,10*ROW('Sanitation Data'!D98)),NA())</f>
        <v>#N/A</v>
      </c>
      <c r="AA104" s="491" t="e">
        <f ca="1">+IF(AND(ISNUMBER(OFFSET('Sanitation Data'!$E$4,0,10*ROW('Sanitation Data'!E98))),'Data Summary'!CP104="Yes"),100-OFFSET('Sanitation Data'!$E$4,0,10*ROW('Sanitation Data'!E98)),NA())</f>
        <v>#N/A</v>
      </c>
      <c r="AB104" s="491" t="e">
        <f ca="1">+IF(AND(ISNUMBER(OFFSET('Sanitation Data'!$E$6,0,10*ROW('Sanitation Data'!E98))),'Data Summary'!CQ104="Yes"),OFFSET('Sanitation Data'!$E$6,0,10*ROW('Sanitation Data'!E98)),NA())</f>
        <v>#N/A</v>
      </c>
      <c r="AC104" s="491" t="e">
        <f ca="1">+IF(AND(ISNUMBER(OFFSET('Sanitation Data'!$E$10,0,10*ROW('Sanitation Data'!E98))),'Data Summary'!CR104="Yes"),OFFSET('Sanitation Data'!$E$10,0,10*ROW('Sanitation Data'!E98)),NA())</f>
        <v>#N/A</v>
      </c>
      <c r="AD104" s="491" t="e">
        <f ca="1">+IF(AND(ISNUMBER(OFFSET('Sanitation Data'!$E$11,0,10*ROW('Sanitation Data'!E98))),'Data Summary'!CS104="Yes"),OFFSET('Sanitation Data'!$E$11,0,10*ROW('Sanitation Data'!E98)),NA())</f>
        <v>#N/A</v>
      </c>
      <c r="AE104" s="491" t="e">
        <f ca="1">+IF(AND(ISNUMBER(OFFSET('Sanitation Data'!$E$12,0,10*ROW('Sanitation Data'!E98))),'Data Summary'!CT104="Yes"),OFFSET('Sanitation Data'!$E$12,0,10*ROW('Sanitation Data'!E98)),NA())</f>
        <v>#N/A</v>
      </c>
      <c r="AF104" s="491" t="e">
        <f ca="1">+IF(AND(ISNUMBER(OFFSET('Sanitation Data'!$F$4,0,10*ROW('Sanitation Data'!F98))),'Data Summary'!CU104="Yes"),100-OFFSET('Sanitation Data'!$F$4,0,10*ROW('Sanitation Data'!F98)),NA())</f>
        <v>#N/A</v>
      </c>
      <c r="AG104" s="491" t="e">
        <f ca="1">+IF(AND(ISNUMBER(OFFSET('Sanitation Data'!$F$6,0,10*ROW('Sanitation Data'!F98))),'Data Summary'!CV104="Yes"),OFFSET('Sanitation Data'!$F$6,0,10*ROW('Sanitation Data'!F98)),NA())</f>
        <v>#N/A</v>
      </c>
      <c r="AH104" s="491" t="e">
        <f ca="1">+IF(AND(ISNUMBER(OFFSET('Sanitation Data'!$F$10,0,10*ROW('Sanitation Data'!F98))),'Data Summary'!CW104="Yes"),OFFSET('Sanitation Data'!$F$10,0,10*ROW('Sanitation Data'!F98)),NA())</f>
        <v>#N/A</v>
      </c>
      <c r="AI104" s="491" t="e">
        <f ca="1">+IF(AND(ISNUMBER(OFFSET('Sanitation Data'!$F$11,0,10*ROW('Sanitation Data'!F98))),'Data Summary'!CX104="Yes"),OFFSET('Sanitation Data'!$F$11,0,10*ROW('Sanitation Data'!F98)),NA())</f>
        <v>#N/A</v>
      </c>
      <c r="AJ104" s="491" t="e">
        <f ca="1">+IF(AND(ISNUMBER(OFFSET('Sanitation Data'!$F$12,0,10*ROW('Sanitation Data'!F98))),'Data Summary'!CY104="Yes"),OFFSET('Sanitation Data'!$F$12,0,10*ROW('Sanitation Data'!F98)),NA())</f>
        <v>#N/A</v>
      </c>
      <c r="AK104" s="491" t="e">
        <f ca="1">+IF(AND(ISNUMBER(OFFSET('Sanitation Data'!$G$4,0,10*ROW('Sanitation Data'!G98))),'Data Summary'!CZ104="Yes"),100-OFFSET('Sanitation Data'!$G$4,0,10*ROW('Sanitation Data'!G98)),NA())</f>
        <v>#N/A</v>
      </c>
      <c r="AL104" s="491" t="e">
        <f ca="1">+IF(AND(ISNUMBER(OFFSET('Sanitation Data'!$G$6,0,10*ROW('Sanitation Data'!G98))),'Data Summary'!DA104="Yes"),OFFSET('Sanitation Data'!$G$6,0,10*ROW('Sanitation Data'!G98)),NA())</f>
        <v>#N/A</v>
      </c>
      <c r="AM104" s="491" t="e">
        <f ca="1">+IF(AND(ISNUMBER(OFFSET('Sanitation Data'!$G$10,0,10*ROW('Sanitation Data'!G98))),'Data Summary'!DB104="Yes"),OFFSET('Sanitation Data'!$G$10,0,10*ROW('Sanitation Data'!G98)),NA())</f>
        <v>#N/A</v>
      </c>
      <c r="AN104" s="491" t="e">
        <f ca="1">+IF(AND(ISNUMBER(OFFSET('Sanitation Data'!$G$11,0,10*ROW('Sanitation Data'!G98))),'Data Summary'!DC104="Yes"),OFFSET('Sanitation Data'!$G$11,0,10*ROW('Sanitation Data'!G98)),NA())</f>
        <v>#N/A</v>
      </c>
      <c r="AO104" s="491" t="e">
        <f ca="1">+IF(AND(ISNUMBER(OFFSET('Sanitation Data'!$G$12,0,10*ROW('Sanitation Data'!G98))),'Data Summary'!DD104="Yes"),OFFSET('Sanitation Data'!$G$12,0,10*ROW('Sanitation Data'!G98)),NA())</f>
        <v>#N/A</v>
      </c>
      <c r="AP104" s="491" t="e">
        <f ca="1">+IF(AND(ISNUMBER(OFFSET('Sanitation Data'!$H$4,0,10*ROW('Sanitation Data'!H98))),'Data Summary'!DE104="Yes"),100-OFFSET('Sanitation Data'!$H$4,0,10*ROW('Sanitation Data'!H98)),NA())</f>
        <v>#N/A</v>
      </c>
      <c r="AQ104" s="491" t="e">
        <f ca="1">+IF(AND(ISNUMBER(OFFSET('Sanitation Data'!$H$6,0,10*ROW('Sanitation Data'!H98))),'Data Summary'!DF104="Yes"),OFFSET('Sanitation Data'!$H$6,0,10*ROW('Sanitation Data'!H98)),NA())</f>
        <v>#N/A</v>
      </c>
      <c r="AR104" s="491" t="e">
        <f ca="1">+IF(AND(ISNUMBER(OFFSET('Sanitation Data'!$H$10,0,10*ROW('Sanitation Data'!H98))),'Data Summary'!DG104="Yes"),OFFSET('Sanitation Data'!$H$10,0,10*ROW('Sanitation Data'!H98)),NA())</f>
        <v>#N/A</v>
      </c>
      <c r="AS104" s="491" t="e">
        <f ca="1">+IF(AND(ISNUMBER(OFFSET('Sanitation Data'!$H$11,0,10*ROW('Sanitation Data'!H98))),'Data Summary'!DH104="Yes"),OFFSET('Sanitation Data'!$H$11,0,10*ROW('Sanitation Data'!H98)),NA())</f>
        <v>#N/A</v>
      </c>
      <c r="AT104" s="491" t="e">
        <f ca="1">+IF(AND(ISNUMBER(OFFSET('Sanitation Data'!$H$12,0,10*ROW('Sanitation Data'!H98))),'Data Summary'!DI104="Yes"),OFFSET('Sanitation Data'!$H$12,0,10*ROW('Sanitation Data'!H98)),NA())</f>
        <v>#N/A</v>
      </c>
      <c r="AU104" s="491" t="e">
        <f ca="1">+IF(AND(ISNUMBER(OFFSET('Sanitation Data'!$I$4,0,10*ROW('Sanitation Data'!I98))),'Data Summary'!DJ104="Yes"),100-OFFSET('Sanitation Data'!$I$4,0,10*ROW('Sanitation Data'!I98)),NA())</f>
        <v>#N/A</v>
      </c>
      <c r="AV104" s="491" t="e">
        <f ca="1">+IF(AND(ISNUMBER(OFFSET('Sanitation Data'!$I$6,0,10*ROW('Sanitation Data'!I98))),'Data Summary'!DK104="Yes"),OFFSET('Sanitation Data'!$I$6,0,10*ROW('Sanitation Data'!I98)),NA())</f>
        <v>#N/A</v>
      </c>
      <c r="AW104" s="491" t="e">
        <f ca="1">+IF(AND(ISNUMBER(OFFSET('Sanitation Data'!$I$10,0,10*ROW('Sanitation Data'!I98))),'Data Summary'!DL104="Yes"),OFFSET('Sanitation Data'!$I$10,0,10*ROW('Sanitation Data'!I98)),NA())</f>
        <v>#N/A</v>
      </c>
      <c r="AX104" s="491" t="e">
        <f ca="1">+IF(AND(ISNUMBER(OFFSET('Sanitation Data'!$I$11,0,10*ROW('Sanitation Data'!I98))),'Data Summary'!DM104="Yes"),OFFSET('Sanitation Data'!$I$11,0,10*ROW('Sanitation Data'!I98)),NA())</f>
        <v>#N/A</v>
      </c>
      <c r="AY104" s="491" t="e">
        <f ca="1">+IF(AND(ISNUMBER(OFFSET('Sanitation Data'!$I$12,0,10*ROW('Sanitation Data'!I98))),'Data Summary'!DN104="Yes"),OFFSET('Sanitation Data'!$I$12,0,10*ROW('Sanitation Data'!I98)),NA())</f>
        <v>#N/A</v>
      </c>
      <c r="AZ104" s="492" t="e">
        <f ca="1">+IF(AND(ISNUMBER(OFFSET('Hygiene Data'!$D$5,0,10*ROW('Hygiene Data'!D98))),'Data Summary'!DO104="Yes"),OFFSET('Hygiene Data'!$D$5,0,10*ROW('Hygiene Data'!D98)),NA())</f>
        <v>#N/A</v>
      </c>
      <c r="BA104" s="492" t="e">
        <f ca="1">+IF(AND(ISNUMBER(OFFSET('Hygiene Data'!$D$7,0,10*ROW('Hygiene Data'!D98))),'Data Summary'!DP104="Yes"),OFFSET('Hygiene Data'!$D$7,0,10*ROW('Hygiene Data'!D98)),NA())</f>
        <v>#N/A</v>
      </c>
      <c r="BB104" s="492" t="e">
        <f ca="1">+IF(AND(ISNUMBER(OFFSET('Hygiene Data'!$D$9,0,10*ROW('Hygiene Data'!D98))),'Data Summary'!DQ104="Yes"),OFFSET('Hygiene Data'!$D$9,0,10*ROW('Hygiene Data'!D98)),NA())</f>
        <v>#N/A</v>
      </c>
      <c r="BC104" s="492" t="e">
        <f ca="1">+IF(AND(ISNUMBER(OFFSET('Hygiene Data'!$E$5,0,10*ROW('Hygiene Data'!E98))),'Data Summary'!DR104="Yes"),OFFSET('Hygiene Data'!$E$5,0,10*ROW('Hygiene Data'!E98)),NA())</f>
        <v>#N/A</v>
      </c>
      <c r="BD104" s="492" t="e">
        <f ca="1">+IF(AND(ISNUMBER(OFFSET('Hygiene Data'!$E$7,0,10*ROW('Hygiene Data'!E98))),'Data Summary'!DS104="Yes"),OFFSET('Hygiene Data'!$E$7,0,10*ROW('Hygiene Data'!E98)),NA())</f>
        <v>#N/A</v>
      </c>
      <c r="BE104" s="492" t="e">
        <f ca="1">+IF(AND(ISNUMBER(OFFSET('Hygiene Data'!$E$9,0,10*ROW('Hygiene Data'!E98))),'Data Summary'!DT104="Yes"),OFFSET('Hygiene Data'!$E$9,0,10*ROW('Hygiene Data'!E98)),NA())</f>
        <v>#N/A</v>
      </c>
      <c r="BF104" s="492" t="e">
        <f ca="1">+IF(AND(ISNUMBER(OFFSET('Hygiene Data'!$F$5,0,10*ROW('Hygiene Data'!F98))),'Data Summary'!DU104="Yes"),OFFSET('Hygiene Data'!$F$5,0,10*ROW('Hygiene Data'!F98)),NA())</f>
        <v>#N/A</v>
      </c>
      <c r="BG104" s="492" t="e">
        <f ca="1">+IF(AND(ISNUMBER(OFFSET('Hygiene Data'!$F$7,0,10*ROW('Hygiene Data'!F98))),'Data Summary'!DV104="Yes"),OFFSET('Hygiene Data'!$F$7,0,10*ROW('Hygiene Data'!F98)),NA())</f>
        <v>#N/A</v>
      </c>
      <c r="BH104" s="492" t="e">
        <f ca="1">+IF(AND(ISNUMBER(OFFSET('Hygiene Data'!$F$9,0,10*ROW('Hygiene Data'!F98))),'Data Summary'!DW104="Yes"),OFFSET('Hygiene Data'!$F$9,0,10*ROW('Hygiene Data'!F98)),NA())</f>
        <v>#N/A</v>
      </c>
      <c r="BI104" s="492" t="e">
        <f ca="1">+IF(AND(ISNUMBER(OFFSET('Hygiene Data'!$G$5,0,10*ROW('Hygiene Data'!G98))),'Data Summary'!DX104="Yes"),OFFSET('Hygiene Data'!$G$5,0,10*ROW('Hygiene Data'!G98)),NA())</f>
        <v>#N/A</v>
      </c>
      <c r="BJ104" s="492" t="e">
        <f ca="1">+IF(AND(ISNUMBER(OFFSET('Hygiene Data'!$G$7,0,10*ROW('Hygiene Data'!G98))),'Data Summary'!DY104="Yes"),OFFSET('Hygiene Data'!$G$7,0,10*ROW('Hygiene Data'!G98)),NA())</f>
        <v>#N/A</v>
      </c>
      <c r="BK104" s="492" t="e">
        <f ca="1">+IF(AND(ISNUMBER(OFFSET('Hygiene Data'!$G$9,0,10*ROW('Hygiene Data'!G98))),'Data Summary'!DZ104="Yes"),OFFSET('Hygiene Data'!$G$9,0,10*ROW('Hygiene Data'!G98)),NA())</f>
        <v>#N/A</v>
      </c>
      <c r="BL104" s="492" t="e">
        <f ca="1">+IF(AND(ISNUMBER(OFFSET('Hygiene Data'!$H$5,0,10*ROW('Hygiene Data'!H98))),'Data Summary'!EA104="Yes"),OFFSET('Hygiene Data'!$H$5,0,10*ROW('Hygiene Data'!H98)),NA())</f>
        <v>#N/A</v>
      </c>
      <c r="BM104" s="492" t="e">
        <f ca="1">+IF(AND(ISNUMBER(OFFSET('Hygiene Data'!$H$7,0,10*ROW('Hygiene Data'!H98))),'Data Summary'!EB104="Yes"),OFFSET('Hygiene Data'!$H$7,0,10*ROW('Hygiene Data'!H98)),NA())</f>
        <v>#N/A</v>
      </c>
      <c r="BN104" s="492" t="e">
        <f ca="1">+IF(AND(ISNUMBER(OFFSET('Hygiene Data'!$H$9,0,10*ROW('Hygiene Data'!H98))),'Data Summary'!EC104="Yes"),OFFSET('Hygiene Data'!$H$9,0,10*ROW('Hygiene Data'!H98)),NA())</f>
        <v>#N/A</v>
      </c>
      <c r="BO104" s="492" t="e">
        <f ca="1">+IF(AND(ISNUMBER(OFFSET('Hygiene Data'!$I$5,0,10*ROW('Hygiene Data'!I98))),'Data Summary'!ED104="Yes"),OFFSET('Hygiene Data'!$I$5,0,10*ROW('Hygiene Data'!I98)),NA())</f>
        <v>#N/A</v>
      </c>
      <c r="BP104" s="492" t="e">
        <f ca="1">+IF(AND(ISNUMBER(OFFSET('Hygiene Data'!$I$7,0,10*ROW('Hygiene Data'!I98))),'Data Summary'!EE104="Yes"),OFFSET('Hygiene Data'!$I$7,0,10*ROW('Hygiene Data'!I98)),NA())</f>
        <v>#N/A</v>
      </c>
      <c r="BQ104" s="492" t="e">
        <f ca="1">+IF(AND(ISNUMBER(OFFSET('Hygiene Data'!$I$9,0,10*ROW('Hygiene Data'!I98))),'Data Summary'!EF104="Yes"),OFFSET('Hygiene Data'!$I$9,0,10*ROW('Hygiene Data'!I98)),NA())</f>
        <v>#N/A</v>
      </c>
    </row>
    <row r="105" spans="1:69" x14ac:dyDescent="0.25">
      <c r="A105" s="488" t="e">
        <f ca="1">+RIGHT('Data Summary'!A105,LEN('Data Summary'!A105)-9)</f>
        <v>#VALUE!</v>
      </c>
      <c r="B105" s="462" t="str">
        <f ca="1">+IF(ISTEXT('Data Summary'!B105),'Data Summary'!B105,"")</f>
        <v/>
      </c>
      <c r="C105" s="489" t="e">
        <f ca="1">+VALUE('Data Summary'!C105)</f>
        <v>#VALUE!</v>
      </c>
      <c r="D105" s="490" t="e">
        <f ca="1">+IF(AND(ISNUMBER(OFFSET('Water Data'!$D$4,0,10*ROW('Water Data'!D99))),'Data Summary'!BS105="Yes"),100-OFFSET('Water Data'!$D$4,0,10*ROW('Water Data'!D99)),NA())</f>
        <v>#N/A</v>
      </c>
      <c r="E105" s="490" t="e">
        <f ca="1">+IF(AND(ISNUMBER(OFFSET('Water Data'!$D$6,0,10*ROW('Water Data'!D99))),'Data Summary'!BT105="Yes"),OFFSET('Water Data'!$D$6,0,10*ROW('Water Data'!D99)),NA())</f>
        <v>#N/A</v>
      </c>
      <c r="F105" s="490" t="e">
        <f ca="1">+IF(AND(ISNUMBER(OFFSET('Water Data'!$D$9,0,10*ROW('Water Data'!D99))),'Data Summary'!BU105="Yes"),OFFSET('Water Data'!$D$9,0,10*ROW('Water Data'!D99)),NA())</f>
        <v>#N/A</v>
      </c>
      <c r="G105" s="490" t="e">
        <f ca="1">+IF(AND(ISNUMBER(OFFSET('Water Data'!$E$4,0,10*ROW('Water Data'!E99))),'Data Summary'!BV105="Yes"),100-OFFSET('Water Data'!$E$4,0,10*ROW('Water Data'!E99)),NA())</f>
        <v>#N/A</v>
      </c>
      <c r="H105" s="490" t="e">
        <f ca="1">+IF(AND(ISNUMBER(OFFSET('Water Data'!$E$6,0,10*ROW('Water Data'!E99))),'Data Summary'!BW105="Yes"),OFFSET('Water Data'!$E$6,0,10*ROW('Water Data'!E99)),NA())</f>
        <v>#N/A</v>
      </c>
      <c r="I105" s="490" t="e">
        <f ca="1">+IF(AND(ISNUMBER(OFFSET('Water Data'!$E$9,0,10*ROW('Water Data'!E99))),'Data Summary'!BX105="Yes"),OFFSET('Water Data'!$E$9,0,10*ROW('Water Data'!E99)),NA())</f>
        <v>#N/A</v>
      </c>
      <c r="J105" s="490" t="e">
        <f ca="1">+IF(AND(ISNUMBER(OFFSET('Water Data'!$F$4,0,10*ROW('Water Data'!F99))),'Data Summary'!BY105="Yes"),100-OFFSET('Water Data'!$F$4,0,10*ROW('Water Data'!F99)),NA())</f>
        <v>#N/A</v>
      </c>
      <c r="K105" s="490" t="e">
        <f ca="1">+IF(AND(ISNUMBER(OFFSET('Water Data'!$F$6,0,10*ROW('Water Data'!F99))),'Data Summary'!BZ105="Yes"),OFFSET('Water Data'!$F$6,0,10*ROW('Water Data'!F99)),NA())</f>
        <v>#N/A</v>
      </c>
      <c r="L105" s="490" t="e">
        <f ca="1">+IF(AND(ISNUMBER(OFFSET('Water Data'!$F$9,0,10*ROW('Water Data'!F99))),'Data Summary'!CA105="Yes"),OFFSET('Water Data'!$F$9,0,10*ROW('Water Data'!F99)),NA())</f>
        <v>#N/A</v>
      </c>
      <c r="M105" s="490" t="e">
        <f ca="1">+IF(AND(ISNUMBER(OFFSET('Water Data'!$G$4,0,10*ROW('Water Data'!G99))),'Data Summary'!CB105="Yes"),100-OFFSET('Water Data'!$G$4,0,10*ROW('Water Data'!G99)),NA())</f>
        <v>#N/A</v>
      </c>
      <c r="N105" s="490" t="e">
        <f ca="1">+IF(AND(ISNUMBER(OFFSET('Water Data'!$G$6,0,10*ROW('Water Data'!G99))),'Data Summary'!CC105="Yes"),OFFSET('Water Data'!$G$6,0,10*ROW('Water Data'!G99)),NA())</f>
        <v>#N/A</v>
      </c>
      <c r="O105" s="490" t="e">
        <f ca="1">+IF(AND(ISNUMBER(OFFSET('Water Data'!$G$9,0,10*ROW('Water Data'!G99))),'Data Summary'!CD105="Yes"),OFFSET('Water Data'!$G$9,0,10*ROW('Water Data'!G99)),NA())</f>
        <v>#N/A</v>
      </c>
      <c r="P105" s="490" t="e">
        <f ca="1">+IF(AND(ISNUMBER(OFFSET('Water Data'!$H$4,0,10*ROW('Water Data'!H99))),'Data Summary'!CE105="Yes"),100-OFFSET('Water Data'!$H$4,0,10*ROW('Water Data'!H99)),NA())</f>
        <v>#N/A</v>
      </c>
      <c r="Q105" s="490" t="e">
        <f ca="1">+IF(AND(ISNUMBER(OFFSET('Water Data'!$H$6,0,10*ROW('Water Data'!H99))),'Data Summary'!CF105="Yes"),OFFSET('Water Data'!$H$6,0,10*ROW('Water Data'!H99)),NA())</f>
        <v>#N/A</v>
      </c>
      <c r="R105" s="490" t="e">
        <f ca="1">+IF(AND(ISNUMBER(OFFSET('Water Data'!$H$9,0,10*ROW('Water Data'!H99))),'Data Summary'!CG105="Yes"),OFFSET('Water Data'!$H$9,0,10*ROW('Water Data'!H99)),NA())</f>
        <v>#N/A</v>
      </c>
      <c r="S105" s="490" t="e">
        <f ca="1">+IF(AND(ISNUMBER(OFFSET('Water Data'!$I$4,0,10*ROW('Water Data'!I99))),'Data Summary'!CH105="Yes"),100-OFFSET('Water Data'!$I$4,0,10*ROW('Water Data'!I99)),NA())</f>
        <v>#N/A</v>
      </c>
      <c r="T105" s="490" t="e">
        <f ca="1">+IF(AND(ISNUMBER(OFFSET('Water Data'!$I$6,0,10*ROW('Water Data'!I99))),'Data Summary'!CI105="Yes"),OFFSET('Water Data'!$I$6,0,10*ROW('Water Data'!I99)),NA())</f>
        <v>#N/A</v>
      </c>
      <c r="U105" s="490" t="e">
        <f ca="1">+IF(AND(ISNUMBER(OFFSET('Water Data'!$I$9,0,10*ROW('Water Data'!I99))),'Data Summary'!CJ105="Yes"),OFFSET('Water Data'!$I$9,0,10*ROW('Water Data'!I99)),NA())</f>
        <v>#N/A</v>
      </c>
      <c r="V105" s="491" t="e">
        <f ca="1">+IF(AND(ISNUMBER(OFFSET('Sanitation Data'!$D$4,0,10*ROW('Sanitation Data'!D99))),'Data Summary'!CK105="Yes"),100-OFFSET('Sanitation Data'!$D$4,0,10*ROW('Sanitation Data'!D99)),NA())</f>
        <v>#N/A</v>
      </c>
      <c r="W105" s="491" t="e">
        <f ca="1">+IF(AND(ISNUMBER(OFFSET('Sanitation Data'!$D$6,0,10*ROW('Sanitation Data'!D99))),'Data Summary'!CL105="Yes"),OFFSET('Sanitation Data'!$D$6,0,10*ROW('Sanitation Data'!D99)),NA())</f>
        <v>#N/A</v>
      </c>
      <c r="X105" s="491" t="e">
        <f ca="1">+IF(AND(ISNUMBER(OFFSET('Sanitation Data'!$D$10,0,10*ROW('Sanitation Data'!D99))),'Data Summary'!CM105="Yes"),OFFSET('Sanitation Data'!$D$10,0,10*ROW('Sanitation Data'!D99)),NA())</f>
        <v>#N/A</v>
      </c>
      <c r="Y105" s="491" t="e">
        <f ca="1">+IF(AND(ISNUMBER(OFFSET('Sanitation Data'!$D$11,0,10*ROW('Sanitation Data'!D99))),'Data Summary'!CN105="Yes"),OFFSET('Sanitation Data'!$D$11,0,10*ROW('Sanitation Data'!D99)),NA())</f>
        <v>#N/A</v>
      </c>
      <c r="Z105" s="491" t="e">
        <f ca="1">+IF(AND(ISNUMBER(OFFSET('Sanitation Data'!$D$12,0,10*ROW('Sanitation Data'!D99))),'Data Summary'!CO105="Yes"),OFFSET('Sanitation Data'!$D$12,0,10*ROW('Sanitation Data'!D99)),NA())</f>
        <v>#N/A</v>
      </c>
      <c r="AA105" s="491" t="e">
        <f ca="1">+IF(AND(ISNUMBER(OFFSET('Sanitation Data'!$E$4,0,10*ROW('Sanitation Data'!E99))),'Data Summary'!CP105="Yes"),100-OFFSET('Sanitation Data'!$E$4,0,10*ROW('Sanitation Data'!E99)),NA())</f>
        <v>#N/A</v>
      </c>
      <c r="AB105" s="491" t="e">
        <f ca="1">+IF(AND(ISNUMBER(OFFSET('Sanitation Data'!$E$6,0,10*ROW('Sanitation Data'!E99))),'Data Summary'!CQ105="Yes"),OFFSET('Sanitation Data'!$E$6,0,10*ROW('Sanitation Data'!E99)),NA())</f>
        <v>#N/A</v>
      </c>
      <c r="AC105" s="491" t="e">
        <f ca="1">+IF(AND(ISNUMBER(OFFSET('Sanitation Data'!$E$10,0,10*ROW('Sanitation Data'!E99))),'Data Summary'!CR105="Yes"),OFFSET('Sanitation Data'!$E$10,0,10*ROW('Sanitation Data'!E99)),NA())</f>
        <v>#N/A</v>
      </c>
      <c r="AD105" s="491" t="e">
        <f ca="1">+IF(AND(ISNUMBER(OFFSET('Sanitation Data'!$E$11,0,10*ROW('Sanitation Data'!E99))),'Data Summary'!CS105="Yes"),OFFSET('Sanitation Data'!$E$11,0,10*ROW('Sanitation Data'!E99)),NA())</f>
        <v>#N/A</v>
      </c>
      <c r="AE105" s="491" t="e">
        <f ca="1">+IF(AND(ISNUMBER(OFFSET('Sanitation Data'!$E$12,0,10*ROW('Sanitation Data'!E99))),'Data Summary'!CT105="Yes"),OFFSET('Sanitation Data'!$E$12,0,10*ROW('Sanitation Data'!E99)),NA())</f>
        <v>#N/A</v>
      </c>
      <c r="AF105" s="491" t="e">
        <f ca="1">+IF(AND(ISNUMBER(OFFSET('Sanitation Data'!$F$4,0,10*ROW('Sanitation Data'!F99))),'Data Summary'!CU105="Yes"),100-OFFSET('Sanitation Data'!$F$4,0,10*ROW('Sanitation Data'!F99)),NA())</f>
        <v>#N/A</v>
      </c>
      <c r="AG105" s="491" t="e">
        <f ca="1">+IF(AND(ISNUMBER(OFFSET('Sanitation Data'!$F$6,0,10*ROW('Sanitation Data'!F99))),'Data Summary'!CV105="Yes"),OFFSET('Sanitation Data'!$F$6,0,10*ROW('Sanitation Data'!F99)),NA())</f>
        <v>#N/A</v>
      </c>
      <c r="AH105" s="491" t="e">
        <f ca="1">+IF(AND(ISNUMBER(OFFSET('Sanitation Data'!$F$10,0,10*ROW('Sanitation Data'!F99))),'Data Summary'!CW105="Yes"),OFFSET('Sanitation Data'!$F$10,0,10*ROW('Sanitation Data'!F99)),NA())</f>
        <v>#N/A</v>
      </c>
      <c r="AI105" s="491" t="e">
        <f ca="1">+IF(AND(ISNUMBER(OFFSET('Sanitation Data'!$F$11,0,10*ROW('Sanitation Data'!F99))),'Data Summary'!CX105="Yes"),OFFSET('Sanitation Data'!$F$11,0,10*ROW('Sanitation Data'!F99)),NA())</f>
        <v>#N/A</v>
      </c>
      <c r="AJ105" s="491" t="e">
        <f ca="1">+IF(AND(ISNUMBER(OFFSET('Sanitation Data'!$F$12,0,10*ROW('Sanitation Data'!F99))),'Data Summary'!CY105="Yes"),OFFSET('Sanitation Data'!$F$12,0,10*ROW('Sanitation Data'!F99)),NA())</f>
        <v>#N/A</v>
      </c>
      <c r="AK105" s="491" t="e">
        <f ca="1">+IF(AND(ISNUMBER(OFFSET('Sanitation Data'!$G$4,0,10*ROW('Sanitation Data'!G99))),'Data Summary'!CZ105="Yes"),100-OFFSET('Sanitation Data'!$G$4,0,10*ROW('Sanitation Data'!G99)),NA())</f>
        <v>#N/A</v>
      </c>
      <c r="AL105" s="491" t="e">
        <f ca="1">+IF(AND(ISNUMBER(OFFSET('Sanitation Data'!$G$6,0,10*ROW('Sanitation Data'!G99))),'Data Summary'!DA105="Yes"),OFFSET('Sanitation Data'!$G$6,0,10*ROW('Sanitation Data'!G99)),NA())</f>
        <v>#N/A</v>
      </c>
      <c r="AM105" s="491" t="e">
        <f ca="1">+IF(AND(ISNUMBER(OFFSET('Sanitation Data'!$G$10,0,10*ROW('Sanitation Data'!G99))),'Data Summary'!DB105="Yes"),OFFSET('Sanitation Data'!$G$10,0,10*ROW('Sanitation Data'!G99)),NA())</f>
        <v>#N/A</v>
      </c>
      <c r="AN105" s="491" t="e">
        <f ca="1">+IF(AND(ISNUMBER(OFFSET('Sanitation Data'!$G$11,0,10*ROW('Sanitation Data'!G99))),'Data Summary'!DC105="Yes"),OFFSET('Sanitation Data'!$G$11,0,10*ROW('Sanitation Data'!G99)),NA())</f>
        <v>#N/A</v>
      </c>
      <c r="AO105" s="491" t="e">
        <f ca="1">+IF(AND(ISNUMBER(OFFSET('Sanitation Data'!$G$12,0,10*ROW('Sanitation Data'!G99))),'Data Summary'!DD105="Yes"),OFFSET('Sanitation Data'!$G$12,0,10*ROW('Sanitation Data'!G99)),NA())</f>
        <v>#N/A</v>
      </c>
      <c r="AP105" s="491" t="e">
        <f ca="1">+IF(AND(ISNUMBER(OFFSET('Sanitation Data'!$H$4,0,10*ROW('Sanitation Data'!H99))),'Data Summary'!DE105="Yes"),100-OFFSET('Sanitation Data'!$H$4,0,10*ROW('Sanitation Data'!H99)),NA())</f>
        <v>#N/A</v>
      </c>
      <c r="AQ105" s="491" t="e">
        <f ca="1">+IF(AND(ISNUMBER(OFFSET('Sanitation Data'!$H$6,0,10*ROW('Sanitation Data'!H99))),'Data Summary'!DF105="Yes"),OFFSET('Sanitation Data'!$H$6,0,10*ROW('Sanitation Data'!H99)),NA())</f>
        <v>#N/A</v>
      </c>
      <c r="AR105" s="491" t="e">
        <f ca="1">+IF(AND(ISNUMBER(OFFSET('Sanitation Data'!$H$10,0,10*ROW('Sanitation Data'!H99))),'Data Summary'!DG105="Yes"),OFFSET('Sanitation Data'!$H$10,0,10*ROW('Sanitation Data'!H99)),NA())</f>
        <v>#N/A</v>
      </c>
      <c r="AS105" s="491" t="e">
        <f ca="1">+IF(AND(ISNUMBER(OFFSET('Sanitation Data'!$H$11,0,10*ROW('Sanitation Data'!H99))),'Data Summary'!DH105="Yes"),OFFSET('Sanitation Data'!$H$11,0,10*ROW('Sanitation Data'!H99)),NA())</f>
        <v>#N/A</v>
      </c>
      <c r="AT105" s="491" t="e">
        <f ca="1">+IF(AND(ISNUMBER(OFFSET('Sanitation Data'!$H$12,0,10*ROW('Sanitation Data'!H99))),'Data Summary'!DI105="Yes"),OFFSET('Sanitation Data'!$H$12,0,10*ROW('Sanitation Data'!H99)),NA())</f>
        <v>#N/A</v>
      </c>
      <c r="AU105" s="491" t="e">
        <f ca="1">+IF(AND(ISNUMBER(OFFSET('Sanitation Data'!$I$4,0,10*ROW('Sanitation Data'!I99))),'Data Summary'!DJ105="Yes"),100-OFFSET('Sanitation Data'!$I$4,0,10*ROW('Sanitation Data'!I99)),NA())</f>
        <v>#N/A</v>
      </c>
      <c r="AV105" s="491" t="e">
        <f ca="1">+IF(AND(ISNUMBER(OFFSET('Sanitation Data'!$I$6,0,10*ROW('Sanitation Data'!I99))),'Data Summary'!DK105="Yes"),OFFSET('Sanitation Data'!$I$6,0,10*ROW('Sanitation Data'!I99)),NA())</f>
        <v>#N/A</v>
      </c>
      <c r="AW105" s="491" t="e">
        <f ca="1">+IF(AND(ISNUMBER(OFFSET('Sanitation Data'!$I$10,0,10*ROW('Sanitation Data'!I99))),'Data Summary'!DL105="Yes"),OFFSET('Sanitation Data'!$I$10,0,10*ROW('Sanitation Data'!I99)),NA())</f>
        <v>#N/A</v>
      </c>
      <c r="AX105" s="491" t="e">
        <f ca="1">+IF(AND(ISNUMBER(OFFSET('Sanitation Data'!$I$11,0,10*ROW('Sanitation Data'!I99))),'Data Summary'!DM105="Yes"),OFFSET('Sanitation Data'!$I$11,0,10*ROW('Sanitation Data'!I99)),NA())</f>
        <v>#N/A</v>
      </c>
      <c r="AY105" s="491" t="e">
        <f ca="1">+IF(AND(ISNUMBER(OFFSET('Sanitation Data'!$I$12,0,10*ROW('Sanitation Data'!I99))),'Data Summary'!DN105="Yes"),OFFSET('Sanitation Data'!$I$12,0,10*ROW('Sanitation Data'!I99)),NA())</f>
        <v>#N/A</v>
      </c>
      <c r="AZ105" s="492" t="e">
        <f ca="1">+IF(AND(ISNUMBER(OFFSET('Hygiene Data'!$D$5,0,10*ROW('Hygiene Data'!D99))),'Data Summary'!DO105="Yes"),OFFSET('Hygiene Data'!$D$5,0,10*ROW('Hygiene Data'!D99)),NA())</f>
        <v>#N/A</v>
      </c>
      <c r="BA105" s="492" t="e">
        <f ca="1">+IF(AND(ISNUMBER(OFFSET('Hygiene Data'!$D$7,0,10*ROW('Hygiene Data'!D99))),'Data Summary'!DP105="Yes"),OFFSET('Hygiene Data'!$D$7,0,10*ROW('Hygiene Data'!D99)),NA())</f>
        <v>#N/A</v>
      </c>
      <c r="BB105" s="492" t="e">
        <f ca="1">+IF(AND(ISNUMBER(OFFSET('Hygiene Data'!$D$9,0,10*ROW('Hygiene Data'!D99))),'Data Summary'!DQ105="Yes"),OFFSET('Hygiene Data'!$D$9,0,10*ROW('Hygiene Data'!D99)),NA())</f>
        <v>#N/A</v>
      </c>
      <c r="BC105" s="492" t="e">
        <f ca="1">+IF(AND(ISNUMBER(OFFSET('Hygiene Data'!$E$5,0,10*ROW('Hygiene Data'!E99))),'Data Summary'!DR105="Yes"),OFFSET('Hygiene Data'!$E$5,0,10*ROW('Hygiene Data'!E99)),NA())</f>
        <v>#N/A</v>
      </c>
      <c r="BD105" s="492" t="e">
        <f ca="1">+IF(AND(ISNUMBER(OFFSET('Hygiene Data'!$E$7,0,10*ROW('Hygiene Data'!E99))),'Data Summary'!DS105="Yes"),OFFSET('Hygiene Data'!$E$7,0,10*ROW('Hygiene Data'!E99)),NA())</f>
        <v>#N/A</v>
      </c>
      <c r="BE105" s="492" t="e">
        <f ca="1">+IF(AND(ISNUMBER(OFFSET('Hygiene Data'!$E$9,0,10*ROW('Hygiene Data'!E99))),'Data Summary'!DT105="Yes"),OFFSET('Hygiene Data'!$E$9,0,10*ROW('Hygiene Data'!E99)),NA())</f>
        <v>#N/A</v>
      </c>
      <c r="BF105" s="492" t="e">
        <f ca="1">+IF(AND(ISNUMBER(OFFSET('Hygiene Data'!$F$5,0,10*ROW('Hygiene Data'!F99))),'Data Summary'!DU105="Yes"),OFFSET('Hygiene Data'!$F$5,0,10*ROW('Hygiene Data'!F99)),NA())</f>
        <v>#N/A</v>
      </c>
      <c r="BG105" s="492" t="e">
        <f ca="1">+IF(AND(ISNUMBER(OFFSET('Hygiene Data'!$F$7,0,10*ROW('Hygiene Data'!F99))),'Data Summary'!DV105="Yes"),OFFSET('Hygiene Data'!$F$7,0,10*ROW('Hygiene Data'!F99)),NA())</f>
        <v>#N/A</v>
      </c>
      <c r="BH105" s="492" t="e">
        <f ca="1">+IF(AND(ISNUMBER(OFFSET('Hygiene Data'!$F$9,0,10*ROW('Hygiene Data'!F99))),'Data Summary'!DW105="Yes"),OFFSET('Hygiene Data'!$F$9,0,10*ROW('Hygiene Data'!F99)),NA())</f>
        <v>#N/A</v>
      </c>
      <c r="BI105" s="492" t="e">
        <f ca="1">+IF(AND(ISNUMBER(OFFSET('Hygiene Data'!$G$5,0,10*ROW('Hygiene Data'!G99))),'Data Summary'!DX105="Yes"),OFFSET('Hygiene Data'!$G$5,0,10*ROW('Hygiene Data'!G99)),NA())</f>
        <v>#N/A</v>
      </c>
      <c r="BJ105" s="492" t="e">
        <f ca="1">+IF(AND(ISNUMBER(OFFSET('Hygiene Data'!$G$7,0,10*ROW('Hygiene Data'!G99))),'Data Summary'!DY105="Yes"),OFFSET('Hygiene Data'!$G$7,0,10*ROW('Hygiene Data'!G99)),NA())</f>
        <v>#N/A</v>
      </c>
      <c r="BK105" s="492" t="e">
        <f ca="1">+IF(AND(ISNUMBER(OFFSET('Hygiene Data'!$G$9,0,10*ROW('Hygiene Data'!G99))),'Data Summary'!DZ105="Yes"),OFFSET('Hygiene Data'!$G$9,0,10*ROW('Hygiene Data'!G99)),NA())</f>
        <v>#N/A</v>
      </c>
      <c r="BL105" s="492" t="e">
        <f ca="1">+IF(AND(ISNUMBER(OFFSET('Hygiene Data'!$H$5,0,10*ROW('Hygiene Data'!H99))),'Data Summary'!EA105="Yes"),OFFSET('Hygiene Data'!$H$5,0,10*ROW('Hygiene Data'!H99)),NA())</f>
        <v>#N/A</v>
      </c>
      <c r="BM105" s="492" t="e">
        <f ca="1">+IF(AND(ISNUMBER(OFFSET('Hygiene Data'!$H$7,0,10*ROW('Hygiene Data'!H99))),'Data Summary'!EB105="Yes"),OFFSET('Hygiene Data'!$H$7,0,10*ROW('Hygiene Data'!H99)),NA())</f>
        <v>#N/A</v>
      </c>
      <c r="BN105" s="492" t="e">
        <f ca="1">+IF(AND(ISNUMBER(OFFSET('Hygiene Data'!$H$9,0,10*ROW('Hygiene Data'!H99))),'Data Summary'!EC105="Yes"),OFFSET('Hygiene Data'!$H$9,0,10*ROW('Hygiene Data'!H99)),NA())</f>
        <v>#N/A</v>
      </c>
      <c r="BO105" s="492" t="e">
        <f ca="1">+IF(AND(ISNUMBER(OFFSET('Hygiene Data'!$I$5,0,10*ROW('Hygiene Data'!I99))),'Data Summary'!ED105="Yes"),OFFSET('Hygiene Data'!$I$5,0,10*ROW('Hygiene Data'!I99)),NA())</f>
        <v>#N/A</v>
      </c>
      <c r="BP105" s="492" t="e">
        <f ca="1">+IF(AND(ISNUMBER(OFFSET('Hygiene Data'!$I$7,0,10*ROW('Hygiene Data'!I99))),'Data Summary'!EE105="Yes"),OFFSET('Hygiene Data'!$I$7,0,10*ROW('Hygiene Data'!I99)),NA())</f>
        <v>#N/A</v>
      </c>
      <c r="BQ105" s="492" t="e">
        <f ca="1">+IF(AND(ISNUMBER(OFFSET('Hygiene Data'!$I$9,0,10*ROW('Hygiene Data'!I99))),'Data Summary'!EF105="Yes"),OFFSET('Hygiene Data'!$I$9,0,10*ROW('Hygiene Data'!I99)),NA())</f>
        <v>#N/A</v>
      </c>
    </row>
    <row r="106" spans="1:69" x14ac:dyDescent="0.25">
      <c r="A106" s="488" t="e">
        <f ca="1">+RIGHT('Data Summary'!A106,LEN('Data Summary'!A106)-9)</f>
        <v>#VALUE!</v>
      </c>
      <c r="B106" s="462" t="str">
        <f ca="1">+IF(ISTEXT('Data Summary'!B106),'Data Summary'!B106,"")</f>
        <v/>
      </c>
      <c r="C106" s="489" t="e">
        <f ca="1">+VALUE('Data Summary'!C106)</f>
        <v>#VALUE!</v>
      </c>
      <c r="D106" s="490" t="e">
        <f ca="1">+IF(AND(ISNUMBER(OFFSET('Water Data'!$D$4,0,10*ROW('Water Data'!D100))),'Data Summary'!BS106="Yes"),100-OFFSET('Water Data'!$D$4,0,10*ROW('Water Data'!D100)),NA())</f>
        <v>#N/A</v>
      </c>
      <c r="E106" s="490" t="e">
        <f ca="1">+IF(AND(ISNUMBER(OFFSET('Water Data'!$D$6,0,10*ROW('Water Data'!D100))),'Data Summary'!BT106="Yes"),OFFSET('Water Data'!$D$6,0,10*ROW('Water Data'!D100)),NA())</f>
        <v>#N/A</v>
      </c>
      <c r="F106" s="490" t="e">
        <f ca="1">+IF(AND(ISNUMBER(OFFSET('Water Data'!$D$9,0,10*ROW('Water Data'!D100))),'Data Summary'!BU106="Yes"),OFFSET('Water Data'!$D$9,0,10*ROW('Water Data'!D100)),NA())</f>
        <v>#N/A</v>
      </c>
      <c r="G106" s="490" t="e">
        <f ca="1">+IF(AND(ISNUMBER(OFFSET('Water Data'!$E$4,0,10*ROW('Water Data'!E100))),'Data Summary'!BV106="Yes"),100-OFFSET('Water Data'!$E$4,0,10*ROW('Water Data'!E100)),NA())</f>
        <v>#N/A</v>
      </c>
      <c r="H106" s="490" t="e">
        <f ca="1">+IF(AND(ISNUMBER(OFFSET('Water Data'!$E$6,0,10*ROW('Water Data'!E100))),'Data Summary'!BW106="Yes"),OFFSET('Water Data'!$E$6,0,10*ROW('Water Data'!E100)),NA())</f>
        <v>#N/A</v>
      </c>
      <c r="I106" s="490" t="e">
        <f ca="1">+IF(AND(ISNUMBER(OFFSET('Water Data'!$E$9,0,10*ROW('Water Data'!E100))),'Data Summary'!BX106="Yes"),OFFSET('Water Data'!$E$9,0,10*ROW('Water Data'!E100)),NA())</f>
        <v>#N/A</v>
      </c>
      <c r="J106" s="490" t="e">
        <f ca="1">+IF(AND(ISNUMBER(OFFSET('Water Data'!$F$4,0,10*ROW('Water Data'!F100))),'Data Summary'!BY106="Yes"),100-OFFSET('Water Data'!$F$4,0,10*ROW('Water Data'!F100)),NA())</f>
        <v>#N/A</v>
      </c>
      <c r="K106" s="490" t="e">
        <f ca="1">+IF(AND(ISNUMBER(OFFSET('Water Data'!$F$6,0,10*ROW('Water Data'!F100))),'Data Summary'!BZ106="Yes"),OFFSET('Water Data'!$F$6,0,10*ROW('Water Data'!F100)),NA())</f>
        <v>#N/A</v>
      </c>
      <c r="L106" s="490" t="e">
        <f ca="1">+IF(AND(ISNUMBER(OFFSET('Water Data'!$F$9,0,10*ROW('Water Data'!F100))),'Data Summary'!CA106="Yes"),OFFSET('Water Data'!$F$9,0,10*ROW('Water Data'!F100)),NA())</f>
        <v>#N/A</v>
      </c>
      <c r="M106" s="490" t="e">
        <f ca="1">+IF(AND(ISNUMBER(OFFSET('Water Data'!$G$4,0,10*ROW('Water Data'!G100))),'Data Summary'!CB106="Yes"),100-OFFSET('Water Data'!$G$4,0,10*ROW('Water Data'!G100)),NA())</f>
        <v>#N/A</v>
      </c>
      <c r="N106" s="490" t="e">
        <f ca="1">+IF(AND(ISNUMBER(OFFSET('Water Data'!$G$6,0,10*ROW('Water Data'!G100))),'Data Summary'!CC106="Yes"),OFFSET('Water Data'!$G$6,0,10*ROW('Water Data'!G100)),NA())</f>
        <v>#N/A</v>
      </c>
      <c r="O106" s="490" t="e">
        <f ca="1">+IF(AND(ISNUMBER(OFFSET('Water Data'!$G$9,0,10*ROW('Water Data'!G100))),'Data Summary'!CD106="Yes"),OFFSET('Water Data'!$G$9,0,10*ROW('Water Data'!G100)),NA())</f>
        <v>#N/A</v>
      </c>
      <c r="P106" s="490" t="e">
        <f ca="1">+IF(AND(ISNUMBER(OFFSET('Water Data'!$H$4,0,10*ROW('Water Data'!H100))),'Data Summary'!CE106="Yes"),100-OFFSET('Water Data'!$H$4,0,10*ROW('Water Data'!H100)),NA())</f>
        <v>#N/A</v>
      </c>
      <c r="Q106" s="490" t="e">
        <f ca="1">+IF(AND(ISNUMBER(OFFSET('Water Data'!$H$6,0,10*ROW('Water Data'!H100))),'Data Summary'!CF106="Yes"),OFFSET('Water Data'!$H$6,0,10*ROW('Water Data'!H100)),NA())</f>
        <v>#N/A</v>
      </c>
      <c r="R106" s="490" t="e">
        <f ca="1">+IF(AND(ISNUMBER(OFFSET('Water Data'!$H$9,0,10*ROW('Water Data'!H100))),'Data Summary'!CG106="Yes"),OFFSET('Water Data'!$H$9,0,10*ROW('Water Data'!H100)),NA())</f>
        <v>#N/A</v>
      </c>
      <c r="S106" s="490" t="e">
        <f ca="1">+IF(AND(ISNUMBER(OFFSET('Water Data'!$I$4,0,10*ROW('Water Data'!I100))),'Data Summary'!CH106="Yes"),100-OFFSET('Water Data'!$I$4,0,10*ROW('Water Data'!I100)),NA())</f>
        <v>#N/A</v>
      </c>
      <c r="T106" s="490" t="e">
        <f ca="1">+IF(AND(ISNUMBER(OFFSET('Water Data'!$I$6,0,10*ROW('Water Data'!I100))),'Data Summary'!CI106="Yes"),OFFSET('Water Data'!$I$6,0,10*ROW('Water Data'!I100)),NA())</f>
        <v>#N/A</v>
      </c>
      <c r="U106" s="490" t="e">
        <f ca="1">+IF(AND(ISNUMBER(OFFSET('Water Data'!$I$9,0,10*ROW('Water Data'!I100))),'Data Summary'!CJ106="Yes"),OFFSET('Water Data'!$I$9,0,10*ROW('Water Data'!I100)),NA())</f>
        <v>#N/A</v>
      </c>
      <c r="V106" s="491" t="e">
        <f ca="1">+IF(AND(ISNUMBER(OFFSET('Sanitation Data'!$D$4,0,10*ROW('Sanitation Data'!D100))),'Data Summary'!CK106="Yes"),100-OFFSET('Sanitation Data'!$D$4,0,10*ROW('Sanitation Data'!D100)),NA())</f>
        <v>#N/A</v>
      </c>
      <c r="W106" s="491" t="e">
        <f ca="1">+IF(AND(ISNUMBER(OFFSET('Sanitation Data'!$D$6,0,10*ROW('Sanitation Data'!D100))),'Data Summary'!CL106="Yes"),OFFSET('Sanitation Data'!$D$6,0,10*ROW('Sanitation Data'!D100)),NA())</f>
        <v>#N/A</v>
      </c>
      <c r="X106" s="491" t="e">
        <f ca="1">+IF(AND(ISNUMBER(OFFSET('Sanitation Data'!$D$10,0,10*ROW('Sanitation Data'!D100))),'Data Summary'!CM106="Yes"),OFFSET('Sanitation Data'!$D$10,0,10*ROW('Sanitation Data'!D100)),NA())</f>
        <v>#N/A</v>
      </c>
      <c r="Y106" s="491" t="e">
        <f ca="1">+IF(AND(ISNUMBER(OFFSET('Sanitation Data'!$D$11,0,10*ROW('Sanitation Data'!D100))),'Data Summary'!CN106="Yes"),OFFSET('Sanitation Data'!$D$11,0,10*ROW('Sanitation Data'!D100)),NA())</f>
        <v>#N/A</v>
      </c>
      <c r="Z106" s="491" t="e">
        <f ca="1">+IF(AND(ISNUMBER(OFFSET('Sanitation Data'!$D$12,0,10*ROW('Sanitation Data'!D100))),'Data Summary'!CO106="Yes"),OFFSET('Sanitation Data'!$D$12,0,10*ROW('Sanitation Data'!D100)),NA())</f>
        <v>#N/A</v>
      </c>
      <c r="AA106" s="491" t="e">
        <f ca="1">+IF(AND(ISNUMBER(OFFSET('Sanitation Data'!$E$4,0,10*ROW('Sanitation Data'!E100))),'Data Summary'!CP106="Yes"),100-OFFSET('Sanitation Data'!$E$4,0,10*ROW('Sanitation Data'!E100)),NA())</f>
        <v>#N/A</v>
      </c>
      <c r="AB106" s="491" t="e">
        <f ca="1">+IF(AND(ISNUMBER(OFFSET('Sanitation Data'!$E$6,0,10*ROW('Sanitation Data'!E100))),'Data Summary'!CQ106="Yes"),OFFSET('Sanitation Data'!$E$6,0,10*ROW('Sanitation Data'!E100)),NA())</f>
        <v>#N/A</v>
      </c>
      <c r="AC106" s="491" t="e">
        <f ca="1">+IF(AND(ISNUMBER(OFFSET('Sanitation Data'!$E$10,0,10*ROW('Sanitation Data'!E100))),'Data Summary'!CR106="Yes"),OFFSET('Sanitation Data'!$E$10,0,10*ROW('Sanitation Data'!E100)),NA())</f>
        <v>#N/A</v>
      </c>
      <c r="AD106" s="491" t="e">
        <f ca="1">+IF(AND(ISNUMBER(OFFSET('Sanitation Data'!$E$11,0,10*ROW('Sanitation Data'!E100))),'Data Summary'!CS106="Yes"),OFFSET('Sanitation Data'!$E$11,0,10*ROW('Sanitation Data'!E100)),NA())</f>
        <v>#N/A</v>
      </c>
      <c r="AE106" s="491" t="e">
        <f ca="1">+IF(AND(ISNUMBER(OFFSET('Sanitation Data'!$E$12,0,10*ROW('Sanitation Data'!E100))),'Data Summary'!CT106="Yes"),OFFSET('Sanitation Data'!$E$12,0,10*ROW('Sanitation Data'!E100)),NA())</f>
        <v>#N/A</v>
      </c>
      <c r="AF106" s="491" t="e">
        <f ca="1">+IF(AND(ISNUMBER(OFFSET('Sanitation Data'!$F$4,0,10*ROW('Sanitation Data'!F100))),'Data Summary'!CU106="Yes"),100-OFFSET('Sanitation Data'!$F$4,0,10*ROW('Sanitation Data'!F100)),NA())</f>
        <v>#N/A</v>
      </c>
      <c r="AG106" s="491" t="e">
        <f ca="1">+IF(AND(ISNUMBER(OFFSET('Sanitation Data'!$F$6,0,10*ROW('Sanitation Data'!F100))),'Data Summary'!CV106="Yes"),OFFSET('Sanitation Data'!$F$6,0,10*ROW('Sanitation Data'!F100)),NA())</f>
        <v>#N/A</v>
      </c>
      <c r="AH106" s="491" t="e">
        <f ca="1">+IF(AND(ISNUMBER(OFFSET('Sanitation Data'!$F$10,0,10*ROW('Sanitation Data'!F100))),'Data Summary'!CW106="Yes"),OFFSET('Sanitation Data'!$F$10,0,10*ROW('Sanitation Data'!F100)),NA())</f>
        <v>#N/A</v>
      </c>
      <c r="AI106" s="491" t="e">
        <f ca="1">+IF(AND(ISNUMBER(OFFSET('Sanitation Data'!$F$11,0,10*ROW('Sanitation Data'!F100))),'Data Summary'!CX106="Yes"),OFFSET('Sanitation Data'!$F$11,0,10*ROW('Sanitation Data'!F100)),NA())</f>
        <v>#N/A</v>
      </c>
      <c r="AJ106" s="491" t="e">
        <f ca="1">+IF(AND(ISNUMBER(OFFSET('Sanitation Data'!$F$12,0,10*ROW('Sanitation Data'!F100))),'Data Summary'!CY106="Yes"),OFFSET('Sanitation Data'!$F$12,0,10*ROW('Sanitation Data'!F100)),NA())</f>
        <v>#N/A</v>
      </c>
      <c r="AK106" s="491" t="e">
        <f ca="1">+IF(AND(ISNUMBER(OFFSET('Sanitation Data'!$G$4,0,10*ROW('Sanitation Data'!G100))),'Data Summary'!CZ106="Yes"),100-OFFSET('Sanitation Data'!$G$4,0,10*ROW('Sanitation Data'!G100)),NA())</f>
        <v>#N/A</v>
      </c>
      <c r="AL106" s="491" t="e">
        <f ca="1">+IF(AND(ISNUMBER(OFFSET('Sanitation Data'!$G$6,0,10*ROW('Sanitation Data'!G100))),'Data Summary'!DA106="Yes"),OFFSET('Sanitation Data'!$G$6,0,10*ROW('Sanitation Data'!G100)),NA())</f>
        <v>#N/A</v>
      </c>
      <c r="AM106" s="491" t="e">
        <f ca="1">+IF(AND(ISNUMBER(OFFSET('Sanitation Data'!$G$10,0,10*ROW('Sanitation Data'!G100))),'Data Summary'!DB106="Yes"),OFFSET('Sanitation Data'!$G$10,0,10*ROW('Sanitation Data'!G100)),NA())</f>
        <v>#N/A</v>
      </c>
      <c r="AN106" s="491" t="e">
        <f ca="1">+IF(AND(ISNUMBER(OFFSET('Sanitation Data'!$G$11,0,10*ROW('Sanitation Data'!G100))),'Data Summary'!DC106="Yes"),OFFSET('Sanitation Data'!$G$11,0,10*ROW('Sanitation Data'!G100)),NA())</f>
        <v>#N/A</v>
      </c>
      <c r="AO106" s="491" t="e">
        <f ca="1">+IF(AND(ISNUMBER(OFFSET('Sanitation Data'!$G$12,0,10*ROW('Sanitation Data'!G100))),'Data Summary'!DD106="Yes"),OFFSET('Sanitation Data'!$G$12,0,10*ROW('Sanitation Data'!G100)),NA())</f>
        <v>#N/A</v>
      </c>
      <c r="AP106" s="491" t="e">
        <f ca="1">+IF(AND(ISNUMBER(OFFSET('Sanitation Data'!$H$4,0,10*ROW('Sanitation Data'!H100))),'Data Summary'!DE106="Yes"),100-OFFSET('Sanitation Data'!$H$4,0,10*ROW('Sanitation Data'!H100)),NA())</f>
        <v>#N/A</v>
      </c>
      <c r="AQ106" s="491" t="e">
        <f ca="1">+IF(AND(ISNUMBER(OFFSET('Sanitation Data'!$H$6,0,10*ROW('Sanitation Data'!H100))),'Data Summary'!DF106="Yes"),OFFSET('Sanitation Data'!$H$6,0,10*ROW('Sanitation Data'!H100)),NA())</f>
        <v>#N/A</v>
      </c>
      <c r="AR106" s="491" t="e">
        <f ca="1">+IF(AND(ISNUMBER(OFFSET('Sanitation Data'!$H$10,0,10*ROW('Sanitation Data'!H100))),'Data Summary'!DG106="Yes"),OFFSET('Sanitation Data'!$H$10,0,10*ROW('Sanitation Data'!H100)),NA())</f>
        <v>#N/A</v>
      </c>
      <c r="AS106" s="491" t="e">
        <f ca="1">+IF(AND(ISNUMBER(OFFSET('Sanitation Data'!$H$11,0,10*ROW('Sanitation Data'!H100))),'Data Summary'!DH106="Yes"),OFFSET('Sanitation Data'!$H$11,0,10*ROW('Sanitation Data'!H100)),NA())</f>
        <v>#N/A</v>
      </c>
      <c r="AT106" s="491" t="e">
        <f ca="1">+IF(AND(ISNUMBER(OFFSET('Sanitation Data'!$H$12,0,10*ROW('Sanitation Data'!H100))),'Data Summary'!DI106="Yes"),OFFSET('Sanitation Data'!$H$12,0,10*ROW('Sanitation Data'!H100)),NA())</f>
        <v>#N/A</v>
      </c>
      <c r="AU106" s="491" t="e">
        <f ca="1">+IF(AND(ISNUMBER(OFFSET('Sanitation Data'!$I$4,0,10*ROW('Sanitation Data'!I100))),'Data Summary'!DJ106="Yes"),100-OFFSET('Sanitation Data'!$I$4,0,10*ROW('Sanitation Data'!I100)),NA())</f>
        <v>#N/A</v>
      </c>
      <c r="AV106" s="491" t="e">
        <f ca="1">+IF(AND(ISNUMBER(OFFSET('Sanitation Data'!$I$6,0,10*ROW('Sanitation Data'!I100))),'Data Summary'!DK106="Yes"),OFFSET('Sanitation Data'!$I$6,0,10*ROW('Sanitation Data'!I100)),NA())</f>
        <v>#N/A</v>
      </c>
      <c r="AW106" s="491" t="e">
        <f ca="1">+IF(AND(ISNUMBER(OFFSET('Sanitation Data'!$I$10,0,10*ROW('Sanitation Data'!I100))),'Data Summary'!DL106="Yes"),OFFSET('Sanitation Data'!$I$10,0,10*ROW('Sanitation Data'!I100)),NA())</f>
        <v>#N/A</v>
      </c>
      <c r="AX106" s="491" t="e">
        <f ca="1">+IF(AND(ISNUMBER(OFFSET('Sanitation Data'!$I$11,0,10*ROW('Sanitation Data'!I100))),'Data Summary'!DM106="Yes"),OFFSET('Sanitation Data'!$I$11,0,10*ROW('Sanitation Data'!I100)),NA())</f>
        <v>#N/A</v>
      </c>
      <c r="AY106" s="491" t="e">
        <f ca="1">+IF(AND(ISNUMBER(OFFSET('Sanitation Data'!$I$12,0,10*ROW('Sanitation Data'!I100))),'Data Summary'!DN106="Yes"),OFFSET('Sanitation Data'!$I$12,0,10*ROW('Sanitation Data'!I100)),NA())</f>
        <v>#N/A</v>
      </c>
      <c r="AZ106" s="492" t="e">
        <f ca="1">+IF(AND(ISNUMBER(OFFSET('Hygiene Data'!$D$5,0,10*ROW('Hygiene Data'!D100))),'Data Summary'!DO106="Yes"),OFFSET('Hygiene Data'!$D$5,0,10*ROW('Hygiene Data'!D100)),NA())</f>
        <v>#N/A</v>
      </c>
      <c r="BA106" s="492" t="e">
        <f ca="1">+IF(AND(ISNUMBER(OFFSET('Hygiene Data'!$D$7,0,10*ROW('Hygiene Data'!D100))),'Data Summary'!DP106="Yes"),OFFSET('Hygiene Data'!$D$7,0,10*ROW('Hygiene Data'!D100)),NA())</f>
        <v>#N/A</v>
      </c>
      <c r="BB106" s="492" t="e">
        <f ca="1">+IF(AND(ISNUMBER(OFFSET('Hygiene Data'!$D$9,0,10*ROW('Hygiene Data'!D100))),'Data Summary'!DQ106="Yes"),OFFSET('Hygiene Data'!$D$9,0,10*ROW('Hygiene Data'!D100)),NA())</f>
        <v>#N/A</v>
      </c>
      <c r="BC106" s="492" t="e">
        <f ca="1">+IF(AND(ISNUMBER(OFFSET('Hygiene Data'!$E$5,0,10*ROW('Hygiene Data'!E100))),'Data Summary'!DR106="Yes"),OFFSET('Hygiene Data'!$E$5,0,10*ROW('Hygiene Data'!E100)),NA())</f>
        <v>#N/A</v>
      </c>
      <c r="BD106" s="492" t="e">
        <f ca="1">+IF(AND(ISNUMBER(OFFSET('Hygiene Data'!$E$7,0,10*ROW('Hygiene Data'!E100))),'Data Summary'!DS106="Yes"),OFFSET('Hygiene Data'!$E$7,0,10*ROW('Hygiene Data'!E100)),NA())</f>
        <v>#N/A</v>
      </c>
      <c r="BE106" s="492" t="e">
        <f ca="1">+IF(AND(ISNUMBER(OFFSET('Hygiene Data'!$E$9,0,10*ROW('Hygiene Data'!E100))),'Data Summary'!DT106="Yes"),OFFSET('Hygiene Data'!$E$9,0,10*ROW('Hygiene Data'!E100)),NA())</f>
        <v>#N/A</v>
      </c>
      <c r="BF106" s="492" t="e">
        <f ca="1">+IF(AND(ISNUMBER(OFFSET('Hygiene Data'!$F$5,0,10*ROW('Hygiene Data'!F100))),'Data Summary'!DU106="Yes"),OFFSET('Hygiene Data'!$F$5,0,10*ROW('Hygiene Data'!F100)),NA())</f>
        <v>#N/A</v>
      </c>
      <c r="BG106" s="492" t="e">
        <f ca="1">+IF(AND(ISNUMBER(OFFSET('Hygiene Data'!$F$7,0,10*ROW('Hygiene Data'!F100))),'Data Summary'!DV106="Yes"),OFFSET('Hygiene Data'!$F$7,0,10*ROW('Hygiene Data'!F100)),NA())</f>
        <v>#N/A</v>
      </c>
      <c r="BH106" s="492" t="e">
        <f ca="1">+IF(AND(ISNUMBER(OFFSET('Hygiene Data'!$F$9,0,10*ROW('Hygiene Data'!F100))),'Data Summary'!DW106="Yes"),OFFSET('Hygiene Data'!$F$9,0,10*ROW('Hygiene Data'!F100)),NA())</f>
        <v>#N/A</v>
      </c>
      <c r="BI106" s="492" t="e">
        <f ca="1">+IF(AND(ISNUMBER(OFFSET('Hygiene Data'!$G$5,0,10*ROW('Hygiene Data'!G100))),'Data Summary'!DX106="Yes"),OFFSET('Hygiene Data'!$G$5,0,10*ROW('Hygiene Data'!G100)),NA())</f>
        <v>#N/A</v>
      </c>
      <c r="BJ106" s="492" t="e">
        <f ca="1">+IF(AND(ISNUMBER(OFFSET('Hygiene Data'!$G$7,0,10*ROW('Hygiene Data'!G100))),'Data Summary'!DY106="Yes"),OFFSET('Hygiene Data'!$G$7,0,10*ROW('Hygiene Data'!G100)),NA())</f>
        <v>#N/A</v>
      </c>
      <c r="BK106" s="492" t="e">
        <f ca="1">+IF(AND(ISNUMBER(OFFSET('Hygiene Data'!$G$9,0,10*ROW('Hygiene Data'!G100))),'Data Summary'!DZ106="Yes"),OFFSET('Hygiene Data'!$G$9,0,10*ROW('Hygiene Data'!G100)),NA())</f>
        <v>#N/A</v>
      </c>
      <c r="BL106" s="492" t="e">
        <f ca="1">+IF(AND(ISNUMBER(OFFSET('Hygiene Data'!$H$5,0,10*ROW('Hygiene Data'!H100))),'Data Summary'!EA106="Yes"),OFFSET('Hygiene Data'!$H$5,0,10*ROW('Hygiene Data'!H100)),NA())</f>
        <v>#N/A</v>
      </c>
      <c r="BM106" s="492" t="e">
        <f ca="1">+IF(AND(ISNUMBER(OFFSET('Hygiene Data'!$H$7,0,10*ROW('Hygiene Data'!H100))),'Data Summary'!EB106="Yes"),OFFSET('Hygiene Data'!$H$7,0,10*ROW('Hygiene Data'!H100)),NA())</f>
        <v>#N/A</v>
      </c>
      <c r="BN106" s="492" t="e">
        <f ca="1">+IF(AND(ISNUMBER(OFFSET('Hygiene Data'!$H$9,0,10*ROW('Hygiene Data'!H100))),'Data Summary'!EC106="Yes"),OFFSET('Hygiene Data'!$H$9,0,10*ROW('Hygiene Data'!H100)),NA())</f>
        <v>#N/A</v>
      </c>
      <c r="BO106" s="492" t="e">
        <f ca="1">+IF(AND(ISNUMBER(OFFSET('Hygiene Data'!$I$5,0,10*ROW('Hygiene Data'!I100))),'Data Summary'!ED106="Yes"),OFFSET('Hygiene Data'!$I$5,0,10*ROW('Hygiene Data'!I100)),NA())</f>
        <v>#N/A</v>
      </c>
      <c r="BP106" s="492" t="e">
        <f ca="1">+IF(AND(ISNUMBER(OFFSET('Hygiene Data'!$I$7,0,10*ROW('Hygiene Data'!I100))),'Data Summary'!EE106="Yes"),OFFSET('Hygiene Data'!$I$7,0,10*ROW('Hygiene Data'!I100)),NA())</f>
        <v>#N/A</v>
      </c>
      <c r="BQ106" s="492" t="e">
        <f ca="1">+IF(AND(ISNUMBER(OFFSET('Hygiene Data'!$I$9,0,10*ROW('Hygiene Data'!I100))),'Data Summary'!EF106="Yes"),OFFSET('Hygiene Data'!$I$9,0,10*ROW('Hygiene Data'!I100)),NA())</f>
        <v>#N/A</v>
      </c>
    </row>
    <row r="107" spans="1:69" x14ac:dyDescent="0.25">
      <c r="A107" s="488" t="e">
        <f ca="1">+RIGHT('Data Summary'!A107,LEN('Data Summary'!A107)-9)</f>
        <v>#VALUE!</v>
      </c>
      <c r="B107" s="462" t="str">
        <f ca="1">+IF(ISTEXT('Data Summary'!B107),'Data Summary'!B107,"")</f>
        <v/>
      </c>
      <c r="C107" s="489" t="e">
        <f ca="1">+VALUE('Data Summary'!C107)</f>
        <v>#VALUE!</v>
      </c>
      <c r="D107" s="490" t="e">
        <f ca="1">+IF(AND(ISNUMBER(OFFSET('Water Data'!$D$4,0,10*ROW('Water Data'!D101))),'Data Summary'!BS107="Yes"),100-OFFSET('Water Data'!$D$4,0,10*ROW('Water Data'!D101)),NA())</f>
        <v>#N/A</v>
      </c>
      <c r="E107" s="490" t="e">
        <f ca="1">+IF(AND(ISNUMBER(OFFSET('Water Data'!$D$6,0,10*ROW('Water Data'!D101))),'Data Summary'!BT107="Yes"),OFFSET('Water Data'!$D$6,0,10*ROW('Water Data'!D101)),NA())</f>
        <v>#N/A</v>
      </c>
      <c r="F107" s="490" t="e">
        <f ca="1">+IF(AND(ISNUMBER(OFFSET('Water Data'!$D$9,0,10*ROW('Water Data'!D101))),'Data Summary'!BU107="Yes"),OFFSET('Water Data'!$D$9,0,10*ROW('Water Data'!D101)),NA())</f>
        <v>#N/A</v>
      </c>
      <c r="G107" s="490" t="e">
        <f ca="1">+IF(AND(ISNUMBER(OFFSET('Water Data'!$E$4,0,10*ROW('Water Data'!E101))),'Data Summary'!BV107="Yes"),100-OFFSET('Water Data'!$E$4,0,10*ROW('Water Data'!E101)),NA())</f>
        <v>#N/A</v>
      </c>
      <c r="H107" s="490" t="e">
        <f ca="1">+IF(AND(ISNUMBER(OFFSET('Water Data'!$E$6,0,10*ROW('Water Data'!E101))),'Data Summary'!BW107="Yes"),OFFSET('Water Data'!$E$6,0,10*ROW('Water Data'!E101)),NA())</f>
        <v>#N/A</v>
      </c>
      <c r="I107" s="490" t="e">
        <f ca="1">+IF(AND(ISNUMBER(OFFSET('Water Data'!$E$9,0,10*ROW('Water Data'!E101))),'Data Summary'!BX107="Yes"),OFFSET('Water Data'!$E$9,0,10*ROW('Water Data'!E101)),NA())</f>
        <v>#N/A</v>
      </c>
      <c r="J107" s="490" t="e">
        <f ca="1">+IF(AND(ISNUMBER(OFFSET('Water Data'!$F$4,0,10*ROW('Water Data'!F101))),'Data Summary'!BY107="Yes"),100-OFFSET('Water Data'!$F$4,0,10*ROW('Water Data'!F101)),NA())</f>
        <v>#N/A</v>
      </c>
      <c r="K107" s="490" t="e">
        <f ca="1">+IF(AND(ISNUMBER(OFFSET('Water Data'!$F$6,0,10*ROW('Water Data'!F101))),'Data Summary'!BZ107="Yes"),OFFSET('Water Data'!$F$6,0,10*ROW('Water Data'!F101)),NA())</f>
        <v>#N/A</v>
      </c>
      <c r="L107" s="490" t="e">
        <f ca="1">+IF(AND(ISNUMBER(OFFSET('Water Data'!$F$9,0,10*ROW('Water Data'!F101))),'Data Summary'!CA107="Yes"),OFFSET('Water Data'!$F$9,0,10*ROW('Water Data'!F101)),NA())</f>
        <v>#N/A</v>
      </c>
      <c r="M107" s="490" t="e">
        <f ca="1">+IF(AND(ISNUMBER(OFFSET('Water Data'!$G$4,0,10*ROW('Water Data'!G101))),'Data Summary'!CB107="Yes"),100-OFFSET('Water Data'!$G$4,0,10*ROW('Water Data'!G101)),NA())</f>
        <v>#N/A</v>
      </c>
      <c r="N107" s="490" t="e">
        <f ca="1">+IF(AND(ISNUMBER(OFFSET('Water Data'!$G$6,0,10*ROW('Water Data'!G101))),'Data Summary'!CC107="Yes"),OFFSET('Water Data'!$G$6,0,10*ROW('Water Data'!G101)),NA())</f>
        <v>#N/A</v>
      </c>
      <c r="O107" s="490" t="e">
        <f ca="1">+IF(AND(ISNUMBER(OFFSET('Water Data'!$G$9,0,10*ROW('Water Data'!G101))),'Data Summary'!CD107="Yes"),OFFSET('Water Data'!$G$9,0,10*ROW('Water Data'!G101)),NA())</f>
        <v>#N/A</v>
      </c>
      <c r="P107" s="490" t="e">
        <f ca="1">+IF(AND(ISNUMBER(OFFSET('Water Data'!$H$4,0,10*ROW('Water Data'!H101))),'Data Summary'!CE107="Yes"),100-OFFSET('Water Data'!$H$4,0,10*ROW('Water Data'!H101)),NA())</f>
        <v>#N/A</v>
      </c>
      <c r="Q107" s="490" t="e">
        <f ca="1">+IF(AND(ISNUMBER(OFFSET('Water Data'!$H$6,0,10*ROW('Water Data'!H101))),'Data Summary'!CF107="Yes"),OFFSET('Water Data'!$H$6,0,10*ROW('Water Data'!H101)),NA())</f>
        <v>#N/A</v>
      </c>
      <c r="R107" s="490" t="e">
        <f ca="1">+IF(AND(ISNUMBER(OFFSET('Water Data'!$H$9,0,10*ROW('Water Data'!H101))),'Data Summary'!CG107="Yes"),OFFSET('Water Data'!$H$9,0,10*ROW('Water Data'!H101)),NA())</f>
        <v>#N/A</v>
      </c>
      <c r="S107" s="490" t="e">
        <f ca="1">+IF(AND(ISNUMBER(OFFSET('Water Data'!$I$4,0,10*ROW('Water Data'!I101))),'Data Summary'!CH107="Yes"),100-OFFSET('Water Data'!$I$4,0,10*ROW('Water Data'!I101)),NA())</f>
        <v>#N/A</v>
      </c>
      <c r="T107" s="490" t="e">
        <f ca="1">+IF(AND(ISNUMBER(OFFSET('Water Data'!$I$6,0,10*ROW('Water Data'!I101))),'Data Summary'!CI107="Yes"),OFFSET('Water Data'!$I$6,0,10*ROW('Water Data'!I101)),NA())</f>
        <v>#N/A</v>
      </c>
      <c r="U107" s="490" t="e">
        <f ca="1">+IF(AND(ISNUMBER(OFFSET('Water Data'!$I$9,0,10*ROW('Water Data'!I101))),'Data Summary'!CJ107="Yes"),OFFSET('Water Data'!$I$9,0,10*ROW('Water Data'!I101)),NA())</f>
        <v>#N/A</v>
      </c>
      <c r="V107" s="491" t="e">
        <f ca="1">+IF(AND(ISNUMBER(OFFSET('Sanitation Data'!$D$4,0,10*ROW('Sanitation Data'!D101))),'Data Summary'!CK107="Yes"),100-OFFSET('Sanitation Data'!$D$4,0,10*ROW('Sanitation Data'!D101)),NA())</f>
        <v>#N/A</v>
      </c>
      <c r="W107" s="491" t="e">
        <f ca="1">+IF(AND(ISNUMBER(OFFSET('Sanitation Data'!$D$6,0,10*ROW('Sanitation Data'!D101))),'Data Summary'!CL107="Yes"),OFFSET('Sanitation Data'!$D$6,0,10*ROW('Sanitation Data'!D101)),NA())</f>
        <v>#N/A</v>
      </c>
      <c r="X107" s="491" t="e">
        <f ca="1">+IF(AND(ISNUMBER(OFFSET('Sanitation Data'!$D$10,0,10*ROW('Sanitation Data'!D101))),'Data Summary'!CM107="Yes"),OFFSET('Sanitation Data'!$D$10,0,10*ROW('Sanitation Data'!D101)),NA())</f>
        <v>#N/A</v>
      </c>
      <c r="Y107" s="491" t="e">
        <f ca="1">+IF(AND(ISNUMBER(OFFSET('Sanitation Data'!$D$11,0,10*ROW('Sanitation Data'!D101))),'Data Summary'!CN107="Yes"),OFFSET('Sanitation Data'!$D$11,0,10*ROW('Sanitation Data'!D101)),NA())</f>
        <v>#N/A</v>
      </c>
      <c r="Z107" s="491" t="e">
        <f ca="1">+IF(AND(ISNUMBER(OFFSET('Sanitation Data'!$D$12,0,10*ROW('Sanitation Data'!D101))),'Data Summary'!CO107="Yes"),OFFSET('Sanitation Data'!$D$12,0,10*ROW('Sanitation Data'!D101)),NA())</f>
        <v>#N/A</v>
      </c>
      <c r="AA107" s="491" t="e">
        <f ca="1">+IF(AND(ISNUMBER(OFFSET('Sanitation Data'!$E$4,0,10*ROW('Sanitation Data'!E101))),'Data Summary'!CP107="Yes"),100-OFFSET('Sanitation Data'!$E$4,0,10*ROW('Sanitation Data'!E101)),NA())</f>
        <v>#N/A</v>
      </c>
      <c r="AB107" s="491" t="e">
        <f ca="1">+IF(AND(ISNUMBER(OFFSET('Sanitation Data'!$E$6,0,10*ROW('Sanitation Data'!E101))),'Data Summary'!CQ107="Yes"),OFFSET('Sanitation Data'!$E$6,0,10*ROW('Sanitation Data'!E101)),NA())</f>
        <v>#N/A</v>
      </c>
      <c r="AC107" s="491" t="e">
        <f ca="1">+IF(AND(ISNUMBER(OFFSET('Sanitation Data'!$E$10,0,10*ROW('Sanitation Data'!E101))),'Data Summary'!CR107="Yes"),OFFSET('Sanitation Data'!$E$10,0,10*ROW('Sanitation Data'!E101)),NA())</f>
        <v>#N/A</v>
      </c>
      <c r="AD107" s="491" t="e">
        <f ca="1">+IF(AND(ISNUMBER(OFFSET('Sanitation Data'!$E$11,0,10*ROW('Sanitation Data'!E101))),'Data Summary'!CS107="Yes"),OFFSET('Sanitation Data'!$E$11,0,10*ROW('Sanitation Data'!E101)),NA())</f>
        <v>#N/A</v>
      </c>
      <c r="AE107" s="491" t="e">
        <f ca="1">+IF(AND(ISNUMBER(OFFSET('Sanitation Data'!$E$12,0,10*ROW('Sanitation Data'!E101))),'Data Summary'!CT107="Yes"),OFFSET('Sanitation Data'!$E$12,0,10*ROW('Sanitation Data'!E101)),NA())</f>
        <v>#N/A</v>
      </c>
      <c r="AF107" s="491" t="e">
        <f ca="1">+IF(AND(ISNUMBER(OFFSET('Sanitation Data'!$F$4,0,10*ROW('Sanitation Data'!F101))),'Data Summary'!CU107="Yes"),100-OFFSET('Sanitation Data'!$F$4,0,10*ROW('Sanitation Data'!F101)),NA())</f>
        <v>#N/A</v>
      </c>
      <c r="AG107" s="491" t="e">
        <f ca="1">+IF(AND(ISNUMBER(OFFSET('Sanitation Data'!$F$6,0,10*ROW('Sanitation Data'!F101))),'Data Summary'!CV107="Yes"),OFFSET('Sanitation Data'!$F$6,0,10*ROW('Sanitation Data'!F101)),NA())</f>
        <v>#N/A</v>
      </c>
      <c r="AH107" s="491" t="e">
        <f ca="1">+IF(AND(ISNUMBER(OFFSET('Sanitation Data'!$F$10,0,10*ROW('Sanitation Data'!F101))),'Data Summary'!CW107="Yes"),OFFSET('Sanitation Data'!$F$10,0,10*ROW('Sanitation Data'!F101)),NA())</f>
        <v>#N/A</v>
      </c>
      <c r="AI107" s="491" t="e">
        <f ca="1">+IF(AND(ISNUMBER(OFFSET('Sanitation Data'!$F$11,0,10*ROW('Sanitation Data'!F101))),'Data Summary'!CX107="Yes"),OFFSET('Sanitation Data'!$F$11,0,10*ROW('Sanitation Data'!F101)),NA())</f>
        <v>#N/A</v>
      </c>
      <c r="AJ107" s="491" t="e">
        <f ca="1">+IF(AND(ISNUMBER(OFFSET('Sanitation Data'!$F$12,0,10*ROW('Sanitation Data'!F101))),'Data Summary'!CY107="Yes"),OFFSET('Sanitation Data'!$F$12,0,10*ROW('Sanitation Data'!F101)),NA())</f>
        <v>#N/A</v>
      </c>
      <c r="AK107" s="491" t="e">
        <f ca="1">+IF(AND(ISNUMBER(OFFSET('Sanitation Data'!$G$4,0,10*ROW('Sanitation Data'!G101))),'Data Summary'!CZ107="Yes"),100-OFFSET('Sanitation Data'!$G$4,0,10*ROW('Sanitation Data'!G101)),NA())</f>
        <v>#N/A</v>
      </c>
      <c r="AL107" s="491" t="e">
        <f ca="1">+IF(AND(ISNUMBER(OFFSET('Sanitation Data'!$G$6,0,10*ROW('Sanitation Data'!G101))),'Data Summary'!DA107="Yes"),OFFSET('Sanitation Data'!$G$6,0,10*ROW('Sanitation Data'!G101)),NA())</f>
        <v>#N/A</v>
      </c>
      <c r="AM107" s="491" t="e">
        <f ca="1">+IF(AND(ISNUMBER(OFFSET('Sanitation Data'!$G$10,0,10*ROW('Sanitation Data'!G101))),'Data Summary'!DB107="Yes"),OFFSET('Sanitation Data'!$G$10,0,10*ROW('Sanitation Data'!G101)),NA())</f>
        <v>#N/A</v>
      </c>
      <c r="AN107" s="491" t="e">
        <f ca="1">+IF(AND(ISNUMBER(OFFSET('Sanitation Data'!$G$11,0,10*ROW('Sanitation Data'!G101))),'Data Summary'!DC107="Yes"),OFFSET('Sanitation Data'!$G$11,0,10*ROW('Sanitation Data'!G101)),NA())</f>
        <v>#N/A</v>
      </c>
      <c r="AO107" s="491" t="e">
        <f ca="1">+IF(AND(ISNUMBER(OFFSET('Sanitation Data'!$G$12,0,10*ROW('Sanitation Data'!G101))),'Data Summary'!DD107="Yes"),OFFSET('Sanitation Data'!$G$12,0,10*ROW('Sanitation Data'!G101)),NA())</f>
        <v>#N/A</v>
      </c>
      <c r="AP107" s="491" t="e">
        <f ca="1">+IF(AND(ISNUMBER(OFFSET('Sanitation Data'!$H$4,0,10*ROW('Sanitation Data'!H101))),'Data Summary'!DE107="Yes"),100-OFFSET('Sanitation Data'!$H$4,0,10*ROW('Sanitation Data'!H101)),NA())</f>
        <v>#N/A</v>
      </c>
      <c r="AQ107" s="491" t="e">
        <f ca="1">+IF(AND(ISNUMBER(OFFSET('Sanitation Data'!$H$6,0,10*ROW('Sanitation Data'!H101))),'Data Summary'!DF107="Yes"),OFFSET('Sanitation Data'!$H$6,0,10*ROW('Sanitation Data'!H101)),NA())</f>
        <v>#N/A</v>
      </c>
      <c r="AR107" s="491" t="e">
        <f ca="1">+IF(AND(ISNUMBER(OFFSET('Sanitation Data'!$H$10,0,10*ROW('Sanitation Data'!H101))),'Data Summary'!DG107="Yes"),OFFSET('Sanitation Data'!$H$10,0,10*ROW('Sanitation Data'!H101)),NA())</f>
        <v>#N/A</v>
      </c>
      <c r="AS107" s="491" t="e">
        <f ca="1">+IF(AND(ISNUMBER(OFFSET('Sanitation Data'!$H$11,0,10*ROW('Sanitation Data'!H101))),'Data Summary'!DH107="Yes"),OFFSET('Sanitation Data'!$H$11,0,10*ROW('Sanitation Data'!H101)),NA())</f>
        <v>#N/A</v>
      </c>
      <c r="AT107" s="491" t="e">
        <f ca="1">+IF(AND(ISNUMBER(OFFSET('Sanitation Data'!$H$12,0,10*ROW('Sanitation Data'!H101))),'Data Summary'!DI107="Yes"),OFFSET('Sanitation Data'!$H$12,0,10*ROW('Sanitation Data'!H101)),NA())</f>
        <v>#N/A</v>
      </c>
      <c r="AU107" s="491" t="e">
        <f ca="1">+IF(AND(ISNUMBER(OFFSET('Sanitation Data'!$I$4,0,10*ROW('Sanitation Data'!I101))),'Data Summary'!DJ107="Yes"),100-OFFSET('Sanitation Data'!$I$4,0,10*ROW('Sanitation Data'!I101)),NA())</f>
        <v>#N/A</v>
      </c>
      <c r="AV107" s="491" t="e">
        <f ca="1">+IF(AND(ISNUMBER(OFFSET('Sanitation Data'!$I$6,0,10*ROW('Sanitation Data'!I101))),'Data Summary'!DK107="Yes"),OFFSET('Sanitation Data'!$I$6,0,10*ROW('Sanitation Data'!I101)),NA())</f>
        <v>#N/A</v>
      </c>
      <c r="AW107" s="491" t="e">
        <f ca="1">+IF(AND(ISNUMBER(OFFSET('Sanitation Data'!$I$10,0,10*ROW('Sanitation Data'!I101))),'Data Summary'!DL107="Yes"),OFFSET('Sanitation Data'!$I$10,0,10*ROW('Sanitation Data'!I101)),NA())</f>
        <v>#N/A</v>
      </c>
      <c r="AX107" s="491" t="e">
        <f ca="1">+IF(AND(ISNUMBER(OFFSET('Sanitation Data'!$I$11,0,10*ROW('Sanitation Data'!I101))),'Data Summary'!DM107="Yes"),OFFSET('Sanitation Data'!$I$11,0,10*ROW('Sanitation Data'!I101)),NA())</f>
        <v>#N/A</v>
      </c>
      <c r="AY107" s="491" t="e">
        <f ca="1">+IF(AND(ISNUMBER(OFFSET('Sanitation Data'!$I$12,0,10*ROW('Sanitation Data'!I101))),'Data Summary'!DN107="Yes"),OFFSET('Sanitation Data'!$I$12,0,10*ROW('Sanitation Data'!I101)),NA())</f>
        <v>#N/A</v>
      </c>
      <c r="AZ107" s="492" t="e">
        <f ca="1">+IF(AND(ISNUMBER(OFFSET('Hygiene Data'!$D$5,0,10*ROW('Hygiene Data'!D101))),'Data Summary'!DO107="Yes"),OFFSET('Hygiene Data'!$D$5,0,10*ROW('Hygiene Data'!D101)),NA())</f>
        <v>#N/A</v>
      </c>
      <c r="BA107" s="492" t="e">
        <f ca="1">+IF(AND(ISNUMBER(OFFSET('Hygiene Data'!$D$7,0,10*ROW('Hygiene Data'!D101))),'Data Summary'!DP107="Yes"),OFFSET('Hygiene Data'!$D$7,0,10*ROW('Hygiene Data'!D101)),NA())</f>
        <v>#N/A</v>
      </c>
      <c r="BB107" s="492" t="e">
        <f ca="1">+IF(AND(ISNUMBER(OFFSET('Hygiene Data'!$D$9,0,10*ROW('Hygiene Data'!D101))),'Data Summary'!DQ107="Yes"),OFFSET('Hygiene Data'!$D$9,0,10*ROW('Hygiene Data'!D101)),NA())</f>
        <v>#N/A</v>
      </c>
      <c r="BC107" s="492" t="e">
        <f ca="1">+IF(AND(ISNUMBER(OFFSET('Hygiene Data'!$E$5,0,10*ROW('Hygiene Data'!E101))),'Data Summary'!DR107="Yes"),OFFSET('Hygiene Data'!$E$5,0,10*ROW('Hygiene Data'!E101)),NA())</f>
        <v>#N/A</v>
      </c>
      <c r="BD107" s="492" t="e">
        <f ca="1">+IF(AND(ISNUMBER(OFFSET('Hygiene Data'!$E$7,0,10*ROW('Hygiene Data'!E101))),'Data Summary'!DS107="Yes"),OFFSET('Hygiene Data'!$E$7,0,10*ROW('Hygiene Data'!E101)),NA())</f>
        <v>#N/A</v>
      </c>
      <c r="BE107" s="492" t="e">
        <f ca="1">+IF(AND(ISNUMBER(OFFSET('Hygiene Data'!$E$9,0,10*ROW('Hygiene Data'!E101))),'Data Summary'!DT107="Yes"),OFFSET('Hygiene Data'!$E$9,0,10*ROW('Hygiene Data'!E101)),NA())</f>
        <v>#N/A</v>
      </c>
      <c r="BF107" s="492" t="e">
        <f ca="1">+IF(AND(ISNUMBER(OFFSET('Hygiene Data'!$F$5,0,10*ROW('Hygiene Data'!F101))),'Data Summary'!DU107="Yes"),OFFSET('Hygiene Data'!$F$5,0,10*ROW('Hygiene Data'!F101)),NA())</f>
        <v>#N/A</v>
      </c>
      <c r="BG107" s="492" t="e">
        <f ca="1">+IF(AND(ISNUMBER(OFFSET('Hygiene Data'!$F$7,0,10*ROW('Hygiene Data'!F101))),'Data Summary'!DV107="Yes"),OFFSET('Hygiene Data'!$F$7,0,10*ROW('Hygiene Data'!F101)),NA())</f>
        <v>#N/A</v>
      </c>
      <c r="BH107" s="492" t="e">
        <f ca="1">+IF(AND(ISNUMBER(OFFSET('Hygiene Data'!$F$9,0,10*ROW('Hygiene Data'!F101))),'Data Summary'!DW107="Yes"),OFFSET('Hygiene Data'!$F$9,0,10*ROW('Hygiene Data'!F101)),NA())</f>
        <v>#N/A</v>
      </c>
      <c r="BI107" s="492" t="e">
        <f ca="1">+IF(AND(ISNUMBER(OFFSET('Hygiene Data'!$G$5,0,10*ROW('Hygiene Data'!G101))),'Data Summary'!DX107="Yes"),OFFSET('Hygiene Data'!$G$5,0,10*ROW('Hygiene Data'!G101)),NA())</f>
        <v>#N/A</v>
      </c>
      <c r="BJ107" s="492" t="e">
        <f ca="1">+IF(AND(ISNUMBER(OFFSET('Hygiene Data'!$G$7,0,10*ROW('Hygiene Data'!G101))),'Data Summary'!DY107="Yes"),OFFSET('Hygiene Data'!$G$7,0,10*ROW('Hygiene Data'!G101)),NA())</f>
        <v>#N/A</v>
      </c>
      <c r="BK107" s="492" t="e">
        <f ca="1">+IF(AND(ISNUMBER(OFFSET('Hygiene Data'!$G$9,0,10*ROW('Hygiene Data'!G101))),'Data Summary'!DZ107="Yes"),OFFSET('Hygiene Data'!$G$9,0,10*ROW('Hygiene Data'!G101)),NA())</f>
        <v>#N/A</v>
      </c>
      <c r="BL107" s="492" t="e">
        <f ca="1">+IF(AND(ISNUMBER(OFFSET('Hygiene Data'!$H$5,0,10*ROW('Hygiene Data'!H101))),'Data Summary'!EA107="Yes"),OFFSET('Hygiene Data'!$H$5,0,10*ROW('Hygiene Data'!H101)),NA())</f>
        <v>#N/A</v>
      </c>
      <c r="BM107" s="492" t="e">
        <f ca="1">+IF(AND(ISNUMBER(OFFSET('Hygiene Data'!$H$7,0,10*ROW('Hygiene Data'!H101))),'Data Summary'!EB107="Yes"),OFFSET('Hygiene Data'!$H$7,0,10*ROW('Hygiene Data'!H101)),NA())</f>
        <v>#N/A</v>
      </c>
      <c r="BN107" s="492" t="e">
        <f ca="1">+IF(AND(ISNUMBER(OFFSET('Hygiene Data'!$H$9,0,10*ROW('Hygiene Data'!H101))),'Data Summary'!EC107="Yes"),OFFSET('Hygiene Data'!$H$9,0,10*ROW('Hygiene Data'!H101)),NA())</f>
        <v>#N/A</v>
      </c>
      <c r="BO107" s="492" t="e">
        <f ca="1">+IF(AND(ISNUMBER(OFFSET('Hygiene Data'!$I$5,0,10*ROW('Hygiene Data'!I101))),'Data Summary'!ED107="Yes"),OFFSET('Hygiene Data'!$I$5,0,10*ROW('Hygiene Data'!I101)),NA())</f>
        <v>#N/A</v>
      </c>
      <c r="BP107" s="492" t="e">
        <f ca="1">+IF(AND(ISNUMBER(OFFSET('Hygiene Data'!$I$7,0,10*ROW('Hygiene Data'!I101))),'Data Summary'!EE107="Yes"),OFFSET('Hygiene Data'!$I$7,0,10*ROW('Hygiene Data'!I101)),NA())</f>
        <v>#N/A</v>
      </c>
      <c r="BQ107" s="492" t="e">
        <f ca="1">+IF(AND(ISNUMBER(OFFSET('Hygiene Data'!$I$9,0,10*ROW('Hygiene Data'!I101))),'Data Summary'!EF107="Yes"),OFFSET('Hygiene Data'!$I$9,0,10*ROW('Hygiene Data'!I101)),NA())</f>
        <v>#N/A</v>
      </c>
    </row>
    <row r="108" spans="1:69" x14ac:dyDescent="0.25">
      <c r="A108" s="488" t="e">
        <f ca="1">+RIGHT('Data Summary'!A108,LEN('Data Summary'!A108)-9)</f>
        <v>#VALUE!</v>
      </c>
      <c r="B108" s="462" t="str">
        <f ca="1">+IF(ISTEXT('Data Summary'!B108),'Data Summary'!B108,"")</f>
        <v/>
      </c>
      <c r="C108" s="489" t="e">
        <f ca="1">+VALUE('Data Summary'!C108)</f>
        <v>#VALUE!</v>
      </c>
      <c r="D108" s="490" t="e">
        <f ca="1">+IF(AND(ISNUMBER(OFFSET('Water Data'!$D$4,0,10*ROW('Water Data'!D102))),'Data Summary'!BS108="Yes"),100-OFFSET('Water Data'!$D$4,0,10*ROW('Water Data'!D102)),NA())</f>
        <v>#N/A</v>
      </c>
      <c r="E108" s="490" t="e">
        <f ca="1">+IF(AND(ISNUMBER(OFFSET('Water Data'!$D$6,0,10*ROW('Water Data'!D102))),'Data Summary'!BT108="Yes"),OFFSET('Water Data'!$D$6,0,10*ROW('Water Data'!D102)),NA())</f>
        <v>#N/A</v>
      </c>
      <c r="F108" s="490" t="e">
        <f ca="1">+IF(AND(ISNUMBER(OFFSET('Water Data'!$D$9,0,10*ROW('Water Data'!D102))),'Data Summary'!BU108="Yes"),OFFSET('Water Data'!$D$9,0,10*ROW('Water Data'!D102)),NA())</f>
        <v>#N/A</v>
      </c>
      <c r="G108" s="490" t="e">
        <f ca="1">+IF(AND(ISNUMBER(OFFSET('Water Data'!$E$4,0,10*ROW('Water Data'!E102))),'Data Summary'!BV108="Yes"),100-OFFSET('Water Data'!$E$4,0,10*ROW('Water Data'!E102)),NA())</f>
        <v>#N/A</v>
      </c>
      <c r="H108" s="490" t="e">
        <f ca="1">+IF(AND(ISNUMBER(OFFSET('Water Data'!$E$6,0,10*ROW('Water Data'!E102))),'Data Summary'!BW108="Yes"),OFFSET('Water Data'!$E$6,0,10*ROW('Water Data'!E102)),NA())</f>
        <v>#N/A</v>
      </c>
      <c r="I108" s="490" t="e">
        <f ca="1">+IF(AND(ISNUMBER(OFFSET('Water Data'!$E$9,0,10*ROW('Water Data'!E102))),'Data Summary'!BX108="Yes"),OFFSET('Water Data'!$E$9,0,10*ROW('Water Data'!E102)),NA())</f>
        <v>#N/A</v>
      </c>
      <c r="J108" s="490" t="e">
        <f ca="1">+IF(AND(ISNUMBER(OFFSET('Water Data'!$F$4,0,10*ROW('Water Data'!F102))),'Data Summary'!BY108="Yes"),100-OFFSET('Water Data'!$F$4,0,10*ROW('Water Data'!F102)),NA())</f>
        <v>#N/A</v>
      </c>
      <c r="K108" s="490" t="e">
        <f ca="1">+IF(AND(ISNUMBER(OFFSET('Water Data'!$F$6,0,10*ROW('Water Data'!F102))),'Data Summary'!BZ108="Yes"),OFFSET('Water Data'!$F$6,0,10*ROW('Water Data'!F102)),NA())</f>
        <v>#N/A</v>
      </c>
      <c r="L108" s="490" t="e">
        <f ca="1">+IF(AND(ISNUMBER(OFFSET('Water Data'!$F$9,0,10*ROW('Water Data'!F102))),'Data Summary'!CA108="Yes"),OFFSET('Water Data'!$F$9,0,10*ROW('Water Data'!F102)),NA())</f>
        <v>#N/A</v>
      </c>
      <c r="M108" s="490" t="e">
        <f ca="1">+IF(AND(ISNUMBER(OFFSET('Water Data'!$G$4,0,10*ROW('Water Data'!G102))),'Data Summary'!CB108="Yes"),100-OFFSET('Water Data'!$G$4,0,10*ROW('Water Data'!G102)),NA())</f>
        <v>#N/A</v>
      </c>
      <c r="N108" s="490" t="e">
        <f ca="1">+IF(AND(ISNUMBER(OFFSET('Water Data'!$G$6,0,10*ROW('Water Data'!G102))),'Data Summary'!CC108="Yes"),OFFSET('Water Data'!$G$6,0,10*ROW('Water Data'!G102)),NA())</f>
        <v>#N/A</v>
      </c>
      <c r="O108" s="490" t="e">
        <f ca="1">+IF(AND(ISNUMBER(OFFSET('Water Data'!$G$9,0,10*ROW('Water Data'!G102))),'Data Summary'!CD108="Yes"),OFFSET('Water Data'!$G$9,0,10*ROW('Water Data'!G102)),NA())</f>
        <v>#N/A</v>
      </c>
      <c r="P108" s="490" t="e">
        <f ca="1">+IF(AND(ISNUMBER(OFFSET('Water Data'!$H$4,0,10*ROW('Water Data'!H102))),'Data Summary'!CE108="Yes"),100-OFFSET('Water Data'!$H$4,0,10*ROW('Water Data'!H102)),NA())</f>
        <v>#N/A</v>
      </c>
      <c r="Q108" s="490" t="e">
        <f ca="1">+IF(AND(ISNUMBER(OFFSET('Water Data'!$H$6,0,10*ROW('Water Data'!H102))),'Data Summary'!CF108="Yes"),OFFSET('Water Data'!$H$6,0,10*ROW('Water Data'!H102)),NA())</f>
        <v>#N/A</v>
      </c>
      <c r="R108" s="490" t="e">
        <f ca="1">+IF(AND(ISNUMBER(OFFSET('Water Data'!$H$9,0,10*ROW('Water Data'!H102))),'Data Summary'!CG108="Yes"),OFFSET('Water Data'!$H$9,0,10*ROW('Water Data'!H102)),NA())</f>
        <v>#N/A</v>
      </c>
      <c r="S108" s="490" t="e">
        <f ca="1">+IF(AND(ISNUMBER(OFFSET('Water Data'!$I$4,0,10*ROW('Water Data'!I102))),'Data Summary'!CH108="Yes"),100-OFFSET('Water Data'!$I$4,0,10*ROW('Water Data'!I102)),NA())</f>
        <v>#N/A</v>
      </c>
      <c r="T108" s="490" t="e">
        <f ca="1">+IF(AND(ISNUMBER(OFFSET('Water Data'!$I$6,0,10*ROW('Water Data'!I102))),'Data Summary'!CI108="Yes"),OFFSET('Water Data'!$I$6,0,10*ROW('Water Data'!I102)),NA())</f>
        <v>#N/A</v>
      </c>
      <c r="U108" s="490" t="e">
        <f ca="1">+IF(AND(ISNUMBER(OFFSET('Water Data'!$I$9,0,10*ROW('Water Data'!I102))),'Data Summary'!CJ108="Yes"),OFFSET('Water Data'!$I$9,0,10*ROW('Water Data'!I102)),NA())</f>
        <v>#N/A</v>
      </c>
      <c r="V108" s="491" t="e">
        <f ca="1">+IF(AND(ISNUMBER(OFFSET('Sanitation Data'!$D$4,0,10*ROW('Sanitation Data'!D102))),'Data Summary'!CK108="Yes"),100-OFFSET('Sanitation Data'!$D$4,0,10*ROW('Sanitation Data'!D102)),NA())</f>
        <v>#N/A</v>
      </c>
      <c r="W108" s="491" t="e">
        <f ca="1">+IF(AND(ISNUMBER(OFFSET('Sanitation Data'!$D$6,0,10*ROW('Sanitation Data'!D102))),'Data Summary'!CL108="Yes"),OFFSET('Sanitation Data'!$D$6,0,10*ROW('Sanitation Data'!D102)),NA())</f>
        <v>#N/A</v>
      </c>
      <c r="X108" s="491" t="e">
        <f ca="1">+IF(AND(ISNUMBER(OFFSET('Sanitation Data'!$D$10,0,10*ROW('Sanitation Data'!D102))),'Data Summary'!CM108="Yes"),OFFSET('Sanitation Data'!$D$10,0,10*ROW('Sanitation Data'!D102)),NA())</f>
        <v>#N/A</v>
      </c>
      <c r="Y108" s="491" t="e">
        <f ca="1">+IF(AND(ISNUMBER(OFFSET('Sanitation Data'!$D$11,0,10*ROW('Sanitation Data'!D102))),'Data Summary'!CN108="Yes"),OFFSET('Sanitation Data'!$D$11,0,10*ROW('Sanitation Data'!D102)),NA())</f>
        <v>#N/A</v>
      </c>
      <c r="Z108" s="491" t="e">
        <f ca="1">+IF(AND(ISNUMBER(OFFSET('Sanitation Data'!$D$12,0,10*ROW('Sanitation Data'!D102))),'Data Summary'!CO108="Yes"),OFFSET('Sanitation Data'!$D$12,0,10*ROW('Sanitation Data'!D102)),NA())</f>
        <v>#N/A</v>
      </c>
      <c r="AA108" s="491" t="e">
        <f ca="1">+IF(AND(ISNUMBER(OFFSET('Sanitation Data'!$E$4,0,10*ROW('Sanitation Data'!E102))),'Data Summary'!CP108="Yes"),100-OFFSET('Sanitation Data'!$E$4,0,10*ROW('Sanitation Data'!E102)),NA())</f>
        <v>#N/A</v>
      </c>
      <c r="AB108" s="491" t="e">
        <f ca="1">+IF(AND(ISNUMBER(OFFSET('Sanitation Data'!$E$6,0,10*ROW('Sanitation Data'!E102))),'Data Summary'!CQ108="Yes"),OFFSET('Sanitation Data'!$E$6,0,10*ROW('Sanitation Data'!E102)),NA())</f>
        <v>#N/A</v>
      </c>
      <c r="AC108" s="491" t="e">
        <f ca="1">+IF(AND(ISNUMBER(OFFSET('Sanitation Data'!$E$10,0,10*ROW('Sanitation Data'!E102))),'Data Summary'!CR108="Yes"),OFFSET('Sanitation Data'!$E$10,0,10*ROW('Sanitation Data'!E102)),NA())</f>
        <v>#N/A</v>
      </c>
      <c r="AD108" s="491" t="e">
        <f ca="1">+IF(AND(ISNUMBER(OFFSET('Sanitation Data'!$E$11,0,10*ROW('Sanitation Data'!E102))),'Data Summary'!CS108="Yes"),OFFSET('Sanitation Data'!$E$11,0,10*ROW('Sanitation Data'!E102)),NA())</f>
        <v>#N/A</v>
      </c>
      <c r="AE108" s="491" t="e">
        <f ca="1">+IF(AND(ISNUMBER(OFFSET('Sanitation Data'!$E$12,0,10*ROW('Sanitation Data'!E102))),'Data Summary'!CT108="Yes"),OFFSET('Sanitation Data'!$E$12,0,10*ROW('Sanitation Data'!E102)),NA())</f>
        <v>#N/A</v>
      </c>
      <c r="AF108" s="491" t="e">
        <f ca="1">+IF(AND(ISNUMBER(OFFSET('Sanitation Data'!$F$4,0,10*ROW('Sanitation Data'!F102))),'Data Summary'!CU108="Yes"),100-OFFSET('Sanitation Data'!$F$4,0,10*ROW('Sanitation Data'!F102)),NA())</f>
        <v>#N/A</v>
      </c>
      <c r="AG108" s="491" t="e">
        <f ca="1">+IF(AND(ISNUMBER(OFFSET('Sanitation Data'!$F$6,0,10*ROW('Sanitation Data'!F102))),'Data Summary'!CV108="Yes"),OFFSET('Sanitation Data'!$F$6,0,10*ROW('Sanitation Data'!F102)),NA())</f>
        <v>#N/A</v>
      </c>
      <c r="AH108" s="491" t="e">
        <f ca="1">+IF(AND(ISNUMBER(OFFSET('Sanitation Data'!$F$10,0,10*ROW('Sanitation Data'!F102))),'Data Summary'!CW108="Yes"),OFFSET('Sanitation Data'!$F$10,0,10*ROW('Sanitation Data'!F102)),NA())</f>
        <v>#N/A</v>
      </c>
      <c r="AI108" s="491" t="e">
        <f ca="1">+IF(AND(ISNUMBER(OFFSET('Sanitation Data'!$F$11,0,10*ROW('Sanitation Data'!F102))),'Data Summary'!CX108="Yes"),OFFSET('Sanitation Data'!$F$11,0,10*ROW('Sanitation Data'!F102)),NA())</f>
        <v>#N/A</v>
      </c>
      <c r="AJ108" s="491" t="e">
        <f ca="1">+IF(AND(ISNUMBER(OFFSET('Sanitation Data'!$F$12,0,10*ROW('Sanitation Data'!F102))),'Data Summary'!CY108="Yes"),OFFSET('Sanitation Data'!$F$12,0,10*ROW('Sanitation Data'!F102)),NA())</f>
        <v>#N/A</v>
      </c>
      <c r="AK108" s="491" t="e">
        <f ca="1">+IF(AND(ISNUMBER(OFFSET('Sanitation Data'!$G$4,0,10*ROW('Sanitation Data'!G102))),'Data Summary'!CZ108="Yes"),100-OFFSET('Sanitation Data'!$G$4,0,10*ROW('Sanitation Data'!G102)),NA())</f>
        <v>#N/A</v>
      </c>
      <c r="AL108" s="491" t="e">
        <f ca="1">+IF(AND(ISNUMBER(OFFSET('Sanitation Data'!$G$6,0,10*ROW('Sanitation Data'!G102))),'Data Summary'!DA108="Yes"),OFFSET('Sanitation Data'!$G$6,0,10*ROW('Sanitation Data'!G102)),NA())</f>
        <v>#N/A</v>
      </c>
      <c r="AM108" s="491" t="e">
        <f ca="1">+IF(AND(ISNUMBER(OFFSET('Sanitation Data'!$G$10,0,10*ROW('Sanitation Data'!G102))),'Data Summary'!DB108="Yes"),OFFSET('Sanitation Data'!$G$10,0,10*ROW('Sanitation Data'!G102)),NA())</f>
        <v>#N/A</v>
      </c>
      <c r="AN108" s="491" t="e">
        <f ca="1">+IF(AND(ISNUMBER(OFFSET('Sanitation Data'!$G$11,0,10*ROW('Sanitation Data'!G102))),'Data Summary'!DC108="Yes"),OFFSET('Sanitation Data'!$G$11,0,10*ROW('Sanitation Data'!G102)),NA())</f>
        <v>#N/A</v>
      </c>
      <c r="AO108" s="491" t="e">
        <f ca="1">+IF(AND(ISNUMBER(OFFSET('Sanitation Data'!$G$12,0,10*ROW('Sanitation Data'!G102))),'Data Summary'!DD108="Yes"),OFFSET('Sanitation Data'!$G$12,0,10*ROW('Sanitation Data'!G102)),NA())</f>
        <v>#N/A</v>
      </c>
      <c r="AP108" s="491" t="e">
        <f ca="1">+IF(AND(ISNUMBER(OFFSET('Sanitation Data'!$H$4,0,10*ROW('Sanitation Data'!H102))),'Data Summary'!DE108="Yes"),100-OFFSET('Sanitation Data'!$H$4,0,10*ROW('Sanitation Data'!H102)),NA())</f>
        <v>#N/A</v>
      </c>
      <c r="AQ108" s="491" t="e">
        <f ca="1">+IF(AND(ISNUMBER(OFFSET('Sanitation Data'!$H$6,0,10*ROW('Sanitation Data'!H102))),'Data Summary'!DF108="Yes"),OFFSET('Sanitation Data'!$H$6,0,10*ROW('Sanitation Data'!H102)),NA())</f>
        <v>#N/A</v>
      </c>
      <c r="AR108" s="491" t="e">
        <f ca="1">+IF(AND(ISNUMBER(OFFSET('Sanitation Data'!$H$10,0,10*ROW('Sanitation Data'!H102))),'Data Summary'!DG108="Yes"),OFFSET('Sanitation Data'!$H$10,0,10*ROW('Sanitation Data'!H102)),NA())</f>
        <v>#N/A</v>
      </c>
      <c r="AS108" s="491" t="e">
        <f ca="1">+IF(AND(ISNUMBER(OFFSET('Sanitation Data'!$H$11,0,10*ROW('Sanitation Data'!H102))),'Data Summary'!DH108="Yes"),OFFSET('Sanitation Data'!$H$11,0,10*ROW('Sanitation Data'!H102)),NA())</f>
        <v>#N/A</v>
      </c>
      <c r="AT108" s="491" t="e">
        <f ca="1">+IF(AND(ISNUMBER(OFFSET('Sanitation Data'!$H$12,0,10*ROW('Sanitation Data'!H102))),'Data Summary'!DI108="Yes"),OFFSET('Sanitation Data'!$H$12,0,10*ROW('Sanitation Data'!H102)),NA())</f>
        <v>#N/A</v>
      </c>
      <c r="AU108" s="491" t="e">
        <f ca="1">+IF(AND(ISNUMBER(OFFSET('Sanitation Data'!$I$4,0,10*ROW('Sanitation Data'!I102))),'Data Summary'!DJ108="Yes"),100-OFFSET('Sanitation Data'!$I$4,0,10*ROW('Sanitation Data'!I102)),NA())</f>
        <v>#N/A</v>
      </c>
      <c r="AV108" s="491" t="e">
        <f ca="1">+IF(AND(ISNUMBER(OFFSET('Sanitation Data'!$I$6,0,10*ROW('Sanitation Data'!I102))),'Data Summary'!DK108="Yes"),OFFSET('Sanitation Data'!$I$6,0,10*ROW('Sanitation Data'!I102)),NA())</f>
        <v>#N/A</v>
      </c>
      <c r="AW108" s="491" t="e">
        <f ca="1">+IF(AND(ISNUMBER(OFFSET('Sanitation Data'!$I$10,0,10*ROW('Sanitation Data'!I102))),'Data Summary'!DL108="Yes"),OFFSET('Sanitation Data'!$I$10,0,10*ROW('Sanitation Data'!I102)),NA())</f>
        <v>#N/A</v>
      </c>
      <c r="AX108" s="491" t="e">
        <f ca="1">+IF(AND(ISNUMBER(OFFSET('Sanitation Data'!$I$11,0,10*ROW('Sanitation Data'!I102))),'Data Summary'!DM108="Yes"),OFFSET('Sanitation Data'!$I$11,0,10*ROW('Sanitation Data'!I102)),NA())</f>
        <v>#N/A</v>
      </c>
      <c r="AY108" s="491" t="e">
        <f ca="1">+IF(AND(ISNUMBER(OFFSET('Sanitation Data'!$I$12,0,10*ROW('Sanitation Data'!I102))),'Data Summary'!DN108="Yes"),OFFSET('Sanitation Data'!$I$12,0,10*ROW('Sanitation Data'!I102)),NA())</f>
        <v>#N/A</v>
      </c>
      <c r="AZ108" s="492" t="e">
        <f ca="1">+IF(AND(ISNUMBER(OFFSET('Hygiene Data'!$D$5,0,10*ROW('Hygiene Data'!D102))),'Data Summary'!DO108="Yes"),OFFSET('Hygiene Data'!$D$5,0,10*ROW('Hygiene Data'!D102)),NA())</f>
        <v>#N/A</v>
      </c>
      <c r="BA108" s="492" t="e">
        <f ca="1">+IF(AND(ISNUMBER(OFFSET('Hygiene Data'!$D$7,0,10*ROW('Hygiene Data'!D102))),'Data Summary'!DP108="Yes"),OFFSET('Hygiene Data'!$D$7,0,10*ROW('Hygiene Data'!D102)),NA())</f>
        <v>#N/A</v>
      </c>
      <c r="BB108" s="492" t="e">
        <f ca="1">+IF(AND(ISNUMBER(OFFSET('Hygiene Data'!$D$9,0,10*ROW('Hygiene Data'!D102))),'Data Summary'!DQ108="Yes"),OFFSET('Hygiene Data'!$D$9,0,10*ROW('Hygiene Data'!D102)),NA())</f>
        <v>#N/A</v>
      </c>
      <c r="BC108" s="492" t="e">
        <f ca="1">+IF(AND(ISNUMBER(OFFSET('Hygiene Data'!$E$5,0,10*ROW('Hygiene Data'!E102))),'Data Summary'!DR108="Yes"),OFFSET('Hygiene Data'!$E$5,0,10*ROW('Hygiene Data'!E102)),NA())</f>
        <v>#N/A</v>
      </c>
      <c r="BD108" s="492" t="e">
        <f ca="1">+IF(AND(ISNUMBER(OFFSET('Hygiene Data'!$E$7,0,10*ROW('Hygiene Data'!E102))),'Data Summary'!DS108="Yes"),OFFSET('Hygiene Data'!$E$7,0,10*ROW('Hygiene Data'!E102)),NA())</f>
        <v>#N/A</v>
      </c>
      <c r="BE108" s="492" t="e">
        <f ca="1">+IF(AND(ISNUMBER(OFFSET('Hygiene Data'!$E$9,0,10*ROW('Hygiene Data'!E102))),'Data Summary'!DT108="Yes"),OFFSET('Hygiene Data'!$E$9,0,10*ROW('Hygiene Data'!E102)),NA())</f>
        <v>#N/A</v>
      </c>
      <c r="BF108" s="492" t="e">
        <f ca="1">+IF(AND(ISNUMBER(OFFSET('Hygiene Data'!$F$5,0,10*ROW('Hygiene Data'!F102))),'Data Summary'!DU108="Yes"),OFFSET('Hygiene Data'!$F$5,0,10*ROW('Hygiene Data'!F102)),NA())</f>
        <v>#N/A</v>
      </c>
      <c r="BG108" s="492" t="e">
        <f ca="1">+IF(AND(ISNUMBER(OFFSET('Hygiene Data'!$F$7,0,10*ROW('Hygiene Data'!F102))),'Data Summary'!DV108="Yes"),OFFSET('Hygiene Data'!$F$7,0,10*ROW('Hygiene Data'!F102)),NA())</f>
        <v>#N/A</v>
      </c>
      <c r="BH108" s="492" t="e">
        <f ca="1">+IF(AND(ISNUMBER(OFFSET('Hygiene Data'!$F$9,0,10*ROW('Hygiene Data'!F102))),'Data Summary'!DW108="Yes"),OFFSET('Hygiene Data'!$F$9,0,10*ROW('Hygiene Data'!F102)),NA())</f>
        <v>#N/A</v>
      </c>
      <c r="BI108" s="492" t="e">
        <f ca="1">+IF(AND(ISNUMBER(OFFSET('Hygiene Data'!$G$5,0,10*ROW('Hygiene Data'!G102))),'Data Summary'!DX108="Yes"),OFFSET('Hygiene Data'!$G$5,0,10*ROW('Hygiene Data'!G102)),NA())</f>
        <v>#N/A</v>
      </c>
      <c r="BJ108" s="492" t="e">
        <f ca="1">+IF(AND(ISNUMBER(OFFSET('Hygiene Data'!$G$7,0,10*ROW('Hygiene Data'!G102))),'Data Summary'!DY108="Yes"),OFFSET('Hygiene Data'!$G$7,0,10*ROW('Hygiene Data'!G102)),NA())</f>
        <v>#N/A</v>
      </c>
      <c r="BK108" s="492" t="e">
        <f ca="1">+IF(AND(ISNUMBER(OFFSET('Hygiene Data'!$G$9,0,10*ROW('Hygiene Data'!G102))),'Data Summary'!DZ108="Yes"),OFFSET('Hygiene Data'!$G$9,0,10*ROW('Hygiene Data'!G102)),NA())</f>
        <v>#N/A</v>
      </c>
      <c r="BL108" s="492" t="e">
        <f ca="1">+IF(AND(ISNUMBER(OFFSET('Hygiene Data'!$H$5,0,10*ROW('Hygiene Data'!H102))),'Data Summary'!EA108="Yes"),OFFSET('Hygiene Data'!$H$5,0,10*ROW('Hygiene Data'!H102)),NA())</f>
        <v>#N/A</v>
      </c>
      <c r="BM108" s="492" t="e">
        <f ca="1">+IF(AND(ISNUMBER(OFFSET('Hygiene Data'!$H$7,0,10*ROW('Hygiene Data'!H102))),'Data Summary'!EB108="Yes"),OFFSET('Hygiene Data'!$H$7,0,10*ROW('Hygiene Data'!H102)),NA())</f>
        <v>#N/A</v>
      </c>
      <c r="BN108" s="492" t="e">
        <f ca="1">+IF(AND(ISNUMBER(OFFSET('Hygiene Data'!$H$9,0,10*ROW('Hygiene Data'!H102))),'Data Summary'!EC108="Yes"),OFFSET('Hygiene Data'!$H$9,0,10*ROW('Hygiene Data'!H102)),NA())</f>
        <v>#N/A</v>
      </c>
      <c r="BO108" s="492" t="e">
        <f ca="1">+IF(AND(ISNUMBER(OFFSET('Hygiene Data'!$I$5,0,10*ROW('Hygiene Data'!I102))),'Data Summary'!ED108="Yes"),OFFSET('Hygiene Data'!$I$5,0,10*ROW('Hygiene Data'!I102)),NA())</f>
        <v>#N/A</v>
      </c>
      <c r="BP108" s="492" t="e">
        <f ca="1">+IF(AND(ISNUMBER(OFFSET('Hygiene Data'!$I$7,0,10*ROW('Hygiene Data'!I102))),'Data Summary'!EE108="Yes"),OFFSET('Hygiene Data'!$I$7,0,10*ROW('Hygiene Data'!I102)),NA())</f>
        <v>#N/A</v>
      </c>
      <c r="BQ108" s="492" t="e">
        <f ca="1">+IF(AND(ISNUMBER(OFFSET('Hygiene Data'!$I$9,0,10*ROW('Hygiene Data'!I102))),'Data Summary'!EF108="Yes"),OFFSET('Hygiene Data'!$I$9,0,10*ROW('Hygiene Data'!I102)),NA())</f>
        <v>#N/A</v>
      </c>
    </row>
    <row r="109" spans="1:69" x14ac:dyDescent="0.25">
      <c r="A109" s="488" t="e">
        <f ca="1">+RIGHT('Data Summary'!A109,LEN('Data Summary'!A109)-9)</f>
        <v>#VALUE!</v>
      </c>
      <c r="B109" s="462" t="str">
        <f ca="1">+IF(ISTEXT('Data Summary'!B109),'Data Summary'!B109,"")</f>
        <v/>
      </c>
      <c r="C109" s="489" t="e">
        <f ca="1">+VALUE('Data Summary'!C109)</f>
        <v>#VALUE!</v>
      </c>
      <c r="D109" s="490" t="e">
        <f ca="1">+IF(AND(ISNUMBER(OFFSET('Water Data'!$D$4,0,10*ROW('Water Data'!D103))),'Data Summary'!BS109="Yes"),100-OFFSET('Water Data'!$D$4,0,10*ROW('Water Data'!D103)),NA())</f>
        <v>#N/A</v>
      </c>
      <c r="E109" s="490" t="e">
        <f ca="1">+IF(AND(ISNUMBER(OFFSET('Water Data'!$D$6,0,10*ROW('Water Data'!D103))),'Data Summary'!BT109="Yes"),OFFSET('Water Data'!$D$6,0,10*ROW('Water Data'!D103)),NA())</f>
        <v>#N/A</v>
      </c>
      <c r="F109" s="490" t="e">
        <f ca="1">+IF(AND(ISNUMBER(OFFSET('Water Data'!$D$9,0,10*ROW('Water Data'!D103))),'Data Summary'!BU109="Yes"),OFFSET('Water Data'!$D$9,0,10*ROW('Water Data'!D103)),NA())</f>
        <v>#N/A</v>
      </c>
      <c r="G109" s="490" t="e">
        <f ca="1">+IF(AND(ISNUMBER(OFFSET('Water Data'!$E$4,0,10*ROW('Water Data'!E103))),'Data Summary'!BV109="Yes"),100-OFFSET('Water Data'!$E$4,0,10*ROW('Water Data'!E103)),NA())</f>
        <v>#N/A</v>
      </c>
      <c r="H109" s="490" t="e">
        <f ca="1">+IF(AND(ISNUMBER(OFFSET('Water Data'!$E$6,0,10*ROW('Water Data'!E103))),'Data Summary'!BW109="Yes"),OFFSET('Water Data'!$E$6,0,10*ROW('Water Data'!E103)),NA())</f>
        <v>#N/A</v>
      </c>
      <c r="I109" s="490" t="e">
        <f ca="1">+IF(AND(ISNUMBER(OFFSET('Water Data'!$E$9,0,10*ROW('Water Data'!E103))),'Data Summary'!BX109="Yes"),OFFSET('Water Data'!$E$9,0,10*ROW('Water Data'!E103)),NA())</f>
        <v>#N/A</v>
      </c>
      <c r="J109" s="490" t="e">
        <f ca="1">+IF(AND(ISNUMBER(OFFSET('Water Data'!$F$4,0,10*ROW('Water Data'!F103))),'Data Summary'!BY109="Yes"),100-OFFSET('Water Data'!$F$4,0,10*ROW('Water Data'!F103)),NA())</f>
        <v>#N/A</v>
      </c>
      <c r="K109" s="490" t="e">
        <f ca="1">+IF(AND(ISNUMBER(OFFSET('Water Data'!$F$6,0,10*ROW('Water Data'!F103))),'Data Summary'!BZ109="Yes"),OFFSET('Water Data'!$F$6,0,10*ROW('Water Data'!F103)),NA())</f>
        <v>#N/A</v>
      </c>
      <c r="L109" s="490" t="e">
        <f ca="1">+IF(AND(ISNUMBER(OFFSET('Water Data'!$F$9,0,10*ROW('Water Data'!F103))),'Data Summary'!CA109="Yes"),OFFSET('Water Data'!$F$9,0,10*ROW('Water Data'!F103)),NA())</f>
        <v>#N/A</v>
      </c>
      <c r="M109" s="490" t="e">
        <f ca="1">+IF(AND(ISNUMBER(OFFSET('Water Data'!$G$4,0,10*ROW('Water Data'!G103))),'Data Summary'!CB109="Yes"),100-OFFSET('Water Data'!$G$4,0,10*ROW('Water Data'!G103)),NA())</f>
        <v>#N/A</v>
      </c>
      <c r="N109" s="490" t="e">
        <f ca="1">+IF(AND(ISNUMBER(OFFSET('Water Data'!$G$6,0,10*ROW('Water Data'!G103))),'Data Summary'!CC109="Yes"),OFFSET('Water Data'!$G$6,0,10*ROW('Water Data'!G103)),NA())</f>
        <v>#N/A</v>
      </c>
      <c r="O109" s="490" t="e">
        <f ca="1">+IF(AND(ISNUMBER(OFFSET('Water Data'!$G$9,0,10*ROW('Water Data'!G103))),'Data Summary'!CD109="Yes"),OFFSET('Water Data'!$G$9,0,10*ROW('Water Data'!G103)),NA())</f>
        <v>#N/A</v>
      </c>
      <c r="P109" s="490" t="e">
        <f ca="1">+IF(AND(ISNUMBER(OFFSET('Water Data'!$H$4,0,10*ROW('Water Data'!H103))),'Data Summary'!CE109="Yes"),100-OFFSET('Water Data'!$H$4,0,10*ROW('Water Data'!H103)),NA())</f>
        <v>#N/A</v>
      </c>
      <c r="Q109" s="490" t="e">
        <f ca="1">+IF(AND(ISNUMBER(OFFSET('Water Data'!$H$6,0,10*ROW('Water Data'!H103))),'Data Summary'!CF109="Yes"),OFFSET('Water Data'!$H$6,0,10*ROW('Water Data'!H103)),NA())</f>
        <v>#N/A</v>
      </c>
      <c r="R109" s="490" t="e">
        <f ca="1">+IF(AND(ISNUMBER(OFFSET('Water Data'!$H$9,0,10*ROW('Water Data'!H103))),'Data Summary'!CG109="Yes"),OFFSET('Water Data'!$H$9,0,10*ROW('Water Data'!H103)),NA())</f>
        <v>#N/A</v>
      </c>
      <c r="S109" s="490" t="e">
        <f ca="1">+IF(AND(ISNUMBER(OFFSET('Water Data'!$I$4,0,10*ROW('Water Data'!I103))),'Data Summary'!CH109="Yes"),100-OFFSET('Water Data'!$I$4,0,10*ROW('Water Data'!I103)),NA())</f>
        <v>#N/A</v>
      </c>
      <c r="T109" s="490" t="e">
        <f ca="1">+IF(AND(ISNUMBER(OFFSET('Water Data'!$I$6,0,10*ROW('Water Data'!I103))),'Data Summary'!CI109="Yes"),OFFSET('Water Data'!$I$6,0,10*ROW('Water Data'!I103)),NA())</f>
        <v>#N/A</v>
      </c>
      <c r="U109" s="490" t="e">
        <f ca="1">+IF(AND(ISNUMBER(OFFSET('Water Data'!$I$9,0,10*ROW('Water Data'!I103))),'Data Summary'!CJ109="Yes"),OFFSET('Water Data'!$I$9,0,10*ROW('Water Data'!I103)),NA())</f>
        <v>#N/A</v>
      </c>
      <c r="V109" s="491" t="e">
        <f ca="1">+IF(AND(ISNUMBER(OFFSET('Sanitation Data'!$D$4,0,10*ROW('Sanitation Data'!D103))),'Data Summary'!CK109="Yes"),100-OFFSET('Sanitation Data'!$D$4,0,10*ROW('Sanitation Data'!D103)),NA())</f>
        <v>#N/A</v>
      </c>
      <c r="W109" s="491" t="e">
        <f ca="1">+IF(AND(ISNUMBER(OFFSET('Sanitation Data'!$D$6,0,10*ROW('Sanitation Data'!D103))),'Data Summary'!CL109="Yes"),OFFSET('Sanitation Data'!$D$6,0,10*ROW('Sanitation Data'!D103)),NA())</f>
        <v>#N/A</v>
      </c>
      <c r="X109" s="491" t="e">
        <f ca="1">+IF(AND(ISNUMBER(OFFSET('Sanitation Data'!$D$10,0,10*ROW('Sanitation Data'!D103))),'Data Summary'!CM109="Yes"),OFFSET('Sanitation Data'!$D$10,0,10*ROW('Sanitation Data'!D103)),NA())</f>
        <v>#N/A</v>
      </c>
      <c r="Y109" s="491" t="e">
        <f ca="1">+IF(AND(ISNUMBER(OFFSET('Sanitation Data'!$D$11,0,10*ROW('Sanitation Data'!D103))),'Data Summary'!CN109="Yes"),OFFSET('Sanitation Data'!$D$11,0,10*ROW('Sanitation Data'!D103)),NA())</f>
        <v>#N/A</v>
      </c>
      <c r="Z109" s="491" t="e">
        <f ca="1">+IF(AND(ISNUMBER(OFFSET('Sanitation Data'!$D$12,0,10*ROW('Sanitation Data'!D103))),'Data Summary'!CO109="Yes"),OFFSET('Sanitation Data'!$D$12,0,10*ROW('Sanitation Data'!D103)),NA())</f>
        <v>#N/A</v>
      </c>
      <c r="AA109" s="491" t="e">
        <f ca="1">+IF(AND(ISNUMBER(OFFSET('Sanitation Data'!$E$4,0,10*ROW('Sanitation Data'!E103))),'Data Summary'!CP109="Yes"),100-OFFSET('Sanitation Data'!$E$4,0,10*ROW('Sanitation Data'!E103)),NA())</f>
        <v>#N/A</v>
      </c>
      <c r="AB109" s="491" t="e">
        <f ca="1">+IF(AND(ISNUMBER(OFFSET('Sanitation Data'!$E$6,0,10*ROW('Sanitation Data'!E103))),'Data Summary'!CQ109="Yes"),OFFSET('Sanitation Data'!$E$6,0,10*ROW('Sanitation Data'!E103)),NA())</f>
        <v>#N/A</v>
      </c>
      <c r="AC109" s="491" t="e">
        <f ca="1">+IF(AND(ISNUMBER(OFFSET('Sanitation Data'!$E$10,0,10*ROW('Sanitation Data'!E103))),'Data Summary'!CR109="Yes"),OFFSET('Sanitation Data'!$E$10,0,10*ROW('Sanitation Data'!E103)),NA())</f>
        <v>#N/A</v>
      </c>
      <c r="AD109" s="491" t="e">
        <f ca="1">+IF(AND(ISNUMBER(OFFSET('Sanitation Data'!$E$11,0,10*ROW('Sanitation Data'!E103))),'Data Summary'!CS109="Yes"),OFFSET('Sanitation Data'!$E$11,0,10*ROW('Sanitation Data'!E103)),NA())</f>
        <v>#N/A</v>
      </c>
      <c r="AE109" s="491" t="e">
        <f ca="1">+IF(AND(ISNUMBER(OFFSET('Sanitation Data'!$E$12,0,10*ROW('Sanitation Data'!E103))),'Data Summary'!CT109="Yes"),OFFSET('Sanitation Data'!$E$12,0,10*ROW('Sanitation Data'!E103)),NA())</f>
        <v>#N/A</v>
      </c>
      <c r="AF109" s="491" t="e">
        <f ca="1">+IF(AND(ISNUMBER(OFFSET('Sanitation Data'!$F$4,0,10*ROW('Sanitation Data'!F103))),'Data Summary'!CU109="Yes"),100-OFFSET('Sanitation Data'!$F$4,0,10*ROW('Sanitation Data'!F103)),NA())</f>
        <v>#N/A</v>
      </c>
      <c r="AG109" s="491" t="e">
        <f ca="1">+IF(AND(ISNUMBER(OFFSET('Sanitation Data'!$F$6,0,10*ROW('Sanitation Data'!F103))),'Data Summary'!CV109="Yes"),OFFSET('Sanitation Data'!$F$6,0,10*ROW('Sanitation Data'!F103)),NA())</f>
        <v>#N/A</v>
      </c>
      <c r="AH109" s="491" t="e">
        <f ca="1">+IF(AND(ISNUMBER(OFFSET('Sanitation Data'!$F$10,0,10*ROW('Sanitation Data'!F103))),'Data Summary'!CW109="Yes"),OFFSET('Sanitation Data'!$F$10,0,10*ROW('Sanitation Data'!F103)),NA())</f>
        <v>#N/A</v>
      </c>
      <c r="AI109" s="491" t="e">
        <f ca="1">+IF(AND(ISNUMBER(OFFSET('Sanitation Data'!$F$11,0,10*ROW('Sanitation Data'!F103))),'Data Summary'!CX109="Yes"),OFFSET('Sanitation Data'!$F$11,0,10*ROW('Sanitation Data'!F103)),NA())</f>
        <v>#N/A</v>
      </c>
      <c r="AJ109" s="491" t="e">
        <f ca="1">+IF(AND(ISNUMBER(OFFSET('Sanitation Data'!$F$12,0,10*ROW('Sanitation Data'!F103))),'Data Summary'!CY109="Yes"),OFFSET('Sanitation Data'!$F$12,0,10*ROW('Sanitation Data'!F103)),NA())</f>
        <v>#N/A</v>
      </c>
      <c r="AK109" s="491" t="e">
        <f ca="1">+IF(AND(ISNUMBER(OFFSET('Sanitation Data'!$G$4,0,10*ROW('Sanitation Data'!G103))),'Data Summary'!CZ109="Yes"),100-OFFSET('Sanitation Data'!$G$4,0,10*ROW('Sanitation Data'!G103)),NA())</f>
        <v>#N/A</v>
      </c>
      <c r="AL109" s="491" t="e">
        <f ca="1">+IF(AND(ISNUMBER(OFFSET('Sanitation Data'!$G$6,0,10*ROW('Sanitation Data'!G103))),'Data Summary'!DA109="Yes"),OFFSET('Sanitation Data'!$G$6,0,10*ROW('Sanitation Data'!G103)),NA())</f>
        <v>#N/A</v>
      </c>
      <c r="AM109" s="491" t="e">
        <f ca="1">+IF(AND(ISNUMBER(OFFSET('Sanitation Data'!$G$10,0,10*ROW('Sanitation Data'!G103))),'Data Summary'!DB109="Yes"),OFFSET('Sanitation Data'!$G$10,0,10*ROW('Sanitation Data'!G103)),NA())</f>
        <v>#N/A</v>
      </c>
      <c r="AN109" s="491" t="e">
        <f ca="1">+IF(AND(ISNUMBER(OFFSET('Sanitation Data'!$G$11,0,10*ROW('Sanitation Data'!G103))),'Data Summary'!DC109="Yes"),OFFSET('Sanitation Data'!$G$11,0,10*ROW('Sanitation Data'!G103)),NA())</f>
        <v>#N/A</v>
      </c>
      <c r="AO109" s="491" t="e">
        <f ca="1">+IF(AND(ISNUMBER(OFFSET('Sanitation Data'!$G$12,0,10*ROW('Sanitation Data'!G103))),'Data Summary'!DD109="Yes"),OFFSET('Sanitation Data'!$G$12,0,10*ROW('Sanitation Data'!G103)),NA())</f>
        <v>#N/A</v>
      </c>
      <c r="AP109" s="491" t="e">
        <f ca="1">+IF(AND(ISNUMBER(OFFSET('Sanitation Data'!$H$4,0,10*ROW('Sanitation Data'!H103))),'Data Summary'!DE109="Yes"),100-OFFSET('Sanitation Data'!$H$4,0,10*ROW('Sanitation Data'!H103)),NA())</f>
        <v>#N/A</v>
      </c>
      <c r="AQ109" s="491" t="e">
        <f ca="1">+IF(AND(ISNUMBER(OFFSET('Sanitation Data'!$H$6,0,10*ROW('Sanitation Data'!H103))),'Data Summary'!DF109="Yes"),OFFSET('Sanitation Data'!$H$6,0,10*ROW('Sanitation Data'!H103)),NA())</f>
        <v>#N/A</v>
      </c>
      <c r="AR109" s="491" t="e">
        <f ca="1">+IF(AND(ISNUMBER(OFFSET('Sanitation Data'!$H$10,0,10*ROW('Sanitation Data'!H103))),'Data Summary'!DG109="Yes"),OFFSET('Sanitation Data'!$H$10,0,10*ROW('Sanitation Data'!H103)),NA())</f>
        <v>#N/A</v>
      </c>
      <c r="AS109" s="491" t="e">
        <f ca="1">+IF(AND(ISNUMBER(OFFSET('Sanitation Data'!$H$11,0,10*ROW('Sanitation Data'!H103))),'Data Summary'!DH109="Yes"),OFFSET('Sanitation Data'!$H$11,0,10*ROW('Sanitation Data'!H103)),NA())</f>
        <v>#N/A</v>
      </c>
      <c r="AT109" s="491" t="e">
        <f ca="1">+IF(AND(ISNUMBER(OFFSET('Sanitation Data'!$H$12,0,10*ROW('Sanitation Data'!H103))),'Data Summary'!DI109="Yes"),OFFSET('Sanitation Data'!$H$12,0,10*ROW('Sanitation Data'!H103)),NA())</f>
        <v>#N/A</v>
      </c>
      <c r="AU109" s="491" t="e">
        <f ca="1">+IF(AND(ISNUMBER(OFFSET('Sanitation Data'!$I$4,0,10*ROW('Sanitation Data'!I103))),'Data Summary'!DJ109="Yes"),100-OFFSET('Sanitation Data'!$I$4,0,10*ROW('Sanitation Data'!I103)),NA())</f>
        <v>#N/A</v>
      </c>
      <c r="AV109" s="491" t="e">
        <f ca="1">+IF(AND(ISNUMBER(OFFSET('Sanitation Data'!$I$6,0,10*ROW('Sanitation Data'!I103))),'Data Summary'!DK109="Yes"),OFFSET('Sanitation Data'!$I$6,0,10*ROW('Sanitation Data'!I103)),NA())</f>
        <v>#N/A</v>
      </c>
      <c r="AW109" s="491" t="e">
        <f ca="1">+IF(AND(ISNUMBER(OFFSET('Sanitation Data'!$I$10,0,10*ROW('Sanitation Data'!I103))),'Data Summary'!DL109="Yes"),OFFSET('Sanitation Data'!$I$10,0,10*ROW('Sanitation Data'!I103)),NA())</f>
        <v>#N/A</v>
      </c>
      <c r="AX109" s="491" t="e">
        <f ca="1">+IF(AND(ISNUMBER(OFFSET('Sanitation Data'!$I$11,0,10*ROW('Sanitation Data'!I103))),'Data Summary'!DM109="Yes"),OFFSET('Sanitation Data'!$I$11,0,10*ROW('Sanitation Data'!I103)),NA())</f>
        <v>#N/A</v>
      </c>
      <c r="AY109" s="491" t="e">
        <f ca="1">+IF(AND(ISNUMBER(OFFSET('Sanitation Data'!$I$12,0,10*ROW('Sanitation Data'!I103))),'Data Summary'!DN109="Yes"),OFFSET('Sanitation Data'!$I$12,0,10*ROW('Sanitation Data'!I103)),NA())</f>
        <v>#N/A</v>
      </c>
      <c r="AZ109" s="492" t="e">
        <f ca="1">+IF(AND(ISNUMBER(OFFSET('Hygiene Data'!$D$5,0,10*ROW('Hygiene Data'!D103))),'Data Summary'!DO109="Yes"),OFFSET('Hygiene Data'!$D$5,0,10*ROW('Hygiene Data'!D103)),NA())</f>
        <v>#N/A</v>
      </c>
      <c r="BA109" s="492" t="e">
        <f ca="1">+IF(AND(ISNUMBER(OFFSET('Hygiene Data'!$D$7,0,10*ROW('Hygiene Data'!D103))),'Data Summary'!DP109="Yes"),OFFSET('Hygiene Data'!$D$7,0,10*ROW('Hygiene Data'!D103)),NA())</f>
        <v>#N/A</v>
      </c>
      <c r="BB109" s="492" t="e">
        <f ca="1">+IF(AND(ISNUMBER(OFFSET('Hygiene Data'!$D$9,0,10*ROW('Hygiene Data'!D103))),'Data Summary'!DQ109="Yes"),OFFSET('Hygiene Data'!$D$9,0,10*ROW('Hygiene Data'!D103)),NA())</f>
        <v>#N/A</v>
      </c>
      <c r="BC109" s="492" t="e">
        <f ca="1">+IF(AND(ISNUMBER(OFFSET('Hygiene Data'!$E$5,0,10*ROW('Hygiene Data'!E103))),'Data Summary'!DR109="Yes"),OFFSET('Hygiene Data'!$E$5,0,10*ROW('Hygiene Data'!E103)),NA())</f>
        <v>#N/A</v>
      </c>
      <c r="BD109" s="492" t="e">
        <f ca="1">+IF(AND(ISNUMBER(OFFSET('Hygiene Data'!$E$7,0,10*ROW('Hygiene Data'!E103))),'Data Summary'!DS109="Yes"),OFFSET('Hygiene Data'!$E$7,0,10*ROW('Hygiene Data'!E103)),NA())</f>
        <v>#N/A</v>
      </c>
      <c r="BE109" s="492" t="e">
        <f ca="1">+IF(AND(ISNUMBER(OFFSET('Hygiene Data'!$E$9,0,10*ROW('Hygiene Data'!E103))),'Data Summary'!DT109="Yes"),OFFSET('Hygiene Data'!$E$9,0,10*ROW('Hygiene Data'!E103)),NA())</f>
        <v>#N/A</v>
      </c>
      <c r="BF109" s="492" t="e">
        <f ca="1">+IF(AND(ISNUMBER(OFFSET('Hygiene Data'!$F$5,0,10*ROW('Hygiene Data'!F103))),'Data Summary'!DU109="Yes"),OFFSET('Hygiene Data'!$F$5,0,10*ROW('Hygiene Data'!F103)),NA())</f>
        <v>#N/A</v>
      </c>
      <c r="BG109" s="492" t="e">
        <f ca="1">+IF(AND(ISNUMBER(OFFSET('Hygiene Data'!$F$7,0,10*ROW('Hygiene Data'!F103))),'Data Summary'!DV109="Yes"),OFFSET('Hygiene Data'!$F$7,0,10*ROW('Hygiene Data'!F103)),NA())</f>
        <v>#N/A</v>
      </c>
      <c r="BH109" s="492" t="e">
        <f ca="1">+IF(AND(ISNUMBER(OFFSET('Hygiene Data'!$F$9,0,10*ROW('Hygiene Data'!F103))),'Data Summary'!DW109="Yes"),OFFSET('Hygiene Data'!$F$9,0,10*ROW('Hygiene Data'!F103)),NA())</f>
        <v>#N/A</v>
      </c>
      <c r="BI109" s="492" t="e">
        <f ca="1">+IF(AND(ISNUMBER(OFFSET('Hygiene Data'!$G$5,0,10*ROW('Hygiene Data'!G103))),'Data Summary'!DX109="Yes"),OFFSET('Hygiene Data'!$G$5,0,10*ROW('Hygiene Data'!G103)),NA())</f>
        <v>#N/A</v>
      </c>
      <c r="BJ109" s="492" t="e">
        <f ca="1">+IF(AND(ISNUMBER(OFFSET('Hygiene Data'!$G$7,0,10*ROW('Hygiene Data'!G103))),'Data Summary'!DY109="Yes"),OFFSET('Hygiene Data'!$G$7,0,10*ROW('Hygiene Data'!G103)),NA())</f>
        <v>#N/A</v>
      </c>
      <c r="BK109" s="492" t="e">
        <f ca="1">+IF(AND(ISNUMBER(OFFSET('Hygiene Data'!$G$9,0,10*ROW('Hygiene Data'!G103))),'Data Summary'!DZ109="Yes"),OFFSET('Hygiene Data'!$G$9,0,10*ROW('Hygiene Data'!G103)),NA())</f>
        <v>#N/A</v>
      </c>
      <c r="BL109" s="492" t="e">
        <f ca="1">+IF(AND(ISNUMBER(OFFSET('Hygiene Data'!$H$5,0,10*ROW('Hygiene Data'!H103))),'Data Summary'!EA109="Yes"),OFFSET('Hygiene Data'!$H$5,0,10*ROW('Hygiene Data'!H103)),NA())</f>
        <v>#N/A</v>
      </c>
      <c r="BM109" s="492" t="e">
        <f ca="1">+IF(AND(ISNUMBER(OFFSET('Hygiene Data'!$H$7,0,10*ROW('Hygiene Data'!H103))),'Data Summary'!EB109="Yes"),OFFSET('Hygiene Data'!$H$7,0,10*ROW('Hygiene Data'!H103)),NA())</f>
        <v>#N/A</v>
      </c>
      <c r="BN109" s="492" t="e">
        <f ca="1">+IF(AND(ISNUMBER(OFFSET('Hygiene Data'!$H$9,0,10*ROW('Hygiene Data'!H103))),'Data Summary'!EC109="Yes"),OFFSET('Hygiene Data'!$H$9,0,10*ROW('Hygiene Data'!H103)),NA())</f>
        <v>#N/A</v>
      </c>
      <c r="BO109" s="492" t="e">
        <f ca="1">+IF(AND(ISNUMBER(OFFSET('Hygiene Data'!$I$5,0,10*ROW('Hygiene Data'!I103))),'Data Summary'!ED109="Yes"),OFFSET('Hygiene Data'!$I$5,0,10*ROW('Hygiene Data'!I103)),NA())</f>
        <v>#N/A</v>
      </c>
      <c r="BP109" s="492" t="e">
        <f ca="1">+IF(AND(ISNUMBER(OFFSET('Hygiene Data'!$I$7,0,10*ROW('Hygiene Data'!I103))),'Data Summary'!EE109="Yes"),OFFSET('Hygiene Data'!$I$7,0,10*ROW('Hygiene Data'!I103)),NA())</f>
        <v>#N/A</v>
      </c>
      <c r="BQ109" s="492" t="e">
        <f ca="1">+IF(AND(ISNUMBER(OFFSET('Hygiene Data'!$I$9,0,10*ROW('Hygiene Data'!I103))),'Data Summary'!EF109="Yes"),OFFSET('Hygiene Data'!$I$9,0,10*ROW('Hygiene Data'!I103)),NA())</f>
        <v>#N/A</v>
      </c>
    </row>
    <row r="110" spans="1:69" x14ac:dyDescent="0.25">
      <c r="A110" s="488" t="e">
        <f ca="1">+RIGHT('Data Summary'!A110,LEN('Data Summary'!A110)-9)</f>
        <v>#VALUE!</v>
      </c>
      <c r="B110" s="462" t="str">
        <f ca="1">+IF(ISTEXT('Data Summary'!B110),'Data Summary'!B110,"")</f>
        <v/>
      </c>
      <c r="C110" s="489" t="e">
        <f ca="1">+VALUE('Data Summary'!C110)</f>
        <v>#VALUE!</v>
      </c>
      <c r="D110" s="490" t="e">
        <f ca="1">+IF(AND(ISNUMBER(OFFSET('Water Data'!$D$4,0,10*ROW('Water Data'!D104))),'Data Summary'!BS110="Yes"),100-OFFSET('Water Data'!$D$4,0,10*ROW('Water Data'!D104)),NA())</f>
        <v>#N/A</v>
      </c>
      <c r="E110" s="490" t="e">
        <f ca="1">+IF(AND(ISNUMBER(OFFSET('Water Data'!$D$6,0,10*ROW('Water Data'!D104))),'Data Summary'!BT110="Yes"),OFFSET('Water Data'!$D$6,0,10*ROW('Water Data'!D104)),NA())</f>
        <v>#N/A</v>
      </c>
      <c r="F110" s="490" t="e">
        <f ca="1">+IF(AND(ISNUMBER(OFFSET('Water Data'!$D$9,0,10*ROW('Water Data'!D104))),'Data Summary'!BU110="Yes"),OFFSET('Water Data'!$D$9,0,10*ROW('Water Data'!D104)),NA())</f>
        <v>#N/A</v>
      </c>
      <c r="G110" s="490" t="e">
        <f ca="1">+IF(AND(ISNUMBER(OFFSET('Water Data'!$E$4,0,10*ROW('Water Data'!E104))),'Data Summary'!BV110="Yes"),100-OFFSET('Water Data'!$E$4,0,10*ROW('Water Data'!E104)),NA())</f>
        <v>#N/A</v>
      </c>
      <c r="H110" s="490" t="e">
        <f ca="1">+IF(AND(ISNUMBER(OFFSET('Water Data'!$E$6,0,10*ROW('Water Data'!E104))),'Data Summary'!BW110="Yes"),OFFSET('Water Data'!$E$6,0,10*ROW('Water Data'!E104)),NA())</f>
        <v>#N/A</v>
      </c>
      <c r="I110" s="490" t="e">
        <f ca="1">+IF(AND(ISNUMBER(OFFSET('Water Data'!$E$9,0,10*ROW('Water Data'!E104))),'Data Summary'!BX110="Yes"),OFFSET('Water Data'!$E$9,0,10*ROW('Water Data'!E104)),NA())</f>
        <v>#N/A</v>
      </c>
      <c r="J110" s="490" t="e">
        <f ca="1">+IF(AND(ISNUMBER(OFFSET('Water Data'!$F$4,0,10*ROW('Water Data'!F104))),'Data Summary'!BY110="Yes"),100-OFFSET('Water Data'!$F$4,0,10*ROW('Water Data'!F104)),NA())</f>
        <v>#N/A</v>
      </c>
      <c r="K110" s="490" t="e">
        <f ca="1">+IF(AND(ISNUMBER(OFFSET('Water Data'!$F$6,0,10*ROW('Water Data'!F104))),'Data Summary'!BZ110="Yes"),OFFSET('Water Data'!$F$6,0,10*ROW('Water Data'!F104)),NA())</f>
        <v>#N/A</v>
      </c>
      <c r="L110" s="490" t="e">
        <f ca="1">+IF(AND(ISNUMBER(OFFSET('Water Data'!$F$9,0,10*ROW('Water Data'!F104))),'Data Summary'!CA110="Yes"),OFFSET('Water Data'!$F$9,0,10*ROW('Water Data'!F104)),NA())</f>
        <v>#N/A</v>
      </c>
      <c r="M110" s="490" t="e">
        <f ca="1">+IF(AND(ISNUMBER(OFFSET('Water Data'!$G$4,0,10*ROW('Water Data'!G104))),'Data Summary'!CB110="Yes"),100-OFFSET('Water Data'!$G$4,0,10*ROW('Water Data'!G104)),NA())</f>
        <v>#N/A</v>
      </c>
      <c r="N110" s="490" t="e">
        <f ca="1">+IF(AND(ISNUMBER(OFFSET('Water Data'!$G$6,0,10*ROW('Water Data'!G104))),'Data Summary'!CC110="Yes"),OFFSET('Water Data'!$G$6,0,10*ROW('Water Data'!G104)),NA())</f>
        <v>#N/A</v>
      </c>
      <c r="O110" s="490" t="e">
        <f ca="1">+IF(AND(ISNUMBER(OFFSET('Water Data'!$G$9,0,10*ROW('Water Data'!G104))),'Data Summary'!CD110="Yes"),OFFSET('Water Data'!$G$9,0,10*ROW('Water Data'!G104)),NA())</f>
        <v>#N/A</v>
      </c>
      <c r="P110" s="490" t="e">
        <f ca="1">+IF(AND(ISNUMBER(OFFSET('Water Data'!$H$4,0,10*ROW('Water Data'!H104))),'Data Summary'!CE110="Yes"),100-OFFSET('Water Data'!$H$4,0,10*ROW('Water Data'!H104)),NA())</f>
        <v>#N/A</v>
      </c>
      <c r="Q110" s="490" t="e">
        <f ca="1">+IF(AND(ISNUMBER(OFFSET('Water Data'!$H$6,0,10*ROW('Water Data'!H104))),'Data Summary'!CF110="Yes"),OFFSET('Water Data'!$H$6,0,10*ROW('Water Data'!H104)),NA())</f>
        <v>#N/A</v>
      </c>
      <c r="R110" s="490" t="e">
        <f ca="1">+IF(AND(ISNUMBER(OFFSET('Water Data'!$H$9,0,10*ROW('Water Data'!H104))),'Data Summary'!CG110="Yes"),OFFSET('Water Data'!$H$9,0,10*ROW('Water Data'!H104)),NA())</f>
        <v>#N/A</v>
      </c>
      <c r="S110" s="490" t="e">
        <f ca="1">+IF(AND(ISNUMBER(OFFSET('Water Data'!$I$4,0,10*ROW('Water Data'!I104))),'Data Summary'!CH110="Yes"),100-OFFSET('Water Data'!$I$4,0,10*ROW('Water Data'!I104)),NA())</f>
        <v>#N/A</v>
      </c>
      <c r="T110" s="490" t="e">
        <f ca="1">+IF(AND(ISNUMBER(OFFSET('Water Data'!$I$6,0,10*ROW('Water Data'!I104))),'Data Summary'!CI110="Yes"),OFFSET('Water Data'!$I$6,0,10*ROW('Water Data'!I104)),NA())</f>
        <v>#N/A</v>
      </c>
      <c r="U110" s="490" t="e">
        <f ca="1">+IF(AND(ISNUMBER(OFFSET('Water Data'!$I$9,0,10*ROW('Water Data'!I104))),'Data Summary'!CJ110="Yes"),OFFSET('Water Data'!$I$9,0,10*ROW('Water Data'!I104)),NA())</f>
        <v>#N/A</v>
      </c>
      <c r="V110" s="491" t="e">
        <f ca="1">+IF(AND(ISNUMBER(OFFSET('Sanitation Data'!$D$4,0,10*ROW('Sanitation Data'!D104))),'Data Summary'!CK110="Yes"),100-OFFSET('Sanitation Data'!$D$4,0,10*ROW('Sanitation Data'!D104)),NA())</f>
        <v>#N/A</v>
      </c>
      <c r="W110" s="491" t="e">
        <f ca="1">+IF(AND(ISNUMBER(OFFSET('Sanitation Data'!$D$6,0,10*ROW('Sanitation Data'!D104))),'Data Summary'!CL110="Yes"),OFFSET('Sanitation Data'!$D$6,0,10*ROW('Sanitation Data'!D104)),NA())</f>
        <v>#N/A</v>
      </c>
      <c r="X110" s="491" t="e">
        <f ca="1">+IF(AND(ISNUMBER(OFFSET('Sanitation Data'!$D$10,0,10*ROW('Sanitation Data'!D104))),'Data Summary'!CM110="Yes"),OFFSET('Sanitation Data'!$D$10,0,10*ROW('Sanitation Data'!D104)),NA())</f>
        <v>#N/A</v>
      </c>
      <c r="Y110" s="491" t="e">
        <f ca="1">+IF(AND(ISNUMBER(OFFSET('Sanitation Data'!$D$11,0,10*ROW('Sanitation Data'!D104))),'Data Summary'!CN110="Yes"),OFFSET('Sanitation Data'!$D$11,0,10*ROW('Sanitation Data'!D104)),NA())</f>
        <v>#N/A</v>
      </c>
      <c r="Z110" s="491" t="e">
        <f ca="1">+IF(AND(ISNUMBER(OFFSET('Sanitation Data'!$D$12,0,10*ROW('Sanitation Data'!D104))),'Data Summary'!CO110="Yes"),OFFSET('Sanitation Data'!$D$12,0,10*ROW('Sanitation Data'!D104)),NA())</f>
        <v>#N/A</v>
      </c>
      <c r="AA110" s="491" t="e">
        <f ca="1">+IF(AND(ISNUMBER(OFFSET('Sanitation Data'!$E$4,0,10*ROW('Sanitation Data'!E104))),'Data Summary'!CP110="Yes"),100-OFFSET('Sanitation Data'!$E$4,0,10*ROW('Sanitation Data'!E104)),NA())</f>
        <v>#N/A</v>
      </c>
      <c r="AB110" s="491" t="e">
        <f ca="1">+IF(AND(ISNUMBER(OFFSET('Sanitation Data'!$E$6,0,10*ROW('Sanitation Data'!E104))),'Data Summary'!CQ110="Yes"),OFFSET('Sanitation Data'!$E$6,0,10*ROW('Sanitation Data'!E104)),NA())</f>
        <v>#N/A</v>
      </c>
      <c r="AC110" s="491" t="e">
        <f ca="1">+IF(AND(ISNUMBER(OFFSET('Sanitation Data'!$E$10,0,10*ROW('Sanitation Data'!E104))),'Data Summary'!CR110="Yes"),OFFSET('Sanitation Data'!$E$10,0,10*ROW('Sanitation Data'!E104)),NA())</f>
        <v>#N/A</v>
      </c>
      <c r="AD110" s="491" t="e">
        <f ca="1">+IF(AND(ISNUMBER(OFFSET('Sanitation Data'!$E$11,0,10*ROW('Sanitation Data'!E104))),'Data Summary'!CS110="Yes"),OFFSET('Sanitation Data'!$E$11,0,10*ROW('Sanitation Data'!E104)),NA())</f>
        <v>#N/A</v>
      </c>
      <c r="AE110" s="491" t="e">
        <f ca="1">+IF(AND(ISNUMBER(OFFSET('Sanitation Data'!$E$12,0,10*ROW('Sanitation Data'!E104))),'Data Summary'!CT110="Yes"),OFFSET('Sanitation Data'!$E$12,0,10*ROW('Sanitation Data'!E104)),NA())</f>
        <v>#N/A</v>
      </c>
      <c r="AF110" s="491" t="e">
        <f ca="1">+IF(AND(ISNUMBER(OFFSET('Sanitation Data'!$F$4,0,10*ROW('Sanitation Data'!F104))),'Data Summary'!CU110="Yes"),100-OFFSET('Sanitation Data'!$F$4,0,10*ROW('Sanitation Data'!F104)),NA())</f>
        <v>#N/A</v>
      </c>
      <c r="AG110" s="491" t="e">
        <f ca="1">+IF(AND(ISNUMBER(OFFSET('Sanitation Data'!$F$6,0,10*ROW('Sanitation Data'!F104))),'Data Summary'!CV110="Yes"),OFFSET('Sanitation Data'!$F$6,0,10*ROW('Sanitation Data'!F104)),NA())</f>
        <v>#N/A</v>
      </c>
      <c r="AH110" s="491" t="e">
        <f ca="1">+IF(AND(ISNUMBER(OFFSET('Sanitation Data'!$F$10,0,10*ROW('Sanitation Data'!F104))),'Data Summary'!CW110="Yes"),OFFSET('Sanitation Data'!$F$10,0,10*ROW('Sanitation Data'!F104)),NA())</f>
        <v>#N/A</v>
      </c>
      <c r="AI110" s="491" t="e">
        <f ca="1">+IF(AND(ISNUMBER(OFFSET('Sanitation Data'!$F$11,0,10*ROW('Sanitation Data'!F104))),'Data Summary'!CX110="Yes"),OFFSET('Sanitation Data'!$F$11,0,10*ROW('Sanitation Data'!F104)),NA())</f>
        <v>#N/A</v>
      </c>
      <c r="AJ110" s="491" t="e">
        <f ca="1">+IF(AND(ISNUMBER(OFFSET('Sanitation Data'!$F$12,0,10*ROW('Sanitation Data'!F104))),'Data Summary'!CY110="Yes"),OFFSET('Sanitation Data'!$F$12,0,10*ROW('Sanitation Data'!F104)),NA())</f>
        <v>#N/A</v>
      </c>
      <c r="AK110" s="491" t="e">
        <f ca="1">+IF(AND(ISNUMBER(OFFSET('Sanitation Data'!$G$4,0,10*ROW('Sanitation Data'!G104))),'Data Summary'!CZ110="Yes"),100-OFFSET('Sanitation Data'!$G$4,0,10*ROW('Sanitation Data'!G104)),NA())</f>
        <v>#N/A</v>
      </c>
      <c r="AL110" s="491" t="e">
        <f ca="1">+IF(AND(ISNUMBER(OFFSET('Sanitation Data'!$G$6,0,10*ROW('Sanitation Data'!G104))),'Data Summary'!DA110="Yes"),OFFSET('Sanitation Data'!$G$6,0,10*ROW('Sanitation Data'!G104)),NA())</f>
        <v>#N/A</v>
      </c>
      <c r="AM110" s="491" t="e">
        <f ca="1">+IF(AND(ISNUMBER(OFFSET('Sanitation Data'!$G$10,0,10*ROW('Sanitation Data'!G104))),'Data Summary'!DB110="Yes"),OFFSET('Sanitation Data'!$G$10,0,10*ROW('Sanitation Data'!G104)),NA())</f>
        <v>#N/A</v>
      </c>
      <c r="AN110" s="491" t="e">
        <f ca="1">+IF(AND(ISNUMBER(OFFSET('Sanitation Data'!$G$11,0,10*ROW('Sanitation Data'!G104))),'Data Summary'!DC110="Yes"),OFFSET('Sanitation Data'!$G$11,0,10*ROW('Sanitation Data'!G104)),NA())</f>
        <v>#N/A</v>
      </c>
      <c r="AO110" s="491" t="e">
        <f ca="1">+IF(AND(ISNUMBER(OFFSET('Sanitation Data'!$G$12,0,10*ROW('Sanitation Data'!G104))),'Data Summary'!DD110="Yes"),OFFSET('Sanitation Data'!$G$12,0,10*ROW('Sanitation Data'!G104)),NA())</f>
        <v>#N/A</v>
      </c>
      <c r="AP110" s="491" t="e">
        <f ca="1">+IF(AND(ISNUMBER(OFFSET('Sanitation Data'!$H$4,0,10*ROW('Sanitation Data'!H104))),'Data Summary'!DE110="Yes"),100-OFFSET('Sanitation Data'!$H$4,0,10*ROW('Sanitation Data'!H104)),NA())</f>
        <v>#N/A</v>
      </c>
      <c r="AQ110" s="491" t="e">
        <f ca="1">+IF(AND(ISNUMBER(OFFSET('Sanitation Data'!$H$6,0,10*ROW('Sanitation Data'!H104))),'Data Summary'!DF110="Yes"),OFFSET('Sanitation Data'!$H$6,0,10*ROW('Sanitation Data'!H104)),NA())</f>
        <v>#N/A</v>
      </c>
      <c r="AR110" s="491" t="e">
        <f ca="1">+IF(AND(ISNUMBER(OFFSET('Sanitation Data'!$H$10,0,10*ROW('Sanitation Data'!H104))),'Data Summary'!DG110="Yes"),OFFSET('Sanitation Data'!$H$10,0,10*ROW('Sanitation Data'!H104)),NA())</f>
        <v>#N/A</v>
      </c>
      <c r="AS110" s="491" t="e">
        <f ca="1">+IF(AND(ISNUMBER(OFFSET('Sanitation Data'!$H$11,0,10*ROW('Sanitation Data'!H104))),'Data Summary'!DH110="Yes"),OFFSET('Sanitation Data'!$H$11,0,10*ROW('Sanitation Data'!H104)),NA())</f>
        <v>#N/A</v>
      </c>
      <c r="AT110" s="491" t="e">
        <f ca="1">+IF(AND(ISNUMBER(OFFSET('Sanitation Data'!$H$12,0,10*ROW('Sanitation Data'!H104))),'Data Summary'!DI110="Yes"),OFFSET('Sanitation Data'!$H$12,0,10*ROW('Sanitation Data'!H104)),NA())</f>
        <v>#N/A</v>
      </c>
      <c r="AU110" s="491" t="e">
        <f ca="1">+IF(AND(ISNUMBER(OFFSET('Sanitation Data'!$I$4,0,10*ROW('Sanitation Data'!I104))),'Data Summary'!DJ110="Yes"),100-OFFSET('Sanitation Data'!$I$4,0,10*ROW('Sanitation Data'!I104)),NA())</f>
        <v>#N/A</v>
      </c>
      <c r="AV110" s="491" t="e">
        <f ca="1">+IF(AND(ISNUMBER(OFFSET('Sanitation Data'!$I$6,0,10*ROW('Sanitation Data'!I104))),'Data Summary'!DK110="Yes"),OFFSET('Sanitation Data'!$I$6,0,10*ROW('Sanitation Data'!I104)),NA())</f>
        <v>#N/A</v>
      </c>
      <c r="AW110" s="491" t="e">
        <f ca="1">+IF(AND(ISNUMBER(OFFSET('Sanitation Data'!$I$10,0,10*ROW('Sanitation Data'!I104))),'Data Summary'!DL110="Yes"),OFFSET('Sanitation Data'!$I$10,0,10*ROW('Sanitation Data'!I104)),NA())</f>
        <v>#N/A</v>
      </c>
      <c r="AX110" s="491" t="e">
        <f ca="1">+IF(AND(ISNUMBER(OFFSET('Sanitation Data'!$I$11,0,10*ROW('Sanitation Data'!I104))),'Data Summary'!DM110="Yes"),OFFSET('Sanitation Data'!$I$11,0,10*ROW('Sanitation Data'!I104)),NA())</f>
        <v>#N/A</v>
      </c>
      <c r="AY110" s="491" t="e">
        <f ca="1">+IF(AND(ISNUMBER(OFFSET('Sanitation Data'!$I$12,0,10*ROW('Sanitation Data'!I104))),'Data Summary'!DN110="Yes"),OFFSET('Sanitation Data'!$I$12,0,10*ROW('Sanitation Data'!I104)),NA())</f>
        <v>#N/A</v>
      </c>
      <c r="AZ110" s="492" t="e">
        <f ca="1">+IF(AND(ISNUMBER(OFFSET('Hygiene Data'!$D$5,0,10*ROW('Hygiene Data'!D104))),'Data Summary'!DO110="Yes"),OFFSET('Hygiene Data'!$D$5,0,10*ROW('Hygiene Data'!D104)),NA())</f>
        <v>#N/A</v>
      </c>
      <c r="BA110" s="492" t="e">
        <f ca="1">+IF(AND(ISNUMBER(OFFSET('Hygiene Data'!$D$7,0,10*ROW('Hygiene Data'!D104))),'Data Summary'!DP110="Yes"),OFFSET('Hygiene Data'!$D$7,0,10*ROW('Hygiene Data'!D104)),NA())</f>
        <v>#N/A</v>
      </c>
      <c r="BB110" s="492" t="e">
        <f ca="1">+IF(AND(ISNUMBER(OFFSET('Hygiene Data'!$D$9,0,10*ROW('Hygiene Data'!D104))),'Data Summary'!DQ110="Yes"),OFFSET('Hygiene Data'!$D$9,0,10*ROW('Hygiene Data'!D104)),NA())</f>
        <v>#N/A</v>
      </c>
      <c r="BC110" s="492" t="e">
        <f ca="1">+IF(AND(ISNUMBER(OFFSET('Hygiene Data'!$E$5,0,10*ROW('Hygiene Data'!E104))),'Data Summary'!DR110="Yes"),OFFSET('Hygiene Data'!$E$5,0,10*ROW('Hygiene Data'!E104)),NA())</f>
        <v>#N/A</v>
      </c>
      <c r="BD110" s="492" t="e">
        <f ca="1">+IF(AND(ISNUMBER(OFFSET('Hygiene Data'!$E$7,0,10*ROW('Hygiene Data'!E104))),'Data Summary'!DS110="Yes"),OFFSET('Hygiene Data'!$E$7,0,10*ROW('Hygiene Data'!E104)),NA())</f>
        <v>#N/A</v>
      </c>
      <c r="BE110" s="492" t="e">
        <f ca="1">+IF(AND(ISNUMBER(OFFSET('Hygiene Data'!$E$9,0,10*ROW('Hygiene Data'!E104))),'Data Summary'!DT110="Yes"),OFFSET('Hygiene Data'!$E$9,0,10*ROW('Hygiene Data'!E104)),NA())</f>
        <v>#N/A</v>
      </c>
      <c r="BF110" s="492" t="e">
        <f ca="1">+IF(AND(ISNUMBER(OFFSET('Hygiene Data'!$F$5,0,10*ROW('Hygiene Data'!F104))),'Data Summary'!DU110="Yes"),OFFSET('Hygiene Data'!$F$5,0,10*ROW('Hygiene Data'!F104)),NA())</f>
        <v>#N/A</v>
      </c>
      <c r="BG110" s="492" t="e">
        <f ca="1">+IF(AND(ISNUMBER(OFFSET('Hygiene Data'!$F$7,0,10*ROW('Hygiene Data'!F104))),'Data Summary'!DV110="Yes"),OFFSET('Hygiene Data'!$F$7,0,10*ROW('Hygiene Data'!F104)),NA())</f>
        <v>#N/A</v>
      </c>
      <c r="BH110" s="492" t="e">
        <f ca="1">+IF(AND(ISNUMBER(OFFSET('Hygiene Data'!$F$9,0,10*ROW('Hygiene Data'!F104))),'Data Summary'!DW110="Yes"),OFFSET('Hygiene Data'!$F$9,0,10*ROW('Hygiene Data'!F104)),NA())</f>
        <v>#N/A</v>
      </c>
      <c r="BI110" s="492" t="e">
        <f ca="1">+IF(AND(ISNUMBER(OFFSET('Hygiene Data'!$G$5,0,10*ROW('Hygiene Data'!G104))),'Data Summary'!DX110="Yes"),OFFSET('Hygiene Data'!$G$5,0,10*ROW('Hygiene Data'!G104)),NA())</f>
        <v>#N/A</v>
      </c>
      <c r="BJ110" s="492" t="e">
        <f ca="1">+IF(AND(ISNUMBER(OFFSET('Hygiene Data'!$G$7,0,10*ROW('Hygiene Data'!G104))),'Data Summary'!DY110="Yes"),OFFSET('Hygiene Data'!$G$7,0,10*ROW('Hygiene Data'!G104)),NA())</f>
        <v>#N/A</v>
      </c>
      <c r="BK110" s="492" t="e">
        <f ca="1">+IF(AND(ISNUMBER(OFFSET('Hygiene Data'!$G$9,0,10*ROW('Hygiene Data'!G104))),'Data Summary'!DZ110="Yes"),OFFSET('Hygiene Data'!$G$9,0,10*ROW('Hygiene Data'!G104)),NA())</f>
        <v>#N/A</v>
      </c>
      <c r="BL110" s="492" t="e">
        <f ca="1">+IF(AND(ISNUMBER(OFFSET('Hygiene Data'!$H$5,0,10*ROW('Hygiene Data'!H104))),'Data Summary'!EA110="Yes"),OFFSET('Hygiene Data'!$H$5,0,10*ROW('Hygiene Data'!H104)),NA())</f>
        <v>#N/A</v>
      </c>
      <c r="BM110" s="492" t="e">
        <f ca="1">+IF(AND(ISNUMBER(OFFSET('Hygiene Data'!$H$7,0,10*ROW('Hygiene Data'!H104))),'Data Summary'!EB110="Yes"),OFFSET('Hygiene Data'!$H$7,0,10*ROW('Hygiene Data'!H104)),NA())</f>
        <v>#N/A</v>
      </c>
      <c r="BN110" s="492" t="e">
        <f ca="1">+IF(AND(ISNUMBER(OFFSET('Hygiene Data'!$H$9,0,10*ROW('Hygiene Data'!H104))),'Data Summary'!EC110="Yes"),OFFSET('Hygiene Data'!$H$9,0,10*ROW('Hygiene Data'!H104)),NA())</f>
        <v>#N/A</v>
      </c>
      <c r="BO110" s="492" t="e">
        <f ca="1">+IF(AND(ISNUMBER(OFFSET('Hygiene Data'!$I$5,0,10*ROW('Hygiene Data'!I104))),'Data Summary'!ED110="Yes"),OFFSET('Hygiene Data'!$I$5,0,10*ROW('Hygiene Data'!I104)),NA())</f>
        <v>#N/A</v>
      </c>
      <c r="BP110" s="492" t="e">
        <f ca="1">+IF(AND(ISNUMBER(OFFSET('Hygiene Data'!$I$7,0,10*ROW('Hygiene Data'!I104))),'Data Summary'!EE110="Yes"),OFFSET('Hygiene Data'!$I$7,0,10*ROW('Hygiene Data'!I104)),NA())</f>
        <v>#N/A</v>
      </c>
      <c r="BQ110" s="492" t="e">
        <f ca="1">+IF(AND(ISNUMBER(OFFSET('Hygiene Data'!$I$9,0,10*ROW('Hygiene Data'!I104))),'Data Summary'!EF110="Yes"),OFFSET('Hygiene Data'!$I$9,0,10*ROW('Hygiene Data'!I104)),NA())</f>
        <v>#N/A</v>
      </c>
    </row>
    <row r="111" spans="1:69" x14ac:dyDescent="0.25">
      <c r="A111" s="488" t="e">
        <f ca="1">+RIGHT('Data Summary'!A111,LEN('Data Summary'!A111)-9)</f>
        <v>#VALUE!</v>
      </c>
      <c r="B111" s="462" t="str">
        <f ca="1">+IF(ISTEXT('Data Summary'!B111),'Data Summary'!B111,"")</f>
        <v/>
      </c>
      <c r="C111" s="489" t="e">
        <f ca="1">+VALUE('Data Summary'!C111)</f>
        <v>#VALUE!</v>
      </c>
      <c r="D111" s="490" t="e">
        <f ca="1">+IF(AND(ISNUMBER(OFFSET('Water Data'!$D$4,0,10*ROW('Water Data'!D105))),'Data Summary'!BS111="Yes"),100-OFFSET('Water Data'!$D$4,0,10*ROW('Water Data'!D105)),NA())</f>
        <v>#N/A</v>
      </c>
      <c r="E111" s="490" t="e">
        <f ca="1">+IF(AND(ISNUMBER(OFFSET('Water Data'!$D$6,0,10*ROW('Water Data'!D105))),'Data Summary'!BT111="Yes"),OFFSET('Water Data'!$D$6,0,10*ROW('Water Data'!D105)),NA())</f>
        <v>#N/A</v>
      </c>
      <c r="F111" s="490" t="e">
        <f ca="1">+IF(AND(ISNUMBER(OFFSET('Water Data'!$D$9,0,10*ROW('Water Data'!D105))),'Data Summary'!BU111="Yes"),OFFSET('Water Data'!$D$9,0,10*ROW('Water Data'!D105)),NA())</f>
        <v>#N/A</v>
      </c>
      <c r="G111" s="490" t="e">
        <f ca="1">+IF(AND(ISNUMBER(OFFSET('Water Data'!$E$4,0,10*ROW('Water Data'!E105))),'Data Summary'!BV111="Yes"),100-OFFSET('Water Data'!$E$4,0,10*ROW('Water Data'!E105)),NA())</f>
        <v>#N/A</v>
      </c>
      <c r="H111" s="490" t="e">
        <f ca="1">+IF(AND(ISNUMBER(OFFSET('Water Data'!$E$6,0,10*ROW('Water Data'!E105))),'Data Summary'!BW111="Yes"),OFFSET('Water Data'!$E$6,0,10*ROW('Water Data'!E105)),NA())</f>
        <v>#N/A</v>
      </c>
      <c r="I111" s="490" t="e">
        <f ca="1">+IF(AND(ISNUMBER(OFFSET('Water Data'!$E$9,0,10*ROW('Water Data'!E105))),'Data Summary'!BX111="Yes"),OFFSET('Water Data'!$E$9,0,10*ROW('Water Data'!E105)),NA())</f>
        <v>#N/A</v>
      </c>
      <c r="J111" s="490" t="e">
        <f ca="1">+IF(AND(ISNUMBER(OFFSET('Water Data'!$F$4,0,10*ROW('Water Data'!F105))),'Data Summary'!BY111="Yes"),100-OFFSET('Water Data'!$F$4,0,10*ROW('Water Data'!F105)),NA())</f>
        <v>#N/A</v>
      </c>
      <c r="K111" s="490" t="e">
        <f ca="1">+IF(AND(ISNUMBER(OFFSET('Water Data'!$F$6,0,10*ROW('Water Data'!F105))),'Data Summary'!BZ111="Yes"),OFFSET('Water Data'!$F$6,0,10*ROW('Water Data'!F105)),NA())</f>
        <v>#N/A</v>
      </c>
      <c r="L111" s="490" t="e">
        <f ca="1">+IF(AND(ISNUMBER(OFFSET('Water Data'!$F$9,0,10*ROW('Water Data'!F105))),'Data Summary'!CA111="Yes"),OFFSET('Water Data'!$F$9,0,10*ROW('Water Data'!F105)),NA())</f>
        <v>#N/A</v>
      </c>
      <c r="M111" s="490" t="e">
        <f ca="1">+IF(AND(ISNUMBER(OFFSET('Water Data'!$G$4,0,10*ROW('Water Data'!G105))),'Data Summary'!CB111="Yes"),100-OFFSET('Water Data'!$G$4,0,10*ROW('Water Data'!G105)),NA())</f>
        <v>#N/A</v>
      </c>
      <c r="N111" s="490" t="e">
        <f ca="1">+IF(AND(ISNUMBER(OFFSET('Water Data'!$G$6,0,10*ROW('Water Data'!G105))),'Data Summary'!CC111="Yes"),OFFSET('Water Data'!$G$6,0,10*ROW('Water Data'!G105)),NA())</f>
        <v>#N/A</v>
      </c>
      <c r="O111" s="490" t="e">
        <f ca="1">+IF(AND(ISNUMBER(OFFSET('Water Data'!$G$9,0,10*ROW('Water Data'!G105))),'Data Summary'!CD111="Yes"),OFFSET('Water Data'!$G$9,0,10*ROW('Water Data'!G105)),NA())</f>
        <v>#N/A</v>
      </c>
      <c r="P111" s="490" t="e">
        <f ca="1">+IF(AND(ISNUMBER(OFFSET('Water Data'!$H$4,0,10*ROW('Water Data'!H105))),'Data Summary'!CE111="Yes"),100-OFFSET('Water Data'!$H$4,0,10*ROW('Water Data'!H105)),NA())</f>
        <v>#N/A</v>
      </c>
      <c r="Q111" s="490" t="e">
        <f ca="1">+IF(AND(ISNUMBER(OFFSET('Water Data'!$H$6,0,10*ROW('Water Data'!H105))),'Data Summary'!CF111="Yes"),OFFSET('Water Data'!$H$6,0,10*ROW('Water Data'!H105)),NA())</f>
        <v>#N/A</v>
      </c>
      <c r="R111" s="490" t="e">
        <f ca="1">+IF(AND(ISNUMBER(OFFSET('Water Data'!$H$9,0,10*ROW('Water Data'!H105))),'Data Summary'!CG111="Yes"),OFFSET('Water Data'!$H$9,0,10*ROW('Water Data'!H105)),NA())</f>
        <v>#N/A</v>
      </c>
      <c r="S111" s="490" t="e">
        <f ca="1">+IF(AND(ISNUMBER(OFFSET('Water Data'!$I$4,0,10*ROW('Water Data'!I105))),'Data Summary'!CH111="Yes"),100-OFFSET('Water Data'!$I$4,0,10*ROW('Water Data'!I105)),NA())</f>
        <v>#N/A</v>
      </c>
      <c r="T111" s="490" t="e">
        <f ca="1">+IF(AND(ISNUMBER(OFFSET('Water Data'!$I$6,0,10*ROW('Water Data'!I105))),'Data Summary'!CI111="Yes"),OFFSET('Water Data'!$I$6,0,10*ROW('Water Data'!I105)),NA())</f>
        <v>#N/A</v>
      </c>
      <c r="U111" s="490" t="e">
        <f ca="1">+IF(AND(ISNUMBER(OFFSET('Water Data'!$I$9,0,10*ROW('Water Data'!I105))),'Data Summary'!CJ111="Yes"),OFFSET('Water Data'!$I$9,0,10*ROW('Water Data'!I105)),NA())</f>
        <v>#N/A</v>
      </c>
      <c r="V111" s="491" t="e">
        <f ca="1">+IF(AND(ISNUMBER(OFFSET('Sanitation Data'!$D$4,0,10*ROW('Sanitation Data'!D105))),'Data Summary'!CK111="Yes"),100-OFFSET('Sanitation Data'!$D$4,0,10*ROW('Sanitation Data'!D105)),NA())</f>
        <v>#N/A</v>
      </c>
      <c r="W111" s="491" t="e">
        <f ca="1">+IF(AND(ISNUMBER(OFFSET('Sanitation Data'!$D$6,0,10*ROW('Sanitation Data'!D105))),'Data Summary'!CL111="Yes"),OFFSET('Sanitation Data'!$D$6,0,10*ROW('Sanitation Data'!D105)),NA())</f>
        <v>#N/A</v>
      </c>
      <c r="X111" s="491" t="e">
        <f ca="1">+IF(AND(ISNUMBER(OFFSET('Sanitation Data'!$D$10,0,10*ROW('Sanitation Data'!D105))),'Data Summary'!CM111="Yes"),OFFSET('Sanitation Data'!$D$10,0,10*ROW('Sanitation Data'!D105)),NA())</f>
        <v>#N/A</v>
      </c>
      <c r="Y111" s="491" t="e">
        <f ca="1">+IF(AND(ISNUMBER(OFFSET('Sanitation Data'!$D$11,0,10*ROW('Sanitation Data'!D105))),'Data Summary'!CN111="Yes"),OFFSET('Sanitation Data'!$D$11,0,10*ROW('Sanitation Data'!D105)),NA())</f>
        <v>#N/A</v>
      </c>
      <c r="Z111" s="491" t="e">
        <f ca="1">+IF(AND(ISNUMBER(OFFSET('Sanitation Data'!$D$12,0,10*ROW('Sanitation Data'!D105))),'Data Summary'!CO111="Yes"),OFFSET('Sanitation Data'!$D$12,0,10*ROW('Sanitation Data'!D105)),NA())</f>
        <v>#N/A</v>
      </c>
      <c r="AA111" s="491" t="e">
        <f ca="1">+IF(AND(ISNUMBER(OFFSET('Sanitation Data'!$E$4,0,10*ROW('Sanitation Data'!E105))),'Data Summary'!CP111="Yes"),100-OFFSET('Sanitation Data'!$E$4,0,10*ROW('Sanitation Data'!E105)),NA())</f>
        <v>#N/A</v>
      </c>
      <c r="AB111" s="491" t="e">
        <f ca="1">+IF(AND(ISNUMBER(OFFSET('Sanitation Data'!$E$6,0,10*ROW('Sanitation Data'!E105))),'Data Summary'!CQ111="Yes"),OFFSET('Sanitation Data'!$E$6,0,10*ROW('Sanitation Data'!E105)),NA())</f>
        <v>#N/A</v>
      </c>
      <c r="AC111" s="491" t="e">
        <f ca="1">+IF(AND(ISNUMBER(OFFSET('Sanitation Data'!$E$10,0,10*ROW('Sanitation Data'!E105))),'Data Summary'!CR111="Yes"),OFFSET('Sanitation Data'!$E$10,0,10*ROW('Sanitation Data'!E105)),NA())</f>
        <v>#N/A</v>
      </c>
      <c r="AD111" s="491" t="e">
        <f ca="1">+IF(AND(ISNUMBER(OFFSET('Sanitation Data'!$E$11,0,10*ROW('Sanitation Data'!E105))),'Data Summary'!CS111="Yes"),OFFSET('Sanitation Data'!$E$11,0,10*ROW('Sanitation Data'!E105)),NA())</f>
        <v>#N/A</v>
      </c>
      <c r="AE111" s="491" t="e">
        <f ca="1">+IF(AND(ISNUMBER(OFFSET('Sanitation Data'!$E$12,0,10*ROW('Sanitation Data'!E105))),'Data Summary'!CT111="Yes"),OFFSET('Sanitation Data'!$E$12,0,10*ROW('Sanitation Data'!E105)),NA())</f>
        <v>#N/A</v>
      </c>
      <c r="AF111" s="491" t="e">
        <f ca="1">+IF(AND(ISNUMBER(OFFSET('Sanitation Data'!$F$4,0,10*ROW('Sanitation Data'!F105))),'Data Summary'!CU111="Yes"),100-OFFSET('Sanitation Data'!$F$4,0,10*ROW('Sanitation Data'!F105)),NA())</f>
        <v>#N/A</v>
      </c>
      <c r="AG111" s="491" t="e">
        <f ca="1">+IF(AND(ISNUMBER(OFFSET('Sanitation Data'!$F$6,0,10*ROW('Sanitation Data'!F105))),'Data Summary'!CV111="Yes"),OFFSET('Sanitation Data'!$F$6,0,10*ROW('Sanitation Data'!F105)),NA())</f>
        <v>#N/A</v>
      </c>
      <c r="AH111" s="491" t="e">
        <f ca="1">+IF(AND(ISNUMBER(OFFSET('Sanitation Data'!$F$10,0,10*ROW('Sanitation Data'!F105))),'Data Summary'!CW111="Yes"),OFFSET('Sanitation Data'!$F$10,0,10*ROW('Sanitation Data'!F105)),NA())</f>
        <v>#N/A</v>
      </c>
      <c r="AI111" s="491" t="e">
        <f ca="1">+IF(AND(ISNUMBER(OFFSET('Sanitation Data'!$F$11,0,10*ROW('Sanitation Data'!F105))),'Data Summary'!CX111="Yes"),OFFSET('Sanitation Data'!$F$11,0,10*ROW('Sanitation Data'!F105)),NA())</f>
        <v>#N/A</v>
      </c>
      <c r="AJ111" s="491" t="e">
        <f ca="1">+IF(AND(ISNUMBER(OFFSET('Sanitation Data'!$F$12,0,10*ROW('Sanitation Data'!F105))),'Data Summary'!CY111="Yes"),OFFSET('Sanitation Data'!$F$12,0,10*ROW('Sanitation Data'!F105)),NA())</f>
        <v>#N/A</v>
      </c>
      <c r="AK111" s="491" t="e">
        <f ca="1">+IF(AND(ISNUMBER(OFFSET('Sanitation Data'!$G$4,0,10*ROW('Sanitation Data'!G105))),'Data Summary'!CZ111="Yes"),100-OFFSET('Sanitation Data'!$G$4,0,10*ROW('Sanitation Data'!G105)),NA())</f>
        <v>#N/A</v>
      </c>
      <c r="AL111" s="491" t="e">
        <f ca="1">+IF(AND(ISNUMBER(OFFSET('Sanitation Data'!$G$6,0,10*ROW('Sanitation Data'!G105))),'Data Summary'!DA111="Yes"),OFFSET('Sanitation Data'!$G$6,0,10*ROW('Sanitation Data'!G105)),NA())</f>
        <v>#N/A</v>
      </c>
      <c r="AM111" s="491" t="e">
        <f ca="1">+IF(AND(ISNUMBER(OFFSET('Sanitation Data'!$G$10,0,10*ROW('Sanitation Data'!G105))),'Data Summary'!DB111="Yes"),OFFSET('Sanitation Data'!$G$10,0,10*ROW('Sanitation Data'!G105)),NA())</f>
        <v>#N/A</v>
      </c>
      <c r="AN111" s="491" t="e">
        <f ca="1">+IF(AND(ISNUMBER(OFFSET('Sanitation Data'!$G$11,0,10*ROW('Sanitation Data'!G105))),'Data Summary'!DC111="Yes"),OFFSET('Sanitation Data'!$G$11,0,10*ROW('Sanitation Data'!G105)),NA())</f>
        <v>#N/A</v>
      </c>
      <c r="AO111" s="491" t="e">
        <f ca="1">+IF(AND(ISNUMBER(OFFSET('Sanitation Data'!$G$12,0,10*ROW('Sanitation Data'!G105))),'Data Summary'!DD111="Yes"),OFFSET('Sanitation Data'!$G$12,0,10*ROW('Sanitation Data'!G105)),NA())</f>
        <v>#N/A</v>
      </c>
      <c r="AP111" s="491" t="e">
        <f ca="1">+IF(AND(ISNUMBER(OFFSET('Sanitation Data'!$H$4,0,10*ROW('Sanitation Data'!H105))),'Data Summary'!DE111="Yes"),100-OFFSET('Sanitation Data'!$H$4,0,10*ROW('Sanitation Data'!H105)),NA())</f>
        <v>#N/A</v>
      </c>
      <c r="AQ111" s="491" t="e">
        <f ca="1">+IF(AND(ISNUMBER(OFFSET('Sanitation Data'!$H$6,0,10*ROW('Sanitation Data'!H105))),'Data Summary'!DF111="Yes"),OFFSET('Sanitation Data'!$H$6,0,10*ROW('Sanitation Data'!H105)),NA())</f>
        <v>#N/A</v>
      </c>
      <c r="AR111" s="491" t="e">
        <f ca="1">+IF(AND(ISNUMBER(OFFSET('Sanitation Data'!$H$10,0,10*ROW('Sanitation Data'!H105))),'Data Summary'!DG111="Yes"),OFFSET('Sanitation Data'!$H$10,0,10*ROW('Sanitation Data'!H105)),NA())</f>
        <v>#N/A</v>
      </c>
      <c r="AS111" s="491" t="e">
        <f ca="1">+IF(AND(ISNUMBER(OFFSET('Sanitation Data'!$H$11,0,10*ROW('Sanitation Data'!H105))),'Data Summary'!DH111="Yes"),OFFSET('Sanitation Data'!$H$11,0,10*ROW('Sanitation Data'!H105)),NA())</f>
        <v>#N/A</v>
      </c>
      <c r="AT111" s="491" t="e">
        <f ca="1">+IF(AND(ISNUMBER(OFFSET('Sanitation Data'!$H$12,0,10*ROW('Sanitation Data'!H105))),'Data Summary'!DI111="Yes"),OFFSET('Sanitation Data'!$H$12,0,10*ROW('Sanitation Data'!H105)),NA())</f>
        <v>#N/A</v>
      </c>
      <c r="AU111" s="491" t="e">
        <f ca="1">+IF(AND(ISNUMBER(OFFSET('Sanitation Data'!$I$4,0,10*ROW('Sanitation Data'!I105))),'Data Summary'!DJ111="Yes"),100-OFFSET('Sanitation Data'!$I$4,0,10*ROW('Sanitation Data'!I105)),NA())</f>
        <v>#N/A</v>
      </c>
      <c r="AV111" s="491" t="e">
        <f ca="1">+IF(AND(ISNUMBER(OFFSET('Sanitation Data'!$I$6,0,10*ROW('Sanitation Data'!I105))),'Data Summary'!DK111="Yes"),OFFSET('Sanitation Data'!$I$6,0,10*ROW('Sanitation Data'!I105)),NA())</f>
        <v>#N/A</v>
      </c>
      <c r="AW111" s="491" t="e">
        <f ca="1">+IF(AND(ISNUMBER(OFFSET('Sanitation Data'!$I$10,0,10*ROW('Sanitation Data'!I105))),'Data Summary'!DL111="Yes"),OFFSET('Sanitation Data'!$I$10,0,10*ROW('Sanitation Data'!I105)),NA())</f>
        <v>#N/A</v>
      </c>
      <c r="AX111" s="491" t="e">
        <f ca="1">+IF(AND(ISNUMBER(OFFSET('Sanitation Data'!$I$11,0,10*ROW('Sanitation Data'!I105))),'Data Summary'!DM111="Yes"),OFFSET('Sanitation Data'!$I$11,0,10*ROW('Sanitation Data'!I105)),NA())</f>
        <v>#N/A</v>
      </c>
      <c r="AY111" s="491" t="e">
        <f ca="1">+IF(AND(ISNUMBER(OFFSET('Sanitation Data'!$I$12,0,10*ROW('Sanitation Data'!I105))),'Data Summary'!DN111="Yes"),OFFSET('Sanitation Data'!$I$12,0,10*ROW('Sanitation Data'!I105)),NA())</f>
        <v>#N/A</v>
      </c>
      <c r="AZ111" s="492" t="e">
        <f ca="1">+IF(AND(ISNUMBER(OFFSET('Hygiene Data'!$D$5,0,10*ROW('Hygiene Data'!D105))),'Data Summary'!DO111="Yes"),OFFSET('Hygiene Data'!$D$5,0,10*ROW('Hygiene Data'!D105)),NA())</f>
        <v>#N/A</v>
      </c>
      <c r="BA111" s="492" t="e">
        <f ca="1">+IF(AND(ISNUMBER(OFFSET('Hygiene Data'!$D$7,0,10*ROW('Hygiene Data'!D105))),'Data Summary'!DP111="Yes"),OFFSET('Hygiene Data'!$D$7,0,10*ROW('Hygiene Data'!D105)),NA())</f>
        <v>#N/A</v>
      </c>
      <c r="BB111" s="492" t="e">
        <f ca="1">+IF(AND(ISNUMBER(OFFSET('Hygiene Data'!$D$9,0,10*ROW('Hygiene Data'!D105))),'Data Summary'!DQ111="Yes"),OFFSET('Hygiene Data'!$D$9,0,10*ROW('Hygiene Data'!D105)),NA())</f>
        <v>#N/A</v>
      </c>
      <c r="BC111" s="492" t="e">
        <f ca="1">+IF(AND(ISNUMBER(OFFSET('Hygiene Data'!$E$5,0,10*ROW('Hygiene Data'!E105))),'Data Summary'!DR111="Yes"),OFFSET('Hygiene Data'!$E$5,0,10*ROW('Hygiene Data'!E105)),NA())</f>
        <v>#N/A</v>
      </c>
      <c r="BD111" s="492" t="e">
        <f ca="1">+IF(AND(ISNUMBER(OFFSET('Hygiene Data'!$E$7,0,10*ROW('Hygiene Data'!E105))),'Data Summary'!DS111="Yes"),OFFSET('Hygiene Data'!$E$7,0,10*ROW('Hygiene Data'!E105)),NA())</f>
        <v>#N/A</v>
      </c>
      <c r="BE111" s="492" t="e">
        <f ca="1">+IF(AND(ISNUMBER(OFFSET('Hygiene Data'!$E$9,0,10*ROW('Hygiene Data'!E105))),'Data Summary'!DT111="Yes"),OFFSET('Hygiene Data'!$E$9,0,10*ROW('Hygiene Data'!E105)),NA())</f>
        <v>#N/A</v>
      </c>
      <c r="BF111" s="492" t="e">
        <f ca="1">+IF(AND(ISNUMBER(OFFSET('Hygiene Data'!$F$5,0,10*ROW('Hygiene Data'!F105))),'Data Summary'!DU111="Yes"),OFFSET('Hygiene Data'!$F$5,0,10*ROW('Hygiene Data'!F105)),NA())</f>
        <v>#N/A</v>
      </c>
      <c r="BG111" s="492" t="e">
        <f ca="1">+IF(AND(ISNUMBER(OFFSET('Hygiene Data'!$F$7,0,10*ROW('Hygiene Data'!F105))),'Data Summary'!DV111="Yes"),OFFSET('Hygiene Data'!$F$7,0,10*ROW('Hygiene Data'!F105)),NA())</f>
        <v>#N/A</v>
      </c>
      <c r="BH111" s="492" t="e">
        <f ca="1">+IF(AND(ISNUMBER(OFFSET('Hygiene Data'!$F$9,0,10*ROW('Hygiene Data'!F105))),'Data Summary'!DW111="Yes"),OFFSET('Hygiene Data'!$F$9,0,10*ROW('Hygiene Data'!F105)),NA())</f>
        <v>#N/A</v>
      </c>
      <c r="BI111" s="492" t="e">
        <f ca="1">+IF(AND(ISNUMBER(OFFSET('Hygiene Data'!$G$5,0,10*ROW('Hygiene Data'!G105))),'Data Summary'!DX111="Yes"),OFFSET('Hygiene Data'!$G$5,0,10*ROW('Hygiene Data'!G105)),NA())</f>
        <v>#N/A</v>
      </c>
      <c r="BJ111" s="492" t="e">
        <f ca="1">+IF(AND(ISNUMBER(OFFSET('Hygiene Data'!$G$7,0,10*ROW('Hygiene Data'!G105))),'Data Summary'!DY111="Yes"),OFFSET('Hygiene Data'!$G$7,0,10*ROW('Hygiene Data'!G105)),NA())</f>
        <v>#N/A</v>
      </c>
      <c r="BK111" s="492" t="e">
        <f ca="1">+IF(AND(ISNUMBER(OFFSET('Hygiene Data'!$G$9,0,10*ROW('Hygiene Data'!G105))),'Data Summary'!DZ111="Yes"),OFFSET('Hygiene Data'!$G$9,0,10*ROW('Hygiene Data'!G105)),NA())</f>
        <v>#N/A</v>
      </c>
      <c r="BL111" s="492" t="e">
        <f ca="1">+IF(AND(ISNUMBER(OFFSET('Hygiene Data'!$H$5,0,10*ROW('Hygiene Data'!H105))),'Data Summary'!EA111="Yes"),OFFSET('Hygiene Data'!$H$5,0,10*ROW('Hygiene Data'!H105)),NA())</f>
        <v>#N/A</v>
      </c>
      <c r="BM111" s="492" t="e">
        <f ca="1">+IF(AND(ISNUMBER(OFFSET('Hygiene Data'!$H$7,0,10*ROW('Hygiene Data'!H105))),'Data Summary'!EB111="Yes"),OFFSET('Hygiene Data'!$H$7,0,10*ROW('Hygiene Data'!H105)),NA())</f>
        <v>#N/A</v>
      </c>
      <c r="BN111" s="492" t="e">
        <f ca="1">+IF(AND(ISNUMBER(OFFSET('Hygiene Data'!$H$9,0,10*ROW('Hygiene Data'!H105))),'Data Summary'!EC111="Yes"),OFFSET('Hygiene Data'!$H$9,0,10*ROW('Hygiene Data'!H105)),NA())</f>
        <v>#N/A</v>
      </c>
      <c r="BO111" s="492" t="e">
        <f ca="1">+IF(AND(ISNUMBER(OFFSET('Hygiene Data'!$I$5,0,10*ROW('Hygiene Data'!I105))),'Data Summary'!ED111="Yes"),OFFSET('Hygiene Data'!$I$5,0,10*ROW('Hygiene Data'!I105)),NA())</f>
        <v>#N/A</v>
      </c>
      <c r="BP111" s="492" t="e">
        <f ca="1">+IF(AND(ISNUMBER(OFFSET('Hygiene Data'!$I$7,0,10*ROW('Hygiene Data'!I105))),'Data Summary'!EE111="Yes"),OFFSET('Hygiene Data'!$I$7,0,10*ROW('Hygiene Data'!I105)),NA())</f>
        <v>#N/A</v>
      </c>
      <c r="BQ111" s="492" t="e">
        <f ca="1">+IF(AND(ISNUMBER(OFFSET('Hygiene Data'!$I$9,0,10*ROW('Hygiene Data'!I105))),'Data Summary'!EF111="Yes"),OFFSET('Hygiene Data'!$I$9,0,10*ROW('Hygiene Data'!I105)),NA())</f>
        <v>#N/A</v>
      </c>
    </row>
    <row r="112" spans="1:69" x14ac:dyDescent="0.25">
      <c r="A112" s="488" t="e">
        <f ca="1">+RIGHT('Data Summary'!A112,LEN('Data Summary'!A112)-9)</f>
        <v>#VALUE!</v>
      </c>
      <c r="B112" s="462" t="str">
        <f ca="1">+IF(ISTEXT('Data Summary'!B112),'Data Summary'!B112,"")</f>
        <v/>
      </c>
      <c r="C112" s="489" t="e">
        <f ca="1">+VALUE('Data Summary'!C112)</f>
        <v>#VALUE!</v>
      </c>
      <c r="D112" s="490" t="e">
        <f ca="1">+IF(AND(ISNUMBER(OFFSET('Water Data'!$D$4,0,10*ROW('Water Data'!D106))),'Data Summary'!BS112="Yes"),100-OFFSET('Water Data'!$D$4,0,10*ROW('Water Data'!D106)),NA())</f>
        <v>#N/A</v>
      </c>
      <c r="E112" s="490" t="e">
        <f ca="1">+IF(AND(ISNUMBER(OFFSET('Water Data'!$D$6,0,10*ROW('Water Data'!D106))),'Data Summary'!BT112="Yes"),OFFSET('Water Data'!$D$6,0,10*ROW('Water Data'!D106)),NA())</f>
        <v>#N/A</v>
      </c>
      <c r="F112" s="490" t="e">
        <f ca="1">+IF(AND(ISNUMBER(OFFSET('Water Data'!$D$9,0,10*ROW('Water Data'!D106))),'Data Summary'!BU112="Yes"),OFFSET('Water Data'!$D$9,0,10*ROW('Water Data'!D106)),NA())</f>
        <v>#N/A</v>
      </c>
      <c r="G112" s="490" t="e">
        <f ca="1">+IF(AND(ISNUMBER(OFFSET('Water Data'!$E$4,0,10*ROW('Water Data'!E106))),'Data Summary'!BV112="Yes"),100-OFFSET('Water Data'!$E$4,0,10*ROW('Water Data'!E106)),NA())</f>
        <v>#N/A</v>
      </c>
      <c r="H112" s="490" t="e">
        <f ca="1">+IF(AND(ISNUMBER(OFFSET('Water Data'!$E$6,0,10*ROW('Water Data'!E106))),'Data Summary'!BW112="Yes"),OFFSET('Water Data'!$E$6,0,10*ROW('Water Data'!E106)),NA())</f>
        <v>#N/A</v>
      </c>
      <c r="I112" s="490" t="e">
        <f ca="1">+IF(AND(ISNUMBER(OFFSET('Water Data'!$E$9,0,10*ROW('Water Data'!E106))),'Data Summary'!BX112="Yes"),OFFSET('Water Data'!$E$9,0,10*ROW('Water Data'!E106)),NA())</f>
        <v>#N/A</v>
      </c>
      <c r="J112" s="490" t="e">
        <f ca="1">+IF(AND(ISNUMBER(OFFSET('Water Data'!$F$4,0,10*ROW('Water Data'!F106))),'Data Summary'!BY112="Yes"),100-OFFSET('Water Data'!$F$4,0,10*ROW('Water Data'!F106)),NA())</f>
        <v>#N/A</v>
      </c>
      <c r="K112" s="490" t="e">
        <f ca="1">+IF(AND(ISNUMBER(OFFSET('Water Data'!$F$6,0,10*ROW('Water Data'!F106))),'Data Summary'!BZ112="Yes"),OFFSET('Water Data'!$F$6,0,10*ROW('Water Data'!F106)),NA())</f>
        <v>#N/A</v>
      </c>
      <c r="L112" s="490" t="e">
        <f ca="1">+IF(AND(ISNUMBER(OFFSET('Water Data'!$F$9,0,10*ROW('Water Data'!F106))),'Data Summary'!CA112="Yes"),OFFSET('Water Data'!$F$9,0,10*ROW('Water Data'!F106)),NA())</f>
        <v>#N/A</v>
      </c>
      <c r="M112" s="490" t="e">
        <f ca="1">+IF(AND(ISNUMBER(OFFSET('Water Data'!$G$4,0,10*ROW('Water Data'!G106))),'Data Summary'!CB112="Yes"),100-OFFSET('Water Data'!$G$4,0,10*ROW('Water Data'!G106)),NA())</f>
        <v>#N/A</v>
      </c>
      <c r="N112" s="490" t="e">
        <f ca="1">+IF(AND(ISNUMBER(OFFSET('Water Data'!$G$6,0,10*ROW('Water Data'!G106))),'Data Summary'!CC112="Yes"),OFFSET('Water Data'!$G$6,0,10*ROW('Water Data'!G106)),NA())</f>
        <v>#N/A</v>
      </c>
      <c r="O112" s="490" t="e">
        <f ca="1">+IF(AND(ISNUMBER(OFFSET('Water Data'!$G$9,0,10*ROW('Water Data'!G106))),'Data Summary'!CD112="Yes"),OFFSET('Water Data'!$G$9,0,10*ROW('Water Data'!G106)),NA())</f>
        <v>#N/A</v>
      </c>
      <c r="P112" s="490" t="e">
        <f ca="1">+IF(AND(ISNUMBER(OFFSET('Water Data'!$H$4,0,10*ROW('Water Data'!H106))),'Data Summary'!CE112="Yes"),100-OFFSET('Water Data'!$H$4,0,10*ROW('Water Data'!H106)),NA())</f>
        <v>#N/A</v>
      </c>
      <c r="Q112" s="490" t="e">
        <f ca="1">+IF(AND(ISNUMBER(OFFSET('Water Data'!$H$6,0,10*ROW('Water Data'!H106))),'Data Summary'!CF112="Yes"),OFFSET('Water Data'!$H$6,0,10*ROW('Water Data'!H106)),NA())</f>
        <v>#N/A</v>
      </c>
      <c r="R112" s="490" t="e">
        <f ca="1">+IF(AND(ISNUMBER(OFFSET('Water Data'!$H$9,0,10*ROW('Water Data'!H106))),'Data Summary'!CG112="Yes"),OFFSET('Water Data'!$H$9,0,10*ROW('Water Data'!H106)),NA())</f>
        <v>#N/A</v>
      </c>
      <c r="S112" s="490" t="e">
        <f ca="1">+IF(AND(ISNUMBER(OFFSET('Water Data'!$I$4,0,10*ROW('Water Data'!I106))),'Data Summary'!CH112="Yes"),100-OFFSET('Water Data'!$I$4,0,10*ROW('Water Data'!I106)),NA())</f>
        <v>#N/A</v>
      </c>
      <c r="T112" s="490" t="e">
        <f ca="1">+IF(AND(ISNUMBER(OFFSET('Water Data'!$I$6,0,10*ROW('Water Data'!I106))),'Data Summary'!CI112="Yes"),OFFSET('Water Data'!$I$6,0,10*ROW('Water Data'!I106)),NA())</f>
        <v>#N/A</v>
      </c>
      <c r="U112" s="490" t="e">
        <f ca="1">+IF(AND(ISNUMBER(OFFSET('Water Data'!$I$9,0,10*ROW('Water Data'!I106))),'Data Summary'!CJ112="Yes"),OFFSET('Water Data'!$I$9,0,10*ROW('Water Data'!I106)),NA())</f>
        <v>#N/A</v>
      </c>
      <c r="V112" s="491" t="e">
        <f ca="1">+IF(AND(ISNUMBER(OFFSET('Sanitation Data'!$D$4,0,10*ROW('Sanitation Data'!D106))),'Data Summary'!CK112="Yes"),100-OFFSET('Sanitation Data'!$D$4,0,10*ROW('Sanitation Data'!D106)),NA())</f>
        <v>#N/A</v>
      </c>
      <c r="W112" s="491" t="e">
        <f ca="1">+IF(AND(ISNUMBER(OFFSET('Sanitation Data'!$D$6,0,10*ROW('Sanitation Data'!D106))),'Data Summary'!CL112="Yes"),OFFSET('Sanitation Data'!$D$6,0,10*ROW('Sanitation Data'!D106)),NA())</f>
        <v>#N/A</v>
      </c>
      <c r="X112" s="491" t="e">
        <f ca="1">+IF(AND(ISNUMBER(OFFSET('Sanitation Data'!$D$10,0,10*ROW('Sanitation Data'!D106))),'Data Summary'!CM112="Yes"),OFFSET('Sanitation Data'!$D$10,0,10*ROW('Sanitation Data'!D106)),NA())</f>
        <v>#N/A</v>
      </c>
      <c r="Y112" s="491" t="e">
        <f ca="1">+IF(AND(ISNUMBER(OFFSET('Sanitation Data'!$D$11,0,10*ROW('Sanitation Data'!D106))),'Data Summary'!CN112="Yes"),OFFSET('Sanitation Data'!$D$11,0,10*ROW('Sanitation Data'!D106)),NA())</f>
        <v>#N/A</v>
      </c>
      <c r="Z112" s="491" t="e">
        <f ca="1">+IF(AND(ISNUMBER(OFFSET('Sanitation Data'!$D$12,0,10*ROW('Sanitation Data'!D106))),'Data Summary'!CO112="Yes"),OFFSET('Sanitation Data'!$D$12,0,10*ROW('Sanitation Data'!D106)),NA())</f>
        <v>#N/A</v>
      </c>
      <c r="AA112" s="491" t="e">
        <f ca="1">+IF(AND(ISNUMBER(OFFSET('Sanitation Data'!$E$4,0,10*ROW('Sanitation Data'!E106))),'Data Summary'!CP112="Yes"),100-OFFSET('Sanitation Data'!$E$4,0,10*ROW('Sanitation Data'!E106)),NA())</f>
        <v>#N/A</v>
      </c>
      <c r="AB112" s="491" t="e">
        <f ca="1">+IF(AND(ISNUMBER(OFFSET('Sanitation Data'!$E$6,0,10*ROW('Sanitation Data'!E106))),'Data Summary'!CQ112="Yes"),OFFSET('Sanitation Data'!$E$6,0,10*ROW('Sanitation Data'!E106)),NA())</f>
        <v>#N/A</v>
      </c>
      <c r="AC112" s="491" t="e">
        <f ca="1">+IF(AND(ISNUMBER(OFFSET('Sanitation Data'!$E$10,0,10*ROW('Sanitation Data'!E106))),'Data Summary'!CR112="Yes"),OFFSET('Sanitation Data'!$E$10,0,10*ROW('Sanitation Data'!E106)),NA())</f>
        <v>#N/A</v>
      </c>
      <c r="AD112" s="491" t="e">
        <f ca="1">+IF(AND(ISNUMBER(OFFSET('Sanitation Data'!$E$11,0,10*ROW('Sanitation Data'!E106))),'Data Summary'!CS112="Yes"),OFFSET('Sanitation Data'!$E$11,0,10*ROW('Sanitation Data'!E106)),NA())</f>
        <v>#N/A</v>
      </c>
      <c r="AE112" s="491" t="e">
        <f ca="1">+IF(AND(ISNUMBER(OFFSET('Sanitation Data'!$E$12,0,10*ROW('Sanitation Data'!E106))),'Data Summary'!CT112="Yes"),OFFSET('Sanitation Data'!$E$12,0,10*ROW('Sanitation Data'!E106)),NA())</f>
        <v>#N/A</v>
      </c>
      <c r="AF112" s="491" t="e">
        <f ca="1">+IF(AND(ISNUMBER(OFFSET('Sanitation Data'!$F$4,0,10*ROW('Sanitation Data'!F106))),'Data Summary'!CU112="Yes"),100-OFFSET('Sanitation Data'!$F$4,0,10*ROW('Sanitation Data'!F106)),NA())</f>
        <v>#N/A</v>
      </c>
      <c r="AG112" s="491" t="e">
        <f ca="1">+IF(AND(ISNUMBER(OFFSET('Sanitation Data'!$F$6,0,10*ROW('Sanitation Data'!F106))),'Data Summary'!CV112="Yes"),OFFSET('Sanitation Data'!$F$6,0,10*ROW('Sanitation Data'!F106)),NA())</f>
        <v>#N/A</v>
      </c>
      <c r="AH112" s="491" t="e">
        <f ca="1">+IF(AND(ISNUMBER(OFFSET('Sanitation Data'!$F$10,0,10*ROW('Sanitation Data'!F106))),'Data Summary'!CW112="Yes"),OFFSET('Sanitation Data'!$F$10,0,10*ROW('Sanitation Data'!F106)),NA())</f>
        <v>#N/A</v>
      </c>
      <c r="AI112" s="491" t="e">
        <f ca="1">+IF(AND(ISNUMBER(OFFSET('Sanitation Data'!$F$11,0,10*ROW('Sanitation Data'!F106))),'Data Summary'!CX112="Yes"),OFFSET('Sanitation Data'!$F$11,0,10*ROW('Sanitation Data'!F106)),NA())</f>
        <v>#N/A</v>
      </c>
      <c r="AJ112" s="491" t="e">
        <f ca="1">+IF(AND(ISNUMBER(OFFSET('Sanitation Data'!$F$12,0,10*ROW('Sanitation Data'!F106))),'Data Summary'!CY112="Yes"),OFFSET('Sanitation Data'!$F$12,0,10*ROW('Sanitation Data'!F106)),NA())</f>
        <v>#N/A</v>
      </c>
      <c r="AK112" s="491" t="e">
        <f ca="1">+IF(AND(ISNUMBER(OFFSET('Sanitation Data'!$G$4,0,10*ROW('Sanitation Data'!G106))),'Data Summary'!CZ112="Yes"),100-OFFSET('Sanitation Data'!$G$4,0,10*ROW('Sanitation Data'!G106)),NA())</f>
        <v>#N/A</v>
      </c>
      <c r="AL112" s="491" t="e">
        <f ca="1">+IF(AND(ISNUMBER(OFFSET('Sanitation Data'!$G$6,0,10*ROW('Sanitation Data'!G106))),'Data Summary'!DA112="Yes"),OFFSET('Sanitation Data'!$G$6,0,10*ROW('Sanitation Data'!G106)),NA())</f>
        <v>#N/A</v>
      </c>
      <c r="AM112" s="491" t="e">
        <f ca="1">+IF(AND(ISNUMBER(OFFSET('Sanitation Data'!$G$10,0,10*ROW('Sanitation Data'!G106))),'Data Summary'!DB112="Yes"),OFFSET('Sanitation Data'!$G$10,0,10*ROW('Sanitation Data'!G106)),NA())</f>
        <v>#N/A</v>
      </c>
      <c r="AN112" s="491" t="e">
        <f ca="1">+IF(AND(ISNUMBER(OFFSET('Sanitation Data'!$G$11,0,10*ROW('Sanitation Data'!G106))),'Data Summary'!DC112="Yes"),OFFSET('Sanitation Data'!$G$11,0,10*ROW('Sanitation Data'!G106)),NA())</f>
        <v>#N/A</v>
      </c>
      <c r="AO112" s="491" t="e">
        <f ca="1">+IF(AND(ISNUMBER(OFFSET('Sanitation Data'!$G$12,0,10*ROW('Sanitation Data'!G106))),'Data Summary'!DD112="Yes"),OFFSET('Sanitation Data'!$G$12,0,10*ROW('Sanitation Data'!G106)),NA())</f>
        <v>#N/A</v>
      </c>
      <c r="AP112" s="491" t="e">
        <f ca="1">+IF(AND(ISNUMBER(OFFSET('Sanitation Data'!$H$4,0,10*ROW('Sanitation Data'!H106))),'Data Summary'!DE112="Yes"),100-OFFSET('Sanitation Data'!$H$4,0,10*ROW('Sanitation Data'!H106)),NA())</f>
        <v>#N/A</v>
      </c>
      <c r="AQ112" s="491" t="e">
        <f ca="1">+IF(AND(ISNUMBER(OFFSET('Sanitation Data'!$H$6,0,10*ROW('Sanitation Data'!H106))),'Data Summary'!DF112="Yes"),OFFSET('Sanitation Data'!$H$6,0,10*ROW('Sanitation Data'!H106)),NA())</f>
        <v>#N/A</v>
      </c>
      <c r="AR112" s="491" t="e">
        <f ca="1">+IF(AND(ISNUMBER(OFFSET('Sanitation Data'!$H$10,0,10*ROW('Sanitation Data'!H106))),'Data Summary'!DG112="Yes"),OFFSET('Sanitation Data'!$H$10,0,10*ROW('Sanitation Data'!H106)),NA())</f>
        <v>#N/A</v>
      </c>
      <c r="AS112" s="491" t="e">
        <f ca="1">+IF(AND(ISNUMBER(OFFSET('Sanitation Data'!$H$11,0,10*ROW('Sanitation Data'!H106))),'Data Summary'!DH112="Yes"),OFFSET('Sanitation Data'!$H$11,0,10*ROW('Sanitation Data'!H106)),NA())</f>
        <v>#N/A</v>
      </c>
      <c r="AT112" s="491" t="e">
        <f ca="1">+IF(AND(ISNUMBER(OFFSET('Sanitation Data'!$H$12,0,10*ROW('Sanitation Data'!H106))),'Data Summary'!DI112="Yes"),OFFSET('Sanitation Data'!$H$12,0,10*ROW('Sanitation Data'!H106)),NA())</f>
        <v>#N/A</v>
      </c>
      <c r="AU112" s="491" t="e">
        <f ca="1">+IF(AND(ISNUMBER(OFFSET('Sanitation Data'!$I$4,0,10*ROW('Sanitation Data'!I106))),'Data Summary'!DJ112="Yes"),100-OFFSET('Sanitation Data'!$I$4,0,10*ROW('Sanitation Data'!I106)),NA())</f>
        <v>#N/A</v>
      </c>
      <c r="AV112" s="491" t="e">
        <f ca="1">+IF(AND(ISNUMBER(OFFSET('Sanitation Data'!$I$6,0,10*ROW('Sanitation Data'!I106))),'Data Summary'!DK112="Yes"),OFFSET('Sanitation Data'!$I$6,0,10*ROW('Sanitation Data'!I106)),NA())</f>
        <v>#N/A</v>
      </c>
      <c r="AW112" s="491" t="e">
        <f ca="1">+IF(AND(ISNUMBER(OFFSET('Sanitation Data'!$I$10,0,10*ROW('Sanitation Data'!I106))),'Data Summary'!DL112="Yes"),OFFSET('Sanitation Data'!$I$10,0,10*ROW('Sanitation Data'!I106)),NA())</f>
        <v>#N/A</v>
      </c>
      <c r="AX112" s="491" t="e">
        <f ca="1">+IF(AND(ISNUMBER(OFFSET('Sanitation Data'!$I$11,0,10*ROW('Sanitation Data'!I106))),'Data Summary'!DM112="Yes"),OFFSET('Sanitation Data'!$I$11,0,10*ROW('Sanitation Data'!I106)),NA())</f>
        <v>#N/A</v>
      </c>
      <c r="AY112" s="491" t="e">
        <f ca="1">+IF(AND(ISNUMBER(OFFSET('Sanitation Data'!$I$12,0,10*ROW('Sanitation Data'!I106))),'Data Summary'!DN112="Yes"),OFFSET('Sanitation Data'!$I$12,0,10*ROW('Sanitation Data'!I106)),NA())</f>
        <v>#N/A</v>
      </c>
      <c r="AZ112" s="492" t="e">
        <f ca="1">+IF(AND(ISNUMBER(OFFSET('Hygiene Data'!$D$5,0,10*ROW('Hygiene Data'!D106))),'Data Summary'!DO112="Yes"),OFFSET('Hygiene Data'!$D$5,0,10*ROW('Hygiene Data'!D106)),NA())</f>
        <v>#N/A</v>
      </c>
      <c r="BA112" s="492" t="e">
        <f ca="1">+IF(AND(ISNUMBER(OFFSET('Hygiene Data'!$D$7,0,10*ROW('Hygiene Data'!D106))),'Data Summary'!DP112="Yes"),OFFSET('Hygiene Data'!$D$7,0,10*ROW('Hygiene Data'!D106)),NA())</f>
        <v>#N/A</v>
      </c>
      <c r="BB112" s="492" t="e">
        <f ca="1">+IF(AND(ISNUMBER(OFFSET('Hygiene Data'!$D$9,0,10*ROW('Hygiene Data'!D106))),'Data Summary'!DQ112="Yes"),OFFSET('Hygiene Data'!$D$9,0,10*ROW('Hygiene Data'!D106)),NA())</f>
        <v>#N/A</v>
      </c>
      <c r="BC112" s="492" t="e">
        <f ca="1">+IF(AND(ISNUMBER(OFFSET('Hygiene Data'!$E$5,0,10*ROW('Hygiene Data'!E106))),'Data Summary'!DR112="Yes"),OFFSET('Hygiene Data'!$E$5,0,10*ROW('Hygiene Data'!E106)),NA())</f>
        <v>#N/A</v>
      </c>
      <c r="BD112" s="492" t="e">
        <f ca="1">+IF(AND(ISNUMBER(OFFSET('Hygiene Data'!$E$7,0,10*ROW('Hygiene Data'!E106))),'Data Summary'!DS112="Yes"),OFFSET('Hygiene Data'!$E$7,0,10*ROW('Hygiene Data'!E106)),NA())</f>
        <v>#N/A</v>
      </c>
      <c r="BE112" s="492" t="e">
        <f ca="1">+IF(AND(ISNUMBER(OFFSET('Hygiene Data'!$E$9,0,10*ROW('Hygiene Data'!E106))),'Data Summary'!DT112="Yes"),OFFSET('Hygiene Data'!$E$9,0,10*ROW('Hygiene Data'!E106)),NA())</f>
        <v>#N/A</v>
      </c>
      <c r="BF112" s="492" t="e">
        <f ca="1">+IF(AND(ISNUMBER(OFFSET('Hygiene Data'!$F$5,0,10*ROW('Hygiene Data'!F106))),'Data Summary'!DU112="Yes"),OFFSET('Hygiene Data'!$F$5,0,10*ROW('Hygiene Data'!F106)),NA())</f>
        <v>#N/A</v>
      </c>
      <c r="BG112" s="492" t="e">
        <f ca="1">+IF(AND(ISNUMBER(OFFSET('Hygiene Data'!$F$7,0,10*ROW('Hygiene Data'!F106))),'Data Summary'!DV112="Yes"),OFFSET('Hygiene Data'!$F$7,0,10*ROW('Hygiene Data'!F106)),NA())</f>
        <v>#N/A</v>
      </c>
      <c r="BH112" s="492" t="e">
        <f ca="1">+IF(AND(ISNUMBER(OFFSET('Hygiene Data'!$F$9,0,10*ROW('Hygiene Data'!F106))),'Data Summary'!DW112="Yes"),OFFSET('Hygiene Data'!$F$9,0,10*ROW('Hygiene Data'!F106)),NA())</f>
        <v>#N/A</v>
      </c>
      <c r="BI112" s="492" t="e">
        <f ca="1">+IF(AND(ISNUMBER(OFFSET('Hygiene Data'!$G$5,0,10*ROW('Hygiene Data'!G106))),'Data Summary'!DX112="Yes"),OFFSET('Hygiene Data'!$G$5,0,10*ROW('Hygiene Data'!G106)),NA())</f>
        <v>#N/A</v>
      </c>
      <c r="BJ112" s="492" t="e">
        <f ca="1">+IF(AND(ISNUMBER(OFFSET('Hygiene Data'!$G$7,0,10*ROW('Hygiene Data'!G106))),'Data Summary'!DY112="Yes"),OFFSET('Hygiene Data'!$G$7,0,10*ROW('Hygiene Data'!G106)),NA())</f>
        <v>#N/A</v>
      </c>
      <c r="BK112" s="492" t="e">
        <f ca="1">+IF(AND(ISNUMBER(OFFSET('Hygiene Data'!$G$9,0,10*ROW('Hygiene Data'!G106))),'Data Summary'!DZ112="Yes"),OFFSET('Hygiene Data'!$G$9,0,10*ROW('Hygiene Data'!G106)),NA())</f>
        <v>#N/A</v>
      </c>
      <c r="BL112" s="492" t="e">
        <f ca="1">+IF(AND(ISNUMBER(OFFSET('Hygiene Data'!$H$5,0,10*ROW('Hygiene Data'!H106))),'Data Summary'!EA112="Yes"),OFFSET('Hygiene Data'!$H$5,0,10*ROW('Hygiene Data'!H106)),NA())</f>
        <v>#N/A</v>
      </c>
      <c r="BM112" s="492" t="e">
        <f ca="1">+IF(AND(ISNUMBER(OFFSET('Hygiene Data'!$H$7,0,10*ROW('Hygiene Data'!H106))),'Data Summary'!EB112="Yes"),OFFSET('Hygiene Data'!$H$7,0,10*ROW('Hygiene Data'!H106)),NA())</f>
        <v>#N/A</v>
      </c>
      <c r="BN112" s="492" t="e">
        <f ca="1">+IF(AND(ISNUMBER(OFFSET('Hygiene Data'!$H$9,0,10*ROW('Hygiene Data'!H106))),'Data Summary'!EC112="Yes"),OFFSET('Hygiene Data'!$H$9,0,10*ROW('Hygiene Data'!H106)),NA())</f>
        <v>#N/A</v>
      </c>
      <c r="BO112" s="492" t="e">
        <f ca="1">+IF(AND(ISNUMBER(OFFSET('Hygiene Data'!$I$5,0,10*ROW('Hygiene Data'!I106))),'Data Summary'!ED112="Yes"),OFFSET('Hygiene Data'!$I$5,0,10*ROW('Hygiene Data'!I106)),NA())</f>
        <v>#N/A</v>
      </c>
      <c r="BP112" s="492" t="e">
        <f ca="1">+IF(AND(ISNUMBER(OFFSET('Hygiene Data'!$I$7,0,10*ROW('Hygiene Data'!I106))),'Data Summary'!EE112="Yes"),OFFSET('Hygiene Data'!$I$7,0,10*ROW('Hygiene Data'!I106)),NA())</f>
        <v>#N/A</v>
      </c>
      <c r="BQ112" s="492" t="e">
        <f ca="1">+IF(AND(ISNUMBER(OFFSET('Hygiene Data'!$I$9,0,10*ROW('Hygiene Data'!I106))),'Data Summary'!EF112="Yes"),OFFSET('Hygiene Data'!$I$9,0,10*ROW('Hygiene Data'!I106)),NA())</f>
        <v>#N/A</v>
      </c>
    </row>
    <row r="113" spans="1:69" x14ac:dyDescent="0.25">
      <c r="A113" s="488" t="e">
        <f ca="1">+RIGHT('Data Summary'!A113,LEN('Data Summary'!A113)-9)</f>
        <v>#VALUE!</v>
      </c>
      <c r="B113" s="462" t="str">
        <f ca="1">+IF(ISTEXT('Data Summary'!B113),'Data Summary'!B113,"")</f>
        <v/>
      </c>
      <c r="C113" s="489" t="e">
        <f ca="1">+VALUE('Data Summary'!C113)</f>
        <v>#VALUE!</v>
      </c>
      <c r="D113" s="490" t="e">
        <f ca="1">+IF(AND(ISNUMBER(OFFSET('Water Data'!$D$4,0,10*ROW('Water Data'!D107))),'Data Summary'!BS113="Yes"),100-OFFSET('Water Data'!$D$4,0,10*ROW('Water Data'!D107)),NA())</f>
        <v>#N/A</v>
      </c>
      <c r="E113" s="490" t="e">
        <f ca="1">+IF(AND(ISNUMBER(OFFSET('Water Data'!$D$6,0,10*ROW('Water Data'!D107))),'Data Summary'!BT113="Yes"),OFFSET('Water Data'!$D$6,0,10*ROW('Water Data'!D107)),NA())</f>
        <v>#N/A</v>
      </c>
      <c r="F113" s="490" t="e">
        <f ca="1">+IF(AND(ISNUMBER(OFFSET('Water Data'!$D$9,0,10*ROW('Water Data'!D107))),'Data Summary'!BU113="Yes"),OFFSET('Water Data'!$D$9,0,10*ROW('Water Data'!D107)),NA())</f>
        <v>#N/A</v>
      </c>
      <c r="G113" s="490" t="e">
        <f ca="1">+IF(AND(ISNUMBER(OFFSET('Water Data'!$E$4,0,10*ROW('Water Data'!E107))),'Data Summary'!BV113="Yes"),100-OFFSET('Water Data'!$E$4,0,10*ROW('Water Data'!E107)),NA())</f>
        <v>#N/A</v>
      </c>
      <c r="H113" s="490" t="e">
        <f ca="1">+IF(AND(ISNUMBER(OFFSET('Water Data'!$E$6,0,10*ROW('Water Data'!E107))),'Data Summary'!BW113="Yes"),OFFSET('Water Data'!$E$6,0,10*ROW('Water Data'!E107)),NA())</f>
        <v>#N/A</v>
      </c>
      <c r="I113" s="490" t="e">
        <f ca="1">+IF(AND(ISNUMBER(OFFSET('Water Data'!$E$9,0,10*ROW('Water Data'!E107))),'Data Summary'!BX113="Yes"),OFFSET('Water Data'!$E$9,0,10*ROW('Water Data'!E107)),NA())</f>
        <v>#N/A</v>
      </c>
      <c r="J113" s="490" t="e">
        <f ca="1">+IF(AND(ISNUMBER(OFFSET('Water Data'!$F$4,0,10*ROW('Water Data'!F107))),'Data Summary'!BY113="Yes"),100-OFFSET('Water Data'!$F$4,0,10*ROW('Water Data'!F107)),NA())</f>
        <v>#N/A</v>
      </c>
      <c r="K113" s="490" t="e">
        <f ca="1">+IF(AND(ISNUMBER(OFFSET('Water Data'!$F$6,0,10*ROW('Water Data'!F107))),'Data Summary'!BZ113="Yes"),OFFSET('Water Data'!$F$6,0,10*ROW('Water Data'!F107)),NA())</f>
        <v>#N/A</v>
      </c>
      <c r="L113" s="490" t="e">
        <f ca="1">+IF(AND(ISNUMBER(OFFSET('Water Data'!$F$9,0,10*ROW('Water Data'!F107))),'Data Summary'!CA113="Yes"),OFFSET('Water Data'!$F$9,0,10*ROW('Water Data'!F107)),NA())</f>
        <v>#N/A</v>
      </c>
      <c r="M113" s="490" t="e">
        <f ca="1">+IF(AND(ISNUMBER(OFFSET('Water Data'!$G$4,0,10*ROW('Water Data'!G107))),'Data Summary'!CB113="Yes"),100-OFFSET('Water Data'!$G$4,0,10*ROW('Water Data'!G107)),NA())</f>
        <v>#N/A</v>
      </c>
      <c r="N113" s="490" t="e">
        <f ca="1">+IF(AND(ISNUMBER(OFFSET('Water Data'!$G$6,0,10*ROW('Water Data'!G107))),'Data Summary'!CC113="Yes"),OFFSET('Water Data'!$G$6,0,10*ROW('Water Data'!G107)),NA())</f>
        <v>#N/A</v>
      </c>
      <c r="O113" s="490" t="e">
        <f ca="1">+IF(AND(ISNUMBER(OFFSET('Water Data'!$G$9,0,10*ROW('Water Data'!G107))),'Data Summary'!CD113="Yes"),OFFSET('Water Data'!$G$9,0,10*ROW('Water Data'!G107)),NA())</f>
        <v>#N/A</v>
      </c>
      <c r="P113" s="490" t="e">
        <f ca="1">+IF(AND(ISNUMBER(OFFSET('Water Data'!$H$4,0,10*ROW('Water Data'!H107))),'Data Summary'!CE113="Yes"),100-OFFSET('Water Data'!$H$4,0,10*ROW('Water Data'!H107)),NA())</f>
        <v>#N/A</v>
      </c>
      <c r="Q113" s="490" t="e">
        <f ca="1">+IF(AND(ISNUMBER(OFFSET('Water Data'!$H$6,0,10*ROW('Water Data'!H107))),'Data Summary'!CF113="Yes"),OFFSET('Water Data'!$H$6,0,10*ROW('Water Data'!H107)),NA())</f>
        <v>#N/A</v>
      </c>
      <c r="R113" s="490" t="e">
        <f ca="1">+IF(AND(ISNUMBER(OFFSET('Water Data'!$H$9,0,10*ROW('Water Data'!H107))),'Data Summary'!CG113="Yes"),OFFSET('Water Data'!$H$9,0,10*ROW('Water Data'!H107)),NA())</f>
        <v>#N/A</v>
      </c>
      <c r="S113" s="490" t="e">
        <f ca="1">+IF(AND(ISNUMBER(OFFSET('Water Data'!$I$4,0,10*ROW('Water Data'!I107))),'Data Summary'!CH113="Yes"),100-OFFSET('Water Data'!$I$4,0,10*ROW('Water Data'!I107)),NA())</f>
        <v>#N/A</v>
      </c>
      <c r="T113" s="490" t="e">
        <f ca="1">+IF(AND(ISNUMBER(OFFSET('Water Data'!$I$6,0,10*ROW('Water Data'!I107))),'Data Summary'!CI113="Yes"),OFFSET('Water Data'!$I$6,0,10*ROW('Water Data'!I107)),NA())</f>
        <v>#N/A</v>
      </c>
      <c r="U113" s="490" t="e">
        <f ca="1">+IF(AND(ISNUMBER(OFFSET('Water Data'!$I$9,0,10*ROW('Water Data'!I107))),'Data Summary'!CJ113="Yes"),OFFSET('Water Data'!$I$9,0,10*ROW('Water Data'!I107)),NA())</f>
        <v>#N/A</v>
      </c>
      <c r="V113" s="491" t="e">
        <f ca="1">+IF(AND(ISNUMBER(OFFSET('Sanitation Data'!$D$4,0,10*ROW('Sanitation Data'!D107))),'Data Summary'!CK113="Yes"),100-OFFSET('Sanitation Data'!$D$4,0,10*ROW('Sanitation Data'!D107)),NA())</f>
        <v>#N/A</v>
      </c>
      <c r="W113" s="491" t="e">
        <f ca="1">+IF(AND(ISNUMBER(OFFSET('Sanitation Data'!$D$6,0,10*ROW('Sanitation Data'!D107))),'Data Summary'!CL113="Yes"),OFFSET('Sanitation Data'!$D$6,0,10*ROW('Sanitation Data'!D107)),NA())</f>
        <v>#N/A</v>
      </c>
      <c r="X113" s="491" t="e">
        <f ca="1">+IF(AND(ISNUMBER(OFFSET('Sanitation Data'!$D$10,0,10*ROW('Sanitation Data'!D107))),'Data Summary'!CM113="Yes"),OFFSET('Sanitation Data'!$D$10,0,10*ROW('Sanitation Data'!D107)),NA())</f>
        <v>#N/A</v>
      </c>
      <c r="Y113" s="491" t="e">
        <f ca="1">+IF(AND(ISNUMBER(OFFSET('Sanitation Data'!$D$11,0,10*ROW('Sanitation Data'!D107))),'Data Summary'!CN113="Yes"),OFFSET('Sanitation Data'!$D$11,0,10*ROW('Sanitation Data'!D107)),NA())</f>
        <v>#N/A</v>
      </c>
      <c r="Z113" s="491" t="e">
        <f ca="1">+IF(AND(ISNUMBER(OFFSET('Sanitation Data'!$D$12,0,10*ROW('Sanitation Data'!D107))),'Data Summary'!CO113="Yes"),OFFSET('Sanitation Data'!$D$12,0,10*ROW('Sanitation Data'!D107)),NA())</f>
        <v>#N/A</v>
      </c>
      <c r="AA113" s="491" t="e">
        <f ca="1">+IF(AND(ISNUMBER(OFFSET('Sanitation Data'!$E$4,0,10*ROW('Sanitation Data'!E107))),'Data Summary'!CP113="Yes"),100-OFFSET('Sanitation Data'!$E$4,0,10*ROW('Sanitation Data'!E107)),NA())</f>
        <v>#N/A</v>
      </c>
      <c r="AB113" s="491" t="e">
        <f ca="1">+IF(AND(ISNUMBER(OFFSET('Sanitation Data'!$E$6,0,10*ROW('Sanitation Data'!E107))),'Data Summary'!CQ113="Yes"),OFFSET('Sanitation Data'!$E$6,0,10*ROW('Sanitation Data'!E107)),NA())</f>
        <v>#N/A</v>
      </c>
      <c r="AC113" s="491" t="e">
        <f ca="1">+IF(AND(ISNUMBER(OFFSET('Sanitation Data'!$E$10,0,10*ROW('Sanitation Data'!E107))),'Data Summary'!CR113="Yes"),OFFSET('Sanitation Data'!$E$10,0,10*ROW('Sanitation Data'!E107)),NA())</f>
        <v>#N/A</v>
      </c>
      <c r="AD113" s="491" t="e">
        <f ca="1">+IF(AND(ISNUMBER(OFFSET('Sanitation Data'!$E$11,0,10*ROW('Sanitation Data'!E107))),'Data Summary'!CS113="Yes"),OFFSET('Sanitation Data'!$E$11,0,10*ROW('Sanitation Data'!E107)),NA())</f>
        <v>#N/A</v>
      </c>
      <c r="AE113" s="491" t="e">
        <f ca="1">+IF(AND(ISNUMBER(OFFSET('Sanitation Data'!$E$12,0,10*ROW('Sanitation Data'!E107))),'Data Summary'!CT113="Yes"),OFFSET('Sanitation Data'!$E$12,0,10*ROW('Sanitation Data'!E107)),NA())</f>
        <v>#N/A</v>
      </c>
      <c r="AF113" s="491" t="e">
        <f ca="1">+IF(AND(ISNUMBER(OFFSET('Sanitation Data'!$F$4,0,10*ROW('Sanitation Data'!F107))),'Data Summary'!CU113="Yes"),100-OFFSET('Sanitation Data'!$F$4,0,10*ROW('Sanitation Data'!F107)),NA())</f>
        <v>#N/A</v>
      </c>
      <c r="AG113" s="491" t="e">
        <f ca="1">+IF(AND(ISNUMBER(OFFSET('Sanitation Data'!$F$6,0,10*ROW('Sanitation Data'!F107))),'Data Summary'!CV113="Yes"),OFFSET('Sanitation Data'!$F$6,0,10*ROW('Sanitation Data'!F107)),NA())</f>
        <v>#N/A</v>
      </c>
      <c r="AH113" s="491" t="e">
        <f ca="1">+IF(AND(ISNUMBER(OFFSET('Sanitation Data'!$F$10,0,10*ROW('Sanitation Data'!F107))),'Data Summary'!CW113="Yes"),OFFSET('Sanitation Data'!$F$10,0,10*ROW('Sanitation Data'!F107)),NA())</f>
        <v>#N/A</v>
      </c>
      <c r="AI113" s="491" t="e">
        <f ca="1">+IF(AND(ISNUMBER(OFFSET('Sanitation Data'!$F$11,0,10*ROW('Sanitation Data'!F107))),'Data Summary'!CX113="Yes"),OFFSET('Sanitation Data'!$F$11,0,10*ROW('Sanitation Data'!F107)),NA())</f>
        <v>#N/A</v>
      </c>
      <c r="AJ113" s="491" t="e">
        <f ca="1">+IF(AND(ISNUMBER(OFFSET('Sanitation Data'!$F$12,0,10*ROW('Sanitation Data'!F107))),'Data Summary'!CY113="Yes"),OFFSET('Sanitation Data'!$F$12,0,10*ROW('Sanitation Data'!F107)),NA())</f>
        <v>#N/A</v>
      </c>
      <c r="AK113" s="491" t="e">
        <f ca="1">+IF(AND(ISNUMBER(OFFSET('Sanitation Data'!$G$4,0,10*ROW('Sanitation Data'!G107))),'Data Summary'!CZ113="Yes"),100-OFFSET('Sanitation Data'!$G$4,0,10*ROW('Sanitation Data'!G107)),NA())</f>
        <v>#N/A</v>
      </c>
      <c r="AL113" s="491" t="e">
        <f ca="1">+IF(AND(ISNUMBER(OFFSET('Sanitation Data'!$G$6,0,10*ROW('Sanitation Data'!G107))),'Data Summary'!DA113="Yes"),OFFSET('Sanitation Data'!$G$6,0,10*ROW('Sanitation Data'!G107)),NA())</f>
        <v>#N/A</v>
      </c>
      <c r="AM113" s="491" t="e">
        <f ca="1">+IF(AND(ISNUMBER(OFFSET('Sanitation Data'!$G$10,0,10*ROW('Sanitation Data'!G107))),'Data Summary'!DB113="Yes"),OFFSET('Sanitation Data'!$G$10,0,10*ROW('Sanitation Data'!G107)),NA())</f>
        <v>#N/A</v>
      </c>
      <c r="AN113" s="491" t="e">
        <f ca="1">+IF(AND(ISNUMBER(OFFSET('Sanitation Data'!$G$11,0,10*ROW('Sanitation Data'!G107))),'Data Summary'!DC113="Yes"),OFFSET('Sanitation Data'!$G$11,0,10*ROW('Sanitation Data'!G107)),NA())</f>
        <v>#N/A</v>
      </c>
      <c r="AO113" s="491" t="e">
        <f ca="1">+IF(AND(ISNUMBER(OFFSET('Sanitation Data'!$G$12,0,10*ROW('Sanitation Data'!G107))),'Data Summary'!DD113="Yes"),OFFSET('Sanitation Data'!$G$12,0,10*ROW('Sanitation Data'!G107)),NA())</f>
        <v>#N/A</v>
      </c>
      <c r="AP113" s="491" t="e">
        <f ca="1">+IF(AND(ISNUMBER(OFFSET('Sanitation Data'!$H$4,0,10*ROW('Sanitation Data'!H107))),'Data Summary'!DE113="Yes"),100-OFFSET('Sanitation Data'!$H$4,0,10*ROW('Sanitation Data'!H107)),NA())</f>
        <v>#N/A</v>
      </c>
      <c r="AQ113" s="491" t="e">
        <f ca="1">+IF(AND(ISNUMBER(OFFSET('Sanitation Data'!$H$6,0,10*ROW('Sanitation Data'!H107))),'Data Summary'!DF113="Yes"),OFFSET('Sanitation Data'!$H$6,0,10*ROW('Sanitation Data'!H107)),NA())</f>
        <v>#N/A</v>
      </c>
      <c r="AR113" s="491" t="e">
        <f ca="1">+IF(AND(ISNUMBER(OFFSET('Sanitation Data'!$H$10,0,10*ROW('Sanitation Data'!H107))),'Data Summary'!DG113="Yes"),OFFSET('Sanitation Data'!$H$10,0,10*ROW('Sanitation Data'!H107)),NA())</f>
        <v>#N/A</v>
      </c>
      <c r="AS113" s="491" t="e">
        <f ca="1">+IF(AND(ISNUMBER(OFFSET('Sanitation Data'!$H$11,0,10*ROW('Sanitation Data'!H107))),'Data Summary'!DH113="Yes"),OFFSET('Sanitation Data'!$H$11,0,10*ROW('Sanitation Data'!H107)),NA())</f>
        <v>#N/A</v>
      </c>
      <c r="AT113" s="491" t="e">
        <f ca="1">+IF(AND(ISNUMBER(OFFSET('Sanitation Data'!$H$12,0,10*ROW('Sanitation Data'!H107))),'Data Summary'!DI113="Yes"),OFFSET('Sanitation Data'!$H$12,0,10*ROW('Sanitation Data'!H107)),NA())</f>
        <v>#N/A</v>
      </c>
      <c r="AU113" s="491" t="e">
        <f ca="1">+IF(AND(ISNUMBER(OFFSET('Sanitation Data'!$I$4,0,10*ROW('Sanitation Data'!I107))),'Data Summary'!DJ113="Yes"),100-OFFSET('Sanitation Data'!$I$4,0,10*ROW('Sanitation Data'!I107)),NA())</f>
        <v>#N/A</v>
      </c>
      <c r="AV113" s="491" t="e">
        <f ca="1">+IF(AND(ISNUMBER(OFFSET('Sanitation Data'!$I$6,0,10*ROW('Sanitation Data'!I107))),'Data Summary'!DK113="Yes"),OFFSET('Sanitation Data'!$I$6,0,10*ROW('Sanitation Data'!I107)),NA())</f>
        <v>#N/A</v>
      </c>
      <c r="AW113" s="491" t="e">
        <f ca="1">+IF(AND(ISNUMBER(OFFSET('Sanitation Data'!$I$10,0,10*ROW('Sanitation Data'!I107))),'Data Summary'!DL113="Yes"),OFFSET('Sanitation Data'!$I$10,0,10*ROW('Sanitation Data'!I107)),NA())</f>
        <v>#N/A</v>
      </c>
      <c r="AX113" s="491" t="e">
        <f ca="1">+IF(AND(ISNUMBER(OFFSET('Sanitation Data'!$I$11,0,10*ROW('Sanitation Data'!I107))),'Data Summary'!DM113="Yes"),OFFSET('Sanitation Data'!$I$11,0,10*ROW('Sanitation Data'!I107)),NA())</f>
        <v>#N/A</v>
      </c>
      <c r="AY113" s="491" t="e">
        <f ca="1">+IF(AND(ISNUMBER(OFFSET('Sanitation Data'!$I$12,0,10*ROW('Sanitation Data'!I107))),'Data Summary'!DN113="Yes"),OFFSET('Sanitation Data'!$I$12,0,10*ROW('Sanitation Data'!I107)),NA())</f>
        <v>#N/A</v>
      </c>
      <c r="AZ113" s="492" t="e">
        <f ca="1">+IF(AND(ISNUMBER(OFFSET('Hygiene Data'!$D$5,0,10*ROW('Hygiene Data'!D107))),'Data Summary'!DO113="Yes"),OFFSET('Hygiene Data'!$D$5,0,10*ROW('Hygiene Data'!D107)),NA())</f>
        <v>#N/A</v>
      </c>
      <c r="BA113" s="492" t="e">
        <f ca="1">+IF(AND(ISNUMBER(OFFSET('Hygiene Data'!$D$7,0,10*ROW('Hygiene Data'!D107))),'Data Summary'!DP113="Yes"),OFFSET('Hygiene Data'!$D$7,0,10*ROW('Hygiene Data'!D107)),NA())</f>
        <v>#N/A</v>
      </c>
      <c r="BB113" s="492" t="e">
        <f ca="1">+IF(AND(ISNUMBER(OFFSET('Hygiene Data'!$D$9,0,10*ROW('Hygiene Data'!D107))),'Data Summary'!DQ113="Yes"),OFFSET('Hygiene Data'!$D$9,0,10*ROW('Hygiene Data'!D107)),NA())</f>
        <v>#N/A</v>
      </c>
      <c r="BC113" s="492" t="e">
        <f ca="1">+IF(AND(ISNUMBER(OFFSET('Hygiene Data'!$E$5,0,10*ROW('Hygiene Data'!E107))),'Data Summary'!DR113="Yes"),OFFSET('Hygiene Data'!$E$5,0,10*ROW('Hygiene Data'!E107)),NA())</f>
        <v>#N/A</v>
      </c>
      <c r="BD113" s="492" t="e">
        <f ca="1">+IF(AND(ISNUMBER(OFFSET('Hygiene Data'!$E$7,0,10*ROW('Hygiene Data'!E107))),'Data Summary'!DS113="Yes"),OFFSET('Hygiene Data'!$E$7,0,10*ROW('Hygiene Data'!E107)),NA())</f>
        <v>#N/A</v>
      </c>
      <c r="BE113" s="492" t="e">
        <f ca="1">+IF(AND(ISNUMBER(OFFSET('Hygiene Data'!$E$9,0,10*ROW('Hygiene Data'!E107))),'Data Summary'!DT113="Yes"),OFFSET('Hygiene Data'!$E$9,0,10*ROW('Hygiene Data'!E107)),NA())</f>
        <v>#N/A</v>
      </c>
      <c r="BF113" s="492" t="e">
        <f ca="1">+IF(AND(ISNUMBER(OFFSET('Hygiene Data'!$F$5,0,10*ROW('Hygiene Data'!F107))),'Data Summary'!DU113="Yes"),OFFSET('Hygiene Data'!$F$5,0,10*ROW('Hygiene Data'!F107)),NA())</f>
        <v>#N/A</v>
      </c>
      <c r="BG113" s="492" t="e">
        <f ca="1">+IF(AND(ISNUMBER(OFFSET('Hygiene Data'!$F$7,0,10*ROW('Hygiene Data'!F107))),'Data Summary'!DV113="Yes"),OFFSET('Hygiene Data'!$F$7,0,10*ROW('Hygiene Data'!F107)),NA())</f>
        <v>#N/A</v>
      </c>
      <c r="BH113" s="492" t="e">
        <f ca="1">+IF(AND(ISNUMBER(OFFSET('Hygiene Data'!$F$9,0,10*ROW('Hygiene Data'!F107))),'Data Summary'!DW113="Yes"),OFFSET('Hygiene Data'!$F$9,0,10*ROW('Hygiene Data'!F107)),NA())</f>
        <v>#N/A</v>
      </c>
      <c r="BI113" s="492" t="e">
        <f ca="1">+IF(AND(ISNUMBER(OFFSET('Hygiene Data'!$G$5,0,10*ROW('Hygiene Data'!G107))),'Data Summary'!DX113="Yes"),OFFSET('Hygiene Data'!$G$5,0,10*ROW('Hygiene Data'!G107)),NA())</f>
        <v>#N/A</v>
      </c>
      <c r="BJ113" s="492" t="e">
        <f ca="1">+IF(AND(ISNUMBER(OFFSET('Hygiene Data'!$G$7,0,10*ROW('Hygiene Data'!G107))),'Data Summary'!DY113="Yes"),OFFSET('Hygiene Data'!$G$7,0,10*ROW('Hygiene Data'!G107)),NA())</f>
        <v>#N/A</v>
      </c>
      <c r="BK113" s="492" t="e">
        <f ca="1">+IF(AND(ISNUMBER(OFFSET('Hygiene Data'!$G$9,0,10*ROW('Hygiene Data'!G107))),'Data Summary'!DZ113="Yes"),OFFSET('Hygiene Data'!$G$9,0,10*ROW('Hygiene Data'!G107)),NA())</f>
        <v>#N/A</v>
      </c>
      <c r="BL113" s="492" t="e">
        <f ca="1">+IF(AND(ISNUMBER(OFFSET('Hygiene Data'!$H$5,0,10*ROW('Hygiene Data'!H107))),'Data Summary'!EA113="Yes"),OFFSET('Hygiene Data'!$H$5,0,10*ROW('Hygiene Data'!H107)),NA())</f>
        <v>#N/A</v>
      </c>
      <c r="BM113" s="492" t="e">
        <f ca="1">+IF(AND(ISNUMBER(OFFSET('Hygiene Data'!$H$7,0,10*ROW('Hygiene Data'!H107))),'Data Summary'!EB113="Yes"),OFFSET('Hygiene Data'!$H$7,0,10*ROW('Hygiene Data'!H107)),NA())</f>
        <v>#N/A</v>
      </c>
      <c r="BN113" s="492" t="e">
        <f ca="1">+IF(AND(ISNUMBER(OFFSET('Hygiene Data'!$H$9,0,10*ROW('Hygiene Data'!H107))),'Data Summary'!EC113="Yes"),OFFSET('Hygiene Data'!$H$9,0,10*ROW('Hygiene Data'!H107)),NA())</f>
        <v>#N/A</v>
      </c>
      <c r="BO113" s="492" t="e">
        <f ca="1">+IF(AND(ISNUMBER(OFFSET('Hygiene Data'!$I$5,0,10*ROW('Hygiene Data'!I107))),'Data Summary'!ED113="Yes"),OFFSET('Hygiene Data'!$I$5,0,10*ROW('Hygiene Data'!I107)),NA())</f>
        <v>#N/A</v>
      </c>
      <c r="BP113" s="492" t="e">
        <f ca="1">+IF(AND(ISNUMBER(OFFSET('Hygiene Data'!$I$7,0,10*ROW('Hygiene Data'!I107))),'Data Summary'!EE113="Yes"),OFFSET('Hygiene Data'!$I$7,0,10*ROW('Hygiene Data'!I107)),NA())</f>
        <v>#N/A</v>
      </c>
      <c r="BQ113" s="492" t="e">
        <f ca="1">+IF(AND(ISNUMBER(OFFSET('Hygiene Data'!$I$9,0,10*ROW('Hygiene Data'!I107))),'Data Summary'!EF113="Yes"),OFFSET('Hygiene Data'!$I$9,0,10*ROW('Hygiene Data'!I107)),NA())</f>
        <v>#N/A</v>
      </c>
    </row>
    <row r="114" spans="1:69" x14ac:dyDescent="0.25">
      <c r="A114" s="488" t="e">
        <f ca="1">+RIGHT('Data Summary'!A114,LEN('Data Summary'!A114)-9)</f>
        <v>#VALUE!</v>
      </c>
      <c r="B114" s="462" t="str">
        <f ca="1">+IF(ISTEXT('Data Summary'!B114),'Data Summary'!B114,"")</f>
        <v/>
      </c>
      <c r="C114" s="489" t="e">
        <f ca="1">+VALUE('Data Summary'!C114)</f>
        <v>#VALUE!</v>
      </c>
      <c r="D114" s="490" t="e">
        <f ca="1">+IF(AND(ISNUMBER(OFFSET('Water Data'!$D$4,0,10*ROW('Water Data'!D108))),'Data Summary'!BS114="Yes"),100-OFFSET('Water Data'!$D$4,0,10*ROW('Water Data'!D108)),NA())</f>
        <v>#N/A</v>
      </c>
      <c r="E114" s="490" t="e">
        <f ca="1">+IF(AND(ISNUMBER(OFFSET('Water Data'!$D$6,0,10*ROW('Water Data'!D108))),'Data Summary'!BT114="Yes"),OFFSET('Water Data'!$D$6,0,10*ROW('Water Data'!D108)),NA())</f>
        <v>#N/A</v>
      </c>
      <c r="F114" s="490" t="e">
        <f ca="1">+IF(AND(ISNUMBER(OFFSET('Water Data'!$D$9,0,10*ROW('Water Data'!D108))),'Data Summary'!BU114="Yes"),OFFSET('Water Data'!$D$9,0,10*ROW('Water Data'!D108)),NA())</f>
        <v>#N/A</v>
      </c>
      <c r="G114" s="490" t="e">
        <f ca="1">+IF(AND(ISNUMBER(OFFSET('Water Data'!$E$4,0,10*ROW('Water Data'!E108))),'Data Summary'!BV114="Yes"),100-OFFSET('Water Data'!$E$4,0,10*ROW('Water Data'!E108)),NA())</f>
        <v>#N/A</v>
      </c>
      <c r="H114" s="490" t="e">
        <f ca="1">+IF(AND(ISNUMBER(OFFSET('Water Data'!$E$6,0,10*ROW('Water Data'!E108))),'Data Summary'!BW114="Yes"),OFFSET('Water Data'!$E$6,0,10*ROW('Water Data'!E108)),NA())</f>
        <v>#N/A</v>
      </c>
      <c r="I114" s="490" t="e">
        <f ca="1">+IF(AND(ISNUMBER(OFFSET('Water Data'!$E$9,0,10*ROW('Water Data'!E108))),'Data Summary'!BX114="Yes"),OFFSET('Water Data'!$E$9,0,10*ROW('Water Data'!E108)),NA())</f>
        <v>#N/A</v>
      </c>
      <c r="J114" s="490" t="e">
        <f ca="1">+IF(AND(ISNUMBER(OFFSET('Water Data'!$F$4,0,10*ROW('Water Data'!F108))),'Data Summary'!BY114="Yes"),100-OFFSET('Water Data'!$F$4,0,10*ROW('Water Data'!F108)),NA())</f>
        <v>#N/A</v>
      </c>
      <c r="K114" s="490" t="e">
        <f ca="1">+IF(AND(ISNUMBER(OFFSET('Water Data'!$F$6,0,10*ROW('Water Data'!F108))),'Data Summary'!BZ114="Yes"),OFFSET('Water Data'!$F$6,0,10*ROW('Water Data'!F108)),NA())</f>
        <v>#N/A</v>
      </c>
      <c r="L114" s="490" t="e">
        <f ca="1">+IF(AND(ISNUMBER(OFFSET('Water Data'!$F$9,0,10*ROW('Water Data'!F108))),'Data Summary'!CA114="Yes"),OFFSET('Water Data'!$F$9,0,10*ROW('Water Data'!F108)),NA())</f>
        <v>#N/A</v>
      </c>
      <c r="M114" s="490" t="e">
        <f ca="1">+IF(AND(ISNUMBER(OFFSET('Water Data'!$G$4,0,10*ROW('Water Data'!G108))),'Data Summary'!CB114="Yes"),100-OFFSET('Water Data'!$G$4,0,10*ROW('Water Data'!G108)),NA())</f>
        <v>#N/A</v>
      </c>
      <c r="N114" s="490" t="e">
        <f ca="1">+IF(AND(ISNUMBER(OFFSET('Water Data'!$G$6,0,10*ROW('Water Data'!G108))),'Data Summary'!CC114="Yes"),OFFSET('Water Data'!$G$6,0,10*ROW('Water Data'!G108)),NA())</f>
        <v>#N/A</v>
      </c>
      <c r="O114" s="490" t="e">
        <f ca="1">+IF(AND(ISNUMBER(OFFSET('Water Data'!$G$9,0,10*ROW('Water Data'!G108))),'Data Summary'!CD114="Yes"),OFFSET('Water Data'!$G$9,0,10*ROW('Water Data'!G108)),NA())</f>
        <v>#N/A</v>
      </c>
      <c r="P114" s="490" t="e">
        <f ca="1">+IF(AND(ISNUMBER(OFFSET('Water Data'!$H$4,0,10*ROW('Water Data'!H108))),'Data Summary'!CE114="Yes"),100-OFFSET('Water Data'!$H$4,0,10*ROW('Water Data'!H108)),NA())</f>
        <v>#N/A</v>
      </c>
      <c r="Q114" s="490" t="e">
        <f ca="1">+IF(AND(ISNUMBER(OFFSET('Water Data'!$H$6,0,10*ROW('Water Data'!H108))),'Data Summary'!CF114="Yes"),OFFSET('Water Data'!$H$6,0,10*ROW('Water Data'!H108)),NA())</f>
        <v>#N/A</v>
      </c>
      <c r="R114" s="490" t="e">
        <f ca="1">+IF(AND(ISNUMBER(OFFSET('Water Data'!$H$9,0,10*ROW('Water Data'!H108))),'Data Summary'!CG114="Yes"),OFFSET('Water Data'!$H$9,0,10*ROW('Water Data'!H108)),NA())</f>
        <v>#N/A</v>
      </c>
      <c r="S114" s="490" t="e">
        <f ca="1">+IF(AND(ISNUMBER(OFFSET('Water Data'!$I$4,0,10*ROW('Water Data'!I108))),'Data Summary'!CH114="Yes"),100-OFFSET('Water Data'!$I$4,0,10*ROW('Water Data'!I108)),NA())</f>
        <v>#N/A</v>
      </c>
      <c r="T114" s="490" t="e">
        <f ca="1">+IF(AND(ISNUMBER(OFFSET('Water Data'!$I$6,0,10*ROW('Water Data'!I108))),'Data Summary'!CI114="Yes"),OFFSET('Water Data'!$I$6,0,10*ROW('Water Data'!I108)),NA())</f>
        <v>#N/A</v>
      </c>
      <c r="U114" s="490" t="e">
        <f ca="1">+IF(AND(ISNUMBER(OFFSET('Water Data'!$I$9,0,10*ROW('Water Data'!I108))),'Data Summary'!CJ114="Yes"),OFFSET('Water Data'!$I$9,0,10*ROW('Water Data'!I108)),NA())</f>
        <v>#N/A</v>
      </c>
      <c r="V114" s="491" t="e">
        <f ca="1">+IF(AND(ISNUMBER(OFFSET('Sanitation Data'!$D$4,0,10*ROW('Sanitation Data'!D108))),'Data Summary'!CK114="Yes"),100-OFFSET('Sanitation Data'!$D$4,0,10*ROW('Sanitation Data'!D108)),NA())</f>
        <v>#N/A</v>
      </c>
      <c r="W114" s="491" t="e">
        <f ca="1">+IF(AND(ISNUMBER(OFFSET('Sanitation Data'!$D$6,0,10*ROW('Sanitation Data'!D108))),'Data Summary'!CL114="Yes"),OFFSET('Sanitation Data'!$D$6,0,10*ROW('Sanitation Data'!D108)),NA())</f>
        <v>#N/A</v>
      </c>
      <c r="X114" s="491" t="e">
        <f ca="1">+IF(AND(ISNUMBER(OFFSET('Sanitation Data'!$D$10,0,10*ROW('Sanitation Data'!D108))),'Data Summary'!CM114="Yes"),OFFSET('Sanitation Data'!$D$10,0,10*ROW('Sanitation Data'!D108)),NA())</f>
        <v>#N/A</v>
      </c>
      <c r="Y114" s="491" t="e">
        <f ca="1">+IF(AND(ISNUMBER(OFFSET('Sanitation Data'!$D$11,0,10*ROW('Sanitation Data'!D108))),'Data Summary'!CN114="Yes"),OFFSET('Sanitation Data'!$D$11,0,10*ROW('Sanitation Data'!D108)),NA())</f>
        <v>#N/A</v>
      </c>
      <c r="Z114" s="491" t="e">
        <f ca="1">+IF(AND(ISNUMBER(OFFSET('Sanitation Data'!$D$12,0,10*ROW('Sanitation Data'!D108))),'Data Summary'!CO114="Yes"),OFFSET('Sanitation Data'!$D$12,0,10*ROW('Sanitation Data'!D108)),NA())</f>
        <v>#N/A</v>
      </c>
      <c r="AA114" s="491" t="e">
        <f ca="1">+IF(AND(ISNUMBER(OFFSET('Sanitation Data'!$E$4,0,10*ROW('Sanitation Data'!E108))),'Data Summary'!CP114="Yes"),100-OFFSET('Sanitation Data'!$E$4,0,10*ROW('Sanitation Data'!E108)),NA())</f>
        <v>#N/A</v>
      </c>
      <c r="AB114" s="491" t="e">
        <f ca="1">+IF(AND(ISNUMBER(OFFSET('Sanitation Data'!$E$6,0,10*ROW('Sanitation Data'!E108))),'Data Summary'!CQ114="Yes"),OFFSET('Sanitation Data'!$E$6,0,10*ROW('Sanitation Data'!E108)),NA())</f>
        <v>#N/A</v>
      </c>
      <c r="AC114" s="491" t="e">
        <f ca="1">+IF(AND(ISNUMBER(OFFSET('Sanitation Data'!$E$10,0,10*ROW('Sanitation Data'!E108))),'Data Summary'!CR114="Yes"),OFFSET('Sanitation Data'!$E$10,0,10*ROW('Sanitation Data'!E108)),NA())</f>
        <v>#N/A</v>
      </c>
      <c r="AD114" s="491" t="e">
        <f ca="1">+IF(AND(ISNUMBER(OFFSET('Sanitation Data'!$E$11,0,10*ROW('Sanitation Data'!E108))),'Data Summary'!CS114="Yes"),OFFSET('Sanitation Data'!$E$11,0,10*ROW('Sanitation Data'!E108)),NA())</f>
        <v>#N/A</v>
      </c>
      <c r="AE114" s="491" t="e">
        <f ca="1">+IF(AND(ISNUMBER(OFFSET('Sanitation Data'!$E$12,0,10*ROW('Sanitation Data'!E108))),'Data Summary'!CT114="Yes"),OFFSET('Sanitation Data'!$E$12,0,10*ROW('Sanitation Data'!E108)),NA())</f>
        <v>#N/A</v>
      </c>
      <c r="AF114" s="491" t="e">
        <f ca="1">+IF(AND(ISNUMBER(OFFSET('Sanitation Data'!$F$4,0,10*ROW('Sanitation Data'!F108))),'Data Summary'!CU114="Yes"),100-OFFSET('Sanitation Data'!$F$4,0,10*ROW('Sanitation Data'!F108)),NA())</f>
        <v>#N/A</v>
      </c>
      <c r="AG114" s="491" t="e">
        <f ca="1">+IF(AND(ISNUMBER(OFFSET('Sanitation Data'!$F$6,0,10*ROW('Sanitation Data'!F108))),'Data Summary'!CV114="Yes"),OFFSET('Sanitation Data'!$F$6,0,10*ROW('Sanitation Data'!F108)),NA())</f>
        <v>#N/A</v>
      </c>
      <c r="AH114" s="491" t="e">
        <f ca="1">+IF(AND(ISNUMBER(OFFSET('Sanitation Data'!$F$10,0,10*ROW('Sanitation Data'!F108))),'Data Summary'!CW114="Yes"),OFFSET('Sanitation Data'!$F$10,0,10*ROW('Sanitation Data'!F108)),NA())</f>
        <v>#N/A</v>
      </c>
      <c r="AI114" s="491" t="e">
        <f ca="1">+IF(AND(ISNUMBER(OFFSET('Sanitation Data'!$F$11,0,10*ROW('Sanitation Data'!F108))),'Data Summary'!CX114="Yes"),OFFSET('Sanitation Data'!$F$11,0,10*ROW('Sanitation Data'!F108)),NA())</f>
        <v>#N/A</v>
      </c>
      <c r="AJ114" s="491" t="e">
        <f ca="1">+IF(AND(ISNUMBER(OFFSET('Sanitation Data'!$F$12,0,10*ROW('Sanitation Data'!F108))),'Data Summary'!CY114="Yes"),OFFSET('Sanitation Data'!$F$12,0,10*ROW('Sanitation Data'!F108)),NA())</f>
        <v>#N/A</v>
      </c>
      <c r="AK114" s="491" t="e">
        <f ca="1">+IF(AND(ISNUMBER(OFFSET('Sanitation Data'!$G$4,0,10*ROW('Sanitation Data'!G108))),'Data Summary'!CZ114="Yes"),100-OFFSET('Sanitation Data'!$G$4,0,10*ROW('Sanitation Data'!G108)),NA())</f>
        <v>#N/A</v>
      </c>
      <c r="AL114" s="491" t="e">
        <f ca="1">+IF(AND(ISNUMBER(OFFSET('Sanitation Data'!$G$6,0,10*ROW('Sanitation Data'!G108))),'Data Summary'!DA114="Yes"),OFFSET('Sanitation Data'!$G$6,0,10*ROW('Sanitation Data'!G108)),NA())</f>
        <v>#N/A</v>
      </c>
      <c r="AM114" s="491" t="e">
        <f ca="1">+IF(AND(ISNUMBER(OFFSET('Sanitation Data'!$G$10,0,10*ROW('Sanitation Data'!G108))),'Data Summary'!DB114="Yes"),OFFSET('Sanitation Data'!$G$10,0,10*ROW('Sanitation Data'!G108)),NA())</f>
        <v>#N/A</v>
      </c>
      <c r="AN114" s="491" t="e">
        <f ca="1">+IF(AND(ISNUMBER(OFFSET('Sanitation Data'!$G$11,0,10*ROW('Sanitation Data'!G108))),'Data Summary'!DC114="Yes"),OFFSET('Sanitation Data'!$G$11,0,10*ROW('Sanitation Data'!G108)),NA())</f>
        <v>#N/A</v>
      </c>
      <c r="AO114" s="491" t="e">
        <f ca="1">+IF(AND(ISNUMBER(OFFSET('Sanitation Data'!$G$12,0,10*ROW('Sanitation Data'!G108))),'Data Summary'!DD114="Yes"),OFFSET('Sanitation Data'!$G$12,0,10*ROW('Sanitation Data'!G108)),NA())</f>
        <v>#N/A</v>
      </c>
      <c r="AP114" s="491" t="e">
        <f ca="1">+IF(AND(ISNUMBER(OFFSET('Sanitation Data'!$H$4,0,10*ROW('Sanitation Data'!H108))),'Data Summary'!DE114="Yes"),100-OFFSET('Sanitation Data'!$H$4,0,10*ROW('Sanitation Data'!H108)),NA())</f>
        <v>#N/A</v>
      </c>
      <c r="AQ114" s="491" t="e">
        <f ca="1">+IF(AND(ISNUMBER(OFFSET('Sanitation Data'!$H$6,0,10*ROW('Sanitation Data'!H108))),'Data Summary'!DF114="Yes"),OFFSET('Sanitation Data'!$H$6,0,10*ROW('Sanitation Data'!H108)),NA())</f>
        <v>#N/A</v>
      </c>
      <c r="AR114" s="491" t="e">
        <f ca="1">+IF(AND(ISNUMBER(OFFSET('Sanitation Data'!$H$10,0,10*ROW('Sanitation Data'!H108))),'Data Summary'!DG114="Yes"),OFFSET('Sanitation Data'!$H$10,0,10*ROW('Sanitation Data'!H108)),NA())</f>
        <v>#N/A</v>
      </c>
      <c r="AS114" s="491" t="e">
        <f ca="1">+IF(AND(ISNUMBER(OFFSET('Sanitation Data'!$H$11,0,10*ROW('Sanitation Data'!H108))),'Data Summary'!DH114="Yes"),OFFSET('Sanitation Data'!$H$11,0,10*ROW('Sanitation Data'!H108)),NA())</f>
        <v>#N/A</v>
      </c>
      <c r="AT114" s="491" t="e">
        <f ca="1">+IF(AND(ISNUMBER(OFFSET('Sanitation Data'!$H$12,0,10*ROW('Sanitation Data'!H108))),'Data Summary'!DI114="Yes"),OFFSET('Sanitation Data'!$H$12,0,10*ROW('Sanitation Data'!H108)),NA())</f>
        <v>#N/A</v>
      </c>
      <c r="AU114" s="491" t="e">
        <f ca="1">+IF(AND(ISNUMBER(OFFSET('Sanitation Data'!$I$4,0,10*ROW('Sanitation Data'!I108))),'Data Summary'!DJ114="Yes"),100-OFFSET('Sanitation Data'!$I$4,0,10*ROW('Sanitation Data'!I108)),NA())</f>
        <v>#N/A</v>
      </c>
      <c r="AV114" s="491" t="e">
        <f ca="1">+IF(AND(ISNUMBER(OFFSET('Sanitation Data'!$I$6,0,10*ROW('Sanitation Data'!I108))),'Data Summary'!DK114="Yes"),OFFSET('Sanitation Data'!$I$6,0,10*ROW('Sanitation Data'!I108)),NA())</f>
        <v>#N/A</v>
      </c>
      <c r="AW114" s="491" t="e">
        <f ca="1">+IF(AND(ISNUMBER(OFFSET('Sanitation Data'!$I$10,0,10*ROW('Sanitation Data'!I108))),'Data Summary'!DL114="Yes"),OFFSET('Sanitation Data'!$I$10,0,10*ROW('Sanitation Data'!I108)),NA())</f>
        <v>#N/A</v>
      </c>
      <c r="AX114" s="491" t="e">
        <f ca="1">+IF(AND(ISNUMBER(OFFSET('Sanitation Data'!$I$11,0,10*ROW('Sanitation Data'!I108))),'Data Summary'!DM114="Yes"),OFFSET('Sanitation Data'!$I$11,0,10*ROW('Sanitation Data'!I108)),NA())</f>
        <v>#N/A</v>
      </c>
      <c r="AY114" s="491" t="e">
        <f ca="1">+IF(AND(ISNUMBER(OFFSET('Sanitation Data'!$I$12,0,10*ROW('Sanitation Data'!I108))),'Data Summary'!DN114="Yes"),OFFSET('Sanitation Data'!$I$12,0,10*ROW('Sanitation Data'!I108)),NA())</f>
        <v>#N/A</v>
      </c>
      <c r="AZ114" s="492" t="e">
        <f ca="1">+IF(AND(ISNUMBER(OFFSET('Hygiene Data'!$D$5,0,10*ROW('Hygiene Data'!D108))),'Data Summary'!DO114="Yes"),OFFSET('Hygiene Data'!$D$5,0,10*ROW('Hygiene Data'!D108)),NA())</f>
        <v>#N/A</v>
      </c>
      <c r="BA114" s="492" t="e">
        <f ca="1">+IF(AND(ISNUMBER(OFFSET('Hygiene Data'!$D$7,0,10*ROW('Hygiene Data'!D108))),'Data Summary'!DP114="Yes"),OFFSET('Hygiene Data'!$D$7,0,10*ROW('Hygiene Data'!D108)),NA())</f>
        <v>#N/A</v>
      </c>
      <c r="BB114" s="492" t="e">
        <f ca="1">+IF(AND(ISNUMBER(OFFSET('Hygiene Data'!$D$9,0,10*ROW('Hygiene Data'!D108))),'Data Summary'!DQ114="Yes"),OFFSET('Hygiene Data'!$D$9,0,10*ROW('Hygiene Data'!D108)),NA())</f>
        <v>#N/A</v>
      </c>
      <c r="BC114" s="492" t="e">
        <f ca="1">+IF(AND(ISNUMBER(OFFSET('Hygiene Data'!$E$5,0,10*ROW('Hygiene Data'!E108))),'Data Summary'!DR114="Yes"),OFFSET('Hygiene Data'!$E$5,0,10*ROW('Hygiene Data'!E108)),NA())</f>
        <v>#N/A</v>
      </c>
      <c r="BD114" s="492" t="e">
        <f ca="1">+IF(AND(ISNUMBER(OFFSET('Hygiene Data'!$E$7,0,10*ROW('Hygiene Data'!E108))),'Data Summary'!DS114="Yes"),OFFSET('Hygiene Data'!$E$7,0,10*ROW('Hygiene Data'!E108)),NA())</f>
        <v>#N/A</v>
      </c>
      <c r="BE114" s="492" t="e">
        <f ca="1">+IF(AND(ISNUMBER(OFFSET('Hygiene Data'!$E$9,0,10*ROW('Hygiene Data'!E108))),'Data Summary'!DT114="Yes"),OFFSET('Hygiene Data'!$E$9,0,10*ROW('Hygiene Data'!E108)),NA())</f>
        <v>#N/A</v>
      </c>
      <c r="BF114" s="492" t="e">
        <f ca="1">+IF(AND(ISNUMBER(OFFSET('Hygiene Data'!$F$5,0,10*ROW('Hygiene Data'!F108))),'Data Summary'!DU114="Yes"),OFFSET('Hygiene Data'!$F$5,0,10*ROW('Hygiene Data'!F108)),NA())</f>
        <v>#N/A</v>
      </c>
      <c r="BG114" s="492" t="e">
        <f ca="1">+IF(AND(ISNUMBER(OFFSET('Hygiene Data'!$F$7,0,10*ROW('Hygiene Data'!F108))),'Data Summary'!DV114="Yes"),OFFSET('Hygiene Data'!$F$7,0,10*ROW('Hygiene Data'!F108)),NA())</f>
        <v>#N/A</v>
      </c>
      <c r="BH114" s="492" t="e">
        <f ca="1">+IF(AND(ISNUMBER(OFFSET('Hygiene Data'!$F$9,0,10*ROW('Hygiene Data'!F108))),'Data Summary'!DW114="Yes"),OFFSET('Hygiene Data'!$F$9,0,10*ROW('Hygiene Data'!F108)),NA())</f>
        <v>#N/A</v>
      </c>
      <c r="BI114" s="492" t="e">
        <f ca="1">+IF(AND(ISNUMBER(OFFSET('Hygiene Data'!$G$5,0,10*ROW('Hygiene Data'!G108))),'Data Summary'!DX114="Yes"),OFFSET('Hygiene Data'!$G$5,0,10*ROW('Hygiene Data'!G108)),NA())</f>
        <v>#N/A</v>
      </c>
      <c r="BJ114" s="492" t="e">
        <f ca="1">+IF(AND(ISNUMBER(OFFSET('Hygiene Data'!$G$7,0,10*ROW('Hygiene Data'!G108))),'Data Summary'!DY114="Yes"),OFFSET('Hygiene Data'!$G$7,0,10*ROW('Hygiene Data'!G108)),NA())</f>
        <v>#N/A</v>
      </c>
      <c r="BK114" s="492" t="e">
        <f ca="1">+IF(AND(ISNUMBER(OFFSET('Hygiene Data'!$G$9,0,10*ROW('Hygiene Data'!G108))),'Data Summary'!DZ114="Yes"),OFFSET('Hygiene Data'!$G$9,0,10*ROW('Hygiene Data'!G108)),NA())</f>
        <v>#N/A</v>
      </c>
      <c r="BL114" s="492" t="e">
        <f ca="1">+IF(AND(ISNUMBER(OFFSET('Hygiene Data'!$H$5,0,10*ROW('Hygiene Data'!H108))),'Data Summary'!EA114="Yes"),OFFSET('Hygiene Data'!$H$5,0,10*ROW('Hygiene Data'!H108)),NA())</f>
        <v>#N/A</v>
      </c>
      <c r="BM114" s="492" t="e">
        <f ca="1">+IF(AND(ISNUMBER(OFFSET('Hygiene Data'!$H$7,0,10*ROW('Hygiene Data'!H108))),'Data Summary'!EB114="Yes"),OFFSET('Hygiene Data'!$H$7,0,10*ROW('Hygiene Data'!H108)),NA())</f>
        <v>#N/A</v>
      </c>
      <c r="BN114" s="492" t="e">
        <f ca="1">+IF(AND(ISNUMBER(OFFSET('Hygiene Data'!$H$9,0,10*ROW('Hygiene Data'!H108))),'Data Summary'!EC114="Yes"),OFFSET('Hygiene Data'!$H$9,0,10*ROW('Hygiene Data'!H108)),NA())</f>
        <v>#N/A</v>
      </c>
      <c r="BO114" s="492" t="e">
        <f ca="1">+IF(AND(ISNUMBER(OFFSET('Hygiene Data'!$I$5,0,10*ROW('Hygiene Data'!I108))),'Data Summary'!ED114="Yes"),OFFSET('Hygiene Data'!$I$5,0,10*ROW('Hygiene Data'!I108)),NA())</f>
        <v>#N/A</v>
      </c>
      <c r="BP114" s="492" t="e">
        <f ca="1">+IF(AND(ISNUMBER(OFFSET('Hygiene Data'!$I$7,0,10*ROW('Hygiene Data'!I108))),'Data Summary'!EE114="Yes"),OFFSET('Hygiene Data'!$I$7,0,10*ROW('Hygiene Data'!I108)),NA())</f>
        <v>#N/A</v>
      </c>
      <c r="BQ114" s="492" t="e">
        <f ca="1">+IF(AND(ISNUMBER(OFFSET('Hygiene Data'!$I$9,0,10*ROW('Hygiene Data'!I108))),'Data Summary'!EF114="Yes"),OFFSET('Hygiene Data'!$I$9,0,10*ROW('Hygiene Data'!I108)),NA())</f>
        <v>#N/A</v>
      </c>
    </row>
    <row r="115" spans="1:69" x14ac:dyDescent="0.25">
      <c r="A115" s="488" t="e">
        <f ca="1">+RIGHT('Data Summary'!A115,LEN('Data Summary'!A115)-9)</f>
        <v>#VALUE!</v>
      </c>
      <c r="B115" s="462" t="str">
        <f ca="1">+IF(ISTEXT('Data Summary'!B115),'Data Summary'!B115,"")</f>
        <v/>
      </c>
      <c r="C115" s="489" t="e">
        <f ca="1">+VALUE('Data Summary'!C115)</f>
        <v>#VALUE!</v>
      </c>
      <c r="D115" s="490" t="e">
        <f ca="1">+IF(AND(ISNUMBER(OFFSET('Water Data'!$D$4,0,10*ROW('Water Data'!D109))),'Data Summary'!BS115="Yes"),100-OFFSET('Water Data'!$D$4,0,10*ROW('Water Data'!D109)),NA())</f>
        <v>#N/A</v>
      </c>
      <c r="E115" s="490" t="e">
        <f ca="1">+IF(AND(ISNUMBER(OFFSET('Water Data'!$D$6,0,10*ROW('Water Data'!D109))),'Data Summary'!BT115="Yes"),OFFSET('Water Data'!$D$6,0,10*ROW('Water Data'!D109)),NA())</f>
        <v>#N/A</v>
      </c>
      <c r="F115" s="490" t="e">
        <f ca="1">+IF(AND(ISNUMBER(OFFSET('Water Data'!$D$9,0,10*ROW('Water Data'!D109))),'Data Summary'!BU115="Yes"),OFFSET('Water Data'!$D$9,0,10*ROW('Water Data'!D109)),NA())</f>
        <v>#N/A</v>
      </c>
      <c r="G115" s="490" t="e">
        <f ca="1">+IF(AND(ISNUMBER(OFFSET('Water Data'!$E$4,0,10*ROW('Water Data'!E109))),'Data Summary'!BV115="Yes"),100-OFFSET('Water Data'!$E$4,0,10*ROW('Water Data'!E109)),NA())</f>
        <v>#N/A</v>
      </c>
      <c r="H115" s="490" t="e">
        <f ca="1">+IF(AND(ISNUMBER(OFFSET('Water Data'!$E$6,0,10*ROW('Water Data'!E109))),'Data Summary'!BW115="Yes"),OFFSET('Water Data'!$E$6,0,10*ROW('Water Data'!E109)),NA())</f>
        <v>#N/A</v>
      </c>
      <c r="I115" s="490" t="e">
        <f ca="1">+IF(AND(ISNUMBER(OFFSET('Water Data'!$E$9,0,10*ROW('Water Data'!E109))),'Data Summary'!BX115="Yes"),OFFSET('Water Data'!$E$9,0,10*ROW('Water Data'!E109)),NA())</f>
        <v>#N/A</v>
      </c>
      <c r="J115" s="490" t="e">
        <f ca="1">+IF(AND(ISNUMBER(OFFSET('Water Data'!$F$4,0,10*ROW('Water Data'!F109))),'Data Summary'!BY115="Yes"),100-OFFSET('Water Data'!$F$4,0,10*ROW('Water Data'!F109)),NA())</f>
        <v>#N/A</v>
      </c>
      <c r="K115" s="490" t="e">
        <f ca="1">+IF(AND(ISNUMBER(OFFSET('Water Data'!$F$6,0,10*ROW('Water Data'!F109))),'Data Summary'!BZ115="Yes"),OFFSET('Water Data'!$F$6,0,10*ROW('Water Data'!F109)),NA())</f>
        <v>#N/A</v>
      </c>
      <c r="L115" s="490" t="e">
        <f ca="1">+IF(AND(ISNUMBER(OFFSET('Water Data'!$F$9,0,10*ROW('Water Data'!F109))),'Data Summary'!CA115="Yes"),OFFSET('Water Data'!$F$9,0,10*ROW('Water Data'!F109)),NA())</f>
        <v>#N/A</v>
      </c>
      <c r="M115" s="490" t="e">
        <f ca="1">+IF(AND(ISNUMBER(OFFSET('Water Data'!$G$4,0,10*ROW('Water Data'!G109))),'Data Summary'!CB115="Yes"),100-OFFSET('Water Data'!$G$4,0,10*ROW('Water Data'!G109)),NA())</f>
        <v>#N/A</v>
      </c>
      <c r="N115" s="490" t="e">
        <f ca="1">+IF(AND(ISNUMBER(OFFSET('Water Data'!$G$6,0,10*ROW('Water Data'!G109))),'Data Summary'!CC115="Yes"),OFFSET('Water Data'!$G$6,0,10*ROW('Water Data'!G109)),NA())</f>
        <v>#N/A</v>
      </c>
      <c r="O115" s="490" t="e">
        <f ca="1">+IF(AND(ISNUMBER(OFFSET('Water Data'!$G$9,0,10*ROW('Water Data'!G109))),'Data Summary'!CD115="Yes"),OFFSET('Water Data'!$G$9,0,10*ROW('Water Data'!G109)),NA())</f>
        <v>#N/A</v>
      </c>
      <c r="P115" s="490" t="e">
        <f ca="1">+IF(AND(ISNUMBER(OFFSET('Water Data'!$H$4,0,10*ROW('Water Data'!H109))),'Data Summary'!CE115="Yes"),100-OFFSET('Water Data'!$H$4,0,10*ROW('Water Data'!H109)),NA())</f>
        <v>#N/A</v>
      </c>
      <c r="Q115" s="490" t="e">
        <f ca="1">+IF(AND(ISNUMBER(OFFSET('Water Data'!$H$6,0,10*ROW('Water Data'!H109))),'Data Summary'!CF115="Yes"),OFFSET('Water Data'!$H$6,0,10*ROW('Water Data'!H109)),NA())</f>
        <v>#N/A</v>
      </c>
      <c r="R115" s="490" t="e">
        <f ca="1">+IF(AND(ISNUMBER(OFFSET('Water Data'!$H$9,0,10*ROW('Water Data'!H109))),'Data Summary'!CG115="Yes"),OFFSET('Water Data'!$H$9,0,10*ROW('Water Data'!H109)),NA())</f>
        <v>#N/A</v>
      </c>
      <c r="S115" s="490" t="e">
        <f ca="1">+IF(AND(ISNUMBER(OFFSET('Water Data'!$I$4,0,10*ROW('Water Data'!I109))),'Data Summary'!CH115="Yes"),100-OFFSET('Water Data'!$I$4,0,10*ROW('Water Data'!I109)),NA())</f>
        <v>#N/A</v>
      </c>
      <c r="T115" s="490" t="e">
        <f ca="1">+IF(AND(ISNUMBER(OFFSET('Water Data'!$I$6,0,10*ROW('Water Data'!I109))),'Data Summary'!CI115="Yes"),OFFSET('Water Data'!$I$6,0,10*ROW('Water Data'!I109)),NA())</f>
        <v>#N/A</v>
      </c>
      <c r="U115" s="490" t="e">
        <f ca="1">+IF(AND(ISNUMBER(OFFSET('Water Data'!$I$9,0,10*ROW('Water Data'!I109))),'Data Summary'!CJ115="Yes"),OFFSET('Water Data'!$I$9,0,10*ROW('Water Data'!I109)),NA())</f>
        <v>#N/A</v>
      </c>
      <c r="V115" s="491" t="e">
        <f ca="1">+IF(AND(ISNUMBER(OFFSET('Sanitation Data'!$D$4,0,10*ROW('Sanitation Data'!D109))),'Data Summary'!CK115="Yes"),100-OFFSET('Sanitation Data'!$D$4,0,10*ROW('Sanitation Data'!D109)),NA())</f>
        <v>#N/A</v>
      </c>
      <c r="W115" s="491" t="e">
        <f ca="1">+IF(AND(ISNUMBER(OFFSET('Sanitation Data'!$D$6,0,10*ROW('Sanitation Data'!D109))),'Data Summary'!CL115="Yes"),OFFSET('Sanitation Data'!$D$6,0,10*ROW('Sanitation Data'!D109)),NA())</f>
        <v>#N/A</v>
      </c>
      <c r="X115" s="491" t="e">
        <f ca="1">+IF(AND(ISNUMBER(OFFSET('Sanitation Data'!$D$10,0,10*ROW('Sanitation Data'!D109))),'Data Summary'!CM115="Yes"),OFFSET('Sanitation Data'!$D$10,0,10*ROW('Sanitation Data'!D109)),NA())</f>
        <v>#N/A</v>
      </c>
      <c r="Y115" s="491" t="e">
        <f ca="1">+IF(AND(ISNUMBER(OFFSET('Sanitation Data'!$D$11,0,10*ROW('Sanitation Data'!D109))),'Data Summary'!CN115="Yes"),OFFSET('Sanitation Data'!$D$11,0,10*ROW('Sanitation Data'!D109)),NA())</f>
        <v>#N/A</v>
      </c>
      <c r="Z115" s="491" t="e">
        <f ca="1">+IF(AND(ISNUMBER(OFFSET('Sanitation Data'!$D$12,0,10*ROW('Sanitation Data'!D109))),'Data Summary'!CO115="Yes"),OFFSET('Sanitation Data'!$D$12,0,10*ROW('Sanitation Data'!D109)),NA())</f>
        <v>#N/A</v>
      </c>
      <c r="AA115" s="491" t="e">
        <f ca="1">+IF(AND(ISNUMBER(OFFSET('Sanitation Data'!$E$4,0,10*ROW('Sanitation Data'!E109))),'Data Summary'!CP115="Yes"),100-OFFSET('Sanitation Data'!$E$4,0,10*ROW('Sanitation Data'!E109)),NA())</f>
        <v>#N/A</v>
      </c>
      <c r="AB115" s="491" t="e">
        <f ca="1">+IF(AND(ISNUMBER(OFFSET('Sanitation Data'!$E$6,0,10*ROW('Sanitation Data'!E109))),'Data Summary'!CQ115="Yes"),OFFSET('Sanitation Data'!$E$6,0,10*ROW('Sanitation Data'!E109)),NA())</f>
        <v>#N/A</v>
      </c>
      <c r="AC115" s="491" t="e">
        <f ca="1">+IF(AND(ISNUMBER(OFFSET('Sanitation Data'!$E$10,0,10*ROW('Sanitation Data'!E109))),'Data Summary'!CR115="Yes"),OFFSET('Sanitation Data'!$E$10,0,10*ROW('Sanitation Data'!E109)),NA())</f>
        <v>#N/A</v>
      </c>
      <c r="AD115" s="491" t="e">
        <f ca="1">+IF(AND(ISNUMBER(OFFSET('Sanitation Data'!$E$11,0,10*ROW('Sanitation Data'!E109))),'Data Summary'!CS115="Yes"),OFFSET('Sanitation Data'!$E$11,0,10*ROW('Sanitation Data'!E109)),NA())</f>
        <v>#N/A</v>
      </c>
      <c r="AE115" s="491" t="e">
        <f ca="1">+IF(AND(ISNUMBER(OFFSET('Sanitation Data'!$E$12,0,10*ROW('Sanitation Data'!E109))),'Data Summary'!CT115="Yes"),OFFSET('Sanitation Data'!$E$12,0,10*ROW('Sanitation Data'!E109)),NA())</f>
        <v>#N/A</v>
      </c>
      <c r="AF115" s="491" t="e">
        <f ca="1">+IF(AND(ISNUMBER(OFFSET('Sanitation Data'!$F$4,0,10*ROW('Sanitation Data'!F109))),'Data Summary'!CU115="Yes"),100-OFFSET('Sanitation Data'!$F$4,0,10*ROW('Sanitation Data'!F109)),NA())</f>
        <v>#N/A</v>
      </c>
      <c r="AG115" s="491" t="e">
        <f ca="1">+IF(AND(ISNUMBER(OFFSET('Sanitation Data'!$F$6,0,10*ROW('Sanitation Data'!F109))),'Data Summary'!CV115="Yes"),OFFSET('Sanitation Data'!$F$6,0,10*ROW('Sanitation Data'!F109)),NA())</f>
        <v>#N/A</v>
      </c>
      <c r="AH115" s="491" t="e">
        <f ca="1">+IF(AND(ISNUMBER(OFFSET('Sanitation Data'!$F$10,0,10*ROW('Sanitation Data'!F109))),'Data Summary'!CW115="Yes"),OFFSET('Sanitation Data'!$F$10,0,10*ROW('Sanitation Data'!F109)),NA())</f>
        <v>#N/A</v>
      </c>
      <c r="AI115" s="491" t="e">
        <f ca="1">+IF(AND(ISNUMBER(OFFSET('Sanitation Data'!$F$11,0,10*ROW('Sanitation Data'!F109))),'Data Summary'!CX115="Yes"),OFFSET('Sanitation Data'!$F$11,0,10*ROW('Sanitation Data'!F109)),NA())</f>
        <v>#N/A</v>
      </c>
      <c r="AJ115" s="491" t="e">
        <f ca="1">+IF(AND(ISNUMBER(OFFSET('Sanitation Data'!$F$12,0,10*ROW('Sanitation Data'!F109))),'Data Summary'!CY115="Yes"),OFFSET('Sanitation Data'!$F$12,0,10*ROW('Sanitation Data'!F109)),NA())</f>
        <v>#N/A</v>
      </c>
      <c r="AK115" s="491" t="e">
        <f ca="1">+IF(AND(ISNUMBER(OFFSET('Sanitation Data'!$G$4,0,10*ROW('Sanitation Data'!G109))),'Data Summary'!CZ115="Yes"),100-OFFSET('Sanitation Data'!$G$4,0,10*ROW('Sanitation Data'!G109)),NA())</f>
        <v>#N/A</v>
      </c>
      <c r="AL115" s="491" t="e">
        <f ca="1">+IF(AND(ISNUMBER(OFFSET('Sanitation Data'!$G$6,0,10*ROW('Sanitation Data'!G109))),'Data Summary'!DA115="Yes"),OFFSET('Sanitation Data'!$G$6,0,10*ROW('Sanitation Data'!G109)),NA())</f>
        <v>#N/A</v>
      </c>
      <c r="AM115" s="491" t="e">
        <f ca="1">+IF(AND(ISNUMBER(OFFSET('Sanitation Data'!$G$10,0,10*ROW('Sanitation Data'!G109))),'Data Summary'!DB115="Yes"),OFFSET('Sanitation Data'!$G$10,0,10*ROW('Sanitation Data'!G109)),NA())</f>
        <v>#N/A</v>
      </c>
      <c r="AN115" s="491" t="e">
        <f ca="1">+IF(AND(ISNUMBER(OFFSET('Sanitation Data'!$G$11,0,10*ROW('Sanitation Data'!G109))),'Data Summary'!DC115="Yes"),OFFSET('Sanitation Data'!$G$11,0,10*ROW('Sanitation Data'!G109)),NA())</f>
        <v>#N/A</v>
      </c>
      <c r="AO115" s="491" t="e">
        <f ca="1">+IF(AND(ISNUMBER(OFFSET('Sanitation Data'!$G$12,0,10*ROW('Sanitation Data'!G109))),'Data Summary'!DD115="Yes"),OFFSET('Sanitation Data'!$G$12,0,10*ROW('Sanitation Data'!G109)),NA())</f>
        <v>#N/A</v>
      </c>
      <c r="AP115" s="491" t="e">
        <f ca="1">+IF(AND(ISNUMBER(OFFSET('Sanitation Data'!$H$4,0,10*ROW('Sanitation Data'!H109))),'Data Summary'!DE115="Yes"),100-OFFSET('Sanitation Data'!$H$4,0,10*ROW('Sanitation Data'!H109)),NA())</f>
        <v>#N/A</v>
      </c>
      <c r="AQ115" s="491" t="e">
        <f ca="1">+IF(AND(ISNUMBER(OFFSET('Sanitation Data'!$H$6,0,10*ROW('Sanitation Data'!H109))),'Data Summary'!DF115="Yes"),OFFSET('Sanitation Data'!$H$6,0,10*ROW('Sanitation Data'!H109)),NA())</f>
        <v>#N/A</v>
      </c>
      <c r="AR115" s="491" t="e">
        <f ca="1">+IF(AND(ISNUMBER(OFFSET('Sanitation Data'!$H$10,0,10*ROW('Sanitation Data'!H109))),'Data Summary'!DG115="Yes"),OFFSET('Sanitation Data'!$H$10,0,10*ROW('Sanitation Data'!H109)),NA())</f>
        <v>#N/A</v>
      </c>
      <c r="AS115" s="491" t="e">
        <f ca="1">+IF(AND(ISNUMBER(OFFSET('Sanitation Data'!$H$11,0,10*ROW('Sanitation Data'!H109))),'Data Summary'!DH115="Yes"),OFFSET('Sanitation Data'!$H$11,0,10*ROW('Sanitation Data'!H109)),NA())</f>
        <v>#N/A</v>
      </c>
      <c r="AT115" s="491" t="e">
        <f ca="1">+IF(AND(ISNUMBER(OFFSET('Sanitation Data'!$H$12,0,10*ROW('Sanitation Data'!H109))),'Data Summary'!DI115="Yes"),OFFSET('Sanitation Data'!$H$12,0,10*ROW('Sanitation Data'!H109)),NA())</f>
        <v>#N/A</v>
      </c>
      <c r="AU115" s="491" t="e">
        <f ca="1">+IF(AND(ISNUMBER(OFFSET('Sanitation Data'!$I$4,0,10*ROW('Sanitation Data'!I109))),'Data Summary'!DJ115="Yes"),100-OFFSET('Sanitation Data'!$I$4,0,10*ROW('Sanitation Data'!I109)),NA())</f>
        <v>#N/A</v>
      </c>
      <c r="AV115" s="491" t="e">
        <f ca="1">+IF(AND(ISNUMBER(OFFSET('Sanitation Data'!$I$6,0,10*ROW('Sanitation Data'!I109))),'Data Summary'!DK115="Yes"),OFFSET('Sanitation Data'!$I$6,0,10*ROW('Sanitation Data'!I109)),NA())</f>
        <v>#N/A</v>
      </c>
      <c r="AW115" s="491" t="e">
        <f ca="1">+IF(AND(ISNUMBER(OFFSET('Sanitation Data'!$I$10,0,10*ROW('Sanitation Data'!I109))),'Data Summary'!DL115="Yes"),OFFSET('Sanitation Data'!$I$10,0,10*ROW('Sanitation Data'!I109)),NA())</f>
        <v>#N/A</v>
      </c>
      <c r="AX115" s="491" t="e">
        <f ca="1">+IF(AND(ISNUMBER(OFFSET('Sanitation Data'!$I$11,0,10*ROW('Sanitation Data'!I109))),'Data Summary'!DM115="Yes"),OFFSET('Sanitation Data'!$I$11,0,10*ROW('Sanitation Data'!I109)),NA())</f>
        <v>#N/A</v>
      </c>
      <c r="AY115" s="491" t="e">
        <f ca="1">+IF(AND(ISNUMBER(OFFSET('Sanitation Data'!$I$12,0,10*ROW('Sanitation Data'!I109))),'Data Summary'!DN115="Yes"),OFFSET('Sanitation Data'!$I$12,0,10*ROW('Sanitation Data'!I109)),NA())</f>
        <v>#N/A</v>
      </c>
      <c r="AZ115" s="492" t="e">
        <f ca="1">+IF(AND(ISNUMBER(OFFSET('Hygiene Data'!$D$5,0,10*ROW('Hygiene Data'!D109))),'Data Summary'!DO115="Yes"),OFFSET('Hygiene Data'!$D$5,0,10*ROW('Hygiene Data'!D109)),NA())</f>
        <v>#N/A</v>
      </c>
      <c r="BA115" s="492" t="e">
        <f ca="1">+IF(AND(ISNUMBER(OFFSET('Hygiene Data'!$D$7,0,10*ROW('Hygiene Data'!D109))),'Data Summary'!DP115="Yes"),OFFSET('Hygiene Data'!$D$7,0,10*ROW('Hygiene Data'!D109)),NA())</f>
        <v>#N/A</v>
      </c>
      <c r="BB115" s="492" t="e">
        <f ca="1">+IF(AND(ISNUMBER(OFFSET('Hygiene Data'!$D$9,0,10*ROW('Hygiene Data'!D109))),'Data Summary'!DQ115="Yes"),OFFSET('Hygiene Data'!$D$9,0,10*ROW('Hygiene Data'!D109)),NA())</f>
        <v>#N/A</v>
      </c>
      <c r="BC115" s="492" t="e">
        <f ca="1">+IF(AND(ISNUMBER(OFFSET('Hygiene Data'!$E$5,0,10*ROW('Hygiene Data'!E109))),'Data Summary'!DR115="Yes"),OFFSET('Hygiene Data'!$E$5,0,10*ROW('Hygiene Data'!E109)),NA())</f>
        <v>#N/A</v>
      </c>
      <c r="BD115" s="492" t="e">
        <f ca="1">+IF(AND(ISNUMBER(OFFSET('Hygiene Data'!$E$7,0,10*ROW('Hygiene Data'!E109))),'Data Summary'!DS115="Yes"),OFFSET('Hygiene Data'!$E$7,0,10*ROW('Hygiene Data'!E109)),NA())</f>
        <v>#N/A</v>
      </c>
      <c r="BE115" s="492" t="e">
        <f ca="1">+IF(AND(ISNUMBER(OFFSET('Hygiene Data'!$E$9,0,10*ROW('Hygiene Data'!E109))),'Data Summary'!DT115="Yes"),OFFSET('Hygiene Data'!$E$9,0,10*ROW('Hygiene Data'!E109)),NA())</f>
        <v>#N/A</v>
      </c>
      <c r="BF115" s="492" t="e">
        <f ca="1">+IF(AND(ISNUMBER(OFFSET('Hygiene Data'!$F$5,0,10*ROW('Hygiene Data'!F109))),'Data Summary'!DU115="Yes"),OFFSET('Hygiene Data'!$F$5,0,10*ROW('Hygiene Data'!F109)),NA())</f>
        <v>#N/A</v>
      </c>
      <c r="BG115" s="492" t="e">
        <f ca="1">+IF(AND(ISNUMBER(OFFSET('Hygiene Data'!$F$7,0,10*ROW('Hygiene Data'!F109))),'Data Summary'!DV115="Yes"),OFFSET('Hygiene Data'!$F$7,0,10*ROW('Hygiene Data'!F109)),NA())</f>
        <v>#N/A</v>
      </c>
      <c r="BH115" s="492" t="e">
        <f ca="1">+IF(AND(ISNUMBER(OFFSET('Hygiene Data'!$F$9,0,10*ROW('Hygiene Data'!F109))),'Data Summary'!DW115="Yes"),OFFSET('Hygiene Data'!$F$9,0,10*ROW('Hygiene Data'!F109)),NA())</f>
        <v>#N/A</v>
      </c>
      <c r="BI115" s="492" t="e">
        <f ca="1">+IF(AND(ISNUMBER(OFFSET('Hygiene Data'!$G$5,0,10*ROW('Hygiene Data'!G109))),'Data Summary'!DX115="Yes"),OFFSET('Hygiene Data'!$G$5,0,10*ROW('Hygiene Data'!G109)),NA())</f>
        <v>#N/A</v>
      </c>
      <c r="BJ115" s="492" t="e">
        <f ca="1">+IF(AND(ISNUMBER(OFFSET('Hygiene Data'!$G$7,0,10*ROW('Hygiene Data'!G109))),'Data Summary'!DY115="Yes"),OFFSET('Hygiene Data'!$G$7,0,10*ROW('Hygiene Data'!G109)),NA())</f>
        <v>#N/A</v>
      </c>
      <c r="BK115" s="492" t="e">
        <f ca="1">+IF(AND(ISNUMBER(OFFSET('Hygiene Data'!$G$9,0,10*ROW('Hygiene Data'!G109))),'Data Summary'!DZ115="Yes"),OFFSET('Hygiene Data'!$G$9,0,10*ROW('Hygiene Data'!G109)),NA())</f>
        <v>#N/A</v>
      </c>
      <c r="BL115" s="492" t="e">
        <f ca="1">+IF(AND(ISNUMBER(OFFSET('Hygiene Data'!$H$5,0,10*ROW('Hygiene Data'!H109))),'Data Summary'!EA115="Yes"),OFFSET('Hygiene Data'!$H$5,0,10*ROW('Hygiene Data'!H109)),NA())</f>
        <v>#N/A</v>
      </c>
      <c r="BM115" s="492" t="e">
        <f ca="1">+IF(AND(ISNUMBER(OFFSET('Hygiene Data'!$H$7,0,10*ROW('Hygiene Data'!H109))),'Data Summary'!EB115="Yes"),OFFSET('Hygiene Data'!$H$7,0,10*ROW('Hygiene Data'!H109)),NA())</f>
        <v>#N/A</v>
      </c>
      <c r="BN115" s="492" t="e">
        <f ca="1">+IF(AND(ISNUMBER(OFFSET('Hygiene Data'!$H$9,0,10*ROW('Hygiene Data'!H109))),'Data Summary'!EC115="Yes"),OFFSET('Hygiene Data'!$H$9,0,10*ROW('Hygiene Data'!H109)),NA())</f>
        <v>#N/A</v>
      </c>
      <c r="BO115" s="492" t="e">
        <f ca="1">+IF(AND(ISNUMBER(OFFSET('Hygiene Data'!$I$5,0,10*ROW('Hygiene Data'!I109))),'Data Summary'!ED115="Yes"),OFFSET('Hygiene Data'!$I$5,0,10*ROW('Hygiene Data'!I109)),NA())</f>
        <v>#N/A</v>
      </c>
      <c r="BP115" s="492" t="e">
        <f ca="1">+IF(AND(ISNUMBER(OFFSET('Hygiene Data'!$I$7,0,10*ROW('Hygiene Data'!I109))),'Data Summary'!EE115="Yes"),OFFSET('Hygiene Data'!$I$7,0,10*ROW('Hygiene Data'!I109)),NA())</f>
        <v>#N/A</v>
      </c>
      <c r="BQ115" s="492" t="e">
        <f ca="1">+IF(AND(ISNUMBER(OFFSET('Hygiene Data'!$I$9,0,10*ROW('Hygiene Data'!I109))),'Data Summary'!EF115="Yes"),OFFSET('Hygiene Data'!$I$9,0,10*ROW('Hygiene Data'!I109)),NA())</f>
        <v>#N/A</v>
      </c>
    </row>
    <row r="116" spans="1:69" x14ac:dyDescent="0.25">
      <c r="A116" s="488" t="e">
        <f ca="1">+RIGHT('Data Summary'!A116,LEN('Data Summary'!A116)-9)</f>
        <v>#VALUE!</v>
      </c>
      <c r="B116" s="462" t="str">
        <f ca="1">+IF(ISTEXT('Data Summary'!B116),'Data Summary'!B116,"")</f>
        <v/>
      </c>
      <c r="C116" s="489" t="e">
        <f ca="1">+VALUE('Data Summary'!C116)</f>
        <v>#VALUE!</v>
      </c>
      <c r="D116" s="490" t="e">
        <f ca="1">+IF(AND(ISNUMBER(OFFSET('Water Data'!$D$4,0,10*ROW('Water Data'!D110))),'Data Summary'!BS116="Yes"),100-OFFSET('Water Data'!$D$4,0,10*ROW('Water Data'!D110)),NA())</f>
        <v>#N/A</v>
      </c>
      <c r="E116" s="490" t="e">
        <f ca="1">+IF(AND(ISNUMBER(OFFSET('Water Data'!$D$6,0,10*ROW('Water Data'!D110))),'Data Summary'!BT116="Yes"),OFFSET('Water Data'!$D$6,0,10*ROW('Water Data'!D110)),NA())</f>
        <v>#N/A</v>
      </c>
      <c r="F116" s="490" t="e">
        <f ca="1">+IF(AND(ISNUMBER(OFFSET('Water Data'!$D$9,0,10*ROW('Water Data'!D110))),'Data Summary'!BU116="Yes"),OFFSET('Water Data'!$D$9,0,10*ROW('Water Data'!D110)),NA())</f>
        <v>#N/A</v>
      </c>
      <c r="G116" s="490" t="e">
        <f ca="1">+IF(AND(ISNUMBER(OFFSET('Water Data'!$E$4,0,10*ROW('Water Data'!E110))),'Data Summary'!BV116="Yes"),100-OFFSET('Water Data'!$E$4,0,10*ROW('Water Data'!E110)),NA())</f>
        <v>#N/A</v>
      </c>
      <c r="H116" s="490" t="e">
        <f ca="1">+IF(AND(ISNUMBER(OFFSET('Water Data'!$E$6,0,10*ROW('Water Data'!E110))),'Data Summary'!BW116="Yes"),OFFSET('Water Data'!$E$6,0,10*ROW('Water Data'!E110)),NA())</f>
        <v>#N/A</v>
      </c>
      <c r="I116" s="490" t="e">
        <f ca="1">+IF(AND(ISNUMBER(OFFSET('Water Data'!$E$9,0,10*ROW('Water Data'!E110))),'Data Summary'!BX116="Yes"),OFFSET('Water Data'!$E$9,0,10*ROW('Water Data'!E110)),NA())</f>
        <v>#N/A</v>
      </c>
      <c r="J116" s="490" t="e">
        <f ca="1">+IF(AND(ISNUMBER(OFFSET('Water Data'!$F$4,0,10*ROW('Water Data'!F110))),'Data Summary'!BY116="Yes"),100-OFFSET('Water Data'!$F$4,0,10*ROW('Water Data'!F110)),NA())</f>
        <v>#N/A</v>
      </c>
      <c r="K116" s="490" t="e">
        <f ca="1">+IF(AND(ISNUMBER(OFFSET('Water Data'!$F$6,0,10*ROW('Water Data'!F110))),'Data Summary'!BZ116="Yes"),OFFSET('Water Data'!$F$6,0,10*ROW('Water Data'!F110)),NA())</f>
        <v>#N/A</v>
      </c>
      <c r="L116" s="490" t="e">
        <f ca="1">+IF(AND(ISNUMBER(OFFSET('Water Data'!$F$9,0,10*ROW('Water Data'!F110))),'Data Summary'!CA116="Yes"),OFFSET('Water Data'!$F$9,0,10*ROW('Water Data'!F110)),NA())</f>
        <v>#N/A</v>
      </c>
      <c r="M116" s="490" t="e">
        <f ca="1">+IF(AND(ISNUMBER(OFFSET('Water Data'!$G$4,0,10*ROW('Water Data'!G110))),'Data Summary'!CB116="Yes"),100-OFFSET('Water Data'!$G$4,0,10*ROW('Water Data'!G110)),NA())</f>
        <v>#N/A</v>
      </c>
      <c r="N116" s="490" t="e">
        <f ca="1">+IF(AND(ISNUMBER(OFFSET('Water Data'!$G$6,0,10*ROW('Water Data'!G110))),'Data Summary'!CC116="Yes"),OFFSET('Water Data'!$G$6,0,10*ROW('Water Data'!G110)),NA())</f>
        <v>#N/A</v>
      </c>
      <c r="O116" s="490" t="e">
        <f ca="1">+IF(AND(ISNUMBER(OFFSET('Water Data'!$G$9,0,10*ROW('Water Data'!G110))),'Data Summary'!CD116="Yes"),OFFSET('Water Data'!$G$9,0,10*ROW('Water Data'!G110)),NA())</f>
        <v>#N/A</v>
      </c>
      <c r="P116" s="490" t="e">
        <f ca="1">+IF(AND(ISNUMBER(OFFSET('Water Data'!$H$4,0,10*ROW('Water Data'!H110))),'Data Summary'!CE116="Yes"),100-OFFSET('Water Data'!$H$4,0,10*ROW('Water Data'!H110)),NA())</f>
        <v>#N/A</v>
      </c>
      <c r="Q116" s="490" t="e">
        <f ca="1">+IF(AND(ISNUMBER(OFFSET('Water Data'!$H$6,0,10*ROW('Water Data'!H110))),'Data Summary'!CF116="Yes"),OFFSET('Water Data'!$H$6,0,10*ROW('Water Data'!H110)),NA())</f>
        <v>#N/A</v>
      </c>
      <c r="R116" s="490" t="e">
        <f ca="1">+IF(AND(ISNUMBER(OFFSET('Water Data'!$H$9,0,10*ROW('Water Data'!H110))),'Data Summary'!CG116="Yes"),OFFSET('Water Data'!$H$9,0,10*ROW('Water Data'!H110)),NA())</f>
        <v>#N/A</v>
      </c>
      <c r="S116" s="490" t="e">
        <f ca="1">+IF(AND(ISNUMBER(OFFSET('Water Data'!$I$4,0,10*ROW('Water Data'!I110))),'Data Summary'!CH116="Yes"),100-OFFSET('Water Data'!$I$4,0,10*ROW('Water Data'!I110)),NA())</f>
        <v>#N/A</v>
      </c>
      <c r="T116" s="490" t="e">
        <f ca="1">+IF(AND(ISNUMBER(OFFSET('Water Data'!$I$6,0,10*ROW('Water Data'!I110))),'Data Summary'!CI116="Yes"),OFFSET('Water Data'!$I$6,0,10*ROW('Water Data'!I110)),NA())</f>
        <v>#N/A</v>
      </c>
      <c r="U116" s="490" t="e">
        <f ca="1">+IF(AND(ISNUMBER(OFFSET('Water Data'!$I$9,0,10*ROW('Water Data'!I110))),'Data Summary'!CJ116="Yes"),OFFSET('Water Data'!$I$9,0,10*ROW('Water Data'!I110)),NA())</f>
        <v>#N/A</v>
      </c>
      <c r="V116" s="491" t="e">
        <f ca="1">+IF(AND(ISNUMBER(OFFSET('Sanitation Data'!$D$4,0,10*ROW('Sanitation Data'!D110))),'Data Summary'!CK116="Yes"),100-OFFSET('Sanitation Data'!$D$4,0,10*ROW('Sanitation Data'!D110)),NA())</f>
        <v>#N/A</v>
      </c>
      <c r="W116" s="491" t="e">
        <f ca="1">+IF(AND(ISNUMBER(OFFSET('Sanitation Data'!$D$6,0,10*ROW('Sanitation Data'!D110))),'Data Summary'!CL116="Yes"),OFFSET('Sanitation Data'!$D$6,0,10*ROW('Sanitation Data'!D110)),NA())</f>
        <v>#N/A</v>
      </c>
      <c r="X116" s="491" t="e">
        <f ca="1">+IF(AND(ISNUMBER(OFFSET('Sanitation Data'!$D$10,0,10*ROW('Sanitation Data'!D110))),'Data Summary'!CM116="Yes"),OFFSET('Sanitation Data'!$D$10,0,10*ROW('Sanitation Data'!D110)),NA())</f>
        <v>#N/A</v>
      </c>
      <c r="Y116" s="491" t="e">
        <f ca="1">+IF(AND(ISNUMBER(OFFSET('Sanitation Data'!$D$11,0,10*ROW('Sanitation Data'!D110))),'Data Summary'!CN116="Yes"),OFFSET('Sanitation Data'!$D$11,0,10*ROW('Sanitation Data'!D110)),NA())</f>
        <v>#N/A</v>
      </c>
      <c r="Z116" s="491" t="e">
        <f ca="1">+IF(AND(ISNUMBER(OFFSET('Sanitation Data'!$D$12,0,10*ROW('Sanitation Data'!D110))),'Data Summary'!CO116="Yes"),OFFSET('Sanitation Data'!$D$12,0,10*ROW('Sanitation Data'!D110)),NA())</f>
        <v>#N/A</v>
      </c>
      <c r="AA116" s="491" t="e">
        <f ca="1">+IF(AND(ISNUMBER(OFFSET('Sanitation Data'!$E$4,0,10*ROW('Sanitation Data'!E110))),'Data Summary'!CP116="Yes"),100-OFFSET('Sanitation Data'!$E$4,0,10*ROW('Sanitation Data'!E110)),NA())</f>
        <v>#N/A</v>
      </c>
      <c r="AB116" s="491" t="e">
        <f ca="1">+IF(AND(ISNUMBER(OFFSET('Sanitation Data'!$E$6,0,10*ROW('Sanitation Data'!E110))),'Data Summary'!CQ116="Yes"),OFFSET('Sanitation Data'!$E$6,0,10*ROW('Sanitation Data'!E110)),NA())</f>
        <v>#N/A</v>
      </c>
      <c r="AC116" s="491" t="e">
        <f ca="1">+IF(AND(ISNUMBER(OFFSET('Sanitation Data'!$E$10,0,10*ROW('Sanitation Data'!E110))),'Data Summary'!CR116="Yes"),OFFSET('Sanitation Data'!$E$10,0,10*ROW('Sanitation Data'!E110)),NA())</f>
        <v>#N/A</v>
      </c>
      <c r="AD116" s="491" t="e">
        <f ca="1">+IF(AND(ISNUMBER(OFFSET('Sanitation Data'!$E$11,0,10*ROW('Sanitation Data'!E110))),'Data Summary'!CS116="Yes"),OFFSET('Sanitation Data'!$E$11,0,10*ROW('Sanitation Data'!E110)),NA())</f>
        <v>#N/A</v>
      </c>
      <c r="AE116" s="491" t="e">
        <f ca="1">+IF(AND(ISNUMBER(OFFSET('Sanitation Data'!$E$12,0,10*ROW('Sanitation Data'!E110))),'Data Summary'!CT116="Yes"),OFFSET('Sanitation Data'!$E$12,0,10*ROW('Sanitation Data'!E110)),NA())</f>
        <v>#N/A</v>
      </c>
      <c r="AF116" s="491" t="e">
        <f ca="1">+IF(AND(ISNUMBER(OFFSET('Sanitation Data'!$F$4,0,10*ROW('Sanitation Data'!F110))),'Data Summary'!CU116="Yes"),100-OFFSET('Sanitation Data'!$F$4,0,10*ROW('Sanitation Data'!F110)),NA())</f>
        <v>#N/A</v>
      </c>
      <c r="AG116" s="491" t="e">
        <f ca="1">+IF(AND(ISNUMBER(OFFSET('Sanitation Data'!$F$6,0,10*ROW('Sanitation Data'!F110))),'Data Summary'!CV116="Yes"),OFFSET('Sanitation Data'!$F$6,0,10*ROW('Sanitation Data'!F110)),NA())</f>
        <v>#N/A</v>
      </c>
      <c r="AH116" s="491" t="e">
        <f ca="1">+IF(AND(ISNUMBER(OFFSET('Sanitation Data'!$F$10,0,10*ROW('Sanitation Data'!F110))),'Data Summary'!CW116="Yes"),OFFSET('Sanitation Data'!$F$10,0,10*ROW('Sanitation Data'!F110)),NA())</f>
        <v>#N/A</v>
      </c>
      <c r="AI116" s="491" t="e">
        <f ca="1">+IF(AND(ISNUMBER(OFFSET('Sanitation Data'!$F$11,0,10*ROW('Sanitation Data'!F110))),'Data Summary'!CX116="Yes"),OFFSET('Sanitation Data'!$F$11,0,10*ROW('Sanitation Data'!F110)),NA())</f>
        <v>#N/A</v>
      </c>
      <c r="AJ116" s="491" t="e">
        <f ca="1">+IF(AND(ISNUMBER(OFFSET('Sanitation Data'!$F$12,0,10*ROW('Sanitation Data'!F110))),'Data Summary'!CY116="Yes"),OFFSET('Sanitation Data'!$F$12,0,10*ROW('Sanitation Data'!F110)),NA())</f>
        <v>#N/A</v>
      </c>
      <c r="AK116" s="491" t="e">
        <f ca="1">+IF(AND(ISNUMBER(OFFSET('Sanitation Data'!$G$4,0,10*ROW('Sanitation Data'!G110))),'Data Summary'!CZ116="Yes"),100-OFFSET('Sanitation Data'!$G$4,0,10*ROW('Sanitation Data'!G110)),NA())</f>
        <v>#N/A</v>
      </c>
      <c r="AL116" s="491" t="e">
        <f ca="1">+IF(AND(ISNUMBER(OFFSET('Sanitation Data'!$G$6,0,10*ROW('Sanitation Data'!G110))),'Data Summary'!DA116="Yes"),OFFSET('Sanitation Data'!$G$6,0,10*ROW('Sanitation Data'!G110)),NA())</f>
        <v>#N/A</v>
      </c>
      <c r="AM116" s="491" t="e">
        <f ca="1">+IF(AND(ISNUMBER(OFFSET('Sanitation Data'!$G$10,0,10*ROW('Sanitation Data'!G110))),'Data Summary'!DB116="Yes"),OFFSET('Sanitation Data'!$G$10,0,10*ROW('Sanitation Data'!G110)),NA())</f>
        <v>#N/A</v>
      </c>
      <c r="AN116" s="491" t="e">
        <f ca="1">+IF(AND(ISNUMBER(OFFSET('Sanitation Data'!$G$11,0,10*ROW('Sanitation Data'!G110))),'Data Summary'!DC116="Yes"),OFFSET('Sanitation Data'!$G$11,0,10*ROW('Sanitation Data'!G110)),NA())</f>
        <v>#N/A</v>
      </c>
      <c r="AO116" s="491" t="e">
        <f ca="1">+IF(AND(ISNUMBER(OFFSET('Sanitation Data'!$G$12,0,10*ROW('Sanitation Data'!G110))),'Data Summary'!DD116="Yes"),OFFSET('Sanitation Data'!$G$12,0,10*ROW('Sanitation Data'!G110)),NA())</f>
        <v>#N/A</v>
      </c>
      <c r="AP116" s="491" t="e">
        <f ca="1">+IF(AND(ISNUMBER(OFFSET('Sanitation Data'!$H$4,0,10*ROW('Sanitation Data'!H110))),'Data Summary'!DE116="Yes"),100-OFFSET('Sanitation Data'!$H$4,0,10*ROW('Sanitation Data'!H110)),NA())</f>
        <v>#N/A</v>
      </c>
      <c r="AQ116" s="491" t="e">
        <f ca="1">+IF(AND(ISNUMBER(OFFSET('Sanitation Data'!$H$6,0,10*ROW('Sanitation Data'!H110))),'Data Summary'!DF116="Yes"),OFFSET('Sanitation Data'!$H$6,0,10*ROW('Sanitation Data'!H110)),NA())</f>
        <v>#N/A</v>
      </c>
      <c r="AR116" s="491" t="e">
        <f ca="1">+IF(AND(ISNUMBER(OFFSET('Sanitation Data'!$H$10,0,10*ROW('Sanitation Data'!H110))),'Data Summary'!DG116="Yes"),OFFSET('Sanitation Data'!$H$10,0,10*ROW('Sanitation Data'!H110)),NA())</f>
        <v>#N/A</v>
      </c>
      <c r="AS116" s="491" t="e">
        <f ca="1">+IF(AND(ISNUMBER(OFFSET('Sanitation Data'!$H$11,0,10*ROW('Sanitation Data'!H110))),'Data Summary'!DH116="Yes"),OFFSET('Sanitation Data'!$H$11,0,10*ROW('Sanitation Data'!H110)),NA())</f>
        <v>#N/A</v>
      </c>
      <c r="AT116" s="491" t="e">
        <f ca="1">+IF(AND(ISNUMBER(OFFSET('Sanitation Data'!$H$12,0,10*ROW('Sanitation Data'!H110))),'Data Summary'!DI116="Yes"),OFFSET('Sanitation Data'!$H$12,0,10*ROW('Sanitation Data'!H110)),NA())</f>
        <v>#N/A</v>
      </c>
      <c r="AU116" s="491" t="e">
        <f ca="1">+IF(AND(ISNUMBER(OFFSET('Sanitation Data'!$I$4,0,10*ROW('Sanitation Data'!I110))),'Data Summary'!DJ116="Yes"),100-OFFSET('Sanitation Data'!$I$4,0,10*ROW('Sanitation Data'!I110)),NA())</f>
        <v>#N/A</v>
      </c>
      <c r="AV116" s="491" t="e">
        <f ca="1">+IF(AND(ISNUMBER(OFFSET('Sanitation Data'!$I$6,0,10*ROW('Sanitation Data'!I110))),'Data Summary'!DK116="Yes"),OFFSET('Sanitation Data'!$I$6,0,10*ROW('Sanitation Data'!I110)),NA())</f>
        <v>#N/A</v>
      </c>
      <c r="AW116" s="491" t="e">
        <f ca="1">+IF(AND(ISNUMBER(OFFSET('Sanitation Data'!$I$10,0,10*ROW('Sanitation Data'!I110))),'Data Summary'!DL116="Yes"),OFFSET('Sanitation Data'!$I$10,0,10*ROW('Sanitation Data'!I110)),NA())</f>
        <v>#N/A</v>
      </c>
      <c r="AX116" s="491" t="e">
        <f ca="1">+IF(AND(ISNUMBER(OFFSET('Sanitation Data'!$I$11,0,10*ROW('Sanitation Data'!I110))),'Data Summary'!DM116="Yes"),OFFSET('Sanitation Data'!$I$11,0,10*ROW('Sanitation Data'!I110)),NA())</f>
        <v>#N/A</v>
      </c>
      <c r="AY116" s="491" t="e">
        <f ca="1">+IF(AND(ISNUMBER(OFFSET('Sanitation Data'!$I$12,0,10*ROW('Sanitation Data'!I110))),'Data Summary'!DN116="Yes"),OFFSET('Sanitation Data'!$I$12,0,10*ROW('Sanitation Data'!I110)),NA())</f>
        <v>#N/A</v>
      </c>
      <c r="AZ116" s="492" t="e">
        <f ca="1">+IF(AND(ISNUMBER(OFFSET('Hygiene Data'!$D$5,0,10*ROW('Hygiene Data'!D110))),'Data Summary'!DO116="Yes"),OFFSET('Hygiene Data'!$D$5,0,10*ROW('Hygiene Data'!D110)),NA())</f>
        <v>#N/A</v>
      </c>
      <c r="BA116" s="492" t="e">
        <f ca="1">+IF(AND(ISNUMBER(OFFSET('Hygiene Data'!$D$7,0,10*ROW('Hygiene Data'!D110))),'Data Summary'!DP116="Yes"),OFFSET('Hygiene Data'!$D$7,0,10*ROW('Hygiene Data'!D110)),NA())</f>
        <v>#N/A</v>
      </c>
      <c r="BB116" s="492" t="e">
        <f ca="1">+IF(AND(ISNUMBER(OFFSET('Hygiene Data'!$D$9,0,10*ROW('Hygiene Data'!D110))),'Data Summary'!DQ116="Yes"),OFFSET('Hygiene Data'!$D$9,0,10*ROW('Hygiene Data'!D110)),NA())</f>
        <v>#N/A</v>
      </c>
      <c r="BC116" s="492" t="e">
        <f ca="1">+IF(AND(ISNUMBER(OFFSET('Hygiene Data'!$E$5,0,10*ROW('Hygiene Data'!E110))),'Data Summary'!DR116="Yes"),OFFSET('Hygiene Data'!$E$5,0,10*ROW('Hygiene Data'!E110)),NA())</f>
        <v>#N/A</v>
      </c>
      <c r="BD116" s="492" t="e">
        <f ca="1">+IF(AND(ISNUMBER(OFFSET('Hygiene Data'!$E$7,0,10*ROW('Hygiene Data'!E110))),'Data Summary'!DS116="Yes"),OFFSET('Hygiene Data'!$E$7,0,10*ROW('Hygiene Data'!E110)),NA())</f>
        <v>#N/A</v>
      </c>
      <c r="BE116" s="492" t="e">
        <f ca="1">+IF(AND(ISNUMBER(OFFSET('Hygiene Data'!$E$9,0,10*ROW('Hygiene Data'!E110))),'Data Summary'!DT116="Yes"),OFFSET('Hygiene Data'!$E$9,0,10*ROW('Hygiene Data'!E110)),NA())</f>
        <v>#N/A</v>
      </c>
      <c r="BF116" s="492" t="e">
        <f ca="1">+IF(AND(ISNUMBER(OFFSET('Hygiene Data'!$F$5,0,10*ROW('Hygiene Data'!F110))),'Data Summary'!DU116="Yes"),OFFSET('Hygiene Data'!$F$5,0,10*ROW('Hygiene Data'!F110)),NA())</f>
        <v>#N/A</v>
      </c>
      <c r="BG116" s="492" t="e">
        <f ca="1">+IF(AND(ISNUMBER(OFFSET('Hygiene Data'!$F$7,0,10*ROW('Hygiene Data'!F110))),'Data Summary'!DV116="Yes"),OFFSET('Hygiene Data'!$F$7,0,10*ROW('Hygiene Data'!F110)),NA())</f>
        <v>#N/A</v>
      </c>
      <c r="BH116" s="492" t="e">
        <f ca="1">+IF(AND(ISNUMBER(OFFSET('Hygiene Data'!$F$9,0,10*ROW('Hygiene Data'!F110))),'Data Summary'!DW116="Yes"),OFFSET('Hygiene Data'!$F$9,0,10*ROW('Hygiene Data'!F110)),NA())</f>
        <v>#N/A</v>
      </c>
      <c r="BI116" s="492" t="e">
        <f ca="1">+IF(AND(ISNUMBER(OFFSET('Hygiene Data'!$G$5,0,10*ROW('Hygiene Data'!G110))),'Data Summary'!DX116="Yes"),OFFSET('Hygiene Data'!$G$5,0,10*ROW('Hygiene Data'!G110)),NA())</f>
        <v>#N/A</v>
      </c>
      <c r="BJ116" s="492" t="e">
        <f ca="1">+IF(AND(ISNUMBER(OFFSET('Hygiene Data'!$G$7,0,10*ROW('Hygiene Data'!G110))),'Data Summary'!DY116="Yes"),OFFSET('Hygiene Data'!$G$7,0,10*ROW('Hygiene Data'!G110)),NA())</f>
        <v>#N/A</v>
      </c>
      <c r="BK116" s="492" t="e">
        <f ca="1">+IF(AND(ISNUMBER(OFFSET('Hygiene Data'!$G$9,0,10*ROW('Hygiene Data'!G110))),'Data Summary'!DZ116="Yes"),OFFSET('Hygiene Data'!$G$9,0,10*ROW('Hygiene Data'!G110)),NA())</f>
        <v>#N/A</v>
      </c>
      <c r="BL116" s="492" t="e">
        <f ca="1">+IF(AND(ISNUMBER(OFFSET('Hygiene Data'!$H$5,0,10*ROW('Hygiene Data'!H110))),'Data Summary'!EA116="Yes"),OFFSET('Hygiene Data'!$H$5,0,10*ROW('Hygiene Data'!H110)),NA())</f>
        <v>#N/A</v>
      </c>
      <c r="BM116" s="492" t="e">
        <f ca="1">+IF(AND(ISNUMBER(OFFSET('Hygiene Data'!$H$7,0,10*ROW('Hygiene Data'!H110))),'Data Summary'!EB116="Yes"),OFFSET('Hygiene Data'!$H$7,0,10*ROW('Hygiene Data'!H110)),NA())</f>
        <v>#N/A</v>
      </c>
      <c r="BN116" s="492" t="e">
        <f ca="1">+IF(AND(ISNUMBER(OFFSET('Hygiene Data'!$H$9,0,10*ROW('Hygiene Data'!H110))),'Data Summary'!EC116="Yes"),OFFSET('Hygiene Data'!$H$9,0,10*ROW('Hygiene Data'!H110)),NA())</f>
        <v>#N/A</v>
      </c>
      <c r="BO116" s="492" t="e">
        <f ca="1">+IF(AND(ISNUMBER(OFFSET('Hygiene Data'!$I$5,0,10*ROW('Hygiene Data'!I110))),'Data Summary'!ED116="Yes"),OFFSET('Hygiene Data'!$I$5,0,10*ROW('Hygiene Data'!I110)),NA())</f>
        <v>#N/A</v>
      </c>
      <c r="BP116" s="492" t="e">
        <f ca="1">+IF(AND(ISNUMBER(OFFSET('Hygiene Data'!$I$7,0,10*ROW('Hygiene Data'!I110))),'Data Summary'!EE116="Yes"),OFFSET('Hygiene Data'!$I$7,0,10*ROW('Hygiene Data'!I110)),NA())</f>
        <v>#N/A</v>
      </c>
      <c r="BQ116" s="492" t="e">
        <f ca="1">+IF(AND(ISNUMBER(OFFSET('Hygiene Data'!$I$9,0,10*ROW('Hygiene Data'!I110))),'Data Summary'!EF116="Yes"),OFFSET('Hygiene Data'!$I$9,0,10*ROW('Hygiene Data'!I110)),NA())</f>
        <v>#N/A</v>
      </c>
    </row>
    <row r="117" spans="1:69" x14ac:dyDescent="0.25">
      <c r="A117" s="488" t="e">
        <f ca="1">+RIGHT('Data Summary'!A117,LEN('Data Summary'!A117)-9)</f>
        <v>#VALUE!</v>
      </c>
      <c r="B117" s="462" t="str">
        <f ca="1">+IF(ISTEXT('Data Summary'!B117),'Data Summary'!B117,"")</f>
        <v/>
      </c>
      <c r="C117" s="489" t="e">
        <f ca="1">+VALUE('Data Summary'!C117)</f>
        <v>#VALUE!</v>
      </c>
      <c r="D117" s="490" t="e">
        <f ca="1">+IF(AND(ISNUMBER(OFFSET('Water Data'!$D$4,0,10*ROW('Water Data'!D111))),'Data Summary'!BS117="Yes"),100-OFFSET('Water Data'!$D$4,0,10*ROW('Water Data'!D111)),NA())</f>
        <v>#N/A</v>
      </c>
      <c r="E117" s="490" t="e">
        <f ca="1">+IF(AND(ISNUMBER(OFFSET('Water Data'!$D$6,0,10*ROW('Water Data'!D111))),'Data Summary'!BT117="Yes"),OFFSET('Water Data'!$D$6,0,10*ROW('Water Data'!D111)),NA())</f>
        <v>#N/A</v>
      </c>
      <c r="F117" s="490" t="e">
        <f ca="1">+IF(AND(ISNUMBER(OFFSET('Water Data'!$D$9,0,10*ROW('Water Data'!D111))),'Data Summary'!BU117="Yes"),OFFSET('Water Data'!$D$9,0,10*ROW('Water Data'!D111)),NA())</f>
        <v>#N/A</v>
      </c>
      <c r="G117" s="490" t="e">
        <f ca="1">+IF(AND(ISNUMBER(OFFSET('Water Data'!$E$4,0,10*ROW('Water Data'!E111))),'Data Summary'!BV117="Yes"),100-OFFSET('Water Data'!$E$4,0,10*ROW('Water Data'!E111)),NA())</f>
        <v>#N/A</v>
      </c>
      <c r="H117" s="490" t="e">
        <f ca="1">+IF(AND(ISNUMBER(OFFSET('Water Data'!$E$6,0,10*ROW('Water Data'!E111))),'Data Summary'!BW117="Yes"),OFFSET('Water Data'!$E$6,0,10*ROW('Water Data'!E111)),NA())</f>
        <v>#N/A</v>
      </c>
      <c r="I117" s="490" t="e">
        <f ca="1">+IF(AND(ISNUMBER(OFFSET('Water Data'!$E$9,0,10*ROW('Water Data'!E111))),'Data Summary'!BX117="Yes"),OFFSET('Water Data'!$E$9,0,10*ROW('Water Data'!E111)),NA())</f>
        <v>#N/A</v>
      </c>
      <c r="J117" s="490" t="e">
        <f ca="1">+IF(AND(ISNUMBER(OFFSET('Water Data'!$F$4,0,10*ROW('Water Data'!F111))),'Data Summary'!BY117="Yes"),100-OFFSET('Water Data'!$F$4,0,10*ROW('Water Data'!F111)),NA())</f>
        <v>#N/A</v>
      </c>
      <c r="K117" s="490" t="e">
        <f ca="1">+IF(AND(ISNUMBER(OFFSET('Water Data'!$F$6,0,10*ROW('Water Data'!F111))),'Data Summary'!BZ117="Yes"),OFFSET('Water Data'!$F$6,0,10*ROW('Water Data'!F111)),NA())</f>
        <v>#N/A</v>
      </c>
      <c r="L117" s="490" t="e">
        <f ca="1">+IF(AND(ISNUMBER(OFFSET('Water Data'!$F$9,0,10*ROW('Water Data'!F111))),'Data Summary'!CA117="Yes"),OFFSET('Water Data'!$F$9,0,10*ROW('Water Data'!F111)),NA())</f>
        <v>#N/A</v>
      </c>
      <c r="M117" s="490" t="e">
        <f ca="1">+IF(AND(ISNUMBER(OFFSET('Water Data'!$G$4,0,10*ROW('Water Data'!G111))),'Data Summary'!CB117="Yes"),100-OFFSET('Water Data'!$G$4,0,10*ROW('Water Data'!G111)),NA())</f>
        <v>#N/A</v>
      </c>
      <c r="N117" s="490" t="e">
        <f ca="1">+IF(AND(ISNUMBER(OFFSET('Water Data'!$G$6,0,10*ROW('Water Data'!G111))),'Data Summary'!CC117="Yes"),OFFSET('Water Data'!$G$6,0,10*ROW('Water Data'!G111)),NA())</f>
        <v>#N/A</v>
      </c>
      <c r="O117" s="490" t="e">
        <f ca="1">+IF(AND(ISNUMBER(OFFSET('Water Data'!$G$9,0,10*ROW('Water Data'!G111))),'Data Summary'!CD117="Yes"),OFFSET('Water Data'!$G$9,0,10*ROW('Water Data'!G111)),NA())</f>
        <v>#N/A</v>
      </c>
      <c r="P117" s="490" t="e">
        <f ca="1">+IF(AND(ISNUMBER(OFFSET('Water Data'!$H$4,0,10*ROW('Water Data'!H111))),'Data Summary'!CE117="Yes"),100-OFFSET('Water Data'!$H$4,0,10*ROW('Water Data'!H111)),NA())</f>
        <v>#N/A</v>
      </c>
      <c r="Q117" s="490" t="e">
        <f ca="1">+IF(AND(ISNUMBER(OFFSET('Water Data'!$H$6,0,10*ROW('Water Data'!H111))),'Data Summary'!CF117="Yes"),OFFSET('Water Data'!$H$6,0,10*ROW('Water Data'!H111)),NA())</f>
        <v>#N/A</v>
      </c>
      <c r="R117" s="490" t="e">
        <f ca="1">+IF(AND(ISNUMBER(OFFSET('Water Data'!$H$9,0,10*ROW('Water Data'!H111))),'Data Summary'!CG117="Yes"),OFFSET('Water Data'!$H$9,0,10*ROW('Water Data'!H111)),NA())</f>
        <v>#N/A</v>
      </c>
      <c r="S117" s="490" t="e">
        <f ca="1">+IF(AND(ISNUMBER(OFFSET('Water Data'!$I$4,0,10*ROW('Water Data'!I111))),'Data Summary'!CH117="Yes"),100-OFFSET('Water Data'!$I$4,0,10*ROW('Water Data'!I111)),NA())</f>
        <v>#N/A</v>
      </c>
      <c r="T117" s="490" t="e">
        <f ca="1">+IF(AND(ISNUMBER(OFFSET('Water Data'!$I$6,0,10*ROW('Water Data'!I111))),'Data Summary'!CI117="Yes"),OFFSET('Water Data'!$I$6,0,10*ROW('Water Data'!I111)),NA())</f>
        <v>#N/A</v>
      </c>
      <c r="U117" s="490" t="e">
        <f ca="1">+IF(AND(ISNUMBER(OFFSET('Water Data'!$I$9,0,10*ROW('Water Data'!I111))),'Data Summary'!CJ117="Yes"),OFFSET('Water Data'!$I$9,0,10*ROW('Water Data'!I111)),NA())</f>
        <v>#N/A</v>
      </c>
      <c r="V117" s="491" t="e">
        <f ca="1">+IF(AND(ISNUMBER(OFFSET('Sanitation Data'!$D$4,0,10*ROW('Sanitation Data'!D111))),'Data Summary'!CK117="Yes"),100-OFFSET('Sanitation Data'!$D$4,0,10*ROW('Sanitation Data'!D111)),NA())</f>
        <v>#N/A</v>
      </c>
      <c r="W117" s="491" t="e">
        <f ca="1">+IF(AND(ISNUMBER(OFFSET('Sanitation Data'!$D$6,0,10*ROW('Sanitation Data'!D111))),'Data Summary'!CL117="Yes"),OFFSET('Sanitation Data'!$D$6,0,10*ROW('Sanitation Data'!D111)),NA())</f>
        <v>#N/A</v>
      </c>
      <c r="X117" s="491" t="e">
        <f ca="1">+IF(AND(ISNUMBER(OFFSET('Sanitation Data'!$D$10,0,10*ROW('Sanitation Data'!D111))),'Data Summary'!CM117="Yes"),OFFSET('Sanitation Data'!$D$10,0,10*ROW('Sanitation Data'!D111)),NA())</f>
        <v>#N/A</v>
      </c>
      <c r="Y117" s="491" t="e">
        <f ca="1">+IF(AND(ISNUMBER(OFFSET('Sanitation Data'!$D$11,0,10*ROW('Sanitation Data'!D111))),'Data Summary'!CN117="Yes"),OFFSET('Sanitation Data'!$D$11,0,10*ROW('Sanitation Data'!D111)),NA())</f>
        <v>#N/A</v>
      </c>
      <c r="Z117" s="491" t="e">
        <f ca="1">+IF(AND(ISNUMBER(OFFSET('Sanitation Data'!$D$12,0,10*ROW('Sanitation Data'!D111))),'Data Summary'!CO117="Yes"),OFFSET('Sanitation Data'!$D$12,0,10*ROW('Sanitation Data'!D111)),NA())</f>
        <v>#N/A</v>
      </c>
      <c r="AA117" s="491" t="e">
        <f ca="1">+IF(AND(ISNUMBER(OFFSET('Sanitation Data'!$E$4,0,10*ROW('Sanitation Data'!E111))),'Data Summary'!CP117="Yes"),100-OFFSET('Sanitation Data'!$E$4,0,10*ROW('Sanitation Data'!E111)),NA())</f>
        <v>#N/A</v>
      </c>
      <c r="AB117" s="491" t="e">
        <f ca="1">+IF(AND(ISNUMBER(OFFSET('Sanitation Data'!$E$6,0,10*ROW('Sanitation Data'!E111))),'Data Summary'!CQ117="Yes"),OFFSET('Sanitation Data'!$E$6,0,10*ROW('Sanitation Data'!E111)),NA())</f>
        <v>#N/A</v>
      </c>
      <c r="AC117" s="491" t="e">
        <f ca="1">+IF(AND(ISNUMBER(OFFSET('Sanitation Data'!$E$10,0,10*ROW('Sanitation Data'!E111))),'Data Summary'!CR117="Yes"),OFFSET('Sanitation Data'!$E$10,0,10*ROW('Sanitation Data'!E111)),NA())</f>
        <v>#N/A</v>
      </c>
      <c r="AD117" s="491" t="e">
        <f ca="1">+IF(AND(ISNUMBER(OFFSET('Sanitation Data'!$E$11,0,10*ROW('Sanitation Data'!E111))),'Data Summary'!CS117="Yes"),OFFSET('Sanitation Data'!$E$11,0,10*ROW('Sanitation Data'!E111)),NA())</f>
        <v>#N/A</v>
      </c>
      <c r="AE117" s="491" t="e">
        <f ca="1">+IF(AND(ISNUMBER(OFFSET('Sanitation Data'!$E$12,0,10*ROW('Sanitation Data'!E111))),'Data Summary'!CT117="Yes"),OFFSET('Sanitation Data'!$E$12,0,10*ROW('Sanitation Data'!E111)),NA())</f>
        <v>#N/A</v>
      </c>
      <c r="AF117" s="491" t="e">
        <f ca="1">+IF(AND(ISNUMBER(OFFSET('Sanitation Data'!$F$4,0,10*ROW('Sanitation Data'!F111))),'Data Summary'!CU117="Yes"),100-OFFSET('Sanitation Data'!$F$4,0,10*ROW('Sanitation Data'!F111)),NA())</f>
        <v>#N/A</v>
      </c>
      <c r="AG117" s="491" t="e">
        <f ca="1">+IF(AND(ISNUMBER(OFFSET('Sanitation Data'!$F$6,0,10*ROW('Sanitation Data'!F111))),'Data Summary'!CV117="Yes"),OFFSET('Sanitation Data'!$F$6,0,10*ROW('Sanitation Data'!F111)),NA())</f>
        <v>#N/A</v>
      </c>
      <c r="AH117" s="491" t="e">
        <f ca="1">+IF(AND(ISNUMBER(OFFSET('Sanitation Data'!$F$10,0,10*ROW('Sanitation Data'!F111))),'Data Summary'!CW117="Yes"),OFFSET('Sanitation Data'!$F$10,0,10*ROW('Sanitation Data'!F111)),NA())</f>
        <v>#N/A</v>
      </c>
      <c r="AI117" s="491" t="e">
        <f ca="1">+IF(AND(ISNUMBER(OFFSET('Sanitation Data'!$F$11,0,10*ROW('Sanitation Data'!F111))),'Data Summary'!CX117="Yes"),OFFSET('Sanitation Data'!$F$11,0,10*ROW('Sanitation Data'!F111)),NA())</f>
        <v>#N/A</v>
      </c>
      <c r="AJ117" s="491" t="e">
        <f ca="1">+IF(AND(ISNUMBER(OFFSET('Sanitation Data'!$F$12,0,10*ROW('Sanitation Data'!F111))),'Data Summary'!CY117="Yes"),OFFSET('Sanitation Data'!$F$12,0,10*ROW('Sanitation Data'!F111)),NA())</f>
        <v>#N/A</v>
      </c>
      <c r="AK117" s="491" t="e">
        <f ca="1">+IF(AND(ISNUMBER(OFFSET('Sanitation Data'!$G$4,0,10*ROW('Sanitation Data'!G111))),'Data Summary'!CZ117="Yes"),100-OFFSET('Sanitation Data'!$G$4,0,10*ROW('Sanitation Data'!G111)),NA())</f>
        <v>#N/A</v>
      </c>
      <c r="AL117" s="491" t="e">
        <f ca="1">+IF(AND(ISNUMBER(OFFSET('Sanitation Data'!$G$6,0,10*ROW('Sanitation Data'!G111))),'Data Summary'!DA117="Yes"),OFFSET('Sanitation Data'!$G$6,0,10*ROW('Sanitation Data'!G111)),NA())</f>
        <v>#N/A</v>
      </c>
      <c r="AM117" s="491" t="e">
        <f ca="1">+IF(AND(ISNUMBER(OFFSET('Sanitation Data'!$G$10,0,10*ROW('Sanitation Data'!G111))),'Data Summary'!DB117="Yes"),OFFSET('Sanitation Data'!$G$10,0,10*ROW('Sanitation Data'!G111)),NA())</f>
        <v>#N/A</v>
      </c>
      <c r="AN117" s="491" t="e">
        <f ca="1">+IF(AND(ISNUMBER(OFFSET('Sanitation Data'!$G$11,0,10*ROW('Sanitation Data'!G111))),'Data Summary'!DC117="Yes"),OFFSET('Sanitation Data'!$G$11,0,10*ROW('Sanitation Data'!G111)),NA())</f>
        <v>#N/A</v>
      </c>
      <c r="AO117" s="491" t="e">
        <f ca="1">+IF(AND(ISNUMBER(OFFSET('Sanitation Data'!$G$12,0,10*ROW('Sanitation Data'!G111))),'Data Summary'!DD117="Yes"),OFFSET('Sanitation Data'!$G$12,0,10*ROW('Sanitation Data'!G111)),NA())</f>
        <v>#N/A</v>
      </c>
      <c r="AP117" s="491" t="e">
        <f ca="1">+IF(AND(ISNUMBER(OFFSET('Sanitation Data'!$H$4,0,10*ROW('Sanitation Data'!H111))),'Data Summary'!DE117="Yes"),100-OFFSET('Sanitation Data'!$H$4,0,10*ROW('Sanitation Data'!H111)),NA())</f>
        <v>#N/A</v>
      </c>
      <c r="AQ117" s="491" t="e">
        <f ca="1">+IF(AND(ISNUMBER(OFFSET('Sanitation Data'!$H$6,0,10*ROW('Sanitation Data'!H111))),'Data Summary'!DF117="Yes"),OFFSET('Sanitation Data'!$H$6,0,10*ROW('Sanitation Data'!H111)),NA())</f>
        <v>#N/A</v>
      </c>
      <c r="AR117" s="491" t="e">
        <f ca="1">+IF(AND(ISNUMBER(OFFSET('Sanitation Data'!$H$10,0,10*ROW('Sanitation Data'!H111))),'Data Summary'!DG117="Yes"),OFFSET('Sanitation Data'!$H$10,0,10*ROW('Sanitation Data'!H111)),NA())</f>
        <v>#N/A</v>
      </c>
      <c r="AS117" s="491" t="e">
        <f ca="1">+IF(AND(ISNUMBER(OFFSET('Sanitation Data'!$H$11,0,10*ROW('Sanitation Data'!H111))),'Data Summary'!DH117="Yes"),OFFSET('Sanitation Data'!$H$11,0,10*ROW('Sanitation Data'!H111)),NA())</f>
        <v>#N/A</v>
      </c>
      <c r="AT117" s="491" t="e">
        <f ca="1">+IF(AND(ISNUMBER(OFFSET('Sanitation Data'!$H$12,0,10*ROW('Sanitation Data'!H111))),'Data Summary'!DI117="Yes"),OFFSET('Sanitation Data'!$H$12,0,10*ROW('Sanitation Data'!H111)),NA())</f>
        <v>#N/A</v>
      </c>
      <c r="AU117" s="491" t="e">
        <f ca="1">+IF(AND(ISNUMBER(OFFSET('Sanitation Data'!$I$4,0,10*ROW('Sanitation Data'!I111))),'Data Summary'!DJ117="Yes"),100-OFFSET('Sanitation Data'!$I$4,0,10*ROW('Sanitation Data'!I111)),NA())</f>
        <v>#N/A</v>
      </c>
      <c r="AV117" s="491" t="e">
        <f ca="1">+IF(AND(ISNUMBER(OFFSET('Sanitation Data'!$I$6,0,10*ROW('Sanitation Data'!I111))),'Data Summary'!DK117="Yes"),OFFSET('Sanitation Data'!$I$6,0,10*ROW('Sanitation Data'!I111)),NA())</f>
        <v>#N/A</v>
      </c>
      <c r="AW117" s="491" t="e">
        <f ca="1">+IF(AND(ISNUMBER(OFFSET('Sanitation Data'!$I$10,0,10*ROW('Sanitation Data'!I111))),'Data Summary'!DL117="Yes"),OFFSET('Sanitation Data'!$I$10,0,10*ROW('Sanitation Data'!I111)),NA())</f>
        <v>#N/A</v>
      </c>
      <c r="AX117" s="491" t="e">
        <f ca="1">+IF(AND(ISNUMBER(OFFSET('Sanitation Data'!$I$11,0,10*ROW('Sanitation Data'!I111))),'Data Summary'!DM117="Yes"),OFFSET('Sanitation Data'!$I$11,0,10*ROW('Sanitation Data'!I111)),NA())</f>
        <v>#N/A</v>
      </c>
      <c r="AY117" s="491" t="e">
        <f ca="1">+IF(AND(ISNUMBER(OFFSET('Sanitation Data'!$I$12,0,10*ROW('Sanitation Data'!I111))),'Data Summary'!DN117="Yes"),OFFSET('Sanitation Data'!$I$12,0,10*ROW('Sanitation Data'!I111)),NA())</f>
        <v>#N/A</v>
      </c>
      <c r="AZ117" s="492" t="e">
        <f ca="1">+IF(AND(ISNUMBER(OFFSET('Hygiene Data'!$D$5,0,10*ROW('Hygiene Data'!D111))),'Data Summary'!DO117="Yes"),OFFSET('Hygiene Data'!$D$5,0,10*ROW('Hygiene Data'!D111)),NA())</f>
        <v>#N/A</v>
      </c>
      <c r="BA117" s="492" t="e">
        <f ca="1">+IF(AND(ISNUMBER(OFFSET('Hygiene Data'!$D$7,0,10*ROW('Hygiene Data'!D111))),'Data Summary'!DP117="Yes"),OFFSET('Hygiene Data'!$D$7,0,10*ROW('Hygiene Data'!D111)),NA())</f>
        <v>#N/A</v>
      </c>
      <c r="BB117" s="492" t="e">
        <f ca="1">+IF(AND(ISNUMBER(OFFSET('Hygiene Data'!$D$9,0,10*ROW('Hygiene Data'!D111))),'Data Summary'!DQ117="Yes"),OFFSET('Hygiene Data'!$D$9,0,10*ROW('Hygiene Data'!D111)),NA())</f>
        <v>#N/A</v>
      </c>
      <c r="BC117" s="492" t="e">
        <f ca="1">+IF(AND(ISNUMBER(OFFSET('Hygiene Data'!$E$5,0,10*ROW('Hygiene Data'!E111))),'Data Summary'!DR117="Yes"),OFFSET('Hygiene Data'!$E$5,0,10*ROW('Hygiene Data'!E111)),NA())</f>
        <v>#N/A</v>
      </c>
      <c r="BD117" s="492" t="e">
        <f ca="1">+IF(AND(ISNUMBER(OFFSET('Hygiene Data'!$E$7,0,10*ROW('Hygiene Data'!E111))),'Data Summary'!DS117="Yes"),OFFSET('Hygiene Data'!$E$7,0,10*ROW('Hygiene Data'!E111)),NA())</f>
        <v>#N/A</v>
      </c>
      <c r="BE117" s="492" t="e">
        <f ca="1">+IF(AND(ISNUMBER(OFFSET('Hygiene Data'!$E$9,0,10*ROW('Hygiene Data'!E111))),'Data Summary'!DT117="Yes"),OFFSET('Hygiene Data'!$E$9,0,10*ROW('Hygiene Data'!E111)),NA())</f>
        <v>#N/A</v>
      </c>
      <c r="BF117" s="492" t="e">
        <f ca="1">+IF(AND(ISNUMBER(OFFSET('Hygiene Data'!$F$5,0,10*ROW('Hygiene Data'!F111))),'Data Summary'!DU117="Yes"),OFFSET('Hygiene Data'!$F$5,0,10*ROW('Hygiene Data'!F111)),NA())</f>
        <v>#N/A</v>
      </c>
      <c r="BG117" s="492" t="e">
        <f ca="1">+IF(AND(ISNUMBER(OFFSET('Hygiene Data'!$F$7,0,10*ROW('Hygiene Data'!F111))),'Data Summary'!DV117="Yes"),OFFSET('Hygiene Data'!$F$7,0,10*ROW('Hygiene Data'!F111)),NA())</f>
        <v>#N/A</v>
      </c>
      <c r="BH117" s="492" t="e">
        <f ca="1">+IF(AND(ISNUMBER(OFFSET('Hygiene Data'!$F$9,0,10*ROW('Hygiene Data'!F111))),'Data Summary'!DW117="Yes"),OFFSET('Hygiene Data'!$F$9,0,10*ROW('Hygiene Data'!F111)),NA())</f>
        <v>#N/A</v>
      </c>
      <c r="BI117" s="492" t="e">
        <f ca="1">+IF(AND(ISNUMBER(OFFSET('Hygiene Data'!$G$5,0,10*ROW('Hygiene Data'!G111))),'Data Summary'!DX117="Yes"),OFFSET('Hygiene Data'!$G$5,0,10*ROW('Hygiene Data'!G111)),NA())</f>
        <v>#N/A</v>
      </c>
      <c r="BJ117" s="492" t="e">
        <f ca="1">+IF(AND(ISNUMBER(OFFSET('Hygiene Data'!$G$7,0,10*ROW('Hygiene Data'!G111))),'Data Summary'!DY117="Yes"),OFFSET('Hygiene Data'!$G$7,0,10*ROW('Hygiene Data'!G111)),NA())</f>
        <v>#N/A</v>
      </c>
      <c r="BK117" s="492" t="e">
        <f ca="1">+IF(AND(ISNUMBER(OFFSET('Hygiene Data'!$G$9,0,10*ROW('Hygiene Data'!G111))),'Data Summary'!DZ117="Yes"),OFFSET('Hygiene Data'!$G$9,0,10*ROW('Hygiene Data'!G111)),NA())</f>
        <v>#N/A</v>
      </c>
      <c r="BL117" s="492" t="e">
        <f ca="1">+IF(AND(ISNUMBER(OFFSET('Hygiene Data'!$H$5,0,10*ROW('Hygiene Data'!H111))),'Data Summary'!EA117="Yes"),OFFSET('Hygiene Data'!$H$5,0,10*ROW('Hygiene Data'!H111)),NA())</f>
        <v>#N/A</v>
      </c>
      <c r="BM117" s="492" t="e">
        <f ca="1">+IF(AND(ISNUMBER(OFFSET('Hygiene Data'!$H$7,0,10*ROW('Hygiene Data'!H111))),'Data Summary'!EB117="Yes"),OFFSET('Hygiene Data'!$H$7,0,10*ROW('Hygiene Data'!H111)),NA())</f>
        <v>#N/A</v>
      </c>
      <c r="BN117" s="492" t="e">
        <f ca="1">+IF(AND(ISNUMBER(OFFSET('Hygiene Data'!$H$9,0,10*ROW('Hygiene Data'!H111))),'Data Summary'!EC117="Yes"),OFFSET('Hygiene Data'!$H$9,0,10*ROW('Hygiene Data'!H111)),NA())</f>
        <v>#N/A</v>
      </c>
      <c r="BO117" s="492" t="e">
        <f ca="1">+IF(AND(ISNUMBER(OFFSET('Hygiene Data'!$I$5,0,10*ROW('Hygiene Data'!I111))),'Data Summary'!ED117="Yes"),OFFSET('Hygiene Data'!$I$5,0,10*ROW('Hygiene Data'!I111)),NA())</f>
        <v>#N/A</v>
      </c>
      <c r="BP117" s="492" t="e">
        <f ca="1">+IF(AND(ISNUMBER(OFFSET('Hygiene Data'!$I$7,0,10*ROW('Hygiene Data'!I111))),'Data Summary'!EE117="Yes"),OFFSET('Hygiene Data'!$I$7,0,10*ROW('Hygiene Data'!I111)),NA())</f>
        <v>#N/A</v>
      </c>
      <c r="BQ117" s="492" t="e">
        <f ca="1">+IF(AND(ISNUMBER(OFFSET('Hygiene Data'!$I$9,0,10*ROW('Hygiene Data'!I111))),'Data Summary'!EF117="Yes"),OFFSET('Hygiene Data'!$I$9,0,10*ROW('Hygiene Data'!I111)),NA())</f>
        <v>#N/A</v>
      </c>
    </row>
    <row r="118" spans="1:69" x14ac:dyDescent="0.25">
      <c r="A118" s="488" t="e">
        <f ca="1">+RIGHT('Data Summary'!A118,LEN('Data Summary'!A118)-9)</f>
        <v>#VALUE!</v>
      </c>
      <c r="B118" s="462" t="str">
        <f ca="1">+IF(ISTEXT('Data Summary'!B118),'Data Summary'!B118,"")</f>
        <v/>
      </c>
      <c r="C118" s="489" t="e">
        <f ca="1">+VALUE('Data Summary'!C118)</f>
        <v>#VALUE!</v>
      </c>
      <c r="D118" s="490" t="e">
        <f ca="1">+IF(AND(ISNUMBER(OFFSET('Water Data'!$D$4,0,10*ROW('Water Data'!D112))),'Data Summary'!BS118="Yes"),100-OFFSET('Water Data'!$D$4,0,10*ROW('Water Data'!D112)),NA())</f>
        <v>#N/A</v>
      </c>
      <c r="E118" s="490" t="e">
        <f ca="1">+IF(AND(ISNUMBER(OFFSET('Water Data'!$D$6,0,10*ROW('Water Data'!D112))),'Data Summary'!BT118="Yes"),OFFSET('Water Data'!$D$6,0,10*ROW('Water Data'!D112)),NA())</f>
        <v>#N/A</v>
      </c>
      <c r="F118" s="490" t="e">
        <f ca="1">+IF(AND(ISNUMBER(OFFSET('Water Data'!$D$9,0,10*ROW('Water Data'!D112))),'Data Summary'!BU118="Yes"),OFFSET('Water Data'!$D$9,0,10*ROW('Water Data'!D112)),NA())</f>
        <v>#N/A</v>
      </c>
      <c r="G118" s="490" t="e">
        <f ca="1">+IF(AND(ISNUMBER(OFFSET('Water Data'!$E$4,0,10*ROW('Water Data'!E112))),'Data Summary'!BV118="Yes"),100-OFFSET('Water Data'!$E$4,0,10*ROW('Water Data'!E112)),NA())</f>
        <v>#N/A</v>
      </c>
      <c r="H118" s="490" t="e">
        <f ca="1">+IF(AND(ISNUMBER(OFFSET('Water Data'!$E$6,0,10*ROW('Water Data'!E112))),'Data Summary'!BW118="Yes"),OFFSET('Water Data'!$E$6,0,10*ROW('Water Data'!E112)),NA())</f>
        <v>#N/A</v>
      </c>
      <c r="I118" s="490" t="e">
        <f ca="1">+IF(AND(ISNUMBER(OFFSET('Water Data'!$E$9,0,10*ROW('Water Data'!E112))),'Data Summary'!BX118="Yes"),OFFSET('Water Data'!$E$9,0,10*ROW('Water Data'!E112)),NA())</f>
        <v>#N/A</v>
      </c>
      <c r="J118" s="490" t="e">
        <f ca="1">+IF(AND(ISNUMBER(OFFSET('Water Data'!$F$4,0,10*ROW('Water Data'!F112))),'Data Summary'!BY118="Yes"),100-OFFSET('Water Data'!$F$4,0,10*ROW('Water Data'!F112)),NA())</f>
        <v>#N/A</v>
      </c>
      <c r="K118" s="490" t="e">
        <f ca="1">+IF(AND(ISNUMBER(OFFSET('Water Data'!$F$6,0,10*ROW('Water Data'!F112))),'Data Summary'!BZ118="Yes"),OFFSET('Water Data'!$F$6,0,10*ROW('Water Data'!F112)),NA())</f>
        <v>#N/A</v>
      </c>
      <c r="L118" s="490" t="e">
        <f ca="1">+IF(AND(ISNUMBER(OFFSET('Water Data'!$F$9,0,10*ROW('Water Data'!F112))),'Data Summary'!CA118="Yes"),OFFSET('Water Data'!$F$9,0,10*ROW('Water Data'!F112)),NA())</f>
        <v>#N/A</v>
      </c>
      <c r="M118" s="490" t="e">
        <f ca="1">+IF(AND(ISNUMBER(OFFSET('Water Data'!$G$4,0,10*ROW('Water Data'!G112))),'Data Summary'!CB118="Yes"),100-OFFSET('Water Data'!$G$4,0,10*ROW('Water Data'!G112)),NA())</f>
        <v>#N/A</v>
      </c>
      <c r="N118" s="490" t="e">
        <f ca="1">+IF(AND(ISNUMBER(OFFSET('Water Data'!$G$6,0,10*ROW('Water Data'!G112))),'Data Summary'!CC118="Yes"),OFFSET('Water Data'!$G$6,0,10*ROW('Water Data'!G112)),NA())</f>
        <v>#N/A</v>
      </c>
      <c r="O118" s="490" t="e">
        <f ca="1">+IF(AND(ISNUMBER(OFFSET('Water Data'!$G$9,0,10*ROW('Water Data'!G112))),'Data Summary'!CD118="Yes"),OFFSET('Water Data'!$G$9,0,10*ROW('Water Data'!G112)),NA())</f>
        <v>#N/A</v>
      </c>
      <c r="P118" s="490" t="e">
        <f ca="1">+IF(AND(ISNUMBER(OFFSET('Water Data'!$H$4,0,10*ROW('Water Data'!H112))),'Data Summary'!CE118="Yes"),100-OFFSET('Water Data'!$H$4,0,10*ROW('Water Data'!H112)),NA())</f>
        <v>#N/A</v>
      </c>
      <c r="Q118" s="490" t="e">
        <f ca="1">+IF(AND(ISNUMBER(OFFSET('Water Data'!$H$6,0,10*ROW('Water Data'!H112))),'Data Summary'!CF118="Yes"),OFFSET('Water Data'!$H$6,0,10*ROW('Water Data'!H112)),NA())</f>
        <v>#N/A</v>
      </c>
      <c r="R118" s="490" t="e">
        <f ca="1">+IF(AND(ISNUMBER(OFFSET('Water Data'!$H$9,0,10*ROW('Water Data'!H112))),'Data Summary'!CG118="Yes"),OFFSET('Water Data'!$H$9,0,10*ROW('Water Data'!H112)),NA())</f>
        <v>#N/A</v>
      </c>
      <c r="S118" s="490" t="e">
        <f ca="1">+IF(AND(ISNUMBER(OFFSET('Water Data'!$I$4,0,10*ROW('Water Data'!I112))),'Data Summary'!CH118="Yes"),100-OFFSET('Water Data'!$I$4,0,10*ROW('Water Data'!I112)),NA())</f>
        <v>#N/A</v>
      </c>
      <c r="T118" s="490" t="e">
        <f ca="1">+IF(AND(ISNUMBER(OFFSET('Water Data'!$I$6,0,10*ROW('Water Data'!I112))),'Data Summary'!CI118="Yes"),OFFSET('Water Data'!$I$6,0,10*ROW('Water Data'!I112)),NA())</f>
        <v>#N/A</v>
      </c>
      <c r="U118" s="490" t="e">
        <f ca="1">+IF(AND(ISNUMBER(OFFSET('Water Data'!$I$9,0,10*ROW('Water Data'!I112))),'Data Summary'!CJ118="Yes"),OFFSET('Water Data'!$I$9,0,10*ROW('Water Data'!I112)),NA())</f>
        <v>#N/A</v>
      </c>
      <c r="V118" s="491" t="e">
        <f ca="1">+IF(AND(ISNUMBER(OFFSET('Sanitation Data'!$D$4,0,10*ROW('Sanitation Data'!D112))),'Data Summary'!CK118="Yes"),100-OFFSET('Sanitation Data'!$D$4,0,10*ROW('Sanitation Data'!D112)),NA())</f>
        <v>#N/A</v>
      </c>
      <c r="W118" s="491" t="e">
        <f ca="1">+IF(AND(ISNUMBER(OFFSET('Sanitation Data'!$D$6,0,10*ROW('Sanitation Data'!D112))),'Data Summary'!CL118="Yes"),OFFSET('Sanitation Data'!$D$6,0,10*ROW('Sanitation Data'!D112)),NA())</f>
        <v>#N/A</v>
      </c>
      <c r="X118" s="491" t="e">
        <f ca="1">+IF(AND(ISNUMBER(OFFSET('Sanitation Data'!$D$10,0,10*ROW('Sanitation Data'!D112))),'Data Summary'!CM118="Yes"),OFFSET('Sanitation Data'!$D$10,0,10*ROW('Sanitation Data'!D112)),NA())</f>
        <v>#N/A</v>
      </c>
      <c r="Y118" s="491" t="e">
        <f ca="1">+IF(AND(ISNUMBER(OFFSET('Sanitation Data'!$D$11,0,10*ROW('Sanitation Data'!D112))),'Data Summary'!CN118="Yes"),OFFSET('Sanitation Data'!$D$11,0,10*ROW('Sanitation Data'!D112)),NA())</f>
        <v>#N/A</v>
      </c>
      <c r="Z118" s="491" t="e">
        <f ca="1">+IF(AND(ISNUMBER(OFFSET('Sanitation Data'!$D$12,0,10*ROW('Sanitation Data'!D112))),'Data Summary'!CO118="Yes"),OFFSET('Sanitation Data'!$D$12,0,10*ROW('Sanitation Data'!D112)),NA())</f>
        <v>#N/A</v>
      </c>
      <c r="AA118" s="491" t="e">
        <f ca="1">+IF(AND(ISNUMBER(OFFSET('Sanitation Data'!$E$4,0,10*ROW('Sanitation Data'!E112))),'Data Summary'!CP118="Yes"),100-OFFSET('Sanitation Data'!$E$4,0,10*ROW('Sanitation Data'!E112)),NA())</f>
        <v>#N/A</v>
      </c>
      <c r="AB118" s="491" t="e">
        <f ca="1">+IF(AND(ISNUMBER(OFFSET('Sanitation Data'!$E$6,0,10*ROW('Sanitation Data'!E112))),'Data Summary'!CQ118="Yes"),OFFSET('Sanitation Data'!$E$6,0,10*ROW('Sanitation Data'!E112)),NA())</f>
        <v>#N/A</v>
      </c>
      <c r="AC118" s="491" t="e">
        <f ca="1">+IF(AND(ISNUMBER(OFFSET('Sanitation Data'!$E$10,0,10*ROW('Sanitation Data'!E112))),'Data Summary'!CR118="Yes"),OFFSET('Sanitation Data'!$E$10,0,10*ROW('Sanitation Data'!E112)),NA())</f>
        <v>#N/A</v>
      </c>
      <c r="AD118" s="491" t="e">
        <f ca="1">+IF(AND(ISNUMBER(OFFSET('Sanitation Data'!$E$11,0,10*ROW('Sanitation Data'!E112))),'Data Summary'!CS118="Yes"),OFFSET('Sanitation Data'!$E$11,0,10*ROW('Sanitation Data'!E112)),NA())</f>
        <v>#N/A</v>
      </c>
      <c r="AE118" s="491" t="e">
        <f ca="1">+IF(AND(ISNUMBER(OFFSET('Sanitation Data'!$E$12,0,10*ROW('Sanitation Data'!E112))),'Data Summary'!CT118="Yes"),OFFSET('Sanitation Data'!$E$12,0,10*ROW('Sanitation Data'!E112)),NA())</f>
        <v>#N/A</v>
      </c>
      <c r="AF118" s="491" t="e">
        <f ca="1">+IF(AND(ISNUMBER(OFFSET('Sanitation Data'!$F$4,0,10*ROW('Sanitation Data'!F112))),'Data Summary'!CU118="Yes"),100-OFFSET('Sanitation Data'!$F$4,0,10*ROW('Sanitation Data'!F112)),NA())</f>
        <v>#N/A</v>
      </c>
      <c r="AG118" s="491" t="e">
        <f ca="1">+IF(AND(ISNUMBER(OFFSET('Sanitation Data'!$F$6,0,10*ROW('Sanitation Data'!F112))),'Data Summary'!CV118="Yes"),OFFSET('Sanitation Data'!$F$6,0,10*ROW('Sanitation Data'!F112)),NA())</f>
        <v>#N/A</v>
      </c>
      <c r="AH118" s="491" t="e">
        <f ca="1">+IF(AND(ISNUMBER(OFFSET('Sanitation Data'!$F$10,0,10*ROW('Sanitation Data'!F112))),'Data Summary'!CW118="Yes"),OFFSET('Sanitation Data'!$F$10,0,10*ROW('Sanitation Data'!F112)),NA())</f>
        <v>#N/A</v>
      </c>
      <c r="AI118" s="491" t="e">
        <f ca="1">+IF(AND(ISNUMBER(OFFSET('Sanitation Data'!$F$11,0,10*ROW('Sanitation Data'!F112))),'Data Summary'!CX118="Yes"),OFFSET('Sanitation Data'!$F$11,0,10*ROW('Sanitation Data'!F112)),NA())</f>
        <v>#N/A</v>
      </c>
      <c r="AJ118" s="491" t="e">
        <f ca="1">+IF(AND(ISNUMBER(OFFSET('Sanitation Data'!$F$12,0,10*ROW('Sanitation Data'!F112))),'Data Summary'!CY118="Yes"),OFFSET('Sanitation Data'!$F$12,0,10*ROW('Sanitation Data'!F112)),NA())</f>
        <v>#N/A</v>
      </c>
      <c r="AK118" s="491" t="e">
        <f ca="1">+IF(AND(ISNUMBER(OFFSET('Sanitation Data'!$G$4,0,10*ROW('Sanitation Data'!G112))),'Data Summary'!CZ118="Yes"),100-OFFSET('Sanitation Data'!$G$4,0,10*ROW('Sanitation Data'!G112)),NA())</f>
        <v>#N/A</v>
      </c>
      <c r="AL118" s="491" t="e">
        <f ca="1">+IF(AND(ISNUMBER(OFFSET('Sanitation Data'!$G$6,0,10*ROW('Sanitation Data'!G112))),'Data Summary'!DA118="Yes"),OFFSET('Sanitation Data'!$G$6,0,10*ROW('Sanitation Data'!G112)),NA())</f>
        <v>#N/A</v>
      </c>
      <c r="AM118" s="491" t="e">
        <f ca="1">+IF(AND(ISNUMBER(OFFSET('Sanitation Data'!$G$10,0,10*ROW('Sanitation Data'!G112))),'Data Summary'!DB118="Yes"),OFFSET('Sanitation Data'!$G$10,0,10*ROW('Sanitation Data'!G112)),NA())</f>
        <v>#N/A</v>
      </c>
      <c r="AN118" s="491" t="e">
        <f ca="1">+IF(AND(ISNUMBER(OFFSET('Sanitation Data'!$G$11,0,10*ROW('Sanitation Data'!G112))),'Data Summary'!DC118="Yes"),OFFSET('Sanitation Data'!$G$11,0,10*ROW('Sanitation Data'!G112)),NA())</f>
        <v>#N/A</v>
      </c>
      <c r="AO118" s="491" t="e">
        <f ca="1">+IF(AND(ISNUMBER(OFFSET('Sanitation Data'!$G$12,0,10*ROW('Sanitation Data'!G112))),'Data Summary'!DD118="Yes"),OFFSET('Sanitation Data'!$G$12,0,10*ROW('Sanitation Data'!G112)),NA())</f>
        <v>#N/A</v>
      </c>
      <c r="AP118" s="491" t="e">
        <f ca="1">+IF(AND(ISNUMBER(OFFSET('Sanitation Data'!$H$4,0,10*ROW('Sanitation Data'!H112))),'Data Summary'!DE118="Yes"),100-OFFSET('Sanitation Data'!$H$4,0,10*ROW('Sanitation Data'!H112)),NA())</f>
        <v>#N/A</v>
      </c>
      <c r="AQ118" s="491" t="e">
        <f ca="1">+IF(AND(ISNUMBER(OFFSET('Sanitation Data'!$H$6,0,10*ROW('Sanitation Data'!H112))),'Data Summary'!DF118="Yes"),OFFSET('Sanitation Data'!$H$6,0,10*ROW('Sanitation Data'!H112)),NA())</f>
        <v>#N/A</v>
      </c>
      <c r="AR118" s="491" t="e">
        <f ca="1">+IF(AND(ISNUMBER(OFFSET('Sanitation Data'!$H$10,0,10*ROW('Sanitation Data'!H112))),'Data Summary'!DG118="Yes"),OFFSET('Sanitation Data'!$H$10,0,10*ROW('Sanitation Data'!H112)),NA())</f>
        <v>#N/A</v>
      </c>
      <c r="AS118" s="491" t="e">
        <f ca="1">+IF(AND(ISNUMBER(OFFSET('Sanitation Data'!$H$11,0,10*ROW('Sanitation Data'!H112))),'Data Summary'!DH118="Yes"),OFFSET('Sanitation Data'!$H$11,0,10*ROW('Sanitation Data'!H112)),NA())</f>
        <v>#N/A</v>
      </c>
      <c r="AT118" s="491" t="e">
        <f ca="1">+IF(AND(ISNUMBER(OFFSET('Sanitation Data'!$H$12,0,10*ROW('Sanitation Data'!H112))),'Data Summary'!DI118="Yes"),OFFSET('Sanitation Data'!$H$12,0,10*ROW('Sanitation Data'!H112)),NA())</f>
        <v>#N/A</v>
      </c>
      <c r="AU118" s="491" t="e">
        <f ca="1">+IF(AND(ISNUMBER(OFFSET('Sanitation Data'!$I$4,0,10*ROW('Sanitation Data'!I112))),'Data Summary'!DJ118="Yes"),100-OFFSET('Sanitation Data'!$I$4,0,10*ROW('Sanitation Data'!I112)),NA())</f>
        <v>#N/A</v>
      </c>
      <c r="AV118" s="491" t="e">
        <f ca="1">+IF(AND(ISNUMBER(OFFSET('Sanitation Data'!$I$6,0,10*ROW('Sanitation Data'!I112))),'Data Summary'!DK118="Yes"),OFFSET('Sanitation Data'!$I$6,0,10*ROW('Sanitation Data'!I112)),NA())</f>
        <v>#N/A</v>
      </c>
      <c r="AW118" s="491" t="e">
        <f ca="1">+IF(AND(ISNUMBER(OFFSET('Sanitation Data'!$I$10,0,10*ROW('Sanitation Data'!I112))),'Data Summary'!DL118="Yes"),OFFSET('Sanitation Data'!$I$10,0,10*ROW('Sanitation Data'!I112)),NA())</f>
        <v>#N/A</v>
      </c>
      <c r="AX118" s="491" t="e">
        <f ca="1">+IF(AND(ISNUMBER(OFFSET('Sanitation Data'!$I$11,0,10*ROW('Sanitation Data'!I112))),'Data Summary'!DM118="Yes"),OFFSET('Sanitation Data'!$I$11,0,10*ROW('Sanitation Data'!I112)),NA())</f>
        <v>#N/A</v>
      </c>
      <c r="AY118" s="491" t="e">
        <f ca="1">+IF(AND(ISNUMBER(OFFSET('Sanitation Data'!$I$12,0,10*ROW('Sanitation Data'!I112))),'Data Summary'!DN118="Yes"),OFFSET('Sanitation Data'!$I$12,0,10*ROW('Sanitation Data'!I112)),NA())</f>
        <v>#N/A</v>
      </c>
      <c r="AZ118" s="492" t="e">
        <f ca="1">+IF(AND(ISNUMBER(OFFSET('Hygiene Data'!$D$5,0,10*ROW('Hygiene Data'!D112))),'Data Summary'!DO118="Yes"),OFFSET('Hygiene Data'!$D$5,0,10*ROW('Hygiene Data'!D112)),NA())</f>
        <v>#N/A</v>
      </c>
      <c r="BA118" s="492" t="e">
        <f ca="1">+IF(AND(ISNUMBER(OFFSET('Hygiene Data'!$D$7,0,10*ROW('Hygiene Data'!D112))),'Data Summary'!DP118="Yes"),OFFSET('Hygiene Data'!$D$7,0,10*ROW('Hygiene Data'!D112)),NA())</f>
        <v>#N/A</v>
      </c>
      <c r="BB118" s="492" t="e">
        <f ca="1">+IF(AND(ISNUMBER(OFFSET('Hygiene Data'!$D$9,0,10*ROW('Hygiene Data'!D112))),'Data Summary'!DQ118="Yes"),OFFSET('Hygiene Data'!$D$9,0,10*ROW('Hygiene Data'!D112)),NA())</f>
        <v>#N/A</v>
      </c>
      <c r="BC118" s="492" t="e">
        <f ca="1">+IF(AND(ISNUMBER(OFFSET('Hygiene Data'!$E$5,0,10*ROW('Hygiene Data'!E112))),'Data Summary'!DR118="Yes"),OFFSET('Hygiene Data'!$E$5,0,10*ROW('Hygiene Data'!E112)),NA())</f>
        <v>#N/A</v>
      </c>
      <c r="BD118" s="492" t="e">
        <f ca="1">+IF(AND(ISNUMBER(OFFSET('Hygiene Data'!$E$7,0,10*ROW('Hygiene Data'!E112))),'Data Summary'!DS118="Yes"),OFFSET('Hygiene Data'!$E$7,0,10*ROW('Hygiene Data'!E112)),NA())</f>
        <v>#N/A</v>
      </c>
      <c r="BE118" s="492" t="e">
        <f ca="1">+IF(AND(ISNUMBER(OFFSET('Hygiene Data'!$E$9,0,10*ROW('Hygiene Data'!E112))),'Data Summary'!DT118="Yes"),OFFSET('Hygiene Data'!$E$9,0,10*ROW('Hygiene Data'!E112)),NA())</f>
        <v>#N/A</v>
      </c>
      <c r="BF118" s="492" t="e">
        <f ca="1">+IF(AND(ISNUMBER(OFFSET('Hygiene Data'!$F$5,0,10*ROW('Hygiene Data'!F112))),'Data Summary'!DU118="Yes"),OFFSET('Hygiene Data'!$F$5,0,10*ROW('Hygiene Data'!F112)),NA())</f>
        <v>#N/A</v>
      </c>
      <c r="BG118" s="492" t="e">
        <f ca="1">+IF(AND(ISNUMBER(OFFSET('Hygiene Data'!$F$7,0,10*ROW('Hygiene Data'!F112))),'Data Summary'!DV118="Yes"),OFFSET('Hygiene Data'!$F$7,0,10*ROW('Hygiene Data'!F112)),NA())</f>
        <v>#N/A</v>
      </c>
      <c r="BH118" s="492" t="e">
        <f ca="1">+IF(AND(ISNUMBER(OFFSET('Hygiene Data'!$F$9,0,10*ROW('Hygiene Data'!F112))),'Data Summary'!DW118="Yes"),OFFSET('Hygiene Data'!$F$9,0,10*ROW('Hygiene Data'!F112)),NA())</f>
        <v>#N/A</v>
      </c>
      <c r="BI118" s="492" t="e">
        <f ca="1">+IF(AND(ISNUMBER(OFFSET('Hygiene Data'!$G$5,0,10*ROW('Hygiene Data'!G112))),'Data Summary'!DX118="Yes"),OFFSET('Hygiene Data'!$G$5,0,10*ROW('Hygiene Data'!G112)),NA())</f>
        <v>#N/A</v>
      </c>
      <c r="BJ118" s="492" t="e">
        <f ca="1">+IF(AND(ISNUMBER(OFFSET('Hygiene Data'!$G$7,0,10*ROW('Hygiene Data'!G112))),'Data Summary'!DY118="Yes"),OFFSET('Hygiene Data'!$G$7,0,10*ROW('Hygiene Data'!G112)),NA())</f>
        <v>#N/A</v>
      </c>
      <c r="BK118" s="492" t="e">
        <f ca="1">+IF(AND(ISNUMBER(OFFSET('Hygiene Data'!$G$9,0,10*ROW('Hygiene Data'!G112))),'Data Summary'!DZ118="Yes"),OFFSET('Hygiene Data'!$G$9,0,10*ROW('Hygiene Data'!G112)),NA())</f>
        <v>#N/A</v>
      </c>
      <c r="BL118" s="492" t="e">
        <f ca="1">+IF(AND(ISNUMBER(OFFSET('Hygiene Data'!$H$5,0,10*ROW('Hygiene Data'!H112))),'Data Summary'!EA118="Yes"),OFFSET('Hygiene Data'!$H$5,0,10*ROW('Hygiene Data'!H112)),NA())</f>
        <v>#N/A</v>
      </c>
      <c r="BM118" s="492" t="e">
        <f ca="1">+IF(AND(ISNUMBER(OFFSET('Hygiene Data'!$H$7,0,10*ROW('Hygiene Data'!H112))),'Data Summary'!EB118="Yes"),OFFSET('Hygiene Data'!$H$7,0,10*ROW('Hygiene Data'!H112)),NA())</f>
        <v>#N/A</v>
      </c>
      <c r="BN118" s="492" t="e">
        <f ca="1">+IF(AND(ISNUMBER(OFFSET('Hygiene Data'!$H$9,0,10*ROW('Hygiene Data'!H112))),'Data Summary'!EC118="Yes"),OFFSET('Hygiene Data'!$H$9,0,10*ROW('Hygiene Data'!H112)),NA())</f>
        <v>#N/A</v>
      </c>
      <c r="BO118" s="492" t="e">
        <f ca="1">+IF(AND(ISNUMBER(OFFSET('Hygiene Data'!$I$5,0,10*ROW('Hygiene Data'!I112))),'Data Summary'!ED118="Yes"),OFFSET('Hygiene Data'!$I$5,0,10*ROW('Hygiene Data'!I112)),NA())</f>
        <v>#N/A</v>
      </c>
      <c r="BP118" s="492" t="e">
        <f ca="1">+IF(AND(ISNUMBER(OFFSET('Hygiene Data'!$I$7,0,10*ROW('Hygiene Data'!I112))),'Data Summary'!EE118="Yes"),OFFSET('Hygiene Data'!$I$7,0,10*ROW('Hygiene Data'!I112)),NA())</f>
        <v>#N/A</v>
      </c>
      <c r="BQ118" s="492" t="e">
        <f ca="1">+IF(AND(ISNUMBER(OFFSET('Hygiene Data'!$I$9,0,10*ROW('Hygiene Data'!I112))),'Data Summary'!EF118="Yes"),OFFSET('Hygiene Data'!$I$9,0,10*ROW('Hygiene Data'!I112)),NA())</f>
        <v>#N/A</v>
      </c>
    </row>
    <row r="119" spans="1:69" x14ac:dyDescent="0.25">
      <c r="A119" s="488" t="e">
        <f ca="1">+RIGHT('Data Summary'!A119,LEN('Data Summary'!A119)-9)</f>
        <v>#VALUE!</v>
      </c>
      <c r="B119" s="462" t="str">
        <f ca="1">+IF(ISTEXT('Data Summary'!B119),'Data Summary'!B119,"")</f>
        <v/>
      </c>
      <c r="C119" s="489" t="e">
        <f ca="1">+VALUE('Data Summary'!C119)</f>
        <v>#VALUE!</v>
      </c>
      <c r="D119" s="490" t="e">
        <f ca="1">+IF(AND(ISNUMBER(OFFSET('Water Data'!$D$4,0,10*ROW('Water Data'!D113))),'Data Summary'!BS119="Yes"),100-OFFSET('Water Data'!$D$4,0,10*ROW('Water Data'!D113)),NA())</f>
        <v>#N/A</v>
      </c>
      <c r="E119" s="490" t="e">
        <f ca="1">+IF(AND(ISNUMBER(OFFSET('Water Data'!$D$6,0,10*ROW('Water Data'!D113))),'Data Summary'!BT119="Yes"),OFFSET('Water Data'!$D$6,0,10*ROW('Water Data'!D113)),NA())</f>
        <v>#N/A</v>
      </c>
      <c r="F119" s="490" t="e">
        <f ca="1">+IF(AND(ISNUMBER(OFFSET('Water Data'!$D$9,0,10*ROW('Water Data'!D113))),'Data Summary'!BU119="Yes"),OFFSET('Water Data'!$D$9,0,10*ROW('Water Data'!D113)),NA())</f>
        <v>#N/A</v>
      </c>
      <c r="G119" s="490" t="e">
        <f ca="1">+IF(AND(ISNUMBER(OFFSET('Water Data'!$E$4,0,10*ROW('Water Data'!E113))),'Data Summary'!BV119="Yes"),100-OFFSET('Water Data'!$E$4,0,10*ROW('Water Data'!E113)),NA())</f>
        <v>#N/A</v>
      </c>
      <c r="H119" s="490" t="e">
        <f ca="1">+IF(AND(ISNUMBER(OFFSET('Water Data'!$E$6,0,10*ROW('Water Data'!E113))),'Data Summary'!BW119="Yes"),OFFSET('Water Data'!$E$6,0,10*ROW('Water Data'!E113)),NA())</f>
        <v>#N/A</v>
      </c>
      <c r="I119" s="490" t="e">
        <f ca="1">+IF(AND(ISNUMBER(OFFSET('Water Data'!$E$9,0,10*ROW('Water Data'!E113))),'Data Summary'!BX119="Yes"),OFFSET('Water Data'!$E$9,0,10*ROW('Water Data'!E113)),NA())</f>
        <v>#N/A</v>
      </c>
      <c r="J119" s="490" t="e">
        <f ca="1">+IF(AND(ISNUMBER(OFFSET('Water Data'!$F$4,0,10*ROW('Water Data'!F113))),'Data Summary'!BY119="Yes"),100-OFFSET('Water Data'!$F$4,0,10*ROW('Water Data'!F113)),NA())</f>
        <v>#N/A</v>
      </c>
      <c r="K119" s="490" t="e">
        <f ca="1">+IF(AND(ISNUMBER(OFFSET('Water Data'!$F$6,0,10*ROW('Water Data'!F113))),'Data Summary'!BZ119="Yes"),OFFSET('Water Data'!$F$6,0,10*ROW('Water Data'!F113)),NA())</f>
        <v>#N/A</v>
      </c>
      <c r="L119" s="490" t="e">
        <f ca="1">+IF(AND(ISNUMBER(OFFSET('Water Data'!$F$9,0,10*ROW('Water Data'!F113))),'Data Summary'!CA119="Yes"),OFFSET('Water Data'!$F$9,0,10*ROW('Water Data'!F113)),NA())</f>
        <v>#N/A</v>
      </c>
      <c r="M119" s="490" t="e">
        <f ca="1">+IF(AND(ISNUMBER(OFFSET('Water Data'!$G$4,0,10*ROW('Water Data'!G113))),'Data Summary'!CB119="Yes"),100-OFFSET('Water Data'!$G$4,0,10*ROW('Water Data'!G113)),NA())</f>
        <v>#N/A</v>
      </c>
      <c r="N119" s="490" t="e">
        <f ca="1">+IF(AND(ISNUMBER(OFFSET('Water Data'!$G$6,0,10*ROW('Water Data'!G113))),'Data Summary'!CC119="Yes"),OFFSET('Water Data'!$G$6,0,10*ROW('Water Data'!G113)),NA())</f>
        <v>#N/A</v>
      </c>
      <c r="O119" s="490" t="e">
        <f ca="1">+IF(AND(ISNUMBER(OFFSET('Water Data'!$G$9,0,10*ROW('Water Data'!G113))),'Data Summary'!CD119="Yes"),OFFSET('Water Data'!$G$9,0,10*ROW('Water Data'!G113)),NA())</f>
        <v>#N/A</v>
      </c>
      <c r="P119" s="490" t="e">
        <f ca="1">+IF(AND(ISNUMBER(OFFSET('Water Data'!$H$4,0,10*ROW('Water Data'!H113))),'Data Summary'!CE119="Yes"),100-OFFSET('Water Data'!$H$4,0,10*ROW('Water Data'!H113)),NA())</f>
        <v>#N/A</v>
      </c>
      <c r="Q119" s="490" t="e">
        <f ca="1">+IF(AND(ISNUMBER(OFFSET('Water Data'!$H$6,0,10*ROW('Water Data'!H113))),'Data Summary'!CF119="Yes"),OFFSET('Water Data'!$H$6,0,10*ROW('Water Data'!H113)),NA())</f>
        <v>#N/A</v>
      </c>
      <c r="R119" s="490" t="e">
        <f ca="1">+IF(AND(ISNUMBER(OFFSET('Water Data'!$H$9,0,10*ROW('Water Data'!H113))),'Data Summary'!CG119="Yes"),OFFSET('Water Data'!$H$9,0,10*ROW('Water Data'!H113)),NA())</f>
        <v>#N/A</v>
      </c>
      <c r="S119" s="490" t="e">
        <f ca="1">+IF(AND(ISNUMBER(OFFSET('Water Data'!$I$4,0,10*ROW('Water Data'!I113))),'Data Summary'!CH119="Yes"),100-OFFSET('Water Data'!$I$4,0,10*ROW('Water Data'!I113)),NA())</f>
        <v>#N/A</v>
      </c>
      <c r="T119" s="490" t="e">
        <f ca="1">+IF(AND(ISNUMBER(OFFSET('Water Data'!$I$6,0,10*ROW('Water Data'!I113))),'Data Summary'!CI119="Yes"),OFFSET('Water Data'!$I$6,0,10*ROW('Water Data'!I113)),NA())</f>
        <v>#N/A</v>
      </c>
      <c r="U119" s="490" t="e">
        <f ca="1">+IF(AND(ISNUMBER(OFFSET('Water Data'!$I$9,0,10*ROW('Water Data'!I113))),'Data Summary'!CJ119="Yes"),OFFSET('Water Data'!$I$9,0,10*ROW('Water Data'!I113)),NA())</f>
        <v>#N/A</v>
      </c>
      <c r="V119" s="491" t="e">
        <f ca="1">+IF(AND(ISNUMBER(OFFSET('Sanitation Data'!$D$4,0,10*ROW('Sanitation Data'!D113))),'Data Summary'!CK119="Yes"),100-OFFSET('Sanitation Data'!$D$4,0,10*ROW('Sanitation Data'!D113)),NA())</f>
        <v>#N/A</v>
      </c>
      <c r="W119" s="491" t="e">
        <f ca="1">+IF(AND(ISNUMBER(OFFSET('Sanitation Data'!$D$6,0,10*ROW('Sanitation Data'!D113))),'Data Summary'!CL119="Yes"),OFFSET('Sanitation Data'!$D$6,0,10*ROW('Sanitation Data'!D113)),NA())</f>
        <v>#N/A</v>
      </c>
      <c r="X119" s="491" t="e">
        <f ca="1">+IF(AND(ISNUMBER(OFFSET('Sanitation Data'!$D$10,0,10*ROW('Sanitation Data'!D113))),'Data Summary'!CM119="Yes"),OFFSET('Sanitation Data'!$D$10,0,10*ROW('Sanitation Data'!D113)),NA())</f>
        <v>#N/A</v>
      </c>
      <c r="Y119" s="491" t="e">
        <f ca="1">+IF(AND(ISNUMBER(OFFSET('Sanitation Data'!$D$11,0,10*ROW('Sanitation Data'!D113))),'Data Summary'!CN119="Yes"),OFFSET('Sanitation Data'!$D$11,0,10*ROW('Sanitation Data'!D113)),NA())</f>
        <v>#N/A</v>
      </c>
      <c r="Z119" s="491" t="e">
        <f ca="1">+IF(AND(ISNUMBER(OFFSET('Sanitation Data'!$D$12,0,10*ROW('Sanitation Data'!D113))),'Data Summary'!CO119="Yes"),OFFSET('Sanitation Data'!$D$12,0,10*ROW('Sanitation Data'!D113)),NA())</f>
        <v>#N/A</v>
      </c>
      <c r="AA119" s="491" t="e">
        <f ca="1">+IF(AND(ISNUMBER(OFFSET('Sanitation Data'!$E$4,0,10*ROW('Sanitation Data'!E113))),'Data Summary'!CP119="Yes"),100-OFFSET('Sanitation Data'!$E$4,0,10*ROW('Sanitation Data'!E113)),NA())</f>
        <v>#N/A</v>
      </c>
      <c r="AB119" s="491" t="e">
        <f ca="1">+IF(AND(ISNUMBER(OFFSET('Sanitation Data'!$E$6,0,10*ROW('Sanitation Data'!E113))),'Data Summary'!CQ119="Yes"),OFFSET('Sanitation Data'!$E$6,0,10*ROW('Sanitation Data'!E113)),NA())</f>
        <v>#N/A</v>
      </c>
      <c r="AC119" s="491" t="e">
        <f ca="1">+IF(AND(ISNUMBER(OFFSET('Sanitation Data'!$E$10,0,10*ROW('Sanitation Data'!E113))),'Data Summary'!CR119="Yes"),OFFSET('Sanitation Data'!$E$10,0,10*ROW('Sanitation Data'!E113)),NA())</f>
        <v>#N/A</v>
      </c>
      <c r="AD119" s="491" t="e">
        <f ca="1">+IF(AND(ISNUMBER(OFFSET('Sanitation Data'!$E$11,0,10*ROW('Sanitation Data'!E113))),'Data Summary'!CS119="Yes"),OFFSET('Sanitation Data'!$E$11,0,10*ROW('Sanitation Data'!E113)),NA())</f>
        <v>#N/A</v>
      </c>
      <c r="AE119" s="491" t="e">
        <f ca="1">+IF(AND(ISNUMBER(OFFSET('Sanitation Data'!$E$12,0,10*ROW('Sanitation Data'!E113))),'Data Summary'!CT119="Yes"),OFFSET('Sanitation Data'!$E$12,0,10*ROW('Sanitation Data'!E113)),NA())</f>
        <v>#N/A</v>
      </c>
      <c r="AF119" s="491" t="e">
        <f ca="1">+IF(AND(ISNUMBER(OFFSET('Sanitation Data'!$F$4,0,10*ROW('Sanitation Data'!F113))),'Data Summary'!CU119="Yes"),100-OFFSET('Sanitation Data'!$F$4,0,10*ROW('Sanitation Data'!F113)),NA())</f>
        <v>#N/A</v>
      </c>
      <c r="AG119" s="491" t="e">
        <f ca="1">+IF(AND(ISNUMBER(OFFSET('Sanitation Data'!$F$6,0,10*ROW('Sanitation Data'!F113))),'Data Summary'!CV119="Yes"),OFFSET('Sanitation Data'!$F$6,0,10*ROW('Sanitation Data'!F113)),NA())</f>
        <v>#N/A</v>
      </c>
      <c r="AH119" s="491" t="e">
        <f ca="1">+IF(AND(ISNUMBER(OFFSET('Sanitation Data'!$F$10,0,10*ROW('Sanitation Data'!F113))),'Data Summary'!CW119="Yes"),OFFSET('Sanitation Data'!$F$10,0,10*ROW('Sanitation Data'!F113)),NA())</f>
        <v>#N/A</v>
      </c>
      <c r="AI119" s="491" t="e">
        <f ca="1">+IF(AND(ISNUMBER(OFFSET('Sanitation Data'!$F$11,0,10*ROW('Sanitation Data'!F113))),'Data Summary'!CX119="Yes"),OFFSET('Sanitation Data'!$F$11,0,10*ROW('Sanitation Data'!F113)),NA())</f>
        <v>#N/A</v>
      </c>
      <c r="AJ119" s="491" t="e">
        <f ca="1">+IF(AND(ISNUMBER(OFFSET('Sanitation Data'!$F$12,0,10*ROW('Sanitation Data'!F113))),'Data Summary'!CY119="Yes"),OFFSET('Sanitation Data'!$F$12,0,10*ROW('Sanitation Data'!F113)),NA())</f>
        <v>#N/A</v>
      </c>
      <c r="AK119" s="491" t="e">
        <f ca="1">+IF(AND(ISNUMBER(OFFSET('Sanitation Data'!$G$4,0,10*ROW('Sanitation Data'!G113))),'Data Summary'!CZ119="Yes"),100-OFFSET('Sanitation Data'!$G$4,0,10*ROW('Sanitation Data'!G113)),NA())</f>
        <v>#N/A</v>
      </c>
      <c r="AL119" s="491" t="e">
        <f ca="1">+IF(AND(ISNUMBER(OFFSET('Sanitation Data'!$G$6,0,10*ROW('Sanitation Data'!G113))),'Data Summary'!DA119="Yes"),OFFSET('Sanitation Data'!$G$6,0,10*ROW('Sanitation Data'!G113)),NA())</f>
        <v>#N/A</v>
      </c>
      <c r="AM119" s="491" t="e">
        <f ca="1">+IF(AND(ISNUMBER(OFFSET('Sanitation Data'!$G$10,0,10*ROW('Sanitation Data'!G113))),'Data Summary'!DB119="Yes"),OFFSET('Sanitation Data'!$G$10,0,10*ROW('Sanitation Data'!G113)),NA())</f>
        <v>#N/A</v>
      </c>
      <c r="AN119" s="491" t="e">
        <f ca="1">+IF(AND(ISNUMBER(OFFSET('Sanitation Data'!$G$11,0,10*ROW('Sanitation Data'!G113))),'Data Summary'!DC119="Yes"),OFFSET('Sanitation Data'!$G$11,0,10*ROW('Sanitation Data'!G113)),NA())</f>
        <v>#N/A</v>
      </c>
      <c r="AO119" s="491" t="e">
        <f ca="1">+IF(AND(ISNUMBER(OFFSET('Sanitation Data'!$G$12,0,10*ROW('Sanitation Data'!G113))),'Data Summary'!DD119="Yes"),OFFSET('Sanitation Data'!$G$12,0,10*ROW('Sanitation Data'!G113)),NA())</f>
        <v>#N/A</v>
      </c>
      <c r="AP119" s="491" t="e">
        <f ca="1">+IF(AND(ISNUMBER(OFFSET('Sanitation Data'!$H$4,0,10*ROW('Sanitation Data'!H113))),'Data Summary'!DE119="Yes"),100-OFFSET('Sanitation Data'!$H$4,0,10*ROW('Sanitation Data'!H113)),NA())</f>
        <v>#N/A</v>
      </c>
      <c r="AQ119" s="491" t="e">
        <f ca="1">+IF(AND(ISNUMBER(OFFSET('Sanitation Data'!$H$6,0,10*ROW('Sanitation Data'!H113))),'Data Summary'!DF119="Yes"),OFFSET('Sanitation Data'!$H$6,0,10*ROW('Sanitation Data'!H113)),NA())</f>
        <v>#N/A</v>
      </c>
      <c r="AR119" s="491" t="e">
        <f ca="1">+IF(AND(ISNUMBER(OFFSET('Sanitation Data'!$H$10,0,10*ROW('Sanitation Data'!H113))),'Data Summary'!DG119="Yes"),OFFSET('Sanitation Data'!$H$10,0,10*ROW('Sanitation Data'!H113)),NA())</f>
        <v>#N/A</v>
      </c>
      <c r="AS119" s="491" t="e">
        <f ca="1">+IF(AND(ISNUMBER(OFFSET('Sanitation Data'!$H$11,0,10*ROW('Sanitation Data'!H113))),'Data Summary'!DH119="Yes"),OFFSET('Sanitation Data'!$H$11,0,10*ROW('Sanitation Data'!H113)),NA())</f>
        <v>#N/A</v>
      </c>
      <c r="AT119" s="491" t="e">
        <f ca="1">+IF(AND(ISNUMBER(OFFSET('Sanitation Data'!$H$12,0,10*ROW('Sanitation Data'!H113))),'Data Summary'!DI119="Yes"),OFFSET('Sanitation Data'!$H$12,0,10*ROW('Sanitation Data'!H113)),NA())</f>
        <v>#N/A</v>
      </c>
      <c r="AU119" s="491" t="e">
        <f ca="1">+IF(AND(ISNUMBER(OFFSET('Sanitation Data'!$I$4,0,10*ROW('Sanitation Data'!I113))),'Data Summary'!DJ119="Yes"),100-OFFSET('Sanitation Data'!$I$4,0,10*ROW('Sanitation Data'!I113)),NA())</f>
        <v>#N/A</v>
      </c>
      <c r="AV119" s="491" t="e">
        <f ca="1">+IF(AND(ISNUMBER(OFFSET('Sanitation Data'!$I$6,0,10*ROW('Sanitation Data'!I113))),'Data Summary'!DK119="Yes"),OFFSET('Sanitation Data'!$I$6,0,10*ROW('Sanitation Data'!I113)),NA())</f>
        <v>#N/A</v>
      </c>
      <c r="AW119" s="491" t="e">
        <f ca="1">+IF(AND(ISNUMBER(OFFSET('Sanitation Data'!$I$10,0,10*ROW('Sanitation Data'!I113))),'Data Summary'!DL119="Yes"),OFFSET('Sanitation Data'!$I$10,0,10*ROW('Sanitation Data'!I113)),NA())</f>
        <v>#N/A</v>
      </c>
      <c r="AX119" s="491" t="e">
        <f ca="1">+IF(AND(ISNUMBER(OFFSET('Sanitation Data'!$I$11,0,10*ROW('Sanitation Data'!I113))),'Data Summary'!DM119="Yes"),OFFSET('Sanitation Data'!$I$11,0,10*ROW('Sanitation Data'!I113)),NA())</f>
        <v>#N/A</v>
      </c>
      <c r="AY119" s="491" t="e">
        <f ca="1">+IF(AND(ISNUMBER(OFFSET('Sanitation Data'!$I$12,0,10*ROW('Sanitation Data'!I113))),'Data Summary'!DN119="Yes"),OFFSET('Sanitation Data'!$I$12,0,10*ROW('Sanitation Data'!I113)),NA())</f>
        <v>#N/A</v>
      </c>
      <c r="AZ119" s="492" t="e">
        <f ca="1">+IF(AND(ISNUMBER(OFFSET('Hygiene Data'!$D$5,0,10*ROW('Hygiene Data'!D113))),'Data Summary'!DO119="Yes"),OFFSET('Hygiene Data'!$D$5,0,10*ROW('Hygiene Data'!D113)),NA())</f>
        <v>#N/A</v>
      </c>
      <c r="BA119" s="492" t="e">
        <f ca="1">+IF(AND(ISNUMBER(OFFSET('Hygiene Data'!$D$7,0,10*ROW('Hygiene Data'!D113))),'Data Summary'!DP119="Yes"),OFFSET('Hygiene Data'!$D$7,0,10*ROW('Hygiene Data'!D113)),NA())</f>
        <v>#N/A</v>
      </c>
      <c r="BB119" s="492" t="e">
        <f ca="1">+IF(AND(ISNUMBER(OFFSET('Hygiene Data'!$D$9,0,10*ROW('Hygiene Data'!D113))),'Data Summary'!DQ119="Yes"),OFFSET('Hygiene Data'!$D$9,0,10*ROW('Hygiene Data'!D113)),NA())</f>
        <v>#N/A</v>
      </c>
      <c r="BC119" s="492" t="e">
        <f ca="1">+IF(AND(ISNUMBER(OFFSET('Hygiene Data'!$E$5,0,10*ROW('Hygiene Data'!E113))),'Data Summary'!DR119="Yes"),OFFSET('Hygiene Data'!$E$5,0,10*ROW('Hygiene Data'!E113)),NA())</f>
        <v>#N/A</v>
      </c>
      <c r="BD119" s="492" t="e">
        <f ca="1">+IF(AND(ISNUMBER(OFFSET('Hygiene Data'!$E$7,0,10*ROW('Hygiene Data'!E113))),'Data Summary'!DS119="Yes"),OFFSET('Hygiene Data'!$E$7,0,10*ROW('Hygiene Data'!E113)),NA())</f>
        <v>#N/A</v>
      </c>
      <c r="BE119" s="492" t="e">
        <f ca="1">+IF(AND(ISNUMBER(OFFSET('Hygiene Data'!$E$9,0,10*ROW('Hygiene Data'!E113))),'Data Summary'!DT119="Yes"),OFFSET('Hygiene Data'!$E$9,0,10*ROW('Hygiene Data'!E113)),NA())</f>
        <v>#N/A</v>
      </c>
      <c r="BF119" s="492" t="e">
        <f ca="1">+IF(AND(ISNUMBER(OFFSET('Hygiene Data'!$F$5,0,10*ROW('Hygiene Data'!F113))),'Data Summary'!DU119="Yes"),OFFSET('Hygiene Data'!$F$5,0,10*ROW('Hygiene Data'!F113)),NA())</f>
        <v>#N/A</v>
      </c>
      <c r="BG119" s="492" t="e">
        <f ca="1">+IF(AND(ISNUMBER(OFFSET('Hygiene Data'!$F$7,0,10*ROW('Hygiene Data'!F113))),'Data Summary'!DV119="Yes"),OFFSET('Hygiene Data'!$F$7,0,10*ROW('Hygiene Data'!F113)),NA())</f>
        <v>#N/A</v>
      </c>
      <c r="BH119" s="492" t="e">
        <f ca="1">+IF(AND(ISNUMBER(OFFSET('Hygiene Data'!$F$9,0,10*ROW('Hygiene Data'!F113))),'Data Summary'!DW119="Yes"),OFFSET('Hygiene Data'!$F$9,0,10*ROW('Hygiene Data'!F113)),NA())</f>
        <v>#N/A</v>
      </c>
      <c r="BI119" s="492" t="e">
        <f ca="1">+IF(AND(ISNUMBER(OFFSET('Hygiene Data'!$G$5,0,10*ROW('Hygiene Data'!G113))),'Data Summary'!DX119="Yes"),OFFSET('Hygiene Data'!$G$5,0,10*ROW('Hygiene Data'!G113)),NA())</f>
        <v>#N/A</v>
      </c>
      <c r="BJ119" s="492" t="e">
        <f ca="1">+IF(AND(ISNUMBER(OFFSET('Hygiene Data'!$G$7,0,10*ROW('Hygiene Data'!G113))),'Data Summary'!DY119="Yes"),OFFSET('Hygiene Data'!$G$7,0,10*ROW('Hygiene Data'!G113)),NA())</f>
        <v>#N/A</v>
      </c>
      <c r="BK119" s="492" t="e">
        <f ca="1">+IF(AND(ISNUMBER(OFFSET('Hygiene Data'!$G$9,0,10*ROW('Hygiene Data'!G113))),'Data Summary'!DZ119="Yes"),OFFSET('Hygiene Data'!$G$9,0,10*ROW('Hygiene Data'!G113)),NA())</f>
        <v>#N/A</v>
      </c>
      <c r="BL119" s="492" t="e">
        <f ca="1">+IF(AND(ISNUMBER(OFFSET('Hygiene Data'!$H$5,0,10*ROW('Hygiene Data'!H113))),'Data Summary'!EA119="Yes"),OFFSET('Hygiene Data'!$H$5,0,10*ROW('Hygiene Data'!H113)),NA())</f>
        <v>#N/A</v>
      </c>
      <c r="BM119" s="492" t="e">
        <f ca="1">+IF(AND(ISNUMBER(OFFSET('Hygiene Data'!$H$7,0,10*ROW('Hygiene Data'!H113))),'Data Summary'!EB119="Yes"),OFFSET('Hygiene Data'!$H$7,0,10*ROW('Hygiene Data'!H113)),NA())</f>
        <v>#N/A</v>
      </c>
      <c r="BN119" s="492" t="e">
        <f ca="1">+IF(AND(ISNUMBER(OFFSET('Hygiene Data'!$H$9,0,10*ROW('Hygiene Data'!H113))),'Data Summary'!EC119="Yes"),OFFSET('Hygiene Data'!$H$9,0,10*ROW('Hygiene Data'!H113)),NA())</f>
        <v>#N/A</v>
      </c>
      <c r="BO119" s="492" t="e">
        <f ca="1">+IF(AND(ISNUMBER(OFFSET('Hygiene Data'!$I$5,0,10*ROW('Hygiene Data'!I113))),'Data Summary'!ED119="Yes"),OFFSET('Hygiene Data'!$I$5,0,10*ROW('Hygiene Data'!I113)),NA())</f>
        <v>#N/A</v>
      </c>
      <c r="BP119" s="492" t="e">
        <f ca="1">+IF(AND(ISNUMBER(OFFSET('Hygiene Data'!$I$7,0,10*ROW('Hygiene Data'!I113))),'Data Summary'!EE119="Yes"),OFFSET('Hygiene Data'!$I$7,0,10*ROW('Hygiene Data'!I113)),NA())</f>
        <v>#N/A</v>
      </c>
      <c r="BQ119" s="492" t="e">
        <f ca="1">+IF(AND(ISNUMBER(OFFSET('Hygiene Data'!$I$9,0,10*ROW('Hygiene Data'!I113))),'Data Summary'!EF119="Yes"),OFFSET('Hygiene Data'!$I$9,0,10*ROW('Hygiene Data'!I113)),NA())</f>
        <v>#N/A</v>
      </c>
    </row>
    <row r="120" spans="1:69" x14ac:dyDescent="0.25">
      <c r="A120" s="488" t="e">
        <f ca="1">+RIGHT('Data Summary'!A120,LEN('Data Summary'!A120)-9)</f>
        <v>#VALUE!</v>
      </c>
      <c r="B120" s="462" t="str">
        <f ca="1">+IF(ISTEXT('Data Summary'!B120),'Data Summary'!B120,"")</f>
        <v/>
      </c>
      <c r="C120" s="489" t="e">
        <f ca="1">+VALUE('Data Summary'!C120)</f>
        <v>#VALUE!</v>
      </c>
      <c r="D120" s="490" t="e">
        <f ca="1">+IF(AND(ISNUMBER(OFFSET('Water Data'!$D$4,0,10*ROW('Water Data'!D114))),'Data Summary'!BS120="Yes"),100-OFFSET('Water Data'!$D$4,0,10*ROW('Water Data'!D114)),NA())</f>
        <v>#N/A</v>
      </c>
      <c r="E120" s="490" t="e">
        <f ca="1">+IF(AND(ISNUMBER(OFFSET('Water Data'!$D$6,0,10*ROW('Water Data'!D114))),'Data Summary'!BT120="Yes"),OFFSET('Water Data'!$D$6,0,10*ROW('Water Data'!D114)),NA())</f>
        <v>#N/A</v>
      </c>
      <c r="F120" s="490" t="e">
        <f ca="1">+IF(AND(ISNUMBER(OFFSET('Water Data'!$D$9,0,10*ROW('Water Data'!D114))),'Data Summary'!BU120="Yes"),OFFSET('Water Data'!$D$9,0,10*ROW('Water Data'!D114)),NA())</f>
        <v>#N/A</v>
      </c>
      <c r="G120" s="490" t="e">
        <f ca="1">+IF(AND(ISNUMBER(OFFSET('Water Data'!$E$4,0,10*ROW('Water Data'!E114))),'Data Summary'!BV120="Yes"),100-OFFSET('Water Data'!$E$4,0,10*ROW('Water Data'!E114)),NA())</f>
        <v>#N/A</v>
      </c>
      <c r="H120" s="490" t="e">
        <f ca="1">+IF(AND(ISNUMBER(OFFSET('Water Data'!$E$6,0,10*ROW('Water Data'!E114))),'Data Summary'!BW120="Yes"),OFFSET('Water Data'!$E$6,0,10*ROW('Water Data'!E114)),NA())</f>
        <v>#N/A</v>
      </c>
      <c r="I120" s="490" t="e">
        <f ca="1">+IF(AND(ISNUMBER(OFFSET('Water Data'!$E$9,0,10*ROW('Water Data'!E114))),'Data Summary'!BX120="Yes"),OFFSET('Water Data'!$E$9,0,10*ROW('Water Data'!E114)),NA())</f>
        <v>#N/A</v>
      </c>
      <c r="J120" s="490" t="e">
        <f ca="1">+IF(AND(ISNUMBER(OFFSET('Water Data'!$F$4,0,10*ROW('Water Data'!F114))),'Data Summary'!BY120="Yes"),100-OFFSET('Water Data'!$F$4,0,10*ROW('Water Data'!F114)),NA())</f>
        <v>#N/A</v>
      </c>
      <c r="K120" s="490" t="e">
        <f ca="1">+IF(AND(ISNUMBER(OFFSET('Water Data'!$F$6,0,10*ROW('Water Data'!F114))),'Data Summary'!BZ120="Yes"),OFFSET('Water Data'!$F$6,0,10*ROW('Water Data'!F114)),NA())</f>
        <v>#N/A</v>
      </c>
      <c r="L120" s="490" t="e">
        <f ca="1">+IF(AND(ISNUMBER(OFFSET('Water Data'!$F$9,0,10*ROW('Water Data'!F114))),'Data Summary'!CA120="Yes"),OFFSET('Water Data'!$F$9,0,10*ROW('Water Data'!F114)),NA())</f>
        <v>#N/A</v>
      </c>
      <c r="M120" s="490" t="e">
        <f ca="1">+IF(AND(ISNUMBER(OFFSET('Water Data'!$G$4,0,10*ROW('Water Data'!G114))),'Data Summary'!CB120="Yes"),100-OFFSET('Water Data'!$G$4,0,10*ROW('Water Data'!G114)),NA())</f>
        <v>#N/A</v>
      </c>
      <c r="N120" s="490" t="e">
        <f ca="1">+IF(AND(ISNUMBER(OFFSET('Water Data'!$G$6,0,10*ROW('Water Data'!G114))),'Data Summary'!CC120="Yes"),OFFSET('Water Data'!$G$6,0,10*ROW('Water Data'!G114)),NA())</f>
        <v>#N/A</v>
      </c>
      <c r="O120" s="490" t="e">
        <f ca="1">+IF(AND(ISNUMBER(OFFSET('Water Data'!$G$9,0,10*ROW('Water Data'!G114))),'Data Summary'!CD120="Yes"),OFFSET('Water Data'!$G$9,0,10*ROW('Water Data'!G114)),NA())</f>
        <v>#N/A</v>
      </c>
      <c r="P120" s="490" t="e">
        <f ca="1">+IF(AND(ISNUMBER(OFFSET('Water Data'!$H$4,0,10*ROW('Water Data'!H114))),'Data Summary'!CE120="Yes"),100-OFFSET('Water Data'!$H$4,0,10*ROW('Water Data'!H114)),NA())</f>
        <v>#N/A</v>
      </c>
      <c r="Q120" s="490" t="e">
        <f ca="1">+IF(AND(ISNUMBER(OFFSET('Water Data'!$H$6,0,10*ROW('Water Data'!H114))),'Data Summary'!CF120="Yes"),OFFSET('Water Data'!$H$6,0,10*ROW('Water Data'!H114)),NA())</f>
        <v>#N/A</v>
      </c>
      <c r="R120" s="490" t="e">
        <f ca="1">+IF(AND(ISNUMBER(OFFSET('Water Data'!$H$9,0,10*ROW('Water Data'!H114))),'Data Summary'!CG120="Yes"),OFFSET('Water Data'!$H$9,0,10*ROW('Water Data'!H114)),NA())</f>
        <v>#N/A</v>
      </c>
      <c r="S120" s="490" t="e">
        <f ca="1">+IF(AND(ISNUMBER(OFFSET('Water Data'!$I$4,0,10*ROW('Water Data'!I114))),'Data Summary'!CH120="Yes"),100-OFFSET('Water Data'!$I$4,0,10*ROW('Water Data'!I114)),NA())</f>
        <v>#N/A</v>
      </c>
      <c r="T120" s="490" t="e">
        <f ca="1">+IF(AND(ISNUMBER(OFFSET('Water Data'!$I$6,0,10*ROW('Water Data'!I114))),'Data Summary'!CI120="Yes"),OFFSET('Water Data'!$I$6,0,10*ROW('Water Data'!I114)),NA())</f>
        <v>#N/A</v>
      </c>
      <c r="U120" s="490" t="e">
        <f ca="1">+IF(AND(ISNUMBER(OFFSET('Water Data'!$I$9,0,10*ROW('Water Data'!I114))),'Data Summary'!CJ120="Yes"),OFFSET('Water Data'!$I$9,0,10*ROW('Water Data'!I114)),NA())</f>
        <v>#N/A</v>
      </c>
      <c r="V120" s="491" t="e">
        <f ca="1">+IF(AND(ISNUMBER(OFFSET('Sanitation Data'!$D$4,0,10*ROW('Sanitation Data'!D114))),'Data Summary'!CK120="Yes"),100-OFFSET('Sanitation Data'!$D$4,0,10*ROW('Sanitation Data'!D114)),NA())</f>
        <v>#N/A</v>
      </c>
      <c r="W120" s="491" t="e">
        <f ca="1">+IF(AND(ISNUMBER(OFFSET('Sanitation Data'!$D$6,0,10*ROW('Sanitation Data'!D114))),'Data Summary'!CL120="Yes"),OFFSET('Sanitation Data'!$D$6,0,10*ROW('Sanitation Data'!D114)),NA())</f>
        <v>#N/A</v>
      </c>
      <c r="X120" s="491" t="e">
        <f ca="1">+IF(AND(ISNUMBER(OFFSET('Sanitation Data'!$D$10,0,10*ROW('Sanitation Data'!D114))),'Data Summary'!CM120="Yes"),OFFSET('Sanitation Data'!$D$10,0,10*ROW('Sanitation Data'!D114)),NA())</f>
        <v>#N/A</v>
      </c>
      <c r="Y120" s="491" t="e">
        <f ca="1">+IF(AND(ISNUMBER(OFFSET('Sanitation Data'!$D$11,0,10*ROW('Sanitation Data'!D114))),'Data Summary'!CN120="Yes"),OFFSET('Sanitation Data'!$D$11,0,10*ROW('Sanitation Data'!D114)),NA())</f>
        <v>#N/A</v>
      </c>
      <c r="Z120" s="491" t="e">
        <f ca="1">+IF(AND(ISNUMBER(OFFSET('Sanitation Data'!$D$12,0,10*ROW('Sanitation Data'!D114))),'Data Summary'!CO120="Yes"),OFFSET('Sanitation Data'!$D$12,0,10*ROW('Sanitation Data'!D114)),NA())</f>
        <v>#N/A</v>
      </c>
      <c r="AA120" s="491" t="e">
        <f ca="1">+IF(AND(ISNUMBER(OFFSET('Sanitation Data'!$E$4,0,10*ROW('Sanitation Data'!E114))),'Data Summary'!CP120="Yes"),100-OFFSET('Sanitation Data'!$E$4,0,10*ROW('Sanitation Data'!E114)),NA())</f>
        <v>#N/A</v>
      </c>
      <c r="AB120" s="491" t="e">
        <f ca="1">+IF(AND(ISNUMBER(OFFSET('Sanitation Data'!$E$6,0,10*ROW('Sanitation Data'!E114))),'Data Summary'!CQ120="Yes"),OFFSET('Sanitation Data'!$E$6,0,10*ROW('Sanitation Data'!E114)),NA())</f>
        <v>#N/A</v>
      </c>
      <c r="AC120" s="491" t="e">
        <f ca="1">+IF(AND(ISNUMBER(OFFSET('Sanitation Data'!$E$10,0,10*ROW('Sanitation Data'!E114))),'Data Summary'!CR120="Yes"),OFFSET('Sanitation Data'!$E$10,0,10*ROW('Sanitation Data'!E114)),NA())</f>
        <v>#N/A</v>
      </c>
      <c r="AD120" s="491" t="e">
        <f ca="1">+IF(AND(ISNUMBER(OFFSET('Sanitation Data'!$E$11,0,10*ROW('Sanitation Data'!E114))),'Data Summary'!CS120="Yes"),OFFSET('Sanitation Data'!$E$11,0,10*ROW('Sanitation Data'!E114)),NA())</f>
        <v>#N/A</v>
      </c>
      <c r="AE120" s="491" t="e">
        <f ca="1">+IF(AND(ISNUMBER(OFFSET('Sanitation Data'!$E$12,0,10*ROW('Sanitation Data'!E114))),'Data Summary'!CT120="Yes"),OFFSET('Sanitation Data'!$E$12,0,10*ROW('Sanitation Data'!E114)),NA())</f>
        <v>#N/A</v>
      </c>
      <c r="AF120" s="491" t="e">
        <f ca="1">+IF(AND(ISNUMBER(OFFSET('Sanitation Data'!$F$4,0,10*ROW('Sanitation Data'!F114))),'Data Summary'!CU120="Yes"),100-OFFSET('Sanitation Data'!$F$4,0,10*ROW('Sanitation Data'!F114)),NA())</f>
        <v>#N/A</v>
      </c>
      <c r="AG120" s="491" t="e">
        <f ca="1">+IF(AND(ISNUMBER(OFFSET('Sanitation Data'!$F$6,0,10*ROW('Sanitation Data'!F114))),'Data Summary'!CV120="Yes"),OFFSET('Sanitation Data'!$F$6,0,10*ROW('Sanitation Data'!F114)),NA())</f>
        <v>#N/A</v>
      </c>
      <c r="AH120" s="491" t="e">
        <f ca="1">+IF(AND(ISNUMBER(OFFSET('Sanitation Data'!$F$10,0,10*ROW('Sanitation Data'!F114))),'Data Summary'!CW120="Yes"),OFFSET('Sanitation Data'!$F$10,0,10*ROW('Sanitation Data'!F114)),NA())</f>
        <v>#N/A</v>
      </c>
      <c r="AI120" s="491" t="e">
        <f ca="1">+IF(AND(ISNUMBER(OFFSET('Sanitation Data'!$F$11,0,10*ROW('Sanitation Data'!F114))),'Data Summary'!CX120="Yes"),OFFSET('Sanitation Data'!$F$11,0,10*ROW('Sanitation Data'!F114)),NA())</f>
        <v>#N/A</v>
      </c>
      <c r="AJ120" s="491" t="e">
        <f ca="1">+IF(AND(ISNUMBER(OFFSET('Sanitation Data'!$F$12,0,10*ROW('Sanitation Data'!F114))),'Data Summary'!CY120="Yes"),OFFSET('Sanitation Data'!$F$12,0,10*ROW('Sanitation Data'!F114)),NA())</f>
        <v>#N/A</v>
      </c>
      <c r="AK120" s="491" t="e">
        <f ca="1">+IF(AND(ISNUMBER(OFFSET('Sanitation Data'!$G$4,0,10*ROW('Sanitation Data'!G114))),'Data Summary'!CZ120="Yes"),100-OFFSET('Sanitation Data'!$G$4,0,10*ROW('Sanitation Data'!G114)),NA())</f>
        <v>#N/A</v>
      </c>
      <c r="AL120" s="491" t="e">
        <f ca="1">+IF(AND(ISNUMBER(OFFSET('Sanitation Data'!$G$6,0,10*ROW('Sanitation Data'!G114))),'Data Summary'!DA120="Yes"),OFFSET('Sanitation Data'!$G$6,0,10*ROW('Sanitation Data'!G114)),NA())</f>
        <v>#N/A</v>
      </c>
      <c r="AM120" s="491" t="e">
        <f ca="1">+IF(AND(ISNUMBER(OFFSET('Sanitation Data'!$G$10,0,10*ROW('Sanitation Data'!G114))),'Data Summary'!DB120="Yes"),OFFSET('Sanitation Data'!$G$10,0,10*ROW('Sanitation Data'!G114)),NA())</f>
        <v>#N/A</v>
      </c>
      <c r="AN120" s="491" t="e">
        <f ca="1">+IF(AND(ISNUMBER(OFFSET('Sanitation Data'!$G$11,0,10*ROW('Sanitation Data'!G114))),'Data Summary'!DC120="Yes"),OFFSET('Sanitation Data'!$G$11,0,10*ROW('Sanitation Data'!G114)),NA())</f>
        <v>#N/A</v>
      </c>
      <c r="AO120" s="491" t="e">
        <f ca="1">+IF(AND(ISNUMBER(OFFSET('Sanitation Data'!$G$12,0,10*ROW('Sanitation Data'!G114))),'Data Summary'!DD120="Yes"),OFFSET('Sanitation Data'!$G$12,0,10*ROW('Sanitation Data'!G114)),NA())</f>
        <v>#N/A</v>
      </c>
      <c r="AP120" s="491" t="e">
        <f ca="1">+IF(AND(ISNUMBER(OFFSET('Sanitation Data'!$H$4,0,10*ROW('Sanitation Data'!H114))),'Data Summary'!DE120="Yes"),100-OFFSET('Sanitation Data'!$H$4,0,10*ROW('Sanitation Data'!H114)),NA())</f>
        <v>#N/A</v>
      </c>
      <c r="AQ120" s="491" t="e">
        <f ca="1">+IF(AND(ISNUMBER(OFFSET('Sanitation Data'!$H$6,0,10*ROW('Sanitation Data'!H114))),'Data Summary'!DF120="Yes"),OFFSET('Sanitation Data'!$H$6,0,10*ROW('Sanitation Data'!H114)),NA())</f>
        <v>#N/A</v>
      </c>
      <c r="AR120" s="491" t="e">
        <f ca="1">+IF(AND(ISNUMBER(OFFSET('Sanitation Data'!$H$10,0,10*ROW('Sanitation Data'!H114))),'Data Summary'!DG120="Yes"),OFFSET('Sanitation Data'!$H$10,0,10*ROW('Sanitation Data'!H114)),NA())</f>
        <v>#N/A</v>
      </c>
      <c r="AS120" s="491" t="e">
        <f ca="1">+IF(AND(ISNUMBER(OFFSET('Sanitation Data'!$H$11,0,10*ROW('Sanitation Data'!H114))),'Data Summary'!DH120="Yes"),OFFSET('Sanitation Data'!$H$11,0,10*ROW('Sanitation Data'!H114)),NA())</f>
        <v>#N/A</v>
      </c>
      <c r="AT120" s="491" t="e">
        <f ca="1">+IF(AND(ISNUMBER(OFFSET('Sanitation Data'!$H$12,0,10*ROW('Sanitation Data'!H114))),'Data Summary'!DI120="Yes"),OFFSET('Sanitation Data'!$H$12,0,10*ROW('Sanitation Data'!H114)),NA())</f>
        <v>#N/A</v>
      </c>
      <c r="AU120" s="491" t="e">
        <f ca="1">+IF(AND(ISNUMBER(OFFSET('Sanitation Data'!$I$4,0,10*ROW('Sanitation Data'!I114))),'Data Summary'!DJ120="Yes"),100-OFFSET('Sanitation Data'!$I$4,0,10*ROW('Sanitation Data'!I114)),NA())</f>
        <v>#N/A</v>
      </c>
      <c r="AV120" s="491" t="e">
        <f ca="1">+IF(AND(ISNUMBER(OFFSET('Sanitation Data'!$I$6,0,10*ROW('Sanitation Data'!I114))),'Data Summary'!DK120="Yes"),OFFSET('Sanitation Data'!$I$6,0,10*ROW('Sanitation Data'!I114)),NA())</f>
        <v>#N/A</v>
      </c>
      <c r="AW120" s="491" t="e">
        <f ca="1">+IF(AND(ISNUMBER(OFFSET('Sanitation Data'!$I$10,0,10*ROW('Sanitation Data'!I114))),'Data Summary'!DL120="Yes"),OFFSET('Sanitation Data'!$I$10,0,10*ROW('Sanitation Data'!I114)),NA())</f>
        <v>#N/A</v>
      </c>
      <c r="AX120" s="491" t="e">
        <f ca="1">+IF(AND(ISNUMBER(OFFSET('Sanitation Data'!$I$11,0,10*ROW('Sanitation Data'!I114))),'Data Summary'!DM120="Yes"),OFFSET('Sanitation Data'!$I$11,0,10*ROW('Sanitation Data'!I114)),NA())</f>
        <v>#N/A</v>
      </c>
      <c r="AY120" s="491" t="e">
        <f ca="1">+IF(AND(ISNUMBER(OFFSET('Sanitation Data'!$I$12,0,10*ROW('Sanitation Data'!I114))),'Data Summary'!DN120="Yes"),OFFSET('Sanitation Data'!$I$12,0,10*ROW('Sanitation Data'!I114)),NA())</f>
        <v>#N/A</v>
      </c>
      <c r="AZ120" s="492" t="e">
        <f ca="1">+IF(AND(ISNUMBER(OFFSET('Hygiene Data'!$D$5,0,10*ROW('Hygiene Data'!D114))),'Data Summary'!DO120="Yes"),OFFSET('Hygiene Data'!$D$5,0,10*ROW('Hygiene Data'!D114)),NA())</f>
        <v>#N/A</v>
      </c>
      <c r="BA120" s="492" t="e">
        <f ca="1">+IF(AND(ISNUMBER(OFFSET('Hygiene Data'!$D$7,0,10*ROW('Hygiene Data'!D114))),'Data Summary'!DP120="Yes"),OFFSET('Hygiene Data'!$D$7,0,10*ROW('Hygiene Data'!D114)),NA())</f>
        <v>#N/A</v>
      </c>
      <c r="BB120" s="492" t="e">
        <f ca="1">+IF(AND(ISNUMBER(OFFSET('Hygiene Data'!$D$9,0,10*ROW('Hygiene Data'!D114))),'Data Summary'!DQ120="Yes"),OFFSET('Hygiene Data'!$D$9,0,10*ROW('Hygiene Data'!D114)),NA())</f>
        <v>#N/A</v>
      </c>
      <c r="BC120" s="492" t="e">
        <f ca="1">+IF(AND(ISNUMBER(OFFSET('Hygiene Data'!$E$5,0,10*ROW('Hygiene Data'!E114))),'Data Summary'!DR120="Yes"),OFFSET('Hygiene Data'!$E$5,0,10*ROW('Hygiene Data'!E114)),NA())</f>
        <v>#N/A</v>
      </c>
      <c r="BD120" s="492" t="e">
        <f ca="1">+IF(AND(ISNUMBER(OFFSET('Hygiene Data'!$E$7,0,10*ROW('Hygiene Data'!E114))),'Data Summary'!DS120="Yes"),OFFSET('Hygiene Data'!$E$7,0,10*ROW('Hygiene Data'!E114)),NA())</f>
        <v>#N/A</v>
      </c>
      <c r="BE120" s="492" t="e">
        <f ca="1">+IF(AND(ISNUMBER(OFFSET('Hygiene Data'!$E$9,0,10*ROW('Hygiene Data'!E114))),'Data Summary'!DT120="Yes"),OFFSET('Hygiene Data'!$E$9,0,10*ROW('Hygiene Data'!E114)),NA())</f>
        <v>#N/A</v>
      </c>
      <c r="BF120" s="492" t="e">
        <f ca="1">+IF(AND(ISNUMBER(OFFSET('Hygiene Data'!$F$5,0,10*ROW('Hygiene Data'!F114))),'Data Summary'!DU120="Yes"),OFFSET('Hygiene Data'!$F$5,0,10*ROW('Hygiene Data'!F114)),NA())</f>
        <v>#N/A</v>
      </c>
      <c r="BG120" s="492" t="e">
        <f ca="1">+IF(AND(ISNUMBER(OFFSET('Hygiene Data'!$F$7,0,10*ROW('Hygiene Data'!F114))),'Data Summary'!DV120="Yes"),OFFSET('Hygiene Data'!$F$7,0,10*ROW('Hygiene Data'!F114)),NA())</f>
        <v>#N/A</v>
      </c>
      <c r="BH120" s="492" t="e">
        <f ca="1">+IF(AND(ISNUMBER(OFFSET('Hygiene Data'!$F$9,0,10*ROW('Hygiene Data'!F114))),'Data Summary'!DW120="Yes"),OFFSET('Hygiene Data'!$F$9,0,10*ROW('Hygiene Data'!F114)),NA())</f>
        <v>#N/A</v>
      </c>
      <c r="BI120" s="492" t="e">
        <f ca="1">+IF(AND(ISNUMBER(OFFSET('Hygiene Data'!$G$5,0,10*ROW('Hygiene Data'!G114))),'Data Summary'!DX120="Yes"),OFFSET('Hygiene Data'!$G$5,0,10*ROW('Hygiene Data'!G114)),NA())</f>
        <v>#N/A</v>
      </c>
      <c r="BJ120" s="492" t="e">
        <f ca="1">+IF(AND(ISNUMBER(OFFSET('Hygiene Data'!$G$7,0,10*ROW('Hygiene Data'!G114))),'Data Summary'!DY120="Yes"),OFFSET('Hygiene Data'!$G$7,0,10*ROW('Hygiene Data'!G114)),NA())</f>
        <v>#N/A</v>
      </c>
      <c r="BK120" s="492" t="e">
        <f ca="1">+IF(AND(ISNUMBER(OFFSET('Hygiene Data'!$G$9,0,10*ROW('Hygiene Data'!G114))),'Data Summary'!DZ120="Yes"),OFFSET('Hygiene Data'!$G$9,0,10*ROW('Hygiene Data'!G114)),NA())</f>
        <v>#N/A</v>
      </c>
      <c r="BL120" s="492" t="e">
        <f ca="1">+IF(AND(ISNUMBER(OFFSET('Hygiene Data'!$H$5,0,10*ROW('Hygiene Data'!H114))),'Data Summary'!EA120="Yes"),OFFSET('Hygiene Data'!$H$5,0,10*ROW('Hygiene Data'!H114)),NA())</f>
        <v>#N/A</v>
      </c>
      <c r="BM120" s="492" t="e">
        <f ca="1">+IF(AND(ISNUMBER(OFFSET('Hygiene Data'!$H$7,0,10*ROW('Hygiene Data'!H114))),'Data Summary'!EB120="Yes"),OFFSET('Hygiene Data'!$H$7,0,10*ROW('Hygiene Data'!H114)),NA())</f>
        <v>#N/A</v>
      </c>
      <c r="BN120" s="492" t="e">
        <f ca="1">+IF(AND(ISNUMBER(OFFSET('Hygiene Data'!$H$9,0,10*ROW('Hygiene Data'!H114))),'Data Summary'!EC120="Yes"),OFFSET('Hygiene Data'!$H$9,0,10*ROW('Hygiene Data'!H114)),NA())</f>
        <v>#N/A</v>
      </c>
      <c r="BO120" s="492" t="e">
        <f ca="1">+IF(AND(ISNUMBER(OFFSET('Hygiene Data'!$I$5,0,10*ROW('Hygiene Data'!I114))),'Data Summary'!ED120="Yes"),OFFSET('Hygiene Data'!$I$5,0,10*ROW('Hygiene Data'!I114)),NA())</f>
        <v>#N/A</v>
      </c>
      <c r="BP120" s="492" t="e">
        <f ca="1">+IF(AND(ISNUMBER(OFFSET('Hygiene Data'!$I$7,0,10*ROW('Hygiene Data'!I114))),'Data Summary'!EE120="Yes"),OFFSET('Hygiene Data'!$I$7,0,10*ROW('Hygiene Data'!I114)),NA())</f>
        <v>#N/A</v>
      </c>
      <c r="BQ120" s="492" t="e">
        <f ca="1">+IF(AND(ISNUMBER(OFFSET('Hygiene Data'!$I$9,0,10*ROW('Hygiene Data'!I114))),'Data Summary'!EF120="Yes"),OFFSET('Hygiene Data'!$I$9,0,10*ROW('Hygiene Data'!I114)),NA())</f>
        <v>#N/A</v>
      </c>
    </row>
    <row r="121" spans="1:69" x14ac:dyDescent="0.25">
      <c r="A121" s="488" t="e">
        <f ca="1">+RIGHT('Data Summary'!A121,LEN('Data Summary'!A121)-9)</f>
        <v>#VALUE!</v>
      </c>
      <c r="B121" s="462" t="str">
        <f ca="1">+IF(ISTEXT('Data Summary'!B121),'Data Summary'!B121,"")</f>
        <v/>
      </c>
      <c r="C121" s="489" t="e">
        <f ca="1">+VALUE('Data Summary'!C121)</f>
        <v>#VALUE!</v>
      </c>
      <c r="D121" s="490" t="e">
        <f ca="1">+IF(AND(ISNUMBER(OFFSET('Water Data'!$D$4,0,10*ROW('Water Data'!D115))),'Data Summary'!BS121="Yes"),100-OFFSET('Water Data'!$D$4,0,10*ROW('Water Data'!D115)),NA())</f>
        <v>#N/A</v>
      </c>
      <c r="E121" s="490" t="e">
        <f ca="1">+IF(AND(ISNUMBER(OFFSET('Water Data'!$D$6,0,10*ROW('Water Data'!D115))),'Data Summary'!BT121="Yes"),OFFSET('Water Data'!$D$6,0,10*ROW('Water Data'!D115)),NA())</f>
        <v>#N/A</v>
      </c>
      <c r="F121" s="490" t="e">
        <f ca="1">+IF(AND(ISNUMBER(OFFSET('Water Data'!$D$9,0,10*ROW('Water Data'!D115))),'Data Summary'!BU121="Yes"),OFFSET('Water Data'!$D$9,0,10*ROW('Water Data'!D115)),NA())</f>
        <v>#N/A</v>
      </c>
      <c r="G121" s="490" t="e">
        <f ca="1">+IF(AND(ISNUMBER(OFFSET('Water Data'!$E$4,0,10*ROW('Water Data'!E115))),'Data Summary'!BV121="Yes"),100-OFFSET('Water Data'!$E$4,0,10*ROW('Water Data'!E115)),NA())</f>
        <v>#N/A</v>
      </c>
      <c r="H121" s="490" t="e">
        <f ca="1">+IF(AND(ISNUMBER(OFFSET('Water Data'!$E$6,0,10*ROW('Water Data'!E115))),'Data Summary'!BW121="Yes"),OFFSET('Water Data'!$E$6,0,10*ROW('Water Data'!E115)),NA())</f>
        <v>#N/A</v>
      </c>
      <c r="I121" s="490" t="e">
        <f ca="1">+IF(AND(ISNUMBER(OFFSET('Water Data'!$E$9,0,10*ROW('Water Data'!E115))),'Data Summary'!BX121="Yes"),OFFSET('Water Data'!$E$9,0,10*ROW('Water Data'!E115)),NA())</f>
        <v>#N/A</v>
      </c>
      <c r="J121" s="490" t="e">
        <f ca="1">+IF(AND(ISNUMBER(OFFSET('Water Data'!$F$4,0,10*ROW('Water Data'!F115))),'Data Summary'!BY121="Yes"),100-OFFSET('Water Data'!$F$4,0,10*ROW('Water Data'!F115)),NA())</f>
        <v>#N/A</v>
      </c>
      <c r="K121" s="490" t="e">
        <f ca="1">+IF(AND(ISNUMBER(OFFSET('Water Data'!$F$6,0,10*ROW('Water Data'!F115))),'Data Summary'!BZ121="Yes"),OFFSET('Water Data'!$F$6,0,10*ROW('Water Data'!F115)),NA())</f>
        <v>#N/A</v>
      </c>
      <c r="L121" s="490" t="e">
        <f ca="1">+IF(AND(ISNUMBER(OFFSET('Water Data'!$F$9,0,10*ROW('Water Data'!F115))),'Data Summary'!CA121="Yes"),OFFSET('Water Data'!$F$9,0,10*ROW('Water Data'!F115)),NA())</f>
        <v>#N/A</v>
      </c>
      <c r="M121" s="490" t="e">
        <f ca="1">+IF(AND(ISNUMBER(OFFSET('Water Data'!$G$4,0,10*ROW('Water Data'!G115))),'Data Summary'!CB121="Yes"),100-OFFSET('Water Data'!$G$4,0,10*ROW('Water Data'!G115)),NA())</f>
        <v>#N/A</v>
      </c>
      <c r="N121" s="490" t="e">
        <f ca="1">+IF(AND(ISNUMBER(OFFSET('Water Data'!$G$6,0,10*ROW('Water Data'!G115))),'Data Summary'!CC121="Yes"),OFFSET('Water Data'!$G$6,0,10*ROW('Water Data'!G115)),NA())</f>
        <v>#N/A</v>
      </c>
      <c r="O121" s="490" t="e">
        <f ca="1">+IF(AND(ISNUMBER(OFFSET('Water Data'!$G$9,0,10*ROW('Water Data'!G115))),'Data Summary'!CD121="Yes"),OFFSET('Water Data'!$G$9,0,10*ROW('Water Data'!G115)),NA())</f>
        <v>#N/A</v>
      </c>
      <c r="P121" s="490" t="e">
        <f ca="1">+IF(AND(ISNUMBER(OFFSET('Water Data'!$H$4,0,10*ROW('Water Data'!H115))),'Data Summary'!CE121="Yes"),100-OFFSET('Water Data'!$H$4,0,10*ROW('Water Data'!H115)),NA())</f>
        <v>#N/A</v>
      </c>
      <c r="Q121" s="490" t="e">
        <f ca="1">+IF(AND(ISNUMBER(OFFSET('Water Data'!$H$6,0,10*ROW('Water Data'!H115))),'Data Summary'!CF121="Yes"),OFFSET('Water Data'!$H$6,0,10*ROW('Water Data'!H115)),NA())</f>
        <v>#N/A</v>
      </c>
      <c r="R121" s="490" t="e">
        <f ca="1">+IF(AND(ISNUMBER(OFFSET('Water Data'!$H$9,0,10*ROW('Water Data'!H115))),'Data Summary'!CG121="Yes"),OFFSET('Water Data'!$H$9,0,10*ROW('Water Data'!H115)),NA())</f>
        <v>#N/A</v>
      </c>
      <c r="S121" s="490" t="e">
        <f ca="1">+IF(AND(ISNUMBER(OFFSET('Water Data'!$I$4,0,10*ROW('Water Data'!I115))),'Data Summary'!CH121="Yes"),100-OFFSET('Water Data'!$I$4,0,10*ROW('Water Data'!I115)),NA())</f>
        <v>#N/A</v>
      </c>
      <c r="T121" s="490" t="e">
        <f ca="1">+IF(AND(ISNUMBER(OFFSET('Water Data'!$I$6,0,10*ROW('Water Data'!I115))),'Data Summary'!CI121="Yes"),OFFSET('Water Data'!$I$6,0,10*ROW('Water Data'!I115)),NA())</f>
        <v>#N/A</v>
      </c>
      <c r="U121" s="490" t="e">
        <f ca="1">+IF(AND(ISNUMBER(OFFSET('Water Data'!$I$9,0,10*ROW('Water Data'!I115))),'Data Summary'!CJ121="Yes"),OFFSET('Water Data'!$I$9,0,10*ROW('Water Data'!I115)),NA())</f>
        <v>#N/A</v>
      </c>
      <c r="V121" s="491" t="e">
        <f ca="1">+IF(AND(ISNUMBER(OFFSET('Sanitation Data'!$D$4,0,10*ROW('Sanitation Data'!D115))),'Data Summary'!CK121="Yes"),100-OFFSET('Sanitation Data'!$D$4,0,10*ROW('Sanitation Data'!D115)),NA())</f>
        <v>#N/A</v>
      </c>
      <c r="W121" s="491" t="e">
        <f ca="1">+IF(AND(ISNUMBER(OFFSET('Sanitation Data'!$D$6,0,10*ROW('Sanitation Data'!D115))),'Data Summary'!CL121="Yes"),OFFSET('Sanitation Data'!$D$6,0,10*ROW('Sanitation Data'!D115)),NA())</f>
        <v>#N/A</v>
      </c>
      <c r="X121" s="491" t="e">
        <f ca="1">+IF(AND(ISNUMBER(OFFSET('Sanitation Data'!$D$10,0,10*ROW('Sanitation Data'!D115))),'Data Summary'!CM121="Yes"),OFFSET('Sanitation Data'!$D$10,0,10*ROW('Sanitation Data'!D115)),NA())</f>
        <v>#N/A</v>
      </c>
      <c r="Y121" s="491" t="e">
        <f ca="1">+IF(AND(ISNUMBER(OFFSET('Sanitation Data'!$D$11,0,10*ROW('Sanitation Data'!D115))),'Data Summary'!CN121="Yes"),OFFSET('Sanitation Data'!$D$11,0,10*ROW('Sanitation Data'!D115)),NA())</f>
        <v>#N/A</v>
      </c>
      <c r="Z121" s="491" t="e">
        <f ca="1">+IF(AND(ISNUMBER(OFFSET('Sanitation Data'!$D$12,0,10*ROW('Sanitation Data'!D115))),'Data Summary'!CO121="Yes"),OFFSET('Sanitation Data'!$D$12,0,10*ROW('Sanitation Data'!D115)),NA())</f>
        <v>#N/A</v>
      </c>
      <c r="AA121" s="491" t="e">
        <f ca="1">+IF(AND(ISNUMBER(OFFSET('Sanitation Data'!$E$4,0,10*ROW('Sanitation Data'!E115))),'Data Summary'!CP121="Yes"),100-OFFSET('Sanitation Data'!$E$4,0,10*ROW('Sanitation Data'!E115)),NA())</f>
        <v>#N/A</v>
      </c>
      <c r="AB121" s="491" t="e">
        <f ca="1">+IF(AND(ISNUMBER(OFFSET('Sanitation Data'!$E$6,0,10*ROW('Sanitation Data'!E115))),'Data Summary'!CQ121="Yes"),OFFSET('Sanitation Data'!$E$6,0,10*ROW('Sanitation Data'!E115)),NA())</f>
        <v>#N/A</v>
      </c>
      <c r="AC121" s="491" t="e">
        <f ca="1">+IF(AND(ISNUMBER(OFFSET('Sanitation Data'!$E$10,0,10*ROW('Sanitation Data'!E115))),'Data Summary'!CR121="Yes"),OFFSET('Sanitation Data'!$E$10,0,10*ROW('Sanitation Data'!E115)),NA())</f>
        <v>#N/A</v>
      </c>
      <c r="AD121" s="491" t="e">
        <f ca="1">+IF(AND(ISNUMBER(OFFSET('Sanitation Data'!$E$11,0,10*ROW('Sanitation Data'!E115))),'Data Summary'!CS121="Yes"),OFFSET('Sanitation Data'!$E$11,0,10*ROW('Sanitation Data'!E115)),NA())</f>
        <v>#N/A</v>
      </c>
      <c r="AE121" s="491" t="e">
        <f ca="1">+IF(AND(ISNUMBER(OFFSET('Sanitation Data'!$E$12,0,10*ROW('Sanitation Data'!E115))),'Data Summary'!CT121="Yes"),OFFSET('Sanitation Data'!$E$12,0,10*ROW('Sanitation Data'!E115)),NA())</f>
        <v>#N/A</v>
      </c>
      <c r="AF121" s="491" t="e">
        <f ca="1">+IF(AND(ISNUMBER(OFFSET('Sanitation Data'!$F$4,0,10*ROW('Sanitation Data'!F115))),'Data Summary'!CU121="Yes"),100-OFFSET('Sanitation Data'!$F$4,0,10*ROW('Sanitation Data'!F115)),NA())</f>
        <v>#N/A</v>
      </c>
      <c r="AG121" s="491" t="e">
        <f ca="1">+IF(AND(ISNUMBER(OFFSET('Sanitation Data'!$F$6,0,10*ROW('Sanitation Data'!F115))),'Data Summary'!CV121="Yes"),OFFSET('Sanitation Data'!$F$6,0,10*ROW('Sanitation Data'!F115)),NA())</f>
        <v>#N/A</v>
      </c>
      <c r="AH121" s="491" t="e">
        <f ca="1">+IF(AND(ISNUMBER(OFFSET('Sanitation Data'!$F$10,0,10*ROW('Sanitation Data'!F115))),'Data Summary'!CW121="Yes"),OFFSET('Sanitation Data'!$F$10,0,10*ROW('Sanitation Data'!F115)),NA())</f>
        <v>#N/A</v>
      </c>
      <c r="AI121" s="491" t="e">
        <f ca="1">+IF(AND(ISNUMBER(OFFSET('Sanitation Data'!$F$11,0,10*ROW('Sanitation Data'!F115))),'Data Summary'!CX121="Yes"),OFFSET('Sanitation Data'!$F$11,0,10*ROW('Sanitation Data'!F115)),NA())</f>
        <v>#N/A</v>
      </c>
      <c r="AJ121" s="491" t="e">
        <f ca="1">+IF(AND(ISNUMBER(OFFSET('Sanitation Data'!$F$12,0,10*ROW('Sanitation Data'!F115))),'Data Summary'!CY121="Yes"),OFFSET('Sanitation Data'!$F$12,0,10*ROW('Sanitation Data'!F115)),NA())</f>
        <v>#N/A</v>
      </c>
      <c r="AK121" s="491" t="e">
        <f ca="1">+IF(AND(ISNUMBER(OFFSET('Sanitation Data'!$G$4,0,10*ROW('Sanitation Data'!G115))),'Data Summary'!CZ121="Yes"),100-OFFSET('Sanitation Data'!$G$4,0,10*ROW('Sanitation Data'!G115)),NA())</f>
        <v>#N/A</v>
      </c>
      <c r="AL121" s="491" t="e">
        <f ca="1">+IF(AND(ISNUMBER(OFFSET('Sanitation Data'!$G$6,0,10*ROW('Sanitation Data'!G115))),'Data Summary'!DA121="Yes"),OFFSET('Sanitation Data'!$G$6,0,10*ROW('Sanitation Data'!G115)),NA())</f>
        <v>#N/A</v>
      </c>
      <c r="AM121" s="491" t="e">
        <f ca="1">+IF(AND(ISNUMBER(OFFSET('Sanitation Data'!$G$10,0,10*ROW('Sanitation Data'!G115))),'Data Summary'!DB121="Yes"),OFFSET('Sanitation Data'!$G$10,0,10*ROW('Sanitation Data'!G115)),NA())</f>
        <v>#N/A</v>
      </c>
      <c r="AN121" s="491" t="e">
        <f ca="1">+IF(AND(ISNUMBER(OFFSET('Sanitation Data'!$G$11,0,10*ROW('Sanitation Data'!G115))),'Data Summary'!DC121="Yes"),OFFSET('Sanitation Data'!$G$11,0,10*ROW('Sanitation Data'!G115)),NA())</f>
        <v>#N/A</v>
      </c>
      <c r="AO121" s="491" t="e">
        <f ca="1">+IF(AND(ISNUMBER(OFFSET('Sanitation Data'!$G$12,0,10*ROW('Sanitation Data'!G115))),'Data Summary'!DD121="Yes"),OFFSET('Sanitation Data'!$G$12,0,10*ROW('Sanitation Data'!G115)),NA())</f>
        <v>#N/A</v>
      </c>
      <c r="AP121" s="491" t="e">
        <f ca="1">+IF(AND(ISNUMBER(OFFSET('Sanitation Data'!$H$4,0,10*ROW('Sanitation Data'!H115))),'Data Summary'!DE121="Yes"),100-OFFSET('Sanitation Data'!$H$4,0,10*ROW('Sanitation Data'!H115)),NA())</f>
        <v>#N/A</v>
      </c>
      <c r="AQ121" s="491" t="e">
        <f ca="1">+IF(AND(ISNUMBER(OFFSET('Sanitation Data'!$H$6,0,10*ROW('Sanitation Data'!H115))),'Data Summary'!DF121="Yes"),OFFSET('Sanitation Data'!$H$6,0,10*ROW('Sanitation Data'!H115)),NA())</f>
        <v>#N/A</v>
      </c>
      <c r="AR121" s="491" t="e">
        <f ca="1">+IF(AND(ISNUMBER(OFFSET('Sanitation Data'!$H$10,0,10*ROW('Sanitation Data'!H115))),'Data Summary'!DG121="Yes"),OFFSET('Sanitation Data'!$H$10,0,10*ROW('Sanitation Data'!H115)),NA())</f>
        <v>#N/A</v>
      </c>
      <c r="AS121" s="491" t="e">
        <f ca="1">+IF(AND(ISNUMBER(OFFSET('Sanitation Data'!$H$11,0,10*ROW('Sanitation Data'!H115))),'Data Summary'!DH121="Yes"),OFFSET('Sanitation Data'!$H$11,0,10*ROW('Sanitation Data'!H115)),NA())</f>
        <v>#N/A</v>
      </c>
      <c r="AT121" s="491" t="e">
        <f ca="1">+IF(AND(ISNUMBER(OFFSET('Sanitation Data'!$H$12,0,10*ROW('Sanitation Data'!H115))),'Data Summary'!DI121="Yes"),OFFSET('Sanitation Data'!$H$12,0,10*ROW('Sanitation Data'!H115)),NA())</f>
        <v>#N/A</v>
      </c>
      <c r="AU121" s="491" t="e">
        <f ca="1">+IF(AND(ISNUMBER(OFFSET('Sanitation Data'!$I$4,0,10*ROW('Sanitation Data'!I115))),'Data Summary'!DJ121="Yes"),100-OFFSET('Sanitation Data'!$I$4,0,10*ROW('Sanitation Data'!I115)),NA())</f>
        <v>#N/A</v>
      </c>
      <c r="AV121" s="491" t="e">
        <f ca="1">+IF(AND(ISNUMBER(OFFSET('Sanitation Data'!$I$6,0,10*ROW('Sanitation Data'!I115))),'Data Summary'!DK121="Yes"),OFFSET('Sanitation Data'!$I$6,0,10*ROW('Sanitation Data'!I115)),NA())</f>
        <v>#N/A</v>
      </c>
      <c r="AW121" s="491" t="e">
        <f ca="1">+IF(AND(ISNUMBER(OFFSET('Sanitation Data'!$I$10,0,10*ROW('Sanitation Data'!I115))),'Data Summary'!DL121="Yes"),OFFSET('Sanitation Data'!$I$10,0,10*ROW('Sanitation Data'!I115)),NA())</f>
        <v>#N/A</v>
      </c>
      <c r="AX121" s="491" t="e">
        <f ca="1">+IF(AND(ISNUMBER(OFFSET('Sanitation Data'!$I$11,0,10*ROW('Sanitation Data'!I115))),'Data Summary'!DM121="Yes"),OFFSET('Sanitation Data'!$I$11,0,10*ROW('Sanitation Data'!I115)),NA())</f>
        <v>#N/A</v>
      </c>
      <c r="AY121" s="491" t="e">
        <f ca="1">+IF(AND(ISNUMBER(OFFSET('Sanitation Data'!$I$12,0,10*ROW('Sanitation Data'!I115))),'Data Summary'!DN121="Yes"),OFFSET('Sanitation Data'!$I$12,0,10*ROW('Sanitation Data'!I115)),NA())</f>
        <v>#N/A</v>
      </c>
      <c r="AZ121" s="492" t="e">
        <f ca="1">+IF(AND(ISNUMBER(OFFSET('Hygiene Data'!$D$5,0,10*ROW('Hygiene Data'!D115))),'Data Summary'!DO121="Yes"),OFFSET('Hygiene Data'!$D$5,0,10*ROW('Hygiene Data'!D115)),NA())</f>
        <v>#N/A</v>
      </c>
      <c r="BA121" s="492" t="e">
        <f ca="1">+IF(AND(ISNUMBER(OFFSET('Hygiene Data'!$D$7,0,10*ROW('Hygiene Data'!D115))),'Data Summary'!DP121="Yes"),OFFSET('Hygiene Data'!$D$7,0,10*ROW('Hygiene Data'!D115)),NA())</f>
        <v>#N/A</v>
      </c>
      <c r="BB121" s="492" t="e">
        <f ca="1">+IF(AND(ISNUMBER(OFFSET('Hygiene Data'!$D$9,0,10*ROW('Hygiene Data'!D115))),'Data Summary'!DQ121="Yes"),OFFSET('Hygiene Data'!$D$9,0,10*ROW('Hygiene Data'!D115)),NA())</f>
        <v>#N/A</v>
      </c>
      <c r="BC121" s="492" t="e">
        <f ca="1">+IF(AND(ISNUMBER(OFFSET('Hygiene Data'!$E$5,0,10*ROW('Hygiene Data'!E115))),'Data Summary'!DR121="Yes"),OFFSET('Hygiene Data'!$E$5,0,10*ROW('Hygiene Data'!E115)),NA())</f>
        <v>#N/A</v>
      </c>
      <c r="BD121" s="492" t="e">
        <f ca="1">+IF(AND(ISNUMBER(OFFSET('Hygiene Data'!$E$7,0,10*ROW('Hygiene Data'!E115))),'Data Summary'!DS121="Yes"),OFFSET('Hygiene Data'!$E$7,0,10*ROW('Hygiene Data'!E115)),NA())</f>
        <v>#N/A</v>
      </c>
      <c r="BE121" s="492" t="e">
        <f ca="1">+IF(AND(ISNUMBER(OFFSET('Hygiene Data'!$E$9,0,10*ROW('Hygiene Data'!E115))),'Data Summary'!DT121="Yes"),OFFSET('Hygiene Data'!$E$9,0,10*ROW('Hygiene Data'!E115)),NA())</f>
        <v>#N/A</v>
      </c>
      <c r="BF121" s="492" t="e">
        <f ca="1">+IF(AND(ISNUMBER(OFFSET('Hygiene Data'!$F$5,0,10*ROW('Hygiene Data'!F115))),'Data Summary'!DU121="Yes"),OFFSET('Hygiene Data'!$F$5,0,10*ROW('Hygiene Data'!F115)),NA())</f>
        <v>#N/A</v>
      </c>
      <c r="BG121" s="492" t="e">
        <f ca="1">+IF(AND(ISNUMBER(OFFSET('Hygiene Data'!$F$7,0,10*ROW('Hygiene Data'!F115))),'Data Summary'!DV121="Yes"),OFFSET('Hygiene Data'!$F$7,0,10*ROW('Hygiene Data'!F115)),NA())</f>
        <v>#N/A</v>
      </c>
      <c r="BH121" s="492" t="e">
        <f ca="1">+IF(AND(ISNUMBER(OFFSET('Hygiene Data'!$F$9,0,10*ROW('Hygiene Data'!F115))),'Data Summary'!DW121="Yes"),OFFSET('Hygiene Data'!$F$9,0,10*ROW('Hygiene Data'!F115)),NA())</f>
        <v>#N/A</v>
      </c>
      <c r="BI121" s="492" t="e">
        <f ca="1">+IF(AND(ISNUMBER(OFFSET('Hygiene Data'!$G$5,0,10*ROW('Hygiene Data'!G115))),'Data Summary'!DX121="Yes"),OFFSET('Hygiene Data'!$G$5,0,10*ROW('Hygiene Data'!G115)),NA())</f>
        <v>#N/A</v>
      </c>
      <c r="BJ121" s="492" t="e">
        <f ca="1">+IF(AND(ISNUMBER(OFFSET('Hygiene Data'!$G$7,0,10*ROW('Hygiene Data'!G115))),'Data Summary'!DY121="Yes"),OFFSET('Hygiene Data'!$G$7,0,10*ROW('Hygiene Data'!G115)),NA())</f>
        <v>#N/A</v>
      </c>
      <c r="BK121" s="492" t="e">
        <f ca="1">+IF(AND(ISNUMBER(OFFSET('Hygiene Data'!$G$9,0,10*ROW('Hygiene Data'!G115))),'Data Summary'!DZ121="Yes"),OFFSET('Hygiene Data'!$G$9,0,10*ROW('Hygiene Data'!G115)),NA())</f>
        <v>#N/A</v>
      </c>
      <c r="BL121" s="492" t="e">
        <f ca="1">+IF(AND(ISNUMBER(OFFSET('Hygiene Data'!$H$5,0,10*ROW('Hygiene Data'!H115))),'Data Summary'!EA121="Yes"),OFFSET('Hygiene Data'!$H$5,0,10*ROW('Hygiene Data'!H115)),NA())</f>
        <v>#N/A</v>
      </c>
      <c r="BM121" s="492" t="e">
        <f ca="1">+IF(AND(ISNUMBER(OFFSET('Hygiene Data'!$H$7,0,10*ROW('Hygiene Data'!H115))),'Data Summary'!EB121="Yes"),OFFSET('Hygiene Data'!$H$7,0,10*ROW('Hygiene Data'!H115)),NA())</f>
        <v>#N/A</v>
      </c>
      <c r="BN121" s="492" t="e">
        <f ca="1">+IF(AND(ISNUMBER(OFFSET('Hygiene Data'!$H$9,0,10*ROW('Hygiene Data'!H115))),'Data Summary'!EC121="Yes"),OFFSET('Hygiene Data'!$H$9,0,10*ROW('Hygiene Data'!H115)),NA())</f>
        <v>#N/A</v>
      </c>
      <c r="BO121" s="492" t="e">
        <f ca="1">+IF(AND(ISNUMBER(OFFSET('Hygiene Data'!$I$5,0,10*ROW('Hygiene Data'!I115))),'Data Summary'!ED121="Yes"),OFFSET('Hygiene Data'!$I$5,0,10*ROW('Hygiene Data'!I115)),NA())</f>
        <v>#N/A</v>
      </c>
      <c r="BP121" s="492" t="e">
        <f ca="1">+IF(AND(ISNUMBER(OFFSET('Hygiene Data'!$I$7,0,10*ROW('Hygiene Data'!I115))),'Data Summary'!EE121="Yes"),OFFSET('Hygiene Data'!$I$7,0,10*ROW('Hygiene Data'!I115)),NA())</f>
        <v>#N/A</v>
      </c>
      <c r="BQ121" s="492" t="e">
        <f ca="1">+IF(AND(ISNUMBER(OFFSET('Hygiene Data'!$I$9,0,10*ROW('Hygiene Data'!I115))),'Data Summary'!EF121="Yes"),OFFSET('Hygiene Data'!$I$9,0,10*ROW('Hygiene Data'!I115)),NA())</f>
        <v>#N/A</v>
      </c>
    </row>
    <row r="122" spans="1:69" x14ac:dyDescent="0.25">
      <c r="A122" s="488" t="e">
        <f ca="1">+RIGHT('Data Summary'!A122,LEN('Data Summary'!A122)-9)</f>
        <v>#VALUE!</v>
      </c>
      <c r="B122" s="462" t="str">
        <f ca="1">+IF(ISTEXT('Data Summary'!B122),'Data Summary'!B122,"")</f>
        <v/>
      </c>
      <c r="C122" s="489" t="e">
        <f ca="1">+VALUE('Data Summary'!C122)</f>
        <v>#VALUE!</v>
      </c>
      <c r="D122" s="490" t="e">
        <f ca="1">+IF(AND(ISNUMBER(OFFSET('Water Data'!$D$4,0,10*ROW('Water Data'!D116))),'Data Summary'!BS122="Yes"),100-OFFSET('Water Data'!$D$4,0,10*ROW('Water Data'!D116)),NA())</f>
        <v>#N/A</v>
      </c>
      <c r="E122" s="490" t="e">
        <f ca="1">+IF(AND(ISNUMBER(OFFSET('Water Data'!$D$6,0,10*ROW('Water Data'!D116))),'Data Summary'!BT122="Yes"),OFFSET('Water Data'!$D$6,0,10*ROW('Water Data'!D116)),NA())</f>
        <v>#N/A</v>
      </c>
      <c r="F122" s="490" t="e">
        <f ca="1">+IF(AND(ISNUMBER(OFFSET('Water Data'!$D$9,0,10*ROW('Water Data'!D116))),'Data Summary'!BU122="Yes"),OFFSET('Water Data'!$D$9,0,10*ROW('Water Data'!D116)),NA())</f>
        <v>#N/A</v>
      </c>
      <c r="G122" s="490" t="e">
        <f ca="1">+IF(AND(ISNUMBER(OFFSET('Water Data'!$E$4,0,10*ROW('Water Data'!E116))),'Data Summary'!BV122="Yes"),100-OFFSET('Water Data'!$E$4,0,10*ROW('Water Data'!E116)),NA())</f>
        <v>#N/A</v>
      </c>
      <c r="H122" s="490" t="e">
        <f ca="1">+IF(AND(ISNUMBER(OFFSET('Water Data'!$E$6,0,10*ROW('Water Data'!E116))),'Data Summary'!BW122="Yes"),OFFSET('Water Data'!$E$6,0,10*ROW('Water Data'!E116)),NA())</f>
        <v>#N/A</v>
      </c>
      <c r="I122" s="490" t="e">
        <f ca="1">+IF(AND(ISNUMBER(OFFSET('Water Data'!$E$9,0,10*ROW('Water Data'!E116))),'Data Summary'!BX122="Yes"),OFFSET('Water Data'!$E$9,0,10*ROW('Water Data'!E116)),NA())</f>
        <v>#N/A</v>
      </c>
      <c r="J122" s="490" t="e">
        <f ca="1">+IF(AND(ISNUMBER(OFFSET('Water Data'!$F$4,0,10*ROW('Water Data'!F116))),'Data Summary'!BY122="Yes"),100-OFFSET('Water Data'!$F$4,0,10*ROW('Water Data'!F116)),NA())</f>
        <v>#N/A</v>
      </c>
      <c r="K122" s="490" t="e">
        <f ca="1">+IF(AND(ISNUMBER(OFFSET('Water Data'!$F$6,0,10*ROW('Water Data'!F116))),'Data Summary'!BZ122="Yes"),OFFSET('Water Data'!$F$6,0,10*ROW('Water Data'!F116)),NA())</f>
        <v>#N/A</v>
      </c>
      <c r="L122" s="490" t="e">
        <f ca="1">+IF(AND(ISNUMBER(OFFSET('Water Data'!$F$9,0,10*ROW('Water Data'!F116))),'Data Summary'!CA122="Yes"),OFFSET('Water Data'!$F$9,0,10*ROW('Water Data'!F116)),NA())</f>
        <v>#N/A</v>
      </c>
      <c r="M122" s="490" t="e">
        <f ca="1">+IF(AND(ISNUMBER(OFFSET('Water Data'!$G$4,0,10*ROW('Water Data'!G116))),'Data Summary'!CB122="Yes"),100-OFFSET('Water Data'!$G$4,0,10*ROW('Water Data'!G116)),NA())</f>
        <v>#N/A</v>
      </c>
      <c r="N122" s="490" t="e">
        <f ca="1">+IF(AND(ISNUMBER(OFFSET('Water Data'!$G$6,0,10*ROW('Water Data'!G116))),'Data Summary'!CC122="Yes"),OFFSET('Water Data'!$G$6,0,10*ROW('Water Data'!G116)),NA())</f>
        <v>#N/A</v>
      </c>
      <c r="O122" s="490" t="e">
        <f ca="1">+IF(AND(ISNUMBER(OFFSET('Water Data'!$G$9,0,10*ROW('Water Data'!G116))),'Data Summary'!CD122="Yes"),OFFSET('Water Data'!$G$9,0,10*ROW('Water Data'!G116)),NA())</f>
        <v>#N/A</v>
      </c>
      <c r="P122" s="490" t="e">
        <f ca="1">+IF(AND(ISNUMBER(OFFSET('Water Data'!$H$4,0,10*ROW('Water Data'!H116))),'Data Summary'!CE122="Yes"),100-OFFSET('Water Data'!$H$4,0,10*ROW('Water Data'!H116)),NA())</f>
        <v>#N/A</v>
      </c>
      <c r="Q122" s="490" t="e">
        <f ca="1">+IF(AND(ISNUMBER(OFFSET('Water Data'!$H$6,0,10*ROW('Water Data'!H116))),'Data Summary'!CF122="Yes"),OFFSET('Water Data'!$H$6,0,10*ROW('Water Data'!H116)),NA())</f>
        <v>#N/A</v>
      </c>
      <c r="R122" s="490" t="e">
        <f ca="1">+IF(AND(ISNUMBER(OFFSET('Water Data'!$H$9,0,10*ROW('Water Data'!H116))),'Data Summary'!CG122="Yes"),OFFSET('Water Data'!$H$9,0,10*ROW('Water Data'!H116)),NA())</f>
        <v>#N/A</v>
      </c>
      <c r="S122" s="490" t="e">
        <f ca="1">+IF(AND(ISNUMBER(OFFSET('Water Data'!$I$4,0,10*ROW('Water Data'!I116))),'Data Summary'!CH122="Yes"),100-OFFSET('Water Data'!$I$4,0,10*ROW('Water Data'!I116)),NA())</f>
        <v>#N/A</v>
      </c>
      <c r="T122" s="490" t="e">
        <f ca="1">+IF(AND(ISNUMBER(OFFSET('Water Data'!$I$6,0,10*ROW('Water Data'!I116))),'Data Summary'!CI122="Yes"),OFFSET('Water Data'!$I$6,0,10*ROW('Water Data'!I116)),NA())</f>
        <v>#N/A</v>
      </c>
      <c r="U122" s="490" t="e">
        <f ca="1">+IF(AND(ISNUMBER(OFFSET('Water Data'!$I$9,0,10*ROW('Water Data'!I116))),'Data Summary'!CJ122="Yes"),OFFSET('Water Data'!$I$9,0,10*ROW('Water Data'!I116)),NA())</f>
        <v>#N/A</v>
      </c>
      <c r="V122" s="491" t="e">
        <f ca="1">+IF(AND(ISNUMBER(OFFSET('Sanitation Data'!$D$4,0,10*ROW('Sanitation Data'!D116))),'Data Summary'!CK122="Yes"),100-OFFSET('Sanitation Data'!$D$4,0,10*ROW('Sanitation Data'!D116)),NA())</f>
        <v>#N/A</v>
      </c>
      <c r="W122" s="491" t="e">
        <f ca="1">+IF(AND(ISNUMBER(OFFSET('Sanitation Data'!$D$6,0,10*ROW('Sanitation Data'!D116))),'Data Summary'!CL122="Yes"),OFFSET('Sanitation Data'!$D$6,0,10*ROW('Sanitation Data'!D116)),NA())</f>
        <v>#N/A</v>
      </c>
      <c r="X122" s="491" t="e">
        <f ca="1">+IF(AND(ISNUMBER(OFFSET('Sanitation Data'!$D$10,0,10*ROW('Sanitation Data'!D116))),'Data Summary'!CM122="Yes"),OFFSET('Sanitation Data'!$D$10,0,10*ROW('Sanitation Data'!D116)),NA())</f>
        <v>#N/A</v>
      </c>
      <c r="Y122" s="491" t="e">
        <f ca="1">+IF(AND(ISNUMBER(OFFSET('Sanitation Data'!$D$11,0,10*ROW('Sanitation Data'!D116))),'Data Summary'!CN122="Yes"),OFFSET('Sanitation Data'!$D$11,0,10*ROW('Sanitation Data'!D116)),NA())</f>
        <v>#N/A</v>
      </c>
      <c r="Z122" s="491" t="e">
        <f ca="1">+IF(AND(ISNUMBER(OFFSET('Sanitation Data'!$D$12,0,10*ROW('Sanitation Data'!D116))),'Data Summary'!CO122="Yes"),OFFSET('Sanitation Data'!$D$12,0,10*ROW('Sanitation Data'!D116)),NA())</f>
        <v>#N/A</v>
      </c>
      <c r="AA122" s="491" t="e">
        <f ca="1">+IF(AND(ISNUMBER(OFFSET('Sanitation Data'!$E$4,0,10*ROW('Sanitation Data'!E116))),'Data Summary'!CP122="Yes"),100-OFFSET('Sanitation Data'!$E$4,0,10*ROW('Sanitation Data'!E116)),NA())</f>
        <v>#N/A</v>
      </c>
      <c r="AB122" s="491" t="e">
        <f ca="1">+IF(AND(ISNUMBER(OFFSET('Sanitation Data'!$E$6,0,10*ROW('Sanitation Data'!E116))),'Data Summary'!CQ122="Yes"),OFFSET('Sanitation Data'!$E$6,0,10*ROW('Sanitation Data'!E116)),NA())</f>
        <v>#N/A</v>
      </c>
      <c r="AC122" s="491" t="e">
        <f ca="1">+IF(AND(ISNUMBER(OFFSET('Sanitation Data'!$E$10,0,10*ROW('Sanitation Data'!E116))),'Data Summary'!CR122="Yes"),OFFSET('Sanitation Data'!$E$10,0,10*ROW('Sanitation Data'!E116)),NA())</f>
        <v>#N/A</v>
      </c>
      <c r="AD122" s="491" t="e">
        <f ca="1">+IF(AND(ISNUMBER(OFFSET('Sanitation Data'!$E$11,0,10*ROW('Sanitation Data'!E116))),'Data Summary'!CS122="Yes"),OFFSET('Sanitation Data'!$E$11,0,10*ROW('Sanitation Data'!E116)),NA())</f>
        <v>#N/A</v>
      </c>
      <c r="AE122" s="491" t="e">
        <f ca="1">+IF(AND(ISNUMBER(OFFSET('Sanitation Data'!$E$12,0,10*ROW('Sanitation Data'!E116))),'Data Summary'!CT122="Yes"),OFFSET('Sanitation Data'!$E$12,0,10*ROW('Sanitation Data'!E116)),NA())</f>
        <v>#N/A</v>
      </c>
      <c r="AF122" s="491" t="e">
        <f ca="1">+IF(AND(ISNUMBER(OFFSET('Sanitation Data'!$F$4,0,10*ROW('Sanitation Data'!F116))),'Data Summary'!CU122="Yes"),100-OFFSET('Sanitation Data'!$F$4,0,10*ROW('Sanitation Data'!F116)),NA())</f>
        <v>#N/A</v>
      </c>
      <c r="AG122" s="491" t="e">
        <f ca="1">+IF(AND(ISNUMBER(OFFSET('Sanitation Data'!$F$6,0,10*ROW('Sanitation Data'!F116))),'Data Summary'!CV122="Yes"),OFFSET('Sanitation Data'!$F$6,0,10*ROW('Sanitation Data'!F116)),NA())</f>
        <v>#N/A</v>
      </c>
      <c r="AH122" s="491" t="e">
        <f ca="1">+IF(AND(ISNUMBER(OFFSET('Sanitation Data'!$F$10,0,10*ROW('Sanitation Data'!F116))),'Data Summary'!CW122="Yes"),OFFSET('Sanitation Data'!$F$10,0,10*ROW('Sanitation Data'!F116)),NA())</f>
        <v>#N/A</v>
      </c>
      <c r="AI122" s="491" t="e">
        <f ca="1">+IF(AND(ISNUMBER(OFFSET('Sanitation Data'!$F$11,0,10*ROW('Sanitation Data'!F116))),'Data Summary'!CX122="Yes"),OFFSET('Sanitation Data'!$F$11,0,10*ROW('Sanitation Data'!F116)),NA())</f>
        <v>#N/A</v>
      </c>
      <c r="AJ122" s="491" t="e">
        <f ca="1">+IF(AND(ISNUMBER(OFFSET('Sanitation Data'!$F$12,0,10*ROW('Sanitation Data'!F116))),'Data Summary'!CY122="Yes"),OFFSET('Sanitation Data'!$F$12,0,10*ROW('Sanitation Data'!F116)),NA())</f>
        <v>#N/A</v>
      </c>
      <c r="AK122" s="491" t="e">
        <f ca="1">+IF(AND(ISNUMBER(OFFSET('Sanitation Data'!$G$4,0,10*ROW('Sanitation Data'!G116))),'Data Summary'!CZ122="Yes"),100-OFFSET('Sanitation Data'!$G$4,0,10*ROW('Sanitation Data'!G116)),NA())</f>
        <v>#N/A</v>
      </c>
      <c r="AL122" s="491" t="e">
        <f ca="1">+IF(AND(ISNUMBER(OFFSET('Sanitation Data'!$G$6,0,10*ROW('Sanitation Data'!G116))),'Data Summary'!DA122="Yes"),OFFSET('Sanitation Data'!$G$6,0,10*ROW('Sanitation Data'!G116)),NA())</f>
        <v>#N/A</v>
      </c>
      <c r="AM122" s="491" t="e">
        <f ca="1">+IF(AND(ISNUMBER(OFFSET('Sanitation Data'!$G$10,0,10*ROW('Sanitation Data'!G116))),'Data Summary'!DB122="Yes"),OFFSET('Sanitation Data'!$G$10,0,10*ROW('Sanitation Data'!G116)),NA())</f>
        <v>#N/A</v>
      </c>
      <c r="AN122" s="491" t="e">
        <f ca="1">+IF(AND(ISNUMBER(OFFSET('Sanitation Data'!$G$11,0,10*ROW('Sanitation Data'!G116))),'Data Summary'!DC122="Yes"),OFFSET('Sanitation Data'!$G$11,0,10*ROW('Sanitation Data'!G116)),NA())</f>
        <v>#N/A</v>
      </c>
      <c r="AO122" s="491" t="e">
        <f ca="1">+IF(AND(ISNUMBER(OFFSET('Sanitation Data'!$G$12,0,10*ROW('Sanitation Data'!G116))),'Data Summary'!DD122="Yes"),OFFSET('Sanitation Data'!$G$12,0,10*ROW('Sanitation Data'!G116)),NA())</f>
        <v>#N/A</v>
      </c>
      <c r="AP122" s="491" t="e">
        <f ca="1">+IF(AND(ISNUMBER(OFFSET('Sanitation Data'!$H$4,0,10*ROW('Sanitation Data'!H116))),'Data Summary'!DE122="Yes"),100-OFFSET('Sanitation Data'!$H$4,0,10*ROW('Sanitation Data'!H116)),NA())</f>
        <v>#N/A</v>
      </c>
      <c r="AQ122" s="491" t="e">
        <f ca="1">+IF(AND(ISNUMBER(OFFSET('Sanitation Data'!$H$6,0,10*ROW('Sanitation Data'!H116))),'Data Summary'!DF122="Yes"),OFFSET('Sanitation Data'!$H$6,0,10*ROW('Sanitation Data'!H116)),NA())</f>
        <v>#N/A</v>
      </c>
      <c r="AR122" s="491" t="e">
        <f ca="1">+IF(AND(ISNUMBER(OFFSET('Sanitation Data'!$H$10,0,10*ROW('Sanitation Data'!H116))),'Data Summary'!DG122="Yes"),OFFSET('Sanitation Data'!$H$10,0,10*ROW('Sanitation Data'!H116)),NA())</f>
        <v>#N/A</v>
      </c>
      <c r="AS122" s="491" t="e">
        <f ca="1">+IF(AND(ISNUMBER(OFFSET('Sanitation Data'!$H$11,0,10*ROW('Sanitation Data'!H116))),'Data Summary'!DH122="Yes"),OFFSET('Sanitation Data'!$H$11,0,10*ROW('Sanitation Data'!H116)),NA())</f>
        <v>#N/A</v>
      </c>
      <c r="AT122" s="491" t="e">
        <f ca="1">+IF(AND(ISNUMBER(OFFSET('Sanitation Data'!$H$12,0,10*ROW('Sanitation Data'!H116))),'Data Summary'!DI122="Yes"),OFFSET('Sanitation Data'!$H$12,0,10*ROW('Sanitation Data'!H116)),NA())</f>
        <v>#N/A</v>
      </c>
      <c r="AU122" s="491" t="e">
        <f ca="1">+IF(AND(ISNUMBER(OFFSET('Sanitation Data'!$I$4,0,10*ROW('Sanitation Data'!I116))),'Data Summary'!DJ122="Yes"),100-OFFSET('Sanitation Data'!$I$4,0,10*ROW('Sanitation Data'!I116)),NA())</f>
        <v>#N/A</v>
      </c>
      <c r="AV122" s="491" t="e">
        <f ca="1">+IF(AND(ISNUMBER(OFFSET('Sanitation Data'!$I$6,0,10*ROW('Sanitation Data'!I116))),'Data Summary'!DK122="Yes"),OFFSET('Sanitation Data'!$I$6,0,10*ROW('Sanitation Data'!I116)),NA())</f>
        <v>#N/A</v>
      </c>
      <c r="AW122" s="491" t="e">
        <f ca="1">+IF(AND(ISNUMBER(OFFSET('Sanitation Data'!$I$10,0,10*ROW('Sanitation Data'!I116))),'Data Summary'!DL122="Yes"),OFFSET('Sanitation Data'!$I$10,0,10*ROW('Sanitation Data'!I116)),NA())</f>
        <v>#N/A</v>
      </c>
      <c r="AX122" s="491" t="e">
        <f ca="1">+IF(AND(ISNUMBER(OFFSET('Sanitation Data'!$I$11,0,10*ROW('Sanitation Data'!I116))),'Data Summary'!DM122="Yes"),OFFSET('Sanitation Data'!$I$11,0,10*ROW('Sanitation Data'!I116)),NA())</f>
        <v>#N/A</v>
      </c>
      <c r="AY122" s="491" t="e">
        <f ca="1">+IF(AND(ISNUMBER(OFFSET('Sanitation Data'!$I$12,0,10*ROW('Sanitation Data'!I116))),'Data Summary'!DN122="Yes"),OFFSET('Sanitation Data'!$I$12,0,10*ROW('Sanitation Data'!I116)),NA())</f>
        <v>#N/A</v>
      </c>
      <c r="AZ122" s="492" t="e">
        <f ca="1">+IF(AND(ISNUMBER(OFFSET('Hygiene Data'!$D$5,0,10*ROW('Hygiene Data'!D116))),'Data Summary'!DO122="Yes"),OFFSET('Hygiene Data'!$D$5,0,10*ROW('Hygiene Data'!D116)),NA())</f>
        <v>#N/A</v>
      </c>
      <c r="BA122" s="492" t="e">
        <f ca="1">+IF(AND(ISNUMBER(OFFSET('Hygiene Data'!$D$7,0,10*ROW('Hygiene Data'!D116))),'Data Summary'!DP122="Yes"),OFFSET('Hygiene Data'!$D$7,0,10*ROW('Hygiene Data'!D116)),NA())</f>
        <v>#N/A</v>
      </c>
      <c r="BB122" s="492" t="e">
        <f ca="1">+IF(AND(ISNUMBER(OFFSET('Hygiene Data'!$D$9,0,10*ROW('Hygiene Data'!D116))),'Data Summary'!DQ122="Yes"),OFFSET('Hygiene Data'!$D$9,0,10*ROW('Hygiene Data'!D116)),NA())</f>
        <v>#N/A</v>
      </c>
      <c r="BC122" s="492" t="e">
        <f ca="1">+IF(AND(ISNUMBER(OFFSET('Hygiene Data'!$E$5,0,10*ROW('Hygiene Data'!E116))),'Data Summary'!DR122="Yes"),OFFSET('Hygiene Data'!$E$5,0,10*ROW('Hygiene Data'!E116)),NA())</f>
        <v>#N/A</v>
      </c>
      <c r="BD122" s="492" t="e">
        <f ca="1">+IF(AND(ISNUMBER(OFFSET('Hygiene Data'!$E$7,0,10*ROW('Hygiene Data'!E116))),'Data Summary'!DS122="Yes"),OFFSET('Hygiene Data'!$E$7,0,10*ROW('Hygiene Data'!E116)),NA())</f>
        <v>#N/A</v>
      </c>
      <c r="BE122" s="492" t="e">
        <f ca="1">+IF(AND(ISNUMBER(OFFSET('Hygiene Data'!$E$9,0,10*ROW('Hygiene Data'!E116))),'Data Summary'!DT122="Yes"),OFFSET('Hygiene Data'!$E$9,0,10*ROW('Hygiene Data'!E116)),NA())</f>
        <v>#N/A</v>
      </c>
      <c r="BF122" s="492" t="e">
        <f ca="1">+IF(AND(ISNUMBER(OFFSET('Hygiene Data'!$F$5,0,10*ROW('Hygiene Data'!F116))),'Data Summary'!DU122="Yes"),OFFSET('Hygiene Data'!$F$5,0,10*ROW('Hygiene Data'!F116)),NA())</f>
        <v>#N/A</v>
      </c>
      <c r="BG122" s="492" t="e">
        <f ca="1">+IF(AND(ISNUMBER(OFFSET('Hygiene Data'!$F$7,0,10*ROW('Hygiene Data'!F116))),'Data Summary'!DV122="Yes"),OFFSET('Hygiene Data'!$F$7,0,10*ROW('Hygiene Data'!F116)),NA())</f>
        <v>#N/A</v>
      </c>
      <c r="BH122" s="492" t="e">
        <f ca="1">+IF(AND(ISNUMBER(OFFSET('Hygiene Data'!$F$9,0,10*ROW('Hygiene Data'!F116))),'Data Summary'!DW122="Yes"),OFFSET('Hygiene Data'!$F$9,0,10*ROW('Hygiene Data'!F116)),NA())</f>
        <v>#N/A</v>
      </c>
      <c r="BI122" s="492" t="e">
        <f ca="1">+IF(AND(ISNUMBER(OFFSET('Hygiene Data'!$G$5,0,10*ROW('Hygiene Data'!G116))),'Data Summary'!DX122="Yes"),OFFSET('Hygiene Data'!$G$5,0,10*ROW('Hygiene Data'!G116)),NA())</f>
        <v>#N/A</v>
      </c>
      <c r="BJ122" s="492" t="e">
        <f ca="1">+IF(AND(ISNUMBER(OFFSET('Hygiene Data'!$G$7,0,10*ROW('Hygiene Data'!G116))),'Data Summary'!DY122="Yes"),OFFSET('Hygiene Data'!$G$7,0,10*ROW('Hygiene Data'!G116)),NA())</f>
        <v>#N/A</v>
      </c>
      <c r="BK122" s="492" t="e">
        <f ca="1">+IF(AND(ISNUMBER(OFFSET('Hygiene Data'!$G$9,0,10*ROW('Hygiene Data'!G116))),'Data Summary'!DZ122="Yes"),OFFSET('Hygiene Data'!$G$9,0,10*ROW('Hygiene Data'!G116)),NA())</f>
        <v>#N/A</v>
      </c>
      <c r="BL122" s="492" t="e">
        <f ca="1">+IF(AND(ISNUMBER(OFFSET('Hygiene Data'!$H$5,0,10*ROW('Hygiene Data'!H116))),'Data Summary'!EA122="Yes"),OFFSET('Hygiene Data'!$H$5,0,10*ROW('Hygiene Data'!H116)),NA())</f>
        <v>#N/A</v>
      </c>
      <c r="BM122" s="492" t="e">
        <f ca="1">+IF(AND(ISNUMBER(OFFSET('Hygiene Data'!$H$7,0,10*ROW('Hygiene Data'!H116))),'Data Summary'!EB122="Yes"),OFFSET('Hygiene Data'!$H$7,0,10*ROW('Hygiene Data'!H116)),NA())</f>
        <v>#N/A</v>
      </c>
      <c r="BN122" s="492" t="e">
        <f ca="1">+IF(AND(ISNUMBER(OFFSET('Hygiene Data'!$H$9,0,10*ROW('Hygiene Data'!H116))),'Data Summary'!EC122="Yes"),OFFSET('Hygiene Data'!$H$9,0,10*ROW('Hygiene Data'!H116)),NA())</f>
        <v>#N/A</v>
      </c>
      <c r="BO122" s="492" t="e">
        <f ca="1">+IF(AND(ISNUMBER(OFFSET('Hygiene Data'!$I$5,0,10*ROW('Hygiene Data'!I116))),'Data Summary'!ED122="Yes"),OFFSET('Hygiene Data'!$I$5,0,10*ROW('Hygiene Data'!I116)),NA())</f>
        <v>#N/A</v>
      </c>
      <c r="BP122" s="492" t="e">
        <f ca="1">+IF(AND(ISNUMBER(OFFSET('Hygiene Data'!$I$7,0,10*ROW('Hygiene Data'!I116))),'Data Summary'!EE122="Yes"),OFFSET('Hygiene Data'!$I$7,0,10*ROW('Hygiene Data'!I116)),NA())</f>
        <v>#N/A</v>
      </c>
      <c r="BQ122" s="492" t="e">
        <f ca="1">+IF(AND(ISNUMBER(OFFSET('Hygiene Data'!$I$9,0,10*ROW('Hygiene Data'!I116))),'Data Summary'!EF122="Yes"),OFFSET('Hygiene Data'!$I$9,0,10*ROW('Hygiene Data'!I116)),NA())</f>
        <v>#N/A</v>
      </c>
    </row>
    <row r="123" spans="1:69" x14ac:dyDescent="0.25">
      <c r="A123" s="488" t="e">
        <f ca="1">+RIGHT('Data Summary'!A123,LEN('Data Summary'!A123)-9)</f>
        <v>#VALUE!</v>
      </c>
      <c r="B123" s="462" t="str">
        <f ca="1">+IF(ISTEXT('Data Summary'!B123),'Data Summary'!B123,"")</f>
        <v/>
      </c>
      <c r="C123" s="489" t="e">
        <f ca="1">+VALUE('Data Summary'!C123)</f>
        <v>#VALUE!</v>
      </c>
      <c r="D123" s="490" t="e">
        <f ca="1">+IF(AND(ISNUMBER(OFFSET('Water Data'!$D$4,0,10*ROW('Water Data'!D117))),'Data Summary'!BS123="Yes"),100-OFFSET('Water Data'!$D$4,0,10*ROW('Water Data'!D117)),NA())</f>
        <v>#N/A</v>
      </c>
      <c r="E123" s="490" t="e">
        <f ca="1">+IF(AND(ISNUMBER(OFFSET('Water Data'!$D$6,0,10*ROW('Water Data'!D117))),'Data Summary'!BT123="Yes"),OFFSET('Water Data'!$D$6,0,10*ROW('Water Data'!D117)),NA())</f>
        <v>#N/A</v>
      </c>
      <c r="F123" s="490" t="e">
        <f ca="1">+IF(AND(ISNUMBER(OFFSET('Water Data'!$D$9,0,10*ROW('Water Data'!D117))),'Data Summary'!BU123="Yes"),OFFSET('Water Data'!$D$9,0,10*ROW('Water Data'!D117)),NA())</f>
        <v>#N/A</v>
      </c>
      <c r="G123" s="490" t="e">
        <f ca="1">+IF(AND(ISNUMBER(OFFSET('Water Data'!$E$4,0,10*ROW('Water Data'!E117))),'Data Summary'!BV123="Yes"),100-OFFSET('Water Data'!$E$4,0,10*ROW('Water Data'!E117)),NA())</f>
        <v>#N/A</v>
      </c>
      <c r="H123" s="490" t="e">
        <f ca="1">+IF(AND(ISNUMBER(OFFSET('Water Data'!$E$6,0,10*ROW('Water Data'!E117))),'Data Summary'!BW123="Yes"),OFFSET('Water Data'!$E$6,0,10*ROW('Water Data'!E117)),NA())</f>
        <v>#N/A</v>
      </c>
      <c r="I123" s="490" t="e">
        <f ca="1">+IF(AND(ISNUMBER(OFFSET('Water Data'!$E$9,0,10*ROW('Water Data'!E117))),'Data Summary'!BX123="Yes"),OFFSET('Water Data'!$E$9,0,10*ROW('Water Data'!E117)),NA())</f>
        <v>#N/A</v>
      </c>
      <c r="J123" s="490" t="e">
        <f ca="1">+IF(AND(ISNUMBER(OFFSET('Water Data'!$F$4,0,10*ROW('Water Data'!F117))),'Data Summary'!BY123="Yes"),100-OFFSET('Water Data'!$F$4,0,10*ROW('Water Data'!F117)),NA())</f>
        <v>#N/A</v>
      </c>
      <c r="K123" s="490" t="e">
        <f ca="1">+IF(AND(ISNUMBER(OFFSET('Water Data'!$F$6,0,10*ROW('Water Data'!F117))),'Data Summary'!BZ123="Yes"),OFFSET('Water Data'!$F$6,0,10*ROW('Water Data'!F117)),NA())</f>
        <v>#N/A</v>
      </c>
      <c r="L123" s="490" t="e">
        <f ca="1">+IF(AND(ISNUMBER(OFFSET('Water Data'!$F$9,0,10*ROW('Water Data'!F117))),'Data Summary'!CA123="Yes"),OFFSET('Water Data'!$F$9,0,10*ROW('Water Data'!F117)),NA())</f>
        <v>#N/A</v>
      </c>
      <c r="M123" s="490" t="e">
        <f ca="1">+IF(AND(ISNUMBER(OFFSET('Water Data'!$G$4,0,10*ROW('Water Data'!G117))),'Data Summary'!CB123="Yes"),100-OFFSET('Water Data'!$G$4,0,10*ROW('Water Data'!G117)),NA())</f>
        <v>#N/A</v>
      </c>
      <c r="N123" s="490" t="e">
        <f ca="1">+IF(AND(ISNUMBER(OFFSET('Water Data'!$G$6,0,10*ROW('Water Data'!G117))),'Data Summary'!CC123="Yes"),OFFSET('Water Data'!$G$6,0,10*ROW('Water Data'!G117)),NA())</f>
        <v>#N/A</v>
      </c>
      <c r="O123" s="490" t="e">
        <f ca="1">+IF(AND(ISNUMBER(OFFSET('Water Data'!$G$9,0,10*ROW('Water Data'!G117))),'Data Summary'!CD123="Yes"),OFFSET('Water Data'!$G$9,0,10*ROW('Water Data'!G117)),NA())</f>
        <v>#N/A</v>
      </c>
      <c r="P123" s="490" t="e">
        <f ca="1">+IF(AND(ISNUMBER(OFFSET('Water Data'!$H$4,0,10*ROW('Water Data'!H117))),'Data Summary'!CE123="Yes"),100-OFFSET('Water Data'!$H$4,0,10*ROW('Water Data'!H117)),NA())</f>
        <v>#N/A</v>
      </c>
      <c r="Q123" s="490" t="e">
        <f ca="1">+IF(AND(ISNUMBER(OFFSET('Water Data'!$H$6,0,10*ROW('Water Data'!H117))),'Data Summary'!CF123="Yes"),OFFSET('Water Data'!$H$6,0,10*ROW('Water Data'!H117)),NA())</f>
        <v>#N/A</v>
      </c>
      <c r="R123" s="490" t="e">
        <f ca="1">+IF(AND(ISNUMBER(OFFSET('Water Data'!$H$9,0,10*ROW('Water Data'!H117))),'Data Summary'!CG123="Yes"),OFFSET('Water Data'!$H$9,0,10*ROW('Water Data'!H117)),NA())</f>
        <v>#N/A</v>
      </c>
      <c r="S123" s="490" t="e">
        <f ca="1">+IF(AND(ISNUMBER(OFFSET('Water Data'!$I$4,0,10*ROW('Water Data'!I117))),'Data Summary'!CH123="Yes"),100-OFFSET('Water Data'!$I$4,0,10*ROW('Water Data'!I117)),NA())</f>
        <v>#N/A</v>
      </c>
      <c r="T123" s="490" t="e">
        <f ca="1">+IF(AND(ISNUMBER(OFFSET('Water Data'!$I$6,0,10*ROW('Water Data'!I117))),'Data Summary'!CI123="Yes"),OFFSET('Water Data'!$I$6,0,10*ROW('Water Data'!I117)),NA())</f>
        <v>#N/A</v>
      </c>
      <c r="U123" s="490" t="e">
        <f ca="1">+IF(AND(ISNUMBER(OFFSET('Water Data'!$I$9,0,10*ROW('Water Data'!I117))),'Data Summary'!CJ123="Yes"),OFFSET('Water Data'!$I$9,0,10*ROW('Water Data'!I117)),NA())</f>
        <v>#N/A</v>
      </c>
      <c r="V123" s="491" t="e">
        <f ca="1">+IF(AND(ISNUMBER(OFFSET('Sanitation Data'!$D$4,0,10*ROW('Sanitation Data'!D117))),'Data Summary'!CK123="Yes"),100-OFFSET('Sanitation Data'!$D$4,0,10*ROW('Sanitation Data'!D117)),NA())</f>
        <v>#N/A</v>
      </c>
      <c r="W123" s="491" t="e">
        <f ca="1">+IF(AND(ISNUMBER(OFFSET('Sanitation Data'!$D$6,0,10*ROW('Sanitation Data'!D117))),'Data Summary'!CL123="Yes"),OFFSET('Sanitation Data'!$D$6,0,10*ROW('Sanitation Data'!D117)),NA())</f>
        <v>#N/A</v>
      </c>
      <c r="X123" s="491" t="e">
        <f ca="1">+IF(AND(ISNUMBER(OFFSET('Sanitation Data'!$D$10,0,10*ROW('Sanitation Data'!D117))),'Data Summary'!CM123="Yes"),OFFSET('Sanitation Data'!$D$10,0,10*ROW('Sanitation Data'!D117)),NA())</f>
        <v>#N/A</v>
      </c>
      <c r="Y123" s="491" t="e">
        <f ca="1">+IF(AND(ISNUMBER(OFFSET('Sanitation Data'!$D$11,0,10*ROW('Sanitation Data'!D117))),'Data Summary'!CN123="Yes"),OFFSET('Sanitation Data'!$D$11,0,10*ROW('Sanitation Data'!D117)),NA())</f>
        <v>#N/A</v>
      </c>
      <c r="Z123" s="491" t="e">
        <f ca="1">+IF(AND(ISNUMBER(OFFSET('Sanitation Data'!$D$12,0,10*ROW('Sanitation Data'!D117))),'Data Summary'!CO123="Yes"),OFFSET('Sanitation Data'!$D$12,0,10*ROW('Sanitation Data'!D117)),NA())</f>
        <v>#N/A</v>
      </c>
      <c r="AA123" s="491" t="e">
        <f ca="1">+IF(AND(ISNUMBER(OFFSET('Sanitation Data'!$E$4,0,10*ROW('Sanitation Data'!E117))),'Data Summary'!CP123="Yes"),100-OFFSET('Sanitation Data'!$E$4,0,10*ROW('Sanitation Data'!E117)),NA())</f>
        <v>#N/A</v>
      </c>
      <c r="AB123" s="491" t="e">
        <f ca="1">+IF(AND(ISNUMBER(OFFSET('Sanitation Data'!$E$6,0,10*ROW('Sanitation Data'!E117))),'Data Summary'!CQ123="Yes"),OFFSET('Sanitation Data'!$E$6,0,10*ROW('Sanitation Data'!E117)),NA())</f>
        <v>#N/A</v>
      </c>
      <c r="AC123" s="491" t="e">
        <f ca="1">+IF(AND(ISNUMBER(OFFSET('Sanitation Data'!$E$10,0,10*ROW('Sanitation Data'!E117))),'Data Summary'!CR123="Yes"),OFFSET('Sanitation Data'!$E$10,0,10*ROW('Sanitation Data'!E117)),NA())</f>
        <v>#N/A</v>
      </c>
      <c r="AD123" s="491" t="e">
        <f ca="1">+IF(AND(ISNUMBER(OFFSET('Sanitation Data'!$E$11,0,10*ROW('Sanitation Data'!E117))),'Data Summary'!CS123="Yes"),OFFSET('Sanitation Data'!$E$11,0,10*ROW('Sanitation Data'!E117)),NA())</f>
        <v>#N/A</v>
      </c>
      <c r="AE123" s="491" t="e">
        <f ca="1">+IF(AND(ISNUMBER(OFFSET('Sanitation Data'!$E$12,0,10*ROW('Sanitation Data'!E117))),'Data Summary'!CT123="Yes"),OFFSET('Sanitation Data'!$E$12,0,10*ROW('Sanitation Data'!E117)),NA())</f>
        <v>#N/A</v>
      </c>
      <c r="AF123" s="491" t="e">
        <f ca="1">+IF(AND(ISNUMBER(OFFSET('Sanitation Data'!$F$4,0,10*ROW('Sanitation Data'!F117))),'Data Summary'!CU123="Yes"),100-OFFSET('Sanitation Data'!$F$4,0,10*ROW('Sanitation Data'!F117)),NA())</f>
        <v>#N/A</v>
      </c>
      <c r="AG123" s="491" t="e">
        <f ca="1">+IF(AND(ISNUMBER(OFFSET('Sanitation Data'!$F$6,0,10*ROW('Sanitation Data'!F117))),'Data Summary'!CV123="Yes"),OFFSET('Sanitation Data'!$F$6,0,10*ROW('Sanitation Data'!F117)),NA())</f>
        <v>#N/A</v>
      </c>
      <c r="AH123" s="491" t="e">
        <f ca="1">+IF(AND(ISNUMBER(OFFSET('Sanitation Data'!$F$10,0,10*ROW('Sanitation Data'!F117))),'Data Summary'!CW123="Yes"),OFFSET('Sanitation Data'!$F$10,0,10*ROW('Sanitation Data'!F117)),NA())</f>
        <v>#N/A</v>
      </c>
      <c r="AI123" s="491" t="e">
        <f ca="1">+IF(AND(ISNUMBER(OFFSET('Sanitation Data'!$F$11,0,10*ROW('Sanitation Data'!F117))),'Data Summary'!CX123="Yes"),OFFSET('Sanitation Data'!$F$11,0,10*ROW('Sanitation Data'!F117)),NA())</f>
        <v>#N/A</v>
      </c>
      <c r="AJ123" s="491" t="e">
        <f ca="1">+IF(AND(ISNUMBER(OFFSET('Sanitation Data'!$F$12,0,10*ROW('Sanitation Data'!F117))),'Data Summary'!CY123="Yes"),OFFSET('Sanitation Data'!$F$12,0,10*ROW('Sanitation Data'!F117)),NA())</f>
        <v>#N/A</v>
      </c>
      <c r="AK123" s="491" t="e">
        <f ca="1">+IF(AND(ISNUMBER(OFFSET('Sanitation Data'!$G$4,0,10*ROW('Sanitation Data'!G117))),'Data Summary'!CZ123="Yes"),100-OFFSET('Sanitation Data'!$G$4,0,10*ROW('Sanitation Data'!G117)),NA())</f>
        <v>#N/A</v>
      </c>
      <c r="AL123" s="491" t="e">
        <f ca="1">+IF(AND(ISNUMBER(OFFSET('Sanitation Data'!$G$6,0,10*ROW('Sanitation Data'!G117))),'Data Summary'!DA123="Yes"),OFFSET('Sanitation Data'!$G$6,0,10*ROW('Sanitation Data'!G117)),NA())</f>
        <v>#N/A</v>
      </c>
      <c r="AM123" s="491" t="e">
        <f ca="1">+IF(AND(ISNUMBER(OFFSET('Sanitation Data'!$G$10,0,10*ROW('Sanitation Data'!G117))),'Data Summary'!DB123="Yes"),OFFSET('Sanitation Data'!$G$10,0,10*ROW('Sanitation Data'!G117)),NA())</f>
        <v>#N/A</v>
      </c>
      <c r="AN123" s="491" t="e">
        <f ca="1">+IF(AND(ISNUMBER(OFFSET('Sanitation Data'!$G$11,0,10*ROW('Sanitation Data'!G117))),'Data Summary'!DC123="Yes"),OFFSET('Sanitation Data'!$G$11,0,10*ROW('Sanitation Data'!G117)),NA())</f>
        <v>#N/A</v>
      </c>
      <c r="AO123" s="491" t="e">
        <f ca="1">+IF(AND(ISNUMBER(OFFSET('Sanitation Data'!$G$12,0,10*ROW('Sanitation Data'!G117))),'Data Summary'!DD123="Yes"),OFFSET('Sanitation Data'!$G$12,0,10*ROW('Sanitation Data'!G117)),NA())</f>
        <v>#N/A</v>
      </c>
      <c r="AP123" s="491" t="e">
        <f ca="1">+IF(AND(ISNUMBER(OFFSET('Sanitation Data'!$H$4,0,10*ROW('Sanitation Data'!H117))),'Data Summary'!DE123="Yes"),100-OFFSET('Sanitation Data'!$H$4,0,10*ROW('Sanitation Data'!H117)),NA())</f>
        <v>#N/A</v>
      </c>
      <c r="AQ123" s="491" t="e">
        <f ca="1">+IF(AND(ISNUMBER(OFFSET('Sanitation Data'!$H$6,0,10*ROW('Sanitation Data'!H117))),'Data Summary'!DF123="Yes"),OFFSET('Sanitation Data'!$H$6,0,10*ROW('Sanitation Data'!H117)),NA())</f>
        <v>#N/A</v>
      </c>
      <c r="AR123" s="491" t="e">
        <f ca="1">+IF(AND(ISNUMBER(OFFSET('Sanitation Data'!$H$10,0,10*ROW('Sanitation Data'!H117))),'Data Summary'!DG123="Yes"),OFFSET('Sanitation Data'!$H$10,0,10*ROW('Sanitation Data'!H117)),NA())</f>
        <v>#N/A</v>
      </c>
      <c r="AS123" s="491" t="e">
        <f ca="1">+IF(AND(ISNUMBER(OFFSET('Sanitation Data'!$H$11,0,10*ROW('Sanitation Data'!H117))),'Data Summary'!DH123="Yes"),OFFSET('Sanitation Data'!$H$11,0,10*ROW('Sanitation Data'!H117)),NA())</f>
        <v>#N/A</v>
      </c>
      <c r="AT123" s="491" t="e">
        <f ca="1">+IF(AND(ISNUMBER(OFFSET('Sanitation Data'!$H$12,0,10*ROW('Sanitation Data'!H117))),'Data Summary'!DI123="Yes"),OFFSET('Sanitation Data'!$H$12,0,10*ROW('Sanitation Data'!H117)),NA())</f>
        <v>#N/A</v>
      </c>
      <c r="AU123" s="491" t="e">
        <f ca="1">+IF(AND(ISNUMBER(OFFSET('Sanitation Data'!$I$4,0,10*ROW('Sanitation Data'!I117))),'Data Summary'!DJ123="Yes"),100-OFFSET('Sanitation Data'!$I$4,0,10*ROW('Sanitation Data'!I117)),NA())</f>
        <v>#N/A</v>
      </c>
      <c r="AV123" s="491" t="e">
        <f ca="1">+IF(AND(ISNUMBER(OFFSET('Sanitation Data'!$I$6,0,10*ROW('Sanitation Data'!I117))),'Data Summary'!DK123="Yes"),OFFSET('Sanitation Data'!$I$6,0,10*ROW('Sanitation Data'!I117)),NA())</f>
        <v>#N/A</v>
      </c>
      <c r="AW123" s="491" t="e">
        <f ca="1">+IF(AND(ISNUMBER(OFFSET('Sanitation Data'!$I$10,0,10*ROW('Sanitation Data'!I117))),'Data Summary'!DL123="Yes"),OFFSET('Sanitation Data'!$I$10,0,10*ROW('Sanitation Data'!I117)),NA())</f>
        <v>#N/A</v>
      </c>
      <c r="AX123" s="491" t="e">
        <f ca="1">+IF(AND(ISNUMBER(OFFSET('Sanitation Data'!$I$11,0,10*ROW('Sanitation Data'!I117))),'Data Summary'!DM123="Yes"),OFFSET('Sanitation Data'!$I$11,0,10*ROW('Sanitation Data'!I117)),NA())</f>
        <v>#N/A</v>
      </c>
      <c r="AY123" s="491" t="e">
        <f ca="1">+IF(AND(ISNUMBER(OFFSET('Sanitation Data'!$I$12,0,10*ROW('Sanitation Data'!I117))),'Data Summary'!DN123="Yes"),OFFSET('Sanitation Data'!$I$12,0,10*ROW('Sanitation Data'!I117)),NA())</f>
        <v>#N/A</v>
      </c>
      <c r="AZ123" s="492" t="e">
        <f ca="1">+IF(AND(ISNUMBER(OFFSET('Hygiene Data'!$D$5,0,10*ROW('Hygiene Data'!D117))),'Data Summary'!DO123="Yes"),OFFSET('Hygiene Data'!$D$5,0,10*ROW('Hygiene Data'!D117)),NA())</f>
        <v>#N/A</v>
      </c>
      <c r="BA123" s="492" t="e">
        <f ca="1">+IF(AND(ISNUMBER(OFFSET('Hygiene Data'!$D$7,0,10*ROW('Hygiene Data'!D117))),'Data Summary'!DP123="Yes"),OFFSET('Hygiene Data'!$D$7,0,10*ROW('Hygiene Data'!D117)),NA())</f>
        <v>#N/A</v>
      </c>
      <c r="BB123" s="492" t="e">
        <f ca="1">+IF(AND(ISNUMBER(OFFSET('Hygiene Data'!$D$9,0,10*ROW('Hygiene Data'!D117))),'Data Summary'!DQ123="Yes"),OFFSET('Hygiene Data'!$D$9,0,10*ROW('Hygiene Data'!D117)),NA())</f>
        <v>#N/A</v>
      </c>
      <c r="BC123" s="492" t="e">
        <f ca="1">+IF(AND(ISNUMBER(OFFSET('Hygiene Data'!$E$5,0,10*ROW('Hygiene Data'!E117))),'Data Summary'!DR123="Yes"),OFFSET('Hygiene Data'!$E$5,0,10*ROW('Hygiene Data'!E117)),NA())</f>
        <v>#N/A</v>
      </c>
      <c r="BD123" s="492" t="e">
        <f ca="1">+IF(AND(ISNUMBER(OFFSET('Hygiene Data'!$E$7,0,10*ROW('Hygiene Data'!E117))),'Data Summary'!DS123="Yes"),OFFSET('Hygiene Data'!$E$7,0,10*ROW('Hygiene Data'!E117)),NA())</f>
        <v>#N/A</v>
      </c>
      <c r="BE123" s="492" t="e">
        <f ca="1">+IF(AND(ISNUMBER(OFFSET('Hygiene Data'!$E$9,0,10*ROW('Hygiene Data'!E117))),'Data Summary'!DT123="Yes"),OFFSET('Hygiene Data'!$E$9,0,10*ROW('Hygiene Data'!E117)),NA())</f>
        <v>#N/A</v>
      </c>
      <c r="BF123" s="492" t="e">
        <f ca="1">+IF(AND(ISNUMBER(OFFSET('Hygiene Data'!$F$5,0,10*ROW('Hygiene Data'!F117))),'Data Summary'!DU123="Yes"),OFFSET('Hygiene Data'!$F$5,0,10*ROW('Hygiene Data'!F117)),NA())</f>
        <v>#N/A</v>
      </c>
      <c r="BG123" s="492" t="e">
        <f ca="1">+IF(AND(ISNUMBER(OFFSET('Hygiene Data'!$F$7,0,10*ROW('Hygiene Data'!F117))),'Data Summary'!DV123="Yes"),OFFSET('Hygiene Data'!$F$7,0,10*ROW('Hygiene Data'!F117)),NA())</f>
        <v>#N/A</v>
      </c>
      <c r="BH123" s="492" t="e">
        <f ca="1">+IF(AND(ISNUMBER(OFFSET('Hygiene Data'!$F$9,0,10*ROW('Hygiene Data'!F117))),'Data Summary'!DW123="Yes"),OFFSET('Hygiene Data'!$F$9,0,10*ROW('Hygiene Data'!F117)),NA())</f>
        <v>#N/A</v>
      </c>
      <c r="BI123" s="492" t="e">
        <f ca="1">+IF(AND(ISNUMBER(OFFSET('Hygiene Data'!$G$5,0,10*ROW('Hygiene Data'!G117))),'Data Summary'!DX123="Yes"),OFFSET('Hygiene Data'!$G$5,0,10*ROW('Hygiene Data'!G117)),NA())</f>
        <v>#N/A</v>
      </c>
      <c r="BJ123" s="492" t="e">
        <f ca="1">+IF(AND(ISNUMBER(OFFSET('Hygiene Data'!$G$7,0,10*ROW('Hygiene Data'!G117))),'Data Summary'!DY123="Yes"),OFFSET('Hygiene Data'!$G$7,0,10*ROW('Hygiene Data'!G117)),NA())</f>
        <v>#N/A</v>
      </c>
      <c r="BK123" s="492" t="e">
        <f ca="1">+IF(AND(ISNUMBER(OFFSET('Hygiene Data'!$G$9,0,10*ROW('Hygiene Data'!G117))),'Data Summary'!DZ123="Yes"),OFFSET('Hygiene Data'!$G$9,0,10*ROW('Hygiene Data'!G117)),NA())</f>
        <v>#N/A</v>
      </c>
      <c r="BL123" s="492" t="e">
        <f ca="1">+IF(AND(ISNUMBER(OFFSET('Hygiene Data'!$H$5,0,10*ROW('Hygiene Data'!H117))),'Data Summary'!EA123="Yes"),OFFSET('Hygiene Data'!$H$5,0,10*ROW('Hygiene Data'!H117)),NA())</f>
        <v>#N/A</v>
      </c>
      <c r="BM123" s="492" t="e">
        <f ca="1">+IF(AND(ISNUMBER(OFFSET('Hygiene Data'!$H$7,0,10*ROW('Hygiene Data'!H117))),'Data Summary'!EB123="Yes"),OFFSET('Hygiene Data'!$H$7,0,10*ROW('Hygiene Data'!H117)),NA())</f>
        <v>#N/A</v>
      </c>
      <c r="BN123" s="492" t="e">
        <f ca="1">+IF(AND(ISNUMBER(OFFSET('Hygiene Data'!$H$9,0,10*ROW('Hygiene Data'!H117))),'Data Summary'!EC123="Yes"),OFFSET('Hygiene Data'!$H$9,0,10*ROW('Hygiene Data'!H117)),NA())</f>
        <v>#N/A</v>
      </c>
      <c r="BO123" s="492" t="e">
        <f ca="1">+IF(AND(ISNUMBER(OFFSET('Hygiene Data'!$I$5,0,10*ROW('Hygiene Data'!I117))),'Data Summary'!ED123="Yes"),OFFSET('Hygiene Data'!$I$5,0,10*ROW('Hygiene Data'!I117)),NA())</f>
        <v>#N/A</v>
      </c>
      <c r="BP123" s="492" t="e">
        <f ca="1">+IF(AND(ISNUMBER(OFFSET('Hygiene Data'!$I$7,0,10*ROW('Hygiene Data'!I117))),'Data Summary'!EE123="Yes"),OFFSET('Hygiene Data'!$I$7,0,10*ROW('Hygiene Data'!I117)),NA())</f>
        <v>#N/A</v>
      </c>
      <c r="BQ123" s="492" t="e">
        <f ca="1">+IF(AND(ISNUMBER(OFFSET('Hygiene Data'!$I$9,0,10*ROW('Hygiene Data'!I117))),'Data Summary'!EF123="Yes"),OFFSET('Hygiene Data'!$I$9,0,10*ROW('Hygiene Data'!I117)),NA())</f>
        <v>#N/A</v>
      </c>
    </row>
    <row r="124" spans="1:69" x14ac:dyDescent="0.25">
      <c r="A124" s="488" t="e">
        <f ca="1">+RIGHT('Data Summary'!A124,LEN('Data Summary'!A124)-9)</f>
        <v>#VALUE!</v>
      </c>
      <c r="B124" s="462" t="str">
        <f ca="1">+IF(ISTEXT('Data Summary'!B124),'Data Summary'!B124,"")</f>
        <v/>
      </c>
      <c r="C124" s="489" t="e">
        <f ca="1">+VALUE('Data Summary'!C124)</f>
        <v>#VALUE!</v>
      </c>
      <c r="D124" s="490" t="e">
        <f ca="1">+IF(AND(ISNUMBER(OFFSET('Water Data'!$D$4,0,10*ROW('Water Data'!D118))),'Data Summary'!BS124="Yes"),100-OFFSET('Water Data'!$D$4,0,10*ROW('Water Data'!D118)),NA())</f>
        <v>#N/A</v>
      </c>
      <c r="E124" s="490" t="e">
        <f ca="1">+IF(AND(ISNUMBER(OFFSET('Water Data'!$D$6,0,10*ROW('Water Data'!D118))),'Data Summary'!BT124="Yes"),OFFSET('Water Data'!$D$6,0,10*ROW('Water Data'!D118)),NA())</f>
        <v>#N/A</v>
      </c>
      <c r="F124" s="490" t="e">
        <f ca="1">+IF(AND(ISNUMBER(OFFSET('Water Data'!$D$9,0,10*ROW('Water Data'!D118))),'Data Summary'!BU124="Yes"),OFFSET('Water Data'!$D$9,0,10*ROW('Water Data'!D118)),NA())</f>
        <v>#N/A</v>
      </c>
      <c r="G124" s="490" t="e">
        <f ca="1">+IF(AND(ISNUMBER(OFFSET('Water Data'!$E$4,0,10*ROW('Water Data'!E118))),'Data Summary'!BV124="Yes"),100-OFFSET('Water Data'!$E$4,0,10*ROW('Water Data'!E118)),NA())</f>
        <v>#N/A</v>
      </c>
      <c r="H124" s="490" t="e">
        <f ca="1">+IF(AND(ISNUMBER(OFFSET('Water Data'!$E$6,0,10*ROW('Water Data'!E118))),'Data Summary'!BW124="Yes"),OFFSET('Water Data'!$E$6,0,10*ROW('Water Data'!E118)),NA())</f>
        <v>#N/A</v>
      </c>
      <c r="I124" s="490" t="e">
        <f ca="1">+IF(AND(ISNUMBER(OFFSET('Water Data'!$E$9,0,10*ROW('Water Data'!E118))),'Data Summary'!BX124="Yes"),OFFSET('Water Data'!$E$9,0,10*ROW('Water Data'!E118)),NA())</f>
        <v>#N/A</v>
      </c>
      <c r="J124" s="490" t="e">
        <f ca="1">+IF(AND(ISNUMBER(OFFSET('Water Data'!$F$4,0,10*ROW('Water Data'!F118))),'Data Summary'!BY124="Yes"),100-OFFSET('Water Data'!$F$4,0,10*ROW('Water Data'!F118)),NA())</f>
        <v>#N/A</v>
      </c>
      <c r="K124" s="490" t="e">
        <f ca="1">+IF(AND(ISNUMBER(OFFSET('Water Data'!$F$6,0,10*ROW('Water Data'!F118))),'Data Summary'!BZ124="Yes"),OFFSET('Water Data'!$F$6,0,10*ROW('Water Data'!F118)),NA())</f>
        <v>#N/A</v>
      </c>
      <c r="L124" s="490" t="e">
        <f ca="1">+IF(AND(ISNUMBER(OFFSET('Water Data'!$F$9,0,10*ROW('Water Data'!F118))),'Data Summary'!CA124="Yes"),OFFSET('Water Data'!$F$9,0,10*ROW('Water Data'!F118)),NA())</f>
        <v>#N/A</v>
      </c>
      <c r="M124" s="490" t="e">
        <f ca="1">+IF(AND(ISNUMBER(OFFSET('Water Data'!$G$4,0,10*ROW('Water Data'!G118))),'Data Summary'!CB124="Yes"),100-OFFSET('Water Data'!$G$4,0,10*ROW('Water Data'!G118)),NA())</f>
        <v>#N/A</v>
      </c>
      <c r="N124" s="490" t="e">
        <f ca="1">+IF(AND(ISNUMBER(OFFSET('Water Data'!$G$6,0,10*ROW('Water Data'!G118))),'Data Summary'!CC124="Yes"),OFFSET('Water Data'!$G$6,0,10*ROW('Water Data'!G118)),NA())</f>
        <v>#N/A</v>
      </c>
      <c r="O124" s="490" t="e">
        <f ca="1">+IF(AND(ISNUMBER(OFFSET('Water Data'!$G$9,0,10*ROW('Water Data'!G118))),'Data Summary'!CD124="Yes"),OFFSET('Water Data'!$G$9,0,10*ROW('Water Data'!G118)),NA())</f>
        <v>#N/A</v>
      </c>
      <c r="P124" s="490" t="e">
        <f ca="1">+IF(AND(ISNUMBER(OFFSET('Water Data'!$H$4,0,10*ROW('Water Data'!H118))),'Data Summary'!CE124="Yes"),100-OFFSET('Water Data'!$H$4,0,10*ROW('Water Data'!H118)),NA())</f>
        <v>#N/A</v>
      </c>
      <c r="Q124" s="490" t="e">
        <f ca="1">+IF(AND(ISNUMBER(OFFSET('Water Data'!$H$6,0,10*ROW('Water Data'!H118))),'Data Summary'!CF124="Yes"),OFFSET('Water Data'!$H$6,0,10*ROW('Water Data'!H118)),NA())</f>
        <v>#N/A</v>
      </c>
      <c r="R124" s="490" t="e">
        <f ca="1">+IF(AND(ISNUMBER(OFFSET('Water Data'!$H$9,0,10*ROW('Water Data'!H118))),'Data Summary'!CG124="Yes"),OFFSET('Water Data'!$H$9,0,10*ROW('Water Data'!H118)),NA())</f>
        <v>#N/A</v>
      </c>
      <c r="S124" s="490" t="e">
        <f ca="1">+IF(AND(ISNUMBER(OFFSET('Water Data'!$I$4,0,10*ROW('Water Data'!I118))),'Data Summary'!CH124="Yes"),100-OFFSET('Water Data'!$I$4,0,10*ROW('Water Data'!I118)),NA())</f>
        <v>#N/A</v>
      </c>
      <c r="T124" s="490" t="e">
        <f ca="1">+IF(AND(ISNUMBER(OFFSET('Water Data'!$I$6,0,10*ROW('Water Data'!I118))),'Data Summary'!CI124="Yes"),OFFSET('Water Data'!$I$6,0,10*ROW('Water Data'!I118)),NA())</f>
        <v>#N/A</v>
      </c>
      <c r="U124" s="490" t="e">
        <f ca="1">+IF(AND(ISNUMBER(OFFSET('Water Data'!$I$9,0,10*ROW('Water Data'!I118))),'Data Summary'!CJ124="Yes"),OFFSET('Water Data'!$I$9,0,10*ROW('Water Data'!I118)),NA())</f>
        <v>#N/A</v>
      </c>
      <c r="V124" s="491" t="e">
        <f ca="1">+IF(AND(ISNUMBER(OFFSET('Sanitation Data'!$D$4,0,10*ROW('Sanitation Data'!D118))),'Data Summary'!CK124="Yes"),100-OFFSET('Sanitation Data'!$D$4,0,10*ROW('Sanitation Data'!D118)),NA())</f>
        <v>#N/A</v>
      </c>
      <c r="W124" s="491" t="e">
        <f ca="1">+IF(AND(ISNUMBER(OFFSET('Sanitation Data'!$D$6,0,10*ROW('Sanitation Data'!D118))),'Data Summary'!CL124="Yes"),OFFSET('Sanitation Data'!$D$6,0,10*ROW('Sanitation Data'!D118)),NA())</f>
        <v>#N/A</v>
      </c>
      <c r="X124" s="491" t="e">
        <f ca="1">+IF(AND(ISNUMBER(OFFSET('Sanitation Data'!$D$10,0,10*ROW('Sanitation Data'!D118))),'Data Summary'!CM124="Yes"),OFFSET('Sanitation Data'!$D$10,0,10*ROW('Sanitation Data'!D118)),NA())</f>
        <v>#N/A</v>
      </c>
      <c r="Y124" s="491" t="e">
        <f ca="1">+IF(AND(ISNUMBER(OFFSET('Sanitation Data'!$D$11,0,10*ROW('Sanitation Data'!D118))),'Data Summary'!CN124="Yes"),OFFSET('Sanitation Data'!$D$11,0,10*ROW('Sanitation Data'!D118)),NA())</f>
        <v>#N/A</v>
      </c>
      <c r="Z124" s="491" t="e">
        <f ca="1">+IF(AND(ISNUMBER(OFFSET('Sanitation Data'!$D$12,0,10*ROW('Sanitation Data'!D118))),'Data Summary'!CO124="Yes"),OFFSET('Sanitation Data'!$D$12,0,10*ROW('Sanitation Data'!D118)),NA())</f>
        <v>#N/A</v>
      </c>
      <c r="AA124" s="491" t="e">
        <f ca="1">+IF(AND(ISNUMBER(OFFSET('Sanitation Data'!$E$4,0,10*ROW('Sanitation Data'!E118))),'Data Summary'!CP124="Yes"),100-OFFSET('Sanitation Data'!$E$4,0,10*ROW('Sanitation Data'!E118)),NA())</f>
        <v>#N/A</v>
      </c>
      <c r="AB124" s="491" t="e">
        <f ca="1">+IF(AND(ISNUMBER(OFFSET('Sanitation Data'!$E$6,0,10*ROW('Sanitation Data'!E118))),'Data Summary'!CQ124="Yes"),OFFSET('Sanitation Data'!$E$6,0,10*ROW('Sanitation Data'!E118)),NA())</f>
        <v>#N/A</v>
      </c>
      <c r="AC124" s="491" t="e">
        <f ca="1">+IF(AND(ISNUMBER(OFFSET('Sanitation Data'!$E$10,0,10*ROW('Sanitation Data'!E118))),'Data Summary'!CR124="Yes"),OFFSET('Sanitation Data'!$E$10,0,10*ROW('Sanitation Data'!E118)),NA())</f>
        <v>#N/A</v>
      </c>
      <c r="AD124" s="491" t="e">
        <f ca="1">+IF(AND(ISNUMBER(OFFSET('Sanitation Data'!$E$11,0,10*ROW('Sanitation Data'!E118))),'Data Summary'!CS124="Yes"),OFFSET('Sanitation Data'!$E$11,0,10*ROW('Sanitation Data'!E118)),NA())</f>
        <v>#N/A</v>
      </c>
      <c r="AE124" s="491" t="e">
        <f ca="1">+IF(AND(ISNUMBER(OFFSET('Sanitation Data'!$E$12,0,10*ROW('Sanitation Data'!E118))),'Data Summary'!CT124="Yes"),OFFSET('Sanitation Data'!$E$12,0,10*ROW('Sanitation Data'!E118)),NA())</f>
        <v>#N/A</v>
      </c>
      <c r="AF124" s="491" t="e">
        <f ca="1">+IF(AND(ISNUMBER(OFFSET('Sanitation Data'!$F$4,0,10*ROW('Sanitation Data'!F118))),'Data Summary'!CU124="Yes"),100-OFFSET('Sanitation Data'!$F$4,0,10*ROW('Sanitation Data'!F118)),NA())</f>
        <v>#N/A</v>
      </c>
      <c r="AG124" s="491" t="e">
        <f ca="1">+IF(AND(ISNUMBER(OFFSET('Sanitation Data'!$F$6,0,10*ROW('Sanitation Data'!F118))),'Data Summary'!CV124="Yes"),OFFSET('Sanitation Data'!$F$6,0,10*ROW('Sanitation Data'!F118)),NA())</f>
        <v>#N/A</v>
      </c>
      <c r="AH124" s="491" t="e">
        <f ca="1">+IF(AND(ISNUMBER(OFFSET('Sanitation Data'!$F$10,0,10*ROW('Sanitation Data'!F118))),'Data Summary'!CW124="Yes"),OFFSET('Sanitation Data'!$F$10,0,10*ROW('Sanitation Data'!F118)),NA())</f>
        <v>#N/A</v>
      </c>
      <c r="AI124" s="491" t="e">
        <f ca="1">+IF(AND(ISNUMBER(OFFSET('Sanitation Data'!$F$11,0,10*ROW('Sanitation Data'!F118))),'Data Summary'!CX124="Yes"),OFFSET('Sanitation Data'!$F$11,0,10*ROW('Sanitation Data'!F118)),NA())</f>
        <v>#N/A</v>
      </c>
      <c r="AJ124" s="491" t="e">
        <f ca="1">+IF(AND(ISNUMBER(OFFSET('Sanitation Data'!$F$12,0,10*ROW('Sanitation Data'!F118))),'Data Summary'!CY124="Yes"),OFFSET('Sanitation Data'!$F$12,0,10*ROW('Sanitation Data'!F118)),NA())</f>
        <v>#N/A</v>
      </c>
      <c r="AK124" s="491" t="e">
        <f ca="1">+IF(AND(ISNUMBER(OFFSET('Sanitation Data'!$G$4,0,10*ROW('Sanitation Data'!G118))),'Data Summary'!CZ124="Yes"),100-OFFSET('Sanitation Data'!$G$4,0,10*ROW('Sanitation Data'!G118)),NA())</f>
        <v>#N/A</v>
      </c>
      <c r="AL124" s="491" t="e">
        <f ca="1">+IF(AND(ISNUMBER(OFFSET('Sanitation Data'!$G$6,0,10*ROW('Sanitation Data'!G118))),'Data Summary'!DA124="Yes"),OFFSET('Sanitation Data'!$G$6,0,10*ROW('Sanitation Data'!G118)),NA())</f>
        <v>#N/A</v>
      </c>
      <c r="AM124" s="491" t="e">
        <f ca="1">+IF(AND(ISNUMBER(OFFSET('Sanitation Data'!$G$10,0,10*ROW('Sanitation Data'!G118))),'Data Summary'!DB124="Yes"),OFFSET('Sanitation Data'!$G$10,0,10*ROW('Sanitation Data'!G118)),NA())</f>
        <v>#N/A</v>
      </c>
      <c r="AN124" s="491" t="e">
        <f ca="1">+IF(AND(ISNUMBER(OFFSET('Sanitation Data'!$G$11,0,10*ROW('Sanitation Data'!G118))),'Data Summary'!DC124="Yes"),OFFSET('Sanitation Data'!$G$11,0,10*ROW('Sanitation Data'!G118)),NA())</f>
        <v>#N/A</v>
      </c>
      <c r="AO124" s="491" t="e">
        <f ca="1">+IF(AND(ISNUMBER(OFFSET('Sanitation Data'!$G$12,0,10*ROW('Sanitation Data'!G118))),'Data Summary'!DD124="Yes"),OFFSET('Sanitation Data'!$G$12,0,10*ROW('Sanitation Data'!G118)),NA())</f>
        <v>#N/A</v>
      </c>
      <c r="AP124" s="491" t="e">
        <f ca="1">+IF(AND(ISNUMBER(OFFSET('Sanitation Data'!$H$4,0,10*ROW('Sanitation Data'!H118))),'Data Summary'!DE124="Yes"),100-OFFSET('Sanitation Data'!$H$4,0,10*ROW('Sanitation Data'!H118)),NA())</f>
        <v>#N/A</v>
      </c>
      <c r="AQ124" s="491" t="e">
        <f ca="1">+IF(AND(ISNUMBER(OFFSET('Sanitation Data'!$H$6,0,10*ROW('Sanitation Data'!H118))),'Data Summary'!DF124="Yes"),OFFSET('Sanitation Data'!$H$6,0,10*ROW('Sanitation Data'!H118)),NA())</f>
        <v>#N/A</v>
      </c>
      <c r="AR124" s="491" t="e">
        <f ca="1">+IF(AND(ISNUMBER(OFFSET('Sanitation Data'!$H$10,0,10*ROW('Sanitation Data'!H118))),'Data Summary'!DG124="Yes"),OFFSET('Sanitation Data'!$H$10,0,10*ROW('Sanitation Data'!H118)),NA())</f>
        <v>#N/A</v>
      </c>
      <c r="AS124" s="491" t="e">
        <f ca="1">+IF(AND(ISNUMBER(OFFSET('Sanitation Data'!$H$11,0,10*ROW('Sanitation Data'!H118))),'Data Summary'!DH124="Yes"),OFFSET('Sanitation Data'!$H$11,0,10*ROW('Sanitation Data'!H118)),NA())</f>
        <v>#N/A</v>
      </c>
      <c r="AT124" s="491" t="e">
        <f ca="1">+IF(AND(ISNUMBER(OFFSET('Sanitation Data'!$H$12,0,10*ROW('Sanitation Data'!H118))),'Data Summary'!DI124="Yes"),OFFSET('Sanitation Data'!$H$12,0,10*ROW('Sanitation Data'!H118)),NA())</f>
        <v>#N/A</v>
      </c>
      <c r="AU124" s="491" t="e">
        <f ca="1">+IF(AND(ISNUMBER(OFFSET('Sanitation Data'!$I$4,0,10*ROW('Sanitation Data'!I118))),'Data Summary'!DJ124="Yes"),100-OFFSET('Sanitation Data'!$I$4,0,10*ROW('Sanitation Data'!I118)),NA())</f>
        <v>#N/A</v>
      </c>
      <c r="AV124" s="491" t="e">
        <f ca="1">+IF(AND(ISNUMBER(OFFSET('Sanitation Data'!$I$6,0,10*ROW('Sanitation Data'!I118))),'Data Summary'!DK124="Yes"),OFFSET('Sanitation Data'!$I$6,0,10*ROW('Sanitation Data'!I118)),NA())</f>
        <v>#N/A</v>
      </c>
      <c r="AW124" s="491" t="e">
        <f ca="1">+IF(AND(ISNUMBER(OFFSET('Sanitation Data'!$I$10,0,10*ROW('Sanitation Data'!I118))),'Data Summary'!DL124="Yes"),OFFSET('Sanitation Data'!$I$10,0,10*ROW('Sanitation Data'!I118)),NA())</f>
        <v>#N/A</v>
      </c>
      <c r="AX124" s="491" t="e">
        <f ca="1">+IF(AND(ISNUMBER(OFFSET('Sanitation Data'!$I$11,0,10*ROW('Sanitation Data'!I118))),'Data Summary'!DM124="Yes"),OFFSET('Sanitation Data'!$I$11,0,10*ROW('Sanitation Data'!I118)),NA())</f>
        <v>#N/A</v>
      </c>
      <c r="AY124" s="491" t="e">
        <f ca="1">+IF(AND(ISNUMBER(OFFSET('Sanitation Data'!$I$12,0,10*ROW('Sanitation Data'!I118))),'Data Summary'!DN124="Yes"),OFFSET('Sanitation Data'!$I$12,0,10*ROW('Sanitation Data'!I118)),NA())</f>
        <v>#N/A</v>
      </c>
      <c r="AZ124" s="492" t="e">
        <f ca="1">+IF(AND(ISNUMBER(OFFSET('Hygiene Data'!$D$5,0,10*ROW('Hygiene Data'!D118))),'Data Summary'!DO124="Yes"),OFFSET('Hygiene Data'!$D$5,0,10*ROW('Hygiene Data'!D118)),NA())</f>
        <v>#N/A</v>
      </c>
      <c r="BA124" s="492" t="e">
        <f ca="1">+IF(AND(ISNUMBER(OFFSET('Hygiene Data'!$D$7,0,10*ROW('Hygiene Data'!D118))),'Data Summary'!DP124="Yes"),OFFSET('Hygiene Data'!$D$7,0,10*ROW('Hygiene Data'!D118)),NA())</f>
        <v>#N/A</v>
      </c>
      <c r="BB124" s="492" t="e">
        <f ca="1">+IF(AND(ISNUMBER(OFFSET('Hygiene Data'!$D$9,0,10*ROW('Hygiene Data'!D118))),'Data Summary'!DQ124="Yes"),OFFSET('Hygiene Data'!$D$9,0,10*ROW('Hygiene Data'!D118)),NA())</f>
        <v>#N/A</v>
      </c>
      <c r="BC124" s="492" t="e">
        <f ca="1">+IF(AND(ISNUMBER(OFFSET('Hygiene Data'!$E$5,0,10*ROW('Hygiene Data'!E118))),'Data Summary'!DR124="Yes"),OFFSET('Hygiene Data'!$E$5,0,10*ROW('Hygiene Data'!E118)),NA())</f>
        <v>#N/A</v>
      </c>
      <c r="BD124" s="492" t="e">
        <f ca="1">+IF(AND(ISNUMBER(OFFSET('Hygiene Data'!$E$7,0,10*ROW('Hygiene Data'!E118))),'Data Summary'!DS124="Yes"),OFFSET('Hygiene Data'!$E$7,0,10*ROW('Hygiene Data'!E118)),NA())</f>
        <v>#N/A</v>
      </c>
      <c r="BE124" s="492" t="e">
        <f ca="1">+IF(AND(ISNUMBER(OFFSET('Hygiene Data'!$E$9,0,10*ROW('Hygiene Data'!E118))),'Data Summary'!DT124="Yes"),OFFSET('Hygiene Data'!$E$9,0,10*ROW('Hygiene Data'!E118)),NA())</f>
        <v>#N/A</v>
      </c>
      <c r="BF124" s="492" t="e">
        <f ca="1">+IF(AND(ISNUMBER(OFFSET('Hygiene Data'!$F$5,0,10*ROW('Hygiene Data'!F118))),'Data Summary'!DU124="Yes"),OFFSET('Hygiene Data'!$F$5,0,10*ROW('Hygiene Data'!F118)),NA())</f>
        <v>#N/A</v>
      </c>
      <c r="BG124" s="492" t="e">
        <f ca="1">+IF(AND(ISNUMBER(OFFSET('Hygiene Data'!$F$7,0,10*ROW('Hygiene Data'!F118))),'Data Summary'!DV124="Yes"),OFFSET('Hygiene Data'!$F$7,0,10*ROW('Hygiene Data'!F118)),NA())</f>
        <v>#N/A</v>
      </c>
      <c r="BH124" s="492" t="e">
        <f ca="1">+IF(AND(ISNUMBER(OFFSET('Hygiene Data'!$F$9,0,10*ROW('Hygiene Data'!F118))),'Data Summary'!DW124="Yes"),OFFSET('Hygiene Data'!$F$9,0,10*ROW('Hygiene Data'!F118)),NA())</f>
        <v>#N/A</v>
      </c>
      <c r="BI124" s="492" t="e">
        <f ca="1">+IF(AND(ISNUMBER(OFFSET('Hygiene Data'!$G$5,0,10*ROW('Hygiene Data'!G118))),'Data Summary'!DX124="Yes"),OFFSET('Hygiene Data'!$G$5,0,10*ROW('Hygiene Data'!G118)),NA())</f>
        <v>#N/A</v>
      </c>
      <c r="BJ124" s="492" t="e">
        <f ca="1">+IF(AND(ISNUMBER(OFFSET('Hygiene Data'!$G$7,0,10*ROW('Hygiene Data'!G118))),'Data Summary'!DY124="Yes"),OFFSET('Hygiene Data'!$G$7,0,10*ROW('Hygiene Data'!G118)),NA())</f>
        <v>#N/A</v>
      </c>
      <c r="BK124" s="492" t="e">
        <f ca="1">+IF(AND(ISNUMBER(OFFSET('Hygiene Data'!$G$9,0,10*ROW('Hygiene Data'!G118))),'Data Summary'!DZ124="Yes"),OFFSET('Hygiene Data'!$G$9,0,10*ROW('Hygiene Data'!G118)),NA())</f>
        <v>#N/A</v>
      </c>
      <c r="BL124" s="492" t="e">
        <f ca="1">+IF(AND(ISNUMBER(OFFSET('Hygiene Data'!$H$5,0,10*ROW('Hygiene Data'!H118))),'Data Summary'!EA124="Yes"),OFFSET('Hygiene Data'!$H$5,0,10*ROW('Hygiene Data'!H118)),NA())</f>
        <v>#N/A</v>
      </c>
      <c r="BM124" s="492" t="e">
        <f ca="1">+IF(AND(ISNUMBER(OFFSET('Hygiene Data'!$H$7,0,10*ROW('Hygiene Data'!H118))),'Data Summary'!EB124="Yes"),OFFSET('Hygiene Data'!$H$7,0,10*ROW('Hygiene Data'!H118)),NA())</f>
        <v>#N/A</v>
      </c>
      <c r="BN124" s="492" t="e">
        <f ca="1">+IF(AND(ISNUMBER(OFFSET('Hygiene Data'!$H$9,0,10*ROW('Hygiene Data'!H118))),'Data Summary'!EC124="Yes"),OFFSET('Hygiene Data'!$H$9,0,10*ROW('Hygiene Data'!H118)),NA())</f>
        <v>#N/A</v>
      </c>
      <c r="BO124" s="492" t="e">
        <f ca="1">+IF(AND(ISNUMBER(OFFSET('Hygiene Data'!$I$5,0,10*ROW('Hygiene Data'!I118))),'Data Summary'!ED124="Yes"),OFFSET('Hygiene Data'!$I$5,0,10*ROW('Hygiene Data'!I118)),NA())</f>
        <v>#N/A</v>
      </c>
      <c r="BP124" s="492" t="e">
        <f ca="1">+IF(AND(ISNUMBER(OFFSET('Hygiene Data'!$I$7,0,10*ROW('Hygiene Data'!I118))),'Data Summary'!EE124="Yes"),OFFSET('Hygiene Data'!$I$7,0,10*ROW('Hygiene Data'!I118)),NA())</f>
        <v>#N/A</v>
      </c>
      <c r="BQ124" s="492" t="e">
        <f ca="1">+IF(AND(ISNUMBER(OFFSET('Hygiene Data'!$I$9,0,10*ROW('Hygiene Data'!I118))),'Data Summary'!EF124="Yes"),OFFSET('Hygiene Data'!$I$9,0,10*ROW('Hygiene Data'!I118)),NA())</f>
        <v>#N/A</v>
      </c>
    </row>
    <row r="125" spans="1:69" x14ac:dyDescent="0.25">
      <c r="A125" s="488" t="e">
        <f ca="1">+RIGHT('Data Summary'!A125,LEN('Data Summary'!A125)-9)</f>
        <v>#VALUE!</v>
      </c>
      <c r="B125" s="462" t="str">
        <f ca="1">+IF(ISTEXT('Data Summary'!B125),'Data Summary'!B125,"")</f>
        <v/>
      </c>
      <c r="C125" s="489" t="e">
        <f ca="1">+VALUE('Data Summary'!C125)</f>
        <v>#VALUE!</v>
      </c>
      <c r="D125" s="490" t="e">
        <f ca="1">+IF(AND(ISNUMBER(OFFSET('Water Data'!$D$4,0,10*ROW('Water Data'!D119))),'Data Summary'!BS125="Yes"),100-OFFSET('Water Data'!$D$4,0,10*ROW('Water Data'!D119)),NA())</f>
        <v>#N/A</v>
      </c>
      <c r="E125" s="490" t="e">
        <f ca="1">+IF(AND(ISNUMBER(OFFSET('Water Data'!$D$6,0,10*ROW('Water Data'!D119))),'Data Summary'!BT125="Yes"),OFFSET('Water Data'!$D$6,0,10*ROW('Water Data'!D119)),NA())</f>
        <v>#N/A</v>
      </c>
      <c r="F125" s="490" t="e">
        <f ca="1">+IF(AND(ISNUMBER(OFFSET('Water Data'!$D$9,0,10*ROW('Water Data'!D119))),'Data Summary'!BU125="Yes"),OFFSET('Water Data'!$D$9,0,10*ROW('Water Data'!D119)),NA())</f>
        <v>#N/A</v>
      </c>
      <c r="G125" s="490" t="e">
        <f ca="1">+IF(AND(ISNUMBER(OFFSET('Water Data'!$E$4,0,10*ROW('Water Data'!E119))),'Data Summary'!BV125="Yes"),100-OFFSET('Water Data'!$E$4,0,10*ROW('Water Data'!E119)),NA())</f>
        <v>#N/A</v>
      </c>
      <c r="H125" s="490" t="e">
        <f ca="1">+IF(AND(ISNUMBER(OFFSET('Water Data'!$E$6,0,10*ROW('Water Data'!E119))),'Data Summary'!BW125="Yes"),OFFSET('Water Data'!$E$6,0,10*ROW('Water Data'!E119)),NA())</f>
        <v>#N/A</v>
      </c>
      <c r="I125" s="490" t="e">
        <f ca="1">+IF(AND(ISNUMBER(OFFSET('Water Data'!$E$9,0,10*ROW('Water Data'!E119))),'Data Summary'!BX125="Yes"),OFFSET('Water Data'!$E$9,0,10*ROW('Water Data'!E119)),NA())</f>
        <v>#N/A</v>
      </c>
      <c r="J125" s="490" t="e">
        <f ca="1">+IF(AND(ISNUMBER(OFFSET('Water Data'!$F$4,0,10*ROW('Water Data'!F119))),'Data Summary'!BY125="Yes"),100-OFFSET('Water Data'!$F$4,0,10*ROW('Water Data'!F119)),NA())</f>
        <v>#N/A</v>
      </c>
      <c r="K125" s="490" t="e">
        <f ca="1">+IF(AND(ISNUMBER(OFFSET('Water Data'!$F$6,0,10*ROW('Water Data'!F119))),'Data Summary'!BZ125="Yes"),OFFSET('Water Data'!$F$6,0,10*ROW('Water Data'!F119)),NA())</f>
        <v>#N/A</v>
      </c>
      <c r="L125" s="490" t="e">
        <f ca="1">+IF(AND(ISNUMBER(OFFSET('Water Data'!$F$9,0,10*ROW('Water Data'!F119))),'Data Summary'!CA125="Yes"),OFFSET('Water Data'!$F$9,0,10*ROW('Water Data'!F119)),NA())</f>
        <v>#N/A</v>
      </c>
      <c r="M125" s="490" t="e">
        <f ca="1">+IF(AND(ISNUMBER(OFFSET('Water Data'!$G$4,0,10*ROW('Water Data'!G119))),'Data Summary'!CB125="Yes"),100-OFFSET('Water Data'!$G$4,0,10*ROW('Water Data'!G119)),NA())</f>
        <v>#N/A</v>
      </c>
      <c r="N125" s="490" t="e">
        <f ca="1">+IF(AND(ISNUMBER(OFFSET('Water Data'!$G$6,0,10*ROW('Water Data'!G119))),'Data Summary'!CC125="Yes"),OFFSET('Water Data'!$G$6,0,10*ROW('Water Data'!G119)),NA())</f>
        <v>#N/A</v>
      </c>
      <c r="O125" s="490" t="e">
        <f ca="1">+IF(AND(ISNUMBER(OFFSET('Water Data'!$G$9,0,10*ROW('Water Data'!G119))),'Data Summary'!CD125="Yes"),OFFSET('Water Data'!$G$9,0,10*ROW('Water Data'!G119)),NA())</f>
        <v>#N/A</v>
      </c>
      <c r="P125" s="490" t="e">
        <f ca="1">+IF(AND(ISNUMBER(OFFSET('Water Data'!$H$4,0,10*ROW('Water Data'!H119))),'Data Summary'!CE125="Yes"),100-OFFSET('Water Data'!$H$4,0,10*ROW('Water Data'!H119)),NA())</f>
        <v>#N/A</v>
      </c>
      <c r="Q125" s="490" t="e">
        <f ca="1">+IF(AND(ISNUMBER(OFFSET('Water Data'!$H$6,0,10*ROW('Water Data'!H119))),'Data Summary'!CF125="Yes"),OFFSET('Water Data'!$H$6,0,10*ROW('Water Data'!H119)),NA())</f>
        <v>#N/A</v>
      </c>
      <c r="R125" s="490" t="e">
        <f ca="1">+IF(AND(ISNUMBER(OFFSET('Water Data'!$H$9,0,10*ROW('Water Data'!H119))),'Data Summary'!CG125="Yes"),OFFSET('Water Data'!$H$9,0,10*ROW('Water Data'!H119)),NA())</f>
        <v>#N/A</v>
      </c>
      <c r="S125" s="490" t="e">
        <f ca="1">+IF(AND(ISNUMBER(OFFSET('Water Data'!$I$4,0,10*ROW('Water Data'!I119))),'Data Summary'!CH125="Yes"),100-OFFSET('Water Data'!$I$4,0,10*ROW('Water Data'!I119)),NA())</f>
        <v>#N/A</v>
      </c>
      <c r="T125" s="490" t="e">
        <f ca="1">+IF(AND(ISNUMBER(OFFSET('Water Data'!$I$6,0,10*ROW('Water Data'!I119))),'Data Summary'!CI125="Yes"),OFFSET('Water Data'!$I$6,0,10*ROW('Water Data'!I119)),NA())</f>
        <v>#N/A</v>
      </c>
      <c r="U125" s="490" t="e">
        <f ca="1">+IF(AND(ISNUMBER(OFFSET('Water Data'!$I$9,0,10*ROW('Water Data'!I119))),'Data Summary'!CJ125="Yes"),OFFSET('Water Data'!$I$9,0,10*ROW('Water Data'!I119)),NA())</f>
        <v>#N/A</v>
      </c>
      <c r="V125" s="491" t="e">
        <f ca="1">+IF(AND(ISNUMBER(OFFSET('Sanitation Data'!$D$4,0,10*ROW('Sanitation Data'!D119))),'Data Summary'!CK125="Yes"),100-OFFSET('Sanitation Data'!$D$4,0,10*ROW('Sanitation Data'!D119)),NA())</f>
        <v>#N/A</v>
      </c>
      <c r="W125" s="491" t="e">
        <f ca="1">+IF(AND(ISNUMBER(OFFSET('Sanitation Data'!$D$6,0,10*ROW('Sanitation Data'!D119))),'Data Summary'!CL125="Yes"),OFFSET('Sanitation Data'!$D$6,0,10*ROW('Sanitation Data'!D119)),NA())</f>
        <v>#N/A</v>
      </c>
      <c r="X125" s="491" t="e">
        <f ca="1">+IF(AND(ISNUMBER(OFFSET('Sanitation Data'!$D$10,0,10*ROW('Sanitation Data'!D119))),'Data Summary'!CM125="Yes"),OFFSET('Sanitation Data'!$D$10,0,10*ROW('Sanitation Data'!D119)),NA())</f>
        <v>#N/A</v>
      </c>
      <c r="Y125" s="491" t="e">
        <f ca="1">+IF(AND(ISNUMBER(OFFSET('Sanitation Data'!$D$11,0,10*ROW('Sanitation Data'!D119))),'Data Summary'!CN125="Yes"),OFFSET('Sanitation Data'!$D$11,0,10*ROW('Sanitation Data'!D119)),NA())</f>
        <v>#N/A</v>
      </c>
      <c r="Z125" s="491" t="e">
        <f ca="1">+IF(AND(ISNUMBER(OFFSET('Sanitation Data'!$D$12,0,10*ROW('Sanitation Data'!D119))),'Data Summary'!CO125="Yes"),OFFSET('Sanitation Data'!$D$12,0,10*ROW('Sanitation Data'!D119)),NA())</f>
        <v>#N/A</v>
      </c>
      <c r="AA125" s="491" t="e">
        <f ca="1">+IF(AND(ISNUMBER(OFFSET('Sanitation Data'!$E$4,0,10*ROW('Sanitation Data'!E119))),'Data Summary'!CP125="Yes"),100-OFFSET('Sanitation Data'!$E$4,0,10*ROW('Sanitation Data'!E119)),NA())</f>
        <v>#N/A</v>
      </c>
      <c r="AB125" s="491" t="e">
        <f ca="1">+IF(AND(ISNUMBER(OFFSET('Sanitation Data'!$E$6,0,10*ROW('Sanitation Data'!E119))),'Data Summary'!CQ125="Yes"),OFFSET('Sanitation Data'!$E$6,0,10*ROW('Sanitation Data'!E119)),NA())</f>
        <v>#N/A</v>
      </c>
      <c r="AC125" s="491" t="e">
        <f ca="1">+IF(AND(ISNUMBER(OFFSET('Sanitation Data'!$E$10,0,10*ROW('Sanitation Data'!E119))),'Data Summary'!CR125="Yes"),OFFSET('Sanitation Data'!$E$10,0,10*ROW('Sanitation Data'!E119)),NA())</f>
        <v>#N/A</v>
      </c>
      <c r="AD125" s="491" t="e">
        <f ca="1">+IF(AND(ISNUMBER(OFFSET('Sanitation Data'!$E$11,0,10*ROW('Sanitation Data'!E119))),'Data Summary'!CS125="Yes"),OFFSET('Sanitation Data'!$E$11,0,10*ROW('Sanitation Data'!E119)),NA())</f>
        <v>#N/A</v>
      </c>
      <c r="AE125" s="491" t="e">
        <f ca="1">+IF(AND(ISNUMBER(OFFSET('Sanitation Data'!$E$12,0,10*ROW('Sanitation Data'!E119))),'Data Summary'!CT125="Yes"),OFFSET('Sanitation Data'!$E$12,0,10*ROW('Sanitation Data'!E119)),NA())</f>
        <v>#N/A</v>
      </c>
      <c r="AF125" s="491" t="e">
        <f ca="1">+IF(AND(ISNUMBER(OFFSET('Sanitation Data'!$F$4,0,10*ROW('Sanitation Data'!F119))),'Data Summary'!CU125="Yes"),100-OFFSET('Sanitation Data'!$F$4,0,10*ROW('Sanitation Data'!F119)),NA())</f>
        <v>#N/A</v>
      </c>
      <c r="AG125" s="491" t="e">
        <f ca="1">+IF(AND(ISNUMBER(OFFSET('Sanitation Data'!$F$6,0,10*ROW('Sanitation Data'!F119))),'Data Summary'!CV125="Yes"),OFFSET('Sanitation Data'!$F$6,0,10*ROW('Sanitation Data'!F119)),NA())</f>
        <v>#N/A</v>
      </c>
      <c r="AH125" s="491" t="e">
        <f ca="1">+IF(AND(ISNUMBER(OFFSET('Sanitation Data'!$F$10,0,10*ROW('Sanitation Data'!F119))),'Data Summary'!CW125="Yes"),OFFSET('Sanitation Data'!$F$10,0,10*ROW('Sanitation Data'!F119)),NA())</f>
        <v>#N/A</v>
      </c>
      <c r="AI125" s="491" t="e">
        <f ca="1">+IF(AND(ISNUMBER(OFFSET('Sanitation Data'!$F$11,0,10*ROW('Sanitation Data'!F119))),'Data Summary'!CX125="Yes"),OFFSET('Sanitation Data'!$F$11,0,10*ROW('Sanitation Data'!F119)),NA())</f>
        <v>#N/A</v>
      </c>
      <c r="AJ125" s="491" t="e">
        <f ca="1">+IF(AND(ISNUMBER(OFFSET('Sanitation Data'!$F$12,0,10*ROW('Sanitation Data'!F119))),'Data Summary'!CY125="Yes"),OFFSET('Sanitation Data'!$F$12,0,10*ROW('Sanitation Data'!F119)),NA())</f>
        <v>#N/A</v>
      </c>
      <c r="AK125" s="491" t="e">
        <f ca="1">+IF(AND(ISNUMBER(OFFSET('Sanitation Data'!$G$4,0,10*ROW('Sanitation Data'!G119))),'Data Summary'!CZ125="Yes"),100-OFFSET('Sanitation Data'!$G$4,0,10*ROW('Sanitation Data'!G119)),NA())</f>
        <v>#N/A</v>
      </c>
      <c r="AL125" s="491" t="e">
        <f ca="1">+IF(AND(ISNUMBER(OFFSET('Sanitation Data'!$G$6,0,10*ROW('Sanitation Data'!G119))),'Data Summary'!DA125="Yes"),OFFSET('Sanitation Data'!$G$6,0,10*ROW('Sanitation Data'!G119)),NA())</f>
        <v>#N/A</v>
      </c>
      <c r="AM125" s="491" t="e">
        <f ca="1">+IF(AND(ISNUMBER(OFFSET('Sanitation Data'!$G$10,0,10*ROW('Sanitation Data'!G119))),'Data Summary'!DB125="Yes"),OFFSET('Sanitation Data'!$G$10,0,10*ROW('Sanitation Data'!G119)),NA())</f>
        <v>#N/A</v>
      </c>
      <c r="AN125" s="491" t="e">
        <f ca="1">+IF(AND(ISNUMBER(OFFSET('Sanitation Data'!$G$11,0,10*ROW('Sanitation Data'!G119))),'Data Summary'!DC125="Yes"),OFFSET('Sanitation Data'!$G$11,0,10*ROW('Sanitation Data'!G119)),NA())</f>
        <v>#N/A</v>
      </c>
      <c r="AO125" s="491" t="e">
        <f ca="1">+IF(AND(ISNUMBER(OFFSET('Sanitation Data'!$G$12,0,10*ROW('Sanitation Data'!G119))),'Data Summary'!DD125="Yes"),OFFSET('Sanitation Data'!$G$12,0,10*ROW('Sanitation Data'!G119)),NA())</f>
        <v>#N/A</v>
      </c>
      <c r="AP125" s="491" t="e">
        <f ca="1">+IF(AND(ISNUMBER(OFFSET('Sanitation Data'!$H$4,0,10*ROW('Sanitation Data'!H119))),'Data Summary'!DE125="Yes"),100-OFFSET('Sanitation Data'!$H$4,0,10*ROW('Sanitation Data'!H119)),NA())</f>
        <v>#N/A</v>
      </c>
      <c r="AQ125" s="491" t="e">
        <f ca="1">+IF(AND(ISNUMBER(OFFSET('Sanitation Data'!$H$6,0,10*ROW('Sanitation Data'!H119))),'Data Summary'!DF125="Yes"),OFFSET('Sanitation Data'!$H$6,0,10*ROW('Sanitation Data'!H119)),NA())</f>
        <v>#N/A</v>
      </c>
      <c r="AR125" s="491" t="e">
        <f ca="1">+IF(AND(ISNUMBER(OFFSET('Sanitation Data'!$H$10,0,10*ROW('Sanitation Data'!H119))),'Data Summary'!DG125="Yes"),OFFSET('Sanitation Data'!$H$10,0,10*ROW('Sanitation Data'!H119)),NA())</f>
        <v>#N/A</v>
      </c>
      <c r="AS125" s="491" t="e">
        <f ca="1">+IF(AND(ISNUMBER(OFFSET('Sanitation Data'!$H$11,0,10*ROW('Sanitation Data'!H119))),'Data Summary'!DH125="Yes"),OFFSET('Sanitation Data'!$H$11,0,10*ROW('Sanitation Data'!H119)),NA())</f>
        <v>#N/A</v>
      </c>
      <c r="AT125" s="491" t="e">
        <f ca="1">+IF(AND(ISNUMBER(OFFSET('Sanitation Data'!$H$12,0,10*ROW('Sanitation Data'!H119))),'Data Summary'!DI125="Yes"),OFFSET('Sanitation Data'!$H$12,0,10*ROW('Sanitation Data'!H119)),NA())</f>
        <v>#N/A</v>
      </c>
      <c r="AU125" s="491" t="e">
        <f ca="1">+IF(AND(ISNUMBER(OFFSET('Sanitation Data'!$I$4,0,10*ROW('Sanitation Data'!I119))),'Data Summary'!DJ125="Yes"),100-OFFSET('Sanitation Data'!$I$4,0,10*ROW('Sanitation Data'!I119)),NA())</f>
        <v>#N/A</v>
      </c>
      <c r="AV125" s="491" t="e">
        <f ca="1">+IF(AND(ISNUMBER(OFFSET('Sanitation Data'!$I$6,0,10*ROW('Sanitation Data'!I119))),'Data Summary'!DK125="Yes"),OFFSET('Sanitation Data'!$I$6,0,10*ROW('Sanitation Data'!I119)),NA())</f>
        <v>#N/A</v>
      </c>
      <c r="AW125" s="491" t="e">
        <f ca="1">+IF(AND(ISNUMBER(OFFSET('Sanitation Data'!$I$10,0,10*ROW('Sanitation Data'!I119))),'Data Summary'!DL125="Yes"),OFFSET('Sanitation Data'!$I$10,0,10*ROW('Sanitation Data'!I119)),NA())</f>
        <v>#N/A</v>
      </c>
      <c r="AX125" s="491" t="e">
        <f ca="1">+IF(AND(ISNUMBER(OFFSET('Sanitation Data'!$I$11,0,10*ROW('Sanitation Data'!I119))),'Data Summary'!DM125="Yes"),OFFSET('Sanitation Data'!$I$11,0,10*ROW('Sanitation Data'!I119)),NA())</f>
        <v>#N/A</v>
      </c>
      <c r="AY125" s="491" t="e">
        <f ca="1">+IF(AND(ISNUMBER(OFFSET('Sanitation Data'!$I$12,0,10*ROW('Sanitation Data'!I119))),'Data Summary'!DN125="Yes"),OFFSET('Sanitation Data'!$I$12,0,10*ROW('Sanitation Data'!I119)),NA())</f>
        <v>#N/A</v>
      </c>
      <c r="AZ125" s="492" t="e">
        <f ca="1">+IF(AND(ISNUMBER(OFFSET('Hygiene Data'!$D$5,0,10*ROW('Hygiene Data'!D119))),'Data Summary'!DO125="Yes"),OFFSET('Hygiene Data'!$D$5,0,10*ROW('Hygiene Data'!D119)),NA())</f>
        <v>#N/A</v>
      </c>
      <c r="BA125" s="492" t="e">
        <f ca="1">+IF(AND(ISNUMBER(OFFSET('Hygiene Data'!$D$7,0,10*ROW('Hygiene Data'!D119))),'Data Summary'!DP125="Yes"),OFFSET('Hygiene Data'!$D$7,0,10*ROW('Hygiene Data'!D119)),NA())</f>
        <v>#N/A</v>
      </c>
      <c r="BB125" s="492" t="e">
        <f ca="1">+IF(AND(ISNUMBER(OFFSET('Hygiene Data'!$D$9,0,10*ROW('Hygiene Data'!D119))),'Data Summary'!DQ125="Yes"),OFFSET('Hygiene Data'!$D$9,0,10*ROW('Hygiene Data'!D119)),NA())</f>
        <v>#N/A</v>
      </c>
      <c r="BC125" s="492" t="e">
        <f ca="1">+IF(AND(ISNUMBER(OFFSET('Hygiene Data'!$E$5,0,10*ROW('Hygiene Data'!E119))),'Data Summary'!DR125="Yes"),OFFSET('Hygiene Data'!$E$5,0,10*ROW('Hygiene Data'!E119)),NA())</f>
        <v>#N/A</v>
      </c>
      <c r="BD125" s="492" t="e">
        <f ca="1">+IF(AND(ISNUMBER(OFFSET('Hygiene Data'!$E$7,0,10*ROW('Hygiene Data'!E119))),'Data Summary'!DS125="Yes"),OFFSET('Hygiene Data'!$E$7,0,10*ROW('Hygiene Data'!E119)),NA())</f>
        <v>#N/A</v>
      </c>
      <c r="BE125" s="492" t="e">
        <f ca="1">+IF(AND(ISNUMBER(OFFSET('Hygiene Data'!$E$9,0,10*ROW('Hygiene Data'!E119))),'Data Summary'!DT125="Yes"),OFFSET('Hygiene Data'!$E$9,0,10*ROW('Hygiene Data'!E119)),NA())</f>
        <v>#N/A</v>
      </c>
      <c r="BF125" s="492" t="e">
        <f ca="1">+IF(AND(ISNUMBER(OFFSET('Hygiene Data'!$F$5,0,10*ROW('Hygiene Data'!F119))),'Data Summary'!DU125="Yes"),OFFSET('Hygiene Data'!$F$5,0,10*ROW('Hygiene Data'!F119)),NA())</f>
        <v>#N/A</v>
      </c>
      <c r="BG125" s="492" t="e">
        <f ca="1">+IF(AND(ISNUMBER(OFFSET('Hygiene Data'!$F$7,0,10*ROW('Hygiene Data'!F119))),'Data Summary'!DV125="Yes"),OFFSET('Hygiene Data'!$F$7,0,10*ROW('Hygiene Data'!F119)),NA())</f>
        <v>#N/A</v>
      </c>
      <c r="BH125" s="492" t="e">
        <f ca="1">+IF(AND(ISNUMBER(OFFSET('Hygiene Data'!$F$9,0,10*ROW('Hygiene Data'!F119))),'Data Summary'!DW125="Yes"),OFFSET('Hygiene Data'!$F$9,0,10*ROW('Hygiene Data'!F119)),NA())</f>
        <v>#N/A</v>
      </c>
      <c r="BI125" s="492" t="e">
        <f ca="1">+IF(AND(ISNUMBER(OFFSET('Hygiene Data'!$G$5,0,10*ROW('Hygiene Data'!G119))),'Data Summary'!DX125="Yes"),OFFSET('Hygiene Data'!$G$5,0,10*ROW('Hygiene Data'!G119)),NA())</f>
        <v>#N/A</v>
      </c>
      <c r="BJ125" s="492" t="e">
        <f ca="1">+IF(AND(ISNUMBER(OFFSET('Hygiene Data'!$G$7,0,10*ROW('Hygiene Data'!G119))),'Data Summary'!DY125="Yes"),OFFSET('Hygiene Data'!$G$7,0,10*ROW('Hygiene Data'!G119)),NA())</f>
        <v>#N/A</v>
      </c>
      <c r="BK125" s="492" t="e">
        <f ca="1">+IF(AND(ISNUMBER(OFFSET('Hygiene Data'!$G$9,0,10*ROW('Hygiene Data'!G119))),'Data Summary'!DZ125="Yes"),OFFSET('Hygiene Data'!$G$9,0,10*ROW('Hygiene Data'!G119)),NA())</f>
        <v>#N/A</v>
      </c>
      <c r="BL125" s="492" t="e">
        <f ca="1">+IF(AND(ISNUMBER(OFFSET('Hygiene Data'!$H$5,0,10*ROW('Hygiene Data'!H119))),'Data Summary'!EA125="Yes"),OFFSET('Hygiene Data'!$H$5,0,10*ROW('Hygiene Data'!H119)),NA())</f>
        <v>#N/A</v>
      </c>
      <c r="BM125" s="492" t="e">
        <f ca="1">+IF(AND(ISNUMBER(OFFSET('Hygiene Data'!$H$7,0,10*ROW('Hygiene Data'!H119))),'Data Summary'!EB125="Yes"),OFFSET('Hygiene Data'!$H$7,0,10*ROW('Hygiene Data'!H119)),NA())</f>
        <v>#N/A</v>
      </c>
      <c r="BN125" s="492" t="e">
        <f ca="1">+IF(AND(ISNUMBER(OFFSET('Hygiene Data'!$H$9,0,10*ROW('Hygiene Data'!H119))),'Data Summary'!EC125="Yes"),OFFSET('Hygiene Data'!$H$9,0,10*ROW('Hygiene Data'!H119)),NA())</f>
        <v>#N/A</v>
      </c>
      <c r="BO125" s="492" t="e">
        <f ca="1">+IF(AND(ISNUMBER(OFFSET('Hygiene Data'!$I$5,0,10*ROW('Hygiene Data'!I119))),'Data Summary'!ED125="Yes"),OFFSET('Hygiene Data'!$I$5,0,10*ROW('Hygiene Data'!I119)),NA())</f>
        <v>#N/A</v>
      </c>
      <c r="BP125" s="492" t="e">
        <f ca="1">+IF(AND(ISNUMBER(OFFSET('Hygiene Data'!$I$7,0,10*ROW('Hygiene Data'!I119))),'Data Summary'!EE125="Yes"),OFFSET('Hygiene Data'!$I$7,0,10*ROW('Hygiene Data'!I119)),NA())</f>
        <v>#N/A</v>
      </c>
      <c r="BQ125" s="492" t="e">
        <f ca="1">+IF(AND(ISNUMBER(OFFSET('Hygiene Data'!$I$9,0,10*ROW('Hygiene Data'!I119))),'Data Summary'!EF125="Yes"),OFFSET('Hygiene Data'!$I$9,0,10*ROW('Hygiene Data'!I119)),NA())</f>
        <v>#N/A</v>
      </c>
    </row>
    <row r="126" spans="1:69" x14ac:dyDescent="0.25">
      <c r="A126" s="488" t="e">
        <f ca="1">+RIGHT('Data Summary'!A126,LEN('Data Summary'!A126)-9)</f>
        <v>#VALUE!</v>
      </c>
      <c r="B126" s="462" t="str">
        <f ca="1">+IF(ISTEXT('Data Summary'!B126),'Data Summary'!B126,"")</f>
        <v/>
      </c>
      <c r="C126" s="489" t="e">
        <f ca="1">+VALUE('Data Summary'!C126)</f>
        <v>#VALUE!</v>
      </c>
      <c r="D126" s="490" t="e">
        <f ca="1">+IF(AND(ISNUMBER(OFFSET('Water Data'!$D$4,0,10*ROW('Water Data'!D120))),'Data Summary'!BS126="Yes"),100-OFFSET('Water Data'!$D$4,0,10*ROW('Water Data'!D120)),NA())</f>
        <v>#N/A</v>
      </c>
      <c r="E126" s="490" t="e">
        <f ca="1">+IF(AND(ISNUMBER(OFFSET('Water Data'!$D$6,0,10*ROW('Water Data'!D120))),'Data Summary'!BT126="Yes"),OFFSET('Water Data'!$D$6,0,10*ROW('Water Data'!D120)),NA())</f>
        <v>#N/A</v>
      </c>
      <c r="F126" s="490" t="e">
        <f ca="1">+IF(AND(ISNUMBER(OFFSET('Water Data'!$D$9,0,10*ROW('Water Data'!D120))),'Data Summary'!BU126="Yes"),OFFSET('Water Data'!$D$9,0,10*ROW('Water Data'!D120)),NA())</f>
        <v>#N/A</v>
      </c>
      <c r="G126" s="490" t="e">
        <f ca="1">+IF(AND(ISNUMBER(OFFSET('Water Data'!$E$4,0,10*ROW('Water Data'!E120))),'Data Summary'!BV126="Yes"),100-OFFSET('Water Data'!$E$4,0,10*ROW('Water Data'!E120)),NA())</f>
        <v>#N/A</v>
      </c>
      <c r="H126" s="490" t="e">
        <f ca="1">+IF(AND(ISNUMBER(OFFSET('Water Data'!$E$6,0,10*ROW('Water Data'!E120))),'Data Summary'!BW126="Yes"),OFFSET('Water Data'!$E$6,0,10*ROW('Water Data'!E120)),NA())</f>
        <v>#N/A</v>
      </c>
      <c r="I126" s="490" t="e">
        <f ca="1">+IF(AND(ISNUMBER(OFFSET('Water Data'!$E$9,0,10*ROW('Water Data'!E120))),'Data Summary'!BX126="Yes"),OFFSET('Water Data'!$E$9,0,10*ROW('Water Data'!E120)),NA())</f>
        <v>#N/A</v>
      </c>
      <c r="J126" s="490" t="e">
        <f ca="1">+IF(AND(ISNUMBER(OFFSET('Water Data'!$F$4,0,10*ROW('Water Data'!F120))),'Data Summary'!BY126="Yes"),100-OFFSET('Water Data'!$F$4,0,10*ROW('Water Data'!F120)),NA())</f>
        <v>#N/A</v>
      </c>
      <c r="K126" s="490" t="e">
        <f ca="1">+IF(AND(ISNUMBER(OFFSET('Water Data'!$F$6,0,10*ROW('Water Data'!F120))),'Data Summary'!BZ126="Yes"),OFFSET('Water Data'!$F$6,0,10*ROW('Water Data'!F120)),NA())</f>
        <v>#N/A</v>
      </c>
      <c r="L126" s="490" t="e">
        <f ca="1">+IF(AND(ISNUMBER(OFFSET('Water Data'!$F$9,0,10*ROW('Water Data'!F120))),'Data Summary'!CA126="Yes"),OFFSET('Water Data'!$F$9,0,10*ROW('Water Data'!F120)),NA())</f>
        <v>#N/A</v>
      </c>
      <c r="M126" s="490" t="e">
        <f ca="1">+IF(AND(ISNUMBER(OFFSET('Water Data'!$G$4,0,10*ROW('Water Data'!G120))),'Data Summary'!CB126="Yes"),100-OFFSET('Water Data'!$G$4,0,10*ROW('Water Data'!G120)),NA())</f>
        <v>#N/A</v>
      </c>
      <c r="N126" s="490" t="e">
        <f ca="1">+IF(AND(ISNUMBER(OFFSET('Water Data'!$G$6,0,10*ROW('Water Data'!G120))),'Data Summary'!CC126="Yes"),OFFSET('Water Data'!$G$6,0,10*ROW('Water Data'!G120)),NA())</f>
        <v>#N/A</v>
      </c>
      <c r="O126" s="490" t="e">
        <f ca="1">+IF(AND(ISNUMBER(OFFSET('Water Data'!$G$9,0,10*ROW('Water Data'!G120))),'Data Summary'!CD126="Yes"),OFFSET('Water Data'!$G$9,0,10*ROW('Water Data'!G120)),NA())</f>
        <v>#N/A</v>
      </c>
      <c r="P126" s="490" t="e">
        <f ca="1">+IF(AND(ISNUMBER(OFFSET('Water Data'!$H$4,0,10*ROW('Water Data'!H120))),'Data Summary'!CE126="Yes"),100-OFFSET('Water Data'!$H$4,0,10*ROW('Water Data'!H120)),NA())</f>
        <v>#N/A</v>
      </c>
      <c r="Q126" s="490" t="e">
        <f ca="1">+IF(AND(ISNUMBER(OFFSET('Water Data'!$H$6,0,10*ROW('Water Data'!H120))),'Data Summary'!CF126="Yes"),OFFSET('Water Data'!$H$6,0,10*ROW('Water Data'!H120)),NA())</f>
        <v>#N/A</v>
      </c>
      <c r="R126" s="490" t="e">
        <f ca="1">+IF(AND(ISNUMBER(OFFSET('Water Data'!$H$9,0,10*ROW('Water Data'!H120))),'Data Summary'!CG126="Yes"),OFFSET('Water Data'!$H$9,0,10*ROW('Water Data'!H120)),NA())</f>
        <v>#N/A</v>
      </c>
      <c r="S126" s="490" t="e">
        <f ca="1">+IF(AND(ISNUMBER(OFFSET('Water Data'!$I$4,0,10*ROW('Water Data'!I120))),'Data Summary'!CH126="Yes"),100-OFFSET('Water Data'!$I$4,0,10*ROW('Water Data'!I120)),NA())</f>
        <v>#N/A</v>
      </c>
      <c r="T126" s="490" t="e">
        <f ca="1">+IF(AND(ISNUMBER(OFFSET('Water Data'!$I$6,0,10*ROW('Water Data'!I120))),'Data Summary'!CI126="Yes"),OFFSET('Water Data'!$I$6,0,10*ROW('Water Data'!I120)),NA())</f>
        <v>#N/A</v>
      </c>
      <c r="U126" s="490" t="e">
        <f ca="1">+IF(AND(ISNUMBER(OFFSET('Water Data'!$I$9,0,10*ROW('Water Data'!I120))),'Data Summary'!CJ126="Yes"),OFFSET('Water Data'!$I$9,0,10*ROW('Water Data'!I120)),NA())</f>
        <v>#N/A</v>
      </c>
      <c r="V126" s="491" t="e">
        <f ca="1">+IF(AND(ISNUMBER(OFFSET('Sanitation Data'!$D$4,0,10*ROW('Sanitation Data'!D120))),'Data Summary'!CK126="Yes"),100-OFFSET('Sanitation Data'!$D$4,0,10*ROW('Sanitation Data'!D120)),NA())</f>
        <v>#N/A</v>
      </c>
      <c r="W126" s="491" t="e">
        <f ca="1">+IF(AND(ISNUMBER(OFFSET('Sanitation Data'!$D$6,0,10*ROW('Sanitation Data'!D120))),'Data Summary'!CL126="Yes"),OFFSET('Sanitation Data'!$D$6,0,10*ROW('Sanitation Data'!D120)),NA())</f>
        <v>#N/A</v>
      </c>
      <c r="X126" s="491" t="e">
        <f ca="1">+IF(AND(ISNUMBER(OFFSET('Sanitation Data'!$D$10,0,10*ROW('Sanitation Data'!D120))),'Data Summary'!CM126="Yes"),OFFSET('Sanitation Data'!$D$10,0,10*ROW('Sanitation Data'!D120)),NA())</f>
        <v>#N/A</v>
      </c>
      <c r="Y126" s="491" t="e">
        <f ca="1">+IF(AND(ISNUMBER(OFFSET('Sanitation Data'!$D$11,0,10*ROW('Sanitation Data'!D120))),'Data Summary'!CN126="Yes"),OFFSET('Sanitation Data'!$D$11,0,10*ROW('Sanitation Data'!D120)),NA())</f>
        <v>#N/A</v>
      </c>
      <c r="Z126" s="491" t="e">
        <f ca="1">+IF(AND(ISNUMBER(OFFSET('Sanitation Data'!$D$12,0,10*ROW('Sanitation Data'!D120))),'Data Summary'!CO126="Yes"),OFFSET('Sanitation Data'!$D$12,0,10*ROW('Sanitation Data'!D120)),NA())</f>
        <v>#N/A</v>
      </c>
      <c r="AA126" s="491" t="e">
        <f ca="1">+IF(AND(ISNUMBER(OFFSET('Sanitation Data'!$E$4,0,10*ROW('Sanitation Data'!E120))),'Data Summary'!CP126="Yes"),100-OFFSET('Sanitation Data'!$E$4,0,10*ROW('Sanitation Data'!E120)),NA())</f>
        <v>#N/A</v>
      </c>
      <c r="AB126" s="491" t="e">
        <f ca="1">+IF(AND(ISNUMBER(OFFSET('Sanitation Data'!$E$6,0,10*ROW('Sanitation Data'!E120))),'Data Summary'!CQ126="Yes"),OFFSET('Sanitation Data'!$E$6,0,10*ROW('Sanitation Data'!E120)),NA())</f>
        <v>#N/A</v>
      </c>
      <c r="AC126" s="491" t="e">
        <f ca="1">+IF(AND(ISNUMBER(OFFSET('Sanitation Data'!$E$10,0,10*ROW('Sanitation Data'!E120))),'Data Summary'!CR126="Yes"),OFFSET('Sanitation Data'!$E$10,0,10*ROW('Sanitation Data'!E120)),NA())</f>
        <v>#N/A</v>
      </c>
      <c r="AD126" s="491" t="e">
        <f ca="1">+IF(AND(ISNUMBER(OFFSET('Sanitation Data'!$E$11,0,10*ROW('Sanitation Data'!E120))),'Data Summary'!CS126="Yes"),OFFSET('Sanitation Data'!$E$11,0,10*ROW('Sanitation Data'!E120)),NA())</f>
        <v>#N/A</v>
      </c>
      <c r="AE126" s="491" t="e">
        <f ca="1">+IF(AND(ISNUMBER(OFFSET('Sanitation Data'!$E$12,0,10*ROW('Sanitation Data'!E120))),'Data Summary'!CT126="Yes"),OFFSET('Sanitation Data'!$E$12,0,10*ROW('Sanitation Data'!E120)),NA())</f>
        <v>#N/A</v>
      </c>
      <c r="AF126" s="491" t="e">
        <f ca="1">+IF(AND(ISNUMBER(OFFSET('Sanitation Data'!$F$4,0,10*ROW('Sanitation Data'!F120))),'Data Summary'!CU126="Yes"),100-OFFSET('Sanitation Data'!$F$4,0,10*ROW('Sanitation Data'!F120)),NA())</f>
        <v>#N/A</v>
      </c>
      <c r="AG126" s="491" t="e">
        <f ca="1">+IF(AND(ISNUMBER(OFFSET('Sanitation Data'!$F$6,0,10*ROW('Sanitation Data'!F120))),'Data Summary'!CV126="Yes"),OFFSET('Sanitation Data'!$F$6,0,10*ROW('Sanitation Data'!F120)),NA())</f>
        <v>#N/A</v>
      </c>
      <c r="AH126" s="491" t="e">
        <f ca="1">+IF(AND(ISNUMBER(OFFSET('Sanitation Data'!$F$10,0,10*ROW('Sanitation Data'!F120))),'Data Summary'!CW126="Yes"),OFFSET('Sanitation Data'!$F$10,0,10*ROW('Sanitation Data'!F120)),NA())</f>
        <v>#N/A</v>
      </c>
      <c r="AI126" s="491" t="e">
        <f ca="1">+IF(AND(ISNUMBER(OFFSET('Sanitation Data'!$F$11,0,10*ROW('Sanitation Data'!F120))),'Data Summary'!CX126="Yes"),OFFSET('Sanitation Data'!$F$11,0,10*ROW('Sanitation Data'!F120)),NA())</f>
        <v>#N/A</v>
      </c>
      <c r="AJ126" s="491" t="e">
        <f ca="1">+IF(AND(ISNUMBER(OFFSET('Sanitation Data'!$F$12,0,10*ROW('Sanitation Data'!F120))),'Data Summary'!CY126="Yes"),OFFSET('Sanitation Data'!$F$12,0,10*ROW('Sanitation Data'!F120)),NA())</f>
        <v>#N/A</v>
      </c>
      <c r="AK126" s="491" t="e">
        <f ca="1">+IF(AND(ISNUMBER(OFFSET('Sanitation Data'!$G$4,0,10*ROW('Sanitation Data'!G120))),'Data Summary'!CZ126="Yes"),100-OFFSET('Sanitation Data'!$G$4,0,10*ROW('Sanitation Data'!G120)),NA())</f>
        <v>#N/A</v>
      </c>
      <c r="AL126" s="491" t="e">
        <f ca="1">+IF(AND(ISNUMBER(OFFSET('Sanitation Data'!$G$6,0,10*ROW('Sanitation Data'!G120))),'Data Summary'!DA126="Yes"),OFFSET('Sanitation Data'!$G$6,0,10*ROW('Sanitation Data'!G120)),NA())</f>
        <v>#N/A</v>
      </c>
      <c r="AM126" s="491" t="e">
        <f ca="1">+IF(AND(ISNUMBER(OFFSET('Sanitation Data'!$G$10,0,10*ROW('Sanitation Data'!G120))),'Data Summary'!DB126="Yes"),OFFSET('Sanitation Data'!$G$10,0,10*ROW('Sanitation Data'!G120)),NA())</f>
        <v>#N/A</v>
      </c>
      <c r="AN126" s="491" t="e">
        <f ca="1">+IF(AND(ISNUMBER(OFFSET('Sanitation Data'!$G$11,0,10*ROW('Sanitation Data'!G120))),'Data Summary'!DC126="Yes"),OFFSET('Sanitation Data'!$G$11,0,10*ROW('Sanitation Data'!G120)),NA())</f>
        <v>#N/A</v>
      </c>
      <c r="AO126" s="491" t="e">
        <f ca="1">+IF(AND(ISNUMBER(OFFSET('Sanitation Data'!$G$12,0,10*ROW('Sanitation Data'!G120))),'Data Summary'!DD126="Yes"),OFFSET('Sanitation Data'!$G$12,0,10*ROW('Sanitation Data'!G120)),NA())</f>
        <v>#N/A</v>
      </c>
      <c r="AP126" s="491" t="e">
        <f ca="1">+IF(AND(ISNUMBER(OFFSET('Sanitation Data'!$H$4,0,10*ROW('Sanitation Data'!H120))),'Data Summary'!DE126="Yes"),100-OFFSET('Sanitation Data'!$H$4,0,10*ROW('Sanitation Data'!H120)),NA())</f>
        <v>#N/A</v>
      </c>
      <c r="AQ126" s="491" t="e">
        <f ca="1">+IF(AND(ISNUMBER(OFFSET('Sanitation Data'!$H$6,0,10*ROW('Sanitation Data'!H120))),'Data Summary'!DF126="Yes"),OFFSET('Sanitation Data'!$H$6,0,10*ROW('Sanitation Data'!H120)),NA())</f>
        <v>#N/A</v>
      </c>
      <c r="AR126" s="491" t="e">
        <f ca="1">+IF(AND(ISNUMBER(OFFSET('Sanitation Data'!$H$10,0,10*ROW('Sanitation Data'!H120))),'Data Summary'!DG126="Yes"),OFFSET('Sanitation Data'!$H$10,0,10*ROW('Sanitation Data'!H120)),NA())</f>
        <v>#N/A</v>
      </c>
      <c r="AS126" s="491" t="e">
        <f ca="1">+IF(AND(ISNUMBER(OFFSET('Sanitation Data'!$H$11,0,10*ROW('Sanitation Data'!H120))),'Data Summary'!DH126="Yes"),OFFSET('Sanitation Data'!$H$11,0,10*ROW('Sanitation Data'!H120)),NA())</f>
        <v>#N/A</v>
      </c>
      <c r="AT126" s="491" t="e">
        <f ca="1">+IF(AND(ISNUMBER(OFFSET('Sanitation Data'!$H$12,0,10*ROW('Sanitation Data'!H120))),'Data Summary'!DI126="Yes"),OFFSET('Sanitation Data'!$H$12,0,10*ROW('Sanitation Data'!H120)),NA())</f>
        <v>#N/A</v>
      </c>
      <c r="AU126" s="491" t="e">
        <f ca="1">+IF(AND(ISNUMBER(OFFSET('Sanitation Data'!$I$4,0,10*ROW('Sanitation Data'!I120))),'Data Summary'!DJ126="Yes"),100-OFFSET('Sanitation Data'!$I$4,0,10*ROW('Sanitation Data'!I120)),NA())</f>
        <v>#N/A</v>
      </c>
      <c r="AV126" s="491" t="e">
        <f ca="1">+IF(AND(ISNUMBER(OFFSET('Sanitation Data'!$I$6,0,10*ROW('Sanitation Data'!I120))),'Data Summary'!DK126="Yes"),OFFSET('Sanitation Data'!$I$6,0,10*ROW('Sanitation Data'!I120)),NA())</f>
        <v>#N/A</v>
      </c>
      <c r="AW126" s="491" t="e">
        <f ca="1">+IF(AND(ISNUMBER(OFFSET('Sanitation Data'!$I$10,0,10*ROW('Sanitation Data'!I120))),'Data Summary'!DL126="Yes"),OFFSET('Sanitation Data'!$I$10,0,10*ROW('Sanitation Data'!I120)),NA())</f>
        <v>#N/A</v>
      </c>
      <c r="AX126" s="491" t="e">
        <f ca="1">+IF(AND(ISNUMBER(OFFSET('Sanitation Data'!$I$11,0,10*ROW('Sanitation Data'!I120))),'Data Summary'!DM126="Yes"),OFFSET('Sanitation Data'!$I$11,0,10*ROW('Sanitation Data'!I120)),NA())</f>
        <v>#N/A</v>
      </c>
      <c r="AY126" s="491" t="e">
        <f ca="1">+IF(AND(ISNUMBER(OFFSET('Sanitation Data'!$I$12,0,10*ROW('Sanitation Data'!I120))),'Data Summary'!DN126="Yes"),OFFSET('Sanitation Data'!$I$12,0,10*ROW('Sanitation Data'!I120)),NA())</f>
        <v>#N/A</v>
      </c>
      <c r="AZ126" s="492" t="e">
        <f ca="1">+IF(AND(ISNUMBER(OFFSET('Hygiene Data'!$D$5,0,10*ROW('Hygiene Data'!D120))),'Data Summary'!DO126="Yes"),OFFSET('Hygiene Data'!$D$5,0,10*ROW('Hygiene Data'!D120)),NA())</f>
        <v>#N/A</v>
      </c>
      <c r="BA126" s="492" t="e">
        <f ca="1">+IF(AND(ISNUMBER(OFFSET('Hygiene Data'!$D$7,0,10*ROW('Hygiene Data'!D120))),'Data Summary'!DP126="Yes"),OFFSET('Hygiene Data'!$D$7,0,10*ROW('Hygiene Data'!D120)),NA())</f>
        <v>#N/A</v>
      </c>
      <c r="BB126" s="492" t="e">
        <f ca="1">+IF(AND(ISNUMBER(OFFSET('Hygiene Data'!$D$9,0,10*ROW('Hygiene Data'!D120))),'Data Summary'!DQ126="Yes"),OFFSET('Hygiene Data'!$D$9,0,10*ROW('Hygiene Data'!D120)),NA())</f>
        <v>#N/A</v>
      </c>
      <c r="BC126" s="492" t="e">
        <f ca="1">+IF(AND(ISNUMBER(OFFSET('Hygiene Data'!$E$5,0,10*ROW('Hygiene Data'!E120))),'Data Summary'!DR126="Yes"),OFFSET('Hygiene Data'!$E$5,0,10*ROW('Hygiene Data'!E120)),NA())</f>
        <v>#N/A</v>
      </c>
      <c r="BD126" s="492" t="e">
        <f ca="1">+IF(AND(ISNUMBER(OFFSET('Hygiene Data'!$E$7,0,10*ROW('Hygiene Data'!E120))),'Data Summary'!DS126="Yes"),OFFSET('Hygiene Data'!$E$7,0,10*ROW('Hygiene Data'!E120)),NA())</f>
        <v>#N/A</v>
      </c>
      <c r="BE126" s="492" t="e">
        <f ca="1">+IF(AND(ISNUMBER(OFFSET('Hygiene Data'!$E$9,0,10*ROW('Hygiene Data'!E120))),'Data Summary'!DT126="Yes"),OFFSET('Hygiene Data'!$E$9,0,10*ROW('Hygiene Data'!E120)),NA())</f>
        <v>#N/A</v>
      </c>
      <c r="BF126" s="492" t="e">
        <f ca="1">+IF(AND(ISNUMBER(OFFSET('Hygiene Data'!$F$5,0,10*ROW('Hygiene Data'!F120))),'Data Summary'!DU126="Yes"),OFFSET('Hygiene Data'!$F$5,0,10*ROW('Hygiene Data'!F120)),NA())</f>
        <v>#N/A</v>
      </c>
      <c r="BG126" s="492" t="e">
        <f ca="1">+IF(AND(ISNUMBER(OFFSET('Hygiene Data'!$F$7,0,10*ROW('Hygiene Data'!F120))),'Data Summary'!DV126="Yes"),OFFSET('Hygiene Data'!$F$7,0,10*ROW('Hygiene Data'!F120)),NA())</f>
        <v>#N/A</v>
      </c>
      <c r="BH126" s="492" t="e">
        <f ca="1">+IF(AND(ISNUMBER(OFFSET('Hygiene Data'!$F$9,0,10*ROW('Hygiene Data'!F120))),'Data Summary'!DW126="Yes"),OFFSET('Hygiene Data'!$F$9,0,10*ROW('Hygiene Data'!F120)),NA())</f>
        <v>#N/A</v>
      </c>
      <c r="BI126" s="492" t="e">
        <f ca="1">+IF(AND(ISNUMBER(OFFSET('Hygiene Data'!$G$5,0,10*ROW('Hygiene Data'!G120))),'Data Summary'!DX126="Yes"),OFFSET('Hygiene Data'!$G$5,0,10*ROW('Hygiene Data'!G120)),NA())</f>
        <v>#N/A</v>
      </c>
      <c r="BJ126" s="492" t="e">
        <f ca="1">+IF(AND(ISNUMBER(OFFSET('Hygiene Data'!$G$7,0,10*ROW('Hygiene Data'!G120))),'Data Summary'!DY126="Yes"),OFFSET('Hygiene Data'!$G$7,0,10*ROW('Hygiene Data'!G120)),NA())</f>
        <v>#N/A</v>
      </c>
      <c r="BK126" s="492" t="e">
        <f ca="1">+IF(AND(ISNUMBER(OFFSET('Hygiene Data'!$G$9,0,10*ROW('Hygiene Data'!G120))),'Data Summary'!DZ126="Yes"),OFFSET('Hygiene Data'!$G$9,0,10*ROW('Hygiene Data'!G120)),NA())</f>
        <v>#N/A</v>
      </c>
      <c r="BL126" s="492" t="e">
        <f ca="1">+IF(AND(ISNUMBER(OFFSET('Hygiene Data'!$H$5,0,10*ROW('Hygiene Data'!H120))),'Data Summary'!EA126="Yes"),OFFSET('Hygiene Data'!$H$5,0,10*ROW('Hygiene Data'!H120)),NA())</f>
        <v>#N/A</v>
      </c>
      <c r="BM126" s="492" t="e">
        <f ca="1">+IF(AND(ISNUMBER(OFFSET('Hygiene Data'!$H$7,0,10*ROW('Hygiene Data'!H120))),'Data Summary'!EB126="Yes"),OFFSET('Hygiene Data'!$H$7,0,10*ROW('Hygiene Data'!H120)),NA())</f>
        <v>#N/A</v>
      </c>
      <c r="BN126" s="492" t="e">
        <f ca="1">+IF(AND(ISNUMBER(OFFSET('Hygiene Data'!$H$9,0,10*ROW('Hygiene Data'!H120))),'Data Summary'!EC126="Yes"),OFFSET('Hygiene Data'!$H$9,0,10*ROW('Hygiene Data'!H120)),NA())</f>
        <v>#N/A</v>
      </c>
      <c r="BO126" s="492" t="e">
        <f ca="1">+IF(AND(ISNUMBER(OFFSET('Hygiene Data'!$I$5,0,10*ROW('Hygiene Data'!I120))),'Data Summary'!ED126="Yes"),OFFSET('Hygiene Data'!$I$5,0,10*ROW('Hygiene Data'!I120)),NA())</f>
        <v>#N/A</v>
      </c>
      <c r="BP126" s="492" t="e">
        <f ca="1">+IF(AND(ISNUMBER(OFFSET('Hygiene Data'!$I$7,0,10*ROW('Hygiene Data'!I120))),'Data Summary'!EE126="Yes"),OFFSET('Hygiene Data'!$I$7,0,10*ROW('Hygiene Data'!I120)),NA())</f>
        <v>#N/A</v>
      </c>
      <c r="BQ126" s="492" t="e">
        <f ca="1">+IF(AND(ISNUMBER(OFFSET('Hygiene Data'!$I$9,0,10*ROW('Hygiene Data'!I120))),'Data Summary'!EF126="Yes"),OFFSET('Hygiene Data'!$I$9,0,10*ROW('Hygiene Data'!I120)),NA())</f>
        <v>#N/A</v>
      </c>
    </row>
    <row r="127" spans="1:69" x14ac:dyDescent="0.25">
      <c r="A127" s="488" t="e">
        <f ca="1">+RIGHT('Data Summary'!A127,LEN('Data Summary'!A127)-9)</f>
        <v>#VALUE!</v>
      </c>
      <c r="B127" s="462" t="str">
        <f ca="1">+IF(ISTEXT('Data Summary'!B127),'Data Summary'!B127,"")</f>
        <v/>
      </c>
      <c r="C127" s="489" t="e">
        <f ca="1">+VALUE('Data Summary'!C127)</f>
        <v>#VALUE!</v>
      </c>
      <c r="D127" s="490" t="e">
        <f ca="1">+IF(AND(ISNUMBER(OFFSET('Water Data'!$D$4,0,10*ROW('Water Data'!D121))),'Data Summary'!BS127="Yes"),100-OFFSET('Water Data'!$D$4,0,10*ROW('Water Data'!D121)),NA())</f>
        <v>#N/A</v>
      </c>
      <c r="E127" s="490" t="e">
        <f ca="1">+IF(AND(ISNUMBER(OFFSET('Water Data'!$D$6,0,10*ROW('Water Data'!D121))),'Data Summary'!BT127="Yes"),OFFSET('Water Data'!$D$6,0,10*ROW('Water Data'!D121)),NA())</f>
        <v>#N/A</v>
      </c>
      <c r="F127" s="490" t="e">
        <f ca="1">+IF(AND(ISNUMBER(OFFSET('Water Data'!$D$9,0,10*ROW('Water Data'!D121))),'Data Summary'!BU127="Yes"),OFFSET('Water Data'!$D$9,0,10*ROW('Water Data'!D121)),NA())</f>
        <v>#N/A</v>
      </c>
      <c r="G127" s="490" t="e">
        <f ca="1">+IF(AND(ISNUMBER(OFFSET('Water Data'!$E$4,0,10*ROW('Water Data'!E121))),'Data Summary'!BV127="Yes"),100-OFFSET('Water Data'!$E$4,0,10*ROW('Water Data'!E121)),NA())</f>
        <v>#N/A</v>
      </c>
      <c r="H127" s="490" t="e">
        <f ca="1">+IF(AND(ISNUMBER(OFFSET('Water Data'!$E$6,0,10*ROW('Water Data'!E121))),'Data Summary'!BW127="Yes"),OFFSET('Water Data'!$E$6,0,10*ROW('Water Data'!E121)),NA())</f>
        <v>#N/A</v>
      </c>
      <c r="I127" s="490" t="e">
        <f ca="1">+IF(AND(ISNUMBER(OFFSET('Water Data'!$E$9,0,10*ROW('Water Data'!E121))),'Data Summary'!BX127="Yes"),OFFSET('Water Data'!$E$9,0,10*ROW('Water Data'!E121)),NA())</f>
        <v>#N/A</v>
      </c>
      <c r="J127" s="490" t="e">
        <f ca="1">+IF(AND(ISNUMBER(OFFSET('Water Data'!$F$4,0,10*ROW('Water Data'!F121))),'Data Summary'!BY127="Yes"),100-OFFSET('Water Data'!$F$4,0,10*ROW('Water Data'!F121)),NA())</f>
        <v>#N/A</v>
      </c>
      <c r="K127" s="490" t="e">
        <f ca="1">+IF(AND(ISNUMBER(OFFSET('Water Data'!$F$6,0,10*ROW('Water Data'!F121))),'Data Summary'!BZ127="Yes"),OFFSET('Water Data'!$F$6,0,10*ROW('Water Data'!F121)),NA())</f>
        <v>#N/A</v>
      </c>
      <c r="L127" s="490" t="e">
        <f ca="1">+IF(AND(ISNUMBER(OFFSET('Water Data'!$F$9,0,10*ROW('Water Data'!F121))),'Data Summary'!CA127="Yes"),OFFSET('Water Data'!$F$9,0,10*ROW('Water Data'!F121)),NA())</f>
        <v>#N/A</v>
      </c>
      <c r="M127" s="490" t="e">
        <f ca="1">+IF(AND(ISNUMBER(OFFSET('Water Data'!$G$4,0,10*ROW('Water Data'!G121))),'Data Summary'!CB127="Yes"),100-OFFSET('Water Data'!$G$4,0,10*ROW('Water Data'!G121)),NA())</f>
        <v>#N/A</v>
      </c>
      <c r="N127" s="490" t="e">
        <f ca="1">+IF(AND(ISNUMBER(OFFSET('Water Data'!$G$6,0,10*ROW('Water Data'!G121))),'Data Summary'!CC127="Yes"),OFFSET('Water Data'!$G$6,0,10*ROW('Water Data'!G121)),NA())</f>
        <v>#N/A</v>
      </c>
      <c r="O127" s="490" t="e">
        <f ca="1">+IF(AND(ISNUMBER(OFFSET('Water Data'!$G$9,0,10*ROW('Water Data'!G121))),'Data Summary'!CD127="Yes"),OFFSET('Water Data'!$G$9,0,10*ROW('Water Data'!G121)),NA())</f>
        <v>#N/A</v>
      </c>
      <c r="P127" s="490" t="e">
        <f ca="1">+IF(AND(ISNUMBER(OFFSET('Water Data'!$H$4,0,10*ROW('Water Data'!H121))),'Data Summary'!CE127="Yes"),100-OFFSET('Water Data'!$H$4,0,10*ROW('Water Data'!H121)),NA())</f>
        <v>#N/A</v>
      </c>
      <c r="Q127" s="490" t="e">
        <f ca="1">+IF(AND(ISNUMBER(OFFSET('Water Data'!$H$6,0,10*ROW('Water Data'!H121))),'Data Summary'!CF127="Yes"),OFFSET('Water Data'!$H$6,0,10*ROW('Water Data'!H121)),NA())</f>
        <v>#N/A</v>
      </c>
      <c r="R127" s="490" t="e">
        <f ca="1">+IF(AND(ISNUMBER(OFFSET('Water Data'!$H$9,0,10*ROW('Water Data'!H121))),'Data Summary'!CG127="Yes"),OFFSET('Water Data'!$H$9,0,10*ROW('Water Data'!H121)),NA())</f>
        <v>#N/A</v>
      </c>
      <c r="S127" s="490" t="e">
        <f ca="1">+IF(AND(ISNUMBER(OFFSET('Water Data'!$I$4,0,10*ROW('Water Data'!I121))),'Data Summary'!CH127="Yes"),100-OFFSET('Water Data'!$I$4,0,10*ROW('Water Data'!I121)),NA())</f>
        <v>#N/A</v>
      </c>
      <c r="T127" s="490" t="e">
        <f ca="1">+IF(AND(ISNUMBER(OFFSET('Water Data'!$I$6,0,10*ROW('Water Data'!I121))),'Data Summary'!CI127="Yes"),OFFSET('Water Data'!$I$6,0,10*ROW('Water Data'!I121)),NA())</f>
        <v>#N/A</v>
      </c>
      <c r="U127" s="490" t="e">
        <f ca="1">+IF(AND(ISNUMBER(OFFSET('Water Data'!$I$9,0,10*ROW('Water Data'!I121))),'Data Summary'!CJ127="Yes"),OFFSET('Water Data'!$I$9,0,10*ROW('Water Data'!I121)),NA())</f>
        <v>#N/A</v>
      </c>
      <c r="V127" s="491" t="e">
        <f ca="1">+IF(AND(ISNUMBER(OFFSET('Sanitation Data'!$D$4,0,10*ROW('Sanitation Data'!D121))),'Data Summary'!CK127="Yes"),100-OFFSET('Sanitation Data'!$D$4,0,10*ROW('Sanitation Data'!D121)),NA())</f>
        <v>#N/A</v>
      </c>
      <c r="W127" s="491" t="e">
        <f ca="1">+IF(AND(ISNUMBER(OFFSET('Sanitation Data'!$D$6,0,10*ROW('Sanitation Data'!D121))),'Data Summary'!CL127="Yes"),OFFSET('Sanitation Data'!$D$6,0,10*ROW('Sanitation Data'!D121)),NA())</f>
        <v>#N/A</v>
      </c>
      <c r="X127" s="491" t="e">
        <f ca="1">+IF(AND(ISNUMBER(OFFSET('Sanitation Data'!$D$10,0,10*ROW('Sanitation Data'!D121))),'Data Summary'!CM127="Yes"),OFFSET('Sanitation Data'!$D$10,0,10*ROW('Sanitation Data'!D121)),NA())</f>
        <v>#N/A</v>
      </c>
      <c r="Y127" s="491" t="e">
        <f ca="1">+IF(AND(ISNUMBER(OFFSET('Sanitation Data'!$D$11,0,10*ROW('Sanitation Data'!D121))),'Data Summary'!CN127="Yes"),OFFSET('Sanitation Data'!$D$11,0,10*ROW('Sanitation Data'!D121)),NA())</f>
        <v>#N/A</v>
      </c>
      <c r="Z127" s="491" t="e">
        <f ca="1">+IF(AND(ISNUMBER(OFFSET('Sanitation Data'!$D$12,0,10*ROW('Sanitation Data'!D121))),'Data Summary'!CO127="Yes"),OFFSET('Sanitation Data'!$D$12,0,10*ROW('Sanitation Data'!D121)),NA())</f>
        <v>#N/A</v>
      </c>
      <c r="AA127" s="491" t="e">
        <f ca="1">+IF(AND(ISNUMBER(OFFSET('Sanitation Data'!$E$4,0,10*ROW('Sanitation Data'!E121))),'Data Summary'!CP127="Yes"),100-OFFSET('Sanitation Data'!$E$4,0,10*ROW('Sanitation Data'!E121)),NA())</f>
        <v>#N/A</v>
      </c>
      <c r="AB127" s="491" t="e">
        <f ca="1">+IF(AND(ISNUMBER(OFFSET('Sanitation Data'!$E$6,0,10*ROW('Sanitation Data'!E121))),'Data Summary'!CQ127="Yes"),OFFSET('Sanitation Data'!$E$6,0,10*ROW('Sanitation Data'!E121)),NA())</f>
        <v>#N/A</v>
      </c>
      <c r="AC127" s="491" t="e">
        <f ca="1">+IF(AND(ISNUMBER(OFFSET('Sanitation Data'!$E$10,0,10*ROW('Sanitation Data'!E121))),'Data Summary'!CR127="Yes"),OFFSET('Sanitation Data'!$E$10,0,10*ROW('Sanitation Data'!E121)),NA())</f>
        <v>#N/A</v>
      </c>
      <c r="AD127" s="491" t="e">
        <f ca="1">+IF(AND(ISNUMBER(OFFSET('Sanitation Data'!$E$11,0,10*ROW('Sanitation Data'!E121))),'Data Summary'!CS127="Yes"),OFFSET('Sanitation Data'!$E$11,0,10*ROW('Sanitation Data'!E121)),NA())</f>
        <v>#N/A</v>
      </c>
      <c r="AE127" s="491" t="e">
        <f ca="1">+IF(AND(ISNUMBER(OFFSET('Sanitation Data'!$E$12,0,10*ROW('Sanitation Data'!E121))),'Data Summary'!CT127="Yes"),OFFSET('Sanitation Data'!$E$12,0,10*ROW('Sanitation Data'!E121)),NA())</f>
        <v>#N/A</v>
      </c>
      <c r="AF127" s="491" t="e">
        <f ca="1">+IF(AND(ISNUMBER(OFFSET('Sanitation Data'!$F$4,0,10*ROW('Sanitation Data'!F121))),'Data Summary'!CU127="Yes"),100-OFFSET('Sanitation Data'!$F$4,0,10*ROW('Sanitation Data'!F121)),NA())</f>
        <v>#N/A</v>
      </c>
      <c r="AG127" s="491" t="e">
        <f ca="1">+IF(AND(ISNUMBER(OFFSET('Sanitation Data'!$F$6,0,10*ROW('Sanitation Data'!F121))),'Data Summary'!CV127="Yes"),OFFSET('Sanitation Data'!$F$6,0,10*ROW('Sanitation Data'!F121)),NA())</f>
        <v>#N/A</v>
      </c>
      <c r="AH127" s="491" t="e">
        <f ca="1">+IF(AND(ISNUMBER(OFFSET('Sanitation Data'!$F$10,0,10*ROW('Sanitation Data'!F121))),'Data Summary'!CW127="Yes"),OFFSET('Sanitation Data'!$F$10,0,10*ROW('Sanitation Data'!F121)),NA())</f>
        <v>#N/A</v>
      </c>
      <c r="AI127" s="491" t="e">
        <f ca="1">+IF(AND(ISNUMBER(OFFSET('Sanitation Data'!$F$11,0,10*ROW('Sanitation Data'!F121))),'Data Summary'!CX127="Yes"),OFFSET('Sanitation Data'!$F$11,0,10*ROW('Sanitation Data'!F121)),NA())</f>
        <v>#N/A</v>
      </c>
      <c r="AJ127" s="491" t="e">
        <f ca="1">+IF(AND(ISNUMBER(OFFSET('Sanitation Data'!$F$12,0,10*ROW('Sanitation Data'!F121))),'Data Summary'!CY127="Yes"),OFFSET('Sanitation Data'!$F$12,0,10*ROW('Sanitation Data'!F121)),NA())</f>
        <v>#N/A</v>
      </c>
      <c r="AK127" s="491" t="e">
        <f ca="1">+IF(AND(ISNUMBER(OFFSET('Sanitation Data'!$G$4,0,10*ROW('Sanitation Data'!G121))),'Data Summary'!CZ127="Yes"),100-OFFSET('Sanitation Data'!$G$4,0,10*ROW('Sanitation Data'!G121)),NA())</f>
        <v>#N/A</v>
      </c>
      <c r="AL127" s="491" t="e">
        <f ca="1">+IF(AND(ISNUMBER(OFFSET('Sanitation Data'!$G$6,0,10*ROW('Sanitation Data'!G121))),'Data Summary'!DA127="Yes"),OFFSET('Sanitation Data'!$G$6,0,10*ROW('Sanitation Data'!G121)),NA())</f>
        <v>#N/A</v>
      </c>
      <c r="AM127" s="491" t="e">
        <f ca="1">+IF(AND(ISNUMBER(OFFSET('Sanitation Data'!$G$10,0,10*ROW('Sanitation Data'!G121))),'Data Summary'!DB127="Yes"),OFFSET('Sanitation Data'!$G$10,0,10*ROW('Sanitation Data'!G121)),NA())</f>
        <v>#N/A</v>
      </c>
      <c r="AN127" s="491" t="e">
        <f ca="1">+IF(AND(ISNUMBER(OFFSET('Sanitation Data'!$G$11,0,10*ROW('Sanitation Data'!G121))),'Data Summary'!DC127="Yes"),OFFSET('Sanitation Data'!$G$11,0,10*ROW('Sanitation Data'!G121)),NA())</f>
        <v>#N/A</v>
      </c>
      <c r="AO127" s="491" t="e">
        <f ca="1">+IF(AND(ISNUMBER(OFFSET('Sanitation Data'!$G$12,0,10*ROW('Sanitation Data'!G121))),'Data Summary'!DD127="Yes"),OFFSET('Sanitation Data'!$G$12,0,10*ROW('Sanitation Data'!G121)),NA())</f>
        <v>#N/A</v>
      </c>
      <c r="AP127" s="491" t="e">
        <f ca="1">+IF(AND(ISNUMBER(OFFSET('Sanitation Data'!$H$4,0,10*ROW('Sanitation Data'!H121))),'Data Summary'!DE127="Yes"),100-OFFSET('Sanitation Data'!$H$4,0,10*ROW('Sanitation Data'!H121)),NA())</f>
        <v>#N/A</v>
      </c>
      <c r="AQ127" s="491" t="e">
        <f ca="1">+IF(AND(ISNUMBER(OFFSET('Sanitation Data'!$H$6,0,10*ROW('Sanitation Data'!H121))),'Data Summary'!DF127="Yes"),OFFSET('Sanitation Data'!$H$6,0,10*ROW('Sanitation Data'!H121)),NA())</f>
        <v>#N/A</v>
      </c>
      <c r="AR127" s="491" t="e">
        <f ca="1">+IF(AND(ISNUMBER(OFFSET('Sanitation Data'!$H$10,0,10*ROW('Sanitation Data'!H121))),'Data Summary'!DG127="Yes"),OFFSET('Sanitation Data'!$H$10,0,10*ROW('Sanitation Data'!H121)),NA())</f>
        <v>#N/A</v>
      </c>
      <c r="AS127" s="491" t="e">
        <f ca="1">+IF(AND(ISNUMBER(OFFSET('Sanitation Data'!$H$11,0,10*ROW('Sanitation Data'!H121))),'Data Summary'!DH127="Yes"),OFFSET('Sanitation Data'!$H$11,0,10*ROW('Sanitation Data'!H121)),NA())</f>
        <v>#N/A</v>
      </c>
      <c r="AT127" s="491" t="e">
        <f ca="1">+IF(AND(ISNUMBER(OFFSET('Sanitation Data'!$H$12,0,10*ROW('Sanitation Data'!H121))),'Data Summary'!DI127="Yes"),OFFSET('Sanitation Data'!$H$12,0,10*ROW('Sanitation Data'!H121)),NA())</f>
        <v>#N/A</v>
      </c>
      <c r="AU127" s="491" t="e">
        <f ca="1">+IF(AND(ISNUMBER(OFFSET('Sanitation Data'!$I$4,0,10*ROW('Sanitation Data'!I121))),'Data Summary'!DJ127="Yes"),100-OFFSET('Sanitation Data'!$I$4,0,10*ROW('Sanitation Data'!I121)),NA())</f>
        <v>#N/A</v>
      </c>
      <c r="AV127" s="491" t="e">
        <f ca="1">+IF(AND(ISNUMBER(OFFSET('Sanitation Data'!$I$6,0,10*ROW('Sanitation Data'!I121))),'Data Summary'!DK127="Yes"),OFFSET('Sanitation Data'!$I$6,0,10*ROW('Sanitation Data'!I121)),NA())</f>
        <v>#N/A</v>
      </c>
      <c r="AW127" s="491" t="e">
        <f ca="1">+IF(AND(ISNUMBER(OFFSET('Sanitation Data'!$I$10,0,10*ROW('Sanitation Data'!I121))),'Data Summary'!DL127="Yes"),OFFSET('Sanitation Data'!$I$10,0,10*ROW('Sanitation Data'!I121)),NA())</f>
        <v>#N/A</v>
      </c>
      <c r="AX127" s="491" t="e">
        <f ca="1">+IF(AND(ISNUMBER(OFFSET('Sanitation Data'!$I$11,0,10*ROW('Sanitation Data'!I121))),'Data Summary'!DM127="Yes"),OFFSET('Sanitation Data'!$I$11,0,10*ROW('Sanitation Data'!I121)),NA())</f>
        <v>#N/A</v>
      </c>
      <c r="AY127" s="491" t="e">
        <f ca="1">+IF(AND(ISNUMBER(OFFSET('Sanitation Data'!$I$12,0,10*ROW('Sanitation Data'!I121))),'Data Summary'!DN127="Yes"),OFFSET('Sanitation Data'!$I$12,0,10*ROW('Sanitation Data'!I121)),NA())</f>
        <v>#N/A</v>
      </c>
      <c r="AZ127" s="492" t="e">
        <f ca="1">+IF(AND(ISNUMBER(OFFSET('Hygiene Data'!$D$5,0,10*ROW('Hygiene Data'!D121))),'Data Summary'!DO127="Yes"),OFFSET('Hygiene Data'!$D$5,0,10*ROW('Hygiene Data'!D121)),NA())</f>
        <v>#N/A</v>
      </c>
      <c r="BA127" s="492" t="e">
        <f ca="1">+IF(AND(ISNUMBER(OFFSET('Hygiene Data'!$D$7,0,10*ROW('Hygiene Data'!D121))),'Data Summary'!DP127="Yes"),OFFSET('Hygiene Data'!$D$7,0,10*ROW('Hygiene Data'!D121)),NA())</f>
        <v>#N/A</v>
      </c>
      <c r="BB127" s="492" t="e">
        <f ca="1">+IF(AND(ISNUMBER(OFFSET('Hygiene Data'!$D$9,0,10*ROW('Hygiene Data'!D121))),'Data Summary'!DQ127="Yes"),OFFSET('Hygiene Data'!$D$9,0,10*ROW('Hygiene Data'!D121)),NA())</f>
        <v>#N/A</v>
      </c>
      <c r="BC127" s="492" t="e">
        <f ca="1">+IF(AND(ISNUMBER(OFFSET('Hygiene Data'!$E$5,0,10*ROW('Hygiene Data'!E121))),'Data Summary'!DR127="Yes"),OFFSET('Hygiene Data'!$E$5,0,10*ROW('Hygiene Data'!E121)),NA())</f>
        <v>#N/A</v>
      </c>
      <c r="BD127" s="492" t="e">
        <f ca="1">+IF(AND(ISNUMBER(OFFSET('Hygiene Data'!$E$7,0,10*ROW('Hygiene Data'!E121))),'Data Summary'!DS127="Yes"),OFFSET('Hygiene Data'!$E$7,0,10*ROW('Hygiene Data'!E121)),NA())</f>
        <v>#N/A</v>
      </c>
      <c r="BE127" s="492" t="e">
        <f ca="1">+IF(AND(ISNUMBER(OFFSET('Hygiene Data'!$E$9,0,10*ROW('Hygiene Data'!E121))),'Data Summary'!DT127="Yes"),OFFSET('Hygiene Data'!$E$9,0,10*ROW('Hygiene Data'!E121)),NA())</f>
        <v>#N/A</v>
      </c>
      <c r="BF127" s="492" t="e">
        <f ca="1">+IF(AND(ISNUMBER(OFFSET('Hygiene Data'!$F$5,0,10*ROW('Hygiene Data'!F121))),'Data Summary'!DU127="Yes"),OFFSET('Hygiene Data'!$F$5,0,10*ROW('Hygiene Data'!F121)),NA())</f>
        <v>#N/A</v>
      </c>
      <c r="BG127" s="492" t="e">
        <f ca="1">+IF(AND(ISNUMBER(OFFSET('Hygiene Data'!$F$7,0,10*ROW('Hygiene Data'!F121))),'Data Summary'!DV127="Yes"),OFFSET('Hygiene Data'!$F$7,0,10*ROW('Hygiene Data'!F121)),NA())</f>
        <v>#N/A</v>
      </c>
      <c r="BH127" s="492" t="e">
        <f ca="1">+IF(AND(ISNUMBER(OFFSET('Hygiene Data'!$F$9,0,10*ROW('Hygiene Data'!F121))),'Data Summary'!DW127="Yes"),OFFSET('Hygiene Data'!$F$9,0,10*ROW('Hygiene Data'!F121)),NA())</f>
        <v>#N/A</v>
      </c>
      <c r="BI127" s="492" t="e">
        <f ca="1">+IF(AND(ISNUMBER(OFFSET('Hygiene Data'!$G$5,0,10*ROW('Hygiene Data'!G121))),'Data Summary'!DX127="Yes"),OFFSET('Hygiene Data'!$G$5,0,10*ROW('Hygiene Data'!G121)),NA())</f>
        <v>#N/A</v>
      </c>
      <c r="BJ127" s="492" t="e">
        <f ca="1">+IF(AND(ISNUMBER(OFFSET('Hygiene Data'!$G$7,0,10*ROW('Hygiene Data'!G121))),'Data Summary'!DY127="Yes"),OFFSET('Hygiene Data'!$G$7,0,10*ROW('Hygiene Data'!G121)),NA())</f>
        <v>#N/A</v>
      </c>
      <c r="BK127" s="492" t="e">
        <f ca="1">+IF(AND(ISNUMBER(OFFSET('Hygiene Data'!$G$9,0,10*ROW('Hygiene Data'!G121))),'Data Summary'!DZ127="Yes"),OFFSET('Hygiene Data'!$G$9,0,10*ROW('Hygiene Data'!G121)),NA())</f>
        <v>#N/A</v>
      </c>
      <c r="BL127" s="492" t="e">
        <f ca="1">+IF(AND(ISNUMBER(OFFSET('Hygiene Data'!$H$5,0,10*ROW('Hygiene Data'!H121))),'Data Summary'!EA127="Yes"),OFFSET('Hygiene Data'!$H$5,0,10*ROW('Hygiene Data'!H121)),NA())</f>
        <v>#N/A</v>
      </c>
      <c r="BM127" s="492" t="e">
        <f ca="1">+IF(AND(ISNUMBER(OFFSET('Hygiene Data'!$H$7,0,10*ROW('Hygiene Data'!H121))),'Data Summary'!EB127="Yes"),OFFSET('Hygiene Data'!$H$7,0,10*ROW('Hygiene Data'!H121)),NA())</f>
        <v>#N/A</v>
      </c>
      <c r="BN127" s="492" t="e">
        <f ca="1">+IF(AND(ISNUMBER(OFFSET('Hygiene Data'!$H$9,0,10*ROW('Hygiene Data'!H121))),'Data Summary'!EC127="Yes"),OFFSET('Hygiene Data'!$H$9,0,10*ROW('Hygiene Data'!H121)),NA())</f>
        <v>#N/A</v>
      </c>
      <c r="BO127" s="492" t="e">
        <f ca="1">+IF(AND(ISNUMBER(OFFSET('Hygiene Data'!$I$5,0,10*ROW('Hygiene Data'!I121))),'Data Summary'!ED127="Yes"),OFFSET('Hygiene Data'!$I$5,0,10*ROW('Hygiene Data'!I121)),NA())</f>
        <v>#N/A</v>
      </c>
      <c r="BP127" s="492" t="e">
        <f ca="1">+IF(AND(ISNUMBER(OFFSET('Hygiene Data'!$I$7,0,10*ROW('Hygiene Data'!I121))),'Data Summary'!EE127="Yes"),OFFSET('Hygiene Data'!$I$7,0,10*ROW('Hygiene Data'!I121)),NA())</f>
        <v>#N/A</v>
      </c>
      <c r="BQ127" s="492" t="e">
        <f ca="1">+IF(AND(ISNUMBER(OFFSET('Hygiene Data'!$I$9,0,10*ROW('Hygiene Data'!I121))),'Data Summary'!EF127="Yes"),OFFSET('Hygiene Data'!$I$9,0,10*ROW('Hygiene Data'!I121)),NA())</f>
        <v>#N/A</v>
      </c>
    </row>
    <row r="128" spans="1:69" x14ac:dyDescent="0.25">
      <c r="A128" s="488" t="e">
        <f ca="1">+RIGHT('Data Summary'!A128,LEN('Data Summary'!A128)-9)</f>
        <v>#VALUE!</v>
      </c>
      <c r="B128" s="462" t="str">
        <f ca="1">+IF(ISTEXT('Data Summary'!B128),'Data Summary'!B128,"")</f>
        <v/>
      </c>
      <c r="C128" s="489" t="e">
        <f ca="1">+VALUE('Data Summary'!C128)</f>
        <v>#VALUE!</v>
      </c>
      <c r="D128" s="490" t="e">
        <f ca="1">+IF(AND(ISNUMBER(OFFSET('Water Data'!$D$4,0,10*ROW('Water Data'!D122))),'Data Summary'!BS128="Yes"),100-OFFSET('Water Data'!$D$4,0,10*ROW('Water Data'!D122)),NA())</f>
        <v>#N/A</v>
      </c>
      <c r="E128" s="490" t="e">
        <f ca="1">+IF(AND(ISNUMBER(OFFSET('Water Data'!$D$6,0,10*ROW('Water Data'!D122))),'Data Summary'!BT128="Yes"),OFFSET('Water Data'!$D$6,0,10*ROW('Water Data'!D122)),NA())</f>
        <v>#N/A</v>
      </c>
      <c r="F128" s="490" t="e">
        <f ca="1">+IF(AND(ISNUMBER(OFFSET('Water Data'!$D$9,0,10*ROW('Water Data'!D122))),'Data Summary'!BU128="Yes"),OFFSET('Water Data'!$D$9,0,10*ROW('Water Data'!D122)),NA())</f>
        <v>#N/A</v>
      </c>
      <c r="G128" s="490" t="e">
        <f ca="1">+IF(AND(ISNUMBER(OFFSET('Water Data'!$E$4,0,10*ROW('Water Data'!E122))),'Data Summary'!BV128="Yes"),100-OFFSET('Water Data'!$E$4,0,10*ROW('Water Data'!E122)),NA())</f>
        <v>#N/A</v>
      </c>
      <c r="H128" s="490" t="e">
        <f ca="1">+IF(AND(ISNUMBER(OFFSET('Water Data'!$E$6,0,10*ROW('Water Data'!E122))),'Data Summary'!BW128="Yes"),OFFSET('Water Data'!$E$6,0,10*ROW('Water Data'!E122)),NA())</f>
        <v>#N/A</v>
      </c>
      <c r="I128" s="490" t="e">
        <f ca="1">+IF(AND(ISNUMBER(OFFSET('Water Data'!$E$9,0,10*ROW('Water Data'!E122))),'Data Summary'!BX128="Yes"),OFFSET('Water Data'!$E$9,0,10*ROW('Water Data'!E122)),NA())</f>
        <v>#N/A</v>
      </c>
      <c r="J128" s="490" t="e">
        <f ca="1">+IF(AND(ISNUMBER(OFFSET('Water Data'!$F$4,0,10*ROW('Water Data'!F122))),'Data Summary'!BY128="Yes"),100-OFFSET('Water Data'!$F$4,0,10*ROW('Water Data'!F122)),NA())</f>
        <v>#N/A</v>
      </c>
      <c r="K128" s="490" t="e">
        <f ca="1">+IF(AND(ISNUMBER(OFFSET('Water Data'!$F$6,0,10*ROW('Water Data'!F122))),'Data Summary'!BZ128="Yes"),OFFSET('Water Data'!$F$6,0,10*ROW('Water Data'!F122)),NA())</f>
        <v>#N/A</v>
      </c>
      <c r="L128" s="490" t="e">
        <f ca="1">+IF(AND(ISNUMBER(OFFSET('Water Data'!$F$9,0,10*ROW('Water Data'!F122))),'Data Summary'!CA128="Yes"),OFFSET('Water Data'!$F$9,0,10*ROW('Water Data'!F122)),NA())</f>
        <v>#N/A</v>
      </c>
      <c r="M128" s="490" t="e">
        <f ca="1">+IF(AND(ISNUMBER(OFFSET('Water Data'!$G$4,0,10*ROW('Water Data'!G122))),'Data Summary'!CB128="Yes"),100-OFFSET('Water Data'!$G$4,0,10*ROW('Water Data'!G122)),NA())</f>
        <v>#N/A</v>
      </c>
      <c r="N128" s="490" t="e">
        <f ca="1">+IF(AND(ISNUMBER(OFFSET('Water Data'!$G$6,0,10*ROW('Water Data'!G122))),'Data Summary'!CC128="Yes"),OFFSET('Water Data'!$G$6,0,10*ROW('Water Data'!G122)),NA())</f>
        <v>#N/A</v>
      </c>
      <c r="O128" s="490" t="e">
        <f ca="1">+IF(AND(ISNUMBER(OFFSET('Water Data'!$G$9,0,10*ROW('Water Data'!G122))),'Data Summary'!CD128="Yes"),OFFSET('Water Data'!$G$9,0,10*ROW('Water Data'!G122)),NA())</f>
        <v>#N/A</v>
      </c>
      <c r="P128" s="490" t="e">
        <f ca="1">+IF(AND(ISNUMBER(OFFSET('Water Data'!$H$4,0,10*ROW('Water Data'!H122))),'Data Summary'!CE128="Yes"),100-OFFSET('Water Data'!$H$4,0,10*ROW('Water Data'!H122)),NA())</f>
        <v>#N/A</v>
      </c>
      <c r="Q128" s="490" t="e">
        <f ca="1">+IF(AND(ISNUMBER(OFFSET('Water Data'!$H$6,0,10*ROW('Water Data'!H122))),'Data Summary'!CF128="Yes"),OFFSET('Water Data'!$H$6,0,10*ROW('Water Data'!H122)),NA())</f>
        <v>#N/A</v>
      </c>
      <c r="R128" s="490" t="e">
        <f ca="1">+IF(AND(ISNUMBER(OFFSET('Water Data'!$H$9,0,10*ROW('Water Data'!H122))),'Data Summary'!CG128="Yes"),OFFSET('Water Data'!$H$9,0,10*ROW('Water Data'!H122)),NA())</f>
        <v>#N/A</v>
      </c>
      <c r="S128" s="490" t="e">
        <f ca="1">+IF(AND(ISNUMBER(OFFSET('Water Data'!$I$4,0,10*ROW('Water Data'!I122))),'Data Summary'!CH128="Yes"),100-OFFSET('Water Data'!$I$4,0,10*ROW('Water Data'!I122)),NA())</f>
        <v>#N/A</v>
      </c>
      <c r="T128" s="490" t="e">
        <f ca="1">+IF(AND(ISNUMBER(OFFSET('Water Data'!$I$6,0,10*ROW('Water Data'!I122))),'Data Summary'!CI128="Yes"),OFFSET('Water Data'!$I$6,0,10*ROW('Water Data'!I122)),NA())</f>
        <v>#N/A</v>
      </c>
      <c r="U128" s="490" t="e">
        <f ca="1">+IF(AND(ISNUMBER(OFFSET('Water Data'!$I$9,0,10*ROW('Water Data'!I122))),'Data Summary'!CJ128="Yes"),OFFSET('Water Data'!$I$9,0,10*ROW('Water Data'!I122)),NA())</f>
        <v>#N/A</v>
      </c>
      <c r="V128" s="491" t="e">
        <f ca="1">+IF(AND(ISNUMBER(OFFSET('Sanitation Data'!$D$4,0,10*ROW('Sanitation Data'!D122))),'Data Summary'!CK128="Yes"),100-OFFSET('Sanitation Data'!$D$4,0,10*ROW('Sanitation Data'!D122)),NA())</f>
        <v>#N/A</v>
      </c>
      <c r="W128" s="491" t="e">
        <f ca="1">+IF(AND(ISNUMBER(OFFSET('Sanitation Data'!$D$6,0,10*ROW('Sanitation Data'!D122))),'Data Summary'!CL128="Yes"),OFFSET('Sanitation Data'!$D$6,0,10*ROW('Sanitation Data'!D122)),NA())</f>
        <v>#N/A</v>
      </c>
      <c r="X128" s="491" t="e">
        <f ca="1">+IF(AND(ISNUMBER(OFFSET('Sanitation Data'!$D$10,0,10*ROW('Sanitation Data'!D122))),'Data Summary'!CM128="Yes"),OFFSET('Sanitation Data'!$D$10,0,10*ROW('Sanitation Data'!D122)),NA())</f>
        <v>#N/A</v>
      </c>
      <c r="Y128" s="491" t="e">
        <f ca="1">+IF(AND(ISNUMBER(OFFSET('Sanitation Data'!$D$11,0,10*ROW('Sanitation Data'!D122))),'Data Summary'!CN128="Yes"),OFFSET('Sanitation Data'!$D$11,0,10*ROW('Sanitation Data'!D122)),NA())</f>
        <v>#N/A</v>
      </c>
      <c r="Z128" s="491" t="e">
        <f ca="1">+IF(AND(ISNUMBER(OFFSET('Sanitation Data'!$D$12,0,10*ROW('Sanitation Data'!D122))),'Data Summary'!CO128="Yes"),OFFSET('Sanitation Data'!$D$12,0,10*ROW('Sanitation Data'!D122)),NA())</f>
        <v>#N/A</v>
      </c>
      <c r="AA128" s="491" t="e">
        <f ca="1">+IF(AND(ISNUMBER(OFFSET('Sanitation Data'!$E$4,0,10*ROW('Sanitation Data'!E122))),'Data Summary'!CP128="Yes"),100-OFFSET('Sanitation Data'!$E$4,0,10*ROW('Sanitation Data'!E122)),NA())</f>
        <v>#N/A</v>
      </c>
      <c r="AB128" s="491" t="e">
        <f ca="1">+IF(AND(ISNUMBER(OFFSET('Sanitation Data'!$E$6,0,10*ROW('Sanitation Data'!E122))),'Data Summary'!CQ128="Yes"),OFFSET('Sanitation Data'!$E$6,0,10*ROW('Sanitation Data'!E122)),NA())</f>
        <v>#N/A</v>
      </c>
      <c r="AC128" s="491" t="e">
        <f ca="1">+IF(AND(ISNUMBER(OFFSET('Sanitation Data'!$E$10,0,10*ROW('Sanitation Data'!E122))),'Data Summary'!CR128="Yes"),OFFSET('Sanitation Data'!$E$10,0,10*ROW('Sanitation Data'!E122)),NA())</f>
        <v>#N/A</v>
      </c>
      <c r="AD128" s="491" t="e">
        <f ca="1">+IF(AND(ISNUMBER(OFFSET('Sanitation Data'!$E$11,0,10*ROW('Sanitation Data'!E122))),'Data Summary'!CS128="Yes"),OFFSET('Sanitation Data'!$E$11,0,10*ROW('Sanitation Data'!E122)),NA())</f>
        <v>#N/A</v>
      </c>
      <c r="AE128" s="491" t="e">
        <f ca="1">+IF(AND(ISNUMBER(OFFSET('Sanitation Data'!$E$12,0,10*ROW('Sanitation Data'!E122))),'Data Summary'!CT128="Yes"),OFFSET('Sanitation Data'!$E$12,0,10*ROW('Sanitation Data'!E122)),NA())</f>
        <v>#N/A</v>
      </c>
      <c r="AF128" s="491" t="e">
        <f ca="1">+IF(AND(ISNUMBER(OFFSET('Sanitation Data'!$F$4,0,10*ROW('Sanitation Data'!F122))),'Data Summary'!CU128="Yes"),100-OFFSET('Sanitation Data'!$F$4,0,10*ROW('Sanitation Data'!F122)),NA())</f>
        <v>#N/A</v>
      </c>
      <c r="AG128" s="491" t="e">
        <f ca="1">+IF(AND(ISNUMBER(OFFSET('Sanitation Data'!$F$6,0,10*ROW('Sanitation Data'!F122))),'Data Summary'!CV128="Yes"),OFFSET('Sanitation Data'!$F$6,0,10*ROW('Sanitation Data'!F122)),NA())</f>
        <v>#N/A</v>
      </c>
      <c r="AH128" s="491" t="e">
        <f ca="1">+IF(AND(ISNUMBER(OFFSET('Sanitation Data'!$F$10,0,10*ROW('Sanitation Data'!F122))),'Data Summary'!CW128="Yes"),OFFSET('Sanitation Data'!$F$10,0,10*ROW('Sanitation Data'!F122)),NA())</f>
        <v>#N/A</v>
      </c>
      <c r="AI128" s="491" t="e">
        <f ca="1">+IF(AND(ISNUMBER(OFFSET('Sanitation Data'!$F$11,0,10*ROW('Sanitation Data'!F122))),'Data Summary'!CX128="Yes"),OFFSET('Sanitation Data'!$F$11,0,10*ROW('Sanitation Data'!F122)),NA())</f>
        <v>#N/A</v>
      </c>
      <c r="AJ128" s="491" t="e">
        <f ca="1">+IF(AND(ISNUMBER(OFFSET('Sanitation Data'!$F$12,0,10*ROW('Sanitation Data'!F122))),'Data Summary'!CY128="Yes"),OFFSET('Sanitation Data'!$F$12,0,10*ROW('Sanitation Data'!F122)),NA())</f>
        <v>#N/A</v>
      </c>
      <c r="AK128" s="491" t="e">
        <f ca="1">+IF(AND(ISNUMBER(OFFSET('Sanitation Data'!$G$4,0,10*ROW('Sanitation Data'!G122))),'Data Summary'!CZ128="Yes"),100-OFFSET('Sanitation Data'!$G$4,0,10*ROW('Sanitation Data'!G122)),NA())</f>
        <v>#N/A</v>
      </c>
      <c r="AL128" s="491" t="e">
        <f ca="1">+IF(AND(ISNUMBER(OFFSET('Sanitation Data'!$G$6,0,10*ROW('Sanitation Data'!G122))),'Data Summary'!DA128="Yes"),OFFSET('Sanitation Data'!$G$6,0,10*ROW('Sanitation Data'!G122)),NA())</f>
        <v>#N/A</v>
      </c>
      <c r="AM128" s="491" t="e">
        <f ca="1">+IF(AND(ISNUMBER(OFFSET('Sanitation Data'!$G$10,0,10*ROW('Sanitation Data'!G122))),'Data Summary'!DB128="Yes"),OFFSET('Sanitation Data'!$G$10,0,10*ROW('Sanitation Data'!G122)),NA())</f>
        <v>#N/A</v>
      </c>
      <c r="AN128" s="491" t="e">
        <f ca="1">+IF(AND(ISNUMBER(OFFSET('Sanitation Data'!$G$11,0,10*ROW('Sanitation Data'!G122))),'Data Summary'!DC128="Yes"),OFFSET('Sanitation Data'!$G$11,0,10*ROW('Sanitation Data'!G122)),NA())</f>
        <v>#N/A</v>
      </c>
      <c r="AO128" s="491" t="e">
        <f ca="1">+IF(AND(ISNUMBER(OFFSET('Sanitation Data'!$G$12,0,10*ROW('Sanitation Data'!G122))),'Data Summary'!DD128="Yes"),OFFSET('Sanitation Data'!$G$12,0,10*ROW('Sanitation Data'!G122)),NA())</f>
        <v>#N/A</v>
      </c>
      <c r="AP128" s="491" t="e">
        <f ca="1">+IF(AND(ISNUMBER(OFFSET('Sanitation Data'!$H$4,0,10*ROW('Sanitation Data'!H122))),'Data Summary'!DE128="Yes"),100-OFFSET('Sanitation Data'!$H$4,0,10*ROW('Sanitation Data'!H122)),NA())</f>
        <v>#N/A</v>
      </c>
      <c r="AQ128" s="491" t="e">
        <f ca="1">+IF(AND(ISNUMBER(OFFSET('Sanitation Data'!$H$6,0,10*ROW('Sanitation Data'!H122))),'Data Summary'!DF128="Yes"),OFFSET('Sanitation Data'!$H$6,0,10*ROW('Sanitation Data'!H122)),NA())</f>
        <v>#N/A</v>
      </c>
      <c r="AR128" s="491" t="e">
        <f ca="1">+IF(AND(ISNUMBER(OFFSET('Sanitation Data'!$H$10,0,10*ROW('Sanitation Data'!H122))),'Data Summary'!DG128="Yes"),OFFSET('Sanitation Data'!$H$10,0,10*ROW('Sanitation Data'!H122)),NA())</f>
        <v>#N/A</v>
      </c>
      <c r="AS128" s="491" t="e">
        <f ca="1">+IF(AND(ISNUMBER(OFFSET('Sanitation Data'!$H$11,0,10*ROW('Sanitation Data'!H122))),'Data Summary'!DH128="Yes"),OFFSET('Sanitation Data'!$H$11,0,10*ROW('Sanitation Data'!H122)),NA())</f>
        <v>#N/A</v>
      </c>
      <c r="AT128" s="491" t="e">
        <f ca="1">+IF(AND(ISNUMBER(OFFSET('Sanitation Data'!$H$12,0,10*ROW('Sanitation Data'!H122))),'Data Summary'!DI128="Yes"),OFFSET('Sanitation Data'!$H$12,0,10*ROW('Sanitation Data'!H122)),NA())</f>
        <v>#N/A</v>
      </c>
      <c r="AU128" s="491" t="e">
        <f ca="1">+IF(AND(ISNUMBER(OFFSET('Sanitation Data'!$I$4,0,10*ROW('Sanitation Data'!I122))),'Data Summary'!DJ128="Yes"),100-OFFSET('Sanitation Data'!$I$4,0,10*ROW('Sanitation Data'!I122)),NA())</f>
        <v>#N/A</v>
      </c>
      <c r="AV128" s="491" t="e">
        <f ca="1">+IF(AND(ISNUMBER(OFFSET('Sanitation Data'!$I$6,0,10*ROW('Sanitation Data'!I122))),'Data Summary'!DK128="Yes"),OFFSET('Sanitation Data'!$I$6,0,10*ROW('Sanitation Data'!I122)),NA())</f>
        <v>#N/A</v>
      </c>
      <c r="AW128" s="491" t="e">
        <f ca="1">+IF(AND(ISNUMBER(OFFSET('Sanitation Data'!$I$10,0,10*ROW('Sanitation Data'!I122))),'Data Summary'!DL128="Yes"),OFFSET('Sanitation Data'!$I$10,0,10*ROW('Sanitation Data'!I122)),NA())</f>
        <v>#N/A</v>
      </c>
      <c r="AX128" s="491" t="e">
        <f ca="1">+IF(AND(ISNUMBER(OFFSET('Sanitation Data'!$I$11,0,10*ROW('Sanitation Data'!I122))),'Data Summary'!DM128="Yes"),OFFSET('Sanitation Data'!$I$11,0,10*ROW('Sanitation Data'!I122)),NA())</f>
        <v>#N/A</v>
      </c>
      <c r="AY128" s="491" t="e">
        <f ca="1">+IF(AND(ISNUMBER(OFFSET('Sanitation Data'!$I$12,0,10*ROW('Sanitation Data'!I122))),'Data Summary'!DN128="Yes"),OFFSET('Sanitation Data'!$I$12,0,10*ROW('Sanitation Data'!I122)),NA())</f>
        <v>#N/A</v>
      </c>
      <c r="AZ128" s="492" t="e">
        <f ca="1">+IF(AND(ISNUMBER(OFFSET('Hygiene Data'!$D$5,0,10*ROW('Hygiene Data'!D122))),'Data Summary'!DO128="Yes"),OFFSET('Hygiene Data'!$D$5,0,10*ROW('Hygiene Data'!D122)),NA())</f>
        <v>#N/A</v>
      </c>
      <c r="BA128" s="492" t="e">
        <f ca="1">+IF(AND(ISNUMBER(OFFSET('Hygiene Data'!$D$7,0,10*ROW('Hygiene Data'!D122))),'Data Summary'!DP128="Yes"),OFFSET('Hygiene Data'!$D$7,0,10*ROW('Hygiene Data'!D122)),NA())</f>
        <v>#N/A</v>
      </c>
      <c r="BB128" s="492" t="e">
        <f ca="1">+IF(AND(ISNUMBER(OFFSET('Hygiene Data'!$D$9,0,10*ROW('Hygiene Data'!D122))),'Data Summary'!DQ128="Yes"),OFFSET('Hygiene Data'!$D$9,0,10*ROW('Hygiene Data'!D122)),NA())</f>
        <v>#N/A</v>
      </c>
      <c r="BC128" s="492" t="e">
        <f ca="1">+IF(AND(ISNUMBER(OFFSET('Hygiene Data'!$E$5,0,10*ROW('Hygiene Data'!E122))),'Data Summary'!DR128="Yes"),OFFSET('Hygiene Data'!$E$5,0,10*ROW('Hygiene Data'!E122)),NA())</f>
        <v>#N/A</v>
      </c>
      <c r="BD128" s="492" t="e">
        <f ca="1">+IF(AND(ISNUMBER(OFFSET('Hygiene Data'!$E$7,0,10*ROW('Hygiene Data'!E122))),'Data Summary'!DS128="Yes"),OFFSET('Hygiene Data'!$E$7,0,10*ROW('Hygiene Data'!E122)),NA())</f>
        <v>#N/A</v>
      </c>
      <c r="BE128" s="492" t="e">
        <f ca="1">+IF(AND(ISNUMBER(OFFSET('Hygiene Data'!$E$9,0,10*ROW('Hygiene Data'!E122))),'Data Summary'!DT128="Yes"),OFFSET('Hygiene Data'!$E$9,0,10*ROW('Hygiene Data'!E122)),NA())</f>
        <v>#N/A</v>
      </c>
      <c r="BF128" s="492" t="e">
        <f ca="1">+IF(AND(ISNUMBER(OFFSET('Hygiene Data'!$F$5,0,10*ROW('Hygiene Data'!F122))),'Data Summary'!DU128="Yes"),OFFSET('Hygiene Data'!$F$5,0,10*ROW('Hygiene Data'!F122)),NA())</f>
        <v>#N/A</v>
      </c>
      <c r="BG128" s="492" t="e">
        <f ca="1">+IF(AND(ISNUMBER(OFFSET('Hygiene Data'!$F$7,0,10*ROW('Hygiene Data'!F122))),'Data Summary'!DV128="Yes"),OFFSET('Hygiene Data'!$F$7,0,10*ROW('Hygiene Data'!F122)),NA())</f>
        <v>#N/A</v>
      </c>
      <c r="BH128" s="492" t="e">
        <f ca="1">+IF(AND(ISNUMBER(OFFSET('Hygiene Data'!$F$9,0,10*ROW('Hygiene Data'!F122))),'Data Summary'!DW128="Yes"),OFFSET('Hygiene Data'!$F$9,0,10*ROW('Hygiene Data'!F122)),NA())</f>
        <v>#N/A</v>
      </c>
      <c r="BI128" s="492" t="e">
        <f ca="1">+IF(AND(ISNUMBER(OFFSET('Hygiene Data'!$G$5,0,10*ROW('Hygiene Data'!G122))),'Data Summary'!DX128="Yes"),OFFSET('Hygiene Data'!$G$5,0,10*ROW('Hygiene Data'!G122)),NA())</f>
        <v>#N/A</v>
      </c>
      <c r="BJ128" s="492" t="e">
        <f ca="1">+IF(AND(ISNUMBER(OFFSET('Hygiene Data'!$G$7,0,10*ROW('Hygiene Data'!G122))),'Data Summary'!DY128="Yes"),OFFSET('Hygiene Data'!$G$7,0,10*ROW('Hygiene Data'!G122)),NA())</f>
        <v>#N/A</v>
      </c>
      <c r="BK128" s="492" t="e">
        <f ca="1">+IF(AND(ISNUMBER(OFFSET('Hygiene Data'!$G$9,0,10*ROW('Hygiene Data'!G122))),'Data Summary'!DZ128="Yes"),OFFSET('Hygiene Data'!$G$9,0,10*ROW('Hygiene Data'!G122)),NA())</f>
        <v>#N/A</v>
      </c>
      <c r="BL128" s="492" t="e">
        <f ca="1">+IF(AND(ISNUMBER(OFFSET('Hygiene Data'!$H$5,0,10*ROW('Hygiene Data'!H122))),'Data Summary'!EA128="Yes"),OFFSET('Hygiene Data'!$H$5,0,10*ROW('Hygiene Data'!H122)),NA())</f>
        <v>#N/A</v>
      </c>
      <c r="BM128" s="492" t="e">
        <f ca="1">+IF(AND(ISNUMBER(OFFSET('Hygiene Data'!$H$7,0,10*ROW('Hygiene Data'!H122))),'Data Summary'!EB128="Yes"),OFFSET('Hygiene Data'!$H$7,0,10*ROW('Hygiene Data'!H122)),NA())</f>
        <v>#N/A</v>
      </c>
      <c r="BN128" s="492" t="e">
        <f ca="1">+IF(AND(ISNUMBER(OFFSET('Hygiene Data'!$H$9,0,10*ROW('Hygiene Data'!H122))),'Data Summary'!EC128="Yes"),OFFSET('Hygiene Data'!$H$9,0,10*ROW('Hygiene Data'!H122)),NA())</f>
        <v>#N/A</v>
      </c>
      <c r="BO128" s="492" t="e">
        <f ca="1">+IF(AND(ISNUMBER(OFFSET('Hygiene Data'!$I$5,0,10*ROW('Hygiene Data'!I122))),'Data Summary'!ED128="Yes"),OFFSET('Hygiene Data'!$I$5,0,10*ROW('Hygiene Data'!I122)),NA())</f>
        <v>#N/A</v>
      </c>
      <c r="BP128" s="492" t="e">
        <f ca="1">+IF(AND(ISNUMBER(OFFSET('Hygiene Data'!$I$7,0,10*ROW('Hygiene Data'!I122))),'Data Summary'!EE128="Yes"),OFFSET('Hygiene Data'!$I$7,0,10*ROW('Hygiene Data'!I122)),NA())</f>
        <v>#N/A</v>
      </c>
      <c r="BQ128" s="492" t="e">
        <f ca="1">+IF(AND(ISNUMBER(OFFSET('Hygiene Data'!$I$9,0,10*ROW('Hygiene Data'!I122))),'Data Summary'!EF128="Yes"),OFFSET('Hygiene Data'!$I$9,0,10*ROW('Hygiene Data'!I122)),NA())</f>
        <v>#N/A</v>
      </c>
    </row>
    <row r="129" spans="1:69" x14ac:dyDescent="0.25">
      <c r="A129" s="488" t="e">
        <f ca="1">+RIGHT('Data Summary'!A129,LEN('Data Summary'!A129)-9)</f>
        <v>#VALUE!</v>
      </c>
      <c r="B129" s="462" t="str">
        <f ca="1">+IF(ISTEXT('Data Summary'!B129),'Data Summary'!B129,"")</f>
        <v/>
      </c>
      <c r="C129" s="489" t="e">
        <f ca="1">+VALUE('Data Summary'!C129)</f>
        <v>#VALUE!</v>
      </c>
      <c r="D129" s="490" t="e">
        <f ca="1">+IF(AND(ISNUMBER(OFFSET('Water Data'!$D$4,0,10*ROW('Water Data'!D123))),'Data Summary'!BS129="Yes"),100-OFFSET('Water Data'!$D$4,0,10*ROW('Water Data'!D123)),NA())</f>
        <v>#N/A</v>
      </c>
      <c r="E129" s="490" t="e">
        <f ca="1">+IF(AND(ISNUMBER(OFFSET('Water Data'!$D$6,0,10*ROW('Water Data'!D123))),'Data Summary'!BT129="Yes"),OFFSET('Water Data'!$D$6,0,10*ROW('Water Data'!D123)),NA())</f>
        <v>#N/A</v>
      </c>
      <c r="F129" s="490" t="e">
        <f ca="1">+IF(AND(ISNUMBER(OFFSET('Water Data'!$D$9,0,10*ROW('Water Data'!D123))),'Data Summary'!BU129="Yes"),OFFSET('Water Data'!$D$9,0,10*ROW('Water Data'!D123)),NA())</f>
        <v>#N/A</v>
      </c>
      <c r="G129" s="490" t="e">
        <f ca="1">+IF(AND(ISNUMBER(OFFSET('Water Data'!$E$4,0,10*ROW('Water Data'!E123))),'Data Summary'!BV129="Yes"),100-OFFSET('Water Data'!$E$4,0,10*ROW('Water Data'!E123)),NA())</f>
        <v>#N/A</v>
      </c>
      <c r="H129" s="490" t="e">
        <f ca="1">+IF(AND(ISNUMBER(OFFSET('Water Data'!$E$6,0,10*ROW('Water Data'!E123))),'Data Summary'!BW129="Yes"),OFFSET('Water Data'!$E$6,0,10*ROW('Water Data'!E123)),NA())</f>
        <v>#N/A</v>
      </c>
      <c r="I129" s="490" t="e">
        <f ca="1">+IF(AND(ISNUMBER(OFFSET('Water Data'!$E$9,0,10*ROW('Water Data'!E123))),'Data Summary'!BX129="Yes"),OFFSET('Water Data'!$E$9,0,10*ROW('Water Data'!E123)),NA())</f>
        <v>#N/A</v>
      </c>
      <c r="J129" s="490" t="e">
        <f ca="1">+IF(AND(ISNUMBER(OFFSET('Water Data'!$F$4,0,10*ROW('Water Data'!F123))),'Data Summary'!BY129="Yes"),100-OFFSET('Water Data'!$F$4,0,10*ROW('Water Data'!F123)),NA())</f>
        <v>#N/A</v>
      </c>
      <c r="K129" s="490" t="e">
        <f ca="1">+IF(AND(ISNUMBER(OFFSET('Water Data'!$F$6,0,10*ROW('Water Data'!F123))),'Data Summary'!BZ129="Yes"),OFFSET('Water Data'!$F$6,0,10*ROW('Water Data'!F123)),NA())</f>
        <v>#N/A</v>
      </c>
      <c r="L129" s="490" t="e">
        <f ca="1">+IF(AND(ISNUMBER(OFFSET('Water Data'!$F$9,0,10*ROW('Water Data'!F123))),'Data Summary'!CA129="Yes"),OFFSET('Water Data'!$F$9,0,10*ROW('Water Data'!F123)),NA())</f>
        <v>#N/A</v>
      </c>
      <c r="M129" s="490" t="e">
        <f ca="1">+IF(AND(ISNUMBER(OFFSET('Water Data'!$G$4,0,10*ROW('Water Data'!G123))),'Data Summary'!CB129="Yes"),100-OFFSET('Water Data'!$G$4,0,10*ROW('Water Data'!G123)),NA())</f>
        <v>#N/A</v>
      </c>
      <c r="N129" s="490" t="e">
        <f ca="1">+IF(AND(ISNUMBER(OFFSET('Water Data'!$G$6,0,10*ROW('Water Data'!G123))),'Data Summary'!CC129="Yes"),OFFSET('Water Data'!$G$6,0,10*ROW('Water Data'!G123)),NA())</f>
        <v>#N/A</v>
      </c>
      <c r="O129" s="490" t="e">
        <f ca="1">+IF(AND(ISNUMBER(OFFSET('Water Data'!$G$9,0,10*ROW('Water Data'!G123))),'Data Summary'!CD129="Yes"),OFFSET('Water Data'!$G$9,0,10*ROW('Water Data'!G123)),NA())</f>
        <v>#N/A</v>
      </c>
      <c r="P129" s="490" t="e">
        <f ca="1">+IF(AND(ISNUMBER(OFFSET('Water Data'!$H$4,0,10*ROW('Water Data'!H123))),'Data Summary'!CE129="Yes"),100-OFFSET('Water Data'!$H$4,0,10*ROW('Water Data'!H123)),NA())</f>
        <v>#N/A</v>
      </c>
      <c r="Q129" s="490" t="e">
        <f ca="1">+IF(AND(ISNUMBER(OFFSET('Water Data'!$H$6,0,10*ROW('Water Data'!H123))),'Data Summary'!CF129="Yes"),OFFSET('Water Data'!$H$6,0,10*ROW('Water Data'!H123)),NA())</f>
        <v>#N/A</v>
      </c>
      <c r="R129" s="490" t="e">
        <f ca="1">+IF(AND(ISNUMBER(OFFSET('Water Data'!$H$9,0,10*ROW('Water Data'!H123))),'Data Summary'!CG129="Yes"),OFFSET('Water Data'!$H$9,0,10*ROW('Water Data'!H123)),NA())</f>
        <v>#N/A</v>
      </c>
      <c r="S129" s="490" t="e">
        <f ca="1">+IF(AND(ISNUMBER(OFFSET('Water Data'!$I$4,0,10*ROW('Water Data'!I123))),'Data Summary'!CH129="Yes"),100-OFFSET('Water Data'!$I$4,0,10*ROW('Water Data'!I123)),NA())</f>
        <v>#N/A</v>
      </c>
      <c r="T129" s="490" t="e">
        <f ca="1">+IF(AND(ISNUMBER(OFFSET('Water Data'!$I$6,0,10*ROW('Water Data'!I123))),'Data Summary'!CI129="Yes"),OFFSET('Water Data'!$I$6,0,10*ROW('Water Data'!I123)),NA())</f>
        <v>#N/A</v>
      </c>
      <c r="U129" s="490" t="e">
        <f ca="1">+IF(AND(ISNUMBER(OFFSET('Water Data'!$I$9,0,10*ROW('Water Data'!I123))),'Data Summary'!CJ129="Yes"),OFFSET('Water Data'!$I$9,0,10*ROW('Water Data'!I123)),NA())</f>
        <v>#N/A</v>
      </c>
      <c r="V129" s="491" t="e">
        <f ca="1">+IF(AND(ISNUMBER(OFFSET('Sanitation Data'!$D$4,0,10*ROW('Sanitation Data'!D123))),'Data Summary'!CK129="Yes"),100-OFFSET('Sanitation Data'!$D$4,0,10*ROW('Sanitation Data'!D123)),NA())</f>
        <v>#N/A</v>
      </c>
      <c r="W129" s="491" t="e">
        <f ca="1">+IF(AND(ISNUMBER(OFFSET('Sanitation Data'!$D$6,0,10*ROW('Sanitation Data'!D123))),'Data Summary'!CL129="Yes"),OFFSET('Sanitation Data'!$D$6,0,10*ROW('Sanitation Data'!D123)),NA())</f>
        <v>#N/A</v>
      </c>
      <c r="X129" s="491" t="e">
        <f ca="1">+IF(AND(ISNUMBER(OFFSET('Sanitation Data'!$D$10,0,10*ROW('Sanitation Data'!D123))),'Data Summary'!CM129="Yes"),OFFSET('Sanitation Data'!$D$10,0,10*ROW('Sanitation Data'!D123)),NA())</f>
        <v>#N/A</v>
      </c>
      <c r="Y129" s="491" t="e">
        <f ca="1">+IF(AND(ISNUMBER(OFFSET('Sanitation Data'!$D$11,0,10*ROW('Sanitation Data'!D123))),'Data Summary'!CN129="Yes"),OFFSET('Sanitation Data'!$D$11,0,10*ROW('Sanitation Data'!D123)),NA())</f>
        <v>#N/A</v>
      </c>
      <c r="Z129" s="491" t="e">
        <f ca="1">+IF(AND(ISNUMBER(OFFSET('Sanitation Data'!$D$12,0,10*ROW('Sanitation Data'!D123))),'Data Summary'!CO129="Yes"),OFFSET('Sanitation Data'!$D$12,0,10*ROW('Sanitation Data'!D123)),NA())</f>
        <v>#N/A</v>
      </c>
      <c r="AA129" s="491" t="e">
        <f ca="1">+IF(AND(ISNUMBER(OFFSET('Sanitation Data'!$E$4,0,10*ROW('Sanitation Data'!E123))),'Data Summary'!CP129="Yes"),100-OFFSET('Sanitation Data'!$E$4,0,10*ROW('Sanitation Data'!E123)),NA())</f>
        <v>#N/A</v>
      </c>
      <c r="AB129" s="491" t="e">
        <f ca="1">+IF(AND(ISNUMBER(OFFSET('Sanitation Data'!$E$6,0,10*ROW('Sanitation Data'!E123))),'Data Summary'!CQ129="Yes"),OFFSET('Sanitation Data'!$E$6,0,10*ROW('Sanitation Data'!E123)),NA())</f>
        <v>#N/A</v>
      </c>
      <c r="AC129" s="491" t="e">
        <f ca="1">+IF(AND(ISNUMBER(OFFSET('Sanitation Data'!$E$10,0,10*ROW('Sanitation Data'!E123))),'Data Summary'!CR129="Yes"),OFFSET('Sanitation Data'!$E$10,0,10*ROW('Sanitation Data'!E123)),NA())</f>
        <v>#N/A</v>
      </c>
      <c r="AD129" s="491" t="e">
        <f ca="1">+IF(AND(ISNUMBER(OFFSET('Sanitation Data'!$E$11,0,10*ROW('Sanitation Data'!E123))),'Data Summary'!CS129="Yes"),OFFSET('Sanitation Data'!$E$11,0,10*ROW('Sanitation Data'!E123)),NA())</f>
        <v>#N/A</v>
      </c>
      <c r="AE129" s="491" t="e">
        <f ca="1">+IF(AND(ISNUMBER(OFFSET('Sanitation Data'!$E$12,0,10*ROW('Sanitation Data'!E123))),'Data Summary'!CT129="Yes"),OFFSET('Sanitation Data'!$E$12,0,10*ROW('Sanitation Data'!E123)),NA())</f>
        <v>#N/A</v>
      </c>
      <c r="AF129" s="491" t="e">
        <f ca="1">+IF(AND(ISNUMBER(OFFSET('Sanitation Data'!$F$4,0,10*ROW('Sanitation Data'!F123))),'Data Summary'!CU129="Yes"),100-OFFSET('Sanitation Data'!$F$4,0,10*ROW('Sanitation Data'!F123)),NA())</f>
        <v>#N/A</v>
      </c>
      <c r="AG129" s="491" t="e">
        <f ca="1">+IF(AND(ISNUMBER(OFFSET('Sanitation Data'!$F$6,0,10*ROW('Sanitation Data'!F123))),'Data Summary'!CV129="Yes"),OFFSET('Sanitation Data'!$F$6,0,10*ROW('Sanitation Data'!F123)),NA())</f>
        <v>#N/A</v>
      </c>
      <c r="AH129" s="491" t="e">
        <f ca="1">+IF(AND(ISNUMBER(OFFSET('Sanitation Data'!$F$10,0,10*ROW('Sanitation Data'!F123))),'Data Summary'!CW129="Yes"),OFFSET('Sanitation Data'!$F$10,0,10*ROW('Sanitation Data'!F123)),NA())</f>
        <v>#N/A</v>
      </c>
      <c r="AI129" s="491" t="e">
        <f ca="1">+IF(AND(ISNUMBER(OFFSET('Sanitation Data'!$F$11,0,10*ROW('Sanitation Data'!F123))),'Data Summary'!CX129="Yes"),OFFSET('Sanitation Data'!$F$11,0,10*ROW('Sanitation Data'!F123)),NA())</f>
        <v>#N/A</v>
      </c>
      <c r="AJ129" s="491" t="e">
        <f ca="1">+IF(AND(ISNUMBER(OFFSET('Sanitation Data'!$F$12,0,10*ROW('Sanitation Data'!F123))),'Data Summary'!CY129="Yes"),OFFSET('Sanitation Data'!$F$12,0,10*ROW('Sanitation Data'!F123)),NA())</f>
        <v>#N/A</v>
      </c>
      <c r="AK129" s="491" t="e">
        <f ca="1">+IF(AND(ISNUMBER(OFFSET('Sanitation Data'!$G$4,0,10*ROW('Sanitation Data'!G123))),'Data Summary'!CZ129="Yes"),100-OFFSET('Sanitation Data'!$G$4,0,10*ROW('Sanitation Data'!G123)),NA())</f>
        <v>#N/A</v>
      </c>
      <c r="AL129" s="491" t="e">
        <f ca="1">+IF(AND(ISNUMBER(OFFSET('Sanitation Data'!$G$6,0,10*ROW('Sanitation Data'!G123))),'Data Summary'!DA129="Yes"),OFFSET('Sanitation Data'!$G$6,0,10*ROW('Sanitation Data'!G123)),NA())</f>
        <v>#N/A</v>
      </c>
      <c r="AM129" s="491" t="e">
        <f ca="1">+IF(AND(ISNUMBER(OFFSET('Sanitation Data'!$G$10,0,10*ROW('Sanitation Data'!G123))),'Data Summary'!DB129="Yes"),OFFSET('Sanitation Data'!$G$10,0,10*ROW('Sanitation Data'!G123)),NA())</f>
        <v>#N/A</v>
      </c>
      <c r="AN129" s="491" t="e">
        <f ca="1">+IF(AND(ISNUMBER(OFFSET('Sanitation Data'!$G$11,0,10*ROW('Sanitation Data'!G123))),'Data Summary'!DC129="Yes"),OFFSET('Sanitation Data'!$G$11,0,10*ROW('Sanitation Data'!G123)),NA())</f>
        <v>#N/A</v>
      </c>
      <c r="AO129" s="491" t="e">
        <f ca="1">+IF(AND(ISNUMBER(OFFSET('Sanitation Data'!$G$12,0,10*ROW('Sanitation Data'!G123))),'Data Summary'!DD129="Yes"),OFFSET('Sanitation Data'!$G$12,0,10*ROW('Sanitation Data'!G123)),NA())</f>
        <v>#N/A</v>
      </c>
      <c r="AP129" s="491" t="e">
        <f ca="1">+IF(AND(ISNUMBER(OFFSET('Sanitation Data'!$H$4,0,10*ROW('Sanitation Data'!H123))),'Data Summary'!DE129="Yes"),100-OFFSET('Sanitation Data'!$H$4,0,10*ROW('Sanitation Data'!H123)),NA())</f>
        <v>#N/A</v>
      </c>
      <c r="AQ129" s="491" t="e">
        <f ca="1">+IF(AND(ISNUMBER(OFFSET('Sanitation Data'!$H$6,0,10*ROW('Sanitation Data'!H123))),'Data Summary'!DF129="Yes"),OFFSET('Sanitation Data'!$H$6,0,10*ROW('Sanitation Data'!H123)),NA())</f>
        <v>#N/A</v>
      </c>
      <c r="AR129" s="491" t="e">
        <f ca="1">+IF(AND(ISNUMBER(OFFSET('Sanitation Data'!$H$10,0,10*ROW('Sanitation Data'!H123))),'Data Summary'!DG129="Yes"),OFFSET('Sanitation Data'!$H$10,0,10*ROW('Sanitation Data'!H123)),NA())</f>
        <v>#N/A</v>
      </c>
      <c r="AS129" s="491" t="e">
        <f ca="1">+IF(AND(ISNUMBER(OFFSET('Sanitation Data'!$H$11,0,10*ROW('Sanitation Data'!H123))),'Data Summary'!DH129="Yes"),OFFSET('Sanitation Data'!$H$11,0,10*ROW('Sanitation Data'!H123)),NA())</f>
        <v>#N/A</v>
      </c>
      <c r="AT129" s="491" t="e">
        <f ca="1">+IF(AND(ISNUMBER(OFFSET('Sanitation Data'!$H$12,0,10*ROW('Sanitation Data'!H123))),'Data Summary'!DI129="Yes"),OFFSET('Sanitation Data'!$H$12,0,10*ROW('Sanitation Data'!H123)),NA())</f>
        <v>#N/A</v>
      </c>
      <c r="AU129" s="491" t="e">
        <f ca="1">+IF(AND(ISNUMBER(OFFSET('Sanitation Data'!$I$4,0,10*ROW('Sanitation Data'!I123))),'Data Summary'!DJ129="Yes"),100-OFFSET('Sanitation Data'!$I$4,0,10*ROW('Sanitation Data'!I123)),NA())</f>
        <v>#N/A</v>
      </c>
      <c r="AV129" s="491" t="e">
        <f ca="1">+IF(AND(ISNUMBER(OFFSET('Sanitation Data'!$I$6,0,10*ROW('Sanitation Data'!I123))),'Data Summary'!DK129="Yes"),OFFSET('Sanitation Data'!$I$6,0,10*ROW('Sanitation Data'!I123)),NA())</f>
        <v>#N/A</v>
      </c>
      <c r="AW129" s="491" t="e">
        <f ca="1">+IF(AND(ISNUMBER(OFFSET('Sanitation Data'!$I$10,0,10*ROW('Sanitation Data'!I123))),'Data Summary'!DL129="Yes"),OFFSET('Sanitation Data'!$I$10,0,10*ROW('Sanitation Data'!I123)),NA())</f>
        <v>#N/A</v>
      </c>
      <c r="AX129" s="491" t="e">
        <f ca="1">+IF(AND(ISNUMBER(OFFSET('Sanitation Data'!$I$11,0,10*ROW('Sanitation Data'!I123))),'Data Summary'!DM129="Yes"),OFFSET('Sanitation Data'!$I$11,0,10*ROW('Sanitation Data'!I123)),NA())</f>
        <v>#N/A</v>
      </c>
      <c r="AY129" s="491" t="e">
        <f ca="1">+IF(AND(ISNUMBER(OFFSET('Sanitation Data'!$I$12,0,10*ROW('Sanitation Data'!I123))),'Data Summary'!DN129="Yes"),OFFSET('Sanitation Data'!$I$12,0,10*ROW('Sanitation Data'!I123)),NA())</f>
        <v>#N/A</v>
      </c>
      <c r="AZ129" s="492" t="e">
        <f ca="1">+IF(AND(ISNUMBER(OFFSET('Hygiene Data'!$D$5,0,10*ROW('Hygiene Data'!D123))),'Data Summary'!DO129="Yes"),OFFSET('Hygiene Data'!$D$5,0,10*ROW('Hygiene Data'!D123)),NA())</f>
        <v>#N/A</v>
      </c>
      <c r="BA129" s="492" t="e">
        <f ca="1">+IF(AND(ISNUMBER(OFFSET('Hygiene Data'!$D$7,0,10*ROW('Hygiene Data'!D123))),'Data Summary'!DP129="Yes"),OFFSET('Hygiene Data'!$D$7,0,10*ROW('Hygiene Data'!D123)),NA())</f>
        <v>#N/A</v>
      </c>
      <c r="BB129" s="492" t="e">
        <f ca="1">+IF(AND(ISNUMBER(OFFSET('Hygiene Data'!$D$9,0,10*ROW('Hygiene Data'!D123))),'Data Summary'!DQ129="Yes"),OFFSET('Hygiene Data'!$D$9,0,10*ROW('Hygiene Data'!D123)),NA())</f>
        <v>#N/A</v>
      </c>
      <c r="BC129" s="492" t="e">
        <f ca="1">+IF(AND(ISNUMBER(OFFSET('Hygiene Data'!$E$5,0,10*ROW('Hygiene Data'!E123))),'Data Summary'!DR129="Yes"),OFFSET('Hygiene Data'!$E$5,0,10*ROW('Hygiene Data'!E123)),NA())</f>
        <v>#N/A</v>
      </c>
      <c r="BD129" s="492" t="e">
        <f ca="1">+IF(AND(ISNUMBER(OFFSET('Hygiene Data'!$E$7,0,10*ROW('Hygiene Data'!E123))),'Data Summary'!DS129="Yes"),OFFSET('Hygiene Data'!$E$7,0,10*ROW('Hygiene Data'!E123)),NA())</f>
        <v>#N/A</v>
      </c>
      <c r="BE129" s="492" t="e">
        <f ca="1">+IF(AND(ISNUMBER(OFFSET('Hygiene Data'!$E$9,0,10*ROW('Hygiene Data'!E123))),'Data Summary'!DT129="Yes"),OFFSET('Hygiene Data'!$E$9,0,10*ROW('Hygiene Data'!E123)),NA())</f>
        <v>#N/A</v>
      </c>
      <c r="BF129" s="492" t="e">
        <f ca="1">+IF(AND(ISNUMBER(OFFSET('Hygiene Data'!$F$5,0,10*ROW('Hygiene Data'!F123))),'Data Summary'!DU129="Yes"),OFFSET('Hygiene Data'!$F$5,0,10*ROW('Hygiene Data'!F123)),NA())</f>
        <v>#N/A</v>
      </c>
      <c r="BG129" s="492" t="e">
        <f ca="1">+IF(AND(ISNUMBER(OFFSET('Hygiene Data'!$F$7,0,10*ROW('Hygiene Data'!F123))),'Data Summary'!DV129="Yes"),OFFSET('Hygiene Data'!$F$7,0,10*ROW('Hygiene Data'!F123)),NA())</f>
        <v>#N/A</v>
      </c>
      <c r="BH129" s="492" t="e">
        <f ca="1">+IF(AND(ISNUMBER(OFFSET('Hygiene Data'!$F$9,0,10*ROW('Hygiene Data'!F123))),'Data Summary'!DW129="Yes"),OFFSET('Hygiene Data'!$F$9,0,10*ROW('Hygiene Data'!F123)),NA())</f>
        <v>#N/A</v>
      </c>
      <c r="BI129" s="492" t="e">
        <f ca="1">+IF(AND(ISNUMBER(OFFSET('Hygiene Data'!$G$5,0,10*ROW('Hygiene Data'!G123))),'Data Summary'!DX129="Yes"),OFFSET('Hygiene Data'!$G$5,0,10*ROW('Hygiene Data'!G123)),NA())</f>
        <v>#N/A</v>
      </c>
      <c r="BJ129" s="492" t="e">
        <f ca="1">+IF(AND(ISNUMBER(OFFSET('Hygiene Data'!$G$7,0,10*ROW('Hygiene Data'!G123))),'Data Summary'!DY129="Yes"),OFFSET('Hygiene Data'!$G$7,0,10*ROW('Hygiene Data'!G123)),NA())</f>
        <v>#N/A</v>
      </c>
      <c r="BK129" s="492" t="e">
        <f ca="1">+IF(AND(ISNUMBER(OFFSET('Hygiene Data'!$G$9,0,10*ROW('Hygiene Data'!G123))),'Data Summary'!DZ129="Yes"),OFFSET('Hygiene Data'!$G$9,0,10*ROW('Hygiene Data'!G123)),NA())</f>
        <v>#N/A</v>
      </c>
      <c r="BL129" s="492" t="e">
        <f ca="1">+IF(AND(ISNUMBER(OFFSET('Hygiene Data'!$H$5,0,10*ROW('Hygiene Data'!H123))),'Data Summary'!EA129="Yes"),OFFSET('Hygiene Data'!$H$5,0,10*ROW('Hygiene Data'!H123)),NA())</f>
        <v>#N/A</v>
      </c>
      <c r="BM129" s="492" t="e">
        <f ca="1">+IF(AND(ISNUMBER(OFFSET('Hygiene Data'!$H$7,0,10*ROW('Hygiene Data'!H123))),'Data Summary'!EB129="Yes"),OFFSET('Hygiene Data'!$H$7,0,10*ROW('Hygiene Data'!H123)),NA())</f>
        <v>#N/A</v>
      </c>
      <c r="BN129" s="492" t="e">
        <f ca="1">+IF(AND(ISNUMBER(OFFSET('Hygiene Data'!$H$9,0,10*ROW('Hygiene Data'!H123))),'Data Summary'!EC129="Yes"),OFFSET('Hygiene Data'!$H$9,0,10*ROW('Hygiene Data'!H123)),NA())</f>
        <v>#N/A</v>
      </c>
      <c r="BO129" s="492" t="e">
        <f ca="1">+IF(AND(ISNUMBER(OFFSET('Hygiene Data'!$I$5,0,10*ROW('Hygiene Data'!I123))),'Data Summary'!ED129="Yes"),OFFSET('Hygiene Data'!$I$5,0,10*ROW('Hygiene Data'!I123)),NA())</f>
        <v>#N/A</v>
      </c>
      <c r="BP129" s="492" t="e">
        <f ca="1">+IF(AND(ISNUMBER(OFFSET('Hygiene Data'!$I$7,0,10*ROW('Hygiene Data'!I123))),'Data Summary'!EE129="Yes"),OFFSET('Hygiene Data'!$I$7,0,10*ROW('Hygiene Data'!I123)),NA())</f>
        <v>#N/A</v>
      </c>
      <c r="BQ129" s="492" t="e">
        <f ca="1">+IF(AND(ISNUMBER(OFFSET('Hygiene Data'!$I$9,0,10*ROW('Hygiene Data'!I123))),'Data Summary'!EF129="Yes"),OFFSET('Hygiene Data'!$I$9,0,10*ROW('Hygiene Data'!I123)),NA())</f>
        <v>#N/A</v>
      </c>
    </row>
    <row r="130" spans="1:69" x14ac:dyDescent="0.25">
      <c r="A130" s="488" t="e">
        <f ca="1">+RIGHT('Data Summary'!A130,LEN('Data Summary'!A130)-9)</f>
        <v>#VALUE!</v>
      </c>
      <c r="B130" s="462" t="str">
        <f ca="1">+IF(ISTEXT('Data Summary'!B130),'Data Summary'!B130,"")</f>
        <v/>
      </c>
      <c r="C130" s="489" t="e">
        <f ca="1">+VALUE('Data Summary'!C130)</f>
        <v>#VALUE!</v>
      </c>
      <c r="D130" s="490" t="e">
        <f ca="1">+IF(AND(ISNUMBER(OFFSET('Water Data'!$D$4,0,10*ROW('Water Data'!D124))),'Data Summary'!BS130="Yes"),100-OFFSET('Water Data'!$D$4,0,10*ROW('Water Data'!D124)),NA())</f>
        <v>#N/A</v>
      </c>
      <c r="E130" s="490" t="e">
        <f ca="1">+IF(AND(ISNUMBER(OFFSET('Water Data'!$D$6,0,10*ROW('Water Data'!D124))),'Data Summary'!BT130="Yes"),OFFSET('Water Data'!$D$6,0,10*ROW('Water Data'!D124)),NA())</f>
        <v>#N/A</v>
      </c>
      <c r="F130" s="490" t="e">
        <f ca="1">+IF(AND(ISNUMBER(OFFSET('Water Data'!$D$9,0,10*ROW('Water Data'!D124))),'Data Summary'!BU130="Yes"),OFFSET('Water Data'!$D$9,0,10*ROW('Water Data'!D124)),NA())</f>
        <v>#N/A</v>
      </c>
      <c r="G130" s="490" t="e">
        <f ca="1">+IF(AND(ISNUMBER(OFFSET('Water Data'!$E$4,0,10*ROW('Water Data'!E124))),'Data Summary'!BV130="Yes"),100-OFFSET('Water Data'!$E$4,0,10*ROW('Water Data'!E124)),NA())</f>
        <v>#N/A</v>
      </c>
      <c r="H130" s="490" t="e">
        <f ca="1">+IF(AND(ISNUMBER(OFFSET('Water Data'!$E$6,0,10*ROW('Water Data'!E124))),'Data Summary'!BW130="Yes"),OFFSET('Water Data'!$E$6,0,10*ROW('Water Data'!E124)),NA())</f>
        <v>#N/A</v>
      </c>
      <c r="I130" s="490" t="e">
        <f ca="1">+IF(AND(ISNUMBER(OFFSET('Water Data'!$E$9,0,10*ROW('Water Data'!E124))),'Data Summary'!BX130="Yes"),OFFSET('Water Data'!$E$9,0,10*ROW('Water Data'!E124)),NA())</f>
        <v>#N/A</v>
      </c>
      <c r="J130" s="490" t="e">
        <f ca="1">+IF(AND(ISNUMBER(OFFSET('Water Data'!$F$4,0,10*ROW('Water Data'!F124))),'Data Summary'!BY130="Yes"),100-OFFSET('Water Data'!$F$4,0,10*ROW('Water Data'!F124)),NA())</f>
        <v>#N/A</v>
      </c>
      <c r="K130" s="490" t="e">
        <f ca="1">+IF(AND(ISNUMBER(OFFSET('Water Data'!$F$6,0,10*ROW('Water Data'!F124))),'Data Summary'!BZ130="Yes"),OFFSET('Water Data'!$F$6,0,10*ROW('Water Data'!F124)),NA())</f>
        <v>#N/A</v>
      </c>
      <c r="L130" s="490" t="e">
        <f ca="1">+IF(AND(ISNUMBER(OFFSET('Water Data'!$F$9,0,10*ROW('Water Data'!F124))),'Data Summary'!CA130="Yes"),OFFSET('Water Data'!$F$9,0,10*ROW('Water Data'!F124)),NA())</f>
        <v>#N/A</v>
      </c>
      <c r="M130" s="490" t="e">
        <f ca="1">+IF(AND(ISNUMBER(OFFSET('Water Data'!$G$4,0,10*ROW('Water Data'!G124))),'Data Summary'!CB130="Yes"),100-OFFSET('Water Data'!$G$4,0,10*ROW('Water Data'!G124)),NA())</f>
        <v>#N/A</v>
      </c>
      <c r="N130" s="490" t="e">
        <f ca="1">+IF(AND(ISNUMBER(OFFSET('Water Data'!$G$6,0,10*ROW('Water Data'!G124))),'Data Summary'!CC130="Yes"),OFFSET('Water Data'!$G$6,0,10*ROW('Water Data'!G124)),NA())</f>
        <v>#N/A</v>
      </c>
      <c r="O130" s="490" t="e">
        <f ca="1">+IF(AND(ISNUMBER(OFFSET('Water Data'!$G$9,0,10*ROW('Water Data'!G124))),'Data Summary'!CD130="Yes"),OFFSET('Water Data'!$G$9,0,10*ROW('Water Data'!G124)),NA())</f>
        <v>#N/A</v>
      </c>
      <c r="P130" s="490" t="e">
        <f ca="1">+IF(AND(ISNUMBER(OFFSET('Water Data'!$H$4,0,10*ROW('Water Data'!H124))),'Data Summary'!CE130="Yes"),100-OFFSET('Water Data'!$H$4,0,10*ROW('Water Data'!H124)),NA())</f>
        <v>#N/A</v>
      </c>
      <c r="Q130" s="490" t="e">
        <f ca="1">+IF(AND(ISNUMBER(OFFSET('Water Data'!$H$6,0,10*ROW('Water Data'!H124))),'Data Summary'!CF130="Yes"),OFFSET('Water Data'!$H$6,0,10*ROW('Water Data'!H124)),NA())</f>
        <v>#N/A</v>
      </c>
      <c r="R130" s="490" t="e">
        <f ca="1">+IF(AND(ISNUMBER(OFFSET('Water Data'!$H$9,0,10*ROW('Water Data'!H124))),'Data Summary'!CG130="Yes"),OFFSET('Water Data'!$H$9,0,10*ROW('Water Data'!H124)),NA())</f>
        <v>#N/A</v>
      </c>
      <c r="S130" s="490" t="e">
        <f ca="1">+IF(AND(ISNUMBER(OFFSET('Water Data'!$I$4,0,10*ROW('Water Data'!I124))),'Data Summary'!CH130="Yes"),100-OFFSET('Water Data'!$I$4,0,10*ROW('Water Data'!I124)),NA())</f>
        <v>#N/A</v>
      </c>
      <c r="T130" s="490" t="e">
        <f ca="1">+IF(AND(ISNUMBER(OFFSET('Water Data'!$I$6,0,10*ROW('Water Data'!I124))),'Data Summary'!CI130="Yes"),OFFSET('Water Data'!$I$6,0,10*ROW('Water Data'!I124)),NA())</f>
        <v>#N/A</v>
      </c>
      <c r="U130" s="490" t="e">
        <f ca="1">+IF(AND(ISNUMBER(OFFSET('Water Data'!$I$9,0,10*ROW('Water Data'!I124))),'Data Summary'!CJ130="Yes"),OFFSET('Water Data'!$I$9,0,10*ROW('Water Data'!I124)),NA())</f>
        <v>#N/A</v>
      </c>
      <c r="V130" s="491" t="e">
        <f ca="1">+IF(AND(ISNUMBER(OFFSET('Sanitation Data'!$D$4,0,10*ROW('Sanitation Data'!D124))),'Data Summary'!CK130="Yes"),100-OFFSET('Sanitation Data'!$D$4,0,10*ROW('Sanitation Data'!D124)),NA())</f>
        <v>#N/A</v>
      </c>
      <c r="W130" s="491" t="e">
        <f ca="1">+IF(AND(ISNUMBER(OFFSET('Sanitation Data'!$D$6,0,10*ROW('Sanitation Data'!D124))),'Data Summary'!CL130="Yes"),OFFSET('Sanitation Data'!$D$6,0,10*ROW('Sanitation Data'!D124)),NA())</f>
        <v>#N/A</v>
      </c>
      <c r="X130" s="491" t="e">
        <f ca="1">+IF(AND(ISNUMBER(OFFSET('Sanitation Data'!$D$10,0,10*ROW('Sanitation Data'!D124))),'Data Summary'!CM130="Yes"),OFFSET('Sanitation Data'!$D$10,0,10*ROW('Sanitation Data'!D124)),NA())</f>
        <v>#N/A</v>
      </c>
      <c r="Y130" s="491" t="e">
        <f ca="1">+IF(AND(ISNUMBER(OFFSET('Sanitation Data'!$D$11,0,10*ROW('Sanitation Data'!D124))),'Data Summary'!CN130="Yes"),OFFSET('Sanitation Data'!$D$11,0,10*ROW('Sanitation Data'!D124)),NA())</f>
        <v>#N/A</v>
      </c>
      <c r="Z130" s="491" t="e">
        <f ca="1">+IF(AND(ISNUMBER(OFFSET('Sanitation Data'!$D$12,0,10*ROW('Sanitation Data'!D124))),'Data Summary'!CO130="Yes"),OFFSET('Sanitation Data'!$D$12,0,10*ROW('Sanitation Data'!D124)),NA())</f>
        <v>#N/A</v>
      </c>
      <c r="AA130" s="491" t="e">
        <f ca="1">+IF(AND(ISNUMBER(OFFSET('Sanitation Data'!$E$4,0,10*ROW('Sanitation Data'!E124))),'Data Summary'!CP130="Yes"),100-OFFSET('Sanitation Data'!$E$4,0,10*ROW('Sanitation Data'!E124)),NA())</f>
        <v>#N/A</v>
      </c>
      <c r="AB130" s="491" t="e">
        <f ca="1">+IF(AND(ISNUMBER(OFFSET('Sanitation Data'!$E$6,0,10*ROW('Sanitation Data'!E124))),'Data Summary'!CQ130="Yes"),OFFSET('Sanitation Data'!$E$6,0,10*ROW('Sanitation Data'!E124)),NA())</f>
        <v>#N/A</v>
      </c>
      <c r="AC130" s="491" t="e">
        <f ca="1">+IF(AND(ISNUMBER(OFFSET('Sanitation Data'!$E$10,0,10*ROW('Sanitation Data'!E124))),'Data Summary'!CR130="Yes"),OFFSET('Sanitation Data'!$E$10,0,10*ROW('Sanitation Data'!E124)),NA())</f>
        <v>#N/A</v>
      </c>
      <c r="AD130" s="491" t="e">
        <f ca="1">+IF(AND(ISNUMBER(OFFSET('Sanitation Data'!$E$11,0,10*ROW('Sanitation Data'!E124))),'Data Summary'!CS130="Yes"),OFFSET('Sanitation Data'!$E$11,0,10*ROW('Sanitation Data'!E124)),NA())</f>
        <v>#N/A</v>
      </c>
      <c r="AE130" s="491" t="e">
        <f ca="1">+IF(AND(ISNUMBER(OFFSET('Sanitation Data'!$E$12,0,10*ROW('Sanitation Data'!E124))),'Data Summary'!CT130="Yes"),OFFSET('Sanitation Data'!$E$12,0,10*ROW('Sanitation Data'!E124)),NA())</f>
        <v>#N/A</v>
      </c>
      <c r="AF130" s="491" t="e">
        <f ca="1">+IF(AND(ISNUMBER(OFFSET('Sanitation Data'!$F$4,0,10*ROW('Sanitation Data'!F124))),'Data Summary'!CU130="Yes"),100-OFFSET('Sanitation Data'!$F$4,0,10*ROW('Sanitation Data'!F124)),NA())</f>
        <v>#N/A</v>
      </c>
      <c r="AG130" s="491" t="e">
        <f ca="1">+IF(AND(ISNUMBER(OFFSET('Sanitation Data'!$F$6,0,10*ROW('Sanitation Data'!F124))),'Data Summary'!CV130="Yes"),OFFSET('Sanitation Data'!$F$6,0,10*ROW('Sanitation Data'!F124)),NA())</f>
        <v>#N/A</v>
      </c>
      <c r="AH130" s="491" t="e">
        <f ca="1">+IF(AND(ISNUMBER(OFFSET('Sanitation Data'!$F$10,0,10*ROW('Sanitation Data'!F124))),'Data Summary'!CW130="Yes"),OFFSET('Sanitation Data'!$F$10,0,10*ROW('Sanitation Data'!F124)),NA())</f>
        <v>#N/A</v>
      </c>
      <c r="AI130" s="491" t="e">
        <f ca="1">+IF(AND(ISNUMBER(OFFSET('Sanitation Data'!$F$11,0,10*ROW('Sanitation Data'!F124))),'Data Summary'!CX130="Yes"),OFFSET('Sanitation Data'!$F$11,0,10*ROW('Sanitation Data'!F124)),NA())</f>
        <v>#N/A</v>
      </c>
      <c r="AJ130" s="491" t="e">
        <f ca="1">+IF(AND(ISNUMBER(OFFSET('Sanitation Data'!$F$12,0,10*ROW('Sanitation Data'!F124))),'Data Summary'!CY130="Yes"),OFFSET('Sanitation Data'!$F$12,0,10*ROW('Sanitation Data'!F124)),NA())</f>
        <v>#N/A</v>
      </c>
      <c r="AK130" s="491" t="e">
        <f ca="1">+IF(AND(ISNUMBER(OFFSET('Sanitation Data'!$G$4,0,10*ROW('Sanitation Data'!G124))),'Data Summary'!CZ130="Yes"),100-OFFSET('Sanitation Data'!$G$4,0,10*ROW('Sanitation Data'!G124)),NA())</f>
        <v>#N/A</v>
      </c>
      <c r="AL130" s="491" t="e">
        <f ca="1">+IF(AND(ISNUMBER(OFFSET('Sanitation Data'!$G$6,0,10*ROW('Sanitation Data'!G124))),'Data Summary'!DA130="Yes"),OFFSET('Sanitation Data'!$G$6,0,10*ROW('Sanitation Data'!G124)),NA())</f>
        <v>#N/A</v>
      </c>
      <c r="AM130" s="491" t="e">
        <f ca="1">+IF(AND(ISNUMBER(OFFSET('Sanitation Data'!$G$10,0,10*ROW('Sanitation Data'!G124))),'Data Summary'!DB130="Yes"),OFFSET('Sanitation Data'!$G$10,0,10*ROW('Sanitation Data'!G124)),NA())</f>
        <v>#N/A</v>
      </c>
      <c r="AN130" s="491" t="e">
        <f ca="1">+IF(AND(ISNUMBER(OFFSET('Sanitation Data'!$G$11,0,10*ROW('Sanitation Data'!G124))),'Data Summary'!DC130="Yes"),OFFSET('Sanitation Data'!$G$11,0,10*ROW('Sanitation Data'!G124)),NA())</f>
        <v>#N/A</v>
      </c>
      <c r="AO130" s="491" t="e">
        <f ca="1">+IF(AND(ISNUMBER(OFFSET('Sanitation Data'!$G$12,0,10*ROW('Sanitation Data'!G124))),'Data Summary'!DD130="Yes"),OFFSET('Sanitation Data'!$G$12,0,10*ROW('Sanitation Data'!G124)),NA())</f>
        <v>#N/A</v>
      </c>
      <c r="AP130" s="491" t="e">
        <f ca="1">+IF(AND(ISNUMBER(OFFSET('Sanitation Data'!$H$4,0,10*ROW('Sanitation Data'!H124))),'Data Summary'!DE130="Yes"),100-OFFSET('Sanitation Data'!$H$4,0,10*ROW('Sanitation Data'!H124)),NA())</f>
        <v>#N/A</v>
      </c>
      <c r="AQ130" s="491" t="e">
        <f ca="1">+IF(AND(ISNUMBER(OFFSET('Sanitation Data'!$H$6,0,10*ROW('Sanitation Data'!H124))),'Data Summary'!DF130="Yes"),OFFSET('Sanitation Data'!$H$6,0,10*ROW('Sanitation Data'!H124)),NA())</f>
        <v>#N/A</v>
      </c>
      <c r="AR130" s="491" t="e">
        <f ca="1">+IF(AND(ISNUMBER(OFFSET('Sanitation Data'!$H$10,0,10*ROW('Sanitation Data'!H124))),'Data Summary'!DG130="Yes"),OFFSET('Sanitation Data'!$H$10,0,10*ROW('Sanitation Data'!H124)),NA())</f>
        <v>#N/A</v>
      </c>
      <c r="AS130" s="491" t="e">
        <f ca="1">+IF(AND(ISNUMBER(OFFSET('Sanitation Data'!$H$11,0,10*ROW('Sanitation Data'!H124))),'Data Summary'!DH130="Yes"),OFFSET('Sanitation Data'!$H$11,0,10*ROW('Sanitation Data'!H124)),NA())</f>
        <v>#N/A</v>
      </c>
      <c r="AT130" s="491" t="e">
        <f ca="1">+IF(AND(ISNUMBER(OFFSET('Sanitation Data'!$H$12,0,10*ROW('Sanitation Data'!H124))),'Data Summary'!DI130="Yes"),OFFSET('Sanitation Data'!$H$12,0,10*ROW('Sanitation Data'!H124)),NA())</f>
        <v>#N/A</v>
      </c>
      <c r="AU130" s="491" t="e">
        <f ca="1">+IF(AND(ISNUMBER(OFFSET('Sanitation Data'!$I$4,0,10*ROW('Sanitation Data'!I124))),'Data Summary'!DJ130="Yes"),100-OFFSET('Sanitation Data'!$I$4,0,10*ROW('Sanitation Data'!I124)),NA())</f>
        <v>#N/A</v>
      </c>
      <c r="AV130" s="491" t="e">
        <f ca="1">+IF(AND(ISNUMBER(OFFSET('Sanitation Data'!$I$6,0,10*ROW('Sanitation Data'!I124))),'Data Summary'!DK130="Yes"),OFFSET('Sanitation Data'!$I$6,0,10*ROW('Sanitation Data'!I124)),NA())</f>
        <v>#N/A</v>
      </c>
      <c r="AW130" s="491" t="e">
        <f ca="1">+IF(AND(ISNUMBER(OFFSET('Sanitation Data'!$I$10,0,10*ROW('Sanitation Data'!I124))),'Data Summary'!DL130="Yes"),OFFSET('Sanitation Data'!$I$10,0,10*ROW('Sanitation Data'!I124)),NA())</f>
        <v>#N/A</v>
      </c>
      <c r="AX130" s="491" t="e">
        <f ca="1">+IF(AND(ISNUMBER(OFFSET('Sanitation Data'!$I$11,0,10*ROW('Sanitation Data'!I124))),'Data Summary'!DM130="Yes"),OFFSET('Sanitation Data'!$I$11,0,10*ROW('Sanitation Data'!I124)),NA())</f>
        <v>#N/A</v>
      </c>
      <c r="AY130" s="491" t="e">
        <f ca="1">+IF(AND(ISNUMBER(OFFSET('Sanitation Data'!$I$12,0,10*ROW('Sanitation Data'!I124))),'Data Summary'!DN130="Yes"),OFFSET('Sanitation Data'!$I$12,0,10*ROW('Sanitation Data'!I124)),NA())</f>
        <v>#N/A</v>
      </c>
      <c r="AZ130" s="492" t="e">
        <f ca="1">+IF(AND(ISNUMBER(OFFSET('Hygiene Data'!$D$5,0,10*ROW('Hygiene Data'!D124))),'Data Summary'!DO130="Yes"),OFFSET('Hygiene Data'!$D$5,0,10*ROW('Hygiene Data'!D124)),NA())</f>
        <v>#N/A</v>
      </c>
      <c r="BA130" s="492" t="e">
        <f ca="1">+IF(AND(ISNUMBER(OFFSET('Hygiene Data'!$D$7,0,10*ROW('Hygiene Data'!D124))),'Data Summary'!DP130="Yes"),OFFSET('Hygiene Data'!$D$7,0,10*ROW('Hygiene Data'!D124)),NA())</f>
        <v>#N/A</v>
      </c>
      <c r="BB130" s="492" t="e">
        <f ca="1">+IF(AND(ISNUMBER(OFFSET('Hygiene Data'!$D$9,0,10*ROW('Hygiene Data'!D124))),'Data Summary'!DQ130="Yes"),OFFSET('Hygiene Data'!$D$9,0,10*ROW('Hygiene Data'!D124)),NA())</f>
        <v>#N/A</v>
      </c>
      <c r="BC130" s="492" t="e">
        <f ca="1">+IF(AND(ISNUMBER(OFFSET('Hygiene Data'!$E$5,0,10*ROW('Hygiene Data'!E124))),'Data Summary'!DR130="Yes"),OFFSET('Hygiene Data'!$E$5,0,10*ROW('Hygiene Data'!E124)),NA())</f>
        <v>#N/A</v>
      </c>
      <c r="BD130" s="492" t="e">
        <f ca="1">+IF(AND(ISNUMBER(OFFSET('Hygiene Data'!$E$7,0,10*ROW('Hygiene Data'!E124))),'Data Summary'!DS130="Yes"),OFFSET('Hygiene Data'!$E$7,0,10*ROW('Hygiene Data'!E124)),NA())</f>
        <v>#N/A</v>
      </c>
      <c r="BE130" s="492" t="e">
        <f ca="1">+IF(AND(ISNUMBER(OFFSET('Hygiene Data'!$E$9,0,10*ROW('Hygiene Data'!E124))),'Data Summary'!DT130="Yes"),OFFSET('Hygiene Data'!$E$9,0,10*ROW('Hygiene Data'!E124)),NA())</f>
        <v>#N/A</v>
      </c>
      <c r="BF130" s="492" t="e">
        <f ca="1">+IF(AND(ISNUMBER(OFFSET('Hygiene Data'!$F$5,0,10*ROW('Hygiene Data'!F124))),'Data Summary'!DU130="Yes"),OFFSET('Hygiene Data'!$F$5,0,10*ROW('Hygiene Data'!F124)),NA())</f>
        <v>#N/A</v>
      </c>
      <c r="BG130" s="492" t="e">
        <f ca="1">+IF(AND(ISNUMBER(OFFSET('Hygiene Data'!$F$7,0,10*ROW('Hygiene Data'!F124))),'Data Summary'!DV130="Yes"),OFFSET('Hygiene Data'!$F$7,0,10*ROW('Hygiene Data'!F124)),NA())</f>
        <v>#N/A</v>
      </c>
      <c r="BH130" s="492" t="e">
        <f ca="1">+IF(AND(ISNUMBER(OFFSET('Hygiene Data'!$F$9,0,10*ROW('Hygiene Data'!F124))),'Data Summary'!DW130="Yes"),OFFSET('Hygiene Data'!$F$9,0,10*ROW('Hygiene Data'!F124)),NA())</f>
        <v>#N/A</v>
      </c>
      <c r="BI130" s="492" t="e">
        <f ca="1">+IF(AND(ISNUMBER(OFFSET('Hygiene Data'!$G$5,0,10*ROW('Hygiene Data'!G124))),'Data Summary'!DX130="Yes"),OFFSET('Hygiene Data'!$G$5,0,10*ROW('Hygiene Data'!G124)),NA())</f>
        <v>#N/A</v>
      </c>
      <c r="BJ130" s="492" t="e">
        <f ca="1">+IF(AND(ISNUMBER(OFFSET('Hygiene Data'!$G$7,0,10*ROW('Hygiene Data'!G124))),'Data Summary'!DY130="Yes"),OFFSET('Hygiene Data'!$G$7,0,10*ROW('Hygiene Data'!G124)),NA())</f>
        <v>#N/A</v>
      </c>
      <c r="BK130" s="492" t="e">
        <f ca="1">+IF(AND(ISNUMBER(OFFSET('Hygiene Data'!$G$9,0,10*ROW('Hygiene Data'!G124))),'Data Summary'!DZ130="Yes"),OFFSET('Hygiene Data'!$G$9,0,10*ROW('Hygiene Data'!G124)),NA())</f>
        <v>#N/A</v>
      </c>
      <c r="BL130" s="492" t="e">
        <f ca="1">+IF(AND(ISNUMBER(OFFSET('Hygiene Data'!$H$5,0,10*ROW('Hygiene Data'!H124))),'Data Summary'!EA130="Yes"),OFFSET('Hygiene Data'!$H$5,0,10*ROW('Hygiene Data'!H124)),NA())</f>
        <v>#N/A</v>
      </c>
      <c r="BM130" s="492" t="e">
        <f ca="1">+IF(AND(ISNUMBER(OFFSET('Hygiene Data'!$H$7,0,10*ROW('Hygiene Data'!H124))),'Data Summary'!EB130="Yes"),OFFSET('Hygiene Data'!$H$7,0,10*ROW('Hygiene Data'!H124)),NA())</f>
        <v>#N/A</v>
      </c>
      <c r="BN130" s="492" t="e">
        <f ca="1">+IF(AND(ISNUMBER(OFFSET('Hygiene Data'!$H$9,0,10*ROW('Hygiene Data'!H124))),'Data Summary'!EC130="Yes"),OFFSET('Hygiene Data'!$H$9,0,10*ROW('Hygiene Data'!H124)),NA())</f>
        <v>#N/A</v>
      </c>
      <c r="BO130" s="492" t="e">
        <f ca="1">+IF(AND(ISNUMBER(OFFSET('Hygiene Data'!$I$5,0,10*ROW('Hygiene Data'!I124))),'Data Summary'!ED130="Yes"),OFFSET('Hygiene Data'!$I$5,0,10*ROW('Hygiene Data'!I124)),NA())</f>
        <v>#N/A</v>
      </c>
      <c r="BP130" s="492" t="e">
        <f ca="1">+IF(AND(ISNUMBER(OFFSET('Hygiene Data'!$I$7,0,10*ROW('Hygiene Data'!I124))),'Data Summary'!EE130="Yes"),OFFSET('Hygiene Data'!$I$7,0,10*ROW('Hygiene Data'!I124)),NA())</f>
        <v>#N/A</v>
      </c>
      <c r="BQ130" s="492" t="e">
        <f ca="1">+IF(AND(ISNUMBER(OFFSET('Hygiene Data'!$I$9,0,10*ROW('Hygiene Data'!I124))),'Data Summary'!EF130="Yes"),OFFSET('Hygiene Data'!$I$9,0,10*ROW('Hygiene Data'!I124)),NA())</f>
        <v>#N/A</v>
      </c>
    </row>
    <row r="131" spans="1:69" x14ac:dyDescent="0.25">
      <c r="A131" s="488" t="e">
        <f ca="1">+RIGHT('Data Summary'!A131,LEN('Data Summary'!A131)-9)</f>
        <v>#VALUE!</v>
      </c>
      <c r="B131" s="462" t="str">
        <f ca="1">+IF(ISTEXT('Data Summary'!B131),'Data Summary'!B131,"")</f>
        <v/>
      </c>
      <c r="C131" s="489" t="e">
        <f ca="1">+VALUE('Data Summary'!C131)</f>
        <v>#VALUE!</v>
      </c>
      <c r="D131" s="490" t="e">
        <f ca="1">+IF(AND(ISNUMBER(OFFSET('Water Data'!$D$4,0,10*ROW('Water Data'!D125))),'Data Summary'!BS131="Yes"),100-OFFSET('Water Data'!$D$4,0,10*ROW('Water Data'!D125)),NA())</f>
        <v>#N/A</v>
      </c>
      <c r="E131" s="490" t="e">
        <f ca="1">+IF(AND(ISNUMBER(OFFSET('Water Data'!$D$6,0,10*ROW('Water Data'!D125))),'Data Summary'!BT131="Yes"),OFFSET('Water Data'!$D$6,0,10*ROW('Water Data'!D125)),NA())</f>
        <v>#N/A</v>
      </c>
      <c r="F131" s="490" t="e">
        <f ca="1">+IF(AND(ISNUMBER(OFFSET('Water Data'!$D$9,0,10*ROW('Water Data'!D125))),'Data Summary'!BU131="Yes"),OFFSET('Water Data'!$D$9,0,10*ROW('Water Data'!D125)),NA())</f>
        <v>#N/A</v>
      </c>
      <c r="G131" s="490" t="e">
        <f ca="1">+IF(AND(ISNUMBER(OFFSET('Water Data'!$E$4,0,10*ROW('Water Data'!E125))),'Data Summary'!BV131="Yes"),100-OFFSET('Water Data'!$E$4,0,10*ROW('Water Data'!E125)),NA())</f>
        <v>#N/A</v>
      </c>
      <c r="H131" s="490" t="e">
        <f ca="1">+IF(AND(ISNUMBER(OFFSET('Water Data'!$E$6,0,10*ROW('Water Data'!E125))),'Data Summary'!BW131="Yes"),OFFSET('Water Data'!$E$6,0,10*ROW('Water Data'!E125)),NA())</f>
        <v>#N/A</v>
      </c>
      <c r="I131" s="490" t="e">
        <f ca="1">+IF(AND(ISNUMBER(OFFSET('Water Data'!$E$9,0,10*ROW('Water Data'!E125))),'Data Summary'!BX131="Yes"),OFFSET('Water Data'!$E$9,0,10*ROW('Water Data'!E125)),NA())</f>
        <v>#N/A</v>
      </c>
      <c r="J131" s="490" t="e">
        <f ca="1">+IF(AND(ISNUMBER(OFFSET('Water Data'!$F$4,0,10*ROW('Water Data'!F125))),'Data Summary'!BY131="Yes"),100-OFFSET('Water Data'!$F$4,0,10*ROW('Water Data'!F125)),NA())</f>
        <v>#N/A</v>
      </c>
      <c r="K131" s="490" t="e">
        <f ca="1">+IF(AND(ISNUMBER(OFFSET('Water Data'!$F$6,0,10*ROW('Water Data'!F125))),'Data Summary'!BZ131="Yes"),OFFSET('Water Data'!$F$6,0,10*ROW('Water Data'!F125)),NA())</f>
        <v>#N/A</v>
      </c>
      <c r="L131" s="490" t="e">
        <f ca="1">+IF(AND(ISNUMBER(OFFSET('Water Data'!$F$9,0,10*ROW('Water Data'!F125))),'Data Summary'!CA131="Yes"),OFFSET('Water Data'!$F$9,0,10*ROW('Water Data'!F125)),NA())</f>
        <v>#N/A</v>
      </c>
      <c r="M131" s="490" t="e">
        <f ca="1">+IF(AND(ISNUMBER(OFFSET('Water Data'!$G$4,0,10*ROW('Water Data'!G125))),'Data Summary'!CB131="Yes"),100-OFFSET('Water Data'!$G$4,0,10*ROW('Water Data'!G125)),NA())</f>
        <v>#N/A</v>
      </c>
      <c r="N131" s="490" t="e">
        <f ca="1">+IF(AND(ISNUMBER(OFFSET('Water Data'!$G$6,0,10*ROW('Water Data'!G125))),'Data Summary'!CC131="Yes"),OFFSET('Water Data'!$G$6,0,10*ROW('Water Data'!G125)),NA())</f>
        <v>#N/A</v>
      </c>
      <c r="O131" s="490" t="e">
        <f ca="1">+IF(AND(ISNUMBER(OFFSET('Water Data'!$G$9,0,10*ROW('Water Data'!G125))),'Data Summary'!CD131="Yes"),OFFSET('Water Data'!$G$9,0,10*ROW('Water Data'!G125)),NA())</f>
        <v>#N/A</v>
      </c>
      <c r="P131" s="490" t="e">
        <f ca="1">+IF(AND(ISNUMBER(OFFSET('Water Data'!$H$4,0,10*ROW('Water Data'!H125))),'Data Summary'!CE131="Yes"),100-OFFSET('Water Data'!$H$4,0,10*ROW('Water Data'!H125)),NA())</f>
        <v>#N/A</v>
      </c>
      <c r="Q131" s="490" t="e">
        <f ca="1">+IF(AND(ISNUMBER(OFFSET('Water Data'!$H$6,0,10*ROW('Water Data'!H125))),'Data Summary'!CF131="Yes"),OFFSET('Water Data'!$H$6,0,10*ROW('Water Data'!H125)),NA())</f>
        <v>#N/A</v>
      </c>
      <c r="R131" s="490" t="e">
        <f ca="1">+IF(AND(ISNUMBER(OFFSET('Water Data'!$H$9,0,10*ROW('Water Data'!H125))),'Data Summary'!CG131="Yes"),OFFSET('Water Data'!$H$9,0,10*ROW('Water Data'!H125)),NA())</f>
        <v>#N/A</v>
      </c>
      <c r="S131" s="490" t="e">
        <f ca="1">+IF(AND(ISNUMBER(OFFSET('Water Data'!$I$4,0,10*ROW('Water Data'!I125))),'Data Summary'!CH131="Yes"),100-OFFSET('Water Data'!$I$4,0,10*ROW('Water Data'!I125)),NA())</f>
        <v>#N/A</v>
      </c>
      <c r="T131" s="490" t="e">
        <f ca="1">+IF(AND(ISNUMBER(OFFSET('Water Data'!$I$6,0,10*ROW('Water Data'!I125))),'Data Summary'!CI131="Yes"),OFFSET('Water Data'!$I$6,0,10*ROW('Water Data'!I125)),NA())</f>
        <v>#N/A</v>
      </c>
      <c r="U131" s="490" t="e">
        <f ca="1">+IF(AND(ISNUMBER(OFFSET('Water Data'!$I$9,0,10*ROW('Water Data'!I125))),'Data Summary'!CJ131="Yes"),OFFSET('Water Data'!$I$9,0,10*ROW('Water Data'!I125)),NA())</f>
        <v>#N/A</v>
      </c>
      <c r="V131" s="491" t="e">
        <f ca="1">+IF(AND(ISNUMBER(OFFSET('Sanitation Data'!$D$4,0,10*ROW('Sanitation Data'!D125))),'Data Summary'!CK131="Yes"),100-OFFSET('Sanitation Data'!$D$4,0,10*ROW('Sanitation Data'!D125)),NA())</f>
        <v>#N/A</v>
      </c>
      <c r="W131" s="491" t="e">
        <f ca="1">+IF(AND(ISNUMBER(OFFSET('Sanitation Data'!$D$6,0,10*ROW('Sanitation Data'!D125))),'Data Summary'!CL131="Yes"),OFFSET('Sanitation Data'!$D$6,0,10*ROW('Sanitation Data'!D125)),NA())</f>
        <v>#N/A</v>
      </c>
      <c r="X131" s="491" t="e">
        <f ca="1">+IF(AND(ISNUMBER(OFFSET('Sanitation Data'!$D$10,0,10*ROW('Sanitation Data'!D125))),'Data Summary'!CM131="Yes"),OFFSET('Sanitation Data'!$D$10,0,10*ROW('Sanitation Data'!D125)),NA())</f>
        <v>#N/A</v>
      </c>
      <c r="Y131" s="491" t="e">
        <f ca="1">+IF(AND(ISNUMBER(OFFSET('Sanitation Data'!$D$11,0,10*ROW('Sanitation Data'!D125))),'Data Summary'!CN131="Yes"),OFFSET('Sanitation Data'!$D$11,0,10*ROW('Sanitation Data'!D125)),NA())</f>
        <v>#N/A</v>
      </c>
      <c r="Z131" s="491" t="e">
        <f ca="1">+IF(AND(ISNUMBER(OFFSET('Sanitation Data'!$D$12,0,10*ROW('Sanitation Data'!D125))),'Data Summary'!CO131="Yes"),OFFSET('Sanitation Data'!$D$12,0,10*ROW('Sanitation Data'!D125)),NA())</f>
        <v>#N/A</v>
      </c>
      <c r="AA131" s="491" t="e">
        <f ca="1">+IF(AND(ISNUMBER(OFFSET('Sanitation Data'!$E$4,0,10*ROW('Sanitation Data'!E125))),'Data Summary'!CP131="Yes"),100-OFFSET('Sanitation Data'!$E$4,0,10*ROW('Sanitation Data'!E125)),NA())</f>
        <v>#N/A</v>
      </c>
      <c r="AB131" s="491" t="e">
        <f ca="1">+IF(AND(ISNUMBER(OFFSET('Sanitation Data'!$E$6,0,10*ROW('Sanitation Data'!E125))),'Data Summary'!CQ131="Yes"),OFFSET('Sanitation Data'!$E$6,0,10*ROW('Sanitation Data'!E125)),NA())</f>
        <v>#N/A</v>
      </c>
      <c r="AC131" s="491" t="e">
        <f ca="1">+IF(AND(ISNUMBER(OFFSET('Sanitation Data'!$E$10,0,10*ROW('Sanitation Data'!E125))),'Data Summary'!CR131="Yes"),OFFSET('Sanitation Data'!$E$10,0,10*ROW('Sanitation Data'!E125)),NA())</f>
        <v>#N/A</v>
      </c>
      <c r="AD131" s="491" t="e">
        <f ca="1">+IF(AND(ISNUMBER(OFFSET('Sanitation Data'!$E$11,0,10*ROW('Sanitation Data'!E125))),'Data Summary'!CS131="Yes"),OFFSET('Sanitation Data'!$E$11,0,10*ROW('Sanitation Data'!E125)),NA())</f>
        <v>#N/A</v>
      </c>
      <c r="AE131" s="491" t="e">
        <f ca="1">+IF(AND(ISNUMBER(OFFSET('Sanitation Data'!$E$12,0,10*ROW('Sanitation Data'!E125))),'Data Summary'!CT131="Yes"),OFFSET('Sanitation Data'!$E$12,0,10*ROW('Sanitation Data'!E125)),NA())</f>
        <v>#N/A</v>
      </c>
      <c r="AF131" s="491" t="e">
        <f ca="1">+IF(AND(ISNUMBER(OFFSET('Sanitation Data'!$F$4,0,10*ROW('Sanitation Data'!F125))),'Data Summary'!CU131="Yes"),100-OFFSET('Sanitation Data'!$F$4,0,10*ROW('Sanitation Data'!F125)),NA())</f>
        <v>#N/A</v>
      </c>
      <c r="AG131" s="491" t="e">
        <f ca="1">+IF(AND(ISNUMBER(OFFSET('Sanitation Data'!$F$6,0,10*ROW('Sanitation Data'!F125))),'Data Summary'!CV131="Yes"),OFFSET('Sanitation Data'!$F$6,0,10*ROW('Sanitation Data'!F125)),NA())</f>
        <v>#N/A</v>
      </c>
      <c r="AH131" s="491" t="e">
        <f ca="1">+IF(AND(ISNUMBER(OFFSET('Sanitation Data'!$F$10,0,10*ROW('Sanitation Data'!F125))),'Data Summary'!CW131="Yes"),OFFSET('Sanitation Data'!$F$10,0,10*ROW('Sanitation Data'!F125)),NA())</f>
        <v>#N/A</v>
      </c>
      <c r="AI131" s="491" t="e">
        <f ca="1">+IF(AND(ISNUMBER(OFFSET('Sanitation Data'!$F$11,0,10*ROW('Sanitation Data'!F125))),'Data Summary'!CX131="Yes"),OFFSET('Sanitation Data'!$F$11,0,10*ROW('Sanitation Data'!F125)),NA())</f>
        <v>#N/A</v>
      </c>
      <c r="AJ131" s="491" t="e">
        <f ca="1">+IF(AND(ISNUMBER(OFFSET('Sanitation Data'!$F$12,0,10*ROW('Sanitation Data'!F125))),'Data Summary'!CY131="Yes"),OFFSET('Sanitation Data'!$F$12,0,10*ROW('Sanitation Data'!F125)),NA())</f>
        <v>#N/A</v>
      </c>
      <c r="AK131" s="491" t="e">
        <f ca="1">+IF(AND(ISNUMBER(OFFSET('Sanitation Data'!$G$4,0,10*ROW('Sanitation Data'!G125))),'Data Summary'!CZ131="Yes"),100-OFFSET('Sanitation Data'!$G$4,0,10*ROW('Sanitation Data'!G125)),NA())</f>
        <v>#N/A</v>
      </c>
      <c r="AL131" s="491" t="e">
        <f ca="1">+IF(AND(ISNUMBER(OFFSET('Sanitation Data'!$G$6,0,10*ROW('Sanitation Data'!G125))),'Data Summary'!DA131="Yes"),OFFSET('Sanitation Data'!$G$6,0,10*ROW('Sanitation Data'!G125)),NA())</f>
        <v>#N/A</v>
      </c>
      <c r="AM131" s="491" t="e">
        <f ca="1">+IF(AND(ISNUMBER(OFFSET('Sanitation Data'!$G$10,0,10*ROW('Sanitation Data'!G125))),'Data Summary'!DB131="Yes"),OFFSET('Sanitation Data'!$G$10,0,10*ROW('Sanitation Data'!G125)),NA())</f>
        <v>#N/A</v>
      </c>
      <c r="AN131" s="491" t="e">
        <f ca="1">+IF(AND(ISNUMBER(OFFSET('Sanitation Data'!$G$11,0,10*ROW('Sanitation Data'!G125))),'Data Summary'!DC131="Yes"),OFFSET('Sanitation Data'!$G$11,0,10*ROW('Sanitation Data'!G125)),NA())</f>
        <v>#N/A</v>
      </c>
      <c r="AO131" s="491" t="e">
        <f ca="1">+IF(AND(ISNUMBER(OFFSET('Sanitation Data'!$G$12,0,10*ROW('Sanitation Data'!G125))),'Data Summary'!DD131="Yes"),OFFSET('Sanitation Data'!$G$12,0,10*ROW('Sanitation Data'!G125)),NA())</f>
        <v>#N/A</v>
      </c>
      <c r="AP131" s="491" t="e">
        <f ca="1">+IF(AND(ISNUMBER(OFFSET('Sanitation Data'!$H$4,0,10*ROW('Sanitation Data'!H125))),'Data Summary'!DE131="Yes"),100-OFFSET('Sanitation Data'!$H$4,0,10*ROW('Sanitation Data'!H125)),NA())</f>
        <v>#N/A</v>
      </c>
      <c r="AQ131" s="491" t="e">
        <f ca="1">+IF(AND(ISNUMBER(OFFSET('Sanitation Data'!$H$6,0,10*ROW('Sanitation Data'!H125))),'Data Summary'!DF131="Yes"),OFFSET('Sanitation Data'!$H$6,0,10*ROW('Sanitation Data'!H125)),NA())</f>
        <v>#N/A</v>
      </c>
      <c r="AR131" s="491" t="e">
        <f ca="1">+IF(AND(ISNUMBER(OFFSET('Sanitation Data'!$H$10,0,10*ROW('Sanitation Data'!H125))),'Data Summary'!DG131="Yes"),OFFSET('Sanitation Data'!$H$10,0,10*ROW('Sanitation Data'!H125)),NA())</f>
        <v>#N/A</v>
      </c>
      <c r="AS131" s="491" t="e">
        <f ca="1">+IF(AND(ISNUMBER(OFFSET('Sanitation Data'!$H$11,0,10*ROW('Sanitation Data'!H125))),'Data Summary'!DH131="Yes"),OFFSET('Sanitation Data'!$H$11,0,10*ROW('Sanitation Data'!H125)),NA())</f>
        <v>#N/A</v>
      </c>
      <c r="AT131" s="491" t="e">
        <f ca="1">+IF(AND(ISNUMBER(OFFSET('Sanitation Data'!$H$12,0,10*ROW('Sanitation Data'!H125))),'Data Summary'!DI131="Yes"),OFFSET('Sanitation Data'!$H$12,0,10*ROW('Sanitation Data'!H125)),NA())</f>
        <v>#N/A</v>
      </c>
      <c r="AU131" s="491" t="e">
        <f ca="1">+IF(AND(ISNUMBER(OFFSET('Sanitation Data'!$I$4,0,10*ROW('Sanitation Data'!I125))),'Data Summary'!DJ131="Yes"),100-OFFSET('Sanitation Data'!$I$4,0,10*ROW('Sanitation Data'!I125)),NA())</f>
        <v>#N/A</v>
      </c>
      <c r="AV131" s="491" t="e">
        <f ca="1">+IF(AND(ISNUMBER(OFFSET('Sanitation Data'!$I$6,0,10*ROW('Sanitation Data'!I125))),'Data Summary'!DK131="Yes"),OFFSET('Sanitation Data'!$I$6,0,10*ROW('Sanitation Data'!I125)),NA())</f>
        <v>#N/A</v>
      </c>
      <c r="AW131" s="491" t="e">
        <f ca="1">+IF(AND(ISNUMBER(OFFSET('Sanitation Data'!$I$10,0,10*ROW('Sanitation Data'!I125))),'Data Summary'!DL131="Yes"),OFFSET('Sanitation Data'!$I$10,0,10*ROW('Sanitation Data'!I125)),NA())</f>
        <v>#N/A</v>
      </c>
      <c r="AX131" s="491" t="e">
        <f ca="1">+IF(AND(ISNUMBER(OFFSET('Sanitation Data'!$I$11,0,10*ROW('Sanitation Data'!I125))),'Data Summary'!DM131="Yes"),OFFSET('Sanitation Data'!$I$11,0,10*ROW('Sanitation Data'!I125)),NA())</f>
        <v>#N/A</v>
      </c>
      <c r="AY131" s="491" t="e">
        <f ca="1">+IF(AND(ISNUMBER(OFFSET('Sanitation Data'!$I$12,0,10*ROW('Sanitation Data'!I125))),'Data Summary'!DN131="Yes"),OFFSET('Sanitation Data'!$I$12,0,10*ROW('Sanitation Data'!I125)),NA())</f>
        <v>#N/A</v>
      </c>
      <c r="AZ131" s="492" t="e">
        <f ca="1">+IF(AND(ISNUMBER(OFFSET('Hygiene Data'!$D$5,0,10*ROW('Hygiene Data'!D125))),'Data Summary'!DO131="Yes"),OFFSET('Hygiene Data'!$D$5,0,10*ROW('Hygiene Data'!D125)),NA())</f>
        <v>#N/A</v>
      </c>
      <c r="BA131" s="492" t="e">
        <f ca="1">+IF(AND(ISNUMBER(OFFSET('Hygiene Data'!$D$7,0,10*ROW('Hygiene Data'!D125))),'Data Summary'!DP131="Yes"),OFFSET('Hygiene Data'!$D$7,0,10*ROW('Hygiene Data'!D125)),NA())</f>
        <v>#N/A</v>
      </c>
      <c r="BB131" s="492" t="e">
        <f ca="1">+IF(AND(ISNUMBER(OFFSET('Hygiene Data'!$D$9,0,10*ROW('Hygiene Data'!D125))),'Data Summary'!DQ131="Yes"),OFFSET('Hygiene Data'!$D$9,0,10*ROW('Hygiene Data'!D125)),NA())</f>
        <v>#N/A</v>
      </c>
      <c r="BC131" s="492" t="e">
        <f ca="1">+IF(AND(ISNUMBER(OFFSET('Hygiene Data'!$E$5,0,10*ROW('Hygiene Data'!E125))),'Data Summary'!DR131="Yes"),OFFSET('Hygiene Data'!$E$5,0,10*ROW('Hygiene Data'!E125)),NA())</f>
        <v>#N/A</v>
      </c>
      <c r="BD131" s="492" t="e">
        <f ca="1">+IF(AND(ISNUMBER(OFFSET('Hygiene Data'!$E$7,0,10*ROW('Hygiene Data'!E125))),'Data Summary'!DS131="Yes"),OFFSET('Hygiene Data'!$E$7,0,10*ROW('Hygiene Data'!E125)),NA())</f>
        <v>#N/A</v>
      </c>
      <c r="BE131" s="492" t="e">
        <f ca="1">+IF(AND(ISNUMBER(OFFSET('Hygiene Data'!$E$9,0,10*ROW('Hygiene Data'!E125))),'Data Summary'!DT131="Yes"),OFFSET('Hygiene Data'!$E$9,0,10*ROW('Hygiene Data'!E125)),NA())</f>
        <v>#N/A</v>
      </c>
      <c r="BF131" s="492" t="e">
        <f ca="1">+IF(AND(ISNUMBER(OFFSET('Hygiene Data'!$F$5,0,10*ROW('Hygiene Data'!F125))),'Data Summary'!DU131="Yes"),OFFSET('Hygiene Data'!$F$5,0,10*ROW('Hygiene Data'!F125)),NA())</f>
        <v>#N/A</v>
      </c>
      <c r="BG131" s="492" t="e">
        <f ca="1">+IF(AND(ISNUMBER(OFFSET('Hygiene Data'!$F$7,0,10*ROW('Hygiene Data'!F125))),'Data Summary'!DV131="Yes"),OFFSET('Hygiene Data'!$F$7,0,10*ROW('Hygiene Data'!F125)),NA())</f>
        <v>#N/A</v>
      </c>
      <c r="BH131" s="492" t="e">
        <f ca="1">+IF(AND(ISNUMBER(OFFSET('Hygiene Data'!$F$9,0,10*ROW('Hygiene Data'!F125))),'Data Summary'!DW131="Yes"),OFFSET('Hygiene Data'!$F$9,0,10*ROW('Hygiene Data'!F125)),NA())</f>
        <v>#N/A</v>
      </c>
      <c r="BI131" s="492" t="e">
        <f ca="1">+IF(AND(ISNUMBER(OFFSET('Hygiene Data'!$G$5,0,10*ROW('Hygiene Data'!G125))),'Data Summary'!DX131="Yes"),OFFSET('Hygiene Data'!$G$5,0,10*ROW('Hygiene Data'!G125)),NA())</f>
        <v>#N/A</v>
      </c>
      <c r="BJ131" s="492" t="e">
        <f ca="1">+IF(AND(ISNUMBER(OFFSET('Hygiene Data'!$G$7,0,10*ROW('Hygiene Data'!G125))),'Data Summary'!DY131="Yes"),OFFSET('Hygiene Data'!$G$7,0,10*ROW('Hygiene Data'!G125)),NA())</f>
        <v>#N/A</v>
      </c>
      <c r="BK131" s="492" t="e">
        <f ca="1">+IF(AND(ISNUMBER(OFFSET('Hygiene Data'!$G$9,0,10*ROW('Hygiene Data'!G125))),'Data Summary'!DZ131="Yes"),OFFSET('Hygiene Data'!$G$9,0,10*ROW('Hygiene Data'!G125)),NA())</f>
        <v>#N/A</v>
      </c>
      <c r="BL131" s="492" t="e">
        <f ca="1">+IF(AND(ISNUMBER(OFFSET('Hygiene Data'!$H$5,0,10*ROW('Hygiene Data'!H125))),'Data Summary'!EA131="Yes"),OFFSET('Hygiene Data'!$H$5,0,10*ROW('Hygiene Data'!H125)),NA())</f>
        <v>#N/A</v>
      </c>
      <c r="BM131" s="492" t="e">
        <f ca="1">+IF(AND(ISNUMBER(OFFSET('Hygiene Data'!$H$7,0,10*ROW('Hygiene Data'!H125))),'Data Summary'!EB131="Yes"),OFFSET('Hygiene Data'!$H$7,0,10*ROW('Hygiene Data'!H125)),NA())</f>
        <v>#N/A</v>
      </c>
      <c r="BN131" s="492" t="e">
        <f ca="1">+IF(AND(ISNUMBER(OFFSET('Hygiene Data'!$H$9,0,10*ROW('Hygiene Data'!H125))),'Data Summary'!EC131="Yes"),OFFSET('Hygiene Data'!$H$9,0,10*ROW('Hygiene Data'!H125)),NA())</f>
        <v>#N/A</v>
      </c>
      <c r="BO131" s="492" t="e">
        <f ca="1">+IF(AND(ISNUMBER(OFFSET('Hygiene Data'!$I$5,0,10*ROW('Hygiene Data'!I125))),'Data Summary'!ED131="Yes"),OFFSET('Hygiene Data'!$I$5,0,10*ROW('Hygiene Data'!I125)),NA())</f>
        <v>#N/A</v>
      </c>
      <c r="BP131" s="492" t="e">
        <f ca="1">+IF(AND(ISNUMBER(OFFSET('Hygiene Data'!$I$7,0,10*ROW('Hygiene Data'!I125))),'Data Summary'!EE131="Yes"),OFFSET('Hygiene Data'!$I$7,0,10*ROW('Hygiene Data'!I125)),NA())</f>
        <v>#N/A</v>
      </c>
      <c r="BQ131" s="492" t="e">
        <f ca="1">+IF(AND(ISNUMBER(OFFSET('Hygiene Data'!$I$9,0,10*ROW('Hygiene Data'!I125))),'Data Summary'!EF131="Yes"),OFFSET('Hygiene Data'!$I$9,0,10*ROW('Hygiene Data'!I125)),NA())</f>
        <v>#N/A</v>
      </c>
    </row>
    <row r="132" spans="1:69" x14ac:dyDescent="0.25">
      <c r="A132" s="488" t="e">
        <f ca="1">+RIGHT('Data Summary'!A132,LEN('Data Summary'!A132)-9)</f>
        <v>#VALUE!</v>
      </c>
      <c r="B132" s="462" t="str">
        <f ca="1">+IF(ISTEXT('Data Summary'!B132),'Data Summary'!B132,"")</f>
        <v/>
      </c>
      <c r="C132" s="489" t="e">
        <f ca="1">+VALUE('Data Summary'!C132)</f>
        <v>#VALUE!</v>
      </c>
      <c r="D132" s="490" t="e">
        <f ca="1">+IF(AND(ISNUMBER(OFFSET('Water Data'!$D$4,0,10*ROW('Water Data'!D126))),'Data Summary'!BS132="Yes"),100-OFFSET('Water Data'!$D$4,0,10*ROW('Water Data'!D126)),NA())</f>
        <v>#N/A</v>
      </c>
      <c r="E132" s="490" t="e">
        <f ca="1">+IF(AND(ISNUMBER(OFFSET('Water Data'!$D$6,0,10*ROW('Water Data'!D126))),'Data Summary'!BT132="Yes"),OFFSET('Water Data'!$D$6,0,10*ROW('Water Data'!D126)),NA())</f>
        <v>#N/A</v>
      </c>
      <c r="F132" s="490" t="e">
        <f ca="1">+IF(AND(ISNUMBER(OFFSET('Water Data'!$D$9,0,10*ROW('Water Data'!D126))),'Data Summary'!BU132="Yes"),OFFSET('Water Data'!$D$9,0,10*ROW('Water Data'!D126)),NA())</f>
        <v>#N/A</v>
      </c>
      <c r="G132" s="490" t="e">
        <f ca="1">+IF(AND(ISNUMBER(OFFSET('Water Data'!$E$4,0,10*ROW('Water Data'!E126))),'Data Summary'!BV132="Yes"),100-OFFSET('Water Data'!$E$4,0,10*ROW('Water Data'!E126)),NA())</f>
        <v>#N/A</v>
      </c>
      <c r="H132" s="490" t="e">
        <f ca="1">+IF(AND(ISNUMBER(OFFSET('Water Data'!$E$6,0,10*ROW('Water Data'!E126))),'Data Summary'!BW132="Yes"),OFFSET('Water Data'!$E$6,0,10*ROW('Water Data'!E126)),NA())</f>
        <v>#N/A</v>
      </c>
      <c r="I132" s="490" t="e">
        <f ca="1">+IF(AND(ISNUMBER(OFFSET('Water Data'!$E$9,0,10*ROW('Water Data'!E126))),'Data Summary'!BX132="Yes"),OFFSET('Water Data'!$E$9,0,10*ROW('Water Data'!E126)),NA())</f>
        <v>#N/A</v>
      </c>
      <c r="J132" s="490" t="e">
        <f ca="1">+IF(AND(ISNUMBER(OFFSET('Water Data'!$F$4,0,10*ROW('Water Data'!F126))),'Data Summary'!BY132="Yes"),100-OFFSET('Water Data'!$F$4,0,10*ROW('Water Data'!F126)),NA())</f>
        <v>#N/A</v>
      </c>
      <c r="K132" s="490" t="e">
        <f ca="1">+IF(AND(ISNUMBER(OFFSET('Water Data'!$F$6,0,10*ROW('Water Data'!F126))),'Data Summary'!BZ132="Yes"),OFFSET('Water Data'!$F$6,0,10*ROW('Water Data'!F126)),NA())</f>
        <v>#N/A</v>
      </c>
      <c r="L132" s="490" t="e">
        <f ca="1">+IF(AND(ISNUMBER(OFFSET('Water Data'!$F$9,0,10*ROW('Water Data'!F126))),'Data Summary'!CA132="Yes"),OFFSET('Water Data'!$F$9,0,10*ROW('Water Data'!F126)),NA())</f>
        <v>#N/A</v>
      </c>
      <c r="M132" s="490" t="e">
        <f ca="1">+IF(AND(ISNUMBER(OFFSET('Water Data'!$G$4,0,10*ROW('Water Data'!G126))),'Data Summary'!CB132="Yes"),100-OFFSET('Water Data'!$G$4,0,10*ROW('Water Data'!G126)),NA())</f>
        <v>#N/A</v>
      </c>
      <c r="N132" s="490" t="e">
        <f ca="1">+IF(AND(ISNUMBER(OFFSET('Water Data'!$G$6,0,10*ROW('Water Data'!G126))),'Data Summary'!CC132="Yes"),OFFSET('Water Data'!$G$6,0,10*ROW('Water Data'!G126)),NA())</f>
        <v>#N/A</v>
      </c>
      <c r="O132" s="490" t="e">
        <f ca="1">+IF(AND(ISNUMBER(OFFSET('Water Data'!$G$9,0,10*ROW('Water Data'!G126))),'Data Summary'!CD132="Yes"),OFFSET('Water Data'!$G$9,0,10*ROW('Water Data'!G126)),NA())</f>
        <v>#N/A</v>
      </c>
      <c r="P132" s="490" t="e">
        <f ca="1">+IF(AND(ISNUMBER(OFFSET('Water Data'!$H$4,0,10*ROW('Water Data'!H126))),'Data Summary'!CE132="Yes"),100-OFFSET('Water Data'!$H$4,0,10*ROW('Water Data'!H126)),NA())</f>
        <v>#N/A</v>
      </c>
      <c r="Q132" s="490" t="e">
        <f ca="1">+IF(AND(ISNUMBER(OFFSET('Water Data'!$H$6,0,10*ROW('Water Data'!H126))),'Data Summary'!CF132="Yes"),OFFSET('Water Data'!$H$6,0,10*ROW('Water Data'!H126)),NA())</f>
        <v>#N/A</v>
      </c>
      <c r="R132" s="490" t="e">
        <f ca="1">+IF(AND(ISNUMBER(OFFSET('Water Data'!$H$9,0,10*ROW('Water Data'!H126))),'Data Summary'!CG132="Yes"),OFFSET('Water Data'!$H$9,0,10*ROW('Water Data'!H126)),NA())</f>
        <v>#N/A</v>
      </c>
      <c r="S132" s="490" t="e">
        <f ca="1">+IF(AND(ISNUMBER(OFFSET('Water Data'!$I$4,0,10*ROW('Water Data'!I126))),'Data Summary'!CH132="Yes"),100-OFFSET('Water Data'!$I$4,0,10*ROW('Water Data'!I126)),NA())</f>
        <v>#N/A</v>
      </c>
      <c r="T132" s="490" t="e">
        <f ca="1">+IF(AND(ISNUMBER(OFFSET('Water Data'!$I$6,0,10*ROW('Water Data'!I126))),'Data Summary'!CI132="Yes"),OFFSET('Water Data'!$I$6,0,10*ROW('Water Data'!I126)),NA())</f>
        <v>#N/A</v>
      </c>
      <c r="U132" s="490" t="e">
        <f ca="1">+IF(AND(ISNUMBER(OFFSET('Water Data'!$I$9,0,10*ROW('Water Data'!I126))),'Data Summary'!CJ132="Yes"),OFFSET('Water Data'!$I$9,0,10*ROW('Water Data'!I126)),NA())</f>
        <v>#N/A</v>
      </c>
      <c r="V132" s="491" t="e">
        <f ca="1">+IF(AND(ISNUMBER(OFFSET('Sanitation Data'!$D$4,0,10*ROW('Sanitation Data'!D126))),'Data Summary'!CK132="Yes"),100-OFFSET('Sanitation Data'!$D$4,0,10*ROW('Sanitation Data'!D126)),NA())</f>
        <v>#N/A</v>
      </c>
      <c r="W132" s="491" t="e">
        <f ca="1">+IF(AND(ISNUMBER(OFFSET('Sanitation Data'!$D$6,0,10*ROW('Sanitation Data'!D126))),'Data Summary'!CL132="Yes"),OFFSET('Sanitation Data'!$D$6,0,10*ROW('Sanitation Data'!D126)),NA())</f>
        <v>#N/A</v>
      </c>
      <c r="X132" s="491" t="e">
        <f ca="1">+IF(AND(ISNUMBER(OFFSET('Sanitation Data'!$D$10,0,10*ROW('Sanitation Data'!D126))),'Data Summary'!CM132="Yes"),OFFSET('Sanitation Data'!$D$10,0,10*ROW('Sanitation Data'!D126)),NA())</f>
        <v>#N/A</v>
      </c>
      <c r="Y132" s="491" t="e">
        <f ca="1">+IF(AND(ISNUMBER(OFFSET('Sanitation Data'!$D$11,0,10*ROW('Sanitation Data'!D126))),'Data Summary'!CN132="Yes"),OFFSET('Sanitation Data'!$D$11,0,10*ROW('Sanitation Data'!D126)),NA())</f>
        <v>#N/A</v>
      </c>
      <c r="Z132" s="491" t="e">
        <f ca="1">+IF(AND(ISNUMBER(OFFSET('Sanitation Data'!$D$12,0,10*ROW('Sanitation Data'!D126))),'Data Summary'!CO132="Yes"),OFFSET('Sanitation Data'!$D$12,0,10*ROW('Sanitation Data'!D126)),NA())</f>
        <v>#N/A</v>
      </c>
      <c r="AA132" s="491" t="e">
        <f ca="1">+IF(AND(ISNUMBER(OFFSET('Sanitation Data'!$E$4,0,10*ROW('Sanitation Data'!E126))),'Data Summary'!CP132="Yes"),100-OFFSET('Sanitation Data'!$E$4,0,10*ROW('Sanitation Data'!E126)),NA())</f>
        <v>#N/A</v>
      </c>
      <c r="AB132" s="491" t="e">
        <f ca="1">+IF(AND(ISNUMBER(OFFSET('Sanitation Data'!$E$6,0,10*ROW('Sanitation Data'!E126))),'Data Summary'!CQ132="Yes"),OFFSET('Sanitation Data'!$E$6,0,10*ROW('Sanitation Data'!E126)),NA())</f>
        <v>#N/A</v>
      </c>
      <c r="AC132" s="491" t="e">
        <f ca="1">+IF(AND(ISNUMBER(OFFSET('Sanitation Data'!$E$10,0,10*ROW('Sanitation Data'!E126))),'Data Summary'!CR132="Yes"),OFFSET('Sanitation Data'!$E$10,0,10*ROW('Sanitation Data'!E126)),NA())</f>
        <v>#N/A</v>
      </c>
      <c r="AD132" s="491" t="e">
        <f ca="1">+IF(AND(ISNUMBER(OFFSET('Sanitation Data'!$E$11,0,10*ROW('Sanitation Data'!E126))),'Data Summary'!CS132="Yes"),OFFSET('Sanitation Data'!$E$11,0,10*ROW('Sanitation Data'!E126)),NA())</f>
        <v>#N/A</v>
      </c>
      <c r="AE132" s="491" t="e">
        <f ca="1">+IF(AND(ISNUMBER(OFFSET('Sanitation Data'!$E$12,0,10*ROW('Sanitation Data'!E126))),'Data Summary'!CT132="Yes"),OFFSET('Sanitation Data'!$E$12,0,10*ROW('Sanitation Data'!E126)),NA())</f>
        <v>#N/A</v>
      </c>
      <c r="AF132" s="491" t="e">
        <f ca="1">+IF(AND(ISNUMBER(OFFSET('Sanitation Data'!$F$4,0,10*ROW('Sanitation Data'!F126))),'Data Summary'!CU132="Yes"),100-OFFSET('Sanitation Data'!$F$4,0,10*ROW('Sanitation Data'!F126)),NA())</f>
        <v>#N/A</v>
      </c>
      <c r="AG132" s="491" t="e">
        <f ca="1">+IF(AND(ISNUMBER(OFFSET('Sanitation Data'!$F$6,0,10*ROW('Sanitation Data'!F126))),'Data Summary'!CV132="Yes"),OFFSET('Sanitation Data'!$F$6,0,10*ROW('Sanitation Data'!F126)),NA())</f>
        <v>#N/A</v>
      </c>
      <c r="AH132" s="491" t="e">
        <f ca="1">+IF(AND(ISNUMBER(OFFSET('Sanitation Data'!$F$10,0,10*ROW('Sanitation Data'!F126))),'Data Summary'!CW132="Yes"),OFFSET('Sanitation Data'!$F$10,0,10*ROW('Sanitation Data'!F126)),NA())</f>
        <v>#N/A</v>
      </c>
      <c r="AI132" s="491" t="e">
        <f ca="1">+IF(AND(ISNUMBER(OFFSET('Sanitation Data'!$F$11,0,10*ROW('Sanitation Data'!F126))),'Data Summary'!CX132="Yes"),OFFSET('Sanitation Data'!$F$11,0,10*ROW('Sanitation Data'!F126)),NA())</f>
        <v>#N/A</v>
      </c>
      <c r="AJ132" s="491" t="e">
        <f ca="1">+IF(AND(ISNUMBER(OFFSET('Sanitation Data'!$F$12,0,10*ROW('Sanitation Data'!F126))),'Data Summary'!CY132="Yes"),OFFSET('Sanitation Data'!$F$12,0,10*ROW('Sanitation Data'!F126)),NA())</f>
        <v>#N/A</v>
      </c>
      <c r="AK132" s="491" t="e">
        <f ca="1">+IF(AND(ISNUMBER(OFFSET('Sanitation Data'!$G$4,0,10*ROW('Sanitation Data'!G126))),'Data Summary'!CZ132="Yes"),100-OFFSET('Sanitation Data'!$G$4,0,10*ROW('Sanitation Data'!G126)),NA())</f>
        <v>#N/A</v>
      </c>
      <c r="AL132" s="491" t="e">
        <f ca="1">+IF(AND(ISNUMBER(OFFSET('Sanitation Data'!$G$6,0,10*ROW('Sanitation Data'!G126))),'Data Summary'!DA132="Yes"),OFFSET('Sanitation Data'!$G$6,0,10*ROW('Sanitation Data'!G126)),NA())</f>
        <v>#N/A</v>
      </c>
      <c r="AM132" s="491" t="e">
        <f ca="1">+IF(AND(ISNUMBER(OFFSET('Sanitation Data'!$G$10,0,10*ROW('Sanitation Data'!G126))),'Data Summary'!DB132="Yes"),OFFSET('Sanitation Data'!$G$10,0,10*ROW('Sanitation Data'!G126)),NA())</f>
        <v>#N/A</v>
      </c>
      <c r="AN132" s="491" t="e">
        <f ca="1">+IF(AND(ISNUMBER(OFFSET('Sanitation Data'!$G$11,0,10*ROW('Sanitation Data'!G126))),'Data Summary'!DC132="Yes"),OFFSET('Sanitation Data'!$G$11,0,10*ROW('Sanitation Data'!G126)),NA())</f>
        <v>#N/A</v>
      </c>
      <c r="AO132" s="491" t="e">
        <f ca="1">+IF(AND(ISNUMBER(OFFSET('Sanitation Data'!$G$12,0,10*ROW('Sanitation Data'!G126))),'Data Summary'!DD132="Yes"),OFFSET('Sanitation Data'!$G$12,0,10*ROW('Sanitation Data'!G126)),NA())</f>
        <v>#N/A</v>
      </c>
      <c r="AP132" s="491" t="e">
        <f ca="1">+IF(AND(ISNUMBER(OFFSET('Sanitation Data'!$H$4,0,10*ROW('Sanitation Data'!H126))),'Data Summary'!DE132="Yes"),100-OFFSET('Sanitation Data'!$H$4,0,10*ROW('Sanitation Data'!H126)),NA())</f>
        <v>#N/A</v>
      </c>
      <c r="AQ132" s="491" t="e">
        <f ca="1">+IF(AND(ISNUMBER(OFFSET('Sanitation Data'!$H$6,0,10*ROW('Sanitation Data'!H126))),'Data Summary'!DF132="Yes"),OFFSET('Sanitation Data'!$H$6,0,10*ROW('Sanitation Data'!H126)),NA())</f>
        <v>#N/A</v>
      </c>
      <c r="AR132" s="491" t="e">
        <f ca="1">+IF(AND(ISNUMBER(OFFSET('Sanitation Data'!$H$10,0,10*ROW('Sanitation Data'!H126))),'Data Summary'!DG132="Yes"),OFFSET('Sanitation Data'!$H$10,0,10*ROW('Sanitation Data'!H126)),NA())</f>
        <v>#N/A</v>
      </c>
      <c r="AS132" s="491" t="e">
        <f ca="1">+IF(AND(ISNUMBER(OFFSET('Sanitation Data'!$H$11,0,10*ROW('Sanitation Data'!H126))),'Data Summary'!DH132="Yes"),OFFSET('Sanitation Data'!$H$11,0,10*ROW('Sanitation Data'!H126)),NA())</f>
        <v>#N/A</v>
      </c>
      <c r="AT132" s="491" t="e">
        <f ca="1">+IF(AND(ISNUMBER(OFFSET('Sanitation Data'!$H$12,0,10*ROW('Sanitation Data'!H126))),'Data Summary'!DI132="Yes"),OFFSET('Sanitation Data'!$H$12,0,10*ROW('Sanitation Data'!H126)),NA())</f>
        <v>#N/A</v>
      </c>
      <c r="AU132" s="491" t="e">
        <f ca="1">+IF(AND(ISNUMBER(OFFSET('Sanitation Data'!$I$4,0,10*ROW('Sanitation Data'!I126))),'Data Summary'!DJ132="Yes"),100-OFFSET('Sanitation Data'!$I$4,0,10*ROW('Sanitation Data'!I126)),NA())</f>
        <v>#N/A</v>
      </c>
      <c r="AV132" s="491" t="e">
        <f ca="1">+IF(AND(ISNUMBER(OFFSET('Sanitation Data'!$I$6,0,10*ROW('Sanitation Data'!I126))),'Data Summary'!DK132="Yes"),OFFSET('Sanitation Data'!$I$6,0,10*ROW('Sanitation Data'!I126)),NA())</f>
        <v>#N/A</v>
      </c>
      <c r="AW132" s="491" t="e">
        <f ca="1">+IF(AND(ISNUMBER(OFFSET('Sanitation Data'!$I$10,0,10*ROW('Sanitation Data'!I126))),'Data Summary'!DL132="Yes"),OFFSET('Sanitation Data'!$I$10,0,10*ROW('Sanitation Data'!I126)),NA())</f>
        <v>#N/A</v>
      </c>
      <c r="AX132" s="491" t="e">
        <f ca="1">+IF(AND(ISNUMBER(OFFSET('Sanitation Data'!$I$11,0,10*ROW('Sanitation Data'!I126))),'Data Summary'!DM132="Yes"),OFFSET('Sanitation Data'!$I$11,0,10*ROW('Sanitation Data'!I126)),NA())</f>
        <v>#N/A</v>
      </c>
      <c r="AY132" s="491" t="e">
        <f ca="1">+IF(AND(ISNUMBER(OFFSET('Sanitation Data'!$I$12,0,10*ROW('Sanitation Data'!I126))),'Data Summary'!DN132="Yes"),OFFSET('Sanitation Data'!$I$12,0,10*ROW('Sanitation Data'!I126)),NA())</f>
        <v>#N/A</v>
      </c>
      <c r="AZ132" s="492" t="e">
        <f ca="1">+IF(AND(ISNUMBER(OFFSET('Hygiene Data'!$D$5,0,10*ROW('Hygiene Data'!D126))),'Data Summary'!DO132="Yes"),OFFSET('Hygiene Data'!$D$5,0,10*ROW('Hygiene Data'!D126)),NA())</f>
        <v>#N/A</v>
      </c>
      <c r="BA132" s="492" t="e">
        <f ca="1">+IF(AND(ISNUMBER(OFFSET('Hygiene Data'!$D$7,0,10*ROW('Hygiene Data'!D126))),'Data Summary'!DP132="Yes"),OFFSET('Hygiene Data'!$D$7,0,10*ROW('Hygiene Data'!D126)),NA())</f>
        <v>#N/A</v>
      </c>
      <c r="BB132" s="492" t="e">
        <f ca="1">+IF(AND(ISNUMBER(OFFSET('Hygiene Data'!$D$9,0,10*ROW('Hygiene Data'!D126))),'Data Summary'!DQ132="Yes"),OFFSET('Hygiene Data'!$D$9,0,10*ROW('Hygiene Data'!D126)),NA())</f>
        <v>#N/A</v>
      </c>
      <c r="BC132" s="492" t="e">
        <f ca="1">+IF(AND(ISNUMBER(OFFSET('Hygiene Data'!$E$5,0,10*ROW('Hygiene Data'!E126))),'Data Summary'!DR132="Yes"),OFFSET('Hygiene Data'!$E$5,0,10*ROW('Hygiene Data'!E126)),NA())</f>
        <v>#N/A</v>
      </c>
      <c r="BD132" s="492" t="e">
        <f ca="1">+IF(AND(ISNUMBER(OFFSET('Hygiene Data'!$E$7,0,10*ROW('Hygiene Data'!E126))),'Data Summary'!DS132="Yes"),OFFSET('Hygiene Data'!$E$7,0,10*ROW('Hygiene Data'!E126)),NA())</f>
        <v>#N/A</v>
      </c>
      <c r="BE132" s="492" t="e">
        <f ca="1">+IF(AND(ISNUMBER(OFFSET('Hygiene Data'!$E$9,0,10*ROW('Hygiene Data'!E126))),'Data Summary'!DT132="Yes"),OFFSET('Hygiene Data'!$E$9,0,10*ROW('Hygiene Data'!E126)),NA())</f>
        <v>#N/A</v>
      </c>
      <c r="BF132" s="492" t="e">
        <f ca="1">+IF(AND(ISNUMBER(OFFSET('Hygiene Data'!$F$5,0,10*ROW('Hygiene Data'!F126))),'Data Summary'!DU132="Yes"),OFFSET('Hygiene Data'!$F$5,0,10*ROW('Hygiene Data'!F126)),NA())</f>
        <v>#N/A</v>
      </c>
      <c r="BG132" s="492" t="e">
        <f ca="1">+IF(AND(ISNUMBER(OFFSET('Hygiene Data'!$F$7,0,10*ROW('Hygiene Data'!F126))),'Data Summary'!DV132="Yes"),OFFSET('Hygiene Data'!$F$7,0,10*ROW('Hygiene Data'!F126)),NA())</f>
        <v>#N/A</v>
      </c>
      <c r="BH132" s="492" t="e">
        <f ca="1">+IF(AND(ISNUMBER(OFFSET('Hygiene Data'!$F$9,0,10*ROW('Hygiene Data'!F126))),'Data Summary'!DW132="Yes"),OFFSET('Hygiene Data'!$F$9,0,10*ROW('Hygiene Data'!F126)),NA())</f>
        <v>#N/A</v>
      </c>
      <c r="BI132" s="492" t="e">
        <f ca="1">+IF(AND(ISNUMBER(OFFSET('Hygiene Data'!$G$5,0,10*ROW('Hygiene Data'!G126))),'Data Summary'!DX132="Yes"),OFFSET('Hygiene Data'!$G$5,0,10*ROW('Hygiene Data'!G126)),NA())</f>
        <v>#N/A</v>
      </c>
      <c r="BJ132" s="492" t="e">
        <f ca="1">+IF(AND(ISNUMBER(OFFSET('Hygiene Data'!$G$7,0,10*ROW('Hygiene Data'!G126))),'Data Summary'!DY132="Yes"),OFFSET('Hygiene Data'!$G$7,0,10*ROW('Hygiene Data'!G126)),NA())</f>
        <v>#N/A</v>
      </c>
      <c r="BK132" s="492" t="e">
        <f ca="1">+IF(AND(ISNUMBER(OFFSET('Hygiene Data'!$G$9,0,10*ROW('Hygiene Data'!G126))),'Data Summary'!DZ132="Yes"),OFFSET('Hygiene Data'!$G$9,0,10*ROW('Hygiene Data'!G126)),NA())</f>
        <v>#N/A</v>
      </c>
      <c r="BL132" s="492" t="e">
        <f ca="1">+IF(AND(ISNUMBER(OFFSET('Hygiene Data'!$H$5,0,10*ROW('Hygiene Data'!H126))),'Data Summary'!EA132="Yes"),OFFSET('Hygiene Data'!$H$5,0,10*ROW('Hygiene Data'!H126)),NA())</f>
        <v>#N/A</v>
      </c>
      <c r="BM132" s="492" t="e">
        <f ca="1">+IF(AND(ISNUMBER(OFFSET('Hygiene Data'!$H$7,0,10*ROW('Hygiene Data'!H126))),'Data Summary'!EB132="Yes"),OFFSET('Hygiene Data'!$H$7,0,10*ROW('Hygiene Data'!H126)),NA())</f>
        <v>#N/A</v>
      </c>
      <c r="BN132" s="492" t="e">
        <f ca="1">+IF(AND(ISNUMBER(OFFSET('Hygiene Data'!$H$9,0,10*ROW('Hygiene Data'!H126))),'Data Summary'!EC132="Yes"),OFFSET('Hygiene Data'!$H$9,0,10*ROW('Hygiene Data'!H126)),NA())</f>
        <v>#N/A</v>
      </c>
      <c r="BO132" s="492" t="e">
        <f ca="1">+IF(AND(ISNUMBER(OFFSET('Hygiene Data'!$I$5,0,10*ROW('Hygiene Data'!I126))),'Data Summary'!ED132="Yes"),OFFSET('Hygiene Data'!$I$5,0,10*ROW('Hygiene Data'!I126)),NA())</f>
        <v>#N/A</v>
      </c>
      <c r="BP132" s="492" t="e">
        <f ca="1">+IF(AND(ISNUMBER(OFFSET('Hygiene Data'!$I$7,0,10*ROW('Hygiene Data'!I126))),'Data Summary'!EE132="Yes"),OFFSET('Hygiene Data'!$I$7,0,10*ROW('Hygiene Data'!I126)),NA())</f>
        <v>#N/A</v>
      </c>
      <c r="BQ132" s="492" t="e">
        <f ca="1">+IF(AND(ISNUMBER(OFFSET('Hygiene Data'!$I$9,0,10*ROW('Hygiene Data'!I126))),'Data Summary'!EF132="Yes"),OFFSET('Hygiene Data'!$I$9,0,10*ROW('Hygiene Data'!I126)),NA())</f>
        <v>#N/A</v>
      </c>
    </row>
    <row r="133" spans="1:69" x14ac:dyDescent="0.25">
      <c r="A133" s="488" t="e">
        <f ca="1">+RIGHT('Data Summary'!A133,LEN('Data Summary'!A133)-9)</f>
        <v>#VALUE!</v>
      </c>
      <c r="B133" s="462" t="str">
        <f ca="1">+IF(ISTEXT('Data Summary'!B133),'Data Summary'!B133,"")</f>
        <v/>
      </c>
      <c r="C133" s="489" t="e">
        <f ca="1">+VALUE('Data Summary'!C133)</f>
        <v>#VALUE!</v>
      </c>
      <c r="D133" s="490" t="e">
        <f ca="1">+IF(AND(ISNUMBER(OFFSET('Water Data'!$D$4,0,10*ROW('Water Data'!D127))),'Data Summary'!BS133="Yes"),100-OFFSET('Water Data'!$D$4,0,10*ROW('Water Data'!D127)),NA())</f>
        <v>#N/A</v>
      </c>
      <c r="E133" s="490" t="e">
        <f ca="1">+IF(AND(ISNUMBER(OFFSET('Water Data'!$D$6,0,10*ROW('Water Data'!D127))),'Data Summary'!BT133="Yes"),OFFSET('Water Data'!$D$6,0,10*ROW('Water Data'!D127)),NA())</f>
        <v>#N/A</v>
      </c>
      <c r="F133" s="490" t="e">
        <f ca="1">+IF(AND(ISNUMBER(OFFSET('Water Data'!$D$9,0,10*ROW('Water Data'!D127))),'Data Summary'!BU133="Yes"),OFFSET('Water Data'!$D$9,0,10*ROW('Water Data'!D127)),NA())</f>
        <v>#N/A</v>
      </c>
      <c r="G133" s="490" t="e">
        <f ca="1">+IF(AND(ISNUMBER(OFFSET('Water Data'!$E$4,0,10*ROW('Water Data'!E127))),'Data Summary'!BV133="Yes"),100-OFFSET('Water Data'!$E$4,0,10*ROW('Water Data'!E127)),NA())</f>
        <v>#N/A</v>
      </c>
      <c r="H133" s="490" t="e">
        <f ca="1">+IF(AND(ISNUMBER(OFFSET('Water Data'!$E$6,0,10*ROW('Water Data'!E127))),'Data Summary'!BW133="Yes"),OFFSET('Water Data'!$E$6,0,10*ROW('Water Data'!E127)),NA())</f>
        <v>#N/A</v>
      </c>
      <c r="I133" s="490" t="e">
        <f ca="1">+IF(AND(ISNUMBER(OFFSET('Water Data'!$E$9,0,10*ROW('Water Data'!E127))),'Data Summary'!BX133="Yes"),OFFSET('Water Data'!$E$9,0,10*ROW('Water Data'!E127)),NA())</f>
        <v>#N/A</v>
      </c>
      <c r="J133" s="490" t="e">
        <f ca="1">+IF(AND(ISNUMBER(OFFSET('Water Data'!$F$4,0,10*ROW('Water Data'!F127))),'Data Summary'!BY133="Yes"),100-OFFSET('Water Data'!$F$4,0,10*ROW('Water Data'!F127)),NA())</f>
        <v>#N/A</v>
      </c>
      <c r="K133" s="490" t="e">
        <f ca="1">+IF(AND(ISNUMBER(OFFSET('Water Data'!$F$6,0,10*ROW('Water Data'!F127))),'Data Summary'!BZ133="Yes"),OFFSET('Water Data'!$F$6,0,10*ROW('Water Data'!F127)),NA())</f>
        <v>#N/A</v>
      </c>
      <c r="L133" s="490" t="e">
        <f ca="1">+IF(AND(ISNUMBER(OFFSET('Water Data'!$F$9,0,10*ROW('Water Data'!F127))),'Data Summary'!CA133="Yes"),OFFSET('Water Data'!$F$9,0,10*ROW('Water Data'!F127)),NA())</f>
        <v>#N/A</v>
      </c>
      <c r="M133" s="490" t="e">
        <f ca="1">+IF(AND(ISNUMBER(OFFSET('Water Data'!$G$4,0,10*ROW('Water Data'!G127))),'Data Summary'!CB133="Yes"),100-OFFSET('Water Data'!$G$4,0,10*ROW('Water Data'!G127)),NA())</f>
        <v>#N/A</v>
      </c>
      <c r="N133" s="490" t="e">
        <f ca="1">+IF(AND(ISNUMBER(OFFSET('Water Data'!$G$6,0,10*ROW('Water Data'!G127))),'Data Summary'!CC133="Yes"),OFFSET('Water Data'!$G$6,0,10*ROW('Water Data'!G127)),NA())</f>
        <v>#N/A</v>
      </c>
      <c r="O133" s="490" t="e">
        <f ca="1">+IF(AND(ISNUMBER(OFFSET('Water Data'!$G$9,0,10*ROW('Water Data'!G127))),'Data Summary'!CD133="Yes"),OFFSET('Water Data'!$G$9,0,10*ROW('Water Data'!G127)),NA())</f>
        <v>#N/A</v>
      </c>
      <c r="P133" s="490" t="e">
        <f ca="1">+IF(AND(ISNUMBER(OFFSET('Water Data'!$H$4,0,10*ROW('Water Data'!H127))),'Data Summary'!CE133="Yes"),100-OFFSET('Water Data'!$H$4,0,10*ROW('Water Data'!H127)),NA())</f>
        <v>#N/A</v>
      </c>
      <c r="Q133" s="490" t="e">
        <f ca="1">+IF(AND(ISNUMBER(OFFSET('Water Data'!$H$6,0,10*ROW('Water Data'!H127))),'Data Summary'!CF133="Yes"),OFFSET('Water Data'!$H$6,0,10*ROW('Water Data'!H127)),NA())</f>
        <v>#N/A</v>
      </c>
      <c r="R133" s="490" t="e">
        <f ca="1">+IF(AND(ISNUMBER(OFFSET('Water Data'!$H$9,0,10*ROW('Water Data'!H127))),'Data Summary'!CG133="Yes"),OFFSET('Water Data'!$H$9,0,10*ROW('Water Data'!H127)),NA())</f>
        <v>#N/A</v>
      </c>
      <c r="S133" s="490" t="e">
        <f ca="1">+IF(AND(ISNUMBER(OFFSET('Water Data'!$I$4,0,10*ROW('Water Data'!I127))),'Data Summary'!CH133="Yes"),100-OFFSET('Water Data'!$I$4,0,10*ROW('Water Data'!I127)),NA())</f>
        <v>#N/A</v>
      </c>
      <c r="T133" s="490" t="e">
        <f ca="1">+IF(AND(ISNUMBER(OFFSET('Water Data'!$I$6,0,10*ROW('Water Data'!I127))),'Data Summary'!CI133="Yes"),OFFSET('Water Data'!$I$6,0,10*ROW('Water Data'!I127)),NA())</f>
        <v>#N/A</v>
      </c>
      <c r="U133" s="490" t="e">
        <f ca="1">+IF(AND(ISNUMBER(OFFSET('Water Data'!$I$9,0,10*ROW('Water Data'!I127))),'Data Summary'!CJ133="Yes"),OFFSET('Water Data'!$I$9,0,10*ROW('Water Data'!I127)),NA())</f>
        <v>#N/A</v>
      </c>
      <c r="V133" s="491" t="e">
        <f ca="1">+IF(AND(ISNUMBER(OFFSET('Sanitation Data'!$D$4,0,10*ROW('Sanitation Data'!D127))),'Data Summary'!CK133="Yes"),100-OFFSET('Sanitation Data'!$D$4,0,10*ROW('Sanitation Data'!D127)),NA())</f>
        <v>#N/A</v>
      </c>
      <c r="W133" s="491" t="e">
        <f ca="1">+IF(AND(ISNUMBER(OFFSET('Sanitation Data'!$D$6,0,10*ROW('Sanitation Data'!D127))),'Data Summary'!CL133="Yes"),OFFSET('Sanitation Data'!$D$6,0,10*ROW('Sanitation Data'!D127)),NA())</f>
        <v>#N/A</v>
      </c>
      <c r="X133" s="491" t="e">
        <f ca="1">+IF(AND(ISNUMBER(OFFSET('Sanitation Data'!$D$10,0,10*ROW('Sanitation Data'!D127))),'Data Summary'!CM133="Yes"),OFFSET('Sanitation Data'!$D$10,0,10*ROW('Sanitation Data'!D127)),NA())</f>
        <v>#N/A</v>
      </c>
      <c r="Y133" s="491" t="e">
        <f ca="1">+IF(AND(ISNUMBER(OFFSET('Sanitation Data'!$D$11,0,10*ROW('Sanitation Data'!D127))),'Data Summary'!CN133="Yes"),OFFSET('Sanitation Data'!$D$11,0,10*ROW('Sanitation Data'!D127)),NA())</f>
        <v>#N/A</v>
      </c>
      <c r="Z133" s="491" t="e">
        <f ca="1">+IF(AND(ISNUMBER(OFFSET('Sanitation Data'!$D$12,0,10*ROW('Sanitation Data'!D127))),'Data Summary'!CO133="Yes"),OFFSET('Sanitation Data'!$D$12,0,10*ROW('Sanitation Data'!D127)),NA())</f>
        <v>#N/A</v>
      </c>
      <c r="AA133" s="491" t="e">
        <f ca="1">+IF(AND(ISNUMBER(OFFSET('Sanitation Data'!$E$4,0,10*ROW('Sanitation Data'!E127))),'Data Summary'!CP133="Yes"),100-OFFSET('Sanitation Data'!$E$4,0,10*ROW('Sanitation Data'!E127)),NA())</f>
        <v>#N/A</v>
      </c>
      <c r="AB133" s="491" t="e">
        <f ca="1">+IF(AND(ISNUMBER(OFFSET('Sanitation Data'!$E$6,0,10*ROW('Sanitation Data'!E127))),'Data Summary'!CQ133="Yes"),OFFSET('Sanitation Data'!$E$6,0,10*ROW('Sanitation Data'!E127)),NA())</f>
        <v>#N/A</v>
      </c>
      <c r="AC133" s="491" t="e">
        <f ca="1">+IF(AND(ISNUMBER(OFFSET('Sanitation Data'!$E$10,0,10*ROW('Sanitation Data'!E127))),'Data Summary'!CR133="Yes"),OFFSET('Sanitation Data'!$E$10,0,10*ROW('Sanitation Data'!E127)),NA())</f>
        <v>#N/A</v>
      </c>
      <c r="AD133" s="491" t="e">
        <f ca="1">+IF(AND(ISNUMBER(OFFSET('Sanitation Data'!$E$11,0,10*ROW('Sanitation Data'!E127))),'Data Summary'!CS133="Yes"),OFFSET('Sanitation Data'!$E$11,0,10*ROW('Sanitation Data'!E127)),NA())</f>
        <v>#N/A</v>
      </c>
      <c r="AE133" s="491" t="e">
        <f ca="1">+IF(AND(ISNUMBER(OFFSET('Sanitation Data'!$E$12,0,10*ROW('Sanitation Data'!E127))),'Data Summary'!CT133="Yes"),OFFSET('Sanitation Data'!$E$12,0,10*ROW('Sanitation Data'!E127)),NA())</f>
        <v>#N/A</v>
      </c>
      <c r="AF133" s="491" t="e">
        <f ca="1">+IF(AND(ISNUMBER(OFFSET('Sanitation Data'!$F$4,0,10*ROW('Sanitation Data'!F127))),'Data Summary'!CU133="Yes"),100-OFFSET('Sanitation Data'!$F$4,0,10*ROW('Sanitation Data'!F127)),NA())</f>
        <v>#N/A</v>
      </c>
      <c r="AG133" s="491" t="e">
        <f ca="1">+IF(AND(ISNUMBER(OFFSET('Sanitation Data'!$F$6,0,10*ROW('Sanitation Data'!F127))),'Data Summary'!CV133="Yes"),OFFSET('Sanitation Data'!$F$6,0,10*ROW('Sanitation Data'!F127)),NA())</f>
        <v>#N/A</v>
      </c>
      <c r="AH133" s="491" t="e">
        <f ca="1">+IF(AND(ISNUMBER(OFFSET('Sanitation Data'!$F$10,0,10*ROW('Sanitation Data'!F127))),'Data Summary'!CW133="Yes"),OFFSET('Sanitation Data'!$F$10,0,10*ROW('Sanitation Data'!F127)),NA())</f>
        <v>#N/A</v>
      </c>
      <c r="AI133" s="491" t="e">
        <f ca="1">+IF(AND(ISNUMBER(OFFSET('Sanitation Data'!$F$11,0,10*ROW('Sanitation Data'!F127))),'Data Summary'!CX133="Yes"),OFFSET('Sanitation Data'!$F$11,0,10*ROW('Sanitation Data'!F127)),NA())</f>
        <v>#N/A</v>
      </c>
      <c r="AJ133" s="491" t="e">
        <f ca="1">+IF(AND(ISNUMBER(OFFSET('Sanitation Data'!$F$12,0,10*ROW('Sanitation Data'!F127))),'Data Summary'!CY133="Yes"),OFFSET('Sanitation Data'!$F$12,0,10*ROW('Sanitation Data'!F127)),NA())</f>
        <v>#N/A</v>
      </c>
      <c r="AK133" s="491" t="e">
        <f ca="1">+IF(AND(ISNUMBER(OFFSET('Sanitation Data'!$G$4,0,10*ROW('Sanitation Data'!G127))),'Data Summary'!CZ133="Yes"),100-OFFSET('Sanitation Data'!$G$4,0,10*ROW('Sanitation Data'!G127)),NA())</f>
        <v>#N/A</v>
      </c>
      <c r="AL133" s="491" t="e">
        <f ca="1">+IF(AND(ISNUMBER(OFFSET('Sanitation Data'!$G$6,0,10*ROW('Sanitation Data'!G127))),'Data Summary'!DA133="Yes"),OFFSET('Sanitation Data'!$G$6,0,10*ROW('Sanitation Data'!G127)),NA())</f>
        <v>#N/A</v>
      </c>
      <c r="AM133" s="491" t="e">
        <f ca="1">+IF(AND(ISNUMBER(OFFSET('Sanitation Data'!$G$10,0,10*ROW('Sanitation Data'!G127))),'Data Summary'!DB133="Yes"),OFFSET('Sanitation Data'!$G$10,0,10*ROW('Sanitation Data'!G127)),NA())</f>
        <v>#N/A</v>
      </c>
      <c r="AN133" s="491" t="e">
        <f ca="1">+IF(AND(ISNUMBER(OFFSET('Sanitation Data'!$G$11,0,10*ROW('Sanitation Data'!G127))),'Data Summary'!DC133="Yes"),OFFSET('Sanitation Data'!$G$11,0,10*ROW('Sanitation Data'!G127)),NA())</f>
        <v>#N/A</v>
      </c>
      <c r="AO133" s="491" t="e">
        <f ca="1">+IF(AND(ISNUMBER(OFFSET('Sanitation Data'!$G$12,0,10*ROW('Sanitation Data'!G127))),'Data Summary'!DD133="Yes"),OFFSET('Sanitation Data'!$G$12,0,10*ROW('Sanitation Data'!G127)),NA())</f>
        <v>#N/A</v>
      </c>
      <c r="AP133" s="491" t="e">
        <f ca="1">+IF(AND(ISNUMBER(OFFSET('Sanitation Data'!$H$4,0,10*ROW('Sanitation Data'!H127))),'Data Summary'!DE133="Yes"),100-OFFSET('Sanitation Data'!$H$4,0,10*ROW('Sanitation Data'!H127)),NA())</f>
        <v>#N/A</v>
      </c>
      <c r="AQ133" s="491" t="e">
        <f ca="1">+IF(AND(ISNUMBER(OFFSET('Sanitation Data'!$H$6,0,10*ROW('Sanitation Data'!H127))),'Data Summary'!DF133="Yes"),OFFSET('Sanitation Data'!$H$6,0,10*ROW('Sanitation Data'!H127)),NA())</f>
        <v>#N/A</v>
      </c>
      <c r="AR133" s="491" t="e">
        <f ca="1">+IF(AND(ISNUMBER(OFFSET('Sanitation Data'!$H$10,0,10*ROW('Sanitation Data'!H127))),'Data Summary'!DG133="Yes"),OFFSET('Sanitation Data'!$H$10,0,10*ROW('Sanitation Data'!H127)),NA())</f>
        <v>#N/A</v>
      </c>
      <c r="AS133" s="491" t="e">
        <f ca="1">+IF(AND(ISNUMBER(OFFSET('Sanitation Data'!$H$11,0,10*ROW('Sanitation Data'!H127))),'Data Summary'!DH133="Yes"),OFFSET('Sanitation Data'!$H$11,0,10*ROW('Sanitation Data'!H127)),NA())</f>
        <v>#N/A</v>
      </c>
      <c r="AT133" s="491" t="e">
        <f ca="1">+IF(AND(ISNUMBER(OFFSET('Sanitation Data'!$H$12,0,10*ROW('Sanitation Data'!H127))),'Data Summary'!DI133="Yes"),OFFSET('Sanitation Data'!$H$12,0,10*ROW('Sanitation Data'!H127)),NA())</f>
        <v>#N/A</v>
      </c>
      <c r="AU133" s="491" t="e">
        <f ca="1">+IF(AND(ISNUMBER(OFFSET('Sanitation Data'!$I$4,0,10*ROW('Sanitation Data'!I127))),'Data Summary'!DJ133="Yes"),100-OFFSET('Sanitation Data'!$I$4,0,10*ROW('Sanitation Data'!I127)),NA())</f>
        <v>#N/A</v>
      </c>
      <c r="AV133" s="491" t="e">
        <f ca="1">+IF(AND(ISNUMBER(OFFSET('Sanitation Data'!$I$6,0,10*ROW('Sanitation Data'!I127))),'Data Summary'!DK133="Yes"),OFFSET('Sanitation Data'!$I$6,0,10*ROW('Sanitation Data'!I127)),NA())</f>
        <v>#N/A</v>
      </c>
      <c r="AW133" s="491" t="e">
        <f ca="1">+IF(AND(ISNUMBER(OFFSET('Sanitation Data'!$I$10,0,10*ROW('Sanitation Data'!I127))),'Data Summary'!DL133="Yes"),OFFSET('Sanitation Data'!$I$10,0,10*ROW('Sanitation Data'!I127)),NA())</f>
        <v>#N/A</v>
      </c>
      <c r="AX133" s="491" t="e">
        <f ca="1">+IF(AND(ISNUMBER(OFFSET('Sanitation Data'!$I$11,0,10*ROW('Sanitation Data'!I127))),'Data Summary'!DM133="Yes"),OFFSET('Sanitation Data'!$I$11,0,10*ROW('Sanitation Data'!I127)),NA())</f>
        <v>#N/A</v>
      </c>
      <c r="AY133" s="491" t="e">
        <f ca="1">+IF(AND(ISNUMBER(OFFSET('Sanitation Data'!$I$12,0,10*ROW('Sanitation Data'!I127))),'Data Summary'!DN133="Yes"),OFFSET('Sanitation Data'!$I$12,0,10*ROW('Sanitation Data'!I127)),NA())</f>
        <v>#N/A</v>
      </c>
      <c r="AZ133" s="492" t="e">
        <f ca="1">+IF(AND(ISNUMBER(OFFSET('Hygiene Data'!$D$5,0,10*ROW('Hygiene Data'!D127))),'Data Summary'!DO133="Yes"),OFFSET('Hygiene Data'!$D$5,0,10*ROW('Hygiene Data'!D127)),NA())</f>
        <v>#N/A</v>
      </c>
      <c r="BA133" s="492" t="e">
        <f ca="1">+IF(AND(ISNUMBER(OFFSET('Hygiene Data'!$D$7,0,10*ROW('Hygiene Data'!D127))),'Data Summary'!DP133="Yes"),OFFSET('Hygiene Data'!$D$7,0,10*ROW('Hygiene Data'!D127)),NA())</f>
        <v>#N/A</v>
      </c>
      <c r="BB133" s="492" t="e">
        <f ca="1">+IF(AND(ISNUMBER(OFFSET('Hygiene Data'!$D$9,0,10*ROW('Hygiene Data'!D127))),'Data Summary'!DQ133="Yes"),OFFSET('Hygiene Data'!$D$9,0,10*ROW('Hygiene Data'!D127)),NA())</f>
        <v>#N/A</v>
      </c>
      <c r="BC133" s="492" t="e">
        <f ca="1">+IF(AND(ISNUMBER(OFFSET('Hygiene Data'!$E$5,0,10*ROW('Hygiene Data'!E127))),'Data Summary'!DR133="Yes"),OFFSET('Hygiene Data'!$E$5,0,10*ROW('Hygiene Data'!E127)),NA())</f>
        <v>#N/A</v>
      </c>
      <c r="BD133" s="492" t="e">
        <f ca="1">+IF(AND(ISNUMBER(OFFSET('Hygiene Data'!$E$7,0,10*ROW('Hygiene Data'!E127))),'Data Summary'!DS133="Yes"),OFFSET('Hygiene Data'!$E$7,0,10*ROW('Hygiene Data'!E127)),NA())</f>
        <v>#N/A</v>
      </c>
      <c r="BE133" s="492" t="e">
        <f ca="1">+IF(AND(ISNUMBER(OFFSET('Hygiene Data'!$E$9,0,10*ROW('Hygiene Data'!E127))),'Data Summary'!DT133="Yes"),OFFSET('Hygiene Data'!$E$9,0,10*ROW('Hygiene Data'!E127)),NA())</f>
        <v>#N/A</v>
      </c>
      <c r="BF133" s="492" t="e">
        <f ca="1">+IF(AND(ISNUMBER(OFFSET('Hygiene Data'!$F$5,0,10*ROW('Hygiene Data'!F127))),'Data Summary'!DU133="Yes"),OFFSET('Hygiene Data'!$F$5,0,10*ROW('Hygiene Data'!F127)),NA())</f>
        <v>#N/A</v>
      </c>
      <c r="BG133" s="492" t="e">
        <f ca="1">+IF(AND(ISNUMBER(OFFSET('Hygiene Data'!$F$7,0,10*ROW('Hygiene Data'!F127))),'Data Summary'!DV133="Yes"),OFFSET('Hygiene Data'!$F$7,0,10*ROW('Hygiene Data'!F127)),NA())</f>
        <v>#N/A</v>
      </c>
      <c r="BH133" s="492" t="e">
        <f ca="1">+IF(AND(ISNUMBER(OFFSET('Hygiene Data'!$F$9,0,10*ROW('Hygiene Data'!F127))),'Data Summary'!DW133="Yes"),OFFSET('Hygiene Data'!$F$9,0,10*ROW('Hygiene Data'!F127)),NA())</f>
        <v>#N/A</v>
      </c>
      <c r="BI133" s="492" t="e">
        <f ca="1">+IF(AND(ISNUMBER(OFFSET('Hygiene Data'!$G$5,0,10*ROW('Hygiene Data'!G127))),'Data Summary'!DX133="Yes"),OFFSET('Hygiene Data'!$G$5,0,10*ROW('Hygiene Data'!G127)),NA())</f>
        <v>#N/A</v>
      </c>
      <c r="BJ133" s="492" t="e">
        <f ca="1">+IF(AND(ISNUMBER(OFFSET('Hygiene Data'!$G$7,0,10*ROW('Hygiene Data'!G127))),'Data Summary'!DY133="Yes"),OFFSET('Hygiene Data'!$G$7,0,10*ROW('Hygiene Data'!G127)),NA())</f>
        <v>#N/A</v>
      </c>
      <c r="BK133" s="492" t="e">
        <f ca="1">+IF(AND(ISNUMBER(OFFSET('Hygiene Data'!$G$9,0,10*ROW('Hygiene Data'!G127))),'Data Summary'!DZ133="Yes"),OFFSET('Hygiene Data'!$G$9,0,10*ROW('Hygiene Data'!G127)),NA())</f>
        <v>#N/A</v>
      </c>
      <c r="BL133" s="492" t="e">
        <f ca="1">+IF(AND(ISNUMBER(OFFSET('Hygiene Data'!$H$5,0,10*ROW('Hygiene Data'!H127))),'Data Summary'!EA133="Yes"),OFFSET('Hygiene Data'!$H$5,0,10*ROW('Hygiene Data'!H127)),NA())</f>
        <v>#N/A</v>
      </c>
      <c r="BM133" s="492" t="e">
        <f ca="1">+IF(AND(ISNUMBER(OFFSET('Hygiene Data'!$H$7,0,10*ROW('Hygiene Data'!H127))),'Data Summary'!EB133="Yes"),OFFSET('Hygiene Data'!$H$7,0,10*ROW('Hygiene Data'!H127)),NA())</f>
        <v>#N/A</v>
      </c>
      <c r="BN133" s="492" t="e">
        <f ca="1">+IF(AND(ISNUMBER(OFFSET('Hygiene Data'!$H$9,0,10*ROW('Hygiene Data'!H127))),'Data Summary'!EC133="Yes"),OFFSET('Hygiene Data'!$H$9,0,10*ROW('Hygiene Data'!H127)),NA())</f>
        <v>#N/A</v>
      </c>
      <c r="BO133" s="492" t="e">
        <f ca="1">+IF(AND(ISNUMBER(OFFSET('Hygiene Data'!$I$5,0,10*ROW('Hygiene Data'!I127))),'Data Summary'!ED133="Yes"),OFFSET('Hygiene Data'!$I$5,0,10*ROW('Hygiene Data'!I127)),NA())</f>
        <v>#N/A</v>
      </c>
      <c r="BP133" s="492" t="e">
        <f ca="1">+IF(AND(ISNUMBER(OFFSET('Hygiene Data'!$I$7,0,10*ROW('Hygiene Data'!I127))),'Data Summary'!EE133="Yes"),OFFSET('Hygiene Data'!$I$7,0,10*ROW('Hygiene Data'!I127)),NA())</f>
        <v>#N/A</v>
      </c>
      <c r="BQ133" s="492" t="e">
        <f ca="1">+IF(AND(ISNUMBER(OFFSET('Hygiene Data'!$I$9,0,10*ROW('Hygiene Data'!I127))),'Data Summary'!EF133="Yes"),OFFSET('Hygiene Data'!$I$9,0,10*ROW('Hygiene Data'!I127)),NA())</f>
        <v>#N/A</v>
      </c>
    </row>
    <row r="134" spans="1:69" x14ac:dyDescent="0.25">
      <c r="A134" s="488" t="e">
        <f ca="1">+RIGHT('Data Summary'!A134,LEN('Data Summary'!A134)-9)</f>
        <v>#VALUE!</v>
      </c>
      <c r="B134" s="462" t="str">
        <f ca="1">+IF(ISTEXT('Data Summary'!B134),'Data Summary'!B134,"")</f>
        <v/>
      </c>
      <c r="C134" s="489" t="e">
        <f ca="1">+VALUE('Data Summary'!C134)</f>
        <v>#VALUE!</v>
      </c>
      <c r="D134" s="490" t="e">
        <f ca="1">+IF(AND(ISNUMBER(OFFSET('Water Data'!$D$4,0,10*ROW('Water Data'!D128))),'Data Summary'!BS134="Yes"),100-OFFSET('Water Data'!$D$4,0,10*ROW('Water Data'!D128)),NA())</f>
        <v>#N/A</v>
      </c>
      <c r="E134" s="490" t="e">
        <f ca="1">+IF(AND(ISNUMBER(OFFSET('Water Data'!$D$6,0,10*ROW('Water Data'!D128))),'Data Summary'!BT134="Yes"),OFFSET('Water Data'!$D$6,0,10*ROW('Water Data'!D128)),NA())</f>
        <v>#N/A</v>
      </c>
      <c r="F134" s="490" t="e">
        <f ca="1">+IF(AND(ISNUMBER(OFFSET('Water Data'!$D$9,0,10*ROW('Water Data'!D128))),'Data Summary'!BU134="Yes"),OFFSET('Water Data'!$D$9,0,10*ROW('Water Data'!D128)),NA())</f>
        <v>#N/A</v>
      </c>
      <c r="G134" s="490" t="e">
        <f ca="1">+IF(AND(ISNUMBER(OFFSET('Water Data'!$E$4,0,10*ROW('Water Data'!E128))),'Data Summary'!BV134="Yes"),100-OFFSET('Water Data'!$E$4,0,10*ROW('Water Data'!E128)),NA())</f>
        <v>#N/A</v>
      </c>
      <c r="H134" s="490" t="e">
        <f ca="1">+IF(AND(ISNUMBER(OFFSET('Water Data'!$E$6,0,10*ROW('Water Data'!E128))),'Data Summary'!BW134="Yes"),OFFSET('Water Data'!$E$6,0,10*ROW('Water Data'!E128)),NA())</f>
        <v>#N/A</v>
      </c>
      <c r="I134" s="490" t="e">
        <f ca="1">+IF(AND(ISNUMBER(OFFSET('Water Data'!$E$9,0,10*ROW('Water Data'!E128))),'Data Summary'!BX134="Yes"),OFFSET('Water Data'!$E$9,0,10*ROW('Water Data'!E128)),NA())</f>
        <v>#N/A</v>
      </c>
      <c r="J134" s="490" t="e">
        <f ca="1">+IF(AND(ISNUMBER(OFFSET('Water Data'!$F$4,0,10*ROW('Water Data'!F128))),'Data Summary'!BY134="Yes"),100-OFFSET('Water Data'!$F$4,0,10*ROW('Water Data'!F128)),NA())</f>
        <v>#N/A</v>
      </c>
      <c r="K134" s="490" t="e">
        <f ca="1">+IF(AND(ISNUMBER(OFFSET('Water Data'!$F$6,0,10*ROW('Water Data'!F128))),'Data Summary'!BZ134="Yes"),OFFSET('Water Data'!$F$6,0,10*ROW('Water Data'!F128)),NA())</f>
        <v>#N/A</v>
      </c>
      <c r="L134" s="490" t="e">
        <f ca="1">+IF(AND(ISNUMBER(OFFSET('Water Data'!$F$9,0,10*ROW('Water Data'!F128))),'Data Summary'!CA134="Yes"),OFFSET('Water Data'!$F$9,0,10*ROW('Water Data'!F128)),NA())</f>
        <v>#N/A</v>
      </c>
      <c r="M134" s="490" t="e">
        <f ca="1">+IF(AND(ISNUMBER(OFFSET('Water Data'!$G$4,0,10*ROW('Water Data'!G128))),'Data Summary'!CB134="Yes"),100-OFFSET('Water Data'!$G$4,0,10*ROW('Water Data'!G128)),NA())</f>
        <v>#N/A</v>
      </c>
      <c r="N134" s="490" t="e">
        <f ca="1">+IF(AND(ISNUMBER(OFFSET('Water Data'!$G$6,0,10*ROW('Water Data'!G128))),'Data Summary'!CC134="Yes"),OFFSET('Water Data'!$G$6,0,10*ROW('Water Data'!G128)),NA())</f>
        <v>#N/A</v>
      </c>
      <c r="O134" s="490" t="e">
        <f ca="1">+IF(AND(ISNUMBER(OFFSET('Water Data'!$G$9,0,10*ROW('Water Data'!G128))),'Data Summary'!CD134="Yes"),OFFSET('Water Data'!$G$9,0,10*ROW('Water Data'!G128)),NA())</f>
        <v>#N/A</v>
      </c>
      <c r="P134" s="490" t="e">
        <f ca="1">+IF(AND(ISNUMBER(OFFSET('Water Data'!$H$4,0,10*ROW('Water Data'!H128))),'Data Summary'!CE134="Yes"),100-OFFSET('Water Data'!$H$4,0,10*ROW('Water Data'!H128)),NA())</f>
        <v>#N/A</v>
      </c>
      <c r="Q134" s="490" t="e">
        <f ca="1">+IF(AND(ISNUMBER(OFFSET('Water Data'!$H$6,0,10*ROW('Water Data'!H128))),'Data Summary'!CF134="Yes"),OFFSET('Water Data'!$H$6,0,10*ROW('Water Data'!H128)),NA())</f>
        <v>#N/A</v>
      </c>
      <c r="R134" s="490" t="e">
        <f ca="1">+IF(AND(ISNUMBER(OFFSET('Water Data'!$H$9,0,10*ROW('Water Data'!H128))),'Data Summary'!CG134="Yes"),OFFSET('Water Data'!$H$9,0,10*ROW('Water Data'!H128)),NA())</f>
        <v>#N/A</v>
      </c>
      <c r="S134" s="490" t="e">
        <f ca="1">+IF(AND(ISNUMBER(OFFSET('Water Data'!$I$4,0,10*ROW('Water Data'!I128))),'Data Summary'!CH134="Yes"),100-OFFSET('Water Data'!$I$4,0,10*ROW('Water Data'!I128)),NA())</f>
        <v>#N/A</v>
      </c>
      <c r="T134" s="490" t="e">
        <f ca="1">+IF(AND(ISNUMBER(OFFSET('Water Data'!$I$6,0,10*ROW('Water Data'!I128))),'Data Summary'!CI134="Yes"),OFFSET('Water Data'!$I$6,0,10*ROW('Water Data'!I128)),NA())</f>
        <v>#N/A</v>
      </c>
      <c r="U134" s="490" t="e">
        <f ca="1">+IF(AND(ISNUMBER(OFFSET('Water Data'!$I$9,0,10*ROW('Water Data'!I128))),'Data Summary'!CJ134="Yes"),OFFSET('Water Data'!$I$9,0,10*ROW('Water Data'!I128)),NA())</f>
        <v>#N/A</v>
      </c>
      <c r="V134" s="491" t="e">
        <f ca="1">+IF(AND(ISNUMBER(OFFSET('Sanitation Data'!$D$4,0,10*ROW('Sanitation Data'!D128))),'Data Summary'!CK134="Yes"),100-OFFSET('Sanitation Data'!$D$4,0,10*ROW('Sanitation Data'!D128)),NA())</f>
        <v>#N/A</v>
      </c>
      <c r="W134" s="491" t="e">
        <f ca="1">+IF(AND(ISNUMBER(OFFSET('Sanitation Data'!$D$6,0,10*ROW('Sanitation Data'!D128))),'Data Summary'!CL134="Yes"),OFFSET('Sanitation Data'!$D$6,0,10*ROW('Sanitation Data'!D128)),NA())</f>
        <v>#N/A</v>
      </c>
      <c r="X134" s="491" t="e">
        <f ca="1">+IF(AND(ISNUMBER(OFFSET('Sanitation Data'!$D$10,0,10*ROW('Sanitation Data'!D128))),'Data Summary'!CM134="Yes"),OFFSET('Sanitation Data'!$D$10,0,10*ROW('Sanitation Data'!D128)),NA())</f>
        <v>#N/A</v>
      </c>
      <c r="Y134" s="491" t="e">
        <f ca="1">+IF(AND(ISNUMBER(OFFSET('Sanitation Data'!$D$11,0,10*ROW('Sanitation Data'!D128))),'Data Summary'!CN134="Yes"),OFFSET('Sanitation Data'!$D$11,0,10*ROW('Sanitation Data'!D128)),NA())</f>
        <v>#N/A</v>
      </c>
      <c r="Z134" s="491" t="e">
        <f ca="1">+IF(AND(ISNUMBER(OFFSET('Sanitation Data'!$D$12,0,10*ROW('Sanitation Data'!D128))),'Data Summary'!CO134="Yes"),OFFSET('Sanitation Data'!$D$12,0,10*ROW('Sanitation Data'!D128)),NA())</f>
        <v>#N/A</v>
      </c>
      <c r="AA134" s="491" t="e">
        <f ca="1">+IF(AND(ISNUMBER(OFFSET('Sanitation Data'!$E$4,0,10*ROW('Sanitation Data'!E128))),'Data Summary'!CP134="Yes"),100-OFFSET('Sanitation Data'!$E$4,0,10*ROW('Sanitation Data'!E128)),NA())</f>
        <v>#N/A</v>
      </c>
      <c r="AB134" s="491" t="e">
        <f ca="1">+IF(AND(ISNUMBER(OFFSET('Sanitation Data'!$E$6,0,10*ROW('Sanitation Data'!E128))),'Data Summary'!CQ134="Yes"),OFFSET('Sanitation Data'!$E$6,0,10*ROW('Sanitation Data'!E128)),NA())</f>
        <v>#N/A</v>
      </c>
      <c r="AC134" s="491" t="e">
        <f ca="1">+IF(AND(ISNUMBER(OFFSET('Sanitation Data'!$E$10,0,10*ROW('Sanitation Data'!E128))),'Data Summary'!CR134="Yes"),OFFSET('Sanitation Data'!$E$10,0,10*ROW('Sanitation Data'!E128)),NA())</f>
        <v>#N/A</v>
      </c>
      <c r="AD134" s="491" t="e">
        <f ca="1">+IF(AND(ISNUMBER(OFFSET('Sanitation Data'!$E$11,0,10*ROW('Sanitation Data'!E128))),'Data Summary'!CS134="Yes"),OFFSET('Sanitation Data'!$E$11,0,10*ROW('Sanitation Data'!E128)),NA())</f>
        <v>#N/A</v>
      </c>
      <c r="AE134" s="491" t="e">
        <f ca="1">+IF(AND(ISNUMBER(OFFSET('Sanitation Data'!$E$12,0,10*ROW('Sanitation Data'!E128))),'Data Summary'!CT134="Yes"),OFFSET('Sanitation Data'!$E$12,0,10*ROW('Sanitation Data'!E128)),NA())</f>
        <v>#N/A</v>
      </c>
      <c r="AF134" s="491" t="e">
        <f ca="1">+IF(AND(ISNUMBER(OFFSET('Sanitation Data'!$F$4,0,10*ROW('Sanitation Data'!F128))),'Data Summary'!CU134="Yes"),100-OFFSET('Sanitation Data'!$F$4,0,10*ROW('Sanitation Data'!F128)),NA())</f>
        <v>#N/A</v>
      </c>
      <c r="AG134" s="491" t="e">
        <f ca="1">+IF(AND(ISNUMBER(OFFSET('Sanitation Data'!$F$6,0,10*ROW('Sanitation Data'!F128))),'Data Summary'!CV134="Yes"),OFFSET('Sanitation Data'!$F$6,0,10*ROW('Sanitation Data'!F128)),NA())</f>
        <v>#N/A</v>
      </c>
      <c r="AH134" s="491" t="e">
        <f ca="1">+IF(AND(ISNUMBER(OFFSET('Sanitation Data'!$F$10,0,10*ROW('Sanitation Data'!F128))),'Data Summary'!CW134="Yes"),OFFSET('Sanitation Data'!$F$10,0,10*ROW('Sanitation Data'!F128)),NA())</f>
        <v>#N/A</v>
      </c>
      <c r="AI134" s="491" t="e">
        <f ca="1">+IF(AND(ISNUMBER(OFFSET('Sanitation Data'!$F$11,0,10*ROW('Sanitation Data'!F128))),'Data Summary'!CX134="Yes"),OFFSET('Sanitation Data'!$F$11,0,10*ROW('Sanitation Data'!F128)),NA())</f>
        <v>#N/A</v>
      </c>
      <c r="AJ134" s="491" t="e">
        <f ca="1">+IF(AND(ISNUMBER(OFFSET('Sanitation Data'!$F$12,0,10*ROW('Sanitation Data'!F128))),'Data Summary'!CY134="Yes"),OFFSET('Sanitation Data'!$F$12,0,10*ROW('Sanitation Data'!F128)),NA())</f>
        <v>#N/A</v>
      </c>
      <c r="AK134" s="491" t="e">
        <f ca="1">+IF(AND(ISNUMBER(OFFSET('Sanitation Data'!$G$4,0,10*ROW('Sanitation Data'!G128))),'Data Summary'!CZ134="Yes"),100-OFFSET('Sanitation Data'!$G$4,0,10*ROW('Sanitation Data'!G128)),NA())</f>
        <v>#N/A</v>
      </c>
      <c r="AL134" s="491" t="e">
        <f ca="1">+IF(AND(ISNUMBER(OFFSET('Sanitation Data'!$G$6,0,10*ROW('Sanitation Data'!G128))),'Data Summary'!DA134="Yes"),OFFSET('Sanitation Data'!$G$6,0,10*ROW('Sanitation Data'!G128)),NA())</f>
        <v>#N/A</v>
      </c>
      <c r="AM134" s="491" t="e">
        <f ca="1">+IF(AND(ISNUMBER(OFFSET('Sanitation Data'!$G$10,0,10*ROW('Sanitation Data'!G128))),'Data Summary'!DB134="Yes"),OFFSET('Sanitation Data'!$G$10,0,10*ROW('Sanitation Data'!G128)),NA())</f>
        <v>#N/A</v>
      </c>
      <c r="AN134" s="491" t="e">
        <f ca="1">+IF(AND(ISNUMBER(OFFSET('Sanitation Data'!$G$11,0,10*ROW('Sanitation Data'!G128))),'Data Summary'!DC134="Yes"),OFFSET('Sanitation Data'!$G$11,0,10*ROW('Sanitation Data'!G128)),NA())</f>
        <v>#N/A</v>
      </c>
      <c r="AO134" s="491" t="e">
        <f ca="1">+IF(AND(ISNUMBER(OFFSET('Sanitation Data'!$G$12,0,10*ROW('Sanitation Data'!G128))),'Data Summary'!DD134="Yes"),OFFSET('Sanitation Data'!$G$12,0,10*ROW('Sanitation Data'!G128)),NA())</f>
        <v>#N/A</v>
      </c>
      <c r="AP134" s="491" t="e">
        <f ca="1">+IF(AND(ISNUMBER(OFFSET('Sanitation Data'!$H$4,0,10*ROW('Sanitation Data'!H128))),'Data Summary'!DE134="Yes"),100-OFFSET('Sanitation Data'!$H$4,0,10*ROW('Sanitation Data'!H128)),NA())</f>
        <v>#N/A</v>
      </c>
      <c r="AQ134" s="491" t="e">
        <f ca="1">+IF(AND(ISNUMBER(OFFSET('Sanitation Data'!$H$6,0,10*ROW('Sanitation Data'!H128))),'Data Summary'!DF134="Yes"),OFFSET('Sanitation Data'!$H$6,0,10*ROW('Sanitation Data'!H128)),NA())</f>
        <v>#N/A</v>
      </c>
      <c r="AR134" s="491" t="e">
        <f ca="1">+IF(AND(ISNUMBER(OFFSET('Sanitation Data'!$H$10,0,10*ROW('Sanitation Data'!H128))),'Data Summary'!DG134="Yes"),OFFSET('Sanitation Data'!$H$10,0,10*ROW('Sanitation Data'!H128)),NA())</f>
        <v>#N/A</v>
      </c>
      <c r="AS134" s="491" t="e">
        <f ca="1">+IF(AND(ISNUMBER(OFFSET('Sanitation Data'!$H$11,0,10*ROW('Sanitation Data'!H128))),'Data Summary'!DH134="Yes"),OFFSET('Sanitation Data'!$H$11,0,10*ROW('Sanitation Data'!H128)),NA())</f>
        <v>#N/A</v>
      </c>
      <c r="AT134" s="491" t="e">
        <f ca="1">+IF(AND(ISNUMBER(OFFSET('Sanitation Data'!$H$12,0,10*ROW('Sanitation Data'!H128))),'Data Summary'!DI134="Yes"),OFFSET('Sanitation Data'!$H$12,0,10*ROW('Sanitation Data'!H128)),NA())</f>
        <v>#N/A</v>
      </c>
      <c r="AU134" s="491" t="e">
        <f ca="1">+IF(AND(ISNUMBER(OFFSET('Sanitation Data'!$I$4,0,10*ROW('Sanitation Data'!I128))),'Data Summary'!DJ134="Yes"),100-OFFSET('Sanitation Data'!$I$4,0,10*ROW('Sanitation Data'!I128)),NA())</f>
        <v>#N/A</v>
      </c>
      <c r="AV134" s="491" t="e">
        <f ca="1">+IF(AND(ISNUMBER(OFFSET('Sanitation Data'!$I$6,0,10*ROW('Sanitation Data'!I128))),'Data Summary'!DK134="Yes"),OFFSET('Sanitation Data'!$I$6,0,10*ROW('Sanitation Data'!I128)),NA())</f>
        <v>#N/A</v>
      </c>
      <c r="AW134" s="491" t="e">
        <f ca="1">+IF(AND(ISNUMBER(OFFSET('Sanitation Data'!$I$10,0,10*ROW('Sanitation Data'!I128))),'Data Summary'!DL134="Yes"),OFFSET('Sanitation Data'!$I$10,0,10*ROW('Sanitation Data'!I128)),NA())</f>
        <v>#N/A</v>
      </c>
      <c r="AX134" s="491" t="e">
        <f ca="1">+IF(AND(ISNUMBER(OFFSET('Sanitation Data'!$I$11,0,10*ROW('Sanitation Data'!I128))),'Data Summary'!DM134="Yes"),OFFSET('Sanitation Data'!$I$11,0,10*ROW('Sanitation Data'!I128)),NA())</f>
        <v>#N/A</v>
      </c>
      <c r="AY134" s="491" t="e">
        <f ca="1">+IF(AND(ISNUMBER(OFFSET('Sanitation Data'!$I$12,0,10*ROW('Sanitation Data'!I128))),'Data Summary'!DN134="Yes"),OFFSET('Sanitation Data'!$I$12,0,10*ROW('Sanitation Data'!I128)),NA())</f>
        <v>#N/A</v>
      </c>
      <c r="AZ134" s="492" t="e">
        <f ca="1">+IF(AND(ISNUMBER(OFFSET('Hygiene Data'!$D$5,0,10*ROW('Hygiene Data'!D128))),'Data Summary'!DO134="Yes"),OFFSET('Hygiene Data'!$D$5,0,10*ROW('Hygiene Data'!D128)),NA())</f>
        <v>#N/A</v>
      </c>
      <c r="BA134" s="492" t="e">
        <f ca="1">+IF(AND(ISNUMBER(OFFSET('Hygiene Data'!$D$7,0,10*ROW('Hygiene Data'!D128))),'Data Summary'!DP134="Yes"),OFFSET('Hygiene Data'!$D$7,0,10*ROW('Hygiene Data'!D128)),NA())</f>
        <v>#N/A</v>
      </c>
      <c r="BB134" s="492" t="e">
        <f ca="1">+IF(AND(ISNUMBER(OFFSET('Hygiene Data'!$D$9,0,10*ROW('Hygiene Data'!D128))),'Data Summary'!DQ134="Yes"),OFFSET('Hygiene Data'!$D$9,0,10*ROW('Hygiene Data'!D128)),NA())</f>
        <v>#N/A</v>
      </c>
      <c r="BC134" s="492" t="e">
        <f ca="1">+IF(AND(ISNUMBER(OFFSET('Hygiene Data'!$E$5,0,10*ROW('Hygiene Data'!E128))),'Data Summary'!DR134="Yes"),OFFSET('Hygiene Data'!$E$5,0,10*ROW('Hygiene Data'!E128)),NA())</f>
        <v>#N/A</v>
      </c>
      <c r="BD134" s="492" t="e">
        <f ca="1">+IF(AND(ISNUMBER(OFFSET('Hygiene Data'!$E$7,0,10*ROW('Hygiene Data'!E128))),'Data Summary'!DS134="Yes"),OFFSET('Hygiene Data'!$E$7,0,10*ROW('Hygiene Data'!E128)),NA())</f>
        <v>#N/A</v>
      </c>
      <c r="BE134" s="492" t="e">
        <f ca="1">+IF(AND(ISNUMBER(OFFSET('Hygiene Data'!$E$9,0,10*ROW('Hygiene Data'!E128))),'Data Summary'!DT134="Yes"),OFFSET('Hygiene Data'!$E$9,0,10*ROW('Hygiene Data'!E128)),NA())</f>
        <v>#N/A</v>
      </c>
      <c r="BF134" s="492" t="e">
        <f ca="1">+IF(AND(ISNUMBER(OFFSET('Hygiene Data'!$F$5,0,10*ROW('Hygiene Data'!F128))),'Data Summary'!DU134="Yes"),OFFSET('Hygiene Data'!$F$5,0,10*ROW('Hygiene Data'!F128)),NA())</f>
        <v>#N/A</v>
      </c>
      <c r="BG134" s="492" t="e">
        <f ca="1">+IF(AND(ISNUMBER(OFFSET('Hygiene Data'!$F$7,0,10*ROW('Hygiene Data'!F128))),'Data Summary'!DV134="Yes"),OFFSET('Hygiene Data'!$F$7,0,10*ROW('Hygiene Data'!F128)),NA())</f>
        <v>#N/A</v>
      </c>
      <c r="BH134" s="492" t="e">
        <f ca="1">+IF(AND(ISNUMBER(OFFSET('Hygiene Data'!$F$9,0,10*ROW('Hygiene Data'!F128))),'Data Summary'!DW134="Yes"),OFFSET('Hygiene Data'!$F$9,0,10*ROW('Hygiene Data'!F128)),NA())</f>
        <v>#N/A</v>
      </c>
      <c r="BI134" s="492" t="e">
        <f ca="1">+IF(AND(ISNUMBER(OFFSET('Hygiene Data'!$G$5,0,10*ROW('Hygiene Data'!G128))),'Data Summary'!DX134="Yes"),OFFSET('Hygiene Data'!$G$5,0,10*ROW('Hygiene Data'!G128)),NA())</f>
        <v>#N/A</v>
      </c>
      <c r="BJ134" s="492" t="e">
        <f ca="1">+IF(AND(ISNUMBER(OFFSET('Hygiene Data'!$G$7,0,10*ROW('Hygiene Data'!G128))),'Data Summary'!DY134="Yes"),OFFSET('Hygiene Data'!$G$7,0,10*ROW('Hygiene Data'!G128)),NA())</f>
        <v>#N/A</v>
      </c>
      <c r="BK134" s="492" t="e">
        <f ca="1">+IF(AND(ISNUMBER(OFFSET('Hygiene Data'!$G$9,0,10*ROW('Hygiene Data'!G128))),'Data Summary'!DZ134="Yes"),OFFSET('Hygiene Data'!$G$9,0,10*ROW('Hygiene Data'!G128)),NA())</f>
        <v>#N/A</v>
      </c>
      <c r="BL134" s="492" t="e">
        <f ca="1">+IF(AND(ISNUMBER(OFFSET('Hygiene Data'!$H$5,0,10*ROW('Hygiene Data'!H128))),'Data Summary'!EA134="Yes"),OFFSET('Hygiene Data'!$H$5,0,10*ROW('Hygiene Data'!H128)),NA())</f>
        <v>#N/A</v>
      </c>
      <c r="BM134" s="492" t="e">
        <f ca="1">+IF(AND(ISNUMBER(OFFSET('Hygiene Data'!$H$7,0,10*ROW('Hygiene Data'!H128))),'Data Summary'!EB134="Yes"),OFFSET('Hygiene Data'!$H$7,0,10*ROW('Hygiene Data'!H128)),NA())</f>
        <v>#N/A</v>
      </c>
      <c r="BN134" s="492" t="e">
        <f ca="1">+IF(AND(ISNUMBER(OFFSET('Hygiene Data'!$H$9,0,10*ROW('Hygiene Data'!H128))),'Data Summary'!EC134="Yes"),OFFSET('Hygiene Data'!$H$9,0,10*ROW('Hygiene Data'!H128)),NA())</f>
        <v>#N/A</v>
      </c>
      <c r="BO134" s="492" t="e">
        <f ca="1">+IF(AND(ISNUMBER(OFFSET('Hygiene Data'!$I$5,0,10*ROW('Hygiene Data'!I128))),'Data Summary'!ED134="Yes"),OFFSET('Hygiene Data'!$I$5,0,10*ROW('Hygiene Data'!I128)),NA())</f>
        <v>#N/A</v>
      </c>
      <c r="BP134" s="492" t="e">
        <f ca="1">+IF(AND(ISNUMBER(OFFSET('Hygiene Data'!$I$7,0,10*ROW('Hygiene Data'!I128))),'Data Summary'!EE134="Yes"),OFFSET('Hygiene Data'!$I$7,0,10*ROW('Hygiene Data'!I128)),NA())</f>
        <v>#N/A</v>
      </c>
      <c r="BQ134" s="492" t="e">
        <f ca="1">+IF(AND(ISNUMBER(OFFSET('Hygiene Data'!$I$9,0,10*ROW('Hygiene Data'!I128))),'Data Summary'!EF134="Yes"),OFFSET('Hygiene Data'!$I$9,0,10*ROW('Hygiene Data'!I128)),NA())</f>
        <v>#N/A</v>
      </c>
    </row>
    <row r="135" spans="1:69" x14ac:dyDescent="0.25">
      <c r="A135" s="488" t="e">
        <f ca="1">+RIGHT('Data Summary'!A135,LEN('Data Summary'!A135)-9)</f>
        <v>#VALUE!</v>
      </c>
      <c r="B135" s="462" t="str">
        <f ca="1">+IF(ISTEXT('Data Summary'!B135),'Data Summary'!B135,"")</f>
        <v/>
      </c>
      <c r="C135" s="489" t="e">
        <f ca="1">+VALUE('Data Summary'!C135)</f>
        <v>#VALUE!</v>
      </c>
      <c r="D135" s="490" t="e">
        <f ca="1">+IF(AND(ISNUMBER(OFFSET('Water Data'!$D$4,0,10*ROW('Water Data'!D129))),'Data Summary'!BS135="Yes"),100-OFFSET('Water Data'!$D$4,0,10*ROW('Water Data'!D129)),NA())</f>
        <v>#N/A</v>
      </c>
      <c r="E135" s="490" t="e">
        <f ca="1">+IF(AND(ISNUMBER(OFFSET('Water Data'!$D$6,0,10*ROW('Water Data'!D129))),'Data Summary'!BT135="Yes"),OFFSET('Water Data'!$D$6,0,10*ROW('Water Data'!D129)),NA())</f>
        <v>#N/A</v>
      </c>
      <c r="F135" s="490" t="e">
        <f ca="1">+IF(AND(ISNUMBER(OFFSET('Water Data'!$D$9,0,10*ROW('Water Data'!D129))),'Data Summary'!BU135="Yes"),OFFSET('Water Data'!$D$9,0,10*ROW('Water Data'!D129)),NA())</f>
        <v>#N/A</v>
      </c>
      <c r="G135" s="490" t="e">
        <f ca="1">+IF(AND(ISNUMBER(OFFSET('Water Data'!$E$4,0,10*ROW('Water Data'!E129))),'Data Summary'!BV135="Yes"),100-OFFSET('Water Data'!$E$4,0,10*ROW('Water Data'!E129)),NA())</f>
        <v>#N/A</v>
      </c>
      <c r="H135" s="490" t="e">
        <f ca="1">+IF(AND(ISNUMBER(OFFSET('Water Data'!$E$6,0,10*ROW('Water Data'!E129))),'Data Summary'!BW135="Yes"),OFFSET('Water Data'!$E$6,0,10*ROW('Water Data'!E129)),NA())</f>
        <v>#N/A</v>
      </c>
      <c r="I135" s="490" t="e">
        <f ca="1">+IF(AND(ISNUMBER(OFFSET('Water Data'!$E$9,0,10*ROW('Water Data'!E129))),'Data Summary'!BX135="Yes"),OFFSET('Water Data'!$E$9,0,10*ROW('Water Data'!E129)),NA())</f>
        <v>#N/A</v>
      </c>
      <c r="J135" s="490" t="e">
        <f ca="1">+IF(AND(ISNUMBER(OFFSET('Water Data'!$F$4,0,10*ROW('Water Data'!F129))),'Data Summary'!BY135="Yes"),100-OFFSET('Water Data'!$F$4,0,10*ROW('Water Data'!F129)),NA())</f>
        <v>#N/A</v>
      </c>
      <c r="K135" s="490" t="e">
        <f ca="1">+IF(AND(ISNUMBER(OFFSET('Water Data'!$F$6,0,10*ROW('Water Data'!F129))),'Data Summary'!BZ135="Yes"),OFFSET('Water Data'!$F$6,0,10*ROW('Water Data'!F129)),NA())</f>
        <v>#N/A</v>
      </c>
      <c r="L135" s="490" t="e">
        <f ca="1">+IF(AND(ISNUMBER(OFFSET('Water Data'!$F$9,0,10*ROW('Water Data'!F129))),'Data Summary'!CA135="Yes"),OFFSET('Water Data'!$F$9,0,10*ROW('Water Data'!F129)),NA())</f>
        <v>#N/A</v>
      </c>
      <c r="M135" s="490" t="e">
        <f ca="1">+IF(AND(ISNUMBER(OFFSET('Water Data'!$G$4,0,10*ROW('Water Data'!G129))),'Data Summary'!CB135="Yes"),100-OFFSET('Water Data'!$G$4,0,10*ROW('Water Data'!G129)),NA())</f>
        <v>#N/A</v>
      </c>
      <c r="N135" s="490" t="e">
        <f ca="1">+IF(AND(ISNUMBER(OFFSET('Water Data'!$G$6,0,10*ROW('Water Data'!G129))),'Data Summary'!CC135="Yes"),OFFSET('Water Data'!$G$6,0,10*ROW('Water Data'!G129)),NA())</f>
        <v>#N/A</v>
      </c>
      <c r="O135" s="490" t="e">
        <f ca="1">+IF(AND(ISNUMBER(OFFSET('Water Data'!$G$9,0,10*ROW('Water Data'!G129))),'Data Summary'!CD135="Yes"),OFFSET('Water Data'!$G$9,0,10*ROW('Water Data'!G129)),NA())</f>
        <v>#N/A</v>
      </c>
      <c r="P135" s="490" t="e">
        <f ca="1">+IF(AND(ISNUMBER(OFFSET('Water Data'!$H$4,0,10*ROW('Water Data'!H129))),'Data Summary'!CE135="Yes"),100-OFFSET('Water Data'!$H$4,0,10*ROW('Water Data'!H129)),NA())</f>
        <v>#N/A</v>
      </c>
      <c r="Q135" s="490" t="e">
        <f ca="1">+IF(AND(ISNUMBER(OFFSET('Water Data'!$H$6,0,10*ROW('Water Data'!H129))),'Data Summary'!CF135="Yes"),OFFSET('Water Data'!$H$6,0,10*ROW('Water Data'!H129)),NA())</f>
        <v>#N/A</v>
      </c>
      <c r="R135" s="490" t="e">
        <f ca="1">+IF(AND(ISNUMBER(OFFSET('Water Data'!$H$9,0,10*ROW('Water Data'!H129))),'Data Summary'!CG135="Yes"),OFFSET('Water Data'!$H$9,0,10*ROW('Water Data'!H129)),NA())</f>
        <v>#N/A</v>
      </c>
      <c r="S135" s="490" t="e">
        <f ca="1">+IF(AND(ISNUMBER(OFFSET('Water Data'!$I$4,0,10*ROW('Water Data'!I129))),'Data Summary'!CH135="Yes"),100-OFFSET('Water Data'!$I$4,0,10*ROW('Water Data'!I129)),NA())</f>
        <v>#N/A</v>
      </c>
      <c r="T135" s="490" t="e">
        <f ca="1">+IF(AND(ISNUMBER(OFFSET('Water Data'!$I$6,0,10*ROW('Water Data'!I129))),'Data Summary'!CI135="Yes"),OFFSET('Water Data'!$I$6,0,10*ROW('Water Data'!I129)),NA())</f>
        <v>#N/A</v>
      </c>
      <c r="U135" s="490" t="e">
        <f ca="1">+IF(AND(ISNUMBER(OFFSET('Water Data'!$I$9,0,10*ROW('Water Data'!I129))),'Data Summary'!CJ135="Yes"),OFFSET('Water Data'!$I$9,0,10*ROW('Water Data'!I129)),NA())</f>
        <v>#N/A</v>
      </c>
      <c r="V135" s="491" t="e">
        <f ca="1">+IF(AND(ISNUMBER(OFFSET('Sanitation Data'!$D$4,0,10*ROW('Sanitation Data'!D129))),'Data Summary'!CK135="Yes"),100-OFFSET('Sanitation Data'!$D$4,0,10*ROW('Sanitation Data'!D129)),NA())</f>
        <v>#N/A</v>
      </c>
      <c r="W135" s="491" t="e">
        <f ca="1">+IF(AND(ISNUMBER(OFFSET('Sanitation Data'!$D$6,0,10*ROW('Sanitation Data'!D129))),'Data Summary'!CL135="Yes"),OFFSET('Sanitation Data'!$D$6,0,10*ROW('Sanitation Data'!D129)),NA())</f>
        <v>#N/A</v>
      </c>
      <c r="X135" s="491" t="e">
        <f ca="1">+IF(AND(ISNUMBER(OFFSET('Sanitation Data'!$D$10,0,10*ROW('Sanitation Data'!D129))),'Data Summary'!CM135="Yes"),OFFSET('Sanitation Data'!$D$10,0,10*ROW('Sanitation Data'!D129)),NA())</f>
        <v>#N/A</v>
      </c>
      <c r="Y135" s="491" t="e">
        <f ca="1">+IF(AND(ISNUMBER(OFFSET('Sanitation Data'!$D$11,0,10*ROW('Sanitation Data'!D129))),'Data Summary'!CN135="Yes"),OFFSET('Sanitation Data'!$D$11,0,10*ROW('Sanitation Data'!D129)),NA())</f>
        <v>#N/A</v>
      </c>
      <c r="Z135" s="491" t="e">
        <f ca="1">+IF(AND(ISNUMBER(OFFSET('Sanitation Data'!$D$12,0,10*ROW('Sanitation Data'!D129))),'Data Summary'!CO135="Yes"),OFFSET('Sanitation Data'!$D$12,0,10*ROW('Sanitation Data'!D129)),NA())</f>
        <v>#N/A</v>
      </c>
      <c r="AA135" s="491" t="e">
        <f ca="1">+IF(AND(ISNUMBER(OFFSET('Sanitation Data'!$E$4,0,10*ROW('Sanitation Data'!E129))),'Data Summary'!CP135="Yes"),100-OFFSET('Sanitation Data'!$E$4,0,10*ROW('Sanitation Data'!E129)),NA())</f>
        <v>#N/A</v>
      </c>
      <c r="AB135" s="491" t="e">
        <f ca="1">+IF(AND(ISNUMBER(OFFSET('Sanitation Data'!$E$6,0,10*ROW('Sanitation Data'!E129))),'Data Summary'!CQ135="Yes"),OFFSET('Sanitation Data'!$E$6,0,10*ROW('Sanitation Data'!E129)),NA())</f>
        <v>#N/A</v>
      </c>
      <c r="AC135" s="491" t="e">
        <f ca="1">+IF(AND(ISNUMBER(OFFSET('Sanitation Data'!$E$10,0,10*ROW('Sanitation Data'!E129))),'Data Summary'!CR135="Yes"),OFFSET('Sanitation Data'!$E$10,0,10*ROW('Sanitation Data'!E129)),NA())</f>
        <v>#N/A</v>
      </c>
      <c r="AD135" s="491" t="e">
        <f ca="1">+IF(AND(ISNUMBER(OFFSET('Sanitation Data'!$E$11,0,10*ROW('Sanitation Data'!E129))),'Data Summary'!CS135="Yes"),OFFSET('Sanitation Data'!$E$11,0,10*ROW('Sanitation Data'!E129)),NA())</f>
        <v>#N/A</v>
      </c>
      <c r="AE135" s="491" t="e">
        <f ca="1">+IF(AND(ISNUMBER(OFFSET('Sanitation Data'!$E$12,0,10*ROW('Sanitation Data'!E129))),'Data Summary'!CT135="Yes"),OFFSET('Sanitation Data'!$E$12,0,10*ROW('Sanitation Data'!E129)),NA())</f>
        <v>#N/A</v>
      </c>
      <c r="AF135" s="491" t="e">
        <f ca="1">+IF(AND(ISNUMBER(OFFSET('Sanitation Data'!$F$4,0,10*ROW('Sanitation Data'!F129))),'Data Summary'!CU135="Yes"),100-OFFSET('Sanitation Data'!$F$4,0,10*ROW('Sanitation Data'!F129)),NA())</f>
        <v>#N/A</v>
      </c>
      <c r="AG135" s="491" t="e">
        <f ca="1">+IF(AND(ISNUMBER(OFFSET('Sanitation Data'!$F$6,0,10*ROW('Sanitation Data'!F129))),'Data Summary'!CV135="Yes"),OFFSET('Sanitation Data'!$F$6,0,10*ROW('Sanitation Data'!F129)),NA())</f>
        <v>#N/A</v>
      </c>
      <c r="AH135" s="491" t="e">
        <f ca="1">+IF(AND(ISNUMBER(OFFSET('Sanitation Data'!$F$10,0,10*ROW('Sanitation Data'!F129))),'Data Summary'!CW135="Yes"),OFFSET('Sanitation Data'!$F$10,0,10*ROW('Sanitation Data'!F129)),NA())</f>
        <v>#N/A</v>
      </c>
      <c r="AI135" s="491" t="e">
        <f ca="1">+IF(AND(ISNUMBER(OFFSET('Sanitation Data'!$F$11,0,10*ROW('Sanitation Data'!F129))),'Data Summary'!CX135="Yes"),OFFSET('Sanitation Data'!$F$11,0,10*ROW('Sanitation Data'!F129)),NA())</f>
        <v>#N/A</v>
      </c>
      <c r="AJ135" s="491" t="e">
        <f ca="1">+IF(AND(ISNUMBER(OFFSET('Sanitation Data'!$F$12,0,10*ROW('Sanitation Data'!F129))),'Data Summary'!CY135="Yes"),OFFSET('Sanitation Data'!$F$12,0,10*ROW('Sanitation Data'!F129)),NA())</f>
        <v>#N/A</v>
      </c>
      <c r="AK135" s="491" t="e">
        <f ca="1">+IF(AND(ISNUMBER(OFFSET('Sanitation Data'!$G$4,0,10*ROW('Sanitation Data'!G129))),'Data Summary'!CZ135="Yes"),100-OFFSET('Sanitation Data'!$G$4,0,10*ROW('Sanitation Data'!G129)),NA())</f>
        <v>#N/A</v>
      </c>
      <c r="AL135" s="491" t="e">
        <f ca="1">+IF(AND(ISNUMBER(OFFSET('Sanitation Data'!$G$6,0,10*ROW('Sanitation Data'!G129))),'Data Summary'!DA135="Yes"),OFFSET('Sanitation Data'!$G$6,0,10*ROW('Sanitation Data'!G129)),NA())</f>
        <v>#N/A</v>
      </c>
      <c r="AM135" s="491" t="e">
        <f ca="1">+IF(AND(ISNUMBER(OFFSET('Sanitation Data'!$G$10,0,10*ROW('Sanitation Data'!G129))),'Data Summary'!DB135="Yes"),OFFSET('Sanitation Data'!$G$10,0,10*ROW('Sanitation Data'!G129)),NA())</f>
        <v>#N/A</v>
      </c>
      <c r="AN135" s="491" t="e">
        <f ca="1">+IF(AND(ISNUMBER(OFFSET('Sanitation Data'!$G$11,0,10*ROW('Sanitation Data'!G129))),'Data Summary'!DC135="Yes"),OFFSET('Sanitation Data'!$G$11,0,10*ROW('Sanitation Data'!G129)),NA())</f>
        <v>#N/A</v>
      </c>
      <c r="AO135" s="491" t="e">
        <f ca="1">+IF(AND(ISNUMBER(OFFSET('Sanitation Data'!$G$12,0,10*ROW('Sanitation Data'!G129))),'Data Summary'!DD135="Yes"),OFFSET('Sanitation Data'!$G$12,0,10*ROW('Sanitation Data'!G129)),NA())</f>
        <v>#N/A</v>
      </c>
      <c r="AP135" s="491" t="e">
        <f ca="1">+IF(AND(ISNUMBER(OFFSET('Sanitation Data'!$H$4,0,10*ROW('Sanitation Data'!H129))),'Data Summary'!DE135="Yes"),100-OFFSET('Sanitation Data'!$H$4,0,10*ROW('Sanitation Data'!H129)),NA())</f>
        <v>#N/A</v>
      </c>
      <c r="AQ135" s="491" t="e">
        <f ca="1">+IF(AND(ISNUMBER(OFFSET('Sanitation Data'!$H$6,0,10*ROW('Sanitation Data'!H129))),'Data Summary'!DF135="Yes"),OFFSET('Sanitation Data'!$H$6,0,10*ROW('Sanitation Data'!H129)),NA())</f>
        <v>#N/A</v>
      </c>
      <c r="AR135" s="491" t="e">
        <f ca="1">+IF(AND(ISNUMBER(OFFSET('Sanitation Data'!$H$10,0,10*ROW('Sanitation Data'!H129))),'Data Summary'!DG135="Yes"),OFFSET('Sanitation Data'!$H$10,0,10*ROW('Sanitation Data'!H129)),NA())</f>
        <v>#N/A</v>
      </c>
      <c r="AS135" s="491" t="e">
        <f ca="1">+IF(AND(ISNUMBER(OFFSET('Sanitation Data'!$H$11,0,10*ROW('Sanitation Data'!H129))),'Data Summary'!DH135="Yes"),OFFSET('Sanitation Data'!$H$11,0,10*ROW('Sanitation Data'!H129)),NA())</f>
        <v>#N/A</v>
      </c>
      <c r="AT135" s="491" t="e">
        <f ca="1">+IF(AND(ISNUMBER(OFFSET('Sanitation Data'!$H$12,0,10*ROW('Sanitation Data'!H129))),'Data Summary'!DI135="Yes"),OFFSET('Sanitation Data'!$H$12,0,10*ROW('Sanitation Data'!H129)),NA())</f>
        <v>#N/A</v>
      </c>
      <c r="AU135" s="491" t="e">
        <f ca="1">+IF(AND(ISNUMBER(OFFSET('Sanitation Data'!$I$4,0,10*ROW('Sanitation Data'!I129))),'Data Summary'!DJ135="Yes"),100-OFFSET('Sanitation Data'!$I$4,0,10*ROW('Sanitation Data'!I129)),NA())</f>
        <v>#N/A</v>
      </c>
      <c r="AV135" s="491" t="e">
        <f ca="1">+IF(AND(ISNUMBER(OFFSET('Sanitation Data'!$I$6,0,10*ROW('Sanitation Data'!I129))),'Data Summary'!DK135="Yes"),OFFSET('Sanitation Data'!$I$6,0,10*ROW('Sanitation Data'!I129)),NA())</f>
        <v>#N/A</v>
      </c>
      <c r="AW135" s="491" t="e">
        <f ca="1">+IF(AND(ISNUMBER(OFFSET('Sanitation Data'!$I$10,0,10*ROW('Sanitation Data'!I129))),'Data Summary'!DL135="Yes"),OFFSET('Sanitation Data'!$I$10,0,10*ROW('Sanitation Data'!I129)),NA())</f>
        <v>#N/A</v>
      </c>
      <c r="AX135" s="491" t="e">
        <f ca="1">+IF(AND(ISNUMBER(OFFSET('Sanitation Data'!$I$11,0,10*ROW('Sanitation Data'!I129))),'Data Summary'!DM135="Yes"),OFFSET('Sanitation Data'!$I$11,0,10*ROW('Sanitation Data'!I129)),NA())</f>
        <v>#N/A</v>
      </c>
      <c r="AY135" s="491" t="e">
        <f ca="1">+IF(AND(ISNUMBER(OFFSET('Sanitation Data'!$I$12,0,10*ROW('Sanitation Data'!I129))),'Data Summary'!DN135="Yes"),OFFSET('Sanitation Data'!$I$12,0,10*ROW('Sanitation Data'!I129)),NA())</f>
        <v>#N/A</v>
      </c>
      <c r="AZ135" s="492" t="e">
        <f ca="1">+IF(AND(ISNUMBER(OFFSET('Hygiene Data'!$D$5,0,10*ROW('Hygiene Data'!D129))),'Data Summary'!DO135="Yes"),OFFSET('Hygiene Data'!$D$5,0,10*ROW('Hygiene Data'!D129)),NA())</f>
        <v>#N/A</v>
      </c>
      <c r="BA135" s="492" t="e">
        <f ca="1">+IF(AND(ISNUMBER(OFFSET('Hygiene Data'!$D$7,0,10*ROW('Hygiene Data'!D129))),'Data Summary'!DP135="Yes"),OFFSET('Hygiene Data'!$D$7,0,10*ROW('Hygiene Data'!D129)),NA())</f>
        <v>#N/A</v>
      </c>
      <c r="BB135" s="492" t="e">
        <f ca="1">+IF(AND(ISNUMBER(OFFSET('Hygiene Data'!$D$9,0,10*ROW('Hygiene Data'!D129))),'Data Summary'!DQ135="Yes"),OFFSET('Hygiene Data'!$D$9,0,10*ROW('Hygiene Data'!D129)),NA())</f>
        <v>#N/A</v>
      </c>
      <c r="BC135" s="492" t="e">
        <f ca="1">+IF(AND(ISNUMBER(OFFSET('Hygiene Data'!$E$5,0,10*ROW('Hygiene Data'!E129))),'Data Summary'!DR135="Yes"),OFFSET('Hygiene Data'!$E$5,0,10*ROW('Hygiene Data'!E129)),NA())</f>
        <v>#N/A</v>
      </c>
      <c r="BD135" s="492" t="e">
        <f ca="1">+IF(AND(ISNUMBER(OFFSET('Hygiene Data'!$E$7,0,10*ROW('Hygiene Data'!E129))),'Data Summary'!DS135="Yes"),OFFSET('Hygiene Data'!$E$7,0,10*ROW('Hygiene Data'!E129)),NA())</f>
        <v>#N/A</v>
      </c>
      <c r="BE135" s="492" t="e">
        <f ca="1">+IF(AND(ISNUMBER(OFFSET('Hygiene Data'!$E$9,0,10*ROW('Hygiene Data'!E129))),'Data Summary'!DT135="Yes"),OFFSET('Hygiene Data'!$E$9,0,10*ROW('Hygiene Data'!E129)),NA())</f>
        <v>#N/A</v>
      </c>
      <c r="BF135" s="492" t="e">
        <f ca="1">+IF(AND(ISNUMBER(OFFSET('Hygiene Data'!$F$5,0,10*ROW('Hygiene Data'!F129))),'Data Summary'!DU135="Yes"),OFFSET('Hygiene Data'!$F$5,0,10*ROW('Hygiene Data'!F129)),NA())</f>
        <v>#N/A</v>
      </c>
      <c r="BG135" s="492" t="e">
        <f ca="1">+IF(AND(ISNUMBER(OFFSET('Hygiene Data'!$F$7,0,10*ROW('Hygiene Data'!F129))),'Data Summary'!DV135="Yes"),OFFSET('Hygiene Data'!$F$7,0,10*ROW('Hygiene Data'!F129)),NA())</f>
        <v>#N/A</v>
      </c>
      <c r="BH135" s="492" t="e">
        <f ca="1">+IF(AND(ISNUMBER(OFFSET('Hygiene Data'!$F$9,0,10*ROW('Hygiene Data'!F129))),'Data Summary'!DW135="Yes"),OFFSET('Hygiene Data'!$F$9,0,10*ROW('Hygiene Data'!F129)),NA())</f>
        <v>#N/A</v>
      </c>
      <c r="BI135" s="492" t="e">
        <f ca="1">+IF(AND(ISNUMBER(OFFSET('Hygiene Data'!$G$5,0,10*ROW('Hygiene Data'!G129))),'Data Summary'!DX135="Yes"),OFFSET('Hygiene Data'!$G$5,0,10*ROW('Hygiene Data'!G129)),NA())</f>
        <v>#N/A</v>
      </c>
      <c r="BJ135" s="492" t="e">
        <f ca="1">+IF(AND(ISNUMBER(OFFSET('Hygiene Data'!$G$7,0,10*ROW('Hygiene Data'!G129))),'Data Summary'!DY135="Yes"),OFFSET('Hygiene Data'!$G$7,0,10*ROW('Hygiene Data'!G129)),NA())</f>
        <v>#N/A</v>
      </c>
      <c r="BK135" s="492" t="e">
        <f ca="1">+IF(AND(ISNUMBER(OFFSET('Hygiene Data'!$G$9,0,10*ROW('Hygiene Data'!G129))),'Data Summary'!DZ135="Yes"),OFFSET('Hygiene Data'!$G$9,0,10*ROW('Hygiene Data'!G129)),NA())</f>
        <v>#N/A</v>
      </c>
      <c r="BL135" s="492" t="e">
        <f ca="1">+IF(AND(ISNUMBER(OFFSET('Hygiene Data'!$H$5,0,10*ROW('Hygiene Data'!H129))),'Data Summary'!EA135="Yes"),OFFSET('Hygiene Data'!$H$5,0,10*ROW('Hygiene Data'!H129)),NA())</f>
        <v>#N/A</v>
      </c>
      <c r="BM135" s="492" t="e">
        <f ca="1">+IF(AND(ISNUMBER(OFFSET('Hygiene Data'!$H$7,0,10*ROW('Hygiene Data'!H129))),'Data Summary'!EB135="Yes"),OFFSET('Hygiene Data'!$H$7,0,10*ROW('Hygiene Data'!H129)),NA())</f>
        <v>#N/A</v>
      </c>
      <c r="BN135" s="492" t="e">
        <f ca="1">+IF(AND(ISNUMBER(OFFSET('Hygiene Data'!$H$9,0,10*ROW('Hygiene Data'!H129))),'Data Summary'!EC135="Yes"),OFFSET('Hygiene Data'!$H$9,0,10*ROW('Hygiene Data'!H129)),NA())</f>
        <v>#N/A</v>
      </c>
      <c r="BO135" s="492" t="e">
        <f ca="1">+IF(AND(ISNUMBER(OFFSET('Hygiene Data'!$I$5,0,10*ROW('Hygiene Data'!I129))),'Data Summary'!ED135="Yes"),OFFSET('Hygiene Data'!$I$5,0,10*ROW('Hygiene Data'!I129)),NA())</f>
        <v>#N/A</v>
      </c>
      <c r="BP135" s="492" t="e">
        <f ca="1">+IF(AND(ISNUMBER(OFFSET('Hygiene Data'!$I$7,0,10*ROW('Hygiene Data'!I129))),'Data Summary'!EE135="Yes"),OFFSET('Hygiene Data'!$I$7,0,10*ROW('Hygiene Data'!I129)),NA())</f>
        <v>#N/A</v>
      </c>
      <c r="BQ135" s="492" t="e">
        <f ca="1">+IF(AND(ISNUMBER(OFFSET('Hygiene Data'!$I$9,0,10*ROW('Hygiene Data'!I129))),'Data Summary'!EF135="Yes"),OFFSET('Hygiene Data'!$I$9,0,10*ROW('Hygiene Data'!I129)),NA())</f>
        <v>#N/A</v>
      </c>
    </row>
    <row r="136" spans="1:69" x14ac:dyDescent="0.25">
      <c r="A136" s="488" t="e">
        <f ca="1">+RIGHT('Data Summary'!A136,LEN('Data Summary'!A136)-9)</f>
        <v>#VALUE!</v>
      </c>
      <c r="B136" s="462" t="str">
        <f ca="1">+IF(ISTEXT('Data Summary'!B136),'Data Summary'!B136,"")</f>
        <v/>
      </c>
      <c r="C136" s="489" t="e">
        <f ca="1">+VALUE('Data Summary'!C136)</f>
        <v>#VALUE!</v>
      </c>
      <c r="D136" s="490" t="e">
        <f ca="1">+IF(AND(ISNUMBER(OFFSET('Water Data'!$D$4,0,10*ROW('Water Data'!D130))),'Data Summary'!BS136="Yes"),100-OFFSET('Water Data'!$D$4,0,10*ROW('Water Data'!D130)),NA())</f>
        <v>#N/A</v>
      </c>
      <c r="E136" s="490" t="e">
        <f ca="1">+IF(AND(ISNUMBER(OFFSET('Water Data'!$D$6,0,10*ROW('Water Data'!D130))),'Data Summary'!BT136="Yes"),OFFSET('Water Data'!$D$6,0,10*ROW('Water Data'!D130)),NA())</f>
        <v>#N/A</v>
      </c>
      <c r="F136" s="490" t="e">
        <f ca="1">+IF(AND(ISNUMBER(OFFSET('Water Data'!$D$9,0,10*ROW('Water Data'!D130))),'Data Summary'!BU136="Yes"),OFFSET('Water Data'!$D$9,0,10*ROW('Water Data'!D130)),NA())</f>
        <v>#N/A</v>
      </c>
      <c r="G136" s="490" t="e">
        <f ca="1">+IF(AND(ISNUMBER(OFFSET('Water Data'!$E$4,0,10*ROW('Water Data'!E130))),'Data Summary'!BV136="Yes"),100-OFFSET('Water Data'!$E$4,0,10*ROW('Water Data'!E130)),NA())</f>
        <v>#N/A</v>
      </c>
      <c r="H136" s="490" t="e">
        <f ca="1">+IF(AND(ISNUMBER(OFFSET('Water Data'!$E$6,0,10*ROW('Water Data'!E130))),'Data Summary'!BW136="Yes"),OFFSET('Water Data'!$E$6,0,10*ROW('Water Data'!E130)),NA())</f>
        <v>#N/A</v>
      </c>
      <c r="I136" s="490" t="e">
        <f ca="1">+IF(AND(ISNUMBER(OFFSET('Water Data'!$E$9,0,10*ROW('Water Data'!E130))),'Data Summary'!BX136="Yes"),OFFSET('Water Data'!$E$9,0,10*ROW('Water Data'!E130)),NA())</f>
        <v>#N/A</v>
      </c>
      <c r="J136" s="490" t="e">
        <f ca="1">+IF(AND(ISNUMBER(OFFSET('Water Data'!$F$4,0,10*ROW('Water Data'!F130))),'Data Summary'!BY136="Yes"),100-OFFSET('Water Data'!$F$4,0,10*ROW('Water Data'!F130)),NA())</f>
        <v>#N/A</v>
      </c>
      <c r="K136" s="490" t="e">
        <f ca="1">+IF(AND(ISNUMBER(OFFSET('Water Data'!$F$6,0,10*ROW('Water Data'!F130))),'Data Summary'!BZ136="Yes"),OFFSET('Water Data'!$F$6,0,10*ROW('Water Data'!F130)),NA())</f>
        <v>#N/A</v>
      </c>
      <c r="L136" s="490" t="e">
        <f ca="1">+IF(AND(ISNUMBER(OFFSET('Water Data'!$F$9,0,10*ROW('Water Data'!F130))),'Data Summary'!CA136="Yes"),OFFSET('Water Data'!$F$9,0,10*ROW('Water Data'!F130)),NA())</f>
        <v>#N/A</v>
      </c>
      <c r="M136" s="490" t="e">
        <f ca="1">+IF(AND(ISNUMBER(OFFSET('Water Data'!$G$4,0,10*ROW('Water Data'!G130))),'Data Summary'!CB136="Yes"),100-OFFSET('Water Data'!$G$4,0,10*ROW('Water Data'!G130)),NA())</f>
        <v>#N/A</v>
      </c>
      <c r="N136" s="490" t="e">
        <f ca="1">+IF(AND(ISNUMBER(OFFSET('Water Data'!$G$6,0,10*ROW('Water Data'!G130))),'Data Summary'!CC136="Yes"),OFFSET('Water Data'!$G$6,0,10*ROW('Water Data'!G130)),NA())</f>
        <v>#N/A</v>
      </c>
      <c r="O136" s="490" t="e">
        <f ca="1">+IF(AND(ISNUMBER(OFFSET('Water Data'!$G$9,0,10*ROW('Water Data'!G130))),'Data Summary'!CD136="Yes"),OFFSET('Water Data'!$G$9,0,10*ROW('Water Data'!G130)),NA())</f>
        <v>#N/A</v>
      </c>
      <c r="P136" s="490" t="e">
        <f ca="1">+IF(AND(ISNUMBER(OFFSET('Water Data'!$H$4,0,10*ROW('Water Data'!H130))),'Data Summary'!CE136="Yes"),100-OFFSET('Water Data'!$H$4,0,10*ROW('Water Data'!H130)),NA())</f>
        <v>#N/A</v>
      </c>
      <c r="Q136" s="490" t="e">
        <f ca="1">+IF(AND(ISNUMBER(OFFSET('Water Data'!$H$6,0,10*ROW('Water Data'!H130))),'Data Summary'!CF136="Yes"),OFFSET('Water Data'!$H$6,0,10*ROW('Water Data'!H130)),NA())</f>
        <v>#N/A</v>
      </c>
      <c r="R136" s="490" t="e">
        <f ca="1">+IF(AND(ISNUMBER(OFFSET('Water Data'!$H$9,0,10*ROW('Water Data'!H130))),'Data Summary'!CG136="Yes"),OFFSET('Water Data'!$H$9,0,10*ROW('Water Data'!H130)),NA())</f>
        <v>#N/A</v>
      </c>
      <c r="S136" s="490" t="e">
        <f ca="1">+IF(AND(ISNUMBER(OFFSET('Water Data'!$I$4,0,10*ROW('Water Data'!I130))),'Data Summary'!CH136="Yes"),100-OFFSET('Water Data'!$I$4,0,10*ROW('Water Data'!I130)),NA())</f>
        <v>#N/A</v>
      </c>
      <c r="T136" s="490" t="e">
        <f ca="1">+IF(AND(ISNUMBER(OFFSET('Water Data'!$I$6,0,10*ROW('Water Data'!I130))),'Data Summary'!CI136="Yes"),OFFSET('Water Data'!$I$6,0,10*ROW('Water Data'!I130)),NA())</f>
        <v>#N/A</v>
      </c>
      <c r="U136" s="490" t="e">
        <f ca="1">+IF(AND(ISNUMBER(OFFSET('Water Data'!$I$9,0,10*ROW('Water Data'!I130))),'Data Summary'!CJ136="Yes"),OFFSET('Water Data'!$I$9,0,10*ROW('Water Data'!I130)),NA())</f>
        <v>#N/A</v>
      </c>
      <c r="V136" s="491" t="e">
        <f ca="1">+IF(AND(ISNUMBER(OFFSET('Sanitation Data'!$D$4,0,10*ROW('Sanitation Data'!D130))),'Data Summary'!CK136="Yes"),100-OFFSET('Sanitation Data'!$D$4,0,10*ROW('Sanitation Data'!D130)),NA())</f>
        <v>#N/A</v>
      </c>
      <c r="W136" s="491" t="e">
        <f ca="1">+IF(AND(ISNUMBER(OFFSET('Sanitation Data'!$D$6,0,10*ROW('Sanitation Data'!D130))),'Data Summary'!CL136="Yes"),OFFSET('Sanitation Data'!$D$6,0,10*ROW('Sanitation Data'!D130)),NA())</f>
        <v>#N/A</v>
      </c>
      <c r="X136" s="491" t="e">
        <f ca="1">+IF(AND(ISNUMBER(OFFSET('Sanitation Data'!$D$10,0,10*ROW('Sanitation Data'!D130))),'Data Summary'!CM136="Yes"),OFFSET('Sanitation Data'!$D$10,0,10*ROW('Sanitation Data'!D130)),NA())</f>
        <v>#N/A</v>
      </c>
      <c r="Y136" s="491" t="e">
        <f ca="1">+IF(AND(ISNUMBER(OFFSET('Sanitation Data'!$D$11,0,10*ROW('Sanitation Data'!D130))),'Data Summary'!CN136="Yes"),OFFSET('Sanitation Data'!$D$11,0,10*ROW('Sanitation Data'!D130)),NA())</f>
        <v>#N/A</v>
      </c>
      <c r="Z136" s="491" t="e">
        <f ca="1">+IF(AND(ISNUMBER(OFFSET('Sanitation Data'!$D$12,0,10*ROW('Sanitation Data'!D130))),'Data Summary'!CO136="Yes"),OFFSET('Sanitation Data'!$D$12,0,10*ROW('Sanitation Data'!D130)),NA())</f>
        <v>#N/A</v>
      </c>
      <c r="AA136" s="491" t="e">
        <f ca="1">+IF(AND(ISNUMBER(OFFSET('Sanitation Data'!$E$4,0,10*ROW('Sanitation Data'!E130))),'Data Summary'!CP136="Yes"),100-OFFSET('Sanitation Data'!$E$4,0,10*ROW('Sanitation Data'!E130)),NA())</f>
        <v>#N/A</v>
      </c>
      <c r="AB136" s="491" t="e">
        <f ca="1">+IF(AND(ISNUMBER(OFFSET('Sanitation Data'!$E$6,0,10*ROW('Sanitation Data'!E130))),'Data Summary'!CQ136="Yes"),OFFSET('Sanitation Data'!$E$6,0,10*ROW('Sanitation Data'!E130)),NA())</f>
        <v>#N/A</v>
      </c>
      <c r="AC136" s="491" t="e">
        <f ca="1">+IF(AND(ISNUMBER(OFFSET('Sanitation Data'!$E$10,0,10*ROW('Sanitation Data'!E130))),'Data Summary'!CR136="Yes"),OFFSET('Sanitation Data'!$E$10,0,10*ROW('Sanitation Data'!E130)),NA())</f>
        <v>#N/A</v>
      </c>
      <c r="AD136" s="491" t="e">
        <f ca="1">+IF(AND(ISNUMBER(OFFSET('Sanitation Data'!$E$11,0,10*ROW('Sanitation Data'!E130))),'Data Summary'!CS136="Yes"),OFFSET('Sanitation Data'!$E$11,0,10*ROW('Sanitation Data'!E130)),NA())</f>
        <v>#N/A</v>
      </c>
      <c r="AE136" s="491" t="e">
        <f ca="1">+IF(AND(ISNUMBER(OFFSET('Sanitation Data'!$E$12,0,10*ROW('Sanitation Data'!E130))),'Data Summary'!CT136="Yes"),OFFSET('Sanitation Data'!$E$12,0,10*ROW('Sanitation Data'!E130)),NA())</f>
        <v>#N/A</v>
      </c>
      <c r="AF136" s="491" t="e">
        <f ca="1">+IF(AND(ISNUMBER(OFFSET('Sanitation Data'!$F$4,0,10*ROW('Sanitation Data'!F130))),'Data Summary'!CU136="Yes"),100-OFFSET('Sanitation Data'!$F$4,0,10*ROW('Sanitation Data'!F130)),NA())</f>
        <v>#N/A</v>
      </c>
      <c r="AG136" s="491" t="e">
        <f ca="1">+IF(AND(ISNUMBER(OFFSET('Sanitation Data'!$F$6,0,10*ROW('Sanitation Data'!F130))),'Data Summary'!CV136="Yes"),OFFSET('Sanitation Data'!$F$6,0,10*ROW('Sanitation Data'!F130)),NA())</f>
        <v>#N/A</v>
      </c>
      <c r="AH136" s="491" t="e">
        <f ca="1">+IF(AND(ISNUMBER(OFFSET('Sanitation Data'!$F$10,0,10*ROW('Sanitation Data'!F130))),'Data Summary'!CW136="Yes"),OFFSET('Sanitation Data'!$F$10,0,10*ROW('Sanitation Data'!F130)),NA())</f>
        <v>#N/A</v>
      </c>
      <c r="AI136" s="491" t="e">
        <f ca="1">+IF(AND(ISNUMBER(OFFSET('Sanitation Data'!$F$11,0,10*ROW('Sanitation Data'!F130))),'Data Summary'!CX136="Yes"),OFFSET('Sanitation Data'!$F$11,0,10*ROW('Sanitation Data'!F130)),NA())</f>
        <v>#N/A</v>
      </c>
      <c r="AJ136" s="491" t="e">
        <f ca="1">+IF(AND(ISNUMBER(OFFSET('Sanitation Data'!$F$12,0,10*ROW('Sanitation Data'!F130))),'Data Summary'!CY136="Yes"),OFFSET('Sanitation Data'!$F$12,0,10*ROW('Sanitation Data'!F130)),NA())</f>
        <v>#N/A</v>
      </c>
      <c r="AK136" s="491" t="e">
        <f ca="1">+IF(AND(ISNUMBER(OFFSET('Sanitation Data'!$G$4,0,10*ROW('Sanitation Data'!G130))),'Data Summary'!CZ136="Yes"),100-OFFSET('Sanitation Data'!$G$4,0,10*ROW('Sanitation Data'!G130)),NA())</f>
        <v>#N/A</v>
      </c>
      <c r="AL136" s="491" t="e">
        <f ca="1">+IF(AND(ISNUMBER(OFFSET('Sanitation Data'!$G$6,0,10*ROW('Sanitation Data'!G130))),'Data Summary'!DA136="Yes"),OFFSET('Sanitation Data'!$G$6,0,10*ROW('Sanitation Data'!G130)),NA())</f>
        <v>#N/A</v>
      </c>
      <c r="AM136" s="491" t="e">
        <f ca="1">+IF(AND(ISNUMBER(OFFSET('Sanitation Data'!$G$10,0,10*ROW('Sanitation Data'!G130))),'Data Summary'!DB136="Yes"),OFFSET('Sanitation Data'!$G$10,0,10*ROW('Sanitation Data'!G130)),NA())</f>
        <v>#N/A</v>
      </c>
      <c r="AN136" s="491" t="e">
        <f ca="1">+IF(AND(ISNUMBER(OFFSET('Sanitation Data'!$G$11,0,10*ROW('Sanitation Data'!G130))),'Data Summary'!DC136="Yes"),OFFSET('Sanitation Data'!$G$11,0,10*ROW('Sanitation Data'!G130)),NA())</f>
        <v>#N/A</v>
      </c>
      <c r="AO136" s="491" t="e">
        <f ca="1">+IF(AND(ISNUMBER(OFFSET('Sanitation Data'!$G$12,0,10*ROW('Sanitation Data'!G130))),'Data Summary'!DD136="Yes"),OFFSET('Sanitation Data'!$G$12,0,10*ROW('Sanitation Data'!G130)),NA())</f>
        <v>#N/A</v>
      </c>
      <c r="AP136" s="491" t="e">
        <f ca="1">+IF(AND(ISNUMBER(OFFSET('Sanitation Data'!$H$4,0,10*ROW('Sanitation Data'!H130))),'Data Summary'!DE136="Yes"),100-OFFSET('Sanitation Data'!$H$4,0,10*ROW('Sanitation Data'!H130)),NA())</f>
        <v>#N/A</v>
      </c>
      <c r="AQ136" s="491" t="e">
        <f ca="1">+IF(AND(ISNUMBER(OFFSET('Sanitation Data'!$H$6,0,10*ROW('Sanitation Data'!H130))),'Data Summary'!DF136="Yes"),OFFSET('Sanitation Data'!$H$6,0,10*ROW('Sanitation Data'!H130)),NA())</f>
        <v>#N/A</v>
      </c>
      <c r="AR136" s="491" t="e">
        <f ca="1">+IF(AND(ISNUMBER(OFFSET('Sanitation Data'!$H$10,0,10*ROW('Sanitation Data'!H130))),'Data Summary'!DG136="Yes"),OFFSET('Sanitation Data'!$H$10,0,10*ROW('Sanitation Data'!H130)),NA())</f>
        <v>#N/A</v>
      </c>
      <c r="AS136" s="491" t="e">
        <f ca="1">+IF(AND(ISNUMBER(OFFSET('Sanitation Data'!$H$11,0,10*ROW('Sanitation Data'!H130))),'Data Summary'!DH136="Yes"),OFFSET('Sanitation Data'!$H$11,0,10*ROW('Sanitation Data'!H130)),NA())</f>
        <v>#N/A</v>
      </c>
      <c r="AT136" s="491" t="e">
        <f ca="1">+IF(AND(ISNUMBER(OFFSET('Sanitation Data'!$H$12,0,10*ROW('Sanitation Data'!H130))),'Data Summary'!DI136="Yes"),OFFSET('Sanitation Data'!$H$12,0,10*ROW('Sanitation Data'!H130)),NA())</f>
        <v>#N/A</v>
      </c>
      <c r="AU136" s="491" t="e">
        <f ca="1">+IF(AND(ISNUMBER(OFFSET('Sanitation Data'!$I$4,0,10*ROW('Sanitation Data'!I130))),'Data Summary'!DJ136="Yes"),100-OFFSET('Sanitation Data'!$I$4,0,10*ROW('Sanitation Data'!I130)),NA())</f>
        <v>#N/A</v>
      </c>
      <c r="AV136" s="491" t="e">
        <f ca="1">+IF(AND(ISNUMBER(OFFSET('Sanitation Data'!$I$6,0,10*ROW('Sanitation Data'!I130))),'Data Summary'!DK136="Yes"),OFFSET('Sanitation Data'!$I$6,0,10*ROW('Sanitation Data'!I130)),NA())</f>
        <v>#N/A</v>
      </c>
      <c r="AW136" s="491" t="e">
        <f ca="1">+IF(AND(ISNUMBER(OFFSET('Sanitation Data'!$I$10,0,10*ROW('Sanitation Data'!I130))),'Data Summary'!DL136="Yes"),OFFSET('Sanitation Data'!$I$10,0,10*ROW('Sanitation Data'!I130)),NA())</f>
        <v>#N/A</v>
      </c>
      <c r="AX136" s="491" t="e">
        <f ca="1">+IF(AND(ISNUMBER(OFFSET('Sanitation Data'!$I$11,0,10*ROW('Sanitation Data'!I130))),'Data Summary'!DM136="Yes"),OFFSET('Sanitation Data'!$I$11,0,10*ROW('Sanitation Data'!I130)),NA())</f>
        <v>#N/A</v>
      </c>
      <c r="AY136" s="491" t="e">
        <f ca="1">+IF(AND(ISNUMBER(OFFSET('Sanitation Data'!$I$12,0,10*ROW('Sanitation Data'!I130))),'Data Summary'!DN136="Yes"),OFFSET('Sanitation Data'!$I$12,0,10*ROW('Sanitation Data'!I130)),NA())</f>
        <v>#N/A</v>
      </c>
      <c r="AZ136" s="492" t="e">
        <f ca="1">+IF(AND(ISNUMBER(OFFSET('Hygiene Data'!$D$5,0,10*ROW('Hygiene Data'!D130))),'Data Summary'!DO136="Yes"),OFFSET('Hygiene Data'!$D$5,0,10*ROW('Hygiene Data'!D130)),NA())</f>
        <v>#N/A</v>
      </c>
      <c r="BA136" s="492" t="e">
        <f ca="1">+IF(AND(ISNUMBER(OFFSET('Hygiene Data'!$D$7,0,10*ROW('Hygiene Data'!D130))),'Data Summary'!DP136="Yes"),OFFSET('Hygiene Data'!$D$7,0,10*ROW('Hygiene Data'!D130)),NA())</f>
        <v>#N/A</v>
      </c>
      <c r="BB136" s="492" t="e">
        <f ca="1">+IF(AND(ISNUMBER(OFFSET('Hygiene Data'!$D$9,0,10*ROW('Hygiene Data'!D130))),'Data Summary'!DQ136="Yes"),OFFSET('Hygiene Data'!$D$9,0,10*ROW('Hygiene Data'!D130)),NA())</f>
        <v>#N/A</v>
      </c>
      <c r="BC136" s="492" t="e">
        <f ca="1">+IF(AND(ISNUMBER(OFFSET('Hygiene Data'!$E$5,0,10*ROW('Hygiene Data'!E130))),'Data Summary'!DR136="Yes"),OFFSET('Hygiene Data'!$E$5,0,10*ROW('Hygiene Data'!E130)),NA())</f>
        <v>#N/A</v>
      </c>
      <c r="BD136" s="492" t="e">
        <f ca="1">+IF(AND(ISNUMBER(OFFSET('Hygiene Data'!$E$7,0,10*ROW('Hygiene Data'!E130))),'Data Summary'!DS136="Yes"),OFFSET('Hygiene Data'!$E$7,0,10*ROW('Hygiene Data'!E130)),NA())</f>
        <v>#N/A</v>
      </c>
      <c r="BE136" s="492" t="e">
        <f ca="1">+IF(AND(ISNUMBER(OFFSET('Hygiene Data'!$E$9,0,10*ROW('Hygiene Data'!E130))),'Data Summary'!DT136="Yes"),OFFSET('Hygiene Data'!$E$9,0,10*ROW('Hygiene Data'!E130)),NA())</f>
        <v>#N/A</v>
      </c>
      <c r="BF136" s="492" t="e">
        <f ca="1">+IF(AND(ISNUMBER(OFFSET('Hygiene Data'!$F$5,0,10*ROW('Hygiene Data'!F130))),'Data Summary'!DU136="Yes"),OFFSET('Hygiene Data'!$F$5,0,10*ROW('Hygiene Data'!F130)),NA())</f>
        <v>#N/A</v>
      </c>
      <c r="BG136" s="492" t="e">
        <f ca="1">+IF(AND(ISNUMBER(OFFSET('Hygiene Data'!$F$7,0,10*ROW('Hygiene Data'!F130))),'Data Summary'!DV136="Yes"),OFFSET('Hygiene Data'!$F$7,0,10*ROW('Hygiene Data'!F130)),NA())</f>
        <v>#N/A</v>
      </c>
      <c r="BH136" s="492" t="e">
        <f ca="1">+IF(AND(ISNUMBER(OFFSET('Hygiene Data'!$F$9,0,10*ROW('Hygiene Data'!F130))),'Data Summary'!DW136="Yes"),OFFSET('Hygiene Data'!$F$9,0,10*ROW('Hygiene Data'!F130)),NA())</f>
        <v>#N/A</v>
      </c>
      <c r="BI136" s="492" t="e">
        <f ca="1">+IF(AND(ISNUMBER(OFFSET('Hygiene Data'!$G$5,0,10*ROW('Hygiene Data'!G130))),'Data Summary'!DX136="Yes"),OFFSET('Hygiene Data'!$G$5,0,10*ROW('Hygiene Data'!G130)),NA())</f>
        <v>#N/A</v>
      </c>
      <c r="BJ136" s="492" t="e">
        <f ca="1">+IF(AND(ISNUMBER(OFFSET('Hygiene Data'!$G$7,0,10*ROW('Hygiene Data'!G130))),'Data Summary'!DY136="Yes"),OFFSET('Hygiene Data'!$G$7,0,10*ROW('Hygiene Data'!G130)),NA())</f>
        <v>#N/A</v>
      </c>
      <c r="BK136" s="492" t="e">
        <f ca="1">+IF(AND(ISNUMBER(OFFSET('Hygiene Data'!$G$9,0,10*ROW('Hygiene Data'!G130))),'Data Summary'!DZ136="Yes"),OFFSET('Hygiene Data'!$G$9,0,10*ROW('Hygiene Data'!G130)),NA())</f>
        <v>#N/A</v>
      </c>
      <c r="BL136" s="492" t="e">
        <f ca="1">+IF(AND(ISNUMBER(OFFSET('Hygiene Data'!$H$5,0,10*ROW('Hygiene Data'!H130))),'Data Summary'!EA136="Yes"),OFFSET('Hygiene Data'!$H$5,0,10*ROW('Hygiene Data'!H130)),NA())</f>
        <v>#N/A</v>
      </c>
      <c r="BM136" s="492" t="e">
        <f ca="1">+IF(AND(ISNUMBER(OFFSET('Hygiene Data'!$H$7,0,10*ROW('Hygiene Data'!H130))),'Data Summary'!EB136="Yes"),OFFSET('Hygiene Data'!$H$7,0,10*ROW('Hygiene Data'!H130)),NA())</f>
        <v>#N/A</v>
      </c>
      <c r="BN136" s="492" t="e">
        <f ca="1">+IF(AND(ISNUMBER(OFFSET('Hygiene Data'!$H$9,0,10*ROW('Hygiene Data'!H130))),'Data Summary'!EC136="Yes"),OFFSET('Hygiene Data'!$H$9,0,10*ROW('Hygiene Data'!H130)),NA())</f>
        <v>#N/A</v>
      </c>
      <c r="BO136" s="492" t="e">
        <f ca="1">+IF(AND(ISNUMBER(OFFSET('Hygiene Data'!$I$5,0,10*ROW('Hygiene Data'!I130))),'Data Summary'!ED136="Yes"),OFFSET('Hygiene Data'!$I$5,0,10*ROW('Hygiene Data'!I130)),NA())</f>
        <v>#N/A</v>
      </c>
      <c r="BP136" s="492" t="e">
        <f ca="1">+IF(AND(ISNUMBER(OFFSET('Hygiene Data'!$I$7,0,10*ROW('Hygiene Data'!I130))),'Data Summary'!EE136="Yes"),OFFSET('Hygiene Data'!$I$7,0,10*ROW('Hygiene Data'!I130)),NA())</f>
        <v>#N/A</v>
      </c>
      <c r="BQ136" s="492" t="e">
        <f ca="1">+IF(AND(ISNUMBER(OFFSET('Hygiene Data'!$I$9,0,10*ROW('Hygiene Data'!I130))),'Data Summary'!EF136="Yes"),OFFSET('Hygiene Data'!$I$9,0,10*ROW('Hygiene Data'!I130)),NA())</f>
        <v>#N/A</v>
      </c>
    </row>
    <row r="137" spans="1:69" x14ac:dyDescent="0.25">
      <c r="A137" s="488" t="e">
        <f ca="1">+RIGHT('Data Summary'!A137,LEN('Data Summary'!A137)-9)</f>
        <v>#VALUE!</v>
      </c>
      <c r="B137" s="462" t="str">
        <f ca="1">+IF(ISTEXT('Data Summary'!B137),'Data Summary'!B137,"")</f>
        <v/>
      </c>
      <c r="C137" s="489" t="e">
        <f ca="1">+VALUE('Data Summary'!C137)</f>
        <v>#VALUE!</v>
      </c>
      <c r="D137" s="490" t="e">
        <f ca="1">+IF(AND(ISNUMBER(OFFSET('Water Data'!$D$4,0,10*ROW('Water Data'!D131))),'Data Summary'!BS137="Yes"),100-OFFSET('Water Data'!$D$4,0,10*ROW('Water Data'!D131)),NA())</f>
        <v>#N/A</v>
      </c>
      <c r="E137" s="490" t="e">
        <f ca="1">+IF(AND(ISNUMBER(OFFSET('Water Data'!$D$6,0,10*ROW('Water Data'!D131))),'Data Summary'!BT137="Yes"),OFFSET('Water Data'!$D$6,0,10*ROW('Water Data'!D131)),NA())</f>
        <v>#N/A</v>
      </c>
      <c r="F137" s="490" t="e">
        <f ca="1">+IF(AND(ISNUMBER(OFFSET('Water Data'!$D$9,0,10*ROW('Water Data'!D131))),'Data Summary'!BU137="Yes"),OFFSET('Water Data'!$D$9,0,10*ROW('Water Data'!D131)),NA())</f>
        <v>#N/A</v>
      </c>
      <c r="G137" s="490" t="e">
        <f ca="1">+IF(AND(ISNUMBER(OFFSET('Water Data'!$E$4,0,10*ROW('Water Data'!E131))),'Data Summary'!BV137="Yes"),100-OFFSET('Water Data'!$E$4,0,10*ROW('Water Data'!E131)),NA())</f>
        <v>#N/A</v>
      </c>
      <c r="H137" s="490" t="e">
        <f ca="1">+IF(AND(ISNUMBER(OFFSET('Water Data'!$E$6,0,10*ROW('Water Data'!E131))),'Data Summary'!BW137="Yes"),OFFSET('Water Data'!$E$6,0,10*ROW('Water Data'!E131)),NA())</f>
        <v>#N/A</v>
      </c>
      <c r="I137" s="490" t="e">
        <f ca="1">+IF(AND(ISNUMBER(OFFSET('Water Data'!$E$9,0,10*ROW('Water Data'!E131))),'Data Summary'!BX137="Yes"),OFFSET('Water Data'!$E$9,0,10*ROW('Water Data'!E131)),NA())</f>
        <v>#N/A</v>
      </c>
      <c r="J137" s="490" t="e">
        <f ca="1">+IF(AND(ISNUMBER(OFFSET('Water Data'!$F$4,0,10*ROW('Water Data'!F131))),'Data Summary'!BY137="Yes"),100-OFFSET('Water Data'!$F$4,0,10*ROW('Water Data'!F131)),NA())</f>
        <v>#N/A</v>
      </c>
      <c r="K137" s="490" t="e">
        <f ca="1">+IF(AND(ISNUMBER(OFFSET('Water Data'!$F$6,0,10*ROW('Water Data'!F131))),'Data Summary'!BZ137="Yes"),OFFSET('Water Data'!$F$6,0,10*ROW('Water Data'!F131)),NA())</f>
        <v>#N/A</v>
      </c>
      <c r="L137" s="490" t="e">
        <f ca="1">+IF(AND(ISNUMBER(OFFSET('Water Data'!$F$9,0,10*ROW('Water Data'!F131))),'Data Summary'!CA137="Yes"),OFFSET('Water Data'!$F$9,0,10*ROW('Water Data'!F131)),NA())</f>
        <v>#N/A</v>
      </c>
      <c r="M137" s="490" t="e">
        <f ca="1">+IF(AND(ISNUMBER(OFFSET('Water Data'!$G$4,0,10*ROW('Water Data'!G131))),'Data Summary'!CB137="Yes"),100-OFFSET('Water Data'!$G$4,0,10*ROW('Water Data'!G131)),NA())</f>
        <v>#N/A</v>
      </c>
      <c r="N137" s="490" t="e">
        <f ca="1">+IF(AND(ISNUMBER(OFFSET('Water Data'!$G$6,0,10*ROW('Water Data'!G131))),'Data Summary'!CC137="Yes"),OFFSET('Water Data'!$G$6,0,10*ROW('Water Data'!G131)),NA())</f>
        <v>#N/A</v>
      </c>
      <c r="O137" s="490" t="e">
        <f ca="1">+IF(AND(ISNUMBER(OFFSET('Water Data'!$G$9,0,10*ROW('Water Data'!G131))),'Data Summary'!CD137="Yes"),OFFSET('Water Data'!$G$9,0,10*ROW('Water Data'!G131)),NA())</f>
        <v>#N/A</v>
      </c>
      <c r="P137" s="490" t="e">
        <f ca="1">+IF(AND(ISNUMBER(OFFSET('Water Data'!$H$4,0,10*ROW('Water Data'!H131))),'Data Summary'!CE137="Yes"),100-OFFSET('Water Data'!$H$4,0,10*ROW('Water Data'!H131)),NA())</f>
        <v>#N/A</v>
      </c>
      <c r="Q137" s="490" t="e">
        <f ca="1">+IF(AND(ISNUMBER(OFFSET('Water Data'!$H$6,0,10*ROW('Water Data'!H131))),'Data Summary'!CF137="Yes"),OFFSET('Water Data'!$H$6,0,10*ROW('Water Data'!H131)),NA())</f>
        <v>#N/A</v>
      </c>
      <c r="R137" s="490" t="e">
        <f ca="1">+IF(AND(ISNUMBER(OFFSET('Water Data'!$H$9,0,10*ROW('Water Data'!H131))),'Data Summary'!CG137="Yes"),OFFSET('Water Data'!$H$9,0,10*ROW('Water Data'!H131)),NA())</f>
        <v>#N/A</v>
      </c>
      <c r="S137" s="490" t="e">
        <f ca="1">+IF(AND(ISNUMBER(OFFSET('Water Data'!$I$4,0,10*ROW('Water Data'!I131))),'Data Summary'!CH137="Yes"),100-OFFSET('Water Data'!$I$4,0,10*ROW('Water Data'!I131)),NA())</f>
        <v>#N/A</v>
      </c>
      <c r="T137" s="490" t="e">
        <f ca="1">+IF(AND(ISNUMBER(OFFSET('Water Data'!$I$6,0,10*ROW('Water Data'!I131))),'Data Summary'!CI137="Yes"),OFFSET('Water Data'!$I$6,0,10*ROW('Water Data'!I131)),NA())</f>
        <v>#N/A</v>
      </c>
      <c r="U137" s="490" t="e">
        <f ca="1">+IF(AND(ISNUMBER(OFFSET('Water Data'!$I$9,0,10*ROW('Water Data'!I131))),'Data Summary'!CJ137="Yes"),OFFSET('Water Data'!$I$9,0,10*ROW('Water Data'!I131)),NA())</f>
        <v>#N/A</v>
      </c>
      <c r="V137" s="491" t="e">
        <f ca="1">+IF(AND(ISNUMBER(OFFSET('Sanitation Data'!$D$4,0,10*ROW('Sanitation Data'!D131))),'Data Summary'!CK137="Yes"),100-OFFSET('Sanitation Data'!$D$4,0,10*ROW('Sanitation Data'!D131)),NA())</f>
        <v>#N/A</v>
      </c>
      <c r="W137" s="491" t="e">
        <f ca="1">+IF(AND(ISNUMBER(OFFSET('Sanitation Data'!$D$6,0,10*ROW('Sanitation Data'!D131))),'Data Summary'!CL137="Yes"),OFFSET('Sanitation Data'!$D$6,0,10*ROW('Sanitation Data'!D131)),NA())</f>
        <v>#N/A</v>
      </c>
      <c r="X137" s="491" t="e">
        <f ca="1">+IF(AND(ISNUMBER(OFFSET('Sanitation Data'!$D$10,0,10*ROW('Sanitation Data'!D131))),'Data Summary'!CM137="Yes"),OFFSET('Sanitation Data'!$D$10,0,10*ROW('Sanitation Data'!D131)),NA())</f>
        <v>#N/A</v>
      </c>
      <c r="Y137" s="491" t="e">
        <f ca="1">+IF(AND(ISNUMBER(OFFSET('Sanitation Data'!$D$11,0,10*ROW('Sanitation Data'!D131))),'Data Summary'!CN137="Yes"),OFFSET('Sanitation Data'!$D$11,0,10*ROW('Sanitation Data'!D131)),NA())</f>
        <v>#N/A</v>
      </c>
      <c r="Z137" s="491" t="e">
        <f ca="1">+IF(AND(ISNUMBER(OFFSET('Sanitation Data'!$D$12,0,10*ROW('Sanitation Data'!D131))),'Data Summary'!CO137="Yes"),OFFSET('Sanitation Data'!$D$12,0,10*ROW('Sanitation Data'!D131)),NA())</f>
        <v>#N/A</v>
      </c>
      <c r="AA137" s="491" t="e">
        <f ca="1">+IF(AND(ISNUMBER(OFFSET('Sanitation Data'!$E$4,0,10*ROW('Sanitation Data'!E131))),'Data Summary'!CP137="Yes"),100-OFFSET('Sanitation Data'!$E$4,0,10*ROW('Sanitation Data'!E131)),NA())</f>
        <v>#N/A</v>
      </c>
      <c r="AB137" s="491" t="e">
        <f ca="1">+IF(AND(ISNUMBER(OFFSET('Sanitation Data'!$E$6,0,10*ROW('Sanitation Data'!E131))),'Data Summary'!CQ137="Yes"),OFFSET('Sanitation Data'!$E$6,0,10*ROW('Sanitation Data'!E131)),NA())</f>
        <v>#N/A</v>
      </c>
      <c r="AC137" s="491" t="e">
        <f ca="1">+IF(AND(ISNUMBER(OFFSET('Sanitation Data'!$E$10,0,10*ROW('Sanitation Data'!E131))),'Data Summary'!CR137="Yes"),OFFSET('Sanitation Data'!$E$10,0,10*ROW('Sanitation Data'!E131)),NA())</f>
        <v>#N/A</v>
      </c>
      <c r="AD137" s="491" t="e">
        <f ca="1">+IF(AND(ISNUMBER(OFFSET('Sanitation Data'!$E$11,0,10*ROW('Sanitation Data'!E131))),'Data Summary'!CS137="Yes"),OFFSET('Sanitation Data'!$E$11,0,10*ROW('Sanitation Data'!E131)),NA())</f>
        <v>#N/A</v>
      </c>
      <c r="AE137" s="491" t="e">
        <f ca="1">+IF(AND(ISNUMBER(OFFSET('Sanitation Data'!$E$12,0,10*ROW('Sanitation Data'!E131))),'Data Summary'!CT137="Yes"),OFFSET('Sanitation Data'!$E$12,0,10*ROW('Sanitation Data'!E131)),NA())</f>
        <v>#N/A</v>
      </c>
      <c r="AF137" s="491" t="e">
        <f ca="1">+IF(AND(ISNUMBER(OFFSET('Sanitation Data'!$F$4,0,10*ROW('Sanitation Data'!F131))),'Data Summary'!CU137="Yes"),100-OFFSET('Sanitation Data'!$F$4,0,10*ROW('Sanitation Data'!F131)),NA())</f>
        <v>#N/A</v>
      </c>
      <c r="AG137" s="491" t="e">
        <f ca="1">+IF(AND(ISNUMBER(OFFSET('Sanitation Data'!$F$6,0,10*ROW('Sanitation Data'!F131))),'Data Summary'!CV137="Yes"),OFFSET('Sanitation Data'!$F$6,0,10*ROW('Sanitation Data'!F131)),NA())</f>
        <v>#N/A</v>
      </c>
      <c r="AH137" s="491" t="e">
        <f ca="1">+IF(AND(ISNUMBER(OFFSET('Sanitation Data'!$F$10,0,10*ROW('Sanitation Data'!F131))),'Data Summary'!CW137="Yes"),OFFSET('Sanitation Data'!$F$10,0,10*ROW('Sanitation Data'!F131)),NA())</f>
        <v>#N/A</v>
      </c>
      <c r="AI137" s="491" t="e">
        <f ca="1">+IF(AND(ISNUMBER(OFFSET('Sanitation Data'!$F$11,0,10*ROW('Sanitation Data'!F131))),'Data Summary'!CX137="Yes"),OFFSET('Sanitation Data'!$F$11,0,10*ROW('Sanitation Data'!F131)),NA())</f>
        <v>#N/A</v>
      </c>
      <c r="AJ137" s="491" t="e">
        <f ca="1">+IF(AND(ISNUMBER(OFFSET('Sanitation Data'!$F$12,0,10*ROW('Sanitation Data'!F131))),'Data Summary'!CY137="Yes"),OFFSET('Sanitation Data'!$F$12,0,10*ROW('Sanitation Data'!F131)),NA())</f>
        <v>#N/A</v>
      </c>
      <c r="AK137" s="491" t="e">
        <f ca="1">+IF(AND(ISNUMBER(OFFSET('Sanitation Data'!$G$4,0,10*ROW('Sanitation Data'!G131))),'Data Summary'!CZ137="Yes"),100-OFFSET('Sanitation Data'!$G$4,0,10*ROW('Sanitation Data'!G131)),NA())</f>
        <v>#N/A</v>
      </c>
      <c r="AL137" s="491" t="e">
        <f ca="1">+IF(AND(ISNUMBER(OFFSET('Sanitation Data'!$G$6,0,10*ROW('Sanitation Data'!G131))),'Data Summary'!DA137="Yes"),OFFSET('Sanitation Data'!$G$6,0,10*ROW('Sanitation Data'!G131)),NA())</f>
        <v>#N/A</v>
      </c>
      <c r="AM137" s="491" t="e">
        <f ca="1">+IF(AND(ISNUMBER(OFFSET('Sanitation Data'!$G$10,0,10*ROW('Sanitation Data'!G131))),'Data Summary'!DB137="Yes"),OFFSET('Sanitation Data'!$G$10,0,10*ROW('Sanitation Data'!G131)),NA())</f>
        <v>#N/A</v>
      </c>
      <c r="AN137" s="491" t="e">
        <f ca="1">+IF(AND(ISNUMBER(OFFSET('Sanitation Data'!$G$11,0,10*ROW('Sanitation Data'!G131))),'Data Summary'!DC137="Yes"),OFFSET('Sanitation Data'!$G$11,0,10*ROW('Sanitation Data'!G131)),NA())</f>
        <v>#N/A</v>
      </c>
      <c r="AO137" s="491" t="e">
        <f ca="1">+IF(AND(ISNUMBER(OFFSET('Sanitation Data'!$G$12,0,10*ROW('Sanitation Data'!G131))),'Data Summary'!DD137="Yes"),OFFSET('Sanitation Data'!$G$12,0,10*ROW('Sanitation Data'!G131)),NA())</f>
        <v>#N/A</v>
      </c>
      <c r="AP137" s="491" t="e">
        <f ca="1">+IF(AND(ISNUMBER(OFFSET('Sanitation Data'!$H$4,0,10*ROW('Sanitation Data'!H131))),'Data Summary'!DE137="Yes"),100-OFFSET('Sanitation Data'!$H$4,0,10*ROW('Sanitation Data'!H131)),NA())</f>
        <v>#N/A</v>
      </c>
      <c r="AQ137" s="491" t="e">
        <f ca="1">+IF(AND(ISNUMBER(OFFSET('Sanitation Data'!$H$6,0,10*ROW('Sanitation Data'!H131))),'Data Summary'!DF137="Yes"),OFFSET('Sanitation Data'!$H$6,0,10*ROW('Sanitation Data'!H131)),NA())</f>
        <v>#N/A</v>
      </c>
      <c r="AR137" s="491" t="e">
        <f ca="1">+IF(AND(ISNUMBER(OFFSET('Sanitation Data'!$H$10,0,10*ROW('Sanitation Data'!H131))),'Data Summary'!DG137="Yes"),OFFSET('Sanitation Data'!$H$10,0,10*ROW('Sanitation Data'!H131)),NA())</f>
        <v>#N/A</v>
      </c>
      <c r="AS137" s="491" t="e">
        <f ca="1">+IF(AND(ISNUMBER(OFFSET('Sanitation Data'!$H$11,0,10*ROW('Sanitation Data'!H131))),'Data Summary'!DH137="Yes"),OFFSET('Sanitation Data'!$H$11,0,10*ROW('Sanitation Data'!H131)),NA())</f>
        <v>#N/A</v>
      </c>
      <c r="AT137" s="491" t="e">
        <f ca="1">+IF(AND(ISNUMBER(OFFSET('Sanitation Data'!$H$12,0,10*ROW('Sanitation Data'!H131))),'Data Summary'!DI137="Yes"),OFFSET('Sanitation Data'!$H$12,0,10*ROW('Sanitation Data'!H131)),NA())</f>
        <v>#N/A</v>
      </c>
      <c r="AU137" s="491" t="e">
        <f ca="1">+IF(AND(ISNUMBER(OFFSET('Sanitation Data'!$I$4,0,10*ROW('Sanitation Data'!I131))),'Data Summary'!DJ137="Yes"),100-OFFSET('Sanitation Data'!$I$4,0,10*ROW('Sanitation Data'!I131)),NA())</f>
        <v>#N/A</v>
      </c>
      <c r="AV137" s="491" t="e">
        <f ca="1">+IF(AND(ISNUMBER(OFFSET('Sanitation Data'!$I$6,0,10*ROW('Sanitation Data'!I131))),'Data Summary'!DK137="Yes"),OFFSET('Sanitation Data'!$I$6,0,10*ROW('Sanitation Data'!I131)),NA())</f>
        <v>#N/A</v>
      </c>
      <c r="AW137" s="491" t="e">
        <f ca="1">+IF(AND(ISNUMBER(OFFSET('Sanitation Data'!$I$10,0,10*ROW('Sanitation Data'!I131))),'Data Summary'!DL137="Yes"),OFFSET('Sanitation Data'!$I$10,0,10*ROW('Sanitation Data'!I131)),NA())</f>
        <v>#N/A</v>
      </c>
      <c r="AX137" s="491" t="e">
        <f ca="1">+IF(AND(ISNUMBER(OFFSET('Sanitation Data'!$I$11,0,10*ROW('Sanitation Data'!I131))),'Data Summary'!DM137="Yes"),OFFSET('Sanitation Data'!$I$11,0,10*ROW('Sanitation Data'!I131)),NA())</f>
        <v>#N/A</v>
      </c>
      <c r="AY137" s="491" t="e">
        <f ca="1">+IF(AND(ISNUMBER(OFFSET('Sanitation Data'!$I$12,0,10*ROW('Sanitation Data'!I131))),'Data Summary'!DN137="Yes"),OFFSET('Sanitation Data'!$I$12,0,10*ROW('Sanitation Data'!I131)),NA())</f>
        <v>#N/A</v>
      </c>
      <c r="AZ137" s="492" t="e">
        <f ca="1">+IF(AND(ISNUMBER(OFFSET('Hygiene Data'!$D$5,0,10*ROW('Hygiene Data'!D131))),'Data Summary'!DO137="Yes"),OFFSET('Hygiene Data'!$D$5,0,10*ROW('Hygiene Data'!D131)),NA())</f>
        <v>#N/A</v>
      </c>
      <c r="BA137" s="492" t="e">
        <f ca="1">+IF(AND(ISNUMBER(OFFSET('Hygiene Data'!$D$7,0,10*ROW('Hygiene Data'!D131))),'Data Summary'!DP137="Yes"),OFFSET('Hygiene Data'!$D$7,0,10*ROW('Hygiene Data'!D131)),NA())</f>
        <v>#N/A</v>
      </c>
      <c r="BB137" s="492" t="e">
        <f ca="1">+IF(AND(ISNUMBER(OFFSET('Hygiene Data'!$D$9,0,10*ROW('Hygiene Data'!D131))),'Data Summary'!DQ137="Yes"),OFFSET('Hygiene Data'!$D$9,0,10*ROW('Hygiene Data'!D131)),NA())</f>
        <v>#N/A</v>
      </c>
      <c r="BC137" s="492" t="e">
        <f ca="1">+IF(AND(ISNUMBER(OFFSET('Hygiene Data'!$E$5,0,10*ROW('Hygiene Data'!E131))),'Data Summary'!DR137="Yes"),OFFSET('Hygiene Data'!$E$5,0,10*ROW('Hygiene Data'!E131)),NA())</f>
        <v>#N/A</v>
      </c>
      <c r="BD137" s="492" t="e">
        <f ca="1">+IF(AND(ISNUMBER(OFFSET('Hygiene Data'!$E$7,0,10*ROW('Hygiene Data'!E131))),'Data Summary'!DS137="Yes"),OFFSET('Hygiene Data'!$E$7,0,10*ROW('Hygiene Data'!E131)),NA())</f>
        <v>#N/A</v>
      </c>
      <c r="BE137" s="492" t="e">
        <f ca="1">+IF(AND(ISNUMBER(OFFSET('Hygiene Data'!$E$9,0,10*ROW('Hygiene Data'!E131))),'Data Summary'!DT137="Yes"),OFFSET('Hygiene Data'!$E$9,0,10*ROW('Hygiene Data'!E131)),NA())</f>
        <v>#N/A</v>
      </c>
      <c r="BF137" s="492" t="e">
        <f ca="1">+IF(AND(ISNUMBER(OFFSET('Hygiene Data'!$F$5,0,10*ROW('Hygiene Data'!F131))),'Data Summary'!DU137="Yes"),OFFSET('Hygiene Data'!$F$5,0,10*ROW('Hygiene Data'!F131)),NA())</f>
        <v>#N/A</v>
      </c>
      <c r="BG137" s="492" t="e">
        <f ca="1">+IF(AND(ISNUMBER(OFFSET('Hygiene Data'!$F$7,0,10*ROW('Hygiene Data'!F131))),'Data Summary'!DV137="Yes"),OFFSET('Hygiene Data'!$F$7,0,10*ROW('Hygiene Data'!F131)),NA())</f>
        <v>#N/A</v>
      </c>
      <c r="BH137" s="492" t="e">
        <f ca="1">+IF(AND(ISNUMBER(OFFSET('Hygiene Data'!$F$9,0,10*ROW('Hygiene Data'!F131))),'Data Summary'!DW137="Yes"),OFFSET('Hygiene Data'!$F$9,0,10*ROW('Hygiene Data'!F131)),NA())</f>
        <v>#N/A</v>
      </c>
      <c r="BI137" s="492" t="e">
        <f ca="1">+IF(AND(ISNUMBER(OFFSET('Hygiene Data'!$G$5,0,10*ROW('Hygiene Data'!G131))),'Data Summary'!DX137="Yes"),OFFSET('Hygiene Data'!$G$5,0,10*ROW('Hygiene Data'!G131)),NA())</f>
        <v>#N/A</v>
      </c>
      <c r="BJ137" s="492" t="e">
        <f ca="1">+IF(AND(ISNUMBER(OFFSET('Hygiene Data'!$G$7,0,10*ROW('Hygiene Data'!G131))),'Data Summary'!DY137="Yes"),OFFSET('Hygiene Data'!$G$7,0,10*ROW('Hygiene Data'!G131)),NA())</f>
        <v>#N/A</v>
      </c>
      <c r="BK137" s="492" t="e">
        <f ca="1">+IF(AND(ISNUMBER(OFFSET('Hygiene Data'!$G$9,0,10*ROW('Hygiene Data'!G131))),'Data Summary'!DZ137="Yes"),OFFSET('Hygiene Data'!$G$9,0,10*ROW('Hygiene Data'!G131)),NA())</f>
        <v>#N/A</v>
      </c>
      <c r="BL137" s="492" t="e">
        <f ca="1">+IF(AND(ISNUMBER(OFFSET('Hygiene Data'!$H$5,0,10*ROW('Hygiene Data'!H131))),'Data Summary'!EA137="Yes"),OFFSET('Hygiene Data'!$H$5,0,10*ROW('Hygiene Data'!H131)),NA())</f>
        <v>#N/A</v>
      </c>
      <c r="BM137" s="492" t="e">
        <f ca="1">+IF(AND(ISNUMBER(OFFSET('Hygiene Data'!$H$7,0,10*ROW('Hygiene Data'!H131))),'Data Summary'!EB137="Yes"),OFFSET('Hygiene Data'!$H$7,0,10*ROW('Hygiene Data'!H131)),NA())</f>
        <v>#N/A</v>
      </c>
      <c r="BN137" s="492" t="e">
        <f ca="1">+IF(AND(ISNUMBER(OFFSET('Hygiene Data'!$H$9,0,10*ROW('Hygiene Data'!H131))),'Data Summary'!EC137="Yes"),OFFSET('Hygiene Data'!$H$9,0,10*ROW('Hygiene Data'!H131)),NA())</f>
        <v>#N/A</v>
      </c>
      <c r="BO137" s="492" t="e">
        <f ca="1">+IF(AND(ISNUMBER(OFFSET('Hygiene Data'!$I$5,0,10*ROW('Hygiene Data'!I131))),'Data Summary'!ED137="Yes"),OFFSET('Hygiene Data'!$I$5,0,10*ROW('Hygiene Data'!I131)),NA())</f>
        <v>#N/A</v>
      </c>
      <c r="BP137" s="492" t="e">
        <f ca="1">+IF(AND(ISNUMBER(OFFSET('Hygiene Data'!$I$7,0,10*ROW('Hygiene Data'!I131))),'Data Summary'!EE137="Yes"),OFFSET('Hygiene Data'!$I$7,0,10*ROW('Hygiene Data'!I131)),NA())</f>
        <v>#N/A</v>
      </c>
      <c r="BQ137" s="492" t="e">
        <f ca="1">+IF(AND(ISNUMBER(OFFSET('Hygiene Data'!$I$9,0,10*ROW('Hygiene Data'!I131))),'Data Summary'!EF137="Yes"),OFFSET('Hygiene Data'!$I$9,0,10*ROW('Hygiene Data'!I131)),NA())</f>
        <v>#N/A</v>
      </c>
    </row>
    <row r="138" spans="1:69" x14ac:dyDescent="0.25">
      <c r="A138" s="488" t="e">
        <f ca="1">+RIGHT('Data Summary'!A138,LEN('Data Summary'!A138)-9)</f>
        <v>#VALUE!</v>
      </c>
      <c r="B138" s="462" t="str">
        <f ca="1">+IF(ISTEXT('Data Summary'!B138),'Data Summary'!B138,"")</f>
        <v/>
      </c>
      <c r="C138" s="489" t="e">
        <f ca="1">+VALUE('Data Summary'!C138)</f>
        <v>#VALUE!</v>
      </c>
      <c r="D138" s="490" t="e">
        <f ca="1">+IF(AND(ISNUMBER(OFFSET('Water Data'!$D$4,0,10*ROW('Water Data'!D132))),'Data Summary'!BS138="Yes"),100-OFFSET('Water Data'!$D$4,0,10*ROW('Water Data'!D132)),NA())</f>
        <v>#N/A</v>
      </c>
      <c r="E138" s="490" t="e">
        <f ca="1">+IF(AND(ISNUMBER(OFFSET('Water Data'!$D$6,0,10*ROW('Water Data'!D132))),'Data Summary'!BT138="Yes"),OFFSET('Water Data'!$D$6,0,10*ROW('Water Data'!D132)),NA())</f>
        <v>#N/A</v>
      </c>
      <c r="F138" s="490" t="e">
        <f ca="1">+IF(AND(ISNUMBER(OFFSET('Water Data'!$D$9,0,10*ROW('Water Data'!D132))),'Data Summary'!BU138="Yes"),OFFSET('Water Data'!$D$9,0,10*ROW('Water Data'!D132)),NA())</f>
        <v>#N/A</v>
      </c>
      <c r="G138" s="490" t="e">
        <f ca="1">+IF(AND(ISNUMBER(OFFSET('Water Data'!$E$4,0,10*ROW('Water Data'!E132))),'Data Summary'!BV138="Yes"),100-OFFSET('Water Data'!$E$4,0,10*ROW('Water Data'!E132)),NA())</f>
        <v>#N/A</v>
      </c>
      <c r="H138" s="490" t="e">
        <f ca="1">+IF(AND(ISNUMBER(OFFSET('Water Data'!$E$6,0,10*ROW('Water Data'!E132))),'Data Summary'!BW138="Yes"),OFFSET('Water Data'!$E$6,0,10*ROW('Water Data'!E132)),NA())</f>
        <v>#N/A</v>
      </c>
      <c r="I138" s="490" t="e">
        <f ca="1">+IF(AND(ISNUMBER(OFFSET('Water Data'!$E$9,0,10*ROW('Water Data'!E132))),'Data Summary'!BX138="Yes"),OFFSET('Water Data'!$E$9,0,10*ROW('Water Data'!E132)),NA())</f>
        <v>#N/A</v>
      </c>
      <c r="J138" s="490" t="e">
        <f ca="1">+IF(AND(ISNUMBER(OFFSET('Water Data'!$F$4,0,10*ROW('Water Data'!F132))),'Data Summary'!BY138="Yes"),100-OFFSET('Water Data'!$F$4,0,10*ROW('Water Data'!F132)),NA())</f>
        <v>#N/A</v>
      </c>
      <c r="K138" s="490" t="e">
        <f ca="1">+IF(AND(ISNUMBER(OFFSET('Water Data'!$F$6,0,10*ROW('Water Data'!F132))),'Data Summary'!BZ138="Yes"),OFFSET('Water Data'!$F$6,0,10*ROW('Water Data'!F132)),NA())</f>
        <v>#N/A</v>
      </c>
      <c r="L138" s="490" t="e">
        <f ca="1">+IF(AND(ISNUMBER(OFFSET('Water Data'!$F$9,0,10*ROW('Water Data'!F132))),'Data Summary'!CA138="Yes"),OFFSET('Water Data'!$F$9,0,10*ROW('Water Data'!F132)),NA())</f>
        <v>#N/A</v>
      </c>
      <c r="M138" s="490" t="e">
        <f ca="1">+IF(AND(ISNUMBER(OFFSET('Water Data'!$G$4,0,10*ROW('Water Data'!G132))),'Data Summary'!CB138="Yes"),100-OFFSET('Water Data'!$G$4,0,10*ROW('Water Data'!G132)),NA())</f>
        <v>#N/A</v>
      </c>
      <c r="N138" s="490" t="e">
        <f ca="1">+IF(AND(ISNUMBER(OFFSET('Water Data'!$G$6,0,10*ROW('Water Data'!G132))),'Data Summary'!CC138="Yes"),OFFSET('Water Data'!$G$6,0,10*ROW('Water Data'!G132)),NA())</f>
        <v>#N/A</v>
      </c>
      <c r="O138" s="490" t="e">
        <f ca="1">+IF(AND(ISNUMBER(OFFSET('Water Data'!$G$9,0,10*ROW('Water Data'!G132))),'Data Summary'!CD138="Yes"),OFFSET('Water Data'!$G$9,0,10*ROW('Water Data'!G132)),NA())</f>
        <v>#N/A</v>
      </c>
      <c r="P138" s="490" t="e">
        <f ca="1">+IF(AND(ISNUMBER(OFFSET('Water Data'!$H$4,0,10*ROW('Water Data'!H132))),'Data Summary'!CE138="Yes"),100-OFFSET('Water Data'!$H$4,0,10*ROW('Water Data'!H132)),NA())</f>
        <v>#N/A</v>
      </c>
      <c r="Q138" s="490" t="e">
        <f ca="1">+IF(AND(ISNUMBER(OFFSET('Water Data'!$H$6,0,10*ROW('Water Data'!H132))),'Data Summary'!CF138="Yes"),OFFSET('Water Data'!$H$6,0,10*ROW('Water Data'!H132)),NA())</f>
        <v>#N/A</v>
      </c>
      <c r="R138" s="490" t="e">
        <f ca="1">+IF(AND(ISNUMBER(OFFSET('Water Data'!$H$9,0,10*ROW('Water Data'!H132))),'Data Summary'!CG138="Yes"),OFFSET('Water Data'!$H$9,0,10*ROW('Water Data'!H132)),NA())</f>
        <v>#N/A</v>
      </c>
      <c r="S138" s="490" t="e">
        <f ca="1">+IF(AND(ISNUMBER(OFFSET('Water Data'!$I$4,0,10*ROW('Water Data'!I132))),'Data Summary'!CH138="Yes"),100-OFFSET('Water Data'!$I$4,0,10*ROW('Water Data'!I132)),NA())</f>
        <v>#N/A</v>
      </c>
      <c r="T138" s="490" t="e">
        <f ca="1">+IF(AND(ISNUMBER(OFFSET('Water Data'!$I$6,0,10*ROW('Water Data'!I132))),'Data Summary'!CI138="Yes"),OFFSET('Water Data'!$I$6,0,10*ROW('Water Data'!I132)),NA())</f>
        <v>#N/A</v>
      </c>
      <c r="U138" s="490" t="e">
        <f ca="1">+IF(AND(ISNUMBER(OFFSET('Water Data'!$I$9,0,10*ROW('Water Data'!I132))),'Data Summary'!CJ138="Yes"),OFFSET('Water Data'!$I$9,0,10*ROW('Water Data'!I132)),NA())</f>
        <v>#N/A</v>
      </c>
      <c r="V138" s="491" t="e">
        <f ca="1">+IF(AND(ISNUMBER(OFFSET('Sanitation Data'!$D$4,0,10*ROW('Sanitation Data'!D132))),'Data Summary'!CK138="Yes"),100-OFFSET('Sanitation Data'!$D$4,0,10*ROW('Sanitation Data'!D132)),NA())</f>
        <v>#N/A</v>
      </c>
      <c r="W138" s="491" t="e">
        <f ca="1">+IF(AND(ISNUMBER(OFFSET('Sanitation Data'!$D$6,0,10*ROW('Sanitation Data'!D132))),'Data Summary'!CL138="Yes"),OFFSET('Sanitation Data'!$D$6,0,10*ROW('Sanitation Data'!D132)),NA())</f>
        <v>#N/A</v>
      </c>
      <c r="X138" s="491" t="e">
        <f ca="1">+IF(AND(ISNUMBER(OFFSET('Sanitation Data'!$D$10,0,10*ROW('Sanitation Data'!D132))),'Data Summary'!CM138="Yes"),OFFSET('Sanitation Data'!$D$10,0,10*ROW('Sanitation Data'!D132)),NA())</f>
        <v>#N/A</v>
      </c>
      <c r="Y138" s="491" t="e">
        <f ca="1">+IF(AND(ISNUMBER(OFFSET('Sanitation Data'!$D$11,0,10*ROW('Sanitation Data'!D132))),'Data Summary'!CN138="Yes"),OFFSET('Sanitation Data'!$D$11,0,10*ROW('Sanitation Data'!D132)),NA())</f>
        <v>#N/A</v>
      </c>
      <c r="Z138" s="491" t="e">
        <f ca="1">+IF(AND(ISNUMBER(OFFSET('Sanitation Data'!$D$12,0,10*ROW('Sanitation Data'!D132))),'Data Summary'!CO138="Yes"),OFFSET('Sanitation Data'!$D$12,0,10*ROW('Sanitation Data'!D132)),NA())</f>
        <v>#N/A</v>
      </c>
      <c r="AA138" s="491" t="e">
        <f ca="1">+IF(AND(ISNUMBER(OFFSET('Sanitation Data'!$E$4,0,10*ROW('Sanitation Data'!E132))),'Data Summary'!CP138="Yes"),100-OFFSET('Sanitation Data'!$E$4,0,10*ROW('Sanitation Data'!E132)),NA())</f>
        <v>#N/A</v>
      </c>
      <c r="AB138" s="491" t="e">
        <f ca="1">+IF(AND(ISNUMBER(OFFSET('Sanitation Data'!$E$6,0,10*ROW('Sanitation Data'!E132))),'Data Summary'!CQ138="Yes"),OFFSET('Sanitation Data'!$E$6,0,10*ROW('Sanitation Data'!E132)),NA())</f>
        <v>#N/A</v>
      </c>
      <c r="AC138" s="491" t="e">
        <f ca="1">+IF(AND(ISNUMBER(OFFSET('Sanitation Data'!$E$10,0,10*ROW('Sanitation Data'!E132))),'Data Summary'!CR138="Yes"),OFFSET('Sanitation Data'!$E$10,0,10*ROW('Sanitation Data'!E132)),NA())</f>
        <v>#N/A</v>
      </c>
      <c r="AD138" s="491" t="e">
        <f ca="1">+IF(AND(ISNUMBER(OFFSET('Sanitation Data'!$E$11,0,10*ROW('Sanitation Data'!E132))),'Data Summary'!CS138="Yes"),OFFSET('Sanitation Data'!$E$11,0,10*ROW('Sanitation Data'!E132)),NA())</f>
        <v>#N/A</v>
      </c>
      <c r="AE138" s="491" t="e">
        <f ca="1">+IF(AND(ISNUMBER(OFFSET('Sanitation Data'!$E$12,0,10*ROW('Sanitation Data'!E132))),'Data Summary'!CT138="Yes"),OFFSET('Sanitation Data'!$E$12,0,10*ROW('Sanitation Data'!E132)),NA())</f>
        <v>#N/A</v>
      </c>
      <c r="AF138" s="491" t="e">
        <f ca="1">+IF(AND(ISNUMBER(OFFSET('Sanitation Data'!$F$4,0,10*ROW('Sanitation Data'!F132))),'Data Summary'!CU138="Yes"),100-OFFSET('Sanitation Data'!$F$4,0,10*ROW('Sanitation Data'!F132)),NA())</f>
        <v>#N/A</v>
      </c>
      <c r="AG138" s="491" t="e">
        <f ca="1">+IF(AND(ISNUMBER(OFFSET('Sanitation Data'!$F$6,0,10*ROW('Sanitation Data'!F132))),'Data Summary'!CV138="Yes"),OFFSET('Sanitation Data'!$F$6,0,10*ROW('Sanitation Data'!F132)),NA())</f>
        <v>#N/A</v>
      </c>
      <c r="AH138" s="491" t="e">
        <f ca="1">+IF(AND(ISNUMBER(OFFSET('Sanitation Data'!$F$10,0,10*ROW('Sanitation Data'!F132))),'Data Summary'!CW138="Yes"),OFFSET('Sanitation Data'!$F$10,0,10*ROW('Sanitation Data'!F132)),NA())</f>
        <v>#N/A</v>
      </c>
      <c r="AI138" s="491" t="e">
        <f ca="1">+IF(AND(ISNUMBER(OFFSET('Sanitation Data'!$F$11,0,10*ROW('Sanitation Data'!F132))),'Data Summary'!CX138="Yes"),OFFSET('Sanitation Data'!$F$11,0,10*ROW('Sanitation Data'!F132)),NA())</f>
        <v>#N/A</v>
      </c>
      <c r="AJ138" s="491" t="e">
        <f ca="1">+IF(AND(ISNUMBER(OFFSET('Sanitation Data'!$F$12,0,10*ROW('Sanitation Data'!F132))),'Data Summary'!CY138="Yes"),OFFSET('Sanitation Data'!$F$12,0,10*ROW('Sanitation Data'!F132)),NA())</f>
        <v>#N/A</v>
      </c>
      <c r="AK138" s="491" t="e">
        <f ca="1">+IF(AND(ISNUMBER(OFFSET('Sanitation Data'!$G$4,0,10*ROW('Sanitation Data'!G132))),'Data Summary'!CZ138="Yes"),100-OFFSET('Sanitation Data'!$G$4,0,10*ROW('Sanitation Data'!G132)),NA())</f>
        <v>#N/A</v>
      </c>
      <c r="AL138" s="491" t="e">
        <f ca="1">+IF(AND(ISNUMBER(OFFSET('Sanitation Data'!$G$6,0,10*ROW('Sanitation Data'!G132))),'Data Summary'!DA138="Yes"),OFFSET('Sanitation Data'!$G$6,0,10*ROW('Sanitation Data'!G132)),NA())</f>
        <v>#N/A</v>
      </c>
      <c r="AM138" s="491" t="e">
        <f ca="1">+IF(AND(ISNUMBER(OFFSET('Sanitation Data'!$G$10,0,10*ROW('Sanitation Data'!G132))),'Data Summary'!DB138="Yes"),OFFSET('Sanitation Data'!$G$10,0,10*ROW('Sanitation Data'!G132)),NA())</f>
        <v>#N/A</v>
      </c>
      <c r="AN138" s="491" t="e">
        <f ca="1">+IF(AND(ISNUMBER(OFFSET('Sanitation Data'!$G$11,0,10*ROW('Sanitation Data'!G132))),'Data Summary'!DC138="Yes"),OFFSET('Sanitation Data'!$G$11,0,10*ROW('Sanitation Data'!G132)),NA())</f>
        <v>#N/A</v>
      </c>
      <c r="AO138" s="491" t="e">
        <f ca="1">+IF(AND(ISNUMBER(OFFSET('Sanitation Data'!$G$12,0,10*ROW('Sanitation Data'!G132))),'Data Summary'!DD138="Yes"),OFFSET('Sanitation Data'!$G$12,0,10*ROW('Sanitation Data'!G132)),NA())</f>
        <v>#N/A</v>
      </c>
      <c r="AP138" s="491" t="e">
        <f ca="1">+IF(AND(ISNUMBER(OFFSET('Sanitation Data'!$H$4,0,10*ROW('Sanitation Data'!H132))),'Data Summary'!DE138="Yes"),100-OFFSET('Sanitation Data'!$H$4,0,10*ROW('Sanitation Data'!H132)),NA())</f>
        <v>#N/A</v>
      </c>
      <c r="AQ138" s="491" t="e">
        <f ca="1">+IF(AND(ISNUMBER(OFFSET('Sanitation Data'!$H$6,0,10*ROW('Sanitation Data'!H132))),'Data Summary'!DF138="Yes"),OFFSET('Sanitation Data'!$H$6,0,10*ROW('Sanitation Data'!H132)),NA())</f>
        <v>#N/A</v>
      </c>
      <c r="AR138" s="491" t="e">
        <f ca="1">+IF(AND(ISNUMBER(OFFSET('Sanitation Data'!$H$10,0,10*ROW('Sanitation Data'!H132))),'Data Summary'!DG138="Yes"),OFFSET('Sanitation Data'!$H$10,0,10*ROW('Sanitation Data'!H132)),NA())</f>
        <v>#N/A</v>
      </c>
      <c r="AS138" s="491" t="e">
        <f ca="1">+IF(AND(ISNUMBER(OFFSET('Sanitation Data'!$H$11,0,10*ROW('Sanitation Data'!H132))),'Data Summary'!DH138="Yes"),OFFSET('Sanitation Data'!$H$11,0,10*ROW('Sanitation Data'!H132)),NA())</f>
        <v>#N/A</v>
      </c>
      <c r="AT138" s="491" t="e">
        <f ca="1">+IF(AND(ISNUMBER(OFFSET('Sanitation Data'!$H$12,0,10*ROW('Sanitation Data'!H132))),'Data Summary'!DI138="Yes"),OFFSET('Sanitation Data'!$H$12,0,10*ROW('Sanitation Data'!H132)),NA())</f>
        <v>#N/A</v>
      </c>
      <c r="AU138" s="491" t="e">
        <f ca="1">+IF(AND(ISNUMBER(OFFSET('Sanitation Data'!$I$4,0,10*ROW('Sanitation Data'!I132))),'Data Summary'!DJ138="Yes"),100-OFFSET('Sanitation Data'!$I$4,0,10*ROW('Sanitation Data'!I132)),NA())</f>
        <v>#N/A</v>
      </c>
      <c r="AV138" s="491" t="e">
        <f ca="1">+IF(AND(ISNUMBER(OFFSET('Sanitation Data'!$I$6,0,10*ROW('Sanitation Data'!I132))),'Data Summary'!DK138="Yes"),OFFSET('Sanitation Data'!$I$6,0,10*ROW('Sanitation Data'!I132)),NA())</f>
        <v>#N/A</v>
      </c>
      <c r="AW138" s="491" t="e">
        <f ca="1">+IF(AND(ISNUMBER(OFFSET('Sanitation Data'!$I$10,0,10*ROW('Sanitation Data'!I132))),'Data Summary'!DL138="Yes"),OFFSET('Sanitation Data'!$I$10,0,10*ROW('Sanitation Data'!I132)),NA())</f>
        <v>#N/A</v>
      </c>
      <c r="AX138" s="491" t="e">
        <f ca="1">+IF(AND(ISNUMBER(OFFSET('Sanitation Data'!$I$11,0,10*ROW('Sanitation Data'!I132))),'Data Summary'!DM138="Yes"),OFFSET('Sanitation Data'!$I$11,0,10*ROW('Sanitation Data'!I132)),NA())</f>
        <v>#N/A</v>
      </c>
      <c r="AY138" s="491" t="e">
        <f ca="1">+IF(AND(ISNUMBER(OFFSET('Sanitation Data'!$I$12,0,10*ROW('Sanitation Data'!I132))),'Data Summary'!DN138="Yes"),OFFSET('Sanitation Data'!$I$12,0,10*ROW('Sanitation Data'!I132)),NA())</f>
        <v>#N/A</v>
      </c>
      <c r="AZ138" s="492" t="e">
        <f ca="1">+IF(AND(ISNUMBER(OFFSET('Hygiene Data'!$D$5,0,10*ROW('Hygiene Data'!D132))),'Data Summary'!DO138="Yes"),OFFSET('Hygiene Data'!$D$5,0,10*ROW('Hygiene Data'!D132)),NA())</f>
        <v>#N/A</v>
      </c>
      <c r="BA138" s="492" t="e">
        <f ca="1">+IF(AND(ISNUMBER(OFFSET('Hygiene Data'!$D$7,0,10*ROW('Hygiene Data'!D132))),'Data Summary'!DP138="Yes"),OFFSET('Hygiene Data'!$D$7,0,10*ROW('Hygiene Data'!D132)),NA())</f>
        <v>#N/A</v>
      </c>
      <c r="BB138" s="492" t="e">
        <f ca="1">+IF(AND(ISNUMBER(OFFSET('Hygiene Data'!$D$9,0,10*ROW('Hygiene Data'!D132))),'Data Summary'!DQ138="Yes"),OFFSET('Hygiene Data'!$D$9,0,10*ROW('Hygiene Data'!D132)),NA())</f>
        <v>#N/A</v>
      </c>
      <c r="BC138" s="492" t="e">
        <f ca="1">+IF(AND(ISNUMBER(OFFSET('Hygiene Data'!$E$5,0,10*ROW('Hygiene Data'!E132))),'Data Summary'!DR138="Yes"),OFFSET('Hygiene Data'!$E$5,0,10*ROW('Hygiene Data'!E132)),NA())</f>
        <v>#N/A</v>
      </c>
      <c r="BD138" s="492" t="e">
        <f ca="1">+IF(AND(ISNUMBER(OFFSET('Hygiene Data'!$E$7,0,10*ROW('Hygiene Data'!E132))),'Data Summary'!DS138="Yes"),OFFSET('Hygiene Data'!$E$7,0,10*ROW('Hygiene Data'!E132)),NA())</f>
        <v>#N/A</v>
      </c>
      <c r="BE138" s="492" t="e">
        <f ca="1">+IF(AND(ISNUMBER(OFFSET('Hygiene Data'!$E$9,0,10*ROW('Hygiene Data'!E132))),'Data Summary'!DT138="Yes"),OFFSET('Hygiene Data'!$E$9,0,10*ROW('Hygiene Data'!E132)),NA())</f>
        <v>#N/A</v>
      </c>
      <c r="BF138" s="492" t="e">
        <f ca="1">+IF(AND(ISNUMBER(OFFSET('Hygiene Data'!$F$5,0,10*ROW('Hygiene Data'!F132))),'Data Summary'!DU138="Yes"),OFFSET('Hygiene Data'!$F$5,0,10*ROW('Hygiene Data'!F132)),NA())</f>
        <v>#N/A</v>
      </c>
      <c r="BG138" s="492" t="e">
        <f ca="1">+IF(AND(ISNUMBER(OFFSET('Hygiene Data'!$F$7,0,10*ROW('Hygiene Data'!F132))),'Data Summary'!DV138="Yes"),OFFSET('Hygiene Data'!$F$7,0,10*ROW('Hygiene Data'!F132)),NA())</f>
        <v>#N/A</v>
      </c>
      <c r="BH138" s="492" t="e">
        <f ca="1">+IF(AND(ISNUMBER(OFFSET('Hygiene Data'!$F$9,0,10*ROW('Hygiene Data'!F132))),'Data Summary'!DW138="Yes"),OFFSET('Hygiene Data'!$F$9,0,10*ROW('Hygiene Data'!F132)),NA())</f>
        <v>#N/A</v>
      </c>
      <c r="BI138" s="492" t="e">
        <f ca="1">+IF(AND(ISNUMBER(OFFSET('Hygiene Data'!$G$5,0,10*ROW('Hygiene Data'!G132))),'Data Summary'!DX138="Yes"),OFFSET('Hygiene Data'!$G$5,0,10*ROW('Hygiene Data'!G132)),NA())</f>
        <v>#N/A</v>
      </c>
      <c r="BJ138" s="492" t="e">
        <f ca="1">+IF(AND(ISNUMBER(OFFSET('Hygiene Data'!$G$7,0,10*ROW('Hygiene Data'!G132))),'Data Summary'!DY138="Yes"),OFFSET('Hygiene Data'!$G$7,0,10*ROW('Hygiene Data'!G132)),NA())</f>
        <v>#N/A</v>
      </c>
      <c r="BK138" s="492" t="e">
        <f ca="1">+IF(AND(ISNUMBER(OFFSET('Hygiene Data'!$G$9,0,10*ROW('Hygiene Data'!G132))),'Data Summary'!DZ138="Yes"),OFFSET('Hygiene Data'!$G$9,0,10*ROW('Hygiene Data'!G132)),NA())</f>
        <v>#N/A</v>
      </c>
      <c r="BL138" s="492" t="e">
        <f ca="1">+IF(AND(ISNUMBER(OFFSET('Hygiene Data'!$H$5,0,10*ROW('Hygiene Data'!H132))),'Data Summary'!EA138="Yes"),OFFSET('Hygiene Data'!$H$5,0,10*ROW('Hygiene Data'!H132)),NA())</f>
        <v>#N/A</v>
      </c>
      <c r="BM138" s="492" t="e">
        <f ca="1">+IF(AND(ISNUMBER(OFFSET('Hygiene Data'!$H$7,0,10*ROW('Hygiene Data'!H132))),'Data Summary'!EB138="Yes"),OFFSET('Hygiene Data'!$H$7,0,10*ROW('Hygiene Data'!H132)),NA())</f>
        <v>#N/A</v>
      </c>
      <c r="BN138" s="492" t="e">
        <f ca="1">+IF(AND(ISNUMBER(OFFSET('Hygiene Data'!$H$9,0,10*ROW('Hygiene Data'!H132))),'Data Summary'!EC138="Yes"),OFFSET('Hygiene Data'!$H$9,0,10*ROW('Hygiene Data'!H132)),NA())</f>
        <v>#N/A</v>
      </c>
      <c r="BO138" s="492" t="e">
        <f ca="1">+IF(AND(ISNUMBER(OFFSET('Hygiene Data'!$I$5,0,10*ROW('Hygiene Data'!I132))),'Data Summary'!ED138="Yes"),OFFSET('Hygiene Data'!$I$5,0,10*ROW('Hygiene Data'!I132)),NA())</f>
        <v>#N/A</v>
      </c>
      <c r="BP138" s="492" t="e">
        <f ca="1">+IF(AND(ISNUMBER(OFFSET('Hygiene Data'!$I$7,0,10*ROW('Hygiene Data'!I132))),'Data Summary'!EE138="Yes"),OFFSET('Hygiene Data'!$I$7,0,10*ROW('Hygiene Data'!I132)),NA())</f>
        <v>#N/A</v>
      </c>
      <c r="BQ138" s="492" t="e">
        <f ca="1">+IF(AND(ISNUMBER(OFFSET('Hygiene Data'!$I$9,0,10*ROW('Hygiene Data'!I132))),'Data Summary'!EF138="Yes"),OFFSET('Hygiene Data'!$I$9,0,10*ROW('Hygiene Data'!I132)),NA())</f>
        <v>#N/A</v>
      </c>
    </row>
    <row r="139" spans="1:69" x14ac:dyDescent="0.25">
      <c r="A139" s="488" t="e">
        <f ca="1">+RIGHT('Data Summary'!A139,LEN('Data Summary'!A139)-9)</f>
        <v>#VALUE!</v>
      </c>
      <c r="B139" s="462" t="str">
        <f ca="1">+IF(ISTEXT('Data Summary'!B139),'Data Summary'!B139,"")</f>
        <v/>
      </c>
      <c r="C139" s="489" t="e">
        <f ca="1">+VALUE('Data Summary'!C139)</f>
        <v>#VALUE!</v>
      </c>
      <c r="D139" s="490" t="e">
        <f ca="1">+IF(AND(ISNUMBER(OFFSET('Water Data'!$D$4,0,10*ROW('Water Data'!D133))),'Data Summary'!BS139="Yes"),100-OFFSET('Water Data'!$D$4,0,10*ROW('Water Data'!D133)),NA())</f>
        <v>#N/A</v>
      </c>
      <c r="E139" s="490" t="e">
        <f ca="1">+IF(AND(ISNUMBER(OFFSET('Water Data'!$D$6,0,10*ROW('Water Data'!D133))),'Data Summary'!BT139="Yes"),OFFSET('Water Data'!$D$6,0,10*ROW('Water Data'!D133)),NA())</f>
        <v>#N/A</v>
      </c>
      <c r="F139" s="490" t="e">
        <f ca="1">+IF(AND(ISNUMBER(OFFSET('Water Data'!$D$9,0,10*ROW('Water Data'!D133))),'Data Summary'!BU139="Yes"),OFFSET('Water Data'!$D$9,0,10*ROW('Water Data'!D133)),NA())</f>
        <v>#N/A</v>
      </c>
      <c r="G139" s="490" t="e">
        <f ca="1">+IF(AND(ISNUMBER(OFFSET('Water Data'!$E$4,0,10*ROW('Water Data'!E133))),'Data Summary'!BV139="Yes"),100-OFFSET('Water Data'!$E$4,0,10*ROW('Water Data'!E133)),NA())</f>
        <v>#N/A</v>
      </c>
      <c r="H139" s="490" t="e">
        <f ca="1">+IF(AND(ISNUMBER(OFFSET('Water Data'!$E$6,0,10*ROW('Water Data'!E133))),'Data Summary'!BW139="Yes"),OFFSET('Water Data'!$E$6,0,10*ROW('Water Data'!E133)),NA())</f>
        <v>#N/A</v>
      </c>
      <c r="I139" s="490" t="e">
        <f ca="1">+IF(AND(ISNUMBER(OFFSET('Water Data'!$E$9,0,10*ROW('Water Data'!E133))),'Data Summary'!BX139="Yes"),OFFSET('Water Data'!$E$9,0,10*ROW('Water Data'!E133)),NA())</f>
        <v>#N/A</v>
      </c>
      <c r="J139" s="490" t="e">
        <f ca="1">+IF(AND(ISNUMBER(OFFSET('Water Data'!$F$4,0,10*ROW('Water Data'!F133))),'Data Summary'!BY139="Yes"),100-OFFSET('Water Data'!$F$4,0,10*ROW('Water Data'!F133)),NA())</f>
        <v>#N/A</v>
      </c>
      <c r="K139" s="490" t="e">
        <f ca="1">+IF(AND(ISNUMBER(OFFSET('Water Data'!$F$6,0,10*ROW('Water Data'!F133))),'Data Summary'!BZ139="Yes"),OFFSET('Water Data'!$F$6,0,10*ROW('Water Data'!F133)),NA())</f>
        <v>#N/A</v>
      </c>
      <c r="L139" s="490" t="e">
        <f ca="1">+IF(AND(ISNUMBER(OFFSET('Water Data'!$F$9,0,10*ROW('Water Data'!F133))),'Data Summary'!CA139="Yes"),OFFSET('Water Data'!$F$9,0,10*ROW('Water Data'!F133)),NA())</f>
        <v>#N/A</v>
      </c>
      <c r="M139" s="490" t="e">
        <f ca="1">+IF(AND(ISNUMBER(OFFSET('Water Data'!$G$4,0,10*ROW('Water Data'!G133))),'Data Summary'!CB139="Yes"),100-OFFSET('Water Data'!$G$4,0,10*ROW('Water Data'!G133)),NA())</f>
        <v>#N/A</v>
      </c>
      <c r="N139" s="490" t="e">
        <f ca="1">+IF(AND(ISNUMBER(OFFSET('Water Data'!$G$6,0,10*ROW('Water Data'!G133))),'Data Summary'!CC139="Yes"),OFFSET('Water Data'!$G$6,0,10*ROW('Water Data'!G133)),NA())</f>
        <v>#N/A</v>
      </c>
      <c r="O139" s="490" t="e">
        <f ca="1">+IF(AND(ISNUMBER(OFFSET('Water Data'!$G$9,0,10*ROW('Water Data'!G133))),'Data Summary'!CD139="Yes"),OFFSET('Water Data'!$G$9,0,10*ROW('Water Data'!G133)),NA())</f>
        <v>#N/A</v>
      </c>
      <c r="P139" s="490" t="e">
        <f ca="1">+IF(AND(ISNUMBER(OFFSET('Water Data'!$H$4,0,10*ROW('Water Data'!H133))),'Data Summary'!CE139="Yes"),100-OFFSET('Water Data'!$H$4,0,10*ROW('Water Data'!H133)),NA())</f>
        <v>#N/A</v>
      </c>
      <c r="Q139" s="490" t="e">
        <f ca="1">+IF(AND(ISNUMBER(OFFSET('Water Data'!$H$6,0,10*ROW('Water Data'!H133))),'Data Summary'!CF139="Yes"),OFFSET('Water Data'!$H$6,0,10*ROW('Water Data'!H133)),NA())</f>
        <v>#N/A</v>
      </c>
      <c r="R139" s="490" t="e">
        <f ca="1">+IF(AND(ISNUMBER(OFFSET('Water Data'!$H$9,0,10*ROW('Water Data'!H133))),'Data Summary'!CG139="Yes"),OFFSET('Water Data'!$H$9,0,10*ROW('Water Data'!H133)),NA())</f>
        <v>#N/A</v>
      </c>
      <c r="S139" s="490" t="e">
        <f ca="1">+IF(AND(ISNUMBER(OFFSET('Water Data'!$I$4,0,10*ROW('Water Data'!I133))),'Data Summary'!CH139="Yes"),100-OFFSET('Water Data'!$I$4,0,10*ROW('Water Data'!I133)),NA())</f>
        <v>#N/A</v>
      </c>
      <c r="T139" s="490" t="e">
        <f ca="1">+IF(AND(ISNUMBER(OFFSET('Water Data'!$I$6,0,10*ROW('Water Data'!I133))),'Data Summary'!CI139="Yes"),OFFSET('Water Data'!$I$6,0,10*ROW('Water Data'!I133)),NA())</f>
        <v>#N/A</v>
      </c>
      <c r="U139" s="490" t="e">
        <f ca="1">+IF(AND(ISNUMBER(OFFSET('Water Data'!$I$9,0,10*ROW('Water Data'!I133))),'Data Summary'!CJ139="Yes"),OFFSET('Water Data'!$I$9,0,10*ROW('Water Data'!I133)),NA())</f>
        <v>#N/A</v>
      </c>
      <c r="V139" s="491" t="e">
        <f ca="1">+IF(AND(ISNUMBER(OFFSET('Sanitation Data'!$D$4,0,10*ROW('Sanitation Data'!D133))),'Data Summary'!CK139="Yes"),100-OFFSET('Sanitation Data'!$D$4,0,10*ROW('Sanitation Data'!D133)),NA())</f>
        <v>#N/A</v>
      </c>
      <c r="W139" s="491" t="e">
        <f ca="1">+IF(AND(ISNUMBER(OFFSET('Sanitation Data'!$D$6,0,10*ROW('Sanitation Data'!D133))),'Data Summary'!CL139="Yes"),OFFSET('Sanitation Data'!$D$6,0,10*ROW('Sanitation Data'!D133)),NA())</f>
        <v>#N/A</v>
      </c>
      <c r="X139" s="491" t="e">
        <f ca="1">+IF(AND(ISNUMBER(OFFSET('Sanitation Data'!$D$10,0,10*ROW('Sanitation Data'!D133))),'Data Summary'!CM139="Yes"),OFFSET('Sanitation Data'!$D$10,0,10*ROW('Sanitation Data'!D133)),NA())</f>
        <v>#N/A</v>
      </c>
      <c r="Y139" s="491" t="e">
        <f ca="1">+IF(AND(ISNUMBER(OFFSET('Sanitation Data'!$D$11,0,10*ROW('Sanitation Data'!D133))),'Data Summary'!CN139="Yes"),OFFSET('Sanitation Data'!$D$11,0,10*ROW('Sanitation Data'!D133)),NA())</f>
        <v>#N/A</v>
      </c>
      <c r="Z139" s="491" t="e">
        <f ca="1">+IF(AND(ISNUMBER(OFFSET('Sanitation Data'!$D$12,0,10*ROW('Sanitation Data'!D133))),'Data Summary'!CO139="Yes"),OFFSET('Sanitation Data'!$D$12,0,10*ROW('Sanitation Data'!D133)),NA())</f>
        <v>#N/A</v>
      </c>
      <c r="AA139" s="491" t="e">
        <f ca="1">+IF(AND(ISNUMBER(OFFSET('Sanitation Data'!$E$4,0,10*ROW('Sanitation Data'!E133))),'Data Summary'!CP139="Yes"),100-OFFSET('Sanitation Data'!$E$4,0,10*ROW('Sanitation Data'!E133)),NA())</f>
        <v>#N/A</v>
      </c>
      <c r="AB139" s="491" t="e">
        <f ca="1">+IF(AND(ISNUMBER(OFFSET('Sanitation Data'!$E$6,0,10*ROW('Sanitation Data'!E133))),'Data Summary'!CQ139="Yes"),OFFSET('Sanitation Data'!$E$6,0,10*ROW('Sanitation Data'!E133)),NA())</f>
        <v>#N/A</v>
      </c>
      <c r="AC139" s="491" t="e">
        <f ca="1">+IF(AND(ISNUMBER(OFFSET('Sanitation Data'!$E$10,0,10*ROW('Sanitation Data'!E133))),'Data Summary'!CR139="Yes"),OFFSET('Sanitation Data'!$E$10,0,10*ROW('Sanitation Data'!E133)),NA())</f>
        <v>#N/A</v>
      </c>
      <c r="AD139" s="491" t="e">
        <f ca="1">+IF(AND(ISNUMBER(OFFSET('Sanitation Data'!$E$11,0,10*ROW('Sanitation Data'!E133))),'Data Summary'!CS139="Yes"),OFFSET('Sanitation Data'!$E$11,0,10*ROW('Sanitation Data'!E133)),NA())</f>
        <v>#N/A</v>
      </c>
      <c r="AE139" s="491" t="e">
        <f ca="1">+IF(AND(ISNUMBER(OFFSET('Sanitation Data'!$E$12,0,10*ROW('Sanitation Data'!E133))),'Data Summary'!CT139="Yes"),OFFSET('Sanitation Data'!$E$12,0,10*ROW('Sanitation Data'!E133)),NA())</f>
        <v>#N/A</v>
      </c>
      <c r="AF139" s="491" t="e">
        <f ca="1">+IF(AND(ISNUMBER(OFFSET('Sanitation Data'!$F$4,0,10*ROW('Sanitation Data'!F133))),'Data Summary'!CU139="Yes"),100-OFFSET('Sanitation Data'!$F$4,0,10*ROW('Sanitation Data'!F133)),NA())</f>
        <v>#N/A</v>
      </c>
      <c r="AG139" s="491" t="e">
        <f ca="1">+IF(AND(ISNUMBER(OFFSET('Sanitation Data'!$F$6,0,10*ROW('Sanitation Data'!F133))),'Data Summary'!CV139="Yes"),OFFSET('Sanitation Data'!$F$6,0,10*ROW('Sanitation Data'!F133)),NA())</f>
        <v>#N/A</v>
      </c>
      <c r="AH139" s="491" t="e">
        <f ca="1">+IF(AND(ISNUMBER(OFFSET('Sanitation Data'!$F$10,0,10*ROW('Sanitation Data'!F133))),'Data Summary'!CW139="Yes"),OFFSET('Sanitation Data'!$F$10,0,10*ROW('Sanitation Data'!F133)),NA())</f>
        <v>#N/A</v>
      </c>
      <c r="AI139" s="491" t="e">
        <f ca="1">+IF(AND(ISNUMBER(OFFSET('Sanitation Data'!$F$11,0,10*ROW('Sanitation Data'!F133))),'Data Summary'!CX139="Yes"),OFFSET('Sanitation Data'!$F$11,0,10*ROW('Sanitation Data'!F133)),NA())</f>
        <v>#N/A</v>
      </c>
      <c r="AJ139" s="491" t="e">
        <f ca="1">+IF(AND(ISNUMBER(OFFSET('Sanitation Data'!$F$12,0,10*ROW('Sanitation Data'!F133))),'Data Summary'!CY139="Yes"),OFFSET('Sanitation Data'!$F$12,0,10*ROW('Sanitation Data'!F133)),NA())</f>
        <v>#N/A</v>
      </c>
      <c r="AK139" s="491" t="e">
        <f ca="1">+IF(AND(ISNUMBER(OFFSET('Sanitation Data'!$G$4,0,10*ROW('Sanitation Data'!G133))),'Data Summary'!CZ139="Yes"),100-OFFSET('Sanitation Data'!$G$4,0,10*ROW('Sanitation Data'!G133)),NA())</f>
        <v>#N/A</v>
      </c>
      <c r="AL139" s="491" t="e">
        <f ca="1">+IF(AND(ISNUMBER(OFFSET('Sanitation Data'!$G$6,0,10*ROW('Sanitation Data'!G133))),'Data Summary'!DA139="Yes"),OFFSET('Sanitation Data'!$G$6,0,10*ROW('Sanitation Data'!G133)),NA())</f>
        <v>#N/A</v>
      </c>
      <c r="AM139" s="491" t="e">
        <f ca="1">+IF(AND(ISNUMBER(OFFSET('Sanitation Data'!$G$10,0,10*ROW('Sanitation Data'!G133))),'Data Summary'!DB139="Yes"),OFFSET('Sanitation Data'!$G$10,0,10*ROW('Sanitation Data'!G133)),NA())</f>
        <v>#N/A</v>
      </c>
      <c r="AN139" s="491" t="e">
        <f ca="1">+IF(AND(ISNUMBER(OFFSET('Sanitation Data'!$G$11,0,10*ROW('Sanitation Data'!G133))),'Data Summary'!DC139="Yes"),OFFSET('Sanitation Data'!$G$11,0,10*ROW('Sanitation Data'!G133)),NA())</f>
        <v>#N/A</v>
      </c>
      <c r="AO139" s="491" t="e">
        <f ca="1">+IF(AND(ISNUMBER(OFFSET('Sanitation Data'!$G$12,0,10*ROW('Sanitation Data'!G133))),'Data Summary'!DD139="Yes"),OFFSET('Sanitation Data'!$G$12,0,10*ROW('Sanitation Data'!G133)),NA())</f>
        <v>#N/A</v>
      </c>
      <c r="AP139" s="491" t="e">
        <f ca="1">+IF(AND(ISNUMBER(OFFSET('Sanitation Data'!$H$4,0,10*ROW('Sanitation Data'!H133))),'Data Summary'!DE139="Yes"),100-OFFSET('Sanitation Data'!$H$4,0,10*ROW('Sanitation Data'!H133)),NA())</f>
        <v>#N/A</v>
      </c>
      <c r="AQ139" s="491" t="e">
        <f ca="1">+IF(AND(ISNUMBER(OFFSET('Sanitation Data'!$H$6,0,10*ROW('Sanitation Data'!H133))),'Data Summary'!DF139="Yes"),OFFSET('Sanitation Data'!$H$6,0,10*ROW('Sanitation Data'!H133)),NA())</f>
        <v>#N/A</v>
      </c>
      <c r="AR139" s="491" t="e">
        <f ca="1">+IF(AND(ISNUMBER(OFFSET('Sanitation Data'!$H$10,0,10*ROW('Sanitation Data'!H133))),'Data Summary'!DG139="Yes"),OFFSET('Sanitation Data'!$H$10,0,10*ROW('Sanitation Data'!H133)),NA())</f>
        <v>#N/A</v>
      </c>
      <c r="AS139" s="491" t="e">
        <f ca="1">+IF(AND(ISNUMBER(OFFSET('Sanitation Data'!$H$11,0,10*ROW('Sanitation Data'!H133))),'Data Summary'!DH139="Yes"),OFFSET('Sanitation Data'!$H$11,0,10*ROW('Sanitation Data'!H133)),NA())</f>
        <v>#N/A</v>
      </c>
      <c r="AT139" s="491" t="e">
        <f ca="1">+IF(AND(ISNUMBER(OFFSET('Sanitation Data'!$H$12,0,10*ROW('Sanitation Data'!H133))),'Data Summary'!DI139="Yes"),OFFSET('Sanitation Data'!$H$12,0,10*ROW('Sanitation Data'!H133)),NA())</f>
        <v>#N/A</v>
      </c>
      <c r="AU139" s="491" t="e">
        <f ca="1">+IF(AND(ISNUMBER(OFFSET('Sanitation Data'!$I$4,0,10*ROW('Sanitation Data'!I133))),'Data Summary'!DJ139="Yes"),100-OFFSET('Sanitation Data'!$I$4,0,10*ROW('Sanitation Data'!I133)),NA())</f>
        <v>#N/A</v>
      </c>
      <c r="AV139" s="491" t="e">
        <f ca="1">+IF(AND(ISNUMBER(OFFSET('Sanitation Data'!$I$6,0,10*ROW('Sanitation Data'!I133))),'Data Summary'!DK139="Yes"),OFFSET('Sanitation Data'!$I$6,0,10*ROW('Sanitation Data'!I133)),NA())</f>
        <v>#N/A</v>
      </c>
      <c r="AW139" s="491" t="e">
        <f ca="1">+IF(AND(ISNUMBER(OFFSET('Sanitation Data'!$I$10,0,10*ROW('Sanitation Data'!I133))),'Data Summary'!DL139="Yes"),OFFSET('Sanitation Data'!$I$10,0,10*ROW('Sanitation Data'!I133)),NA())</f>
        <v>#N/A</v>
      </c>
      <c r="AX139" s="491" t="e">
        <f ca="1">+IF(AND(ISNUMBER(OFFSET('Sanitation Data'!$I$11,0,10*ROW('Sanitation Data'!I133))),'Data Summary'!DM139="Yes"),OFFSET('Sanitation Data'!$I$11,0,10*ROW('Sanitation Data'!I133)),NA())</f>
        <v>#N/A</v>
      </c>
      <c r="AY139" s="491" t="e">
        <f ca="1">+IF(AND(ISNUMBER(OFFSET('Sanitation Data'!$I$12,0,10*ROW('Sanitation Data'!I133))),'Data Summary'!DN139="Yes"),OFFSET('Sanitation Data'!$I$12,0,10*ROW('Sanitation Data'!I133)),NA())</f>
        <v>#N/A</v>
      </c>
      <c r="AZ139" s="492" t="e">
        <f ca="1">+IF(AND(ISNUMBER(OFFSET('Hygiene Data'!$D$5,0,10*ROW('Hygiene Data'!D133))),'Data Summary'!DO139="Yes"),OFFSET('Hygiene Data'!$D$5,0,10*ROW('Hygiene Data'!D133)),NA())</f>
        <v>#N/A</v>
      </c>
      <c r="BA139" s="492" t="e">
        <f ca="1">+IF(AND(ISNUMBER(OFFSET('Hygiene Data'!$D$7,0,10*ROW('Hygiene Data'!D133))),'Data Summary'!DP139="Yes"),OFFSET('Hygiene Data'!$D$7,0,10*ROW('Hygiene Data'!D133)),NA())</f>
        <v>#N/A</v>
      </c>
      <c r="BB139" s="492" t="e">
        <f ca="1">+IF(AND(ISNUMBER(OFFSET('Hygiene Data'!$D$9,0,10*ROW('Hygiene Data'!D133))),'Data Summary'!DQ139="Yes"),OFFSET('Hygiene Data'!$D$9,0,10*ROW('Hygiene Data'!D133)),NA())</f>
        <v>#N/A</v>
      </c>
      <c r="BC139" s="492" t="e">
        <f ca="1">+IF(AND(ISNUMBER(OFFSET('Hygiene Data'!$E$5,0,10*ROW('Hygiene Data'!E133))),'Data Summary'!DR139="Yes"),OFFSET('Hygiene Data'!$E$5,0,10*ROW('Hygiene Data'!E133)),NA())</f>
        <v>#N/A</v>
      </c>
      <c r="BD139" s="492" t="e">
        <f ca="1">+IF(AND(ISNUMBER(OFFSET('Hygiene Data'!$E$7,0,10*ROW('Hygiene Data'!E133))),'Data Summary'!DS139="Yes"),OFFSET('Hygiene Data'!$E$7,0,10*ROW('Hygiene Data'!E133)),NA())</f>
        <v>#N/A</v>
      </c>
      <c r="BE139" s="492" t="e">
        <f ca="1">+IF(AND(ISNUMBER(OFFSET('Hygiene Data'!$E$9,0,10*ROW('Hygiene Data'!E133))),'Data Summary'!DT139="Yes"),OFFSET('Hygiene Data'!$E$9,0,10*ROW('Hygiene Data'!E133)),NA())</f>
        <v>#N/A</v>
      </c>
      <c r="BF139" s="492" t="e">
        <f ca="1">+IF(AND(ISNUMBER(OFFSET('Hygiene Data'!$F$5,0,10*ROW('Hygiene Data'!F133))),'Data Summary'!DU139="Yes"),OFFSET('Hygiene Data'!$F$5,0,10*ROW('Hygiene Data'!F133)),NA())</f>
        <v>#N/A</v>
      </c>
      <c r="BG139" s="492" t="e">
        <f ca="1">+IF(AND(ISNUMBER(OFFSET('Hygiene Data'!$F$7,0,10*ROW('Hygiene Data'!F133))),'Data Summary'!DV139="Yes"),OFFSET('Hygiene Data'!$F$7,0,10*ROW('Hygiene Data'!F133)),NA())</f>
        <v>#N/A</v>
      </c>
      <c r="BH139" s="492" t="e">
        <f ca="1">+IF(AND(ISNUMBER(OFFSET('Hygiene Data'!$F$9,0,10*ROW('Hygiene Data'!F133))),'Data Summary'!DW139="Yes"),OFFSET('Hygiene Data'!$F$9,0,10*ROW('Hygiene Data'!F133)),NA())</f>
        <v>#N/A</v>
      </c>
      <c r="BI139" s="492" t="e">
        <f ca="1">+IF(AND(ISNUMBER(OFFSET('Hygiene Data'!$G$5,0,10*ROW('Hygiene Data'!G133))),'Data Summary'!DX139="Yes"),OFFSET('Hygiene Data'!$G$5,0,10*ROW('Hygiene Data'!G133)),NA())</f>
        <v>#N/A</v>
      </c>
      <c r="BJ139" s="492" t="e">
        <f ca="1">+IF(AND(ISNUMBER(OFFSET('Hygiene Data'!$G$7,0,10*ROW('Hygiene Data'!G133))),'Data Summary'!DY139="Yes"),OFFSET('Hygiene Data'!$G$7,0,10*ROW('Hygiene Data'!G133)),NA())</f>
        <v>#N/A</v>
      </c>
      <c r="BK139" s="492" t="e">
        <f ca="1">+IF(AND(ISNUMBER(OFFSET('Hygiene Data'!$G$9,0,10*ROW('Hygiene Data'!G133))),'Data Summary'!DZ139="Yes"),OFFSET('Hygiene Data'!$G$9,0,10*ROW('Hygiene Data'!G133)),NA())</f>
        <v>#N/A</v>
      </c>
      <c r="BL139" s="492" t="e">
        <f ca="1">+IF(AND(ISNUMBER(OFFSET('Hygiene Data'!$H$5,0,10*ROW('Hygiene Data'!H133))),'Data Summary'!EA139="Yes"),OFFSET('Hygiene Data'!$H$5,0,10*ROW('Hygiene Data'!H133)),NA())</f>
        <v>#N/A</v>
      </c>
      <c r="BM139" s="492" t="e">
        <f ca="1">+IF(AND(ISNUMBER(OFFSET('Hygiene Data'!$H$7,0,10*ROW('Hygiene Data'!H133))),'Data Summary'!EB139="Yes"),OFFSET('Hygiene Data'!$H$7,0,10*ROW('Hygiene Data'!H133)),NA())</f>
        <v>#N/A</v>
      </c>
      <c r="BN139" s="492" t="e">
        <f ca="1">+IF(AND(ISNUMBER(OFFSET('Hygiene Data'!$H$9,0,10*ROW('Hygiene Data'!H133))),'Data Summary'!EC139="Yes"),OFFSET('Hygiene Data'!$H$9,0,10*ROW('Hygiene Data'!H133)),NA())</f>
        <v>#N/A</v>
      </c>
      <c r="BO139" s="492" t="e">
        <f ca="1">+IF(AND(ISNUMBER(OFFSET('Hygiene Data'!$I$5,0,10*ROW('Hygiene Data'!I133))),'Data Summary'!ED139="Yes"),OFFSET('Hygiene Data'!$I$5,0,10*ROW('Hygiene Data'!I133)),NA())</f>
        <v>#N/A</v>
      </c>
      <c r="BP139" s="492" t="e">
        <f ca="1">+IF(AND(ISNUMBER(OFFSET('Hygiene Data'!$I$7,0,10*ROW('Hygiene Data'!I133))),'Data Summary'!EE139="Yes"),OFFSET('Hygiene Data'!$I$7,0,10*ROW('Hygiene Data'!I133)),NA())</f>
        <v>#N/A</v>
      </c>
      <c r="BQ139" s="492" t="e">
        <f ca="1">+IF(AND(ISNUMBER(OFFSET('Hygiene Data'!$I$9,0,10*ROW('Hygiene Data'!I133))),'Data Summary'!EF139="Yes"),OFFSET('Hygiene Data'!$I$9,0,10*ROW('Hygiene Data'!I133)),NA())</f>
        <v>#N/A</v>
      </c>
    </row>
    <row r="140" spans="1:69" x14ac:dyDescent="0.25">
      <c r="A140" s="488" t="e">
        <f ca="1">+RIGHT('Data Summary'!A140,LEN('Data Summary'!A140)-9)</f>
        <v>#VALUE!</v>
      </c>
      <c r="B140" s="462" t="str">
        <f ca="1">+IF(ISTEXT('Data Summary'!B140),'Data Summary'!B140,"")</f>
        <v/>
      </c>
      <c r="C140" s="489" t="e">
        <f ca="1">+VALUE('Data Summary'!C140)</f>
        <v>#VALUE!</v>
      </c>
      <c r="D140" s="490" t="e">
        <f ca="1">+IF(AND(ISNUMBER(OFFSET('Water Data'!$D$4,0,10*ROW('Water Data'!D134))),'Data Summary'!BS140="Yes"),100-OFFSET('Water Data'!$D$4,0,10*ROW('Water Data'!D134)),NA())</f>
        <v>#N/A</v>
      </c>
      <c r="E140" s="490" t="e">
        <f ca="1">+IF(AND(ISNUMBER(OFFSET('Water Data'!$D$6,0,10*ROW('Water Data'!D134))),'Data Summary'!BT140="Yes"),OFFSET('Water Data'!$D$6,0,10*ROW('Water Data'!D134)),NA())</f>
        <v>#N/A</v>
      </c>
      <c r="F140" s="490" t="e">
        <f ca="1">+IF(AND(ISNUMBER(OFFSET('Water Data'!$D$9,0,10*ROW('Water Data'!D134))),'Data Summary'!BU140="Yes"),OFFSET('Water Data'!$D$9,0,10*ROW('Water Data'!D134)),NA())</f>
        <v>#N/A</v>
      </c>
      <c r="G140" s="490" t="e">
        <f ca="1">+IF(AND(ISNUMBER(OFFSET('Water Data'!$E$4,0,10*ROW('Water Data'!E134))),'Data Summary'!BV140="Yes"),100-OFFSET('Water Data'!$E$4,0,10*ROW('Water Data'!E134)),NA())</f>
        <v>#N/A</v>
      </c>
      <c r="H140" s="490" t="e">
        <f ca="1">+IF(AND(ISNUMBER(OFFSET('Water Data'!$E$6,0,10*ROW('Water Data'!E134))),'Data Summary'!BW140="Yes"),OFFSET('Water Data'!$E$6,0,10*ROW('Water Data'!E134)),NA())</f>
        <v>#N/A</v>
      </c>
      <c r="I140" s="490" t="e">
        <f ca="1">+IF(AND(ISNUMBER(OFFSET('Water Data'!$E$9,0,10*ROW('Water Data'!E134))),'Data Summary'!BX140="Yes"),OFFSET('Water Data'!$E$9,0,10*ROW('Water Data'!E134)),NA())</f>
        <v>#N/A</v>
      </c>
      <c r="J140" s="490" t="e">
        <f ca="1">+IF(AND(ISNUMBER(OFFSET('Water Data'!$F$4,0,10*ROW('Water Data'!F134))),'Data Summary'!BY140="Yes"),100-OFFSET('Water Data'!$F$4,0,10*ROW('Water Data'!F134)),NA())</f>
        <v>#N/A</v>
      </c>
      <c r="K140" s="490" t="e">
        <f ca="1">+IF(AND(ISNUMBER(OFFSET('Water Data'!$F$6,0,10*ROW('Water Data'!F134))),'Data Summary'!BZ140="Yes"),OFFSET('Water Data'!$F$6,0,10*ROW('Water Data'!F134)),NA())</f>
        <v>#N/A</v>
      </c>
      <c r="L140" s="490" t="e">
        <f ca="1">+IF(AND(ISNUMBER(OFFSET('Water Data'!$F$9,0,10*ROW('Water Data'!F134))),'Data Summary'!CA140="Yes"),OFFSET('Water Data'!$F$9,0,10*ROW('Water Data'!F134)),NA())</f>
        <v>#N/A</v>
      </c>
      <c r="M140" s="490" t="e">
        <f ca="1">+IF(AND(ISNUMBER(OFFSET('Water Data'!$G$4,0,10*ROW('Water Data'!G134))),'Data Summary'!CB140="Yes"),100-OFFSET('Water Data'!$G$4,0,10*ROW('Water Data'!G134)),NA())</f>
        <v>#N/A</v>
      </c>
      <c r="N140" s="490" t="e">
        <f ca="1">+IF(AND(ISNUMBER(OFFSET('Water Data'!$G$6,0,10*ROW('Water Data'!G134))),'Data Summary'!CC140="Yes"),OFFSET('Water Data'!$G$6,0,10*ROW('Water Data'!G134)),NA())</f>
        <v>#N/A</v>
      </c>
      <c r="O140" s="490" t="e">
        <f ca="1">+IF(AND(ISNUMBER(OFFSET('Water Data'!$G$9,0,10*ROW('Water Data'!G134))),'Data Summary'!CD140="Yes"),OFFSET('Water Data'!$G$9,0,10*ROW('Water Data'!G134)),NA())</f>
        <v>#N/A</v>
      </c>
      <c r="P140" s="490" t="e">
        <f ca="1">+IF(AND(ISNUMBER(OFFSET('Water Data'!$H$4,0,10*ROW('Water Data'!H134))),'Data Summary'!CE140="Yes"),100-OFFSET('Water Data'!$H$4,0,10*ROW('Water Data'!H134)),NA())</f>
        <v>#N/A</v>
      </c>
      <c r="Q140" s="490" t="e">
        <f ca="1">+IF(AND(ISNUMBER(OFFSET('Water Data'!$H$6,0,10*ROW('Water Data'!H134))),'Data Summary'!CF140="Yes"),OFFSET('Water Data'!$H$6,0,10*ROW('Water Data'!H134)),NA())</f>
        <v>#N/A</v>
      </c>
      <c r="R140" s="490" t="e">
        <f ca="1">+IF(AND(ISNUMBER(OFFSET('Water Data'!$H$9,0,10*ROW('Water Data'!H134))),'Data Summary'!CG140="Yes"),OFFSET('Water Data'!$H$9,0,10*ROW('Water Data'!H134)),NA())</f>
        <v>#N/A</v>
      </c>
      <c r="S140" s="490" t="e">
        <f ca="1">+IF(AND(ISNUMBER(OFFSET('Water Data'!$I$4,0,10*ROW('Water Data'!I134))),'Data Summary'!CH140="Yes"),100-OFFSET('Water Data'!$I$4,0,10*ROW('Water Data'!I134)),NA())</f>
        <v>#N/A</v>
      </c>
      <c r="T140" s="490" t="e">
        <f ca="1">+IF(AND(ISNUMBER(OFFSET('Water Data'!$I$6,0,10*ROW('Water Data'!I134))),'Data Summary'!CI140="Yes"),OFFSET('Water Data'!$I$6,0,10*ROW('Water Data'!I134)),NA())</f>
        <v>#N/A</v>
      </c>
      <c r="U140" s="490" t="e">
        <f ca="1">+IF(AND(ISNUMBER(OFFSET('Water Data'!$I$9,0,10*ROW('Water Data'!I134))),'Data Summary'!CJ140="Yes"),OFFSET('Water Data'!$I$9,0,10*ROW('Water Data'!I134)),NA())</f>
        <v>#N/A</v>
      </c>
      <c r="V140" s="491" t="e">
        <f ca="1">+IF(AND(ISNUMBER(OFFSET('Sanitation Data'!$D$4,0,10*ROW('Sanitation Data'!D134))),'Data Summary'!CK140="Yes"),100-OFFSET('Sanitation Data'!$D$4,0,10*ROW('Sanitation Data'!D134)),NA())</f>
        <v>#N/A</v>
      </c>
      <c r="W140" s="491" t="e">
        <f ca="1">+IF(AND(ISNUMBER(OFFSET('Sanitation Data'!$D$6,0,10*ROW('Sanitation Data'!D134))),'Data Summary'!CL140="Yes"),OFFSET('Sanitation Data'!$D$6,0,10*ROW('Sanitation Data'!D134)),NA())</f>
        <v>#N/A</v>
      </c>
      <c r="X140" s="491" t="e">
        <f ca="1">+IF(AND(ISNUMBER(OFFSET('Sanitation Data'!$D$10,0,10*ROW('Sanitation Data'!D134))),'Data Summary'!CM140="Yes"),OFFSET('Sanitation Data'!$D$10,0,10*ROW('Sanitation Data'!D134)),NA())</f>
        <v>#N/A</v>
      </c>
      <c r="Y140" s="491" t="e">
        <f ca="1">+IF(AND(ISNUMBER(OFFSET('Sanitation Data'!$D$11,0,10*ROW('Sanitation Data'!D134))),'Data Summary'!CN140="Yes"),OFFSET('Sanitation Data'!$D$11,0,10*ROW('Sanitation Data'!D134)),NA())</f>
        <v>#N/A</v>
      </c>
      <c r="Z140" s="491" t="e">
        <f ca="1">+IF(AND(ISNUMBER(OFFSET('Sanitation Data'!$D$12,0,10*ROW('Sanitation Data'!D134))),'Data Summary'!CO140="Yes"),OFFSET('Sanitation Data'!$D$12,0,10*ROW('Sanitation Data'!D134)),NA())</f>
        <v>#N/A</v>
      </c>
      <c r="AA140" s="491" t="e">
        <f ca="1">+IF(AND(ISNUMBER(OFFSET('Sanitation Data'!$E$4,0,10*ROW('Sanitation Data'!E134))),'Data Summary'!CP140="Yes"),100-OFFSET('Sanitation Data'!$E$4,0,10*ROW('Sanitation Data'!E134)),NA())</f>
        <v>#N/A</v>
      </c>
      <c r="AB140" s="491" t="e">
        <f ca="1">+IF(AND(ISNUMBER(OFFSET('Sanitation Data'!$E$6,0,10*ROW('Sanitation Data'!E134))),'Data Summary'!CQ140="Yes"),OFFSET('Sanitation Data'!$E$6,0,10*ROW('Sanitation Data'!E134)),NA())</f>
        <v>#N/A</v>
      </c>
      <c r="AC140" s="491" t="e">
        <f ca="1">+IF(AND(ISNUMBER(OFFSET('Sanitation Data'!$E$10,0,10*ROW('Sanitation Data'!E134))),'Data Summary'!CR140="Yes"),OFFSET('Sanitation Data'!$E$10,0,10*ROW('Sanitation Data'!E134)),NA())</f>
        <v>#N/A</v>
      </c>
      <c r="AD140" s="491" t="e">
        <f ca="1">+IF(AND(ISNUMBER(OFFSET('Sanitation Data'!$E$11,0,10*ROW('Sanitation Data'!E134))),'Data Summary'!CS140="Yes"),OFFSET('Sanitation Data'!$E$11,0,10*ROW('Sanitation Data'!E134)),NA())</f>
        <v>#N/A</v>
      </c>
      <c r="AE140" s="491" t="e">
        <f ca="1">+IF(AND(ISNUMBER(OFFSET('Sanitation Data'!$E$12,0,10*ROW('Sanitation Data'!E134))),'Data Summary'!CT140="Yes"),OFFSET('Sanitation Data'!$E$12,0,10*ROW('Sanitation Data'!E134)),NA())</f>
        <v>#N/A</v>
      </c>
      <c r="AF140" s="491" t="e">
        <f ca="1">+IF(AND(ISNUMBER(OFFSET('Sanitation Data'!$F$4,0,10*ROW('Sanitation Data'!F134))),'Data Summary'!CU140="Yes"),100-OFFSET('Sanitation Data'!$F$4,0,10*ROW('Sanitation Data'!F134)),NA())</f>
        <v>#N/A</v>
      </c>
      <c r="AG140" s="491" t="e">
        <f ca="1">+IF(AND(ISNUMBER(OFFSET('Sanitation Data'!$F$6,0,10*ROW('Sanitation Data'!F134))),'Data Summary'!CV140="Yes"),OFFSET('Sanitation Data'!$F$6,0,10*ROW('Sanitation Data'!F134)),NA())</f>
        <v>#N/A</v>
      </c>
      <c r="AH140" s="491" t="e">
        <f ca="1">+IF(AND(ISNUMBER(OFFSET('Sanitation Data'!$F$10,0,10*ROW('Sanitation Data'!F134))),'Data Summary'!CW140="Yes"),OFFSET('Sanitation Data'!$F$10,0,10*ROW('Sanitation Data'!F134)),NA())</f>
        <v>#N/A</v>
      </c>
      <c r="AI140" s="491" t="e">
        <f ca="1">+IF(AND(ISNUMBER(OFFSET('Sanitation Data'!$F$11,0,10*ROW('Sanitation Data'!F134))),'Data Summary'!CX140="Yes"),OFFSET('Sanitation Data'!$F$11,0,10*ROW('Sanitation Data'!F134)),NA())</f>
        <v>#N/A</v>
      </c>
      <c r="AJ140" s="491" t="e">
        <f ca="1">+IF(AND(ISNUMBER(OFFSET('Sanitation Data'!$F$12,0,10*ROW('Sanitation Data'!F134))),'Data Summary'!CY140="Yes"),OFFSET('Sanitation Data'!$F$12,0,10*ROW('Sanitation Data'!F134)),NA())</f>
        <v>#N/A</v>
      </c>
      <c r="AK140" s="491" t="e">
        <f ca="1">+IF(AND(ISNUMBER(OFFSET('Sanitation Data'!$G$4,0,10*ROW('Sanitation Data'!G134))),'Data Summary'!CZ140="Yes"),100-OFFSET('Sanitation Data'!$G$4,0,10*ROW('Sanitation Data'!G134)),NA())</f>
        <v>#N/A</v>
      </c>
      <c r="AL140" s="491" t="e">
        <f ca="1">+IF(AND(ISNUMBER(OFFSET('Sanitation Data'!$G$6,0,10*ROW('Sanitation Data'!G134))),'Data Summary'!DA140="Yes"),OFFSET('Sanitation Data'!$G$6,0,10*ROW('Sanitation Data'!G134)),NA())</f>
        <v>#N/A</v>
      </c>
      <c r="AM140" s="491" t="e">
        <f ca="1">+IF(AND(ISNUMBER(OFFSET('Sanitation Data'!$G$10,0,10*ROW('Sanitation Data'!G134))),'Data Summary'!DB140="Yes"),OFFSET('Sanitation Data'!$G$10,0,10*ROW('Sanitation Data'!G134)),NA())</f>
        <v>#N/A</v>
      </c>
      <c r="AN140" s="491" t="e">
        <f ca="1">+IF(AND(ISNUMBER(OFFSET('Sanitation Data'!$G$11,0,10*ROW('Sanitation Data'!G134))),'Data Summary'!DC140="Yes"),OFFSET('Sanitation Data'!$G$11,0,10*ROW('Sanitation Data'!G134)),NA())</f>
        <v>#N/A</v>
      </c>
      <c r="AO140" s="491" t="e">
        <f ca="1">+IF(AND(ISNUMBER(OFFSET('Sanitation Data'!$G$12,0,10*ROW('Sanitation Data'!G134))),'Data Summary'!DD140="Yes"),OFFSET('Sanitation Data'!$G$12,0,10*ROW('Sanitation Data'!G134)),NA())</f>
        <v>#N/A</v>
      </c>
      <c r="AP140" s="491" t="e">
        <f ca="1">+IF(AND(ISNUMBER(OFFSET('Sanitation Data'!$H$4,0,10*ROW('Sanitation Data'!H134))),'Data Summary'!DE140="Yes"),100-OFFSET('Sanitation Data'!$H$4,0,10*ROW('Sanitation Data'!H134)),NA())</f>
        <v>#N/A</v>
      </c>
      <c r="AQ140" s="491" t="e">
        <f ca="1">+IF(AND(ISNUMBER(OFFSET('Sanitation Data'!$H$6,0,10*ROW('Sanitation Data'!H134))),'Data Summary'!DF140="Yes"),OFFSET('Sanitation Data'!$H$6,0,10*ROW('Sanitation Data'!H134)),NA())</f>
        <v>#N/A</v>
      </c>
      <c r="AR140" s="491" t="e">
        <f ca="1">+IF(AND(ISNUMBER(OFFSET('Sanitation Data'!$H$10,0,10*ROW('Sanitation Data'!H134))),'Data Summary'!DG140="Yes"),OFFSET('Sanitation Data'!$H$10,0,10*ROW('Sanitation Data'!H134)),NA())</f>
        <v>#N/A</v>
      </c>
      <c r="AS140" s="491" t="e">
        <f ca="1">+IF(AND(ISNUMBER(OFFSET('Sanitation Data'!$H$11,0,10*ROW('Sanitation Data'!H134))),'Data Summary'!DH140="Yes"),OFFSET('Sanitation Data'!$H$11,0,10*ROW('Sanitation Data'!H134)),NA())</f>
        <v>#N/A</v>
      </c>
      <c r="AT140" s="491" t="e">
        <f ca="1">+IF(AND(ISNUMBER(OFFSET('Sanitation Data'!$H$12,0,10*ROW('Sanitation Data'!H134))),'Data Summary'!DI140="Yes"),OFFSET('Sanitation Data'!$H$12,0,10*ROW('Sanitation Data'!H134)),NA())</f>
        <v>#N/A</v>
      </c>
      <c r="AU140" s="491" t="e">
        <f ca="1">+IF(AND(ISNUMBER(OFFSET('Sanitation Data'!$I$4,0,10*ROW('Sanitation Data'!I134))),'Data Summary'!DJ140="Yes"),100-OFFSET('Sanitation Data'!$I$4,0,10*ROW('Sanitation Data'!I134)),NA())</f>
        <v>#N/A</v>
      </c>
      <c r="AV140" s="491" t="e">
        <f ca="1">+IF(AND(ISNUMBER(OFFSET('Sanitation Data'!$I$6,0,10*ROW('Sanitation Data'!I134))),'Data Summary'!DK140="Yes"),OFFSET('Sanitation Data'!$I$6,0,10*ROW('Sanitation Data'!I134)),NA())</f>
        <v>#N/A</v>
      </c>
      <c r="AW140" s="491" t="e">
        <f ca="1">+IF(AND(ISNUMBER(OFFSET('Sanitation Data'!$I$10,0,10*ROW('Sanitation Data'!I134))),'Data Summary'!DL140="Yes"),OFFSET('Sanitation Data'!$I$10,0,10*ROW('Sanitation Data'!I134)),NA())</f>
        <v>#N/A</v>
      </c>
      <c r="AX140" s="491" t="e">
        <f ca="1">+IF(AND(ISNUMBER(OFFSET('Sanitation Data'!$I$11,0,10*ROW('Sanitation Data'!I134))),'Data Summary'!DM140="Yes"),OFFSET('Sanitation Data'!$I$11,0,10*ROW('Sanitation Data'!I134)),NA())</f>
        <v>#N/A</v>
      </c>
      <c r="AY140" s="491" t="e">
        <f ca="1">+IF(AND(ISNUMBER(OFFSET('Sanitation Data'!$I$12,0,10*ROW('Sanitation Data'!I134))),'Data Summary'!DN140="Yes"),OFFSET('Sanitation Data'!$I$12,0,10*ROW('Sanitation Data'!I134)),NA())</f>
        <v>#N/A</v>
      </c>
      <c r="AZ140" s="492" t="e">
        <f ca="1">+IF(AND(ISNUMBER(OFFSET('Hygiene Data'!$D$5,0,10*ROW('Hygiene Data'!D134))),'Data Summary'!DO140="Yes"),OFFSET('Hygiene Data'!$D$5,0,10*ROW('Hygiene Data'!D134)),NA())</f>
        <v>#N/A</v>
      </c>
      <c r="BA140" s="492" t="e">
        <f ca="1">+IF(AND(ISNUMBER(OFFSET('Hygiene Data'!$D$7,0,10*ROW('Hygiene Data'!D134))),'Data Summary'!DP140="Yes"),OFFSET('Hygiene Data'!$D$7,0,10*ROW('Hygiene Data'!D134)),NA())</f>
        <v>#N/A</v>
      </c>
      <c r="BB140" s="492" t="e">
        <f ca="1">+IF(AND(ISNUMBER(OFFSET('Hygiene Data'!$D$9,0,10*ROW('Hygiene Data'!D134))),'Data Summary'!DQ140="Yes"),OFFSET('Hygiene Data'!$D$9,0,10*ROW('Hygiene Data'!D134)),NA())</f>
        <v>#N/A</v>
      </c>
      <c r="BC140" s="492" t="e">
        <f ca="1">+IF(AND(ISNUMBER(OFFSET('Hygiene Data'!$E$5,0,10*ROW('Hygiene Data'!E134))),'Data Summary'!DR140="Yes"),OFFSET('Hygiene Data'!$E$5,0,10*ROW('Hygiene Data'!E134)),NA())</f>
        <v>#N/A</v>
      </c>
      <c r="BD140" s="492" t="e">
        <f ca="1">+IF(AND(ISNUMBER(OFFSET('Hygiene Data'!$E$7,0,10*ROW('Hygiene Data'!E134))),'Data Summary'!DS140="Yes"),OFFSET('Hygiene Data'!$E$7,0,10*ROW('Hygiene Data'!E134)),NA())</f>
        <v>#N/A</v>
      </c>
      <c r="BE140" s="492" t="e">
        <f ca="1">+IF(AND(ISNUMBER(OFFSET('Hygiene Data'!$E$9,0,10*ROW('Hygiene Data'!E134))),'Data Summary'!DT140="Yes"),OFFSET('Hygiene Data'!$E$9,0,10*ROW('Hygiene Data'!E134)),NA())</f>
        <v>#N/A</v>
      </c>
      <c r="BF140" s="492" t="e">
        <f ca="1">+IF(AND(ISNUMBER(OFFSET('Hygiene Data'!$F$5,0,10*ROW('Hygiene Data'!F134))),'Data Summary'!DU140="Yes"),OFFSET('Hygiene Data'!$F$5,0,10*ROW('Hygiene Data'!F134)),NA())</f>
        <v>#N/A</v>
      </c>
      <c r="BG140" s="492" t="e">
        <f ca="1">+IF(AND(ISNUMBER(OFFSET('Hygiene Data'!$F$7,0,10*ROW('Hygiene Data'!F134))),'Data Summary'!DV140="Yes"),OFFSET('Hygiene Data'!$F$7,0,10*ROW('Hygiene Data'!F134)),NA())</f>
        <v>#N/A</v>
      </c>
      <c r="BH140" s="492" t="e">
        <f ca="1">+IF(AND(ISNUMBER(OFFSET('Hygiene Data'!$F$9,0,10*ROW('Hygiene Data'!F134))),'Data Summary'!DW140="Yes"),OFFSET('Hygiene Data'!$F$9,0,10*ROW('Hygiene Data'!F134)),NA())</f>
        <v>#N/A</v>
      </c>
      <c r="BI140" s="492" t="e">
        <f ca="1">+IF(AND(ISNUMBER(OFFSET('Hygiene Data'!$G$5,0,10*ROW('Hygiene Data'!G134))),'Data Summary'!DX140="Yes"),OFFSET('Hygiene Data'!$G$5,0,10*ROW('Hygiene Data'!G134)),NA())</f>
        <v>#N/A</v>
      </c>
      <c r="BJ140" s="492" t="e">
        <f ca="1">+IF(AND(ISNUMBER(OFFSET('Hygiene Data'!$G$7,0,10*ROW('Hygiene Data'!G134))),'Data Summary'!DY140="Yes"),OFFSET('Hygiene Data'!$G$7,0,10*ROW('Hygiene Data'!G134)),NA())</f>
        <v>#N/A</v>
      </c>
      <c r="BK140" s="492" t="e">
        <f ca="1">+IF(AND(ISNUMBER(OFFSET('Hygiene Data'!$G$9,0,10*ROW('Hygiene Data'!G134))),'Data Summary'!DZ140="Yes"),OFFSET('Hygiene Data'!$G$9,0,10*ROW('Hygiene Data'!G134)),NA())</f>
        <v>#N/A</v>
      </c>
      <c r="BL140" s="492" t="e">
        <f ca="1">+IF(AND(ISNUMBER(OFFSET('Hygiene Data'!$H$5,0,10*ROW('Hygiene Data'!H134))),'Data Summary'!EA140="Yes"),OFFSET('Hygiene Data'!$H$5,0,10*ROW('Hygiene Data'!H134)),NA())</f>
        <v>#N/A</v>
      </c>
      <c r="BM140" s="492" t="e">
        <f ca="1">+IF(AND(ISNUMBER(OFFSET('Hygiene Data'!$H$7,0,10*ROW('Hygiene Data'!H134))),'Data Summary'!EB140="Yes"),OFFSET('Hygiene Data'!$H$7,0,10*ROW('Hygiene Data'!H134)),NA())</f>
        <v>#N/A</v>
      </c>
      <c r="BN140" s="492" t="e">
        <f ca="1">+IF(AND(ISNUMBER(OFFSET('Hygiene Data'!$H$9,0,10*ROW('Hygiene Data'!H134))),'Data Summary'!EC140="Yes"),OFFSET('Hygiene Data'!$H$9,0,10*ROW('Hygiene Data'!H134)),NA())</f>
        <v>#N/A</v>
      </c>
      <c r="BO140" s="492" t="e">
        <f ca="1">+IF(AND(ISNUMBER(OFFSET('Hygiene Data'!$I$5,0,10*ROW('Hygiene Data'!I134))),'Data Summary'!ED140="Yes"),OFFSET('Hygiene Data'!$I$5,0,10*ROW('Hygiene Data'!I134)),NA())</f>
        <v>#N/A</v>
      </c>
      <c r="BP140" s="492" t="e">
        <f ca="1">+IF(AND(ISNUMBER(OFFSET('Hygiene Data'!$I$7,0,10*ROW('Hygiene Data'!I134))),'Data Summary'!EE140="Yes"),OFFSET('Hygiene Data'!$I$7,0,10*ROW('Hygiene Data'!I134)),NA())</f>
        <v>#N/A</v>
      </c>
      <c r="BQ140" s="492" t="e">
        <f ca="1">+IF(AND(ISNUMBER(OFFSET('Hygiene Data'!$I$9,0,10*ROW('Hygiene Data'!I134))),'Data Summary'!EF140="Yes"),OFFSET('Hygiene Data'!$I$9,0,10*ROW('Hygiene Data'!I134)),NA())</f>
        <v>#N/A</v>
      </c>
    </row>
    <row r="141" spans="1:69" x14ac:dyDescent="0.25">
      <c r="A141" s="488" t="e">
        <f ca="1">+RIGHT('Data Summary'!A141,LEN('Data Summary'!A141)-9)</f>
        <v>#VALUE!</v>
      </c>
      <c r="B141" s="462" t="str">
        <f ca="1">+IF(ISTEXT('Data Summary'!B141),'Data Summary'!B141,"")</f>
        <v/>
      </c>
      <c r="C141" s="489" t="e">
        <f ca="1">+VALUE('Data Summary'!C141)</f>
        <v>#VALUE!</v>
      </c>
      <c r="D141" s="490" t="e">
        <f ca="1">+IF(AND(ISNUMBER(OFFSET('Water Data'!$D$4,0,10*ROW('Water Data'!D135))),'Data Summary'!BS141="Yes"),100-OFFSET('Water Data'!$D$4,0,10*ROW('Water Data'!D135)),NA())</f>
        <v>#N/A</v>
      </c>
      <c r="E141" s="490" t="e">
        <f ca="1">+IF(AND(ISNUMBER(OFFSET('Water Data'!$D$6,0,10*ROW('Water Data'!D135))),'Data Summary'!BT141="Yes"),OFFSET('Water Data'!$D$6,0,10*ROW('Water Data'!D135)),NA())</f>
        <v>#N/A</v>
      </c>
      <c r="F141" s="490" t="e">
        <f ca="1">+IF(AND(ISNUMBER(OFFSET('Water Data'!$D$9,0,10*ROW('Water Data'!D135))),'Data Summary'!BU141="Yes"),OFFSET('Water Data'!$D$9,0,10*ROW('Water Data'!D135)),NA())</f>
        <v>#N/A</v>
      </c>
      <c r="G141" s="490" t="e">
        <f ca="1">+IF(AND(ISNUMBER(OFFSET('Water Data'!$E$4,0,10*ROW('Water Data'!E135))),'Data Summary'!BV141="Yes"),100-OFFSET('Water Data'!$E$4,0,10*ROW('Water Data'!E135)),NA())</f>
        <v>#N/A</v>
      </c>
      <c r="H141" s="490" t="e">
        <f ca="1">+IF(AND(ISNUMBER(OFFSET('Water Data'!$E$6,0,10*ROW('Water Data'!E135))),'Data Summary'!BW141="Yes"),OFFSET('Water Data'!$E$6,0,10*ROW('Water Data'!E135)),NA())</f>
        <v>#N/A</v>
      </c>
      <c r="I141" s="490" t="e">
        <f ca="1">+IF(AND(ISNUMBER(OFFSET('Water Data'!$E$9,0,10*ROW('Water Data'!E135))),'Data Summary'!BX141="Yes"),OFFSET('Water Data'!$E$9,0,10*ROW('Water Data'!E135)),NA())</f>
        <v>#N/A</v>
      </c>
      <c r="J141" s="490" t="e">
        <f ca="1">+IF(AND(ISNUMBER(OFFSET('Water Data'!$F$4,0,10*ROW('Water Data'!F135))),'Data Summary'!BY141="Yes"),100-OFFSET('Water Data'!$F$4,0,10*ROW('Water Data'!F135)),NA())</f>
        <v>#N/A</v>
      </c>
      <c r="K141" s="490" t="e">
        <f ca="1">+IF(AND(ISNUMBER(OFFSET('Water Data'!$F$6,0,10*ROW('Water Data'!F135))),'Data Summary'!BZ141="Yes"),OFFSET('Water Data'!$F$6,0,10*ROW('Water Data'!F135)),NA())</f>
        <v>#N/A</v>
      </c>
      <c r="L141" s="490" t="e">
        <f ca="1">+IF(AND(ISNUMBER(OFFSET('Water Data'!$F$9,0,10*ROW('Water Data'!F135))),'Data Summary'!CA141="Yes"),OFFSET('Water Data'!$F$9,0,10*ROW('Water Data'!F135)),NA())</f>
        <v>#N/A</v>
      </c>
      <c r="M141" s="490" t="e">
        <f ca="1">+IF(AND(ISNUMBER(OFFSET('Water Data'!$G$4,0,10*ROW('Water Data'!G135))),'Data Summary'!CB141="Yes"),100-OFFSET('Water Data'!$G$4,0,10*ROW('Water Data'!G135)),NA())</f>
        <v>#N/A</v>
      </c>
      <c r="N141" s="490" t="e">
        <f ca="1">+IF(AND(ISNUMBER(OFFSET('Water Data'!$G$6,0,10*ROW('Water Data'!G135))),'Data Summary'!CC141="Yes"),OFFSET('Water Data'!$G$6,0,10*ROW('Water Data'!G135)),NA())</f>
        <v>#N/A</v>
      </c>
      <c r="O141" s="490" t="e">
        <f ca="1">+IF(AND(ISNUMBER(OFFSET('Water Data'!$G$9,0,10*ROW('Water Data'!G135))),'Data Summary'!CD141="Yes"),OFFSET('Water Data'!$G$9,0,10*ROW('Water Data'!G135)),NA())</f>
        <v>#N/A</v>
      </c>
      <c r="P141" s="490" t="e">
        <f ca="1">+IF(AND(ISNUMBER(OFFSET('Water Data'!$H$4,0,10*ROW('Water Data'!H135))),'Data Summary'!CE141="Yes"),100-OFFSET('Water Data'!$H$4,0,10*ROW('Water Data'!H135)),NA())</f>
        <v>#N/A</v>
      </c>
      <c r="Q141" s="490" t="e">
        <f ca="1">+IF(AND(ISNUMBER(OFFSET('Water Data'!$H$6,0,10*ROW('Water Data'!H135))),'Data Summary'!CF141="Yes"),OFFSET('Water Data'!$H$6,0,10*ROW('Water Data'!H135)),NA())</f>
        <v>#N/A</v>
      </c>
      <c r="R141" s="490" t="e">
        <f ca="1">+IF(AND(ISNUMBER(OFFSET('Water Data'!$H$9,0,10*ROW('Water Data'!H135))),'Data Summary'!CG141="Yes"),OFFSET('Water Data'!$H$9,0,10*ROW('Water Data'!H135)),NA())</f>
        <v>#N/A</v>
      </c>
      <c r="S141" s="490" t="e">
        <f ca="1">+IF(AND(ISNUMBER(OFFSET('Water Data'!$I$4,0,10*ROW('Water Data'!I135))),'Data Summary'!CH141="Yes"),100-OFFSET('Water Data'!$I$4,0,10*ROW('Water Data'!I135)),NA())</f>
        <v>#N/A</v>
      </c>
      <c r="T141" s="490" t="e">
        <f ca="1">+IF(AND(ISNUMBER(OFFSET('Water Data'!$I$6,0,10*ROW('Water Data'!I135))),'Data Summary'!CI141="Yes"),OFFSET('Water Data'!$I$6,0,10*ROW('Water Data'!I135)),NA())</f>
        <v>#N/A</v>
      </c>
      <c r="U141" s="490" t="e">
        <f ca="1">+IF(AND(ISNUMBER(OFFSET('Water Data'!$I$9,0,10*ROW('Water Data'!I135))),'Data Summary'!CJ141="Yes"),OFFSET('Water Data'!$I$9,0,10*ROW('Water Data'!I135)),NA())</f>
        <v>#N/A</v>
      </c>
      <c r="V141" s="491" t="e">
        <f ca="1">+IF(AND(ISNUMBER(OFFSET('Sanitation Data'!$D$4,0,10*ROW('Sanitation Data'!D135))),'Data Summary'!CK141="Yes"),100-OFFSET('Sanitation Data'!$D$4,0,10*ROW('Sanitation Data'!D135)),NA())</f>
        <v>#N/A</v>
      </c>
      <c r="W141" s="491" t="e">
        <f ca="1">+IF(AND(ISNUMBER(OFFSET('Sanitation Data'!$D$6,0,10*ROW('Sanitation Data'!D135))),'Data Summary'!CL141="Yes"),OFFSET('Sanitation Data'!$D$6,0,10*ROW('Sanitation Data'!D135)),NA())</f>
        <v>#N/A</v>
      </c>
      <c r="X141" s="491" t="e">
        <f ca="1">+IF(AND(ISNUMBER(OFFSET('Sanitation Data'!$D$10,0,10*ROW('Sanitation Data'!D135))),'Data Summary'!CM141="Yes"),OFFSET('Sanitation Data'!$D$10,0,10*ROW('Sanitation Data'!D135)),NA())</f>
        <v>#N/A</v>
      </c>
      <c r="Y141" s="491" t="e">
        <f ca="1">+IF(AND(ISNUMBER(OFFSET('Sanitation Data'!$D$11,0,10*ROW('Sanitation Data'!D135))),'Data Summary'!CN141="Yes"),OFFSET('Sanitation Data'!$D$11,0,10*ROW('Sanitation Data'!D135)),NA())</f>
        <v>#N/A</v>
      </c>
      <c r="Z141" s="491" t="e">
        <f ca="1">+IF(AND(ISNUMBER(OFFSET('Sanitation Data'!$D$12,0,10*ROW('Sanitation Data'!D135))),'Data Summary'!CO141="Yes"),OFFSET('Sanitation Data'!$D$12,0,10*ROW('Sanitation Data'!D135)),NA())</f>
        <v>#N/A</v>
      </c>
      <c r="AA141" s="491" t="e">
        <f ca="1">+IF(AND(ISNUMBER(OFFSET('Sanitation Data'!$E$4,0,10*ROW('Sanitation Data'!E135))),'Data Summary'!CP141="Yes"),100-OFFSET('Sanitation Data'!$E$4,0,10*ROW('Sanitation Data'!E135)),NA())</f>
        <v>#N/A</v>
      </c>
      <c r="AB141" s="491" t="e">
        <f ca="1">+IF(AND(ISNUMBER(OFFSET('Sanitation Data'!$E$6,0,10*ROW('Sanitation Data'!E135))),'Data Summary'!CQ141="Yes"),OFFSET('Sanitation Data'!$E$6,0,10*ROW('Sanitation Data'!E135)),NA())</f>
        <v>#N/A</v>
      </c>
      <c r="AC141" s="491" t="e">
        <f ca="1">+IF(AND(ISNUMBER(OFFSET('Sanitation Data'!$E$10,0,10*ROW('Sanitation Data'!E135))),'Data Summary'!CR141="Yes"),OFFSET('Sanitation Data'!$E$10,0,10*ROW('Sanitation Data'!E135)),NA())</f>
        <v>#N/A</v>
      </c>
      <c r="AD141" s="491" t="e">
        <f ca="1">+IF(AND(ISNUMBER(OFFSET('Sanitation Data'!$E$11,0,10*ROW('Sanitation Data'!E135))),'Data Summary'!CS141="Yes"),OFFSET('Sanitation Data'!$E$11,0,10*ROW('Sanitation Data'!E135)),NA())</f>
        <v>#N/A</v>
      </c>
      <c r="AE141" s="491" t="e">
        <f ca="1">+IF(AND(ISNUMBER(OFFSET('Sanitation Data'!$E$12,0,10*ROW('Sanitation Data'!E135))),'Data Summary'!CT141="Yes"),OFFSET('Sanitation Data'!$E$12,0,10*ROW('Sanitation Data'!E135)),NA())</f>
        <v>#N/A</v>
      </c>
      <c r="AF141" s="491" t="e">
        <f ca="1">+IF(AND(ISNUMBER(OFFSET('Sanitation Data'!$F$4,0,10*ROW('Sanitation Data'!F135))),'Data Summary'!CU141="Yes"),100-OFFSET('Sanitation Data'!$F$4,0,10*ROW('Sanitation Data'!F135)),NA())</f>
        <v>#N/A</v>
      </c>
      <c r="AG141" s="491" t="e">
        <f ca="1">+IF(AND(ISNUMBER(OFFSET('Sanitation Data'!$F$6,0,10*ROW('Sanitation Data'!F135))),'Data Summary'!CV141="Yes"),OFFSET('Sanitation Data'!$F$6,0,10*ROW('Sanitation Data'!F135)),NA())</f>
        <v>#N/A</v>
      </c>
      <c r="AH141" s="491" t="e">
        <f ca="1">+IF(AND(ISNUMBER(OFFSET('Sanitation Data'!$F$10,0,10*ROW('Sanitation Data'!F135))),'Data Summary'!CW141="Yes"),OFFSET('Sanitation Data'!$F$10,0,10*ROW('Sanitation Data'!F135)),NA())</f>
        <v>#N/A</v>
      </c>
      <c r="AI141" s="491" t="e">
        <f ca="1">+IF(AND(ISNUMBER(OFFSET('Sanitation Data'!$F$11,0,10*ROW('Sanitation Data'!F135))),'Data Summary'!CX141="Yes"),OFFSET('Sanitation Data'!$F$11,0,10*ROW('Sanitation Data'!F135)),NA())</f>
        <v>#N/A</v>
      </c>
      <c r="AJ141" s="491" t="e">
        <f ca="1">+IF(AND(ISNUMBER(OFFSET('Sanitation Data'!$F$12,0,10*ROW('Sanitation Data'!F135))),'Data Summary'!CY141="Yes"),OFFSET('Sanitation Data'!$F$12,0,10*ROW('Sanitation Data'!F135)),NA())</f>
        <v>#N/A</v>
      </c>
      <c r="AK141" s="491" t="e">
        <f ca="1">+IF(AND(ISNUMBER(OFFSET('Sanitation Data'!$G$4,0,10*ROW('Sanitation Data'!G135))),'Data Summary'!CZ141="Yes"),100-OFFSET('Sanitation Data'!$G$4,0,10*ROW('Sanitation Data'!G135)),NA())</f>
        <v>#N/A</v>
      </c>
      <c r="AL141" s="491" t="e">
        <f ca="1">+IF(AND(ISNUMBER(OFFSET('Sanitation Data'!$G$6,0,10*ROW('Sanitation Data'!G135))),'Data Summary'!DA141="Yes"),OFFSET('Sanitation Data'!$G$6,0,10*ROW('Sanitation Data'!G135)),NA())</f>
        <v>#N/A</v>
      </c>
      <c r="AM141" s="491" t="e">
        <f ca="1">+IF(AND(ISNUMBER(OFFSET('Sanitation Data'!$G$10,0,10*ROW('Sanitation Data'!G135))),'Data Summary'!DB141="Yes"),OFFSET('Sanitation Data'!$G$10,0,10*ROW('Sanitation Data'!G135)),NA())</f>
        <v>#N/A</v>
      </c>
      <c r="AN141" s="491" t="e">
        <f ca="1">+IF(AND(ISNUMBER(OFFSET('Sanitation Data'!$G$11,0,10*ROW('Sanitation Data'!G135))),'Data Summary'!DC141="Yes"),OFFSET('Sanitation Data'!$G$11,0,10*ROW('Sanitation Data'!G135)),NA())</f>
        <v>#N/A</v>
      </c>
      <c r="AO141" s="491" t="e">
        <f ca="1">+IF(AND(ISNUMBER(OFFSET('Sanitation Data'!$G$12,0,10*ROW('Sanitation Data'!G135))),'Data Summary'!DD141="Yes"),OFFSET('Sanitation Data'!$G$12,0,10*ROW('Sanitation Data'!G135)),NA())</f>
        <v>#N/A</v>
      </c>
      <c r="AP141" s="491" t="e">
        <f ca="1">+IF(AND(ISNUMBER(OFFSET('Sanitation Data'!$H$4,0,10*ROW('Sanitation Data'!H135))),'Data Summary'!DE141="Yes"),100-OFFSET('Sanitation Data'!$H$4,0,10*ROW('Sanitation Data'!H135)),NA())</f>
        <v>#N/A</v>
      </c>
      <c r="AQ141" s="491" t="e">
        <f ca="1">+IF(AND(ISNUMBER(OFFSET('Sanitation Data'!$H$6,0,10*ROW('Sanitation Data'!H135))),'Data Summary'!DF141="Yes"),OFFSET('Sanitation Data'!$H$6,0,10*ROW('Sanitation Data'!H135)),NA())</f>
        <v>#N/A</v>
      </c>
      <c r="AR141" s="491" t="e">
        <f ca="1">+IF(AND(ISNUMBER(OFFSET('Sanitation Data'!$H$10,0,10*ROW('Sanitation Data'!H135))),'Data Summary'!DG141="Yes"),OFFSET('Sanitation Data'!$H$10,0,10*ROW('Sanitation Data'!H135)),NA())</f>
        <v>#N/A</v>
      </c>
      <c r="AS141" s="491" t="e">
        <f ca="1">+IF(AND(ISNUMBER(OFFSET('Sanitation Data'!$H$11,0,10*ROW('Sanitation Data'!H135))),'Data Summary'!DH141="Yes"),OFFSET('Sanitation Data'!$H$11,0,10*ROW('Sanitation Data'!H135)),NA())</f>
        <v>#N/A</v>
      </c>
      <c r="AT141" s="491" t="e">
        <f ca="1">+IF(AND(ISNUMBER(OFFSET('Sanitation Data'!$H$12,0,10*ROW('Sanitation Data'!H135))),'Data Summary'!DI141="Yes"),OFFSET('Sanitation Data'!$H$12,0,10*ROW('Sanitation Data'!H135)),NA())</f>
        <v>#N/A</v>
      </c>
      <c r="AU141" s="491" t="e">
        <f ca="1">+IF(AND(ISNUMBER(OFFSET('Sanitation Data'!$I$4,0,10*ROW('Sanitation Data'!I135))),'Data Summary'!DJ141="Yes"),100-OFFSET('Sanitation Data'!$I$4,0,10*ROW('Sanitation Data'!I135)),NA())</f>
        <v>#N/A</v>
      </c>
      <c r="AV141" s="491" t="e">
        <f ca="1">+IF(AND(ISNUMBER(OFFSET('Sanitation Data'!$I$6,0,10*ROW('Sanitation Data'!I135))),'Data Summary'!DK141="Yes"),OFFSET('Sanitation Data'!$I$6,0,10*ROW('Sanitation Data'!I135)),NA())</f>
        <v>#N/A</v>
      </c>
      <c r="AW141" s="491" t="e">
        <f ca="1">+IF(AND(ISNUMBER(OFFSET('Sanitation Data'!$I$10,0,10*ROW('Sanitation Data'!I135))),'Data Summary'!DL141="Yes"),OFFSET('Sanitation Data'!$I$10,0,10*ROW('Sanitation Data'!I135)),NA())</f>
        <v>#N/A</v>
      </c>
      <c r="AX141" s="491" t="e">
        <f ca="1">+IF(AND(ISNUMBER(OFFSET('Sanitation Data'!$I$11,0,10*ROW('Sanitation Data'!I135))),'Data Summary'!DM141="Yes"),OFFSET('Sanitation Data'!$I$11,0,10*ROW('Sanitation Data'!I135)),NA())</f>
        <v>#N/A</v>
      </c>
      <c r="AY141" s="491" t="e">
        <f ca="1">+IF(AND(ISNUMBER(OFFSET('Sanitation Data'!$I$12,0,10*ROW('Sanitation Data'!I135))),'Data Summary'!DN141="Yes"),OFFSET('Sanitation Data'!$I$12,0,10*ROW('Sanitation Data'!I135)),NA())</f>
        <v>#N/A</v>
      </c>
      <c r="AZ141" s="492" t="e">
        <f ca="1">+IF(AND(ISNUMBER(OFFSET('Hygiene Data'!$D$5,0,10*ROW('Hygiene Data'!D135))),'Data Summary'!DO141="Yes"),OFFSET('Hygiene Data'!$D$5,0,10*ROW('Hygiene Data'!D135)),NA())</f>
        <v>#N/A</v>
      </c>
      <c r="BA141" s="492" t="e">
        <f ca="1">+IF(AND(ISNUMBER(OFFSET('Hygiene Data'!$D$7,0,10*ROW('Hygiene Data'!D135))),'Data Summary'!DP141="Yes"),OFFSET('Hygiene Data'!$D$7,0,10*ROW('Hygiene Data'!D135)),NA())</f>
        <v>#N/A</v>
      </c>
      <c r="BB141" s="492" t="e">
        <f ca="1">+IF(AND(ISNUMBER(OFFSET('Hygiene Data'!$D$9,0,10*ROW('Hygiene Data'!D135))),'Data Summary'!DQ141="Yes"),OFFSET('Hygiene Data'!$D$9,0,10*ROW('Hygiene Data'!D135)),NA())</f>
        <v>#N/A</v>
      </c>
      <c r="BC141" s="492" t="e">
        <f ca="1">+IF(AND(ISNUMBER(OFFSET('Hygiene Data'!$E$5,0,10*ROW('Hygiene Data'!E135))),'Data Summary'!DR141="Yes"),OFFSET('Hygiene Data'!$E$5,0,10*ROW('Hygiene Data'!E135)),NA())</f>
        <v>#N/A</v>
      </c>
      <c r="BD141" s="492" t="e">
        <f ca="1">+IF(AND(ISNUMBER(OFFSET('Hygiene Data'!$E$7,0,10*ROW('Hygiene Data'!E135))),'Data Summary'!DS141="Yes"),OFFSET('Hygiene Data'!$E$7,0,10*ROW('Hygiene Data'!E135)),NA())</f>
        <v>#N/A</v>
      </c>
      <c r="BE141" s="492" t="e">
        <f ca="1">+IF(AND(ISNUMBER(OFFSET('Hygiene Data'!$E$9,0,10*ROW('Hygiene Data'!E135))),'Data Summary'!DT141="Yes"),OFFSET('Hygiene Data'!$E$9,0,10*ROW('Hygiene Data'!E135)),NA())</f>
        <v>#N/A</v>
      </c>
      <c r="BF141" s="492" t="e">
        <f ca="1">+IF(AND(ISNUMBER(OFFSET('Hygiene Data'!$F$5,0,10*ROW('Hygiene Data'!F135))),'Data Summary'!DU141="Yes"),OFFSET('Hygiene Data'!$F$5,0,10*ROW('Hygiene Data'!F135)),NA())</f>
        <v>#N/A</v>
      </c>
      <c r="BG141" s="492" t="e">
        <f ca="1">+IF(AND(ISNUMBER(OFFSET('Hygiene Data'!$F$7,0,10*ROW('Hygiene Data'!F135))),'Data Summary'!DV141="Yes"),OFFSET('Hygiene Data'!$F$7,0,10*ROW('Hygiene Data'!F135)),NA())</f>
        <v>#N/A</v>
      </c>
      <c r="BH141" s="492" t="e">
        <f ca="1">+IF(AND(ISNUMBER(OFFSET('Hygiene Data'!$F$9,0,10*ROW('Hygiene Data'!F135))),'Data Summary'!DW141="Yes"),OFFSET('Hygiene Data'!$F$9,0,10*ROW('Hygiene Data'!F135)),NA())</f>
        <v>#N/A</v>
      </c>
      <c r="BI141" s="492" t="e">
        <f ca="1">+IF(AND(ISNUMBER(OFFSET('Hygiene Data'!$G$5,0,10*ROW('Hygiene Data'!G135))),'Data Summary'!DX141="Yes"),OFFSET('Hygiene Data'!$G$5,0,10*ROW('Hygiene Data'!G135)),NA())</f>
        <v>#N/A</v>
      </c>
      <c r="BJ141" s="492" t="e">
        <f ca="1">+IF(AND(ISNUMBER(OFFSET('Hygiene Data'!$G$7,0,10*ROW('Hygiene Data'!G135))),'Data Summary'!DY141="Yes"),OFFSET('Hygiene Data'!$G$7,0,10*ROW('Hygiene Data'!G135)),NA())</f>
        <v>#N/A</v>
      </c>
      <c r="BK141" s="492" t="e">
        <f ca="1">+IF(AND(ISNUMBER(OFFSET('Hygiene Data'!$G$9,0,10*ROW('Hygiene Data'!G135))),'Data Summary'!DZ141="Yes"),OFFSET('Hygiene Data'!$G$9,0,10*ROW('Hygiene Data'!G135)),NA())</f>
        <v>#N/A</v>
      </c>
      <c r="BL141" s="492" t="e">
        <f ca="1">+IF(AND(ISNUMBER(OFFSET('Hygiene Data'!$H$5,0,10*ROW('Hygiene Data'!H135))),'Data Summary'!EA141="Yes"),OFFSET('Hygiene Data'!$H$5,0,10*ROW('Hygiene Data'!H135)),NA())</f>
        <v>#N/A</v>
      </c>
      <c r="BM141" s="492" t="e">
        <f ca="1">+IF(AND(ISNUMBER(OFFSET('Hygiene Data'!$H$7,0,10*ROW('Hygiene Data'!H135))),'Data Summary'!EB141="Yes"),OFFSET('Hygiene Data'!$H$7,0,10*ROW('Hygiene Data'!H135)),NA())</f>
        <v>#N/A</v>
      </c>
      <c r="BN141" s="492" t="e">
        <f ca="1">+IF(AND(ISNUMBER(OFFSET('Hygiene Data'!$H$9,0,10*ROW('Hygiene Data'!H135))),'Data Summary'!EC141="Yes"),OFFSET('Hygiene Data'!$H$9,0,10*ROW('Hygiene Data'!H135)),NA())</f>
        <v>#N/A</v>
      </c>
      <c r="BO141" s="492" t="e">
        <f ca="1">+IF(AND(ISNUMBER(OFFSET('Hygiene Data'!$I$5,0,10*ROW('Hygiene Data'!I135))),'Data Summary'!ED141="Yes"),OFFSET('Hygiene Data'!$I$5,0,10*ROW('Hygiene Data'!I135)),NA())</f>
        <v>#N/A</v>
      </c>
      <c r="BP141" s="492" t="e">
        <f ca="1">+IF(AND(ISNUMBER(OFFSET('Hygiene Data'!$I$7,0,10*ROW('Hygiene Data'!I135))),'Data Summary'!EE141="Yes"),OFFSET('Hygiene Data'!$I$7,0,10*ROW('Hygiene Data'!I135)),NA())</f>
        <v>#N/A</v>
      </c>
      <c r="BQ141" s="492" t="e">
        <f ca="1">+IF(AND(ISNUMBER(OFFSET('Hygiene Data'!$I$9,0,10*ROW('Hygiene Data'!I135))),'Data Summary'!EF141="Yes"),OFFSET('Hygiene Data'!$I$9,0,10*ROW('Hygiene Data'!I135)),NA())</f>
        <v>#N/A</v>
      </c>
    </row>
    <row r="142" spans="1:69" x14ac:dyDescent="0.25">
      <c r="A142" s="488" t="e">
        <f ca="1">+RIGHT('Data Summary'!A142,LEN('Data Summary'!A142)-9)</f>
        <v>#VALUE!</v>
      </c>
      <c r="B142" s="462" t="str">
        <f ca="1">+IF(ISTEXT('Data Summary'!B142),'Data Summary'!B142,"")</f>
        <v/>
      </c>
      <c r="C142" s="489" t="e">
        <f ca="1">+VALUE('Data Summary'!C142)</f>
        <v>#VALUE!</v>
      </c>
      <c r="D142" s="490" t="e">
        <f ca="1">+IF(AND(ISNUMBER(OFFSET('Water Data'!$D$4,0,10*ROW('Water Data'!D136))),'Data Summary'!BS142="Yes"),100-OFFSET('Water Data'!$D$4,0,10*ROW('Water Data'!D136)),NA())</f>
        <v>#N/A</v>
      </c>
      <c r="E142" s="490" t="e">
        <f ca="1">+IF(AND(ISNUMBER(OFFSET('Water Data'!$D$6,0,10*ROW('Water Data'!D136))),'Data Summary'!BT142="Yes"),OFFSET('Water Data'!$D$6,0,10*ROW('Water Data'!D136)),NA())</f>
        <v>#N/A</v>
      </c>
      <c r="F142" s="490" t="e">
        <f ca="1">+IF(AND(ISNUMBER(OFFSET('Water Data'!$D$9,0,10*ROW('Water Data'!D136))),'Data Summary'!BU142="Yes"),OFFSET('Water Data'!$D$9,0,10*ROW('Water Data'!D136)),NA())</f>
        <v>#N/A</v>
      </c>
      <c r="G142" s="490" t="e">
        <f ca="1">+IF(AND(ISNUMBER(OFFSET('Water Data'!$E$4,0,10*ROW('Water Data'!E136))),'Data Summary'!BV142="Yes"),100-OFFSET('Water Data'!$E$4,0,10*ROW('Water Data'!E136)),NA())</f>
        <v>#N/A</v>
      </c>
      <c r="H142" s="490" t="e">
        <f ca="1">+IF(AND(ISNUMBER(OFFSET('Water Data'!$E$6,0,10*ROW('Water Data'!E136))),'Data Summary'!BW142="Yes"),OFFSET('Water Data'!$E$6,0,10*ROW('Water Data'!E136)),NA())</f>
        <v>#N/A</v>
      </c>
      <c r="I142" s="490" t="e">
        <f ca="1">+IF(AND(ISNUMBER(OFFSET('Water Data'!$E$9,0,10*ROW('Water Data'!E136))),'Data Summary'!BX142="Yes"),OFFSET('Water Data'!$E$9,0,10*ROW('Water Data'!E136)),NA())</f>
        <v>#N/A</v>
      </c>
      <c r="J142" s="490" t="e">
        <f ca="1">+IF(AND(ISNUMBER(OFFSET('Water Data'!$F$4,0,10*ROW('Water Data'!F136))),'Data Summary'!BY142="Yes"),100-OFFSET('Water Data'!$F$4,0,10*ROW('Water Data'!F136)),NA())</f>
        <v>#N/A</v>
      </c>
      <c r="K142" s="490" t="e">
        <f ca="1">+IF(AND(ISNUMBER(OFFSET('Water Data'!$F$6,0,10*ROW('Water Data'!F136))),'Data Summary'!BZ142="Yes"),OFFSET('Water Data'!$F$6,0,10*ROW('Water Data'!F136)),NA())</f>
        <v>#N/A</v>
      </c>
      <c r="L142" s="490" t="e">
        <f ca="1">+IF(AND(ISNUMBER(OFFSET('Water Data'!$F$9,0,10*ROW('Water Data'!F136))),'Data Summary'!CA142="Yes"),OFFSET('Water Data'!$F$9,0,10*ROW('Water Data'!F136)),NA())</f>
        <v>#N/A</v>
      </c>
      <c r="M142" s="490" t="e">
        <f ca="1">+IF(AND(ISNUMBER(OFFSET('Water Data'!$G$4,0,10*ROW('Water Data'!G136))),'Data Summary'!CB142="Yes"),100-OFFSET('Water Data'!$G$4,0,10*ROW('Water Data'!G136)),NA())</f>
        <v>#N/A</v>
      </c>
      <c r="N142" s="490" t="e">
        <f ca="1">+IF(AND(ISNUMBER(OFFSET('Water Data'!$G$6,0,10*ROW('Water Data'!G136))),'Data Summary'!CC142="Yes"),OFFSET('Water Data'!$G$6,0,10*ROW('Water Data'!G136)),NA())</f>
        <v>#N/A</v>
      </c>
      <c r="O142" s="490" t="e">
        <f ca="1">+IF(AND(ISNUMBER(OFFSET('Water Data'!$G$9,0,10*ROW('Water Data'!G136))),'Data Summary'!CD142="Yes"),OFFSET('Water Data'!$G$9,0,10*ROW('Water Data'!G136)),NA())</f>
        <v>#N/A</v>
      </c>
      <c r="P142" s="490" t="e">
        <f ca="1">+IF(AND(ISNUMBER(OFFSET('Water Data'!$H$4,0,10*ROW('Water Data'!H136))),'Data Summary'!CE142="Yes"),100-OFFSET('Water Data'!$H$4,0,10*ROW('Water Data'!H136)),NA())</f>
        <v>#N/A</v>
      </c>
      <c r="Q142" s="490" t="e">
        <f ca="1">+IF(AND(ISNUMBER(OFFSET('Water Data'!$H$6,0,10*ROW('Water Data'!H136))),'Data Summary'!CF142="Yes"),OFFSET('Water Data'!$H$6,0,10*ROW('Water Data'!H136)),NA())</f>
        <v>#N/A</v>
      </c>
      <c r="R142" s="490" t="e">
        <f ca="1">+IF(AND(ISNUMBER(OFFSET('Water Data'!$H$9,0,10*ROW('Water Data'!H136))),'Data Summary'!CG142="Yes"),OFFSET('Water Data'!$H$9,0,10*ROW('Water Data'!H136)),NA())</f>
        <v>#N/A</v>
      </c>
      <c r="S142" s="490" t="e">
        <f ca="1">+IF(AND(ISNUMBER(OFFSET('Water Data'!$I$4,0,10*ROW('Water Data'!I136))),'Data Summary'!CH142="Yes"),100-OFFSET('Water Data'!$I$4,0,10*ROW('Water Data'!I136)),NA())</f>
        <v>#N/A</v>
      </c>
      <c r="T142" s="490" t="e">
        <f ca="1">+IF(AND(ISNUMBER(OFFSET('Water Data'!$I$6,0,10*ROW('Water Data'!I136))),'Data Summary'!CI142="Yes"),OFFSET('Water Data'!$I$6,0,10*ROW('Water Data'!I136)),NA())</f>
        <v>#N/A</v>
      </c>
      <c r="U142" s="490" t="e">
        <f ca="1">+IF(AND(ISNUMBER(OFFSET('Water Data'!$I$9,0,10*ROW('Water Data'!I136))),'Data Summary'!CJ142="Yes"),OFFSET('Water Data'!$I$9,0,10*ROW('Water Data'!I136)),NA())</f>
        <v>#N/A</v>
      </c>
      <c r="V142" s="491" t="e">
        <f ca="1">+IF(AND(ISNUMBER(OFFSET('Sanitation Data'!$D$4,0,10*ROW('Sanitation Data'!D136))),'Data Summary'!CK142="Yes"),100-OFFSET('Sanitation Data'!$D$4,0,10*ROW('Sanitation Data'!D136)),NA())</f>
        <v>#N/A</v>
      </c>
      <c r="W142" s="491" t="e">
        <f ca="1">+IF(AND(ISNUMBER(OFFSET('Sanitation Data'!$D$6,0,10*ROW('Sanitation Data'!D136))),'Data Summary'!CL142="Yes"),OFFSET('Sanitation Data'!$D$6,0,10*ROW('Sanitation Data'!D136)),NA())</f>
        <v>#N/A</v>
      </c>
      <c r="X142" s="491" t="e">
        <f ca="1">+IF(AND(ISNUMBER(OFFSET('Sanitation Data'!$D$10,0,10*ROW('Sanitation Data'!D136))),'Data Summary'!CM142="Yes"),OFFSET('Sanitation Data'!$D$10,0,10*ROW('Sanitation Data'!D136)),NA())</f>
        <v>#N/A</v>
      </c>
      <c r="Y142" s="491" t="e">
        <f ca="1">+IF(AND(ISNUMBER(OFFSET('Sanitation Data'!$D$11,0,10*ROW('Sanitation Data'!D136))),'Data Summary'!CN142="Yes"),OFFSET('Sanitation Data'!$D$11,0,10*ROW('Sanitation Data'!D136)),NA())</f>
        <v>#N/A</v>
      </c>
      <c r="Z142" s="491" t="e">
        <f ca="1">+IF(AND(ISNUMBER(OFFSET('Sanitation Data'!$D$12,0,10*ROW('Sanitation Data'!D136))),'Data Summary'!CO142="Yes"),OFFSET('Sanitation Data'!$D$12,0,10*ROW('Sanitation Data'!D136)),NA())</f>
        <v>#N/A</v>
      </c>
      <c r="AA142" s="491" t="e">
        <f ca="1">+IF(AND(ISNUMBER(OFFSET('Sanitation Data'!$E$4,0,10*ROW('Sanitation Data'!E136))),'Data Summary'!CP142="Yes"),100-OFFSET('Sanitation Data'!$E$4,0,10*ROW('Sanitation Data'!E136)),NA())</f>
        <v>#N/A</v>
      </c>
      <c r="AB142" s="491" t="e">
        <f ca="1">+IF(AND(ISNUMBER(OFFSET('Sanitation Data'!$E$6,0,10*ROW('Sanitation Data'!E136))),'Data Summary'!CQ142="Yes"),OFFSET('Sanitation Data'!$E$6,0,10*ROW('Sanitation Data'!E136)),NA())</f>
        <v>#N/A</v>
      </c>
      <c r="AC142" s="491" t="e">
        <f ca="1">+IF(AND(ISNUMBER(OFFSET('Sanitation Data'!$E$10,0,10*ROW('Sanitation Data'!E136))),'Data Summary'!CR142="Yes"),OFFSET('Sanitation Data'!$E$10,0,10*ROW('Sanitation Data'!E136)),NA())</f>
        <v>#N/A</v>
      </c>
      <c r="AD142" s="491" t="e">
        <f ca="1">+IF(AND(ISNUMBER(OFFSET('Sanitation Data'!$E$11,0,10*ROW('Sanitation Data'!E136))),'Data Summary'!CS142="Yes"),OFFSET('Sanitation Data'!$E$11,0,10*ROW('Sanitation Data'!E136)),NA())</f>
        <v>#N/A</v>
      </c>
      <c r="AE142" s="491" t="e">
        <f ca="1">+IF(AND(ISNUMBER(OFFSET('Sanitation Data'!$E$12,0,10*ROW('Sanitation Data'!E136))),'Data Summary'!CT142="Yes"),OFFSET('Sanitation Data'!$E$12,0,10*ROW('Sanitation Data'!E136)),NA())</f>
        <v>#N/A</v>
      </c>
      <c r="AF142" s="491" t="e">
        <f ca="1">+IF(AND(ISNUMBER(OFFSET('Sanitation Data'!$F$4,0,10*ROW('Sanitation Data'!F136))),'Data Summary'!CU142="Yes"),100-OFFSET('Sanitation Data'!$F$4,0,10*ROW('Sanitation Data'!F136)),NA())</f>
        <v>#N/A</v>
      </c>
      <c r="AG142" s="491" t="e">
        <f ca="1">+IF(AND(ISNUMBER(OFFSET('Sanitation Data'!$F$6,0,10*ROW('Sanitation Data'!F136))),'Data Summary'!CV142="Yes"),OFFSET('Sanitation Data'!$F$6,0,10*ROW('Sanitation Data'!F136)),NA())</f>
        <v>#N/A</v>
      </c>
      <c r="AH142" s="491" t="e">
        <f ca="1">+IF(AND(ISNUMBER(OFFSET('Sanitation Data'!$F$10,0,10*ROW('Sanitation Data'!F136))),'Data Summary'!CW142="Yes"),OFFSET('Sanitation Data'!$F$10,0,10*ROW('Sanitation Data'!F136)),NA())</f>
        <v>#N/A</v>
      </c>
      <c r="AI142" s="491" t="e">
        <f ca="1">+IF(AND(ISNUMBER(OFFSET('Sanitation Data'!$F$11,0,10*ROW('Sanitation Data'!F136))),'Data Summary'!CX142="Yes"),OFFSET('Sanitation Data'!$F$11,0,10*ROW('Sanitation Data'!F136)),NA())</f>
        <v>#N/A</v>
      </c>
      <c r="AJ142" s="491" t="e">
        <f ca="1">+IF(AND(ISNUMBER(OFFSET('Sanitation Data'!$F$12,0,10*ROW('Sanitation Data'!F136))),'Data Summary'!CY142="Yes"),OFFSET('Sanitation Data'!$F$12,0,10*ROW('Sanitation Data'!F136)),NA())</f>
        <v>#N/A</v>
      </c>
      <c r="AK142" s="491" t="e">
        <f ca="1">+IF(AND(ISNUMBER(OFFSET('Sanitation Data'!$G$4,0,10*ROW('Sanitation Data'!G136))),'Data Summary'!CZ142="Yes"),100-OFFSET('Sanitation Data'!$G$4,0,10*ROW('Sanitation Data'!G136)),NA())</f>
        <v>#N/A</v>
      </c>
      <c r="AL142" s="491" t="e">
        <f ca="1">+IF(AND(ISNUMBER(OFFSET('Sanitation Data'!$G$6,0,10*ROW('Sanitation Data'!G136))),'Data Summary'!DA142="Yes"),OFFSET('Sanitation Data'!$G$6,0,10*ROW('Sanitation Data'!G136)),NA())</f>
        <v>#N/A</v>
      </c>
      <c r="AM142" s="491" t="e">
        <f ca="1">+IF(AND(ISNUMBER(OFFSET('Sanitation Data'!$G$10,0,10*ROW('Sanitation Data'!G136))),'Data Summary'!DB142="Yes"),OFFSET('Sanitation Data'!$G$10,0,10*ROW('Sanitation Data'!G136)),NA())</f>
        <v>#N/A</v>
      </c>
      <c r="AN142" s="491" t="e">
        <f ca="1">+IF(AND(ISNUMBER(OFFSET('Sanitation Data'!$G$11,0,10*ROW('Sanitation Data'!G136))),'Data Summary'!DC142="Yes"),OFFSET('Sanitation Data'!$G$11,0,10*ROW('Sanitation Data'!G136)),NA())</f>
        <v>#N/A</v>
      </c>
      <c r="AO142" s="491" t="e">
        <f ca="1">+IF(AND(ISNUMBER(OFFSET('Sanitation Data'!$G$12,0,10*ROW('Sanitation Data'!G136))),'Data Summary'!DD142="Yes"),OFFSET('Sanitation Data'!$G$12,0,10*ROW('Sanitation Data'!G136)),NA())</f>
        <v>#N/A</v>
      </c>
      <c r="AP142" s="491" t="e">
        <f ca="1">+IF(AND(ISNUMBER(OFFSET('Sanitation Data'!$H$4,0,10*ROW('Sanitation Data'!H136))),'Data Summary'!DE142="Yes"),100-OFFSET('Sanitation Data'!$H$4,0,10*ROW('Sanitation Data'!H136)),NA())</f>
        <v>#N/A</v>
      </c>
      <c r="AQ142" s="491" t="e">
        <f ca="1">+IF(AND(ISNUMBER(OFFSET('Sanitation Data'!$H$6,0,10*ROW('Sanitation Data'!H136))),'Data Summary'!DF142="Yes"),OFFSET('Sanitation Data'!$H$6,0,10*ROW('Sanitation Data'!H136)),NA())</f>
        <v>#N/A</v>
      </c>
      <c r="AR142" s="491" t="e">
        <f ca="1">+IF(AND(ISNUMBER(OFFSET('Sanitation Data'!$H$10,0,10*ROW('Sanitation Data'!H136))),'Data Summary'!DG142="Yes"),OFFSET('Sanitation Data'!$H$10,0,10*ROW('Sanitation Data'!H136)),NA())</f>
        <v>#N/A</v>
      </c>
      <c r="AS142" s="491" t="e">
        <f ca="1">+IF(AND(ISNUMBER(OFFSET('Sanitation Data'!$H$11,0,10*ROW('Sanitation Data'!H136))),'Data Summary'!DH142="Yes"),OFFSET('Sanitation Data'!$H$11,0,10*ROW('Sanitation Data'!H136)),NA())</f>
        <v>#N/A</v>
      </c>
      <c r="AT142" s="491" t="e">
        <f ca="1">+IF(AND(ISNUMBER(OFFSET('Sanitation Data'!$H$12,0,10*ROW('Sanitation Data'!H136))),'Data Summary'!DI142="Yes"),OFFSET('Sanitation Data'!$H$12,0,10*ROW('Sanitation Data'!H136)),NA())</f>
        <v>#N/A</v>
      </c>
      <c r="AU142" s="491" t="e">
        <f ca="1">+IF(AND(ISNUMBER(OFFSET('Sanitation Data'!$I$4,0,10*ROW('Sanitation Data'!I136))),'Data Summary'!DJ142="Yes"),100-OFFSET('Sanitation Data'!$I$4,0,10*ROW('Sanitation Data'!I136)),NA())</f>
        <v>#N/A</v>
      </c>
      <c r="AV142" s="491" t="e">
        <f ca="1">+IF(AND(ISNUMBER(OFFSET('Sanitation Data'!$I$6,0,10*ROW('Sanitation Data'!I136))),'Data Summary'!DK142="Yes"),OFFSET('Sanitation Data'!$I$6,0,10*ROW('Sanitation Data'!I136)),NA())</f>
        <v>#N/A</v>
      </c>
      <c r="AW142" s="491" t="e">
        <f ca="1">+IF(AND(ISNUMBER(OFFSET('Sanitation Data'!$I$10,0,10*ROW('Sanitation Data'!I136))),'Data Summary'!DL142="Yes"),OFFSET('Sanitation Data'!$I$10,0,10*ROW('Sanitation Data'!I136)),NA())</f>
        <v>#N/A</v>
      </c>
      <c r="AX142" s="491" t="e">
        <f ca="1">+IF(AND(ISNUMBER(OFFSET('Sanitation Data'!$I$11,0,10*ROW('Sanitation Data'!I136))),'Data Summary'!DM142="Yes"),OFFSET('Sanitation Data'!$I$11,0,10*ROW('Sanitation Data'!I136)),NA())</f>
        <v>#N/A</v>
      </c>
      <c r="AY142" s="491" t="e">
        <f ca="1">+IF(AND(ISNUMBER(OFFSET('Sanitation Data'!$I$12,0,10*ROW('Sanitation Data'!I136))),'Data Summary'!DN142="Yes"),OFFSET('Sanitation Data'!$I$12,0,10*ROW('Sanitation Data'!I136)),NA())</f>
        <v>#N/A</v>
      </c>
      <c r="AZ142" s="492" t="e">
        <f ca="1">+IF(AND(ISNUMBER(OFFSET('Hygiene Data'!$D$5,0,10*ROW('Hygiene Data'!D136))),'Data Summary'!DO142="Yes"),OFFSET('Hygiene Data'!$D$5,0,10*ROW('Hygiene Data'!D136)),NA())</f>
        <v>#N/A</v>
      </c>
      <c r="BA142" s="492" t="e">
        <f ca="1">+IF(AND(ISNUMBER(OFFSET('Hygiene Data'!$D$7,0,10*ROW('Hygiene Data'!D136))),'Data Summary'!DP142="Yes"),OFFSET('Hygiene Data'!$D$7,0,10*ROW('Hygiene Data'!D136)),NA())</f>
        <v>#N/A</v>
      </c>
      <c r="BB142" s="492" t="e">
        <f ca="1">+IF(AND(ISNUMBER(OFFSET('Hygiene Data'!$D$9,0,10*ROW('Hygiene Data'!D136))),'Data Summary'!DQ142="Yes"),OFFSET('Hygiene Data'!$D$9,0,10*ROW('Hygiene Data'!D136)),NA())</f>
        <v>#N/A</v>
      </c>
      <c r="BC142" s="492" t="e">
        <f ca="1">+IF(AND(ISNUMBER(OFFSET('Hygiene Data'!$E$5,0,10*ROW('Hygiene Data'!E136))),'Data Summary'!DR142="Yes"),OFFSET('Hygiene Data'!$E$5,0,10*ROW('Hygiene Data'!E136)),NA())</f>
        <v>#N/A</v>
      </c>
      <c r="BD142" s="492" t="e">
        <f ca="1">+IF(AND(ISNUMBER(OFFSET('Hygiene Data'!$E$7,0,10*ROW('Hygiene Data'!E136))),'Data Summary'!DS142="Yes"),OFFSET('Hygiene Data'!$E$7,0,10*ROW('Hygiene Data'!E136)),NA())</f>
        <v>#N/A</v>
      </c>
      <c r="BE142" s="492" t="e">
        <f ca="1">+IF(AND(ISNUMBER(OFFSET('Hygiene Data'!$E$9,0,10*ROW('Hygiene Data'!E136))),'Data Summary'!DT142="Yes"),OFFSET('Hygiene Data'!$E$9,0,10*ROW('Hygiene Data'!E136)),NA())</f>
        <v>#N/A</v>
      </c>
      <c r="BF142" s="492" t="e">
        <f ca="1">+IF(AND(ISNUMBER(OFFSET('Hygiene Data'!$F$5,0,10*ROW('Hygiene Data'!F136))),'Data Summary'!DU142="Yes"),OFFSET('Hygiene Data'!$F$5,0,10*ROW('Hygiene Data'!F136)),NA())</f>
        <v>#N/A</v>
      </c>
      <c r="BG142" s="492" t="e">
        <f ca="1">+IF(AND(ISNUMBER(OFFSET('Hygiene Data'!$F$7,0,10*ROW('Hygiene Data'!F136))),'Data Summary'!DV142="Yes"),OFFSET('Hygiene Data'!$F$7,0,10*ROW('Hygiene Data'!F136)),NA())</f>
        <v>#N/A</v>
      </c>
      <c r="BH142" s="492" t="e">
        <f ca="1">+IF(AND(ISNUMBER(OFFSET('Hygiene Data'!$F$9,0,10*ROW('Hygiene Data'!F136))),'Data Summary'!DW142="Yes"),OFFSET('Hygiene Data'!$F$9,0,10*ROW('Hygiene Data'!F136)),NA())</f>
        <v>#N/A</v>
      </c>
      <c r="BI142" s="492" t="e">
        <f ca="1">+IF(AND(ISNUMBER(OFFSET('Hygiene Data'!$G$5,0,10*ROW('Hygiene Data'!G136))),'Data Summary'!DX142="Yes"),OFFSET('Hygiene Data'!$G$5,0,10*ROW('Hygiene Data'!G136)),NA())</f>
        <v>#N/A</v>
      </c>
      <c r="BJ142" s="492" t="e">
        <f ca="1">+IF(AND(ISNUMBER(OFFSET('Hygiene Data'!$G$7,0,10*ROW('Hygiene Data'!G136))),'Data Summary'!DY142="Yes"),OFFSET('Hygiene Data'!$G$7,0,10*ROW('Hygiene Data'!G136)),NA())</f>
        <v>#N/A</v>
      </c>
      <c r="BK142" s="492" t="e">
        <f ca="1">+IF(AND(ISNUMBER(OFFSET('Hygiene Data'!$G$9,0,10*ROW('Hygiene Data'!G136))),'Data Summary'!DZ142="Yes"),OFFSET('Hygiene Data'!$G$9,0,10*ROW('Hygiene Data'!G136)),NA())</f>
        <v>#N/A</v>
      </c>
      <c r="BL142" s="492" t="e">
        <f ca="1">+IF(AND(ISNUMBER(OFFSET('Hygiene Data'!$H$5,0,10*ROW('Hygiene Data'!H136))),'Data Summary'!EA142="Yes"),OFFSET('Hygiene Data'!$H$5,0,10*ROW('Hygiene Data'!H136)),NA())</f>
        <v>#N/A</v>
      </c>
      <c r="BM142" s="492" t="e">
        <f ca="1">+IF(AND(ISNUMBER(OFFSET('Hygiene Data'!$H$7,0,10*ROW('Hygiene Data'!H136))),'Data Summary'!EB142="Yes"),OFFSET('Hygiene Data'!$H$7,0,10*ROW('Hygiene Data'!H136)),NA())</f>
        <v>#N/A</v>
      </c>
      <c r="BN142" s="492" t="e">
        <f ca="1">+IF(AND(ISNUMBER(OFFSET('Hygiene Data'!$H$9,0,10*ROW('Hygiene Data'!H136))),'Data Summary'!EC142="Yes"),OFFSET('Hygiene Data'!$H$9,0,10*ROW('Hygiene Data'!H136)),NA())</f>
        <v>#N/A</v>
      </c>
      <c r="BO142" s="492" t="e">
        <f ca="1">+IF(AND(ISNUMBER(OFFSET('Hygiene Data'!$I$5,0,10*ROW('Hygiene Data'!I136))),'Data Summary'!ED142="Yes"),OFFSET('Hygiene Data'!$I$5,0,10*ROW('Hygiene Data'!I136)),NA())</f>
        <v>#N/A</v>
      </c>
      <c r="BP142" s="492" t="e">
        <f ca="1">+IF(AND(ISNUMBER(OFFSET('Hygiene Data'!$I$7,0,10*ROW('Hygiene Data'!I136))),'Data Summary'!EE142="Yes"),OFFSET('Hygiene Data'!$I$7,0,10*ROW('Hygiene Data'!I136)),NA())</f>
        <v>#N/A</v>
      </c>
      <c r="BQ142" s="492" t="e">
        <f ca="1">+IF(AND(ISNUMBER(OFFSET('Hygiene Data'!$I$9,0,10*ROW('Hygiene Data'!I136))),'Data Summary'!EF142="Yes"),OFFSET('Hygiene Data'!$I$9,0,10*ROW('Hygiene Data'!I136)),NA())</f>
        <v>#N/A</v>
      </c>
    </row>
    <row r="143" spans="1:69" x14ac:dyDescent="0.25">
      <c r="A143" s="488" t="e">
        <f ca="1">+RIGHT('Data Summary'!A143,LEN('Data Summary'!A143)-9)</f>
        <v>#VALUE!</v>
      </c>
      <c r="B143" s="462" t="str">
        <f ca="1">+IF(ISTEXT('Data Summary'!B143),'Data Summary'!B143,"")</f>
        <v/>
      </c>
      <c r="C143" s="489" t="e">
        <f ca="1">+VALUE('Data Summary'!C143)</f>
        <v>#VALUE!</v>
      </c>
      <c r="D143" s="490" t="e">
        <f ca="1">+IF(AND(ISNUMBER(OFFSET('Water Data'!$D$4,0,10*ROW('Water Data'!D137))),'Data Summary'!BS143="Yes"),100-OFFSET('Water Data'!$D$4,0,10*ROW('Water Data'!D137)),NA())</f>
        <v>#N/A</v>
      </c>
      <c r="E143" s="490" t="e">
        <f ca="1">+IF(AND(ISNUMBER(OFFSET('Water Data'!$D$6,0,10*ROW('Water Data'!D137))),'Data Summary'!BT143="Yes"),OFFSET('Water Data'!$D$6,0,10*ROW('Water Data'!D137)),NA())</f>
        <v>#N/A</v>
      </c>
      <c r="F143" s="490" t="e">
        <f ca="1">+IF(AND(ISNUMBER(OFFSET('Water Data'!$D$9,0,10*ROW('Water Data'!D137))),'Data Summary'!BU143="Yes"),OFFSET('Water Data'!$D$9,0,10*ROW('Water Data'!D137)),NA())</f>
        <v>#N/A</v>
      </c>
      <c r="G143" s="490" t="e">
        <f ca="1">+IF(AND(ISNUMBER(OFFSET('Water Data'!$E$4,0,10*ROW('Water Data'!E137))),'Data Summary'!BV143="Yes"),100-OFFSET('Water Data'!$E$4,0,10*ROW('Water Data'!E137)),NA())</f>
        <v>#N/A</v>
      </c>
      <c r="H143" s="490" t="e">
        <f ca="1">+IF(AND(ISNUMBER(OFFSET('Water Data'!$E$6,0,10*ROW('Water Data'!E137))),'Data Summary'!BW143="Yes"),OFFSET('Water Data'!$E$6,0,10*ROW('Water Data'!E137)),NA())</f>
        <v>#N/A</v>
      </c>
      <c r="I143" s="490" t="e">
        <f ca="1">+IF(AND(ISNUMBER(OFFSET('Water Data'!$E$9,0,10*ROW('Water Data'!E137))),'Data Summary'!BX143="Yes"),OFFSET('Water Data'!$E$9,0,10*ROW('Water Data'!E137)),NA())</f>
        <v>#N/A</v>
      </c>
      <c r="J143" s="490" t="e">
        <f ca="1">+IF(AND(ISNUMBER(OFFSET('Water Data'!$F$4,0,10*ROW('Water Data'!F137))),'Data Summary'!BY143="Yes"),100-OFFSET('Water Data'!$F$4,0,10*ROW('Water Data'!F137)),NA())</f>
        <v>#N/A</v>
      </c>
      <c r="K143" s="490" t="e">
        <f ca="1">+IF(AND(ISNUMBER(OFFSET('Water Data'!$F$6,0,10*ROW('Water Data'!F137))),'Data Summary'!BZ143="Yes"),OFFSET('Water Data'!$F$6,0,10*ROW('Water Data'!F137)),NA())</f>
        <v>#N/A</v>
      </c>
      <c r="L143" s="490" t="e">
        <f ca="1">+IF(AND(ISNUMBER(OFFSET('Water Data'!$F$9,0,10*ROW('Water Data'!F137))),'Data Summary'!CA143="Yes"),OFFSET('Water Data'!$F$9,0,10*ROW('Water Data'!F137)),NA())</f>
        <v>#N/A</v>
      </c>
      <c r="M143" s="490" t="e">
        <f ca="1">+IF(AND(ISNUMBER(OFFSET('Water Data'!$G$4,0,10*ROW('Water Data'!G137))),'Data Summary'!CB143="Yes"),100-OFFSET('Water Data'!$G$4,0,10*ROW('Water Data'!G137)),NA())</f>
        <v>#N/A</v>
      </c>
      <c r="N143" s="490" t="e">
        <f ca="1">+IF(AND(ISNUMBER(OFFSET('Water Data'!$G$6,0,10*ROW('Water Data'!G137))),'Data Summary'!CC143="Yes"),OFFSET('Water Data'!$G$6,0,10*ROW('Water Data'!G137)),NA())</f>
        <v>#N/A</v>
      </c>
      <c r="O143" s="490" t="e">
        <f ca="1">+IF(AND(ISNUMBER(OFFSET('Water Data'!$G$9,0,10*ROW('Water Data'!G137))),'Data Summary'!CD143="Yes"),OFFSET('Water Data'!$G$9,0,10*ROW('Water Data'!G137)),NA())</f>
        <v>#N/A</v>
      </c>
      <c r="P143" s="490" t="e">
        <f ca="1">+IF(AND(ISNUMBER(OFFSET('Water Data'!$H$4,0,10*ROW('Water Data'!H137))),'Data Summary'!CE143="Yes"),100-OFFSET('Water Data'!$H$4,0,10*ROW('Water Data'!H137)),NA())</f>
        <v>#N/A</v>
      </c>
      <c r="Q143" s="490" t="e">
        <f ca="1">+IF(AND(ISNUMBER(OFFSET('Water Data'!$H$6,0,10*ROW('Water Data'!H137))),'Data Summary'!CF143="Yes"),OFFSET('Water Data'!$H$6,0,10*ROW('Water Data'!H137)),NA())</f>
        <v>#N/A</v>
      </c>
      <c r="R143" s="490" t="e">
        <f ca="1">+IF(AND(ISNUMBER(OFFSET('Water Data'!$H$9,0,10*ROW('Water Data'!H137))),'Data Summary'!CG143="Yes"),OFFSET('Water Data'!$H$9,0,10*ROW('Water Data'!H137)),NA())</f>
        <v>#N/A</v>
      </c>
      <c r="S143" s="490" t="e">
        <f ca="1">+IF(AND(ISNUMBER(OFFSET('Water Data'!$I$4,0,10*ROW('Water Data'!I137))),'Data Summary'!CH143="Yes"),100-OFFSET('Water Data'!$I$4,0,10*ROW('Water Data'!I137)),NA())</f>
        <v>#N/A</v>
      </c>
      <c r="T143" s="490" t="e">
        <f ca="1">+IF(AND(ISNUMBER(OFFSET('Water Data'!$I$6,0,10*ROW('Water Data'!I137))),'Data Summary'!CI143="Yes"),OFFSET('Water Data'!$I$6,0,10*ROW('Water Data'!I137)),NA())</f>
        <v>#N/A</v>
      </c>
      <c r="U143" s="490" t="e">
        <f ca="1">+IF(AND(ISNUMBER(OFFSET('Water Data'!$I$9,0,10*ROW('Water Data'!I137))),'Data Summary'!CJ143="Yes"),OFFSET('Water Data'!$I$9,0,10*ROW('Water Data'!I137)),NA())</f>
        <v>#N/A</v>
      </c>
      <c r="V143" s="491" t="e">
        <f ca="1">+IF(AND(ISNUMBER(OFFSET('Sanitation Data'!$D$4,0,10*ROW('Sanitation Data'!D137))),'Data Summary'!CK143="Yes"),100-OFFSET('Sanitation Data'!$D$4,0,10*ROW('Sanitation Data'!D137)),NA())</f>
        <v>#N/A</v>
      </c>
      <c r="W143" s="491" t="e">
        <f ca="1">+IF(AND(ISNUMBER(OFFSET('Sanitation Data'!$D$6,0,10*ROW('Sanitation Data'!D137))),'Data Summary'!CL143="Yes"),OFFSET('Sanitation Data'!$D$6,0,10*ROW('Sanitation Data'!D137)),NA())</f>
        <v>#N/A</v>
      </c>
      <c r="X143" s="491" t="e">
        <f ca="1">+IF(AND(ISNUMBER(OFFSET('Sanitation Data'!$D$10,0,10*ROW('Sanitation Data'!D137))),'Data Summary'!CM143="Yes"),OFFSET('Sanitation Data'!$D$10,0,10*ROW('Sanitation Data'!D137)),NA())</f>
        <v>#N/A</v>
      </c>
      <c r="Y143" s="491" t="e">
        <f ca="1">+IF(AND(ISNUMBER(OFFSET('Sanitation Data'!$D$11,0,10*ROW('Sanitation Data'!D137))),'Data Summary'!CN143="Yes"),OFFSET('Sanitation Data'!$D$11,0,10*ROW('Sanitation Data'!D137)),NA())</f>
        <v>#N/A</v>
      </c>
      <c r="Z143" s="491" t="e">
        <f ca="1">+IF(AND(ISNUMBER(OFFSET('Sanitation Data'!$D$12,0,10*ROW('Sanitation Data'!D137))),'Data Summary'!CO143="Yes"),OFFSET('Sanitation Data'!$D$12,0,10*ROW('Sanitation Data'!D137)),NA())</f>
        <v>#N/A</v>
      </c>
      <c r="AA143" s="491" t="e">
        <f ca="1">+IF(AND(ISNUMBER(OFFSET('Sanitation Data'!$E$4,0,10*ROW('Sanitation Data'!E137))),'Data Summary'!CP143="Yes"),100-OFFSET('Sanitation Data'!$E$4,0,10*ROW('Sanitation Data'!E137)),NA())</f>
        <v>#N/A</v>
      </c>
      <c r="AB143" s="491" t="e">
        <f ca="1">+IF(AND(ISNUMBER(OFFSET('Sanitation Data'!$E$6,0,10*ROW('Sanitation Data'!E137))),'Data Summary'!CQ143="Yes"),OFFSET('Sanitation Data'!$E$6,0,10*ROW('Sanitation Data'!E137)),NA())</f>
        <v>#N/A</v>
      </c>
      <c r="AC143" s="491" t="e">
        <f ca="1">+IF(AND(ISNUMBER(OFFSET('Sanitation Data'!$E$10,0,10*ROW('Sanitation Data'!E137))),'Data Summary'!CR143="Yes"),OFFSET('Sanitation Data'!$E$10,0,10*ROW('Sanitation Data'!E137)),NA())</f>
        <v>#N/A</v>
      </c>
      <c r="AD143" s="491" t="e">
        <f ca="1">+IF(AND(ISNUMBER(OFFSET('Sanitation Data'!$E$11,0,10*ROW('Sanitation Data'!E137))),'Data Summary'!CS143="Yes"),OFFSET('Sanitation Data'!$E$11,0,10*ROW('Sanitation Data'!E137)),NA())</f>
        <v>#N/A</v>
      </c>
      <c r="AE143" s="491" t="e">
        <f ca="1">+IF(AND(ISNUMBER(OFFSET('Sanitation Data'!$E$12,0,10*ROW('Sanitation Data'!E137))),'Data Summary'!CT143="Yes"),OFFSET('Sanitation Data'!$E$12,0,10*ROW('Sanitation Data'!E137)),NA())</f>
        <v>#N/A</v>
      </c>
      <c r="AF143" s="491" t="e">
        <f ca="1">+IF(AND(ISNUMBER(OFFSET('Sanitation Data'!$F$4,0,10*ROW('Sanitation Data'!F137))),'Data Summary'!CU143="Yes"),100-OFFSET('Sanitation Data'!$F$4,0,10*ROW('Sanitation Data'!F137)),NA())</f>
        <v>#N/A</v>
      </c>
      <c r="AG143" s="491" t="e">
        <f ca="1">+IF(AND(ISNUMBER(OFFSET('Sanitation Data'!$F$6,0,10*ROW('Sanitation Data'!F137))),'Data Summary'!CV143="Yes"),OFFSET('Sanitation Data'!$F$6,0,10*ROW('Sanitation Data'!F137)),NA())</f>
        <v>#N/A</v>
      </c>
      <c r="AH143" s="491" t="e">
        <f ca="1">+IF(AND(ISNUMBER(OFFSET('Sanitation Data'!$F$10,0,10*ROW('Sanitation Data'!F137))),'Data Summary'!CW143="Yes"),OFFSET('Sanitation Data'!$F$10,0,10*ROW('Sanitation Data'!F137)),NA())</f>
        <v>#N/A</v>
      </c>
      <c r="AI143" s="491" t="e">
        <f ca="1">+IF(AND(ISNUMBER(OFFSET('Sanitation Data'!$F$11,0,10*ROW('Sanitation Data'!F137))),'Data Summary'!CX143="Yes"),OFFSET('Sanitation Data'!$F$11,0,10*ROW('Sanitation Data'!F137)),NA())</f>
        <v>#N/A</v>
      </c>
      <c r="AJ143" s="491" t="e">
        <f ca="1">+IF(AND(ISNUMBER(OFFSET('Sanitation Data'!$F$12,0,10*ROW('Sanitation Data'!F137))),'Data Summary'!CY143="Yes"),OFFSET('Sanitation Data'!$F$12,0,10*ROW('Sanitation Data'!F137)),NA())</f>
        <v>#N/A</v>
      </c>
      <c r="AK143" s="491" t="e">
        <f ca="1">+IF(AND(ISNUMBER(OFFSET('Sanitation Data'!$G$4,0,10*ROW('Sanitation Data'!G137))),'Data Summary'!CZ143="Yes"),100-OFFSET('Sanitation Data'!$G$4,0,10*ROW('Sanitation Data'!G137)),NA())</f>
        <v>#N/A</v>
      </c>
      <c r="AL143" s="491" t="e">
        <f ca="1">+IF(AND(ISNUMBER(OFFSET('Sanitation Data'!$G$6,0,10*ROW('Sanitation Data'!G137))),'Data Summary'!DA143="Yes"),OFFSET('Sanitation Data'!$G$6,0,10*ROW('Sanitation Data'!G137)),NA())</f>
        <v>#N/A</v>
      </c>
      <c r="AM143" s="491" t="e">
        <f ca="1">+IF(AND(ISNUMBER(OFFSET('Sanitation Data'!$G$10,0,10*ROW('Sanitation Data'!G137))),'Data Summary'!DB143="Yes"),OFFSET('Sanitation Data'!$G$10,0,10*ROW('Sanitation Data'!G137)),NA())</f>
        <v>#N/A</v>
      </c>
      <c r="AN143" s="491" t="e">
        <f ca="1">+IF(AND(ISNUMBER(OFFSET('Sanitation Data'!$G$11,0,10*ROW('Sanitation Data'!G137))),'Data Summary'!DC143="Yes"),OFFSET('Sanitation Data'!$G$11,0,10*ROW('Sanitation Data'!G137)),NA())</f>
        <v>#N/A</v>
      </c>
      <c r="AO143" s="491" t="e">
        <f ca="1">+IF(AND(ISNUMBER(OFFSET('Sanitation Data'!$G$12,0,10*ROW('Sanitation Data'!G137))),'Data Summary'!DD143="Yes"),OFFSET('Sanitation Data'!$G$12,0,10*ROW('Sanitation Data'!G137)),NA())</f>
        <v>#N/A</v>
      </c>
      <c r="AP143" s="491" t="e">
        <f ca="1">+IF(AND(ISNUMBER(OFFSET('Sanitation Data'!$H$4,0,10*ROW('Sanitation Data'!H137))),'Data Summary'!DE143="Yes"),100-OFFSET('Sanitation Data'!$H$4,0,10*ROW('Sanitation Data'!H137)),NA())</f>
        <v>#N/A</v>
      </c>
      <c r="AQ143" s="491" t="e">
        <f ca="1">+IF(AND(ISNUMBER(OFFSET('Sanitation Data'!$H$6,0,10*ROW('Sanitation Data'!H137))),'Data Summary'!DF143="Yes"),OFFSET('Sanitation Data'!$H$6,0,10*ROW('Sanitation Data'!H137)),NA())</f>
        <v>#N/A</v>
      </c>
      <c r="AR143" s="491" t="e">
        <f ca="1">+IF(AND(ISNUMBER(OFFSET('Sanitation Data'!$H$10,0,10*ROW('Sanitation Data'!H137))),'Data Summary'!DG143="Yes"),OFFSET('Sanitation Data'!$H$10,0,10*ROW('Sanitation Data'!H137)),NA())</f>
        <v>#N/A</v>
      </c>
      <c r="AS143" s="491" t="e">
        <f ca="1">+IF(AND(ISNUMBER(OFFSET('Sanitation Data'!$H$11,0,10*ROW('Sanitation Data'!H137))),'Data Summary'!DH143="Yes"),OFFSET('Sanitation Data'!$H$11,0,10*ROW('Sanitation Data'!H137)),NA())</f>
        <v>#N/A</v>
      </c>
      <c r="AT143" s="491" t="e">
        <f ca="1">+IF(AND(ISNUMBER(OFFSET('Sanitation Data'!$H$12,0,10*ROW('Sanitation Data'!H137))),'Data Summary'!DI143="Yes"),OFFSET('Sanitation Data'!$H$12,0,10*ROW('Sanitation Data'!H137)),NA())</f>
        <v>#N/A</v>
      </c>
      <c r="AU143" s="491" t="e">
        <f ca="1">+IF(AND(ISNUMBER(OFFSET('Sanitation Data'!$I$4,0,10*ROW('Sanitation Data'!I137))),'Data Summary'!DJ143="Yes"),100-OFFSET('Sanitation Data'!$I$4,0,10*ROW('Sanitation Data'!I137)),NA())</f>
        <v>#N/A</v>
      </c>
      <c r="AV143" s="491" t="e">
        <f ca="1">+IF(AND(ISNUMBER(OFFSET('Sanitation Data'!$I$6,0,10*ROW('Sanitation Data'!I137))),'Data Summary'!DK143="Yes"),OFFSET('Sanitation Data'!$I$6,0,10*ROW('Sanitation Data'!I137)),NA())</f>
        <v>#N/A</v>
      </c>
      <c r="AW143" s="491" t="e">
        <f ca="1">+IF(AND(ISNUMBER(OFFSET('Sanitation Data'!$I$10,0,10*ROW('Sanitation Data'!I137))),'Data Summary'!DL143="Yes"),OFFSET('Sanitation Data'!$I$10,0,10*ROW('Sanitation Data'!I137)),NA())</f>
        <v>#N/A</v>
      </c>
      <c r="AX143" s="491" t="e">
        <f ca="1">+IF(AND(ISNUMBER(OFFSET('Sanitation Data'!$I$11,0,10*ROW('Sanitation Data'!I137))),'Data Summary'!DM143="Yes"),OFFSET('Sanitation Data'!$I$11,0,10*ROW('Sanitation Data'!I137)),NA())</f>
        <v>#N/A</v>
      </c>
      <c r="AY143" s="491" t="e">
        <f ca="1">+IF(AND(ISNUMBER(OFFSET('Sanitation Data'!$I$12,0,10*ROW('Sanitation Data'!I137))),'Data Summary'!DN143="Yes"),OFFSET('Sanitation Data'!$I$12,0,10*ROW('Sanitation Data'!I137)),NA())</f>
        <v>#N/A</v>
      </c>
      <c r="AZ143" s="492" t="e">
        <f ca="1">+IF(AND(ISNUMBER(OFFSET('Hygiene Data'!$D$5,0,10*ROW('Hygiene Data'!D137))),'Data Summary'!DO143="Yes"),OFFSET('Hygiene Data'!$D$5,0,10*ROW('Hygiene Data'!D137)),NA())</f>
        <v>#N/A</v>
      </c>
      <c r="BA143" s="492" t="e">
        <f ca="1">+IF(AND(ISNUMBER(OFFSET('Hygiene Data'!$D$7,0,10*ROW('Hygiene Data'!D137))),'Data Summary'!DP143="Yes"),OFFSET('Hygiene Data'!$D$7,0,10*ROW('Hygiene Data'!D137)),NA())</f>
        <v>#N/A</v>
      </c>
      <c r="BB143" s="492" t="e">
        <f ca="1">+IF(AND(ISNUMBER(OFFSET('Hygiene Data'!$D$9,0,10*ROW('Hygiene Data'!D137))),'Data Summary'!DQ143="Yes"),OFFSET('Hygiene Data'!$D$9,0,10*ROW('Hygiene Data'!D137)),NA())</f>
        <v>#N/A</v>
      </c>
      <c r="BC143" s="492" t="e">
        <f ca="1">+IF(AND(ISNUMBER(OFFSET('Hygiene Data'!$E$5,0,10*ROW('Hygiene Data'!E137))),'Data Summary'!DR143="Yes"),OFFSET('Hygiene Data'!$E$5,0,10*ROW('Hygiene Data'!E137)),NA())</f>
        <v>#N/A</v>
      </c>
      <c r="BD143" s="492" t="e">
        <f ca="1">+IF(AND(ISNUMBER(OFFSET('Hygiene Data'!$E$7,0,10*ROW('Hygiene Data'!E137))),'Data Summary'!DS143="Yes"),OFFSET('Hygiene Data'!$E$7,0,10*ROW('Hygiene Data'!E137)),NA())</f>
        <v>#N/A</v>
      </c>
      <c r="BE143" s="492" t="e">
        <f ca="1">+IF(AND(ISNUMBER(OFFSET('Hygiene Data'!$E$9,0,10*ROW('Hygiene Data'!E137))),'Data Summary'!DT143="Yes"),OFFSET('Hygiene Data'!$E$9,0,10*ROW('Hygiene Data'!E137)),NA())</f>
        <v>#N/A</v>
      </c>
      <c r="BF143" s="492" t="e">
        <f ca="1">+IF(AND(ISNUMBER(OFFSET('Hygiene Data'!$F$5,0,10*ROW('Hygiene Data'!F137))),'Data Summary'!DU143="Yes"),OFFSET('Hygiene Data'!$F$5,0,10*ROW('Hygiene Data'!F137)),NA())</f>
        <v>#N/A</v>
      </c>
      <c r="BG143" s="492" t="e">
        <f ca="1">+IF(AND(ISNUMBER(OFFSET('Hygiene Data'!$F$7,0,10*ROW('Hygiene Data'!F137))),'Data Summary'!DV143="Yes"),OFFSET('Hygiene Data'!$F$7,0,10*ROW('Hygiene Data'!F137)),NA())</f>
        <v>#N/A</v>
      </c>
      <c r="BH143" s="492" t="e">
        <f ca="1">+IF(AND(ISNUMBER(OFFSET('Hygiene Data'!$F$9,0,10*ROW('Hygiene Data'!F137))),'Data Summary'!DW143="Yes"),OFFSET('Hygiene Data'!$F$9,0,10*ROW('Hygiene Data'!F137)),NA())</f>
        <v>#N/A</v>
      </c>
      <c r="BI143" s="492" t="e">
        <f ca="1">+IF(AND(ISNUMBER(OFFSET('Hygiene Data'!$G$5,0,10*ROW('Hygiene Data'!G137))),'Data Summary'!DX143="Yes"),OFFSET('Hygiene Data'!$G$5,0,10*ROW('Hygiene Data'!G137)),NA())</f>
        <v>#N/A</v>
      </c>
      <c r="BJ143" s="492" t="e">
        <f ca="1">+IF(AND(ISNUMBER(OFFSET('Hygiene Data'!$G$7,0,10*ROW('Hygiene Data'!G137))),'Data Summary'!DY143="Yes"),OFFSET('Hygiene Data'!$G$7,0,10*ROW('Hygiene Data'!G137)),NA())</f>
        <v>#N/A</v>
      </c>
      <c r="BK143" s="492" t="e">
        <f ca="1">+IF(AND(ISNUMBER(OFFSET('Hygiene Data'!$G$9,0,10*ROW('Hygiene Data'!G137))),'Data Summary'!DZ143="Yes"),OFFSET('Hygiene Data'!$G$9,0,10*ROW('Hygiene Data'!G137)),NA())</f>
        <v>#N/A</v>
      </c>
      <c r="BL143" s="492" t="e">
        <f ca="1">+IF(AND(ISNUMBER(OFFSET('Hygiene Data'!$H$5,0,10*ROW('Hygiene Data'!H137))),'Data Summary'!EA143="Yes"),OFFSET('Hygiene Data'!$H$5,0,10*ROW('Hygiene Data'!H137)),NA())</f>
        <v>#N/A</v>
      </c>
      <c r="BM143" s="492" t="e">
        <f ca="1">+IF(AND(ISNUMBER(OFFSET('Hygiene Data'!$H$7,0,10*ROW('Hygiene Data'!H137))),'Data Summary'!EB143="Yes"),OFFSET('Hygiene Data'!$H$7,0,10*ROW('Hygiene Data'!H137)),NA())</f>
        <v>#N/A</v>
      </c>
      <c r="BN143" s="492" t="e">
        <f ca="1">+IF(AND(ISNUMBER(OFFSET('Hygiene Data'!$H$9,0,10*ROW('Hygiene Data'!H137))),'Data Summary'!EC143="Yes"),OFFSET('Hygiene Data'!$H$9,0,10*ROW('Hygiene Data'!H137)),NA())</f>
        <v>#N/A</v>
      </c>
      <c r="BO143" s="492" t="e">
        <f ca="1">+IF(AND(ISNUMBER(OFFSET('Hygiene Data'!$I$5,0,10*ROW('Hygiene Data'!I137))),'Data Summary'!ED143="Yes"),OFFSET('Hygiene Data'!$I$5,0,10*ROW('Hygiene Data'!I137)),NA())</f>
        <v>#N/A</v>
      </c>
      <c r="BP143" s="492" t="e">
        <f ca="1">+IF(AND(ISNUMBER(OFFSET('Hygiene Data'!$I$7,0,10*ROW('Hygiene Data'!I137))),'Data Summary'!EE143="Yes"),OFFSET('Hygiene Data'!$I$7,0,10*ROW('Hygiene Data'!I137)),NA())</f>
        <v>#N/A</v>
      </c>
      <c r="BQ143" s="492" t="e">
        <f ca="1">+IF(AND(ISNUMBER(OFFSET('Hygiene Data'!$I$9,0,10*ROW('Hygiene Data'!I137))),'Data Summary'!EF143="Yes"),OFFSET('Hygiene Data'!$I$9,0,10*ROW('Hygiene Data'!I137)),NA())</f>
        <v>#N/A</v>
      </c>
    </row>
    <row r="144" spans="1:69" x14ac:dyDescent="0.25">
      <c r="A144" s="488" t="e">
        <f ca="1">+RIGHT('Data Summary'!A144,LEN('Data Summary'!A144)-9)</f>
        <v>#VALUE!</v>
      </c>
      <c r="B144" s="462" t="str">
        <f ca="1">+IF(ISTEXT('Data Summary'!B144),'Data Summary'!B144,"")</f>
        <v/>
      </c>
      <c r="C144" s="489" t="e">
        <f ca="1">+VALUE('Data Summary'!C144)</f>
        <v>#VALUE!</v>
      </c>
      <c r="D144" s="490" t="e">
        <f ca="1">+IF(AND(ISNUMBER(OFFSET('Water Data'!$D$4,0,10*ROW('Water Data'!D138))),'Data Summary'!BS144="Yes"),100-OFFSET('Water Data'!$D$4,0,10*ROW('Water Data'!D138)),NA())</f>
        <v>#N/A</v>
      </c>
      <c r="E144" s="490" t="e">
        <f ca="1">+IF(AND(ISNUMBER(OFFSET('Water Data'!$D$6,0,10*ROW('Water Data'!D138))),'Data Summary'!BT144="Yes"),OFFSET('Water Data'!$D$6,0,10*ROW('Water Data'!D138)),NA())</f>
        <v>#N/A</v>
      </c>
      <c r="F144" s="490" t="e">
        <f ca="1">+IF(AND(ISNUMBER(OFFSET('Water Data'!$D$9,0,10*ROW('Water Data'!D138))),'Data Summary'!BU144="Yes"),OFFSET('Water Data'!$D$9,0,10*ROW('Water Data'!D138)),NA())</f>
        <v>#N/A</v>
      </c>
      <c r="G144" s="490" t="e">
        <f ca="1">+IF(AND(ISNUMBER(OFFSET('Water Data'!$E$4,0,10*ROW('Water Data'!E138))),'Data Summary'!BV144="Yes"),100-OFFSET('Water Data'!$E$4,0,10*ROW('Water Data'!E138)),NA())</f>
        <v>#N/A</v>
      </c>
      <c r="H144" s="490" t="e">
        <f ca="1">+IF(AND(ISNUMBER(OFFSET('Water Data'!$E$6,0,10*ROW('Water Data'!E138))),'Data Summary'!BW144="Yes"),OFFSET('Water Data'!$E$6,0,10*ROW('Water Data'!E138)),NA())</f>
        <v>#N/A</v>
      </c>
      <c r="I144" s="490" t="e">
        <f ca="1">+IF(AND(ISNUMBER(OFFSET('Water Data'!$E$9,0,10*ROW('Water Data'!E138))),'Data Summary'!BX144="Yes"),OFFSET('Water Data'!$E$9,0,10*ROW('Water Data'!E138)),NA())</f>
        <v>#N/A</v>
      </c>
      <c r="J144" s="490" t="e">
        <f ca="1">+IF(AND(ISNUMBER(OFFSET('Water Data'!$F$4,0,10*ROW('Water Data'!F138))),'Data Summary'!BY144="Yes"),100-OFFSET('Water Data'!$F$4,0,10*ROW('Water Data'!F138)),NA())</f>
        <v>#N/A</v>
      </c>
      <c r="K144" s="490" t="e">
        <f ca="1">+IF(AND(ISNUMBER(OFFSET('Water Data'!$F$6,0,10*ROW('Water Data'!F138))),'Data Summary'!BZ144="Yes"),OFFSET('Water Data'!$F$6,0,10*ROW('Water Data'!F138)),NA())</f>
        <v>#N/A</v>
      </c>
      <c r="L144" s="490" t="e">
        <f ca="1">+IF(AND(ISNUMBER(OFFSET('Water Data'!$F$9,0,10*ROW('Water Data'!F138))),'Data Summary'!CA144="Yes"),OFFSET('Water Data'!$F$9,0,10*ROW('Water Data'!F138)),NA())</f>
        <v>#N/A</v>
      </c>
      <c r="M144" s="490" t="e">
        <f ca="1">+IF(AND(ISNUMBER(OFFSET('Water Data'!$G$4,0,10*ROW('Water Data'!G138))),'Data Summary'!CB144="Yes"),100-OFFSET('Water Data'!$G$4,0,10*ROW('Water Data'!G138)),NA())</f>
        <v>#N/A</v>
      </c>
      <c r="N144" s="490" t="e">
        <f ca="1">+IF(AND(ISNUMBER(OFFSET('Water Data'!$G$6,0,10*ROW('Water Data'!G138))),'Data Summary'!CC144="Yes"),OFFSET('Water Data'!$G$6,0,10*ROW('Water Data'!G138)),NA())</f>
        <v>#N/A</v>
      </c>
      <c r="O144" s="490" t="e">
        <f ca="1">+IF(AND(ISNUMBER(OFFSET('Water Data'!$G$9,0,10*ROW('Water Data'!G138))),'Data Summary'!CD144="Yes"),OFFSET('Water Data'!$G$9,0,10*ROW('Water Data'!G138)),NA())</f>
        <v>#N/A</v>
      </c>
      <c r="P144" s="490" t="e">
        <f ca="1">+IF(AND(ISNUMBER(OFFSET('Water Data'!$H$4,0,10*ROW('Water Data'!H138))),'Data Summary'!CE144="Yes"),100-OFFSET('Water Data'!$H$4,0,10*ROW('Water Data'!H138)),NA())</f>
        <v>#N/A</v>
      </c>
      <c r="Q144" s="490" t="e">
        <f ca="1">+IF(AND(ISNUMBER(OFFSET('Water Data'!$H$6,0,10*ROW('Water Data'!H138))),'Data Summary'!CF144="Yes"),OFFSET('Water Data'!$H$6,0,10*ROW('Water Data'!H138)),NA())</f>
        <v>#N/A</v>
      </c>
      <c r="R144" s="490" t="e">
        <f ca="1">+IF(AND(ISNUMBER(OFFSET('Water Data'!$H$9,0,10*ROW('Water Data'!H138))),'Data Summary'!CG144="Yes"),OFFSET('Water Data'!$H$9,0,10*ROW('Water Data'!H138)),NA())</f>
        <v>#N/A</v>
      </c>
      <c r="S144" s="490" t="e">
        <f ca="1">+IF(AND(ISNUMBER(OFFSET('Water Data'!$I$4,0,10*ROW('Water Data'!I138))),'Data Summary'!CH144="Yes"),100-OFFSET('Water Data'!$I$4,0,10*ROW('Water Data'!I138)),NA())</f>
        <v>#N/A</v>
      </c>
      <c r="T144" s="490" t="e">
        <f ca="1">+IF(AND(ISNUMBER(OFFSET('Water Data'!$I$6,0,10*ROW('Water Data'!I138))),'Data Summary'!CI144="Yes"),OFFSET('Water Data'!$I$6,0,10*ROW('Water Data'!I138)),NA())</f>
        <v>#N/A</v>
      </c>
      <c r="U144" s="490" t="e">
        <f ca="1">+IF(AND(ISNUMBER(OFFSET('Water Data'!$I$9,0,10*ROW('Water Data'!I138))),'Data Summary'!CJ144="Yes"),OFFSET('Water Data'!$I$9,0,10*ROW('Water Data'!I138)),NA())</f>
        <v>#N/A</v>
      </c>
      <c r="V144" s="491" t="e">
        <f ca="1">+IF(AND(ISNUMBER(OFFSET('Sanitation Data'!$D$4,0,10*ROW('Sanitation Data'!D138))),'Data Summary'!CK144="Yes"),100-OFFSET('Sanitation Data'!$D$4,0,10*ROW('Sanitation Data'!D138)),NA())</f>
        <v>#N/A</v>
      </c>
      <c r="W144" s="491" t="e">
        <f ca="1">+IF(AND(ISNUMBER(OFFSET('Sanitation Data'!$D$6,0,10*ROW('Sanitation Data'!D138))),'Data Summary'!CL144="Yes"),OFFSET('Sanitation Data'!$D$6,0,10*ROW('Sanitation Data'!D138)),NA())</f>
        <v>#N/A</v>
      </c>
      <c r="X144" s="491" t="e">
        <f ca="1">+IF(AND(ISNUMBER(OFFSET('Sanitation Data'!$D$10,0,10*ROW('Sanitation Data'!D138))),'Data Summary'!CM144="Yes"),OFFSET('Sanitation Data'!$D$10,0,10*ROW('Sanitation Data'!D138)),NA())</f>
        <v>#N/A</v>
      </c>
      <c r="Y144" s="491" t="e">
        <f ca="1">+IF(AND(ISNUMBER(OFFSET('Sanitation Data'!$D$11,0,10*ROW('Sanitation Data'!D138))),'Data Summary'!CN144="Yes"),OFFSET('Sanitation Data'!$D$11,0,10*ROW('Sanitation Data'!D138)),NA())</f>
        <v>#N/A</v>
      </c>
      <c r="Z144" s="491" t="e">
        <f ca="1">+IF(AND(ISNUMBER(OFFSET('Sanitation Data'!$D$12,0,10*ROW('Sanitation Data'!D138))),'Data Summary'!CO144="Yes"),OFFSET('Sanitation Data'!$D$12,0,10*ROW('Sanitation Data'!D138)),NA())</f>
        <v>#N/A</v>
      </c>
      <c r="AA144" s="491" t="e">
        <f ca="1">+IF(AND(ISNUMBER(OFFSET('Sanitation Data'!$E$4,0,10*ROW('Sanitation Data'!E138))),'Data Summary'!CP144="Yes"),100-OFFSET('Sanitation Data'!$E$4,0,10*ROW('Sanitation Data'!E138)),NA())</f>
        <v>#N/A</v>
      </c>
      <c r="AB144" s="491" t="e">
        <f ca="1">+IF(AND(ISNUMBER(OFFSET('Sanitation Data'!$E$6,0,10*ROW('Sanitation Data'!E138))),'Data Summary'!CQ144="Yes"),OFFSET('Sanitation Data'!$E$6,0,10*ROW('Sanitation Data'!E138)),NA())</f>
        <v>#N/A</v>
      </c>
      <c r="AC144" s="491" t="e">
        <f ca="1">+IF(AND(ISNUMBER(OFFSET('Sanitation Data'!$E$10,0,10*ROW('Sanitation Data'!E138))),'Data Summary'!CR144="Yes"),OFFSET('Sanitation Data'!$E$10,0,10*ROW('Sanitation Data'!E138)),NA())</f>
        <v>#N/A</v>
      </c>
      <c r="AD144" s="491" t="e">
        <f ca="1">+IF(AND(ISNUMBER(OFFSET('Sanitation Data'!$E$11,0,10*ROW('Sanitation Data'!E138))),'Data Summary'!CS144="Yes"),OFFSET('Sanitation Data'!$E$11,0,10*ROW('Sanitation Data'!E138)),NA())</f>
        <v>#N/A</v>
      </c>
      <c r="AE144" s="491" t="e">
        <f ca="1">+IF(AND(ISNUMBER(OFFSET('Sanitation Data'!$E$12,0,10*ROW('Sanitation Data'!E138))),'Data Summary'!CT144="Yes"),OFFSET('Sanitation Data'!$E$12,0,10*ROW('Sanitation Data'!E138)),NA())</f>
        <v>#N/A</v>
      </c>
      <c r="AF144" s="491" t="e">
        <f ca="1">+IF(AND(ISNUMBER(OFFSET('Sanitation Data'!$F$4,0,10*ROW('Sanitation Data'!F138))),'Data Summary'!CU144="Yes"),100-OFFSET('Sanitation Data'!$F$4,0,10*ROW('Sanitation Data'!F138)),NA())</f>
        <v>#N/A</v>
      </c>
      <c r="AG144" s="491" t="e">
        <f ca="1">+IF(AND(ISNUMBER(OFFSET('Sanitation Data'!$F$6,0,10*ROW('Sanitation Data'!F138))),'Data Summary'!CV144="Yes"),OFFSET('Sanitation Data'!$F$6,0,10*ROW('Sanitation Data'!F138)),NA())</f>
        <v>#N/A</v>
      </c>
      <c r="AH144" s="491" t="e">
        <f ca="1">+IF(AND(ISNUMBER(OFFSET('Sanitation Data'!$F$10,0,10*ROW('Sanitation Data'!F138))),'Data Summary'!CW144="Yes"),OFFSET('Sanitation Data'!$F$10,0,10*ROW('Sanitation Data'!F138)),NA())</f>
        <v>#N/A</v>
      </c>
      <c r="AI144" s="491" t="e">
        <f ca="1">+IF(AND(ISNUMBER(OFFSET('Sanitation Data'!$F$11,0,10*ROW('Sanitation Data'!F138))),'Data Summary'!CX144="Yes"),OFFSET('Sanitation Data'!$F$11,0,10*ROW('Sanitation Data'!F138)),NA())</f>
        <v>#N/A</v>
      </c>
      <c r="AJ144" s="491" t="e">
        <f ca="1">+IF(AND(ISNUMBER(OFFSET('Sanitation Data'!$F$12,0,10*ROW('Sanitation Data'!F138))),'Data Summary'!CY144="Yes"),OFFSET('Sanitation Data'!$F$12,0,10*ROW('Sanitation Data'!F138)),NA())</f>
        <v>#N/A</v>
      </c>
      <c r="AK144" s="491" t="e">
        <f ca="1">+IF(AND(ISNUMBER(OFFSET('Sanitation Data'!$G$4,0,10*ROW('Sanitation Data'!G138))),'Data Summary'!CZ144="Yes"),100-OFFSET('Sanitation Data'!$G$4,0,10*ROW('Sanitation Data'!G138)),NA())</f>
        <v>#N/A</v>
      </c>
      <c r="AL144" s="491" t="e">
        <f ca="1">+IF(AND(ISNUMBER(OFFSET('Sanitation Data'!$G$6,0,10*ROW('Sanitation Data'!G138))),'Data Summary'!DA144="Yes"),OFFSET('Sanitation Data'!$G$6,0,10*ROW('Sanitation Data'!G138)),NA())</f>
        <v>#N/A</v>
      </c>
      <c r="AM144" s="491" t="e">
        <f ca="1">+IF(AND(ISNUMBER(OFFSET('Sanitation Data'!$G$10,0,10*ROW('Sanitation Data'!G138))),'Data Summary'!DB144="Yes"),OFFSET('Sanitation Data'!$G$10,0,10*ROW('Sanitation Data'!G138)),NA())</f>
        <v>#N/A</v>
      </c>
      <c r="AN144" s="491" t="e">
        <f ca="1">+IF(AND(ISNUMBER(OFFSET('Sanitation Data'!$G$11,0,10*ROW('Sanitation Data'!G138))),'Data Summary'!DC144="Yes"),OFFSET('Sanitation Data'!$G$11,0,10*ROW('Sanitation Data'!G138)),NA())</f>
        <v>#N/A</v>
      </c>
      <c r="AO144" s="491" t="e">
        <f ca="1">+IF(AND(ISNUMBER(OFFSET('Sanitation Data'!$G$12,0,10*ROW('Sanitation Data'!G138))),'Data Summary'!DD144="Yes"),OFFSET('Sanitation Data'!$G$12,0,10*ROW('Sanitation Data'!G138)),NA())</f>
        <v>#N/A</v>
      </c>
      <c r="AP144" s="491" t="e">
        <f ca="1">+IF(AND(ISNUMBER(OFFSET('Sanitation Data'!$H$4,0,10*ROW('Sanitation Data'!H138))),'Data Summary'!DE144="Yes"),100-OFFSET('Sanitation Data'!$H$4,0,10*ROW('Sanitation Data'!H138)),NA())</f>
        <v>#N/A</v>
      </c>
      <c r="AQ144" s="491" t="e">
        <f ca="1">+IF(AND(ISNUMBER(OFFSET('Sanitation Data'!$H$6,0,10*ROW('Sanitation Data'!H138))),'Data Summary'!DF144="Yes"),OFFSET('Sanitation Data'!$H$6,0,10*ROW('Sanitation Data'!H138)),NA())</f>
        <v>#N/A</v>
      </c>
      <c r="AR144" s="491" t="e">
        <f ca="1">+IF(AND(ISNUMBER(OFFSET('Sanitation Data'!$H$10,0,10*ROW('Sanitation Data'!H138))),'Data Summary'!DG144="Yes"),OFFSET('Sanitation Data'!$H$10,0,10*ROW('Sanitation Data'!H138)),NA())</f>
        <v>#N/A</v>
      </c>
      <c r="AS144" s="491" t="e">
        <f ca="1">+IF(AND(ISNUMBER(OFFSET('Sanitation Data'!$H$11,0,10*ROW('Sanitation Data'!H138))),'Data Summary'!DH144="Yes"),OFFSET('Sanitation Data'!$H$11,0,10*ROW('Sanitation Data'!H138)),NA())</f>
        <v>#N/A</v>
      </c>
      <c r="AT144" s="491" t="e">
        <f ca="1">+IF(AND(ISNUMBER(OFFSET('Sanitation Data'!$H$12,0,10*ROW('Sanitation Data'!H138))),'Data Summary'!DI144="Yes"),OFFSET('Sanitation Data'!$H$12,0,10*ROW('Sanitation Data'!H138)),NA())</f>
        <v>#N/A</v>
      </c>
      <c r="AU144" s="491" t="e">
        <f ca="1">+IF(AND(ISNUMBER(OFFSET('Sanitation Data'!$I$4,0,10*ROW('Sanitation Data'!I138))),'Data Summary'!DJ144="Yes"),100-OFFSET('Sanitation Data'!$I$4,0,10*ROW('Sanitation Data'!I138)),NA())</f>
        <v>#N/A</v>
      </c>
      <c r="AV144" s="491" t="e">
        <f ca="1">+IF(AND(ISNUMBER(OFFSET('Sanitation Data'!$I$6,0,10*ROW('Sanitation Data'!I138))),'Data Summary'!DK144="Yes"),OFFSET('Sanitation Data'!$I$6,0,10*ROW('Sanitation Data'!I138)),NA())</f>
        <v>#N/A</v>
      </c>
      <c r="AW144" s="491" t="e">
        <f ca="1">+IF(AND(ISNUMBER(OFFSET('Sanitation Data'!$I$10,0,10*ROW('Sanitation Data'!I138))),'Data Summary'!DL144="Yes"),OFFSET('Sanitation Data'!$I$10,0,10*ROW('Sanitation Data'!I138)),NA())</f>
        <v>#N/A</v>
      </c>
      <c r="AX144" s="491" t="e">
        <f ca="1">+IF(AND(ISNUMBER(OFFSET('Sanitation Data'!$I$11,0,10*ROW('Sanitation Data'!I138))),'Data Summary'!DM144="Yes"),OFFSET('Sanitation Data'!$I$11,0,10*ROW('Sanitation Data'!I138)),NA())</f>
        <v>#N/A</v>
      </c>
      <c r="AY144" s="491" t="e">
        <f ca="1">+IF(AND(ISNUMBER(OFFSET('Sanitation Data'!$I$12,0,10*ROW('Sanitation Data'!I138))),'Data Summary'!DN144="Yes"),OFFSET('Sanitation Data'!$I$12,0,10*ROW('Sanitation Data'!I138)),NA())</f>
        <v>#N/A</v>
      </c>
      <c r="AZ144" s="492" t="e">
        <f ca="1">+IF(AND(ISNUMBER(OFFSET('Hygiene Data'!$D$5,0,10*ROW('Hygiene Data'!D138))),'Data Summary'!DO144="Yes"),OFFSET('Hygiene Data'!$D$5,0,10*ROW('Hygiene Data'!D138)),NA())</f>
        <v>#N/A</v>
      </c>
      <c r="BA144" s="492" t="e">
        <f ca="1">+IF(AND(ISNUMBER(OFFSET('Hygiene Data'!$D$7,0,10*ROW('Hygiene Data'!D138))),'Data Summary'!DP144="Yes"),OFFSET('Hygiene Data'!$D$7,0,10*ROW('Hygiene Data'!D138)),NA())</f>
        <v>#N/A</v>
      </c>
      <c r="BB144" s="492" t="e">
        <f ca="1">+IF(AND(ISNUMBER(OFFSET('Hygiene Data'!$D$9,0,10*ROW('Hygiene Data'!D138))),'Data Summary'!DQ144="Yes"),OFFSET('Hygiene Data'!$D$9,0,10*ROW('Hygiene Data'!D138)),NA())</f>
        <v>#N/A</v>
      </c>
      <c r="BC144" s="492" t="e">
        <f ca="1">+IF(AND(ISNUMBER(OFFSET('Hygiene Data'!$E$5,0,10*ROW('Hygiene Data'!E138))),'Data Summary'!DR144="Yes"),OFFSET('Hygiene Data'!$E$5,0,10*ROW('Hygiene Data'!E138)),NA())</f>
        <v>#N/A</v>
      </c>
      <c r="BD144" s="492" t="e">
        <f ca="1">+IF(AND(ISNUMBER(OFFSET('Hygiene Data'!$E$7,0,10*ROW('Hygiene Data'!E138))),'Data Summary'!DS144="Yes"),OFFSET('Hygiene Data'!$E$7,0,10*ROW('Hygiene Data'!E138)),NA())</f>
        <v>#N/A</v>
      </c>
      <c r="BE144" s="492" t="e">
        <f ca="1">+IF(AND(ISNUMBER(OFFSET('Hygiene Data'!$E$9,0,10*ROW('Hygiene Data'!E138))),'Data Summary'!DT144="Yes"),OFFSET('Hygiene Data'!$E$9,0,10*ROW('Hygiene Data'!E138)),NA())</f>
        <v>#N/A</v>
      </c>
      <c r="BF144" s="492" t="e">
        <f ca="1">+IF(AND(ISNUMBER(OFFSET('Hygiene Data'!$F$5,0,10*ROW('Hygiene Data'!F138))),'Data Summary'!DU144="Yes"),OFFSET('Hygiene Data'!$F$5,0,10*ROW('Hygiene Data'!F138)),NA())</f>
        <v>#N/A</v>
      </c>
      <c r="BG144" s="492" t="e">
        <f ca="1">+IF(AND(ISNUMBER(OFFSET('Hygiene Data'!$F$7,0,10*ROW('Hygiene Data'!F138))),'Data Summary'!DV144="Yes"),OFFSET('Hygiene Data'!$F$7,0,10*ROW('Hygiene Data'!F138)),NA())</f>
        <v>#N/A</v>
      </c>
      <c r="BH144" s="492" t="e">
        <f ca="1">+IF(AND(ISNUMBER(OFFSET('Hygiene Data'!$F$9,0,10*ROW('Hygiene Data'!F138))),'Data Summary'!DW144="Yes"),OFFSET('Hygiene Data'!$F$9,0,10*ROW('Hygiene Data'!F138)),NA())</f>
        <v>#N/A</v>
      </c>
      <c r="BI144" s="492" t="e">
        <f ca="1">+IF(AND(ISNUMBER(OFFSET('Hygiene Data'!$G$5,0,10*ROW('Hygiene Data'!G138))),'Data Summary'!DX144="Yes"),OFFSET('Hygiene Data'!$G$5,0,10*ROW('Hygiene Data'!G138)),NA())</f>
        <v>#N/A</v>
      </c>
      <c r="BJ144" s="492" t="e">
        <f ca="1">+IF(AND(ISNUMBER(OFFSET('Hygiene Data'!$G$7,0,10*ROW('Hygiene Data'!G138))),'Data Summary'!DY144="Yes"),OFFSET('Hygiene Data'!$G$7,0,10*ROW('Hygiene Data'!G138)),NA())</f>
        <v>#N/A</v>
      </c>
      <c r="BK144" s="492" t="e">
        <f ca="1">+IF(AND(ISNUMBER(OFFSET('Hygiene Data'!$G$9,0,10*ROW('Hygiene Data'!G138))),'Data Summary'!DZ144="Yes"),OFFSET('Hygiene Data'!$G$9,0,10*ROW('Hygiene Data'!G138)),NA())</f>
        <v>#N/A</v>
      </c>
      <c r="BL144" s="492" t="e">
        <f ca="1">+IF(AND(ISNUMBER(OFFSET('Hygiene Data'!$H$5,0,10*ROW('Hygiene Data'!H138))),'Data Summary'!EA144="Yes"),OFFSET('Hygiene Data'!$H$5,0,10*ROW('Hygiene Data'!H138)),NA())</f>
        <v>#N/A</v>
      </c>
      <c r="BM144" s="492" t="e">
        <f ca="1">+IF(AND(ISNUMBER(OFFSET('Hygiene Data'!$H$7,0,10*ROW('Hygiene Data'!H138))),'Data Summary'!EB144="Yes"),OFFSET('Hygiene Data'!$H$7,0,10*ROW('Hygiene Data'!H138)),NA())</f>
        <v>#N/A</v>
      </c>
      <c r="BN144" s="492" t="e">
        <f ca="1">+IF(AND(ISNUMBER(OFFSET('Hygiene Data'!$H$9,0,10*ROW('Hygiene Data'!H138))),'Data Summary'!EC144="Yes"),OFFSET('Hygiene Data'!$H$9,0,10*ROW('Hygiene Data'!H138)),NA())</f>
        <v>#N/A</v>
      </c>
      <c r="BO144" s="492" t="e">
        <f ca="1">+IF(AND(ISNUMBER(OFFSET('Hygiene Data'!$I$5,0,10*ROW('Hygiene Data'!I138))),'Data Summary'!ED144="Yes"),OFFSET('Hygiene Data'!$I$5,0,10*ROW('Hygiene Data'!I138)),NA())</f>
        <v>#N/A</v>
      </c>
      <c r="BP144" s="492" t="e">
        <f ca="1">+IF(AND(ISNUMBER(OFFSET('Hygiene Data'!$I$7,0,10*ROW('Hygiene Data'!I138))),'Data Summary'!EE144="Yes"),OFFSET('Hygiene Data'!$I$7,0,10*ROW('Hygiene Data'!I138)),NA())</f>
        <v>#N/A</v>
      </c>
      <c r="BQ144" s="492" t="e">
        <f ca="1">+IF(AND(ISNUMBER(OFFSET('Hygiene Data'!$I$9,0,10*ROW('Hygiene Data'!I138))),'Data Summary'!EF144="Yes"),OFFSET('Hygiene Data'!$I$9,0,10*ROW('Hygiene Data'!I138)),NA())</f>
        <v>#N/A</v>
      </c>
    </row>
    <row r="145" spans="1:69" x14ac:dyDescent="0.25">
      <c r="A145" s="488" t="e">
        <f ca="1">+RIGHT('Data Summary'!A145,LEN('Data Summary'!A145)-9)</f>
        <v>#VALUE!</v>
      </c>
      <c r="B145" s="462" t="str">
        <f ca="1">+IF(ISTEXT('Data Summary'!B145),'Data Summary'!B145,"")</f>
        <v/>
      </c>
      <c r="C145" s="489" t="e">
        <f ca="1">+VALUE('Data Summary'!C145)</f>
        <v>#VALUE!</v>
      </c>
      <c r="D145" s="490" t="e">
        <f ca="1">+IF(AND(ISNUMBER(OFFSET('Water Data'!$D$4,0,10*ROW('Water Data'!D139))),'Data Summary'!BS145="Yes"),100-OFFSET('Water Data'!$D$4,0,10*ROW('Water Data'!D139)),NA())</f>
        <v>#N/A</v>
      </c>
      <c r="E145" s="490" t="e">
        <f ca="1">+IF(AND(ISNUMBER(OFFSET('Water Data'!$D$6,0,10*ROW('Water Data'!D139))),'Data Summary'!BT145="Yes"),OFFSET('Water Data'!$D$6,0,10*ROW('Water Data'!D139)),NA())</f>
        <v>#N/A</v>
      </c>
      <c r="F145" s="490" t="e">
        <f ca="1">+IF(AND(ISNUMBER(OFFSET('Water Data'!$D$9,0,10*ROW('Water Data'!D139))),'Data Summary'!BU145="Yes"),OFFSET('Water Data'!$D$9,0,10*ROW('Water Data'!D139)),NA())</f>
        <v>#N/A</v>
      </c>
      <c r="G145" s="490" t="e">
        <f ca="1">+IF(AND(ISNUMBER(OFFSET('Water Data'!$E$4,0,10*ROW('Water Data'!E139))),'Data Summary'!BV145="Yes"),100-OFFSET('Water Data'!$E$4,0,10*ROW('Water Data'!E139)),NA())</f>
        <v>#N/A</v>
      </c>
      <c r="H145" s="490" t="e">
        <f ca="1">+IF(AND(ISNUMBER(OFFSET('Water Data'!$E$6,0,10*ROW('Water Data'!E139))),'Data Summary'!BW145="Yes"),OFFSET('Water Data'!$E$6,0,10*ROW('Water Data'!E139)),NA())</f>
        <v>#N/A</v>
      </c>
      <c r="I145" s="490" t="e">
        <f ca="1">+IF(AND(ISNUMBER(OFFSET('Water Data'!$E$9,0,10*ROW('Water Data'!E139))),'Data Summary'!BX145="Yes"),OFFSET('Water Data'!$E$9,0,10*ROW('Water Data'!E139)),NA())</f>
        <v>#N/A</v>
      </c>
      <c r="J145" s="490" t="e">
        <f ca="1">+IF(AND(ISNUMBER(OFFSET('Water Data'!$F$4,0,10*ROW('Water Data'!F139))),'Data Summary'!BY145="Yes"),100-OFFSET('Water Data'!$F$4,0,10*ROW('Water Data'!F139)),NA())</f>
        <v>#N/A</v>
      </c>
      <c r="K145" s="490" t="e">
        <f ca="1">+IF(AND(ISNUMBER(OFFSET('Water Data'!$F$6,0,10*ROW('Water Data'!F139))),'Data Summary'!BZ145="Yes"),OFFSET('Water Data'!$F$6,0,10*ROW('Water Data'!F139)),NA())</f>
        <v>#N/A</v>
      </c>
      <c r="L145" s="490" t="e">
        <f ca="1">+IF(AND(ISNUMBER(OFFSET('Water Data'!$F$9,0,10*ROW('Water Data'!F139))),'Data Summary'!CA145="Yes"),OFFSET('Water Data'!$F$9,0,10*ROW('Water Data'!F139)),NA())</f>
        <v>#N/A</v>
      </c>
      <c r="M145" s="490" t="e">
        <f ca="1">+IF(AND(ISNUMBER(OFFSET('Water Data'!$G$4,0,10*ROW('Water Data'!G139))),'Data Summary'!CB145="Yes"),100-OFFSET('Water Data'!$G$4,0,10*ROW('Water Data'!G139)),NA())</f>
        <v>#N/A</v>
      </c>
      <c r="N145" s="490" t="e">
        <f ca="1">+IF(AND(ISNUMBER(OFFSET('Water Data'!$G$6,0,10*ROW('Water Data'!G139))),'Data Summary'!CC145="Yes"),OFFSET('Water Data'!$G$6,0,10*ROW('Water Data'!G139)),NA())</f>
        <v>#N/A</v>
      </c>
      <c r="O145" s="490" t="e">
        <f ca="1">+IF(AND(ISNUMBER(OFFSET('Water Data'!$G$9,0,10*ROW('Water Data'!G139))),'Data Summary'!CD145="Yes"),OFFSET('Water Data'!$G$9,0,10*ROW('Water Data'!G139)),NA())</f>
        <v>#N/A</v>
      </c>
      <c r="P145" s="490" t="e">
        <f ca="1">+IF(AND(ISNUMBER(OFFSET('Water Data'!$H$4,0,10*ROW('Water Data'!H139))),'Data Summary'!CE145="Yes"),100-OFFSET('Water Data'!$H$4,0,10*ROW('Water Data'!H139)),NA())</f>
        <v>#N/A</v>
      </c>
      <c r="Q145" s="490" t="e">
        <f ca="1">+IF(AND(ISNUMBER(OFFSET('Water Data'!$H$6,0,10*ROW('Water Data'!H139))),'Data Summary'!CF145="Yes"),OFFSET('Water Data'!$H$6,0,10*ROW('Water Data'!H139)),NA())</f>
        <v>#N/A</v>
      </c>
      <c r="R145" s="490" t="e">
        <f ca="1">+IF(AND(ISNUMBER(OFFSET('Water Data'!$H$9,0,10*ROW('Water Data'!H139))),'Data Summary'!CG145="Yes"),OFFSET('Water Data'!$H$9,0,10*ROW('Water Data'!H139)),NA())</f>
        <v>#N/A</v>
      </c>
      <c r="S145" s="490" t="e">
        <f ca="1">+IF(AND(ISNUMBER(OFFSET('Water Data'!$I$4,0,10*ROW('Water Data'!I139))),'Data Summary'!CH145="Yes"),100-OFFSET('Water Data'!$I$4,0,10*ROW('Water Data'!I139)),NA())</f>
        <v>#N/A</v>
      </c>
      <c r="T145" s="490" t="e">
        <f ca="1">+IF(AND(ISNUMBER(OFFSET('Water Data'!$I$6,0,10*ROW('Water Data'!I139))),'Data Summary'!CI145="Yes"),OFFSET('Water Data'!$I$6,0,10*ROW('Water Data'!I139)),NA())</f>
        <v>#N/A</v>
      </c>
      <c r="U145" s="490" t="e">
        <f ca="1">+IF(AND(ISNUMBER(OFFSET('Water Data'!$I$9,0,10*ROW('Water Data'!I139))),'Data Summary'!CJ145="Yes"),OFFSET('Water Data'!$I$9,0,10*ROW('Water Data'!I139)),NA())</f>
        <v>#N/A</v>
      </c>
      <c r="V145" s="491" t="e">
        <f ca="1">+IF(AND(ISNUMBER(OFFSET('Sanitation Data'!$D$4,0,10*ROW('Sanitation Data'!D139))),'Data Summary'!CK145="Yes"),100-OFFSET('Sanitation Data'!$D$4,0,10*ROW('Sanitation Data'!D139)),NA())</f>
        <v>#N/A</v>
      </c>
      <c r="W145" s="491" t="e">
        <f ca="1">+IF(AND(ISNUMBER(OFFSET('Sanitation Data'!$D$6,0,10*ROW('Sanitation Data'!D139))),'Data Summary'!CL145="Yes"),OFFSET('Sanitation Data'!$D$6,0,10*ROW('Sanitation Data'!D139)),NA())</f>
        <v>#N/A</v>
      </c>
      <c r="X145" s="491" t="e">
        <f ca="1">+IF(AND(ISNUMBER(OFFSET('Sanitation Data'!$D$10,0,10*ROW('Sanitation Data'!D139))),'Data Summary'!CM145="Yes"),OFFSET('Sanitation Data'!$D$10,0,10*ROW('Sanitation Data'!D139)),NA())</f>
        <v>#N/A</v>
      </c>
      <c r="Y145" s="491" t="e">
        <f ca="1">+IF(AND(ISNUMBER(OFFSET('Sanitation Data'!$D$11,0,10*ROW('Sanitation Data'!D139))),'Data Summary'!CN145="Yes"),OFFSET('Sanitation Data'!$D$11,0,10*ROW('Sanitation Data'!D139)),NA())</f>
        <v>#N/A</v>
      </c>
      <c r="Z145" s="491" t="e">
        <f ca="1">+IF(AND(ISNUMBER(OFFSET('Sanitation Data'!$D$12,0,10*ROW('Sanitation Data'!D139))),'Data Summary'!CO145="Yes"),OFFSET('Sanitation Data'!$D$12,0,10*ROW('Sanitation Data'!D139)),NA())</f>
        <v>#N/A</v>
      </c>
      <c r="AA145" s="491" t="e">
        <f ca="1">+IF(AND(ISNUMBER(OFFSET('Sanitation Data'!$E$4,0,10*ROW('Sanitation Data'!E139))),'Data Summary'!CP145="Yes"),100-OFFSET('Sanitation Data'!$E$4,0,10*ROW('Sanitation Data'!E139)),NA())</f>
        <v>#N/A</v>
      </c>
      <c r="AB145" s="491" t="e">
        <f ca="1">+IF(AND(ISNUMBER(OFFSET('Sanitation Data'!$E$6,0,10*ROW('Sanitation Data'!E139))),'Data Summary'!CQ145="Yes"),OFFSET('Sanitation Data'!$E$6,0,10*ROW('Sanitation Data'!E139)),NA())</f>
        <v>#N/A</v>
      </c>
      <c r="AC145" s="491" t="e">
        <f ca="1">+IF(AND(ISNUMBER(OFFSET('Sanitation Data'!$E$10,0,10*ROW('Sanitation Data'!E139))),'Data Summary'!CR145="Yes"),OFFSET('Sanitation Data'!$E$10,0,10*ROW('Sanitation Data'!E139)),NA())</f>
        <v>#N/A</v>
      </c>
      <c r="AD145" s="491" t="e">
        <f ca="1">+IF(AND(ISNUMBER(OFFSET('Sanitation Data'!$E$11,0,10*ROW('Sanitation Data'!E139))),'Data Summary'!CS145="Yes"),OFFSET('Sanitation Data'!$E$11,0,10*ROW('Sanitation Data'!E139)),NA())</f>
        <v>#N/A</v>
      </c>
      <c r="AE145" s="491" t="e">
        <f ca="1">+IF(AND(ISNUMBER(OFFSET('Sanitation Data'!$E$12,0,10*ROW('Sanitation Data'!E139))),'Data Summary'!CT145="Yes"),OFFSET('Sanitation Data'!$E$12,0,10*ROW('Sanitation Data'!E139)),NA())</f>
        <v>#N/A</v>
      </c>
      <c r="AF145" s="491" t="e">
        <f ca="1">+IF(AND(ISNUMBER(OFFSET('Sanitation Data'!$F$4,0,10*ROW('Sanitation Data'!F139))),'Data Summary'!CU145="Yes"),100-OFFSET('Sanitation Data'!$F$4,0,10*ROW('Sanitation Data'!F139)),NA())</f>
        <v>#N/A</v>
      </c>
      <c r="AG145" s="491" t="e">
        <f ca="1">+IF(AND(ISNUMBER(OFFSET('Sanitation Data'!$F$6,0,10*ROW('Sanitation Data'!F139))),'Data Summary'!CV145="Yes"),OFFSET('Sanitation Data'!$F$6,0,10*ROW('Sanitation Data'!F139)),NA())</f>
        <v>#N/A</v>
      </c>
      <c r="AH145" s="491" t="e">
        <f ca="1">+IF(AND(ISNUMBER(OFFSET('Sanitation Data'!$F$10,0,10*ROW('Sanitation Data'!F139))),'Data Summary'!CW145="Yes"),OFFSET('Sanitation Data'!$F$10,0,10*ROW('Sanitation Data'!F139)),NA())</f>
        <v>#N/A</v>
      </c>
      <c r="AI145" s="491" t="e">
        <f ca="1">+IF(AND(ISNUMBER(OFFSET('Sanitation Data'!$F$11,0,10*ROW('Sanitation Data'!F139))),'Data Summary'!CX145="Yes"),OFFSET('Sanitation Data'!$F$11,0,10*ROW('Sanitation Data'!F139)),NA())</f>
        <v>#N/A</v>
      </c>
      <c r="AJ145" s="491" t="e">
        <f ca="1">+IF(AND(ISNUMBER(OFFSET('Sanitation Data'!$F$12,0,10*ROW('Sanitation Data'!F139))),'Data Summary'!CY145="Yes"),OFFSET('Sanitation Data'!$F$12,0,10*ROW('Sanitation Data'!F139)),NA())</f>
        <v>#N/A</v>
      </c>
      <c r="AK145" s="491" t="e">
        <f ca="1">+IF(AND(ISNUMBER(OFFSET('Sanitation Data'!$G$4,0,10*ROW('Sanitation Data'!G139))),'Data Summary'!CZ145="Yes"),100-OFFSET('Sanitation Data'!$G$4,0,10*ROW('Sanitation Data'!G139)),NA())</f>
        <v>#N/A</v>
      </c>
      <c r="AL145" s="491" t="e">
        <f ca="1">+IF(AND(ISNUMBER(OFFSET('Sanitation Data'!$G$6,0,10*ROW('Sanitation Data'!G139))),'Data Summary'!DA145="Yes"),OFFSET('Sanitation Data'!$G$6,0,10*ROW('Sanitation Data'!G139)),NA())</f>
        <v>#N/A</v>
      </c>
      <c r="AM145" s="491" t="e">
        <f ca="1">+IF(AND(ISNUMBER(OFFSET('Sanitation Data'!$G$10,0,10*ROW('Sanitation Data'!G139))),'Data Summary'!DB145="Yes"),OFFSET('Sanitation Data'!$G$10,0,10*ROW('Sanitation Data'!G139)),NA())</f>
        <v>#N/A</v>
      </c>
      <c r="AN145" s="491" t="e">
        <f ca="1">+IF(AND(ISNUMBER(OFFSET('Sanitation Data'!$G$11,0,10*ROW('Sanitation Data'!G139))),'Data Summary'!DC145="Yes"),OFFSET('Sanitation Data'!$G$11,0,10*ROW('Sanitation Data'!G139)),NA())</f>
        <v>#N/A</v>
      </c>
      <c r="AO145" s="491" t="e">
        <f ca="1">+IF(AND(ISNUMBER(OFFSET('Sanitation Data'!$G$12,0,10*ROW('Sanitation Data'!G139))),'Data Summary'!DD145="Yes"),OFFSET('Sanitation Data'!$G$12,0,10*ROW('Sanitation Data'!G139)),NA())</f>
        <v>#N/A</v>
      </c>
      <c r="AP145" s="491" t="e">
        <f ca="1">+IF(AND(ISNUMBER(OFFSET('Sanitation Data'!$H$4,0,10*ROW('Sanitation Data'!H139))),'Data Summary'!DE145="Yes"),100-OFFSET('Sanitation Data'!$H$4,0,10*ROW('Sanitation Data'!H139)),NA())</f>
        <v>#N/A</v>
      </c>
      <c r="AQ145" s="491" t="e">
        <f ca="1">+IF(AND(ISNUMBER(OFFSET('Sanitation Data'!$H$6,0,10*ROW('Sanitation Data'!H139))),'Data Summary'!DF145="Yes"),OFFSET('Sanitation Data'!$H$6,0,10*ROW('Sanitation Data'!H139)),NA())</f>
        <v>#N/A</v>
      </c>
      <c r="AR145" s="491" t="e">
        <f ca="1">+IF(AND(ISNUMBER(OFFSET('Sanitation Data'!$H$10,0,10*ROW('Sanitation Data'!H139))),'Data Summary'!DG145="Yes"),OFFSET('Sanitation Data'!$H$10,0,10*ROW('Sanitation Data'!H139)),NA())</f>
        <v>#N/A</v>
      </c>
      <c r="AS145" s="491" t="e">
        <f ca="1">+IF(AND(ISNUMBER(OFFSET('Sanitation Data'!$H$11,0,10*ROW('Sanitation Data'!H139))),'Data Summary'!DH145="Yes"),OFFSET('Sanitation Data'!$H$11,0,10*ROW('Sanitation Data'!H139)),NA())</f>
        <v>#N/A</v>
      </c>
      <c r="AT145" s="491" t="e">
        <f ca="1">+IF(AND(ISNUMBER(OFFSET('Sanitation Data'!$H$12,0,10*ROW('Sanitation Data'!H139))),'Data Summary'!DI145="Yes"),OFFSET('Sanitation Data'!$H$12,0,10*ROW('Sanitation Data'!H139)),NA())</f>
        <v>#N/A</v>
      </c>
      <c r="AU145" s="491" t="e">
        <f ca="1">+IF(AND(ISNUMBER(OFFSET('Sanitation Data'!$I$4,0,10*ROW('Sanitation Data'!I139))),'Data Summary'!DJ145="Yes"),100-OFFSET('Sanitation Data'!$I$4,0,10*ROW('Sanitation Data'!I139)),NA())</f>
        <v>#N/A</v>
      </c>
      <c r="AV145" s="491" t="e">
        <f ca="1">+IF(AND(ISNUMBER(OFFSET('Sanitation Data'!$I$6,0,10*ROW('Sanitation Data'!I139))),'Data Summary'!DK145="Yes"),OFFSET('Sanitation Data'!$I$6,0,10*ROW('Sanitation Data'!I139)),NA())</f>
        <v>#N/A</v>
      </c>
      <c r="AW145" s="491" t="e">
        <f ca="1">+IF(AND(ISNUMBER(OFFSET('Sanitation Data'!$I$10,0,10*ROW('Sanitation Data'!I139))),'Data Summary'!DL145="Yes"),OFFSET('Sanitation Data'!$I$10,0,10*ROW('Sanitation Data'!I139)),NA())</f>
        <v>#N/A</v>
      </c>
      <c r="AX145" s="491" t="e">
        <f ca="1">+IF(AND(ISNUMBER(OFFSET('Sanitation Data'!$I$11,0,10*ROW('Sanitation Data'!I139))),'Data Summary'!DM145="Yes"),OFFSET('Sanitation Data'!$I$11,0,10*ROW('Sanitation Data'!I139)),NA())</f>
        <v>#N/A</v>
      </c>
      <c r="AY145" s="491" t="e">
        <f ca="1">+IF(AND(ISNUMBER(OFFSET('Sanitation Data'!$I$12,0,10*ROW('Sanitation Data'!I139))),'Data Summary'!DN145="Yes"),OFFSET('Sanitation Data'!$I$12,0,10*ROW('Sanitation Data'!I139)),NA())</f>
        <v>#N/A</v>
      </c>
      <c r="AZ145" s="492" t="e">
        <f ca="1">+IF(AND(ISNUMBER(OFFSET('Hygiene Data'!$D$5,0,10*ROW('Hygiene Data'!D139))),'Data Summary'!DO145="Yes"),OFFSET('Hygiene Data'!$D$5,0,10*ROW('Hygiene Data'!D139)),NA())</f>
        <v>#N/A</v>
      </c>
      <c r="BA145" s="492" t="e">
        <f ca="1">+IF(AND(ISNUMBER(OFFSET('Hygiene Data'!$D$7,0,10*ROW('Hygiene Data'!D139))),'Data Summary'!DP145="Yes"),OFFSET('Hygiene Data'!$D$7,0,10*ROW('Hygiene Data'!D139)),NA())</f>
        <v>#N/A</v>
      </c>
      <c r="BB145" s="492" t="e">
        <f ca="1">+IF(AND(ISNUMBER(OFFSET('Hygiene Data'!$D$9,0,10*ROW('Hygiene Data'!D139))),'Data Summary'!DQ145="Yes"),OFFSET('Hygiene Data'!$D$9,0,10*ROW('Hygiene Data'!D139)),NA())</f>
        <v>#N/A</v>
      </c>
      <c r="BC145" s="492" t="e">
        <f ca="1">+IF(AND(ISNUMBER(OFFSET('Hygiene Data'!$E$5,0,10*ROW('Hygiene Data'!E139))),'Data Summary'!DR145="Yes"),OFFSET('Hygiene Data'!$E$5,0,10*ROW('Hygiene Data'!E139)),NA())</f>
        <v>#N/A</v>
      </c>
      <c r="BD145" s="492" t="e">
        <f ca="1">+IF(AND(ISNUMBER(OFFSET('Hygiene Data'!$E$7,0,10*ROW('Hygiene Data'!E139))),'Data Summary'!DS145="Yes"),OFFSET('Hygiene Data'!$E$7,0,10*ROW('Hygiene Data'!E139)),NA())</f>
        <v>#N/A</v>
      </c>
      <c r="BE145" s="492" t="e">
        <f ca="1">+IF(AND(ISNUMBER(OFFSET('Hygiene Data'!$E$9,0,10*ROW('Hygiene Data'!E139))),'Data Summary'!DT145="Yes"),OFFSET('Hygiene Data'!$E$9,0,10*ROW('Hygiene Data'!E139)),NA())</f>
        <v>#N/A</v>
      </c>
      <c r="BF145" s="492" t="e">
        <f ca="1">+IF(AND(ISNUMBER(OFFSET('Hygiene Data'!$F$5,0,10*ROW('Hygiene Data'!F139))),'Data Summary'!DU145="Yes"),OFFSET('Hygiene Data'!$F$5,0,10*ROW('Hygiene Data'!F139)),NA())</f>
        <v>#N/A</v>
      </c>
      <c r="BG145" s="492" t="e">
        <f ca="1">+IF(AND(ISNUMBER(OFFSET('Hygiene Data'!$F$7,0,10*ROW('Hygiene Data'!F139))),'Data Summary'!DV145="Yes"),OFFSET('Hygiene Data'!$F$7,0,10*ROW('Hygiene Data'!F139)),NA())</f>
        <v>#N/A</v>
      </c>
      <c r="BH145" s="492" t="e">
        <f ca="1">+IF(AND(ISNUMBER(OFFSET('Hygiene Data'!$F$9,0,10*ROW('Hygiene Data'!F139))),'Data Summary'!DW145="Yes"),OFFSET('Hygiene Data'!$F$9,0,10*ROW('Hygiene Data'!F139)),NA())</f>
        <v>#N/A</v>
      </c>
      <c r="BI145" s="492" t="e">
        <f ca="1">+IF(AND(ISNUMBER(OFFSET('Hygiene Data'!$G$5,0,10*ROW('Hygiene Data'!G139))),'Data Summary'!DX145="Yes"),OFFSET('Hygiene Data'!$G$5,0,10*ROW('Hygiene Data'!G139)),NA())</f>
        <v>#N/A</v>
      </c>
      <c r="BJ145" s="492" t="e">
        <f ca="1">+IF(AND(ISNUMBER(OFFSET('Hygiene Data'!$G$7,0,10*ROW('Hygiene Data'!G139))),'Data Summary'!DY145="Yes"),OFFSET('Hygiene Data'!$G$7,0,10*ROW('Hygiene Data'!G139)),NA())</f>
        <v>#N/A</v>
      </c>
      <c r="BK145" s="492" t="e">
        <f ca="1">+IF(AND(ISNUMBER(OFFSET('Hygiene Data'!$G$9,0,10*ROW('Hygiene Data'!G139))),'Data Summary'!DZ145="Yes"),OFFSET('Hygiene Data'!$G$9,0,10*ROW('Hygiene Data'!G139)),NA())</f>
        <v>#N/A</v>
      </c>
      <c r="BL145" s="492" t="e">
        <f ca="1">+IF(AND(ISNUMBER(OFFSET('Hygiene Data'!$H$5,0,10*ROW('Hygiene Data'!H139))),'Data Summary'!EA145="Yes"),OFFSET('Hygiene Data'!$H$5,0,10*ROW('Hygiene Data'!H139)),NA())</f>
        <v>#N/A</v>
      </c>
      <c r="BM145" s="492" t="e">
        <f ca="1">+IF(AND(ISNUMBER(OFFSET('Hygiene Data'!$H$7,0,10*ROW('Hygiene Data'!H139))),'Data Summary'!EB145="Yes"),OFFSET('Hygiene Data'!$H$7,0,10*ROW('Hygiene Data'!H139)),NA())</f>
        <v>#N/A</v>
      </c>
      <c r="BN145" s="492" t="e">
        <f ca="1">+IF(AND(ISNUMBER(OFFSET('Hygiene Data'!$H$9,0,10*ROW('Hygiene Data'!H139))),'Data Summary'!EC145="Yes"),OFFSET('Hygiene Data'!$H$9,0,10*ROW('Hygiene Data'!H139)),NA())</f>
        <v>#N/A</v>
      </c>
      <c r="BO145" s="492" t="e">
        <f ca="1">+IF(AND(ISNUMBER(OFFSET('Hygiene Data'!$I$5,0,10*ROW('Hygiene Data'!I139))),'Data Summary'!ED145="Yes"),OFFSET('Hygiene Data'!$I$5,0,10*ROW('Hygiene Data'!I139)),NA())</f>
        <v>#N/A</v>
      </c>
      <c r="BP145" s="492" t="e">
        <f ca="1">+IF(AND(ISNUMBER(OFFSET('Hygiene Data'!$I$7,0,10*ROW('Hygiene Data'!I139))),'Data Summary'!EE145="Yes"),OFFSET('Hygiene Data'!$I$7,0,10*ROW('Hygiene Data'!I139)),NA())</f>
        <v>#N/A</v>
      </c>
      <c r="BQ145" s="492" t="e">
        <f ca="1">+IF(AND(ISNUMBER(OFFSET('Hygiene Data'!$I$9,0,10*ROW('Hygiene Data'!I139))),'Data Summary'!EF145="Yes"),OFFSET('Hygiene Data'!$I$9,0,10*ROW('Hygiene Data'!I139)),NA())</f>
        <v>#N/A</v>
      </c>
    </row>
    <row r="146" spans="1:69" x14ac:dyDescent="0.25">
      <c r="A146" s="488" t="e">
        <f ca="1">+RIGHT('Data Summary'!A146,LEN('Data Summary'!A146)-9)</f>
        <v>#VALUE!</v>
      </c>
      <c r="B146" s="462" t="str">
        <f ca="1">+IF(ISTEXT('Data Summary'!B146),'Data Summary'!B146,"")</f>
        <v/>
      </c>
      <c r="C146" s="489" t="e">
        <f ca="1">+VALUE('Data Summary'!C146)</f>
        <v>#VALUE!</v>
      </c>
      <c r="D146" s="490" t="e">
        <f ca="1">+IF(AND(ISNUMBER(OFFSET('Water Data'!$D$4,0,10*ROW('Water Data'!D140))),'Data Summary'!BS146="Yes"),100-OFFSET('Water Data'!$D$4,0,10*ROW('Water Data'!D140)),NA())</f>
        <v>#N/A</v>
      </c>
      <c r="E146" s="490" t="e">
        <f ca="1">+IF(AND(ISNUMBER(OFFSET('Water Data'!$D$6,0,10*ROW('Water Data'!D140))),'Data Summary'!BT146="Yes"),OFFSET('Water Data'!$D$6,0,10*ROW('Water Data'!D140)),NA())</f>
        <v>#N/A</v>
      </c>
      <c r="F146" s="490" t="e">
        <f ca="1">+IF(AND(ISNUMBER(OFFSET('Water Data'!$D$9,0,10*ROW('Water Data'!D140))),'Data Summary'!BU146="Yes"),OFFSET('Water Data'!$D$9,0,10*ROW('Water Data'!D140)),NA())</f>
        <v>#N/A</v>
      </c>
      <c r="G146" s="490" t="e">
        <f ca="1">+IF(AND(ISNUMBER(OFFSET('Water Data'!$E$4,0,10*ROW('Water Data'!E140))),'Data Summary'!BV146="Yes"),100-OFFSET('Water Data'!$E$4,0,10*ROW('Water Data'!E140)),NA())</f>
        <v>#N/A</v>
      </c>
      <c r="H146" s="490" t="e">
        <f ca="1">+IF(AND(ISNUMBER(OFFSET('Water Data'!$E$6,0,10*ROW('Water Data'!E140))),'Data Summary'!BW146="Yes"),OFFSET('Water Data'!$E$6,0,10*ROW('Water Data'!E140)),NA())</f>
        <v>#N/A</v>
      </c>
      <c r="I146" s="490" t="e">
        <f ca="1">+IF(AND(ISNUMBER(OFFSET('Water Data'!$E$9,0,10*ROW('Water Data'!E140))),'Data Summary'!BX146="Yes"),OFFSET('Water Data'!$E$9,0,10*ROW('Water Data'!E140)),NA())</f>
        <v>#N/A</v>
      </c>
      <c r="J146" s="490" t="e">
        <f ca="1">+IF(AND(ISNUMBER(OFFSET('Water Data'!$F$4,0,10*ROW('Water Data'!F140))),'Data Summary'!BY146="Yes"),100-OFFSET('Water Data'!$F$4,0,10*ROW('Water Data'!F140)),NA())</f>
        <v>#N/A</v>
      </c>
      <c r="K146" s="490" t="e">
        <f ca="1">+IF(AND(ISNUMBER(OFFSET('Water Data'!$F$6,0,10*ROW('Water Data'!F140))),'Data Summary'!BZ146="Yes"),OFFSET('Water Data'!$F$6,0,10*ROW('Water Data'!F140)),NA())</f>
        <v>#N/A</v>
      </c>
      <c r="L146" s="490" t="e">
        <f ca="1">+IF(AND(ISNUMBER(OFFSET('Water Data'!$F$9,0,10*ROW('Water Data'!F140))),'Data Summary'!CA146="Yes"),OFFSET('Water Data'!$F$9,0,10*ROW('Water Data'!F140)),NA())</f>
        <v>#N/A</v>
      </c>
      <c r="M146" s="490" t="e">
        <f ca="1">+IF(AND(ISNUMBER(OFFSET('Water Data'!$G$4,0,10*ROW('Water Data'!G140))),'Data Summary'!CB146="Yes"),100-OFFSET('Water Data'!$G$4,0,10*ROW('Water Data'!G140)),NA())</f>
        <v>#N/A</v>
      </c>
      <c r="N146" s="490" t="e">
        <f ca="1">+IF(AND(ISNUMBER(OFFSET('Water Data'!$G$6,0,10*ROW('Water Data'!G140))),'Data Summary'!CC146="Yes"),OFFSET('Water Data'!$G$6,0,10*ROW('Water Data'!G140)),NA())</f>
        <v>#N/A</v>
      </c>
      <c r="O146" s="490" t="e">
        <f ca="1">+IF(AND(ISNUMBER(OFFSET('Water Data'!$G$9,0,10*ROW('Water Data'!G140))),'Data Summary'!CD146="Yes"),OFFSET('Water Data'!$G$9,0,10*ROW('Water Data'!G140)),NA())</f>
        <v>#N/A</v>
      </c>
      <c r="P146" s="490" t="e">
        <f ca="1">+IF(AND(ISNUMBER(OFFSET('Water Data'!$H$4,0,10*ROW('Water Data'!H140))),'Data Summary'!CE146="Yes"),100-OFFSET('Water Data'!$H$4,0,10*ROW('Water Data'!H140)),NA())</f>
        <v>#N/A</v>
      </c>
      <c r="Q146" s="490" t="e">
        <f ca="1">+IF(AND(ISNUMBER(OFFSET('Water Data'!$H$6,0,10*ROW('Water Data'!H140))),'Data Summary'!CF146="Yes"),OFFSET('Water Data'!$H$6,0,10*ROW('Water Data'!H140)),NA())</f>
        <v>#N/A</v>
      </c>
      <c r="R146" s="490" t="e">
        <f ca="1">+IF(AND(ISNUMBER(OFFSET('Water Data'!$H$9,0,10*ROW('Water Data'!H140))),'Data Summary'!CG146="Yes"),OFFSET('Water Data'!$H$9,0,10*ROW('Water Data'!H140)),NA())</f>
        <v>#N/A</v>
      </c>
      <c r="S146" s="490" t="e">
        <f ca="1">+IF(AND(ISNUMBER(OFFSET('Water Data'!$I$4,0,10*ROW('Water Data'!I140))),'Data Summary'!CH146="Yes"),100-OFFSET('Water Data'!$I$4,0,10*ROW('Water Data'!I140)),NA())</f>
        <v>#N/A</v>
      </c>
      <c r="T146" s="490" t="e">
        <f ca="1">+IF(AND(ISNUMBER(OFFSET('Water Data'!$I$6,0,10*ROW('Water Data'!I140))),'Data Summary'!CI146="Yes"),OFFSET('Water Data'!$I$6,0,10*ROW('Water Data'!I140)),NA())</f>
        <v>#N/A</v>
      </c>
      <c r="U146" s="490" t="e">
        <f ca="1">+IF(AND(ISNUMBER(OFFSET('Water Data'!$I$9,0,10*ROW('Water Data'!I140))),'Data Summary'!CJ146="Yes"),OFFSET('Water Data'!$I$9,0,10*ROW('Water Data'!I140)),NA())</f>
        <v>#N/A</v>
      </c>
      <c r="V146" s="491" t="e">
        <f ca="1">+IF(AND(ISNUMBER(OFFSET('Sanitation Data'!$D$4,0,10*ROW('Sanitation Data'!D140))),'Data Summary'!CK146="Yes"),100-OFFSET('Sanitation Data'!$D$4,0,10*ROW('Sanitation Data'!D140)),NA())</f>
        <v>#N/A</v>
      </c>
      <c r="W146" s="491" t="e">
        <f ca="1">+IF(AND(ISNUMBER(OFFSET('Sanitation Data'!$D$6,0,10*ROW('Sanitation Data'!D140))),'Data Summary'!CL146="Yes"),OFFSET('Sanitation Data'!$D$6,0,10*ROW('Sanitation Data'!D140)),NA())</f>
        <v>#N/A</v>
      </c>
      <c r="X146" s="491" t="e">
        <f ca="1">+IF(AND(ISNUMBER(OFFSET('Sanitation Data'!$D$10,0,10*ROW('Sanitation Data'!D140))),'Data Summary'!CM146="Yes"),OFFSET('Sanitation Data'!$D$10,0,10*ROW('Sanitation Data'!D140)),NA())</f>
        <v>#N/A</v>
      </c>
      <c r="Y146" s="491" t="e">
        <f ca="1">+IF(AND(ISNUMBER(OFFSET('Sanitation Data'!$D$11,0,10*ROW('Sanitation Data'!D140))),'Data Summary'!CN146="Yes"),OFFSET('Sanitation Data'!$D$11,0,10*ROW('Sanitation Data'!D140)),NA())</f>
        <v>#N/A</v>
      </c>
      <c r="Z146" s="491" t="e">
        <f ca="1">+IF(AND(ISNUMBER(OFFSET('Sanitation Data'!$D$12,0,10*ROW('Sanitation Data'!D140))),'Data Summary'!CO146="Yes"),OFFSET('Sanitation Data'!$D$12,0,10*ROW('Sanitation Data'!D140)),NA())</f>
        <v>#N/A</v>
      </c>
      <c r="AA146" s="491" t="e">
        <f ca="1">+IF(AND(ISNUMBER(OFFSET('Sanitation Data'!$E$4,0,10*ROW('Sanitation Data'!E140))),'Data Summary'!CP146="Yes"),100-OFFSET('Sanitation Data'!$E$4,0,10*ROW('Sanitation Data'!E140)),NA())</f>
        <v>#N/A</v>
      </c>
      <c r="AB146" s="491" t="e">
        <f ca="1">+IF(AND(ISNUMBER(OFFSET('Sanitation Data'!$E$6,0,10*ROW('Sanitation Data'!E140))),'Data Summary'!CQ146="Yes"),OFFSET('Sanitation Data'!$E$6,0,10*ROW('Sanitation Data'!E140)),NA())</f>
        <v>#N/A</v>
      </c>
      <c r="AC146" s="491" t="e">
        <f ca="1">+IF(AND(ISNUMBER(OFFSET('Sanitation Data'!$E$10,0,10*ROW('Sanitation Data'!E140))),'Data Summary'!CR146="Yes"),OFFSET('Sanitation Data'!$E$10,0,10*ROW('Sanitation Data'!E140)),NA())</f>
        <v>#N/A</v>
      </c>
      <c r="AD146" s="491" t="e">
        <f ca="1">+IF(AND(ISNUMBER(OFFSET('Sanitation Data'!$E$11,0,10*ROW('Sanitation Data'!E140))),'Data Summary'!CS146="Yes"),OFFSET('Sanitation Data'!$E$11,0,10*ROW('Sanitation Data'!E140)),NA())</f>
        <v>#N/A</v>
      </c>
      <c r="AE146" s="491" t="e">
        <f ca="1">+IF(AND(ISNUMBER(OFFSET('Sanitation Data'!$E$12,0,10*ROW('Sanitation Data'!E140))),'Data Summary'!CT146="Yes"),OFFSET('Sanitation Data'!$E$12,0,10*ROW('Sanitation Data'!E140)),NA())</f>
        <v>#N/A</v>
      </c>
      <c r="AF146" s="491" t="e">
        <f ca="1">+IF(AND(ISNUMBER(OFFSET('Sanitation Data'!$F$4,0,10*ROW('Sanitation Data'!F140))),'Data Summary'!CU146="Yes"),100-OFFSET('Sanitation Data'!$F$4,0,10*ROW('Sanitation Data'!F140)),NA())</f>
        <v>#N/A</v>
      </c>
      <c r="AG146" s="491" t="e">
        <f ca="1">+IF(AND(ISNUMBER(OFFSET('Sanitation Data'!$F$6,0,10*ROW('Sanitation Data'!F140))),'Data Summary'!CV146="Yes"),OFFSET('Sanitation Data'!$F$6,0,10*ROW('Sanitation Data'!F140)),NA())</f>
        <v>#N/A</v>
      </c>
      <c r="AH146" s="491" t="e">
        <f ca="1">+IF(AND(ISNUMBER(OFFSET('Sanitation Data'!$F$10,0,10*ROW('Sanitation Data'!F140))),'Data Summary'!CW146="Yes"),OFFSET('Sanitation Data'!$F$10,0,10*ROW('Sanitation Data'!F140)),NA())</f>
        <v>#N/A</v>
      </c>
      <c r="AI146" s="491" t="e">
        <f ca="1">+IF(AND(ISNUMBER(OFFSET('Sanitation Data'!$F$11,0,10*ROW('Sanitation Data'!F140))),'Data Summary'!CX146="Yes"),OFFSET('Sanitation Data'!$F$11,0,10*ROW('Sanitation Data'!F140)),NA())</f>
        <v>#N/A</v>
      </c>
      <c r="AJ146" s="491" t="e">
        <f ca="1">+IF(AND(ISNUMBER(OFFSET('Sanitation Data'!$F$12,0,10*ROW('Sanitation Data'!F140))),'Data Summary'!CY146="Yes"),OFFSET('Sanitation Data'!$F$12,0,10*ROW('Sanitation Data'!F140)),NA())</f>
        <v>#N/A</v>
      </c>
      <c r="AK146" s="491" t="e">
        <f ca="1">+IF(AND(ISNUMBER(OFFSET('Sanitation Data'!$G$4,0,10*ROW('Sanitation Data'!G140))),'Data Summary'!CZ146="Yes"),100-OFFSET('Sanitation Data'!$G$4,0,10*ROW('Sanitation Data'!G140)),NA())</f>
        <v>#N/A</v>
      </c>
      <c r="AL146" s="491" t="e">
        <f ca="1">+IF(AND(ISNUMBER(OFFSET('Sanitation Data'!$G$6,0,10*ROW('Sanitation Data'!G140))),'Data Summary'!DA146="Yes"),OFFSET('Sanitation Data'!$G$6,0,10*ROW('Sanitation Data'!G140)),NA())</f>
        <v>#N/A</v>
      </c>
      <c r="AM146" s="491" t="e">
        <f ca="1">+IF(AND(ISNUMBER(OFFSET('Sanitation Data'!$G$10,0,10*ROW('Sanitation Data'!G140))),'Data Summary'!DB146="Yes"),OFFSET('Sanitation Data'!$G$10,0,10*ROW('Sanitation Data'!G140)),NA())</f>
        <v>#N/A</v>
      </c>
      <c r="AN146" s="491" t="e">
        <f ca="1">+IF(AND(ISNUMBER(OFFSET('Sanitation Data'!$G$11,0,10*ROW('Sanitation Data'!G140))),'Data Summary'!DC146="Yes"),OFFSET('Sanitation Data'!$G$11,0,10*ROW('Sanitation Data'!G140)),NA())</f>
        <v>#N/A</v>
      </c>
      <c r="AO146" s="491" t="e">
        <f ca="1">+IF(AND(ISNUMBER(OFFSET('Sanitation Data'!$G$12,0,10*ROW('Sanitation Data'!G140))),'Data Summary'!DD146="Yes"),OFFSET('Sanitation Data'!$G$12,0,10*ROW('Sanitation Data'!G140)),NA())</f>
        <v>#N/A</v>
      </c>
      <c r="AP146" s="491" t="e">
        <f ca="1">+IF(AND(ISNUMBER(OFFSET('Sanitation Data'!$H$4,0,10*ROW('Sanitation Data'!H140))),'Data Summary'!DE146="Yes"),100-OFFSET('Sanitation Data'!$H$4,0,10*ROW('Sanitation Data'!H140)),NA())</f>
        <v>#N/A</v>
      </c>
      <c r="AQ146" s="491" t="e">
        <f ca="1">+IF(AND(ISNUMBER(OFFSET('Sanitation Data'!$H$6,0,10*ROW('Sanitation Data'!H140))),'Data Summary'!DF146="Yes"),OFFSET('Sanitation Data'!$H$6,0,10*ROW('Sanitation Data'!H140)),NA())</f>
        <v>#N/A</v>
      </c>
      <c r="AR146" s="491" t="e">
        <f ca="1">+IF(AND(ISNUMBER(OFFSET('Sanitation Data'!$H$10,0,10*ROW('Sanitation Data'!H140))),'Data Summary'!DG146="Yes"),OFFSET('Sanitation Data'!$H$10,0,10*ROW('Sanitation Data'!H140)),NA())</f>
        <v>#N/A</v>
      </c>
      <c r="AS146" s="491" t="e">
        <f ca="1">+IF(AND(ISNUMBER(OFFSET('Sanitation Data'!$H$11,0,10*ROW('Sanitation Data'!H140))),'Data Summary'!DH146="Yes"),OFFSET('Sanitation Data'!$H$11,0,10*ROW('Sanitation Data'!H140)),NA())</f>
        <v>#N/A</v>
      </c>
      <c r="AT146" s="491" t="e">
        <f ca="1">+IF(AND(ISNUMBER(OFFSET('Sanitation Data'!$H$12,0,10*ROW('Sanitation Data'!H140))),'Data Summary'!DI146="Yes"),OFFSET('Sanitation Data'!$H$12,0,10*ROW('Sanitation Data'!H140)),NA())</f>
        <v>#N/A</v>
      </c>
      <c r="AU146" s="491" t="e">
        <f ca="1">+IF(AND(ISNUMBER(OFFSET('Sanitation Data'!$I$4,0,10*ROW('Sanitation Data'!I140))),'Data Summary'!DJ146="Yes"),100-OFFSET('Sanitation Data'!$I$4,0,10*ROW('Sanitation Data'!I140)),NA())</f>
        <v>#N/A</v>
      </c>
      <c r="AV146" s="491" t="e">
        <f ca="1">+IF(AND(ISNUMBER(OFFSET('Sanitation Data'!$I$6,0,10*ROW('Sanitation Data'!I140))),'Data Summary'!DK146="Yes"),OFFSET('Sanitation Data'!$I$6,0,10*ROW('Sanitation Data'!I140)),NA())</f>
        <v>#N/A</v>
      </c>
      <c r="AW146" s="491" t="e">
        <f ca="1">+IF(AND(ISNUMBER(OFFSET('Sanitation Data'!$I$10,0,10*ROW('Sanitation Data'!I140))),'Data Summary'!DL146="Yes"),OFFSET('Sanitation Data'!$I$10,0,10*ROW('Sanitation Data'!I140)),NA())</f>
        <v>#N/A</v>
      </c>
      <c r="AX146" s="491" t="e">
        <f ca="1">+IF(AND(ISNUMBER(OFFSET('Sanitation Data'!$I$11,0,10*ROW('Sanitation Data'!I140))),'Data Summary'!DM146="Yes"),OFFSET('Sanitation Data'!$I$11,0,10*ROW('Sanitation Data'!I140)),NA())</f>
        <v>#N/A</v>
      </c>
      <c r="AY146" s="491" t="e">
        <f ca="1">+IF(AND(ISNUMBER(OFFSET('Sanitation Data'!$I$12,0,10*ROW('Sanitation Data'!I140))),'Data Summary'!DN146="Yes"),OFFSET('Sanitation Data'!$I$12,0,10*ROW('Sanitation Data'!I140)),NA())</f>
        <v>#N/A</v>
      </c>
      <c r="AZ146" s="492" t="e">
        <f ca="1">+IF(AND(ISNUMBER(OFFSET('Hygiene Data'!$D$5,0,10*ROW('Hygiene Data'!D140))),'Data Summary'!DO146="Yes"),OFFSET('Hygiene Data'!$D$5,0,10*ROW('Hygiene Data'!D140)),NA())</f>
        <v>#N/A</v>
      </c>
      <c r="BA146" s="492" t="e">
        <f ca="1">+IF(AND(ISNUMBER(OFFSET('Hygiene Data'!$D$7,0,10*ROW('Hygiene Data'!D140))),'Data Summary'!DP146="Yes"),OFFSET('Hygiene Data'!$D$7,0,10*ROW('Hygiene Data'!D140)),NA())</f>
        <v>#N/A</v>
      </c>
      <c r="BB146" s="492" t="e">
        <f ca="1">+IF(AND(ISNUMBER(OFFSET('Hygiene Data'!$D$9,0,10*ROW('Hygiene Data'!D140))),'Data Summary'!DQ146="Yes"),OFFSET('Hygiene Data'!$D$9,0,10*ROW('Hygiene Data'!D140)),NA())</f>
        <v>#N/A</v>
      </c>
      <c r="BC146" s="492" t="e">
        <f ca="1">+IF(AND(ISNUMBER(OFFSET('Hygiene Data'!$E$5,0,10*ROW('Hygiene Data'!E140))),'Data Summary'!DR146="Yes"),OFFSET('Hygiene Data'!$E$5,0,10*ROW('Hygiene Data'!E140)),NA())</f>
        <v>#N/A</v>
      </c>
      <c r="BD146" s="492" t="e">
        <f ca="1">+IF(AND(ISNUMBER(OFFSET('Hygiene Data'!$E$7,0,10*ROW('Hygiene Data'!E140))),'Data Summary'!DS146="Yes"),OFFSET('Hygiene Data'!$E$7,0,10*ROW('Hygiene Data'!E140)),NA())</f>
        <v>#N/A</v>
      </c>
      <c r="BE146" s="492" t="e">
        <f ca="1">+IF(AND(ISNUMBER(OFFSET('Hygiene Data'!$E$9,0,10*ROW('Hygiene Data'!E140))),'Data Summary'!DT146="Yes"),OFFSET('Hygiene Data'!$E$9,0,10*ROW('Hygiene Data'!E140)),NA())</f>
        <v>#N/A</v>
      </c>
      <c r="BF146" s="492" t="e">
        <f ca="1">+IF(AND(ISNUMBER(OFFSET('Hygiene Data'!$F$5,0,10*ROW('Hygiene Data'!F140))),'Data Summary'!DU146="Yes"),OFFSET('Hygiene Data'!$F$5,0,10*ROW('Hygiene Data'!F140)),NA())</f>
        <v>#N/A</v>
      </c>
      <c r="BG146" s="492" t="e">
        <f ca="1">+IF(AND(ISNUMBER(OFFSET('Hygiene Data'!$F$7,0,10*ROW('Hygiene Data'!F140))),'Data Summary'!DV146="Yes"),OFFSET('Hygiene Data'!$F$7,0,10*ROW('Hygiene Data'!F140)),NA())</f>
        <v>#N/A</v>
      </c>
      <c r="BH146" s="492" t="e">
        <f ca="1">+IF(AND(ISNUMBER(OFFSET('Hygiene Data'!$F$9,0,10*ROW('Hygiene Data'!F140))),'Data Summary'!DW146="Yes"),OFFSET('Hygiene Data'!$F$9,0,10*ROW('Hygiene Data'!F140)),NA())</f>
        <v>#N/A</v>
      </c>
      <c r="BI146" s="492" t="e">
        <f ca="1">+IF(AND(ISNUMBER(OFFSET('Hygiene Data'!$G$5,0,10*ROW('Hygiene Data'!G140))),'Data Summary'!DX146="Yes"),OFFSET('Hygiene Data'!$G$5,0,10*ROW('Hygiene Data'!G140)),NA())</f>
        <v>#N/A</v>
      </c>
      <c r="BJ146" s="492" t="e">
        <f ca="1">+IF(AND(ISNUMBER(OFFSET('Hygiene Data'!$G$7,0,10*ROW('Hygiene Data'!G140))),'Data Summary'!DY146="Yes"),OFFSET('Hygiene Data'!$G$7,0,10*ROW('Hygiene Data'!G140)),NA())</f>
        <v>#N/A</v>
      </c>
      <c r="BK146" s="492" t="e">
        <f ca="1">+IF(AND(ISNUMBER(OFFSET('Hygiene Data'!$G$9,0,10*ROW('Hygiene Data'!G140))),'Data Summary'!DZ146="Yes"),OFFSET('Hygiene Data'!$G$9,0,10*ROW('Hygiene Data'!G140)),NA())</f>
        <v>#N/A</v>
      </c>
      <c r="BL146" s="492" t="e">
        <f ca="1">+IF(AND(ISNUMBER(OFFSET('Hygiene Data'!$H$5,0,10*ROW('Hygiene Data'!H140))),'Data Summary'!EA146="Yes"),OFFSET('Hygiene Data'!$H$5,0,10*ROW('Hygiene Data'!H140)),NA())</f>
        <v>#N/A</v>
      </c>
      <c r="BM146" s="492" t="e">
        <f ca="1">+IF(AND(ISNUMBER(OFFSET('Hygiene Data'!$H$7,0,10*ROW('Hygiene Data'!H140))),'Data Summary'!EB146="Yes"),OFFSET('Hygiene Data'!$H$7,0,10*ROW('Hygiene Data'!H140)),NA())</f>
        <v>#N/A</v>
      </c>
      <c r="BN146" s="492" t="e">
        <f ca="1">+IF(AND(ISNUMBER(OFFSET('Hygiene Data'!$H$9,0,10*ROW('Hygiene Data'!H140))),'Data Summary'!EC146="Yes"),OFFSET('Hygiene Data'!$H$9,0,10*ROW('Hygiene Data'!H140)),NA())</f>
        <v>#N/A</v>
      </c>
      <c r="BO146" s="492" t="e">
        <f ca="1">+IF(AND(ISNUMBER(OFFSET('Hygiene Data'!$I$5,0,10*ROW('Hygiene Data'!I140))),'Data Summary'!ED146="Yes"),OFFSET('Hygiene Data'!$I$5,0,10*ROW('Hygiene Data'!I140)),NA())</f>
        <v>#N/A</v>
      </c>
      <c r="BP146" s="492" t="e">
        <f ca="1">+IF(AND(ISNUMBER(OFFSET('Hygiene Data'!$I$7,0,10*ROW('Hygiene Data'!I140))),'Data Summary'!EE146="Yes"),OFFSET('Hygiene Data'!$I$7,0,10*ROW('Hygiene Data'!I140)),NA())</f>
        <v>#N/A</v>
      </c>
      <c r="BQ146" s="492" t="e">
        <f ca="1">+IF(AND(ISNUMBER(OFFSET('Hygiene Data'!$I$9,0,10*ROW('Hygiene Data'!I140))),'Data Summary'!EF146="Yes"),OFFSET('Hygiene Data'!$I$9,0,10*ROW('Hygiene Data'!I140)),NA())</f>
        <v>#N/A</v>
      </c>
    </row>
    <row r="147" spans="1:69" x14ac:dyDescent="0.25">
      <c r="A147" s="488" t="e">
        <f ca="1">+RIGHT('Data Summary'!A147,LEN('Data Summary'!A147)-9)</f>
        <v>#VALUE!</v>
      </c>
      <c r="B147" s="462" t="str">
        <f ca="1">+IF(ISTEXT('Data Summary'!B147),'Data Summary'!B147,"")</f>
        <v/>
      </c>
      <c r="C147" s="489" t="e">
        <f ca="1">+VALUE('Data Summary'!C147)</f>
        <v>#VALUE!</v>
      </c>
      <c r="D147" s="490" t="e">
        <f ca="1">+IF(AND(ISNUMBER(OFFSET('Water Data'!$D$4,0,10*ROW('Water Data'!D141))),'Data Summary'!BS147="Yes"),100-OFFSET('Water Data'!$D$4,0,10*ROW('Water Data'!D141)),NA())</f>
        <v>#N/A</v>
      </c>
      <c r="E147" s="490" t="e">
        <f ca="1">+IF(AND(ISNUMBER(OFFSET('Water Data'!$D$6,0,10*ROW('Water Data'!D141))),'Data Summary'!BT147="Yes"),OFFSET('Water Data'!$D$6,0,10*ROW('Water Data'!D141)),NA())</f>
        <v>#N/A</v>
      </c>
      <c r="F147" s="490" t="e">
        <f ca="1">+IF(AND(ISNUMBER(OFFSET('Water Data'!$D$9,0,10*ROW('Water Data'!D141))),'Data Summary'!BU147="Yes"),OFFSET('Water Data'!$D$9,0,10*ROW('Water Data'!D141)),NA())</f>
        <v>#N/A</v>
      </c>
      <c r="G147" s="490" t="e">
        <f ca="1">+IF(AND(ISNUMBER(OFFSET('Water Data'!$E$4,0,10*ROW('Water Data'!E141))),'Data Summary'!BV147="Yes"),100-OFFSET('Water Data'!$E$4,0,10*ROW('Water Data'!E141)),NA())</f>
        <v>#N/A</v>
      </c>
      <c r="H147" s="490" t="e">
        <f ca="1">+IF(AND(ISNUMBER(OFFSET('Water Data'!$E$6,0,10*ROW('Water Data'!E141))),'Data Summary'!BW147="Yes"),OFFSET('Water Data'!$E$6,0,10*ROW('Water Data'!E141)),NA())</f>
        <v>#N/A</v>
      </c>
      <c r="I147" s="490" t="e">
        <f ca="1">+IF(AND(ISNUMBER(OFFSET('Water Data'!$E$9,0,10*ROW('Water Data'!E141))),'Data Summary'!BX147="Yes"),OFFSET('Water Data'!$E$9,0,10*ROW('Water Data'!E141)),NA())</f>
        <v>#N/A</v>
      </c>
      <c r="J147" s="490" t="e">
        <f ca="1">+IF(AND(ISNUMBER(OFFSET('Water Data'!$F$4,0,10*ROW('Water Data'!F141))),'Data Summary'!BY147="Yes"),100-OFFSET('Water Data'!$F$4,0,10*ROW('Water Data'!F141)),NA())</f>
        <v>#N/A</v>
      </c>
      <c r="K147" s="490" t="e">
        <f ca="1">+IF(AND(ISNUMBER(OFFSET('Water Data'!$F$6,0,10*ROW('Water Data'!F141))),'Data Summary'!BZ147="Yes"),OFFSET('Water Data'!$F$6,0,10*ROW('Water Data'!F141)),NA())</f>
        <v>#N/A</v>
      </c>
      <c r="L147" s="490" t="e">
        <f ca="1">+IF(AND(ISNUMBER(OFFSET('Water Data'!$F$9,0,10*ROW('Water Data'!F141))),'Data Summary'!CA147="Yes"),OFFSET('Water Data'!$F$9,0,10*ROW('Water Data'!F141)),NA())</f>
        <v>#N/A</v>
      </c>
      <c r="M147" s="490" t="e">
        <f ca="1">+IF(AND(ISNUMBER(OFFSET('Water Data'!$G$4,0,10*ROW('Water Data'!G141))),'Data Summary'!CB147="Yes"),100-OFFSET('Water Data'!$G$4,0,10*ROW('Water Data'!G141)),NA())</f>
        <v>#N/A</v>
      </c>
      <c r="N147" s="490" t="e">
        <f ca="1">+IF(AND(ISNUMBER(OFFSET('Water Data'!$G$6,0,10*ROW('Water Data'!G141))),'Data Summary'!CC147="Yes"),OFFSET('Water Data'!$G$6,0,10*ROW('Water Data'!G141)),NA())</f>
        <v>#N/A</v>
      </c>
      <c r="O147" s="490" t="e">
        <f ca="1">+IF(AND(ISNUMBER(OFFSET('Water Data'!$G$9,0,10*ROW('Water Data'!G141))),'Data Summary'!CD147="Yes"),OFFSET('Water Data'!$G$9,0,10*ROW('Water Data'!G141)),NA())</f>
        <v>#N/A</v>
      </c>
      <c r="P147" s="490" t="e">
        <f ca="1">+IF(AND(ISNUMBER(OFFSET('Water Data'!$H$4,0,10*ROW('Water Data'!H141))),'Data Summary'!CE147="Yes"),100-OFFSET('Water Data'!$H$4,0,10*ROW('Water Data'!H141)),NA())</f>
        <v>#N/A</v>
      </c>
      <c r="Q147" s="490" t="e">
        <f ca="1">+IF(AND(ISNUMBER(OFFSET('Water Data'!$H$6,0,10*ROW('Water Data'!H141))),'Data Summary'!CF147="Yes"),OFFSET('Water Data'!$H$6,0,10*ROW('Water Data'!H141)),NA())</f>
        <v>#N/A</v>
      </c>
      <c r="R147" s="490" t="e">
        <f ca="1">+IF(AND(ISNUMBER(OFFSET('Water Data'!$H$9,0,10*ROW('Water Data'!H141))),'Data Summary'!CG147="Yes"),OFFSET('Water Data'!$H$9,0,10*ROW('Water Data'!H141)),NA())</f>
        <v>#N/A</v>
      </c>
      <c r="S147" s="490" t="e">
        <f ca="1">+IF(AND(ISNUMBER(OFFSET('Water Data'!$I$4,0,10*ROW('Water Data'!I141))),'Data Summary'!CH147="Yes"),100-OFFSET('Water Data'!$I$4,0,10*ROW('Water Data'!I141)),NA())</f>
        <v>#N/A</v>
      </c>
      <c r="T147" s="490" t="e">
        <f ca="1">+IF(AND(ISNUMBER(OFFSET('Water Data'!$I$6,0,10*ROW('Water Data'!I141))),'Data Summary'!CI147="Yes"),OFFSET('Water Data'!$I$6,0,10*ROW('Water Data'!I141)),NA())</f>
        <v>#N/A</v>
      </c>
      <c r="U147" s="490" t="e">
        <f ca="1">+IF(AND(ISNUMBER(OFFSET('Water Data'!$I$9,0,10*ROW('Water Data'!I141))),'Data Summary'!CJ147="Yes"),OFFSET('Water Data'!$I$9,0,10*ROW('Water Data'!I141)),NA())</f>
        <v>#N/A</v>
      </c>
      <c r="V147" s="491" t="e">
        <f ca="1">+IF(AND(ISNUMBER(OFFSET('Sanitation Data'!$D$4,0,10*ROW('Sanitation Data'!D141))),'Data Summary'!CK147="Yes"),100-OFFSET('Sanitation Data'!$D$4,0,10*ROW('Sanitation Data'!D141)),NA())</f>
        <v>#N/A</v>
      </c>
      <c r="W147" s="491" t="e">
        <f ca="1">+IF(AND(ISNUMBER(OFFSET('Sanitation Data'!$D$6,0,10*ROW('Sanitation Data'!D141))),'Data Summary'!CL147="Yes"),OFFSET('Sanitation Data'!$D$6,0,10*ROW('Sanitation Data'!D141)),NA())</f>
        <v>#N/A</v>
      </c>
      <c r="X147" s="491" t="e">
        <f ca="1">+IF(AND(ISNUMBER(OFFSET('Sanitation Data'!$D$10,0,10*ROW('Sanitation Data'!D141))),'Data Summary'!CM147="Yes"),OFFSET('Sanitation Data'!$D$10,0,10*ROW('Sanitation Data'!D141)),NA())</f>
        <v>#N/A</v>
      </c>
      <c r="Y147" s="491" t="e">
        <f ca="1">+IF(AND(ISNUMBER(OFFSET('Sanitation Data'!$D$11,0,10*ROW('Sanitation Data'!D141))),'Data Summary'!CN147="Yes"),OFFSET('Sanitation Data'!$D$11,0,10*ROW('Sanitation Data'!D141)),NA())</f>
        <v>#N/A</v>
      </c>
      <c r="Z147" s="491" t="e">
        <f ca="1">+IF(AND(ISNUMBER(OFFSET('Sanitation Data'!$D$12,0,10*ROW('Sanitation Data'!D141))),'Data Summary'!CO147="Yes"),OFFSET('Sanitation Data'!$D$12,0,10*ROW('Sanitation Data'!D141)),NA())</f>
        <v>#N/A</v>
      </c>
      <c r="AA147" s="491" t="e">
        <f ca="1">+IF(AND(ISNUMBER(OFFSET('Sanitation Data'!$E$4,0,10*ROW('Sanitation Data'!E141))),'Data Summary'!CP147="Yes"),100-OFFSET('Sanitation Data'!$E$4,0,10*ROW('Sanitation Data'!E141)),NA())</f>
        <v>#N/A</v>
      </c>
      <c r="AB147" s="491" t="e">
        <f ca="1">+IF(AND(ISNUMBER(OFFSET('Sanitation Data'!$E$6,0,10*ROW('Sanitation Data'!E141))),'Data Summary'!CQ147="Yes"),OFFSET('Sanitation Data'!$E$6,0,10*ROW('Sanitation Data'!E141)),NA())</f>
        <v>#N/A</v>
      </c>
      <c r="AC147" s="491" t="e">
        <f ca="1">+IF(AND(ISNUMBER(OFFSET('Sanitation Data'!$E$10,0,10*ROW('Sanitation Data'!E141))),'Data Summary'!CR147="Yes"),OFFSET('Sanitation Data'!$E$10,0,10*ROW('Sanitation Data'!E141)),NA())</f>
        <v>#N/A</v>
      </c>
      <c r="AD147" s="491" t="e">
        <f ca="1">+IF(AND(ISNUMBER(OFFSET('Sanitation Data'!$E$11,0,10*ROW('Sanitation Data'!E141))),'Data Summary'!CS147="Yes"),OFFSET('Sanitation Data'!$E$11,0,10*ROW('Sanitation Data'!E141)),NA())</f>
        <v>#N/A</v>
      </c>
      <c r="AE147" s="491" t="e">
        <f ca="1">+IF(AND(ISNUMBER(OFFSET('Sanitation Data'!$E$12,0,10*ROW('Sanitation Data'!E141))),'Data Summary'!CT147="Yes"),OFFSET('Sanitation Data'!$E$12,0,10*ROW('Sanitation Data'!E141)),NA())</f>
        <v>#N/A</v>
      </c>
      <c r="AF147" s="491" t="e">
        <f ca="1">+IF(AND(ISNUMBER(OFFSET('Sanitation Data'!$F$4,0,10*ROW('Sanitation Data'!F141))),'Data Summary'!CU147="Yes"),100-OFFSET('Sanitation Data'!$F$4,0,10*ROW('Sanitation Data'!F141)),NA())</f>
        <v>#N/A</v>
      </c>
      <c r="AG147" s="491" t="e">
        <f ca="1">+IF(AND(ISNUMBER(OFFSET('Sanitation Data'!$F$6,0,10*ROW('Sanitation Data'!F141))),'Data Summary'!CV147="Yes"),OFFSET('Sanitation Data'!$F$6,0,10*ROW('Sanitation Data'!F141)),NA())</f>
        <v>#N/A</v>
      </c>
      <c r="AH147" s="491" t="e">
        <f ca="1">+IF(AND(ISNUMBER(OFFSET('Sanitation Data'!$F$10,0,10*ROW('Sanitation Data'!F141))),'Data Summary'!CW147="Yes"),OFFSET('Sanitation Data'!$F$10,0,10*ROW('Sanitation Data'!F141)),NA())</f>
        <v>#N/A</v>
      </c>
      <c r="AI147" s="491" t="e">
        <f ca="1">+IF(AND(ISNUMBER(OFFSET('Sanitation Data'!$F$11,0,10*ROW('Sanitation Data'!F141))),'Data Summary'!CX147="Yes"),OFFSET('Sanitation Data'!$F$11,0,10*ROW('Sanitation Data'!F141)),NA())</f>
        <v>#N/A</v>
      </c>
      <c r="AJ147" s="491" t="e">
        <f ca="1">+IF(AND(ISNUMBER(OFFSET('Sanitation Data'!$F$12,0,10*ROW('Sanitation Data'!F141))),'Data Summary'!CY147="Yes"),OFFSET('Sanitation Data'!$F$12,0,10*ROW('Sanitation Data'!F141)),NA())</f>
        <v>#N/A</v>
      </c>
      <c r="AK147" s="491" t="e">
        <f ca="1">+IF(AND(ISNUMBER(OFFSET('Sanitation Data'!$G$4,0,10*ROW('Sanitation Data'!G141))),'Data Summary'!CZ147="Yes"),100-OFFSET('Sanitation Data'!$G$4,0,10*ROW('Sanitation Data'!G141)),NA())</f>
        <v>#N/A</v>
      </c>
      <c r="AL147" s="491" t="e">
        <f ca="1">+IF(AND(ISNUMBER(OFFSET('Sanitation Data'!$G$6,0,10*ROW('Sanitation Data'!G141))),'Data Summary'!DA147="Yes"),OFFSET('Sanitation Data'!$G$6,0,10*ROW('Sanitation Data'!G141)),NA())</f>
        <v>#N/A</v>
      </c>
      <c r="AM147" s="491" t="e">
        <f ca="1">+IF(AND(ISNUMBER(OFFSET('Sanitation Data'!$G$10,0,10*ROW('Sanitation Data'!G141))),'Data Summary'!DB147="Yes"),OFFSET('Sanitation Data'!$G$10,0,10*ROW('Sanitation Data'!G141)),NA())</f>
        <v>#N/A</v>
      </c>
      <c r="AN147" s="491" t="e">
        <f ca="1">+IF(AND(ISNUMBER(OFFSET('Sanitation Data'!$G$11,0,10*ROW('Sanitation Data'!G141))),'Data Summary'!DC147="Yes"),OFFSET('Sanitation Data'!$G$11,0,10*ROW('Sanitation Data'!G141)),NA())</f>
        <v>#N/A</v>
      </c>
      <c r="AO147" s="491" t="e">
        <f ca="1">+IF(AND(ISNUMBER(OFFSET('Sanitation Data'!$G$12,0,10*ROW('Sanitation Data'!G141))),'Data Summary'!DD147="Yes"),OFFSET('Sanitation Data'!$G$12,0,10*ROW('Sanitation Data'!G141)),NA())</f>
        <v>#N/A</v>
      </c>
      <c r="AP147" s="491" t="e">
        <f ca="1">+IF(AND(ISNUMBER(OFFSET('Sanitation Data'!$H$4,0,10*ROW('Sanitation Data'!H141))),'Data Summary'!DE147="Yes"),100-OFFSET('Sanitation Data'!$H$4,0,10*ROW('Sanitation Data'!H141)),NA())</f>
        <v>#N/A</v>
      </c>
      <c r="AQ147" s="491" t="e">
        <f ca="1">+IF(AND(ISNUMBER(OFFSET('Sanitation Data'!$H$6,0,10*ROW('Sanitation Data'!H141))),'Data Summary'!DF147="Yes"),OFFSET('Sanitation Data'!$H$6,0,10*ROW('Sanitation Data'!H141)),NA())</f>
        <v>#N/A</v>
      </c>
      <c r="AR147" s="491" t="e">
        <f ca="1">+IF(AND(ISNUMBER(OFFSET('Sanitation Data'!$H$10,0,10*ROW('Sanitation Data'!H141))),'Data Summary'!DG147="Yes"),OFFSET('Sanitation Data'!$H$10,0,10*ROW('Sanitation Data'!H141)),NA())</f>
        <v>#N/A</v>
      </c>
      <c r="AS147" s="491" t="e">
        <f ca="1">+IF(AND(ISNUMBER(OFFSET('Sanitation Data'!$H$11,0,10*ROW('Sanitation Data'!H141))),'Data Summary'!DH147="Yes"),OFFSET('Sanitation Data'!$H$11,0,10*ROW('Sanitation Data'!H141)),NA())</f>
        <v>#N/A</v>
      </c>
      <c r="AT147" s="491" t="e">
        <f ca="1">+IF(AND(ISNUMBER(OFFSET('Sanitation Data'!$H$12,0,10*ROW('Sanitation Data'!H141))),'Data Summary'!DI147="Yes"),OFFSET('Sanitation Data'!$H$12,0,10*ROW('Sanitation Data'!H141)),NA())</f>
        <v>#N/A</v>
      </c>
      <c r="AU147" s="491" t="e">
        <f ca="1">+IF(AND(ISNUMBER(OFFSET('Sanitation Data'!$I$4,0,10*ROW('Sanitation Data'!I141))),'Data Summary'!DJ147="Yes"),100-OFFSET('Sanitation Data'!$I$4,0,10*ROW('Sanitation Data'!I141)),NA())</f>
        <v>#N/A</v>
      </c>
      <c r="AV147" s="491" t="e">
        <f ca="1">+IF(AND(ISNUMBER(OFFSET('Sanitation Data'!$I$6,0,10*ROW('Sanitation Data'!I141))),'Data Summary'!DK147="Yes"),OFFSET('Sanitation Data'!$I$6,0,10*ROW('Sanitation Data'!I141)),NA())</f>
        <v>#N/A</v>
      </c>
      <c r="AW147" s="491" t="e">
        <f ca="1">+IF(AND(ISNUMBER(OFFSET('Sanitation Data'!$I$10,0,10*ROW('Sanitation Data'!I141))),'Data Summary'!DL147="Yes"),OFFSET('Sanitation Data'!$I$10,0,10*ROW('Sanitation Data'!I141)),NA())</f>
        <v>#N/A</v>
      </c>
      <c r="AX147" s="491" t="e">
        <f ca="1">+IF(AND(ISNUMBER(OFFSET('Sanitation Data'!$I$11,0,10*ROW('Sanitation Data'!I141))),'Data Summary'!DM147="Yes"),OFFSET('Sanitation Data'!$I$11,0,10*ROW('Sanitation Data'!I141)),NA())</f>
        <v>#N/A</v>
      </c>
      <c r="AY147" s="491" t="e">
        <f ca="1">+IF(AND(ISNUMBER(OFFSET('Sanitation Data'!$I$12,0,10*ROW('Sanitation Data'!I141))),'Data Summary'!DN147="Yes"),OFFSET('Sanitation Data'!$I$12,0,10*ROW('Sanitation Data'!I141)),NA())</f>
        <v>#N/A</v>
      </c>
      <c r="AZ147" s="492" t="e">
        <f ca="1">+IF(AND(ISNUMBER(OFFSET('Hygiene Data'!$D$5,0,10*ROW('Hygiene Data'!D141))),'Data Summary'!DO147="Yes"),OFFSET('Hygiene Data'!$D$5,0,10*ROW('Hygiene Data'!D141)),NA())</f>
        <v>#N/A</v>
      </c>
      <c r="BA147" s="492" t="e">
        <f ca="1">+IF(AND(ISNUMBER(OFFSET('Hygiene Data'!$D$7,0,10*ROW('Hygiene Data'!D141))),'Data Summary'!DP147="Yes"),OFFSET('Hygiene Data'!$D$7,0,10*ROW('Hygiene Data'!D141)),NA())</f>
        <v>#N/A</v>
      </c>
      <c r="BB147" s="492" t="e">
        <f ca="1">+IF(AND(ISNUMBER(OFFSET('Hygiene Data'!$D$9,0,10*ROW('Hygiene Data'!D141))),'Data Summary'!DQ147="Yes"),OFFSET('Hygiene Data'!$D$9,0,10*ROW('Hygiene Data'!D141)),NA())</f>
        <v>#N/A</v>
      </c>
      <c r="BC147" s="492" t="e">
        <f ca="1">+IF(AND(ISNUMBER(OFFSET('Hygiene Data'!$E$5,0,10*ROW('Hygiene Data'!E141))),'Data Summary'!DR147="Yes"),OFFSET('Hygiene Data'!$E$5,0,10*ROW('Hygiene Data'!E141)),NA())</f>
        <v>#N/A</v>
      </c>
      <c r="BD147" s="492" t="e">
        <f ca="1">+IF(AND(ISNUMBER(OFFSET('Hygiene Data'!$E$7,0,10*ROW('Hygiene Data'!E141))),'Data Summary'!DS147="Yes"),OFFSET('Hygiene Data'!$E$7,0,10*ROW('Hygiene Data'!E141)),NA())</f>
        <v>#N/A</v>
      </c>
      <c r="BE147" s="492" t="e">
        <f ca="1">+IF(AND(ISNUMBER(OFFSET('Hygiene Data'!$E$9,0,10*ROW('Hygiene Data'!E141))),'Data Summary'!DT147="Yes"),OFFSET('Hygiene Data'!$E$9,0,10*ROW('Hygiene Data'!E141)),NA())</f>
        <v>#N/A</v>
      </c>
      <c r="BF147" s="492" t="e">
        <f ca="1">+IF(AND(ISNUMBER(OFFSET('Hygiene Data'!$F$5,0,10*ROW('Hygiene Data'!F141))),'Data Summary'!DU147="Yes"),OFFSET('Hygiene Data'!$F$5,0,10*ROW('Hygiene Data'!F141)),NA())</f>
        <v>#N/A</v>
      </c>
      <c r="BG147" s="492" t="e">
        <f ca="1">+IF(AND(ISNUMBER(OFFSET('Hygiene Data'!$F$7,0,10*ROW('Hygiene Data'!F141))),'Data Summary'!DV147="Yes"),OFFSET('Hygiene Data'!$F$7,0,10*ROW('Hygiene Data'!F141)),NA())</f>
        <v>#N/A</v>
      </c>
      <c r="BH147" s="492" t="e">
        <f ca="1">+IF(AND(ISNUMBER(OFFSET('Hygiene Data'!$F$9,0,10*ROW('Hygiene Data'!F141))),'Data Summary'!DW147="Yes"),OFFSET('Hygiene Data'!$F$9,0,10*ROW('Hygiene Data'!F141)),NA())</f>
        <v>#N/A</v>
      </c>
      <c r="BI147" s="492" t="e">
        <f ca="1">+IF(AND(ISNUMBER(OFFSET('Hygiene Data'!$G$5,0,10*ROW('Hygiene Data'!G141))),'Data Summary'!DX147="Yes"),OFFSET('Hygiene Data'!$G$5,0,10*ROW('Hygiene Data'!G141)),NA())</f>
        <v>#N/A</v>
      </c>
      <c r="BJ147" s="492" t="e">
        <f ca="1">+IF(AND(ISNUMBER(OFFSET('Hygiene Data'!$G$7,0,10*ROW('Hygiene Data'!G141))),'Data Summary'!DY147="Yes"),OFFSET('Hygiene Data'!$G$7,0,10*ROW('Hygiene Data'!G141)),NA())</f>
        <v>#N/A</v>
      </c>
      <c r="BK147" s="492" t="e">
        <f ca="1">+IF(AND(ISNUMBER(OFFSET('Hygiene Data'!$G$9,0,10*ROW('Hygiene Data'!G141))),'Data Summary'!DZ147="Yes"),OFFSET('Hygiene Data'!$G$9,0,10*ROW('Hygiene Data'!G141)),NA())</f>
        <v>#N/A</v>
      </c>
      <c r="BL147" s="492" t="e">
        <f ca="1">+IF(AND(ISNUMBER(OFFSET('Hygiene Data'!$H$5,0,10*ROW('Hygiene Data'!H141))),'Data Summary'!EA147="Yes"),OFFSET('Hygiene Data'!$H$5,0,10*ROW('Hygiene Data'!H141)),NA())</f>
        <v>#N/A</v>
      </c>
      <c r="BM147" s="492" t="e">
        <f ca="1">+IF(AND(ISNUMBER(OFFSET('Hygiene Data'!$H$7,0,10*ROW('Hygiene Data'!H141))),'Data Summary'!EB147="Yes"),OFFSET('Hygiene Data'!$H$7,0,10*ROW('Hygiene Data'!H141)),NA())</f>
        <v>#N/A</v>
      </c>
      <c r="BN147" s="492" t="e">
        <f ca="1">+IF(AND(ISNUMBER(OFFSET('Hygiene Data'!$H$9,0,10*ROW('Hygiene Data'!H141))),'Data Summary'!EC147="Yes"),OFFSET('Hygiene Data'!$H$9,0,10*ROW('Hygiene Data'!H141)),NA())</f>
        <v>#N/A</v>
      </c>
      <c r="BO147" s="492" t="e">
        <f ca="1">+IF(AND(ISNUMBER(OFFSET('Hygiene Data'!$I$5,0,10*ROW('Hygiene Data'!I141))),'Data Summary'!ED147="Yes"),OFFSET('Hygiene Data'!$I$5,0,10*ROW('Hygiene Data'!I141)),NA())</f>
        <v>#N/A</v>
      </c>
      <c r="BP147" s="492" t="e">
        <f ca="1">+IF(AND(ISNUMBER(OFFSET('Hygiene Data'!$I$7,0,10*ROW('Hygiene Data'!I141))),'Data Summary'!EE147="Yes"),OFFSET('Hygiene Data'!$I$7,0,10*ROW('Hygiene Data'!I141)),NA())</f>
        <v>#N/A</v>
      </c>
      <c r="BQ147" s="492" t="e">
        <f ca="1">+IF(AND(ISNUMBER(OFFSET('Hygiene Data'!$I$9,0,10*ROW('Hygiene Data'!I141))),'Data Summary'!EF147="Yes"),OFFSET('Hygiene Data'!$I$9,0,10*ROW('Hygiene Data'!I141)),NA())</f>
        <v>#N/A</v>
      </c>
    </row>
    <row r="148" spans="1:69" x14ac:dyDescent="0.25">
      <c r="A148" s="488" t="e">
        <f ca="1">+RIGHT('Data Summary'!A148,LEN('Data Summary'!A148)-9)</f>
        <v>#VALUE!</v>
      </c>
      <c r="B148" s="462" t="str">
        <f ca="1">+IF(ISTEXT('Data Summary'!B148),'Data Summary'!B148,"")</f>
        <v/>
      </c>
      <c r="C148" s="489" t="e">
        <f ca="1">+VALUE('Data Summary'!C148)</f>
        <v>#VALUE!</v>
      </c>
      <c r="D148" s="490" t="e">
        <f ca="1">+IF(AND(ISNUMBER(OFFSET('Water Data'!$D$4,0,10*ROW('Water Data'!D142))),'Data Summary'!BS148="Yes"),100-OFFSET('Water Data'!$D$4,0,10*ROW('Water Data'!D142)),NA())</f>
        <v>#N/A</v>
      </c>
      <c r="E148" s="490" t="e">
        <f ca="1">+IF(AND(ISNUMBER(OFFSET('Water Data'!$D$6,0,10*ROW('Water Data'!D142))),'Data Summary'!BT148="Yes"),OFFSET('Water Data'!$D$6,0,10*ROW('Water Data'!D142)),NA())</f>
        <v>#N/A</v>
      </c>
      <c r="F148" s="490" t="e">
        <f ca="1">+IF(AND(ISNUMBER(OFFSET('Water Data'!$D$9,0,10*ROW('Water Data'!D142))),'Data Summary'!BU148="Yes"),OFFSET('Water Data'!$D$9,0,10*ROW('Water Data'!D142)),NA())</f>
        <v>#N/A</v>
      </c>
      <c r="G148" s="490" t="e">
        <f ca="1">+IF(AND(ISNUMBER(OFFSET('Water Data'!$E$4,0,10*ROW('Water Data'!E142))),'Data Summary'!BV148="Yes"),100-OFFSET('Water Data'!$E$4,0,10*ROW('Water Data'!E142)),NA())</f>
        <v>#N/A</v>
      </c>
      <c r="H148" s="490" t="e">
        <f ca="1">+IF(AND(ISNUMBER(OFFSET('Water Data'!$E$6,0,10*ROW('Water Data'!E142))),'Data Summary'!BW148="Yes"),OFFSET('Water Data'!$E$6,0,10*ROW('Water Data'!E142)),NA())</f>
        <v>#N/A</v>
      </c>
      <c r="I148" s="490" t="e">
        <f ca="1">+IF(AND(ISNUMBER(OFFSET('Water Data'!$E$9,0,10*ROW('Water Data'!E142))),'Data Summary'!BX148="Yes"),OFFSET('Water Data'!$E$9,0,10*ROW('Water Data'!E142)),NA())</f>
        <v>#N/A</v>
      </c>
      <c r="J148" s="490" t="e">
        <f ca="1">+IF(AND(ISNUMBER(OFFSET('Water Data'!$F$4,0,10*ROW('Water Data'!F142))),'Data Summary'!BY148="Yes"),100-OFFSET('Water Data'!$F$4,0,10*ROW('Water Data'!F142)),NA())</f>
        <v>#N/A</v>
      </c>
      <c r="K148" s="490" t="e">
        <f ca="1">+IF(AND(ISNUMBER(OFFSET('Water Data'!$F$6,0,10*ROW('Water Data'!F142))),'Data Summary'!BZ148="Yes"),OFFSET('Water Data'!$F$6,0,10*ROW('Water Data'!F142)),NA())</f>
        <v>#N/A</v>
      </c>
      <c r="L148" s="490" t="e">
        <f ca="1">+IF(AND(ISNUMBER(OFFSET('Water Data'!$F$9,0,10*ROW('Water Data'!F142))),'Data Summary'!CA148="Yes"),OFFSET('Water Data'!$F$9,0,10*ROW('Water Data'!F142)),NA())</f>
        <v>#N/A</v>
      </c>
      <c r="M148" s="490" t="e">
        <f ca="1">+IF(AND(ISNUMBER(OFFSET('Water Data'!$G$4,0,10*ROW('Water Data'!G142))),'Data Summary'!CB148="Yes"),100-OFFSET('Water Data'!$G$4,0,10*ROW('Water Data'!G142)),NA())</f>
        <v>#N/A</v>
      </c>
      <c r="N148" s="490" t="e">
        <f ca="1">+IF(AND(ISNUMBER(OFFSET('Water Data'!$G$6,0,10*ROW('Water Data'!G142))),'Data Summary'!CC148="Yes"),OFFSET('Water Data'!$G$6,0,10*ROW('Water Data'!G142)),NA())</f>
        <v>#N/A</v>
      </c>
      <c r="O148" s="490" t="e">
        <f ca="1">+IF(AND(ISNUMBER(OFFSET('Water Data'!$G$9,0,10*ROW('Water Data'!G142))),'Data Summary'!CD148="Yes"),OFFSET('Water Data'!$G$9,0,10*ROW('Water Data'!G142)),NA())</f>
        <v>#N/A</v>
      </c>
      <c r="P148" s="490" t="e">
        <f ca="1">+IF(AND(ISNUMBER(OFFSET('Water Data'!$H$4,0,10*ROW('Water Data'!H142))),'Data Summary'!CE148="Yes"),100-OFFSET('Water Data'!$H$4,0,10*ROW('Water Data'!H142)),NA())</f>
        <v>#N/A</v>
      </c>
      <c r="Q148" s="490" t="e">
        <f ca="1">+IF(AND(ISNUMBER(OFFSET('Water Data'!$H$6,0,10*ROW('Water Data'!H142))),'Data Summary'!CF148="Yes"),OFFSET('Water Data'!$H$6,0,10*ROW('Water Data'!H142)),NA())</f>
        <v>#N/A</v>
      </c>
      <c r="R148" s="490" t="e">
        <f ca="1">+IF(AND(ISNUMBER(OFFSET('Water Data'!$H$9,0,10*ROW('Water Data'!H142))),'Data Summary'!CG148="Yes"),OFFSET('Water Data'!$H$9,0,10*ROW('Water Data'!H142)),NA())</f>
        <v>#N/A</v>
      </c>
      <c r="S148" s="490" t="e">
        <f ca="1">+IF(AND(ISNUMBER(OFFSET('Water Data'!$I$4,0,10*ROW('Water Data'!I142))),'Data Summary'!CH148="Yes"),100-OFFSET('Water Data'!$I$4,0,10*ROW('Water Data'!I142)),NA())</f>
        <v>#N/A</v>
      </c>
      <c r="T148" s="490" t="e">
        <f ca="1">+IF(AND(ISNUMBER(OFFSET('Water Data'!$I$6,0,10*ROW('Water Data'!I142))),'Data Summary'!CI148="Yes"),OFFSET('Water Data'!$I$6,0,10*ROW('Water Data'!I142)),NA())</f>
        <v>#N/A</v>
      </c>
      <c r="U148" s="490" t="e">
        <f ca="1">+IF(AND(ISNUMBER(OFFSET('Water Data'!$I$9,0,10*ROW('Water Data'!I142))),'Data Summary'!CJ148="Yes"),OFFSET('Water Data'!$I$9,0,10*ROW('Water Data'!I142)),NA())</f>
        <v>#N/A</v>
      </c>
      <c r="V148" s="491" t="e">
        <f ca="1">+IF(AND(ISNUMBER(OFFSET('Sanitation Data'!$D$4,0,10*ROW('Sanitation Data'!D142))),'Data Summary'!CK148="Yes"),100-OFFSET('Sanitation Data'!$D$4,0,10*ROW('Sanitation Data'!D142)),NA())</f>
        <v>#N/A</v>
      </c>
      <c r="W148" s="491" t="e">
        <f ca="1">+IF(AND(ISNUMBER(OFFSET('Sanitation Data'!$D$6,0,10*ROW('Sanitation Data'!D142))),'Data Summary'!CL148="Yes"),OFFSET('Sanitation Data'!$D$6,0,10*ROW('Sanitation Data'!D142)),NA())</f>
        <v>#N/A</v>
      </c>
      <c r="X148" s="491" t="e">
        <f ca="1">+IF(AND(ISNUMBER(OFFSET('Sanitation Data'!$D$10,0,10*ROW('Sanitation Data'!D142))),'Data Summary'!CM148="Yes"),OFFSET('Sanitation Data'!$D$10,0,10*ROW('Sanitation Data'!D142)),NA())</f>
        <v>#N/A</v>
      </c>
      <c r="Y148" s="491" t="e">
        <f ca="1">+IF(AND(ISNUMBER(OFFSET('Sanitation Data'!$D$11,0,10*ROW('Sanitation Data'!D142))),'Data Summary'!CN148="Yes"),OFFSET('Sanitation Data'!$D$11,0,10*ROW('Sanitation Data'!D142)),NA())</f>
        <v>#N/A</v>
      </c>
      <c r="Z148" s="491" t="e">
        <f ca="1">+IF(AND(ISNUMBER(OFFSET('Sanitation Data'!$D$12,0,10*ROW('Sanitation Data'!D142))),'Data Summary'!CO148="Yes"),OFFSET('Sanitation Data'!$D$12,0,10*ROW('Sanitation Data'!D142)),NA())</f>
        <v>#N/A</v>
      </c>
      <c r="AA148" s="491" t="e">
        <f ca="1">+IF(AND(ISNUMBER(OFFSET('Sanitation Data'!$E$4,0,10*ROW('Sanitation Data'!E142))),'Data Summary'!CP148="Yes"),100-OFFSET('Sanitation Data'!$E$4,0,10*ROW('Sanitation Data'!E142)),NA())</f>
        <v>#N/A</v>
      </c>
      <c r="AB148" s="491" t="e">
        <f ca="1">+IF(AND(ISNUMBER(OFFSET('Sanitation Data'!$E$6,0,10*ROW('Sanitation Data'!E142))),'Data Summary'!CQ148="Yes"),OFFSET('Sanitation Data'!$E$6,0,10*ROW('Sanitation Data'!E142)),NA())</f>
        <v>#N/A</v>
      </c>
      <c r="AC148" s="491" t="e">
        <f ca="1">+IF(AND(ISNUMBER(OFFSET('Sanitation Data'!$E$10,0,10*ROW('Sanitation Data'!E142))),'Data Summary'!CR148="Yes"),OFFSET('Sanitation Data'!$E$10,0,10*ROW('Sanitation Data'!E142)),NA())</f>
        <v>#N/A</v>
      </c>
      <c r="AD148" s="491" t="e">
        <f ca="1">+IF(AND(ISNUMBER(OFFSET('Sanitation Data'!$E$11,0,10*ROW('Sanitation Data'!E142))),'Data Summary'!CS148="Yes"),OFFSET('Sanitation Data'!$E$11,0,10*ROW('Sanitation Data'!E142)),NA())</f>
        <v>#N/A</v>
      </c>
      <c r="AE148" s="491" t="e">
        <f ca="1">+IF(AND(ISNUMBER(OFFSET('Sanitation Data'!$E$12,0,10*ROW('Sanitation Data'!E142))),'Data Summary'!CT148="Yes"),OFFSET('Sanitation Data'!$E$12,0,10*ROW('Sanitation Data'!E142)),NA())</f>
        <v>#N/A</v>
      </c>
      <c r="AF148" s="491" t="e">
        <f ca="1">+IF(AND(ISNUMBER(OFFSET('Sanitation Data'!$F$4,0,10*ROW('Sanitation Data'!F142))),'Data Summary'!CU148="Yes"),100-OFFSET('Sanitation Data'!$F$4,0,10*ROW('Sanitation Data'!F142)),NA())</f>
        <v>#N/A</v>
      </c>
      <c r="AG148" s="491" t="e">
        <f ca="1">+IF(AND(ISNUMBER(OFFSET('Sanitation Data'!$F$6,0,10*ROW('Sanitation Data'!F142))),'Data Summary'!CV148="Yes"),OFFSET('Sanitation Data'!$F$6,0,10*ROW('Sanitation Data'!F142)),NA())</f>
        <v>#N/A</v>
      </c>
      <c r="AH148" s="491" t="e">
        <f ca="1">+IF(AND(ISNUMBER(OFFSET('Sanitation Data'!$F$10,0,10*ROW('Sanitation Data'!F142))),'Data Summary'!CW148="Yes"),OFFSET('Sanitation Data'!$F$10,0,10*ROW('Sanitation Data'!F142)),NA())</f>
        <v>#N/A</v>
      </c>
      <c r="AI148" s="491" t="e">
        <f ca="1">+IF(AND(ISNUMBER(OFFSET('Sanitation Data'!$F$11,0,10*ROW('Sanitation Data'!F142))),'Data Summary'!CX148="Yes"),OFFSET('Sanitation Data'!$F$11,0,10*ROW('Sanitation Data'!F142)),NA())</f>
        <v>#N/A</v>
      </c>
      <c r="AJ148" s="491" t="e">
        <f ca="1">+IF(AND(ISNUMBER(OFFSET('Sanitation Data'!$F$12,0,10*ROW('Sanitation Data'!F142))),'Data Summary'!CY148="Yes"),OFFSET('Sanitation Data'!$F$12,0,10*ROW('Sanitation Data'!F142)),NA())</f>
        <v>#N/A</v>
      </c>
      <c r="AK148" s="491" t="e">
        <f ca="1">+IF(AND(ISNUMBER(OFFSET('Sanitation Data'!$G$4,0,10*ROW('Sanitation Data'!G142))),'Data Summary'!CZ148="Yes"),100-OFFSET('Sanitation Data'!$G$4,0,10*ROW('Sanitation Data'!G142)),NA())</f>
        <v>#N/A</v>
      </c>
      <c r="AL148" s="491" t="e">
        <f ca="1">+IF(AND(ISNUMBER(OFFSET('Sanitation Data'!$G$6,0,10*ROW('Sanitation Data'!G142))),'Data Summary'!DA148="Yes"),OFFSET('Sanitation Data'!$G$6,0,10*ROW('Sanitation Data'!G142)),NA())</f>
        <v>#N/A</v>
      </c>
      <c r="AM148" s="491" t="e">
        <f ca="1">+IF(AND(ISNUMBER(OFFSET('Sanitation Data'!$G$10,0,10*ROW('Sanitation Data'!G142))),'Data Summary'!DB148="Yes"),OFFSET('Sanitation Data'!$G$10,0,10*ROW('Sanitation Data'!G142)),NA())</f>
        <v>#N/A</v>
      </c>
      <c r="AN148" s="491" t="e">
        <f ca="1">+IF(AND(ISNUMBER(OFFSET('Sanitation Data'!$G$11,0,10*ROW('Sanitation Data'!G142))),'Data Summary'!DC148="Yes"),OFFSET('Sanitation Data'!$G$11,0,10*ROW('Sanitation Data'!G142)),NA())</f>
        <v>#N/A</v>
      </c>
      <c r="AO148" s="491" t="e">
        <f ca="1">+IF(AND(ISNUMBER(OFFSET('Sanitation Data'!$G$12,0,10*ROW('Sanitation Data'!G142))),'Data Summary'!DD148="Yes"),OFFSET('Sanitation Data'!$G$12,0,10*ROW('Sanitation Data'!G142)),NA())</f>
        <v>#N/A</v>
      </c>
      <c r="AP148" s="491" t="e">
        <f ca="1">+IF(AND(ISNUMBER(OFFSET('Sanitation Data'!$H$4,0,10*ROW('Sanitation Data'!H142))),'Data Summary'!DE148="Yes"),100-OFFSET('Sanitation Data'!$H$4,0,10*ROW('Sanitation Data'!H142)),NA())</f>
        <v>#N/A</v>
      </c>
      <c r="AQ148" s="491" t="e">
        <f ca="1">+IF(AND(ISNUMBER(OFFSET('Sanitation Data'!$H$6,0,10*ROW('Sanitation Data'!H142))),'Data Summary'!DF148="Yes"),OFFSET('Sanitation Data'!$H$6,0,10*ROW('Sanitation Data'!H142)),NA())</f>
        <v>#N/A</v>
      </c>
      <c r="AR148" s="491" t="e">
        <f ca="1">+IF(AND(ISNUMBER(OFFSET('Sanitation Data'!$H$10,0,10*ROW('Sanitation Data'!H142))),'Data Summary'!DG148="Yes"),OFFSET('Sanitation Data'!$H$10,0,10*ROW('Sanitation Data'!H142)),NA())</f>
        <v>#N/A</v>
      </c>
      <c r="AS148" s="491" t="e">
        <f ca="1">+IF(AND(ISNUMBER(OFFSET('Sanitation Data'!$H$11,0,10*ROW('Sanitation Data'!H142))),'Data Summary'!DH148="Yes"),OFFSET('Sanitation Data'!$H$11,0,10*ROW('Sanitation Data'!H142)),NA())</f>
        <v>#N/A</v>
      </c>
      <c r="AT148" s="491" t="e">
        <f ca="1">+IF(AND(ISNUMBER(OFFSET('Sanitation Data'!$H$12,0,10*ROW('Sanitation Data'!H142))),'Data Summary'!DI148="Yes"),OFFSET('Sanitation Data'!$H$12,0,10*ROW('Sanitation Data'!H142)),NA())</f>
        <v>#N/A</v>
      </c>
      <c r="AU148" s="491" t="e">
        <f ca="1">+IF(AND(ISNUMBER(OFFSET('Sanitation Data'!$I$4,0,10*ROW('Sanitation Data'!I142))),'Data Summary'!DJ148="Yes"),100-OFFSET('Sanitation Data'!$I$4,0,10*ROW('Sanitation Data'!I142)),NA())</f>
        <v>#N/A</v>
      </c>
      <c r="AV148" s="491" t="e">
        <f ca="1">+IF(AND(ISNUMBER(OFFSET('Sanitation Data'!$I$6,0,10*ROW('Sanitation Data'!I142))),'Data Summary'!DK148="Yes"),OFFSET('Sanitation Data'!$I$6,0,10*ROW('Sanitation Data'!I142)),NA())</f>
        <v>#N/A</v>
      </c>
      <c r="AW148" s="491" t="e">
        <f ca="1">+IF(AND(ISNUMBER(OFFSET('Sanitation Data'!$I$10,0,10*ROW('Sanitation Data'!I142))),'Data Summary'!DL148="Yes"),OFFSET('Sanitation Data'!$I$10,0,10*ROW('Sanitation Data'!I142)),NA())</f>
        <v>#N/A</v>
      </c>
      <c r="AX148" s="491" t="e">
        <f ca="1">+IF(AND(ISNUMBER(OFFSET('Sanitation Data'!$I$11,0,10*ROW('Sanitation Data'!I142))),'Data Summary'!DM148="Yes"),OFFSET('Sanitation Data'!$I$11,0,10*ROW('Sanitation Data'!I142)),NA())</f>
        <v>#N/A</v>
      </c>
      <c r="AY148" s="491" t="e">
        <f ca="1">+IF(AND(ISNUMBER(OFFSET('Sanitation Data'!$I$12,0,10*ROW('Sanitation Data'!I142))),'Data Summary'!DN148="Yes"),OFFSET('Sanitation Data'!$I$12,0,10*ROW('Sanitation Data'!I142)),NA())</f>
        <v>#N/A</v>
      </c>
      <c r="AZ148" s="492" t="e">
        <f ca="1">+IF(AND(ISNUMBER(OFFSET('Hygiene Data'!$D$5,0,10*ROW('Hygiene Data'!D142))),'Data Summary'!DO148="Yes"),OFFSET('Hygiene Data'!$D$5,0,10*ROW('Hygiene Data'!D142)),NA())</f>
        <v>#N/A</v>
      </c>
      <c r="BA148" s="492" t="e">
        <f ca="1">+IF(AND(ISNUMBER(OFFSET('Hygiene Data'!$D$7,0,10*ROW('Hygiene Data'!D142))),'Data Summary'!DP148="Yes"),OFFSET('Hygiene Data'!$D$7,0,10*ROW('Hygiene Data'!D142)),NA())</f>
        <v>#N/A</v>
      </c>
      <c r="BB148" s="492" t="e">
        <f ca="1">+IF(AND(ISNUMBER(OFFSET('Hygiene Data'!$D$9,0,10*ROW('Hygiene Data'!D142))),'Data Summary'!DQ148="Yes"),OFFSET('Hygiene Data'!$D$9,0,10*ROW('Hygiene Data'!D142)),NA())</f>
        <v>#N/A</v>
      </c>
      <c r="BC148" s="492" t="e">
        <f ca="1">+IF(AND(ISNUMBER(OFFSET('Hygiene Data'!$E$5,0,10*ROW('Hygiene Data'!E142))),'Data Summary'!DR148="Yes"),OFFSET('Hygiene Data'!$E$5,0,10*ROW('Hygiene Data'!E142)),NA())</f>
        <v>#N/A</v>
      </c>
      <c r="BD148" s="492" t="e">
        <f ca="1">+IF(AND(ISNUMBER(OFFSET('Hygiene Data'!$E$7,0,10*ROW('Hygiene Data'!E142))),'Data Summary'!DS148="Yes"),OFFSET('Hygiene Data'!$E$7,0,10*ROW('Hygiene Data'!E142)),NA())</f>
        <v>#N/A</v>
      </c>
      <c r="BE148" s="492" t="e">
        <f ca="1">+IF(AND(ISNUMBER(OFFSET('Hygiene Data'!$E$9,0,10*ROW('Hygiene Data'!E142))),'Data Summary'!DT148="Yes"),OFFSET('Hygiene Data'!$E$9,0,10*ROW('Hygiene Data'!E142)),NA())</f>
        <v>#N/A</v>
      </c>
      <c r="BF148" s="492" t="e">
        <f ca="1">+IF(AND(ISNUMBER(OFFSET('Hygiene Data'!$F$5,0,10*ROW('Hygiene Data'!F142))),'Data Summary'!DU148="Yes"),OFFSET('Hygiene Data'!$F$5,0,10*ROW('Hygiene Data'!F142)),NA())</f>
        <v>#N/A</v>
      </c>
      <c r="BG148" s="492" t="e">
        <f ca="1">+IF(AND(ISNUMBER(OFFSET('Hygiene Data'!$F$7,0,10*ROW('Hygiene Data'!F142))),'Data Summary'!DV148="Yes"),OFFSET('Hygiene Data'!$F$7,0,10*ROW('Hygiene Data'!F142)),NA())</f>
        <v>#N/A</v>
      </c>
      <c r="BH148" s="492" t="e">
        <f ca="1">+IF(AND(ISNUMBER(OFFSET('Hygiene Data'!$F$9,0,10*ROW('Hygiene Data'!F142))),'Data Summary'!DW148="Yes"),OFFSET('Hygiene Data'!$F$9,0,10*ROW('Hygiene Data'!F142)),NA())</f>
        <v>#N/A</v>
      </c>
      <c r="BI148" s="492" t="e">
        <f ca="1">+IF(AND(ISNUMBER(OFFSET('Hygiene Data'!$G$5,0,10*ROW('Hygiene Data'!G142))),'Data Summary'!DX148="Yes"),OFFSET('Hygiene Data'!$G$5,0,10*ROW('Hygiene Data'!G142)),NA())</f>
        <v>#N/A</v>
      </c>
      <c r="BJ148" s="492" t="e">
        <f ca="1">+IF(AND(ISNUMBER(OFFSET('Hygiene Data'!$G$7,0,10*ROW('Hygiene Data'!G142))),'Data Summary'!DY148="Yes"),OFFSET('Hygiene Data'!$G$7,0,10*ROW('Hygiene Data'!G142)),NA())</f>
        <v>#N/A</v>
      </c>
      <c r="BK148" s="492" t="e">
        <f ca="1">+IF(AND(ISNUMBER(OFFSET('Hygiene Data'!$G$9,0,10*ROW('Hygiene Data'!G142))),'Data Summary'!DZ148="Yes"),OFFSET('Hygiene Data'!$G$9,0,10*ROW('Hygiene Data'!G142)),NA())</f>
        <v>#N/A</v>
      </c>
      <c r="BL148" s="492" t="e">
        <f ca="1">+IF(AND(ISNUMBER(OFFSET('Hygiene Data'!$H$5,0,10*ROW('Hygiene Data'!H142))),'Data Summary'!EA148="Yes"),OFFSET('Hygiene Data'!$H$5,0,10*ROW('Hygiene Data'!H142)),NA())</f>
        <v>#N/A</v>
      </c>
      <c r="BM148" s="492" t="e">
        <f ca="1">+IF(AND(ISNUMBER(OFFSET('Hygiene Data'!$H$7,0,10*ROW('Hygiene Data'!H142))),'Data Summary'!EB148="Yes"),OFFSET('Hygiene Data'!$H$7,0,10*ROW('Hygiene Data'!H142)),NA())</f>
        <v>#N/A</v>
      </c>
      <c r="BN148" s="492" t="e">
        <f ca="1">+IF(AND(ISNUMBER(OFFSET('Hygiene Data'!$H$9,0,10*ROW('Hygiene Data'!H142))),'Data Summary'!EC148="Yes"),OFFSET('Hygiene Data'!$H$9,0,10*ROW('Hygiene Data'!H142)),NA())</f>
        <v>#N/A</v>
      </c>
      <c r="BO148" s="492" t="e">
        <f ca="1">+IF(AND(ISNUMBER(OFFSET('Hygiene Data'!$I$5,0,10*ROW('Hygiene Data'!I142))),'Data Summary'!ED148="Yes"),OFFSET('Hygiene Data'!$I$5,0,10*ROW('Hygiene Data'!I142)),NA())</f>
        <v>#N/A</v>
      </c>
      <c r="BP148" s="492" t="e">
        <f ca="1">+IF(AND(ISNUMBER(OFFSET('Hygiene Data'!$I$7,0,10*ROW('Hygiene Data'!I142))),'Data Summary'!EE148="Yes"),OFFSET('Hygiene Data'!$I$7,0,10*ROW('Hygiene Data'!I142)),NA())</f>
        <v>#N/A</v>
      </c>
      <c r="BQ148" s="492" t="e">
        <f ca="1">+IF(AND(ISNUMBER(OFFSET('Hygiene Data'!$I$9,0,10*ROW('Hygiene Data'!I142))),'Data Summary'!EF148="Yes"),OFFSET('Hygiene Data'!$I$9,0,10*ROW('Hygiene Data'!I142)),NA())</f>
        <v>#N/A</v>
      </c>
    </row>
    <row r="149" spans="1:69" x14ac:dyDescent="0.25">
      <c r="A149" s="488" t="e">
        <f ca="1">+RIGHT('Data Summary'!A149,LEN('Data Summary'!A149)-9)</f>
        <v>#VALUE!</v>
      </c>
      <c r="B149" s="462" t="str">
        <f ca="1">+IF(ISTEXT('Data Summary'!B149),'Data Summary'!B149,"")</f>
        <v/>
      </c>
      <c r="C149" s="489" t="e">
        <f ca="1">+VALUE('Data Summary'!C149)</f>
        <v>#VALUE!</v>
      </c>
      <c r="D149" s="490" t="e">
        <f ca="1">+IF(AND(ISNUMBER(OFFSET('Water Data'!$D$4,0,10*ROW('Water Data'!D143))),'Data Summary'!BS149="Yes"),100-OFFSET('Water Data'!$D$4,0,10*ROW('Water Data'!D143)),NA())</f>
        <v>#N/A</v>
      </c>
      <c r="E149" s="490" t="e">
        <f ca="1">+IF(AND(ISNUMBER(OFFSET('Water Data'!$D$6,0,10*ROW('Water Data'!D143))),'Data Summary'!BT149="Yes"),OFFSET('Water Data'!$D$6,0,10*ROW('Water Data'!D143)),NA())</f>
        <v>#N/A</v>
      </c>
      <c r="F149" s="490" t="e">
        <f ca="1">+IF(AND(ISNUMBER(OFFSET('Water Data'!$D$9,0,10*ROW('Water Data'!D143))),'Data Summary'!BU149="Yes"),OFFSET('Water Data'!$D$9,0,10*ROW('Water Data'!D143)),NA())</f>
        <v>#N/A</v>
      </c>
      <c r="G149" s="490" t="e">
        <f ca="1">+IF(AND(ISNUMBER(OFFSET('Water Data'!$E$4,0,10*ROW('Water Data'!E143))),'Data Summary'!BV149="Yes"),100-OFFSET('Water Data'!$E$4,0,10*ROW('Water Data'!E143)),NA())</f>
        <v>#N/A</v>
      </c>
      <c r="H149" s="490" t="e">
        <f ca="1">+IF(AND(ISNUMBER(OFFSET('Water Data'!$E$6,0,10*ROW('Water Data'!E143))),'Data Summary'!BW149="Yes"),OFFSET('Water Data'!$E$6,0,10*ROW('Water Data'!E143)),NA())</f>
        <v>#N/A</v>
      </c>
      <c r="I149" s="490" t="e">
        <f ca="1">+IF(AND(ISNUMBER(OFFSET('Water Data'!$E$9,0,10*ROW('Water Data'!E143))),'Data Summary'!BX149="Yes"),OFFSET('Water Data'!$E$9,0,10*ROW('Water Data'!E143)),NA())</f>
        <v>#N/A</v>
      </c>
      <c r="J149" s="490" t="e">
        <f ca="1">+IF(AND(ISNUMBER(OFFSET('Water Data'!$F$4,0,10*ROW('Water Data'!F143))),'Data Summary'!BY149="Yes"),100-OFFSET('Water Data'!$F$4,0,10*ROW('Water Data'!F143)),NA())</f>
        <v>#N/A</v>
      </c>
      <c r="K149" s="490" t="e">
        <f ca="1">+IF(AND(ISNUMBER(OFFSET('Water Data'!$F$6,0,10*ROW('Water Data'!F143))),'Data Summary'!BZ149="Yes"),OFFSET('Water Data'!$F$6,0,10*ROW('Water Data'!F143)),NA())</f>
        <v>#N/A</v>
      </c>
      <c r="L149" s="490" t="e">
        <f ca="1">+IF(AND(ISNUMBER(OFFSET('Water Data'!$F$9,0,10*ROW('Water Data'!F143))),'Data Summary'!CA149="Yes"),OFFSET('Water Data'!$F$9,0,10*ROW('Water Data'!F143)),NA())</f>
        <v>#N/A</v>
      </c>
      <c r="M149" s="490" t="e">
        <f ca="1">+IF(AND(ISNUMBER(OFFSET('Water Data'!$G$4,0,10*ROW('Water Data'!G143))),'Data Summary'!CB149="Yes"),100-OFFSET('Water Data'!$G$4,0,10*ROW('Water Data'!G143)),NA())</f>
        <v>#N/A</v>
      </c>
      <c r="N149" s="490" t="e">
        <f ca="1">+IF(AND(ISNUMBER(OFFSET('Water Data'!$G$6,0,10*ROW('Water Data'!G143))),'Data Summary'!CC149="Yes"),OFFSET('Water Data'!$G$6,0,10*ROW('Water Data'!G143)),NA())</f>
        <v>#N/A</v>
      </c>
      <c r="O149" s="490" t="e">
        <f ca="1">+IF(AND(ISNUMBER(OFFSET('Water Data'!$G$9,0,10*ROW('Water Data'!G143))),'Data Summary'!CD149="Yes"),OFFSET('Water Data'!$G$9,0,10*ROW('Water Data'!G143)),NA())</f>
        <v>#N/A</v>
      </c>
      <c r="P149" s="490" t="e">
        <f ca="1">+IF(AND(ISNUMBER(OFFSET('Water Data'!$H$4,0,10*ROW('Water Data'!H143))),'Data Summary'!CE149="Yes"),100-OFFSET('Water Data'!$H$4,0,10*ROW('Water Data'!H143)),NA())</f>
        <v>#N/A</v>
      </c>
      <c r="Q149" s="490" t="e">
        <f ca="1">+IF(AND(ISNUMBER(OFFSET('Water Data'!$H$6,0,10*ROW('Water Data'!H143))),'Data Summary'!CF149="Yes"),OFFSET('Water Data'!$H$6,0,10*ROW('Water Data'!H143)),NA())</f>
        <v>#N/A</v>
      </c>
      <c r="R149" s="490" t="e">
        <f ca="1">+IF(AND(ISNUMBER(OFFSET('Water Data'!$H$9,0,10*ROW('Water Data'!H143))),'Data Summary'!CG149="Yes"),OFFSET('Water Data'!$H$9,0,10*ROW('Water Data'!H143)),NA())</f>
        <v>#N/A</v>
      </c>
      <c r="S149" s="490" t="e">
        <f ca="1">+IF(AND(ISNUMBER(OFFSET('Water Data'!$I$4,0,10*ROW('Water Data'!I143))),'Data Summary'!CH149="Yes"),100-OFFSET('Water Data'!$I$4,0,10*ROW('Water Data'!I143)),NA())</f>
        <v>#N/A</v>
      </c>
      <c r="T149" s="490" t="e">
        <f ca="1">+IF(AND(ISNUMBER(OFFSET('Water Data'!$I$6,0,10*ROW('Water Data'!I143))),'Data Summary'!CI149="Yes"),OFFSET('Water Data'!$I$6,0,10*ROW('Water Data'!I143)),NA())</f>
        <v>#N/A</v>
      </c>
      <c r="U149" s="490" t="e">
        <f ca="1">+IF(AND(ISNUMBER(OFFSET('Water Data'!$I$9,0,10*ROW('Water Data'!I143))),'Data Summary'!CJ149="Yes"),OFFSET('Water Data'!$I$9,0,10*ROW('Water Data'!I143)),NA())</f>
        <v>#N/A</v>
      </c>
      <c r="V149" s="491" t="e">
        <f ca="1">+IF(AND(ISNUMBER(OFFSET('Sanitation Data'!$D$4,0,10*ROW('Sanitation Data'!D143))),'Data Summary'!CK149="Yes"),100-OFFSET('Sanitation Data'!$D$4,0,10*ROW('Sanitation Data'!D143)),NA())</f>
        <v>#N/A</v>
      </c>
      <c r="W149" s="491" t="e">
        <f ca="1">+IF(AND(ISNUMBER(OFFSET('Sanitation Data'!$D$6,0,10*ROW('Sanitation Data'!D143))),'Data Summary'!CL149="Yes"),OFFSET('Sanitation Data'!$D$6,0,10*ROW('Sanitation Data'!D143)),NA())</f>
        <v>#N/A</v>
      </c>
      <c r="X149" s="491" t="e">
        <f ca="1">+IF(AND(ISNUMBER(OFFSET('Sanitation Data'!$D$10,0,10*ROW('Sanitation Data'!D143))),'Data Summary'!CM149="Yes"),OFFSET('Sanitation Data'!$D$10,0,10*ROW('Sanitation Data'!D143)),NA())</f>
        <v>#N/A</v>
      </c>
      <c r="Y149" s="491" t="e">
        <f ca="1">+IF(AND(ISNUMBER(OFFSET('Sanitation Data'!$D$11,0,10*ROW('Sanitation Data'!D143))),'Data Summary'!CN149="Yes"),OFFSET('Sanitation Data'!$D$11,0,10*ROW('Sanitation Data'!D143)),NA())</f>
        <v>#N/A</v>
      </c>
      <c r="Z149" s="491" t="e">
        <f ca="1">+IF(AND(ISNUMBER(OFFSET('Sanitation Data'!$D$12,0,10*ROW('Sanitation Data'!D143))),'Data Summary'!CO149="Yes"),OFFSET('Sanitation Data'!$D$12,0,10*ROW('Sanitation Data'!D143)),NA())</f>
        <v>#N/A</v>
      </c>
      <c r="AA149" s="491" t="e">
        <f ca="1">+IF(AND(ISNUMBER(OFFSET('Sanitation Data'!$E$4,0,10*ROW('Sanitation Data'!E143))),'Data Summary'!CP149="Yes"),100-OFFSET('Sanitation Data'!$E$4,0,10*ROW('Sanitation Data'!E143)),NA())</f>
        <v>#N/A</v>
      </c>
      <c r="AB149" s="491" t="e">
        <f ca="1">+IF(AND(ISNUMBER(OFFSET('Sanitation Data'!$E$6,0,10*ROW('Sanitation Data'!E143))),'Data Summary'!CQ149="Yes"),OFFSET('Sanitation Data'!$E$6,0,10*ROW('Sanitation Data'!E143)),NA())</f>
        <v>#N/A</v>
      </c>
      <c r="AC149" s="491" t="e">
        <f ca="1">+IF(AND(ISNUMBER(OFFSET('Sanitation Data'!$E$10,0,10*ROW('Sanitation Data'!E143))),'Data Summary'!CR149="Yes"),OFFSET('Sanitation Data'!$E$10,0,10*ROW('Sanitation Data'!E143)),NA())</f>
        <v>#N/A</v>
      </c>
      <c r="AD149" s="491" t="e">
        <f ca="1">+IF(AND(ISNUMBER(OFFSET('Sanitation Data'!$E$11,0,10*ROW('Sanitation Data'!E143))),'Data Summary'!CS149="Yes"),OFFSET('Sanitation Data'!$E$11,0,10*ROW('Sanitation Data'!E143)),NA())</f>
        <v>#N/A</v>
      </c>
      <c r="AE149" s="491" t="e">
        <f ca="1">+IF(AND(ISNUMBER(OFFSET('Sanitation Data'!$E$12,0,10*ROW('Sanitation Data'!E143))),'Data Summary'!CT149="Yes"),OFFSET('Sanitation Data'!$E$12,0,10*ROW('Sanitation Data'!E143)),NA())</f>
        <v>#N/A</v>
      </c>
      <c r="AF149" s="491" t="e">
        <f ca="1">+IF(AND(ISNUMBER(OFFSET('Sanitation Data'!$F$4,0,10*ROW('Sanitation Data'!F143))),'Data Summary'!CU149="Yes"),100-OFFSET('Sanitation Data'!$F$4,0,10*ROW('Sanitation Data'!F143)),NA())</f>
        <v>#N/A</v>
      </c>
      <c r="AG149" s="491" t="e">
        <f ca="1">+IF(AND(ISNUMBER(OFFSET('Sanitation Data'!$F$6,0,10*ROW('Sanitation Data'!F143))),'Data Summary'!CV149="Yes"),OFFSET('Sanitation Data'!$F$6,0,10*ROW('Sanitation Data'!F143)),NA())</f>
        <v>#N/A</v>
      </c>
      <c r="AH149" s="491" t="e">
        <f ca="1">+IF(AND(ISNUMBER(OFFSET('Sanitation Data'!$F$10,0,10*ROW('Sanitation Data'!F143))),'Data Summary'!CW149="Yes"),OFFSET('Sanitation Data'!$F$10,0,10*ROW('Sanitation Data'!F143)),NA())</f>
        <v>#N/A</v>
      </c>
      <c r="AI149" s="491" t="e">
        <f ca="1">+IF(AND(ISNUMBER(OFFSET('Sanitation Data'!$F$11,0,10*ROW('Sanitation Data'!F143))),'Data Summary'!CX149="Yes"),OFFSET('Sanitation Data'!$F$11,0,10*ROW('Sanitation Data'!F143)),NA())</f>
        <v>#N/A</v>
      </c>
      <c r="AJ149" s="491" t="e">
        <f ca="1">+IF(AND(ISNUMBER(OFFSET('Sanitation Data'!$F$12,0,10*ROW('Sanitation Data'!F143))),'Data Summary'!CY149="Yes"),OFFSET('Sanitation Data'!$F$12,0,10*ROW('Sanitation Data'!F143)),NA())</f>
        <v>#N/A</v>
      </c>
      <c r="AK149" s="491" t="e">
        <f ca="1">+IF(AND(ISNUMBER(OFFSET('Sanitation Data'!$G$4,0,10*ROW('Sanitation Data'!G143))),'Data Summary'!CZ149="Yes"),100-OFFSET('Sanitation Data'!$G$4,0,10*ROW('Sanitation Data'!G143)),NA())</f>
        <v>#N/A</v>
      </c>
      <c r="AL149" s="491" t="e">
        <f ca="1">+IF(AND(ISNUMBER(OFFSET('Sanitation Data'!$G$6,0,10*ROW('Sanitation Data'!G143))),'Data Summary'!DA149="Yes"),OFFSET('Sanitation Data'!$G$6,0,10*ROW('Sanitation Data'!G143)),NA())</f>
        <v>#N/A</v>
      </c>
      <c r="AM149" s="491" t="e">
        <f ca="1">+IF(AND(ISNUMBER(OFFSET('Sanitation Data'!$G$10,0,10*ROW('Sanitation Data'!G143))),'Data Summary'!DB149="Yes"),OFFSET('Sanitation Data'!$G$10,0,10*ROW('Sanitation Data'!G143)),NA())</f>
        <v>#N/A</v>
      </c>
      <c r="AN149" s="491" t="e">
        <f ca="1">+IF(AND(ISNUMBER(OFFSET('Sanitation Data'!$G$11,0,10*ROW('Sanitation Data'!G143))),'Data Summary'!DC149="Yes"),OFFSET('Sanitation Data'!$G$11,0,10*ROW('Sanitation Data'!G143)),NA())</f>
        <v>#N/A</v>
      </c>
      <c r="AO149" s="491" t="e">
        <f ca="1">+IF(AND(ISNUMBER(OFFSET('Sanitation Data'!$G$12,0,10*ROW('Sanitation Data'!G143))),'Data Summary'!DD149="Yes"),OFFSET('Sanitation Data'!$G$12,0,10*ROW('Sanitation Data'!G143)),NA())</f>
        <v>#N/A</v>
      </c>
      <c r="AP149" s="491" t="e">
        <f ca="1">+IF(AND(ISNUMBER(OFFSET('Sanitation Data'!$H$4,0,10*ROW('Sanitation Data'!H143))),'Data Summary'!DE149="Yes"),100-OFFSET('Sanitation Data'!$H$4,0,10*ROW('Sanitation Data'!H143)),NA())</f>
        <v>#N/A</v>
      </c>
      <c r="AQ149" s="491" t="e">
        <f ca="1">+IF(AND(ISNUMBER(OFFSET('Sanitation Data'!$H$6,0,10*ROW('Sanitation Data'!H143))),'Data Summary'!DF149="Yes"),OFFSET('Sanitation Data'!$H$6,0,10*ROW('Sanitation Data'!H143)),NA())</f>
        <v>#N/A</v>
      </c>
      <c r="AR149" s="491" t="e">
        <f ca="1">+IF(AND(ISNUMBER(OFFSET('Sanitation Data'!$H$10,0,10*ROW('Sanitation Data'!H143))),'Data Summary'!DG149="Yes"),OFFSET('Sanitation Data'!$H$10,0,10*ROW('Sanitation Data'!H143)),NA())</f>
        <v>#N/A</v>
      </c>
      <c r="AS149" s="491" t="e">
        <f ca="1">+IF(AND(ISNUMBER(OFFSET('Sanitation Data'!$H$11,0,10*ROW('Sanitation Data'!H143))),'Data Summary'!DH149="Yes"),OFFSET('Sanitation Data'!$H$11,0,10*ROW('Sanitation Data'!H143)),NA())</f>
        <v>#N/A</v>
      </c>
      <c r="AT149" s="491" t="e">
        <f ca="1">+IF(AND(ISNUMBER(OFFSET('Sanitation Data'!$H$12,0,10*ROW('Sanitation Data'!H143))),'Data Summary'!DI149="Yes"),OFFSET('Sanitation Data'!$H$12,0,10*ROW('Sanitation Data'!H143)),NA())</f>
        <v>#N/A</v>
      </c>
      <c r="AU149" s="491" t="e">
        <f ca="1">+IF(AND(ISNUMBER(OFFSET('Sanitation Data'!$I$4,0,10*ROW('Sanitation Data'!I143))),'Data Summary'!DJ149="Yes"),100-OFFSET('Sanitation Data'!$I$4,0,10*ROW('Sanitation Data'!I143)),NA())</f>
        <v>#N/A</v>
      </c>
      <c r="AV149" s="491" t="e">
        <f ca="1">+IF(AND(ISNUMBER(OFFSET('Sanitation Data'!$I$6,0,10*ROW('Sanitation Data'!I143))),'Data Summary'!DK149="Yes"),OFFSET('Sanitation Data'!$I$6,0,10*ROW('Sanitation Data'!I143)),NA())</f>
        <v>#N/A</v>
      </c>
      <c r="AW149" s="491" t="e">
        <f ca="1">+IF(AND(ISNUMBER(OFFSET('Sanitation Data'!$I$10,0,10*ROW('Sanitation Data'!I143))),'Data Summary'!DL149="Yes"),OFFSET('Sanitation Data'!$I$10,0,10*ROW('Sanitation Data'!I143)),NA())</f>
        <v>#N/A</v>
      </c>
      <c r="AX149" s="491" t="e">
        <f ca="1">+IF(AND(ISNUMBER(OFFSET('Sanitation Data'!$I$11,0,10*ROW('Sanitation Data'!I143))),'Data Summary'!DM149="Yes"),OFFSET('Sanitation Data'!$I$11,0,10*ROW('Sanitation Data'!I143)),NA())</f>
        <v>#N/A</v>
      </c>
      <c r="AY149" s="491" t="e">
        <f ca="1">+IF(AND(ISNUMBER(OFFSET('Sanitation Data'!$I$12,0,10*ROW('Sanitation Data'!I143))),'Data Summary'!DN149="Yes"),OFFSET('Sanitation Data'!$I$12,0,10*ROW('Sanitation Data'!I143)),NA())</f>
        <v>#N/A</v>
      </c>
      <c r="AZ149" s="492" t="e">
        <f ca="1">+IF(AND(ISNUMBER(OFFSET('Hygiene Data'!$D$5,0,10*ROW('Hygiene Data'!D143))),'Data Summary'!DO149="Yes"),OFFSET('Hygiene Data'!$D$5,0,10*ROW('Hygiene Data'!D143)),NA())</f>
        <v>#N/A</v>
      </c>
      <c r="BA149" s="492" t="e">
        <f ca="1">+IF(AND(ISNUMBER(OFFSET('Hygiene Data'!$D$7,0,10*ROW('Hygiene Data'!D143))),'Data Summary'!DP149="Yes"),OFFSET('Hygiene Data'!$D$7,0,10*ROW('Hygiene Data'!D143)),NA())</f>
        <v>#N/A</v>
      </c>
      <c r="BB149" s="492" t="e">
        <f ca="1">+IF(AND(ISNUMBER(OFFSET('Hygiene Data'!$D$9,0,10*ROW('Hygiene Data'!D143))),'Data Summary'!DQ149="Yes"),OFFSET('Hygiene Data'!$D$9,0,10*ROW('Hygiene Data'!D143)),NA())</f>
        <v>#N/A</v>
      </c>
      <c r="BC149" s="492" t="e">
        <f ca="1">+IF(AND(ISNUMBER(OFFSET('Hygiene Data'!$E$5,0,10*ROW('Hygiene Data'!E143))),'Data Summary'!DR149="Yes"),OFFSET('Hygiene Data'!$E$5,0,10*ROW('Hygiene Data'!E143)),NA())</f>
        <v>#N/A</v>
      </c>
      <c r="BD149" s="492" t="e">
        <f ca="1">+IF(AND(ISNUMBER(OFFSET('Hygiene Data'!$E$7,0,10*ROW('Hygiene Data'!E143))),'Data Summary'!DS149="Yes"),OFFSET('Hygiene Data'!$E$7,0,10*ROW('Hygiene Data'!E143)),NA())</f>
        <v>#N/A</v>
      </c>
      <c r="BE149" s="492" t="e">
        <f ca="1">+IF(AND(ISNUMBER(OFFSET('Hygiene Data'!$E$9,0,10*ROW('Hygiene Data'!E143))),'Data Summary'!DT149="Yes"),OFFSET('Hygiene Data'!$E$9,0,10*ROW('Hygiene Data'!E143)),NA())</f>
        <v>#N/A</v>
      </c>
      <c r="BF149" s="492" t="e">
        <f ca="1">+IF(AND(ISNUMBER(OFFSET('Hygiene Data'!$F$5,0,10*ROW('Hygiene Data'!F143))),'Data Summary'!DU149="Yes"),OFFSET('Hygiene Data'!$F$5,0,10*ROW('Hygiene Data'!F143)),NA())</f>
        <v>#N/A</v>
      </c>
      <c r="BG149" s="492" t="e">
        <f ca="1">+IF(AND(ISNUMBER(OFFSET('Hygiene Data'!$F$7,0,10*ROW('Hygiene Data'!F143))),'Data Summary'!DV149="Yes"),OFFSET('Hygiene Data'!$F$7,0,10*ROW('Hygiene Data'!F143)),NA())</f>
        <v>#N/A</v>
      </c>
      <c r="BH149" s="492" t="e">
        <f ca="1">+IF(AND(ISNUMBER(OFFSET('Hygiene Data'!$F$9,0,10*ROW('Hygiene Data'!F143))),'Data Summary'!DW149="Yes"),OFFSET('Hygiene Data'!$F$9,0,10*ROW('Hygiene Data'!F143)),NA())</f>
        <v>#N/A</v>
      </c>
      <c r="BI149" s="492" t="e">
        <f ca="1">+IF(AND(ISNUMBER(OFFSET('Hygiene Data'!$G$5,0,10*ROW('Hygiene Data'!G143))),'Data Summary'!DX149="Yes"),OFFSET('Hygiene Data'!$G$5,0,10*ROW('Hygiene Data'!G143)),NA())</f>
        <v>#N/A</v>
      </c>
      <c r="BJ149" s="492" t="e">
        <f ca="1">+IF(AND(ISNUMBER(OFFSET('Hygiene Data'!$G$7,0,10*ROW('Hygiene Data'!G143))),'Data Summary'!DY149="Yes"),OFFSET('Hygiene Data'!$G$7,0,10*ROW('Hygiene Data'!G143)),NA())</f>
        <v>#N/A</v>
      </c>
      <c r="BK149" s="492" t="e">
        <f ca="1">+IF(AND(ISNUMBER(OFFSET('Hygiene Data'!$G$9,0,10*ROW('Hygiene Data'!G143))),'Data Summary'!DZ149="Yes"),OFFSET('Hygiene Data'!$G$9,0,10*ROW('Hygiene Data'!G143)),NA())</f>
        <v>#N/A</v>
      </c>
      <c r="BL149" s="492" t="e">
        <f ca="1">+IF(AND(ISNUMBER(OFFSET('Hygiene Data'!$H$5,0,10*ROW('Hygiene Data'!H143))),'Data Summary'!EA149="Yes"),OFFSET('Hygiene Data'!$H$5,0,10*ROW('Hygiene Data'!H143)),NA())</f>
        <v>#N/A</v>
      </c>
      <c r="BM149" s="492" t="e">
        <f ca="1">+IF(AND(ISNUMBER(OFFSET('Hygiene Data'!$H$7,0,10*ROW('Hygiene Data'!H143))),'Data Summary'!EB149="Yes"),OFFSET('Hygiene Data'!$H$7,0,10*ROW('Hygiene Data'!H143)),NA())</f>
        <v>#N/A</v>
      </c>
      <c r="BN149" s="492" t="e">
        <f ca="1">+IF(AND(ISNUMBER(OFFSET('Hygiene Data'!$H$9,0,10*ROW('Hygiene Data'!H143))),'Data Summary'!EC149="Yes"),OFFSET('Hygiene Data'!$H$9,0,10*ROW('Hygiene Data'!H143)),NA())</f>
        <v>#N/A</v>
      </c>
      <c r="BO149" s="492" t="e">
        <f ca="1">+IF(AND(ISNUMBER(OFFSET('Hygiene Data'!$I$5,0,10*ROW('Hygiene Data'!I143))),'Data Summary'!ED149="Yes"),OFFSET('Hygiene Data'!$I$5,0,10*ROW('Hygiene Data'!I143)),NA())</f>
        <v>#N/A</v>
      </c>
      <c r="BP149" s="492" t="e">
        <f ca="1">+IF(AND(ISNUMBER(OFFSET('Hygiene Data'!$I$7,0,10*ROW('Hygiene Data'!I143))),'Data Summary'!EE149="Yes"),OFFSET('Hygiene Data'!$I$7,0,10*ROW('Hygiene Data'!I143)),NA())</f>
        <v>#N/A</v>
      </c>
      <c r="BQ149" s="492" t="e">
        <f ca="1">+IF(AND(ISNUMBER(OFFSET('Hygiene Data'!$I$9,0,10*ROW('Hygiene Data'!I143))),'Data Summary'!EF149="Yes"),OFFSET('Hygiene Data'!$I$9,0,10*ROW('Hygiene Data'!I143)),NA())</f>
        <v>#N/A</v>
      </c>
    </row>
    <row r="150" spans="1:69" x14ac:dyDescent="0.25">
      <c r="A150" s="488" t="e">
        <f ca="1">+RIGHT('Data Summary'!A150,LEN('Data Summary'!A150)-9)</f>
        <v>#VALUE!</v>
      </c>
      <c r="B150" s="462" t="str">
        <f ca="1">+IF(ISTEXT('Data Summary'!B150),'Data Summary'!B150,"")</f>
        <v/>
      </c>
      <c r="C150" s="489" t="e">
        <f ca="1">+VALUE('Data Summary'!C150)</f>
        <v>#VALUE!</v>
      </c>
      <c r="D150" s="490" t="e">
        <f ca="1">+IF(AND(ISNUMBER(OFFSET('Water Data'!$D$4,0,10*ROW('Water Data'!D144))),'Data Summary'!BS150="Yes"),100-OFFSET('Water Data'!$D$4,0,10*ROW('Water Data'!D144)),NA())</f>
        <v>#N/A</v>
      </c>
      <c r="E150" s="490" t="e">
        <f ca="1">+IF(AND(ISNUMBER(OFFSET('Water Data'!$D$6,0,10*ROW('Water Data'!D144))),'Data Summary'!BT150="Yes"),OFFSET('Water Data'!$D$6,0,10*ROW('Water Data'!D144)),NA())</f>
        <v>#N/A</v>
      </c>
      <c r="F150" s="490" t="e">
        <f ca="1">+IF(AND(ISNUMBER(OFFSET('Water Data'!$D$9,0,10*ROW('Water Data'!D144))),'Data Summary'!BU150="Yes"),OFFSET('Water Data'!$D$9,0,10*ROW('Water Data'!D144)),NA())</f>
        <v>#N/A</v>
      </c>
      <c r="G150" s="490" t="e">
        <f ca="1">+IF(AND(ISNUMBER(OFFSET('Water Data'!$E$4,0,10*ROW('Water Data'!E144))),'Data Summary'!BV150="Yes"),100-OFFSET('Water Data'!$E$4,0,10*ROW('Water Data'!E144)),NA())</f>
        <v>#N/A</v>
      </c>
      <c r="H150" s="490" t="e">
        <f ca="1">+IF(AND(ISNUMBER(OFFSET('Water Data'!$E$6,0,10*ROW('Water Data'!E144))),'Data Summary'!BW150="Yes"),OFFSET('Water Data'!$E$6,0,10*ROW('Water Data'!E144)),NA())</f>
        <v>#N/A</v>
      </c>
      <c r="I150" s="490" t="e">
        <f ca="1">+IF(AND(ISNUMBER(OFFSET('Water Data'!$E$9,0,10*ROW('Water Data'!E144))),'Data Summary'!BX150="Yes"),OFFSET('Water Data'!$E$9,0,10*ROW('Water Data'!E144)),NA())</f>
        <v>#N/A</v>
      </c>
      <c r="J150" s="490" t="e">
        <f ca="1">+IF(AND(ISNUMBER(OFFSET('Water Data'!$F$4,0,10*ROW('Water Data'!F144))),'Data Summary'!BY150="Yes"),100-OFFSET('Water Data'!$F$4,0,10*ROW('Water Data'!F144)),NA())</f>
        <v>#N/A</v>
      </c>
      <c r="K150" s="490" t="e">
        <f ca="1">+IF(AND(ISNUMBER(OFFSET('Water Data'!$F$6,0,10*ROW('Water Data'!F144))),'Data Summary'!BZ150="Yes"),OFFSET('Water Data'!$F$6,0,10*ROW('Water Data'!F144)),NA())</f>
        <v>#N/A</v>
      </c>
      <c r="L150" s="490" t="e">
        <f ca="1">+IF(AND(ISNUMBER(OFFSET('Water Data'!$F$9,0,10*ROW('Water Data'!F144))),'Data Summary'!CA150="Yes"),OFFSET('Water Data'!$F$9,0,10*ROW('Water Data'!F144)),NA())</f>
        <v>#N/A</v>
      </c>
      <c r="M150" s="490" t="e">
        <f ca="1">+IF(AND(ISNUMBER(OFFSET('Water Data'!$G$4,0,10*ROW('Water Data'!G144))),'Data Summary'!CB150="Yes"),100-OFFSET('Water Data'!$G$4,0,10*ROW('Water Data'!G144)),NA())</f>
        <v>#N/A</v>
      </c>
      <c r="N150" s="490" t="e">
        <f ca="1">+IF(AND(ISNUMBER(OFFSET('Water Data'!$G$6,0,10*ROW('Water Data'!G144))),'Data Summary'!CC150="Yes"),OFFSET('Water Data'!$G$6,0,10*ROW('Water Data'!G144)),NA())</f>
        <v>#N/A</v>
      </c>
      <c r="O150" s="490" t="e">
        <f ca="1">+IF(AND(ISNUMBER(OFFSET('Water Data'!$G$9,0,10*ROW('Water Data'!G144))),'Data Summary'!CD150="Yes"),OFFSET('Water Data'!$G$9,0,10*ROW('Water Data'!G144)),NA())</f>
        <v>#N/A</v>
      </c>
      <c r="P150" s="490" t="e">
        <f ca="1">+IF(AND(ISNUMBER(OFFSET('Water Data'!$H$4,0,10*ROW('Water Data'!H144))),'Data Summary'!CE150="Yes"),100-OFFSET('Water Data'!$H$4,0,10*ROW('Water Data'!H144)),NA())</f>
        <v>#N/A</v>
      </c>
      <c r="Q150" s="490" t="e">
        <f ca="1">+IF(AND(ISNUMBER(OFFSET('Water Data'!$H$6,0,10*ROW('Water Data'!H144))),'Data Summary'!CF150="Yes"),OFFSET('Water Data'!$H$6,0,10*ROW('Water Data'!H144)),NA())</f>
        <v>#N/A</v>
      </c>
      <c r="R150" s="490" t="e">
        <f ca="1">+IF(AND(ISNUMBER(OFFSET('Water Data'!$H$9,0,10*ROW('Water Data'!H144))),'Data Summary'!CG150="Yes"),OFFSET('Water Data'!$H$9,0,10*ROW('Water Data'!H144)),NA())</f>
        <v>#N/A</v>
      </c>
      <c r="S150" s="490" t="e">
        <f ca="1">+IF(AND(ISNUMBER(OFFSET('Water Data'!$I$4,0,10*ROW('Water Data'!I144))),'Data Summary'!CH150="Yes"),100-OFFSET('Water Data'!$I$4,0,10*ROW('Water Data'!I144)),NA())</f>
        <v>#N/A</v>
      </c>
      <c r="T150" s="490" t="e">
        <f ca="1">+IF(AND(ISNUMBER(OFFSET('Water Data'!$I$6,0,10*ROW('Water Data'!I144))),'Data Summary'!CI150="Yes"),OFFSET('Water Data'!$I$6,0,10*ROW('Water Data'!I144)),NA())</f>
        <v>#N/A</v>
      </c>
      <c r="U150" s="490" t="e">
        <f ca="1">+IF(AND(ISNUMBER(OFFSET('Water Data'!$I$9,0,10*ROW('Water Data'!I144))),'Data Summary'!CJ150="Yes"),OFFSET('Water Data'!$I$9,0,10*ROW('Water Data'!I144)),NA())</f>
        <v>#N/A</v>
      </c>
      <c r="V150" s="491" t="e">
        <f ca="1">+IF(AND(ISNUMBER(OFFSET('Sanitation Data'!$D$4,0,10*ROW('Sanitation Data'!D144))),'Data Summary'!CK150="Yes"),100-OFFSET('Sanitation Data'!$D$4,0,10*ROW('Sanitation Data'!D144)),NA())</f>
        <v>#N/A</v>
      </c>
      <c r="W150" s="491" t="e">
        <f ca="1">+IF(AND(ISNUMBER(OFFSET('Sanitation Data'!$D$6,0,10*ROW('Sanitation Data'!D144))),'Data Summary'!CL150="Yes"),OFFSET('Sanitation Data'!$D$6,0,10*ROW('Sanitation Data'!D144)),NA())</f>
        <v>#N/A</v>
      </c>
      <c r="X150" s="491" t="e">
        <f ca="1">+IF(AND(ISNUMBER(OFFSET('Sanitation Data'!$D$10,0,10*ROW('Sanitation Data'!D144))),'Data Summary'!CM150="Yes"),OFFSET('Sanitation Data'!$D$10,0,10*ROW('Sanitation Data'!D144)),NA())</f>
        <v>#N/A</v>
      </c>
      <c r="Y150" s="491" t="e">
        <f ca="1">+IF(AND(ISNUMBER(OFFSET('Sanitation Data'!$D$11,0,10*ROW('Sanitation Data'!D144))),'Data Summary'!CN150="Yes"),OFFSET('Sanitation Data'!$D$11,0,10*ROW('Sanitation Data'!D144)),NA())</f>
        <v>#N/A</v>
      </c>
      <c r="Z150" s="491" t="e">
        <f ca="1">+IF(AND(ISNUMBER(OFFSET('Sanitation Data'!$D$12,0,10*ROW('Sanitation Data'!D144))),'Data Summary'!CO150="Yes"),OFFSET('Sanitation Data'!$D$12,0,10*ROW('Sanitation Data'!D144)),NA())</f>
        <v>#N/A</v>
      </c>
      <c r="AA150" s="491" t="e">
        <f ca="1">+IF(AND(ISNUMBER(OFFSET('Sanitation Data'!$E$4,0,10*ROW('Sanitation Data'!E144))),'Data Summary'!CP150="Yes"),100-OFFSET('Sanitation Data'!$E$4,0,10*ROW('Sanitation Data'!E144)),NA())</f>
        <v>#N/A</v>
      </c>
      <c r="AB150" s="491" t="e">
        <f ca="1">+IF(AND(ISNUMBER(OFFSET('Sanitation Data'!$E$6,0,10*ROW('Sanitation Data'!E144))),'Data Summary'!CQ150="Yes"),OFFSET('Sanitation Data'!$E$6,0,10*ROW('Sanitation Data'!E144)),NA())</f>
        <v>#N/A</v>
      </c>
      <c r="AC150" s="491" t="e">
        <f ca="1">+IF(AND(ISNUMBER(OFFSET('Sanitation Data'!$E$10,0,10*ROW('Sanitation Data'!E144))),'Data Summary'!CR150="Yes"),OFFSET('Sanitation Data'!$E$10,0,10*ROW('Sanitation Data'!E144)),NA())</f>
        <v>#N/A</v>
      </c>
      <c r="AD150" s="491" t="e">
        <f ca="1">+IF(AND(ISNUMBER(OFFSET('Sanitation Data'!$E$11,0,10*ROW('Sanitation Data'!E144))),'Data Summary'!CS150="Yes"),OFFSET('Sanitation Data'!$E$11,0,10*ROW('Sanitation Data'!E144)),NA())</f>
        <v>#N/A</v>
      </c>
      <c r="AE150" s="491" t="e">
        <f ca="1">+IF(AND(ISNUMBER(OFFSET('Sanitation Data'!$E$12,0,10*ROW('Sanitation Data'!E144))),'Data Summary'!CT150="Yes"),OFFSET('Sanitation Data'!$E$12,0,10*ROW('Sanitation Data'!E144)),NA())</f>
        <v>#N/A</v>
      </c>
      <c r="AF150" s="491" t="e">
        <f ca="1">+IF(AND(ISNUMBER(OFFSET('Sanitation Data'!$F$4,0,10*ROW('Sanitation Data'!F144))),'Data Summary'!CU150="Yes"),100-OFFSET('Sanitation Data'!$F$4,0,10*ROW('Sanitation Data'!F144)),NA())</f>
        <v>#N/A</v>
      </c>
      <c r="AG150" s="491" t="e">
        <f ca="1">+IF(AND(ISNUMBER(OFFSET('Sanitation Data'!$F$6,0,10*ROW('Sanitation Data'!F144))),'Data Summary'!CV150="Yes"),OFFSET('Sanitation Data'!$F$6,0,10*ROW('Sanitation Data'!F144)),NA())</f>
        <v>#N/A</v>
      </c>
      <c r="AH150" s="491" t="e">
        <f ca="1">+IF(AND(ISNUMBER(OFFSET('Sanitation Data'!$F$10,0,10*ROW('Sanitation Data'!F144))),'Data Summary'!CW150="Yes"),OFFSET('Sanitation Data'!$F$10,0,10*ROW('Sanitation Data'!F144)),NA())</f>
        <v>#N/A</v>
      </c>
      <c r="AI150" s="491" t="e">
        <f ca="1">+IF(AND(ISNUMBER(OFFSET('Sanitation Data'!$F$11,0,10*ROW('Sanitation Data'!F144))),'Data Summary'!CX150="Yes"),OFFSET('Sanitation Data'!$F$11,0,10*ROW('Sanitation Data'!F144)),NA())</f>
        <v>#N/A</v>
      </c>
      <c r="AJ150" s="491" t="e">
        <f ca="1">+IF(AND(ISNUMBER(OFFSET('Sanitation Data'!$F$12,0,10*ROW('Sanitation Data'!F144))),'Data Summary'!CY150="Yes"),OFFSET('Sanitation Data'!$F$12,0,10*ROW('Sanitation Data'!F144)),NA())</f>
        <v>#N/A</v>
      </c>
      <c r="AK150" s="491" t="e">
        <f ca="1">+IF(AND(ISNUMBER(OFFSET('Sanitation Data'!$G$4,0,10*ROW('Sanitation Data'!G144))),'Data Summary'!CZ150="Yes"),100-OFFSET('Sanitation Data'!$G$4,0,10*ROW('Sanitation Data'!G144)),NA())</f>
        <v>#N/A</v>
      </c>
      <c r="AL150" s="491" t="e">
        <f ca="1">+IF(AND(ISNUMBER(OFFSET('Sanitation Data'!$G$6,0,10*ROW('Sanitation Data'!G144))),'Data Summary'!DA150="Yes"),OFFSET('Sanitation Data'!$G$6,0,10*ROW('Sanitation Data'!G144)),NA())</f>
        <v>#N/A</v>
      </c>
      <c r="AM150" s="491" t="e">
        <f ca="1">+IF(AND(ISNUMBER(OFFSET('Sanitation Data'!$G$10,0,10*ROW('Sanitation Data'!G144))),'Data Summary'!DB150="Yes"),OFFSET('Sanitation Data'!$G$10,0,10*ROW('Sanitation Data'!G144)),NA())</f>
        <v>#N/A</v>
      </c>
      <c r="AN150" s="491" t="e">
        <f ca="1">+IF(AND(ISNUMBER(OFFSET('Sanitation Data'!$G$11,0,10*ROW('Sanitation Data'!G144))),'Data Summary'!DC150="Yes"),OFFSET('Sanitation Data'!$G$11,0,10*ROW('Sanitation Data'!G144)),NA())</f>
        <v>#N/A</v>
      </c>
      <c r="AO150" s="491" t="e">
        <f ca="1">+IF(AND(ISNUMBER(OFFSET('Sanitation Data'!$G$12,0,10*ROW('Sanitation Data'!G144))),'Data Summary'!DD150="Yes"),OFFSET('Sanitation Data'!$G$12,0,10*ROW('Sanitation Data'!G144)),NA())</f>
        <v>#N/A</v>
      </c>
      <c r="AP150" s="491" t="e">
        <f ca="1">+IF(AND(ISNUMBER(OFFSET('Sanitation Data'!$H$4,0,10*ROW('Sanitation Data'!H144))),'Data Summary'!DE150="Yes"),100-OFFSET('Sanitation Data'!$H$4,0,10*ROW('Sanitation Data'!H144)),NA())</f>
        <v>#N/A</v>
      </c>
      <c r="AQ150" s="491" t="e">
        <f ca="1">+IF(AND(ISNUMBER(OFFSET('Sanitation Data'!$H$6,0,10*ROW('Sanitation Data'!H144))),'Data Summary'!DF150="Yes"),OFFSET('Sanitation Data'!$H$6,0,10*ROW('Sanitation Data'!H144)),NA())</f>
        <v>#N/A</v>
      </c>
      <c r="AR150" s="491" t="e">
        <f ca="1">+IF(AND(ISNUMBER(OFFSET('Sanitation Data'!$H$10,0,10*ROW('Sanitation Data'!H144))),'Data Summary'!DG150="Yes"),OFFSET('Sanitation Data'!$H$10,0,10*ROW('Sanitation Data'!H144)),NA())</f>
        <v>#N/A</v>
      </c>
      <c r="AS150" s="491" t="e">
        <f ca="1">+IF(AND(ISNUMBER(OFFSET('Sanitation Data'!$H$11,0,10*ROW('Sanitation Data'!H144))),'Data Summary'!DH150="Yes"),OFFSET('Sanitation Data'!$H$11,0,10*ROW('Sanitation Data'!H144)),NA())</f>
        <v>#N/A</v>
      </c>
      <c r="AT150" s="491" t="e">
        <f ca="1">+IF(AND(ISNUMBER(OFFSET('Sanitation Data'!$H$12,0,10*ROW('Sanitation Data'!H144))),'Data Summary'!DI150="Yes"),OFFSET('Sanitation Data'!$H$12,0,10*ROW('Sanitation Data'!H144)),NA())</f>
        <v>#N/A</v>
      </c>
      <c r="AU150" s="491" t="e">
        <f ca="1">+IF(AND(ISNUMBER(OFFSET('Sanitation Data'!$I$4,0,10*ROW('Sanitation Data'!I144))),'Data Summary'!DJ150="Yes"),100-OFFSET('Sanitation Data'!$I$4,0,10*ROW('Sanitation Data'!I144)),NA())</f>
        <v>#N/A</v>
      </c>
      <c r="AV150" s="491" t="e">
        <f ca="1">+IF(AND(ISNUMBER(OFFSET('Sanitation Data'!$I$6,0,10*ROW('Sanitation Data'!I144))),'Data Summary'!DK150="Yes"),OFFSET('Sanitation Data'!$I$6,0,10*ROW('Sanitation Data'!I144)),NA())</f>
        <v>#N/A</v>
      </c>
      <c r="AW150" s="491" t="e">
        <f ca="1">+IF(AND(ISNUMBER(OFFSET('Sanitation Data'!$I$10,0,10*ROW('Sanitation Data'!I144))),'Data Summary'!DL150="Yes"),OFFSET('Sanitation Data'!$I$10,0,10*ROW('Sanitation Data'!I144)),NA())</f>
        <v>#N/A</v>
      </c>
      <c r="AX150" s="491" t="e">
        <f ca="1">+IF(AND(ISNUMBER(OFFSET('Sanitation Data'!$I$11,0,10*ROW('Sanitation Data'!I144))),'Data Summary'!DM150="Yes"),OFFSET('Sanitation Data'!$I$11,0,10*ROW('Sanitation Data'!I144)),NA())</f>
        <v>#N/A</v>
      </c>
      <c r="AY150" s="491" t="e">
        <f ca="1">+IF(AND(ISNUMBER(OFFSET('Sanitation Data'!$I$12,0,10*ROW('Sanitation Data'!I144))),'Data Summary'!DN150="Yes"),OFFSET('Sanitation Data'!$I$12,0,10*ROW('Sanitation Data'!I144)),NA())</f>
        <v>#N/A</v>
      </c>
      <c r="AZ150" s="492" t="e">
        <f ca="1">+IF(AND(ISNUMBER(OFFSET('Hygiene Data'!$D$5,0,10*ROW('Hygiene Data'!D144))),'Data Summary'!DO150="Yes"),OFFSET('Hygiene Data'!$D$5,0,10*ROW('Hygiene Data'!D144)),NA())</f>
        <v>#N/A</v>
      </c>
      <c r="BA150" s="492" t="e">
        <f ca="1">+IF(AND(ISNUMBER(OFFSET('Hygiene Data'!$D$7,0,10*ROW('Hygiene Data'!D144))),'Data Summary'!DP150="Yes"),OFFSET('Hygiene Data'!$D$7,0,10*ROW('Hygiene Data'!D144)),NA())</f>
        <v>#N/A</v>
      </c>
      <c r="BB150" s="492" t="e">
        <f ca="1">+IF(AND(ISNUMBER(OFFSET('Hygiene Data'!$D$9,0,10*ROW('Hygiene Data'!D144))),'Data Summary'!DQ150="Yes"),OFFSET('Hygiene Data'!$D$9,0,10*ROW('Hygiene Data'!D144)),NA())</f>
        <v>#N/A</v>
      </c>
      <c r="BC150" s="492" t="e">
        <f ca="1">+IF(AND(ISNUMBER(OFFSET('Hygiene Data'!$E$5,0,10*ROW('Hygiene Data'!E144))),'Data Summary'!DR150="Yes"),OFFSET('Hygiene Data'!$E$5,0,10*ROW('Hygiene Data'!E144)),NA())</f>
        <v>#N/A</v>
      </c>
      <c r="BD150" s="492" t="e">
        <f ca="1">+IF(AND(ISNUMBER(OFFSET('Hygiene Data'!$E$7,0,10*ROW('Hygiene Data'!E144))),'Data Summary'!DS150="Yes"),OFFSET('Hygiene Data'!$E$7,0,10*ROW('Hygiene Data'!E144)),NA())</f>
        <v>#N/A</v>
      </c>
      <c r="BE150" s="492" t="e">
        <f ca="1">+IF(AND(ISNUMBER(OFFSET('Hygiene Data'!$E$9,0,10*ROW('Hygiene Data'!E144))),'Data Summary'!DT150="Yes"),OFFSET('Hygiene Data'!$E$9,0,10*ROW('Hygiene Data'!E144)),NA())</f>
        <v>#N/A</v>
      </c>
      <c r="BF150" s="492" t="e">
        <f ca="1">+IF(AND(ISNUMBER(OFFSET('Hygiene Data'!$F$5,0,10*ROW('Hygiene Data'!F144))),'Data Summary'!DU150="Yes"),OFFSET('Hygiene Data'!$F$5,0,10*ROW('Hygiene Data'!F144)),NA())</f>
        <v>#N/A</v>
      </c>
      <c r="BG150" s="492" t="e">
        <f ca="1">+IF(AND(ISNUMBER(OFFSET('Hygiene Data'!$F$7,0,10*ROW('Hygiene Data'!F144))),'Data Summary'!DV150="Yes"),OFFSET('Hygiene Data'!$F$7,0,10*ROW('Hygiene Data'!F144)),NA())</f>
        <v>#N/A</v>
      </c>
      <c r="BH150" s="492" t="e">
        <f ca="1">+IF(AND(ISNUMBER(OFFSET('Hygiene Data'!$F$9,0,10*ROW('Hygiene Data'!F144))),'Data Summary'!DW150="Yes"),OFFSET('Hygiene Data'!$F$9,0,10*ROW('Hygiene Data'!F144)),NA())</f>
        <v>#N/A</v>
      </c>
      <c r="BI150" s="492" t="e">
        <f ca="1">+IF(AND(ISNUMBER(OFFSET('Hygiene Data'!$G$5,0,10*ROW('Hygiene Data'!G144))),'Data Summary'!DX150="Yes"),OFFSET('Hygiene Data'!$G$5,0,10*ROW('Hygiene Data'!G144)),NA())</f>
        <v>#N/A</v>
      </c>
      <c r="BJ150" s="492" t="e">
        <f ca="1">+IF(AND(ISNUMBER(OFFSET('Hygiene Data'!$G$7,0,10*ROW('Hygiene Data'!G144))),'Data Summary'!DY150="Yes"),OFFSET('Hygiene Data'!$G$7,0,10*ROW('Hygiene Data'!G144)),NA())</f>
        <v>#N/A</v>
      </c>
      <c r="BK150" s="492" t="e">
        <f ca="1">+IF(AND(ISNUMBER(OFFSET('Hygiene Data'!$G$9,0,10*ROW('Hygiene Data'!G144))),'Data Summary'!DZ150="Yes"),OFFSET('Hygiene Data'!$G$9,0,10*ROW('Hygiene Data'!G144)),NA())</f>
        <v>#N/A</v>
      </c>
      <c r="BL150" s="492" t="e">
        <f ca="1">+IF(AND(ISNUMBER(OFFSET('Hygiene Data'!$H$5,0,10*ROW('Hygiene Data'!H144))),'Data Summary'!EA150="Yes"),OFFSET('Hygiene Data'!$H$5,0,10*ROW('Hygiene Data'!H144)),NA())</f>
        <v>#N/A</v>
      </c>
      <c r="BM150" s="492" t="e">
        <f ca="1">+IF(AND(ISNUMBER(OFFSET('Hygiene Data'!$H$7,0,10*ROW('Hygiene Data'!H144))),'Data Summary'!EB150="Yes"),OFFSET('Hygiene Data'!$H$7,0,10*ROW('Hygiene Data'!H144)),NA())</f>
        <v>#N/A</v>
      </c>
      <c r="BN150" s="492" t="e">
        <f ca="1">+IF(AND(ISNUMBER(OFFSET('Hygiene Data'!$H$9,0,10*ROW('Hygiene Data'!H144))),'Data Summary'!EC150="Yes"),OFFSET('Hygiene Data'!$H$9,0,10*ROW('Hygiene Data'!H144)),NA())</f>
        <v>#N/A</v>
      </c>
      <c r="BO150" s="492" t="e">
        <f ca="1">+IF(AND(ISNUMBER(OFFSET('Hygiene Data'!$I$5,0,10*ROW('Hygiene Data'!I144))),'Data Summary'!ED150="Yes"),OFFSET('Hygiene Data'!$I$5,0,10*ROW('Hygiene Data'!I144)),NA())</f>
        <v>#N/A</v>
      </c>
      <c r="BP150" s="492" t="e">
        <f ca="1">+IF(AND(ISNUMBER(OFFSET('Hygiene Data'!$I$7,0,10*ROW('Hygiene Data'!I144))),'Data Summary'!EE150="Yes"),OFFSET('Hygiene Data'!$I$7,0,10*ROW('Hygiene Data'!I144)),NA())</f>
        <v>#N/A</v>
      </c>
      <c r="BQ150" s="492" t="e">
        <f ca="1">+IF(AND(ISNUMBER(OFFSET('Hygiene Data'!$I$9,0,10*ROW('Hygiene Data'!I144))),'Data Summary'!EF150="Yes"),OFFSET('Hygiene Data'!$I$9,0,10*ROW('Hygiene Data'!I144)),NA())</f>
        <v>#N/A</v>
      </c>
    </row>
    <row r="151" spans="1:69" x14ac:dyDescent="0.25">
      <c r="A151" s="488" t="e">
        <f ca="1">+RIGHT('Data Summary'!A151,LEN('Data Summary'!A151)-9)</f>
        <v>#VALUE!</v>
      </c>
      <c r="B151" s="462" t="str">
        <f ca="1">+IF(ISTEXT('Data Summary'!B151),'Data Summary'!B151,"")</f>
        <v/>
      </c>
      <c r="C151" s="489" t="e">
        <f ca="1">+VALUE('Data Summary'!C151)</f>
        <v>#VALUE!</v>
      </c>
      <c r="D151" s="490" t="e">
        <f ca="1">+IF(AND(ISNUMBER(OFFSET('Water Data'!$D$4,0,10*ROW('Water Data'!D145))),'Data Summary'!BS151="Yes"),100-OFFSET('Water Data'!$D$4,0,10*ROW('Water Data'!D145)),NA())</f>
        <v>#N/A</v>
      </c>
      <c r="E151" s="490" t="e">
        <f ca="1">+IF(AND(ISNUMBER(OFFSET('Water Data'!$D$6,0,10*ROW('Water Data'!D145))),'Data Summary'!BT151="Yes"),OFFSET('Water Data'!$D$6,0,10*ROW('Water Data'!D145)),NA())</f>
        <v>#N/A</v>
      </c>
      <c r="F151" s="490" t="e">
        <f ca="1">+IF(AND(ISNUMBER(OFFSET('Water Data'!$D$9,0,10*ROW('Water Data'!D145))),'Data Summary'!BU151="Yes"),OFFSET('Water Data'!$D$9,0,10*ROW('Water Data'!D145)),NA())</f>
        <v>#N/A</v>
      </c>
      <c r="G151" s="490" t="e">
        <f ca="1">+IF(AND(ISNUMBER(OFFSET('Water Data'!$E$4,0,10*ROW('Water Data'!E145))),'Data Summary'!BV151="Yes"),100-OFFSET('Water Data'!$E$4,0,10*ROW('Water Data'!E145)),NA())</f>
        <v>#N/A</v>
      </c>
      <c r="H151" s="490" t="e">
        <f ca="1">+IF(AND(ISNUMBER(OFFSET('Water Data'!$E$6,0,10*ROW('Water Data'!E145))),'Data Summary'!BW151="Yes"),OFFSET('Water Data'!$E$6,0,10*ROW('Water Data'!E145)),NA())</f>
        <v>#N/A</v>
      </c>
      <c r="I151" s="490" t="e">
        <f ca="1">+IF(AND(ISNUMBER(OFFSET('Water Data'!$E$9,0,10*ROW('Water Data'!E145))),'Data Summary'!BX151="Yes"),OFFSET('Water Data'!$E$9,0,10*ROW('Water Data'!E145)),NA())</f>
        <v>#N/A</v>
      </c>
      <c r="J151" s="490" t="e">
        <f ca="1">+IF(AND(ISNUMBER(OFFSET('Water Data'!$F$4,0,10*ROW('Water Data'!F145))),'Data Summary'!BY151="Yes"),100-OFFSET('Water Data'!$F$4,0,10*ROW('Water Data'!F145)),NA())</f>
        <v>#N/A</v>
      </c>
      <c r="K151" s="490" t="e">
        <f ca="1">+IF(AND(ISNUMBER(OFFSET('Water Data'!$F$6,0,10*ROW('Water Data'!F145))),'Data Summary'!BZ151="Yes"),OFFSET('Water Data'!$F$6,0,10*ROW('Water Data'!F145)),NA())</f>
        <v>#N/A</v>
      </c>
      <c r="L151" s="490" t="e">
        <f ca="1">+IF(AND(ISNUMBER(OFFSET('Water Data'!$F$9,0,10*ROW('Water Data'!F145))),'Data Summary'!CA151="Yes"),OFFSET('Water Data'!$F$9,0,10*ROW('Water Data'!F145)),NA())</f>
        <v>#N/A</v>
      </c>
      <c r="M151" s="490" t="e">
        <f ca="1">+IF(AND(ISNUMBER(OFFSET('Water Data'!$G$4,0,10*ROW('Water Data'!G145))),'Data Summary'!CB151="Yes"),100-OFFSET('Water Data'!$G$4,0,10*ROW('Water Data'!G145)),NA())</f>
        <v>#N/A</v>
      </c>
      <c r="N151" s="490" t="e">
        <f ca="1">+IF(AND(ISNUMBER(OFFSET('Water Data'!$G$6,0,10*ROW('Water Data'!G145))),'Data Summary'!CC151="Yes"),OFFSET('Water Data'!$G$6,0,10*ROW('Water Data'!G145)),NA())</f>
        <v>#N/A</v>
      </c>
      <c r="O151" s="490" t="e">
        <f ca="1">+IF(AND(ISNUMBER(OFFSET('Water Data'!$G$9,0,10*ROW('Water Data'!G145))),'Data Summary'!CD151="Yes"),OFFSET('Water Data'!$G$9,0,10*ROW('Water Data'!G145)),NA())</f>
        <v>#N/A</v>
      </c>
      <c r="P151" s="490" t="e">
        <f ca="1">+IF(AND(ISNUMBER(OFFSET('Water Data'!$H$4,0,10*ROW('Water Data'!H145))),'Data Summary'!CE151="Yes"),100-OFFSET('Water Data'!$H$4,0,10*ROW('Water Data'!H145)),NA())</f>
        <v>#N/A</v>
      </c>
      <c r="Q151" s="490" t="e">
        <f ca="1">+IF(AND(ISNUMBER(OFFSET('Water Data'!$H$6,0,10*ROW('Water Data'!H145))),'Data Summary'!CF151="Yes"),OFFSET('Water Data'!$H$6,0,10*ROW('Water Data'!H145)),NA())</f>
        <v>#N/A</v>
      </c>
      <c r="R151" s="490" t="e">
        <f ca="1">+IF(AND(ISNUMBER(OFFSET('Water Data'!$H$9,0,10*ROW('Water Data'!H145))),'Data Summary'!CG151="Yes"),OFFSET('Water Data'!$H$9,0,10*ROW('Water Data'!H145)),NA())</f>
        <v>#N/A</v>
      </c>
      <c r="S151" s="490" t="e">
        <f ca="1">+IF(AND(ISNUMBER(OFFSET('Water Data'!$I$4,0,10*ROW('Water Data'!I145))),'Data Summary'!CH151="Yes"),100-OFFSET('Water Data'!$I$4,0,10*ROW('Water Data'!I145)),NA())</f>
        <v>#N/A</v>
      </c>
      <c r="T151" s="490" t="e">
        <f ca="1">+IF(AND(ISNUMBER(OFFSET('Water Data'!$I$6,0,10*ROW('Water Data'!I145))),'Data Summary'!CI151="Yes"),OFFSET('Water Data'!$I$6,0,10*ROW('Water Data'!I145)),NA())</f>
        <v>#N/A</v>
      </c>
      <c r="U151" s="490" t="e">
        <f ca="1">+IF(AND(ISNUMBER(OFFSET('Water Data'!$I$9,0,10*ROW('Water Data'!I145))),'Data Summary'!CJ151="Yes"),OFFSET('Water Data'!$I$9,0,10*ROW('Water Data'!I145)),NA())</f>
        <v>#N/A</v>
      </c>
      <c r="V151" s="491" t="e">
        <f ca="1">+IF(AND(ISNUMBER(OFFSET('Sanitation Data'!$D$4,0,10*ROW('Sanitation Data'!D145))),'Data Summary'!CK151="Yes"),100-OFFSET('Sanitation Data'!$D$4,0,10*ROW('Sanitation Data'!D145)),NA())</f>
        <v>#N/A</v>
      </c>
      <c r="W151" s="491" t="e">
        <f ca="1">+IF(AND(ISNUMBER(OFFSET('Sanitation Data'!$D$6,0,10*ROW('Sanitation Data'!D145))),'Data Summary'!CL151="Yes"),OFFSET('Sanitation Data'!$D$6,0,10*ROW('Sanitation Data'!D145)),NA())</f>
        <v>#N/A</v>
      </c>
      <c r="X151" s="491" t="e">
        <f ca="1">+IF(AND(ISNUMBER(OFFSET('Sanitation Data'!$D$10,0,10*ROW('Sanitation Data'!D145))),'Data Summary'!CM151="Yes"),OFFSET('Sanitation Data'!$D$10,0,10*ROW('Sanitation Data'!D145)),NA())</f>
        <v>#N/A</v>
      </c>
      <c r="Y151" s="491" t="e">
        <f ca="1">+IF(AND(ISNUMBER(OFFSET('Sanitation Data'!$D$11,0,10*ROW('Sanitation Data'!D145))),'Data Summary'!CN151="Yes"),OFFSET('Sanitation Data'!$D$11,0,10*ROW('Sanitation Data'!D145)),NA())</f>
        <v>#N/A</v>
      </c>
      <c r="Z151" s="491" t="e">
        <f ca="1">+IF(AND(ISNUMBER(OFFSET('Sanitation Data'!$D$12,0,10*ROW('Sanitation Data'!D145))),'Data Summary'!CO151="Yes"),OFFSET('Sanitation Data'!$D$12,0,10*ROW('Sanitation Data'!D145)),NA())</f>
        <v>#N/A</v>
      </c>
      <c r="AA151" s="491" t="e">
        <f ca="1">+IF(AND(ISNUMBER(OFFSET('Sanitation Data'!$E$4,0,10*ROW('Sanitation Data'!E145))),'Data Summary'!CP151="Yes"),100-OFFSET('Sanitation Data'!$E$4,0,10*ROW('Sanitation Data'!E145)),NA())</f>
        <v>#N/A</v>
      </c>
      <c r="AB151" s="491" t="e">
        <f ca="1">+IF(AND(ISNUMBER(OFFSET('Sanitation Data'!$E$6,0,10*ROW('Sanitation Data'!E145))),'Data Summary'!CQ151="Yes"),OFFSET('Sanitation Data'!$E$6,0,10*ROW('Sanitation Data'!E145)),NA())</f>
        <v>#N/A</v>
      </c>
      <c r="AC151" s="491" t="e">
        <f ca="1">+IF(AND(ISNUMBER(OFFSET('Sanitation Data'!$E$10,0,10*ROW('Sanitation Data'!E145))),'Data Summary'!CR151="Yes"),OFFSET('Sanitation Data'!$E$10,0,10*ROW('Sanitation Data'!E145)),NA())</f>
        <v>#N/A</v>
      </c>
      <c r="AD151" s="491" t="e">
        <f ca="1">+IF(AND(ISNUMBER(OFFSET('Sanitation Data'!$E$11,0,10*ROW('Sanitation Data'!E145))),'Data Summary'!CS151="Yes"),OFFSET('Sanitation Data'!$E$11,0,10*ROW('Sanitation Data'!E145)),NA())</f>
        <v>#N/A</v>
      </c>
      <c r="AE151" s="491" t="e">
        <f ca="1">+IF(AND(ISNUMBER(OFFSET('Sanitation Data'!$E$12,0,10*ROW('Sanitation Data'!E145))),'Data Summary'!CT151="Yes"),OFFSET('Sanitation Data'!$E$12,0,10*ROW('Sanitation Data'!E145)),NA())</f>
        <v>#N/A</v>
      </c>
      <c r="AF151" s="491" t="e">
        <f ca="1">+IF(AND(ISNUMBER(OFFSET('Sanitation Data'!$F$4,0,10*ROW('Sanitation Data'!F145))),'Data Summary'!CU151="Yes"),100-OFFSET('Sanitation Data'!$F$4,0,10*ROW('Sanitation Data'!F145)),NA())</f>
        <v>#N/A</v>
      </c>
      <c r="AG151" s="491" t="e">
        <f ca="1">+IF(AND(ISNUMBER(OFFSET('Sanitation Data'!$F$6,0,10*ROW('Sanitation Data'!F145))),'Data Summary'!CV151="Yes"),OFFSET('Sanitation Data'!$F$6,0,10*ROW('Sanitation Data'!F145)),NA())</f>
        <v>#N/A</v>
      </c>
      <c r="AH151" s="491" t="e">
        <f ca="1">+IF(AND(ISNUMBER(OFFSET('Sanitation Data'!$F$10,0,10*ROW('Sanitation Data'!F145))),'Data Summary'!CW151="Yes"),OFFSET('Sanitation Data'!$F$10,0,10*ROW('Sanitation Data'!F145)),NA())</f>
        <v>#N/A</v>
      </c>
      <c r="AI151" s="491" t="e">
        <f ca="1">+IF(AND(ISNUMBER(OFFSET('Sanitation Data'!$F$11,0,10*ROW('Sanitation Data'!F145))),'Data Summary'!CX151="Yes"),OFFSET('Sanitation Data'!$F$11,0,10*ROW('Sanitation Data'!F145)),NA())</f>
        <v>#N/A</v>
      </c>
      <c r="AJ151" s="491" t="e">
        <f ca="1">+IF(AND(ISNUMBER(OFFSET('Sanitation Data'!$F$12,0,10*ROW('Sanitation Data'!F145))),'Data Summary'!CY151="Yes"),OFFSET('Sanitation Data'!$F$12,0,10*ROW('Sanitation Data'!F145)),NA())</f>
        <v>#N/A</v>
      </c>
      <c r="AK151" s="491" t="e">
        <f ca="1">+IF(AND(ISNUMBER(OFFSET('Sanitation Data'!$G$4,0,10*ROW('Sanitation Data'!G145))),'Data Summary'!CZ151="Yes"),100-OFFSET('Sanitation Data'!$G$4,0,10*ROW('Sanitation Data'!G145)),NA())</f>
        <v>#N/A</v>
      </c>
      <c r="AL151" s="491" t="e">
        <f ca="1">+IF(AND(ISNUMBER(OFFSET('Sanitation Data'!$G$6,0,10*ROW('Sanitation Data'!G145))),'Data Summary'!DA151="Yes"),OFFSET('Sanitation Data'!$G$6,0,10*ROW('Sanitation Data'!G145)),NA())</f>
        <v>#N/A</v>
      </c>
      <c r="AM151" s="491" t="e">
        <f ca="1">+IF(AND(ISNUMBER(OFFSET('Sanitation Data'!$G$10,0,10*ROW('Sanitation Data'!G145))),'Data Summary'!DB151="Yes"),OFFSET('Sanitation Data'!$G$10,0,10*ROW('Sanitation Data'!G145)),NA())</f>
        <v>#N/A</v>
      </c>
      <c r="AN151" s="491" t="e">
        <f ca="1">+IF(AND(ISNUMBER(OFFSET('Sanitation Data'!$G$11,0,10*ROW('Sanitation Data'!G145))),'Data Summary'!DC151="Yes"),OFFSET('Sanitation Data'!$G$11,0,10*ROW('Sanitation Data'!G145)),NA())</f>
        <v>#N/A</v>
      </c>
      <c r="AO151" s="491" t="e">
        <f ca="1">+IF(AND(ISNUMBER(OFFSET('Sanitation Data'!$G$12,0,10*ROW('Sanitation Data'!G145))),'Data Summary'!DD151="Yes"),OFFSET('Sanitation Data'!$G$12,0,10*ROW('Sanitation Data'!G145)),NA())</f>
        <v>#N/A</v>
      </c>
      <c r="AP151" s="491" t="e">
        <f ca="1">+IF(AND(ISNUMBER(OFFSET('Sanitation Data'!$H$4,0,10*ROW('Sanitation Data'!H145))),'Data Summary'!DE151="Yes"),100-OFFSET('Sanitation Data'!$H$4,0,10*ROW('Sanitation Data'!H145)),NA())</f>
        <v>#N/A</v>
      </c>
      <c r="AQ151" s="491" t="e">
        <f ca="1">+IF(AND(ISNUMBER(OFFSET('Sanitation Data'!$H$6,0,10*ROW('Sanitation Data'!H145))),'Data Summary'!DF151="Yes"),OFFSET('Sanitation Data'!$H$6,0,10*ROW('Sanitation Data'!H145)),NA())</f>
        <v>#N/A</v>
      </c>
      <c r="AR151" s="491" t="e">
        <f ca="1">+IF(AND(ISNUMBER(OFFSET('Sanitation Data'!$H$10,0,10*ROW('Sanitation Data'!H145))),'Data Summary'!DG151="Yes"),OFFSET('Sanitation Data'!$H$10,0,10*ROW('Sanitation Data'!H145)),NA())</f>
        <v>#N/A</v>
      </c>
      <c r="AS151" s="491" t="e">
        <f ca="1">+IF(AND(ISNUMBER(OFFSET('Sanitation Data'!$H$11,0,10*ROW('Sanitation Data'!H145))),'Data Summary'!DH151="Yes"),OFFSET('Sanitation Data'!$H$11,0,10*ROW('Sanitation Data'!H145)),NA())</f>
        <v>#N/A</v>
      </c>
      <c r="AT151" s="491" t="e">
        <f ca="1">+IF(AND(ISNUMBER(OFFSET('Sanitation Data'!$H$12,0,10*ROW('Sanitation Data'!H145))),'Data Summary'!DI151="Yes"),OFFSET('Sanitation Data'!$H$12,0,10*ROW('Sanitation Data'!H145)),NA())</f>
        <v>#N/A</v>
      </c>
      <c r="AU151" s="491" t="e">
        <f ca="1">+IF(AND(ISNUMBER(OFFSET('Sanitation Data'!$I$4,0,10*ROW('Sanitation Data'!I145))),'Data Summary'!DJ151="Yes"),100-OFFSET('Sanitation Data'!$I$4,0,10*ROW('Sanitation Data'!I145)),NA())</f>
        <v>#N/A</v>
      </c>
      <c r="AV151" s="491" t="e">
        <f ca="1">+IF(AND(ISNUMBER(OFFSET('Sanitation Data'!$I$6,0,10*ROW('Sanitation Data'!I145))),'Data Summary'!DK151="Yes"),OFFSET('Sanitation Data'!$I$6,0,10*ROW('Sanitation Data'!I145)),NA())</f>
        <v>#N/A</v>
      </c>
      <c r="AW151" s="491" t="e">
        <f ca="1">+IF(AND(ISNUMBER(OFFSET('Sanitation Data'!$I$10,0,10*ROW('Sanitation Data'!I145))),'Data Summary'!DL151="Yes"),OFFSET('Sanitation Data'!$I$10,0,10*ROW('Sanitation Data'!I145)),NA())</f>
        <v>#N/A</v>
      </c>
      <c r="AX151" s="491" t="e">
        <f ca="1">+IF(AND(ISNUMBER(OFFSET('Sanitation Data'!$I$11,0,10*ROW('Sanitation Data'!I145))),'Data Summary'!DM151="Yes"),OFFSET('Sanitation Data'!$I$11,0,10*ROW('Sanitation Data'!I145)),NA())</f>
        <v>#N/A</v>
      </c>
      <c r="AY151" s="491" t="e">
        <f ca="1">+IF(AND(ISNUMBER(OFFSET('Sanitation Data'!$I$12,0,10*ROW('Sanitation Data'!I145))),'Data Summary'!DN151="Yes"),OFFSET('Sanitation Data'!$I$12,0,10*ROW('Sanitation Data'!I145)),NA())</f>
        <v>#N/A</v>
      </c>
      <c r="AZ151" s="492" t="e">
        <f ca="1">+IF(AND(ISNUMBER(OFFSET('Hygiene Data'!$D$5,0,10*ROW('Hygiene Data'!D145))),'Data Summary'!DO151="Yes"),OFFSET('Hygiene Data'!$D$5,0,10*ROW('Hygiene Data'!D145)),NA())</f>
        <v>#N/A</v>
      </c>
      <c r="BA151" s="492" t="e">
        <f ca="1">+IF(AND(ISNUMBER(OFFSET('Hygiene Data'!$D$7,0,10*ROW('Hygiene Data'!D145))),'Data Summary'!DP151="Yes"),OFFSET('Hygiene Data'!$D$7,0,10*ROW('Hygiene Data'!D145)),NA())</f>
        <v>#N/A</v>
      </c>
      <c r="BB151" s="492" t="e">
        <f ca="1">+IF(AND(ISNUMBER(OFFSET('Hygiene Data'!$D$9,0,10*ROW('Hygiene Data'!D145))),'Data Summary'!DQ151="Yes"),OFFSET('Hygiene Data'!$D$9,0,10*ROW('Hygiene Data'!D145)),NA())</f>
        <v>#N/A</v>
      </c>
      <c r="BC151" s="492" t="e">
        <f ca="1">+IF(AND(ISNUMBER(OFFSET('Hygiene Data'!$E$5,0,10*ROW('Hygiene Data'!E145))),'Data Summary'!DR151="Yes"),OFFSET('Hygiene Data'!$E$5,0,10*ROW('Hygiene Data'!E145)),NA())</f>
        <v>#N/A</v>
      </c>
      <c r="BD151" s="492" t="e">
        <f ca="1">+IF(AND(ISNUMBER(OFFSET('Hygiene Data'!$E$7,0,10*ROW('Hygiene Data'!E145))),'Data Summary'!DS151="Yes"),OFFSET('Hygiene Data'!$E$7,0,10*ROW('Hygiene Data'!E145)),NA())</f>
        <v>#N/A</v>
      </c>
      <c r="BE151" s="492" t="e">
        <f ca="1">+IF(AND(ISNUMBER(OFFSET('Hygiene Data'!$E$9,0,10*ROW('Hygiene Data'!E145))),'Data Summary'!DT151="Yes"),OFFSET('Hygiene Data'!$E$9,0,10*ROW('Hygiene Data'!E145)),NA())</f>
        <v>#N/A</v>
      </c>
      <c r="BF151" s="492" t="e">
        <f ca="1">+IF(AND(ISNUMBER(OFFSET('Hygiene Data'!$F$5,0,10*ROW('Hygiene Data'!F145))),'Data Summary'!DU151="Yes"),OFFSET('Hygiene Data'!$F$5,0,10*ROW('Hygiene Data'!F145)),NA())</f>
        <v>#N/A</v>
      </c>
      <c r="BG151" s="492" t="e">
        <f ca="1">+IF(AND(ISNUMBER(OFFSET('Hygiene Data'!$F$7,0,10*ROW('Hygiene Data'!F145))),'Data Summary'!DV151="Yes"),OFFSET('Hygiene Data'!$F$7,0,10*ROW('Hygiene Data'!F145)),NA())</f>
        <v>#N/A</v>
      </c>
      <c r="BH151" s="492" t="e">
        <f ca="1">+IF(AND(ISNUMBER(OFFSET('Hygiene Data'!$F$9,0,10*ROW('Hygiene Data'!F145))),'Data Summary'!DW151="Yes"),OFFSET('Hygiene Data'!$F$9,0,10*ROW('Hygiene Data'!F145)),NA())</f>
        <v>#N/A</v>
      </c>
      <c r="BI151" s="492" t="e">
        <f ca="1">+IF(AND(ISNUMBER(OFFSET('Hygiene Data'!$G$5,0,10*ROW('Hygiene Data'!G145))),'Data Summary'!DX151="Yes"),OFFSET('Hygiene Data'!$G$5,0,10*ROW('Hygiene Data'!G145)),NA())</f>
        <v>#N/A</v>
      </c>
      <c r="BJ151" s="492" t="e">
        <f ca="1">+IF(AND(ISNUMBER(OFFSET('Hygiene Data'!$G$7,0,10*ROW('Hygiene Data'!G145))),'Data Summary'!DY151="Yes"),OFFSET('Hygiene Data'!$G$7,0,10*ROW('Hygiene Data'!G145)),NA())</f>
        <v>#N/A</v>
      </c>
      <c r="BK151" s="492" t="e">
        <f ca="1">+IF(AND(ISNUMBER(OFFSET('Hygiene Data'!$G$9,0,10*ROW('Hygiene Data'!G145))),'Data Summary'!DZ151="Yes"),OFFSET('Hygiene Data'!$G$9,0,10*ROW('Hygiene Data'!G145)),NA())</f>
        <v>#N/A</v>
      </c>
      <c r="BL151" s="492" t="e">
        <f ca="1">+IF(AND(ISNUMBER(OFFSET('Hygiene Data'!$H$5,0,10*ROW('Hygiene Data'!H145))),'Data Summary'!EA151="Yes"),OFFSET('Hygiene Data'!$H$5,0,10*ROW('Hygiene Data'!H145)),NA())</f>
        <v>#N/A</v>
      </c>
      <c r="BM151" s="492" t="e">
        <f ca="1">+IF(AND(ISNUMBER(OFFSET('Hygiene Data'!$H$7,0,10*ROW('Hygiene Data'!H145))),'Data Summary'!EB151="Yes"),OFFSET('Hygiene Data'!$H$7,0,10*ROW('Hygiene Data'!H145)),NA())</f>
        <v>#N/A</v>
      </c>
      <c r="BN151" s="492" t="e">
        <f ca="1">+IF(AND(ISNUMBER(OFFSET('Hygiene Data'!$H$9,0,10*ROW('Hygiene Data'!H145))),'Data Summary'!EC151="Yes"),OFFSET('Hygiene Data'!$H$9,0,10*ROW('Hygiene Data'!H145)),NA())</f>
        <v>#N/A</v>
      </c>
      <c r="BO151" s="492" t="e">
        <f ca="1">+IF(AND(ISNUMBER(OFFSET('Hygiene Data'!$I$5,0,10*ROW('Hygiene Data'!I145))),'Data Summary'!ED151="Yes"),OFFSET('Hygiene Data'!$I$5,0,10*ROW('Hygiene Data'!I145)),NA())</f>
        <v>#N/A</v>
      </c>
      <c r="BP151" s="492" t="e">
        <f ca="1">+IF(AND(ISNUMBER(OFFSET('Hygiene Data'!$I$7,0,10*ROW('Hygiene Data'!I145))),'Data Summary'!EE151="Yes"),OFFSET('Hygiene Data'!$I$7,0,10*ROW('Hygiene Data'!I145)),NA())</f>
        <v>#N/A</v>
      </c>
      <c r="BQ151" s="492" t="e">
        <f ca="1">+IF(AND(ISNUMBER(OFFSET('Hygiene Data'!$I$9,0,10*ROW('Hygiene Data'!I145))),'Data Summary'!EF151="Yes"),OFFSET('Hygiene Data'!$I$9,0,10*ROW('Hygiene Data'!I145)),NA())</f>
        <v>#N/A</v>
      </c>
    </row>
    <row r="152" spans="1:69" x14ac:dyDescent="0.25">
      <c r="A152" s="488" t="e">
        <f ca="1">+RIGHT('Data Summary'!A152,LEN('Data Summary'!A152)-9)</f>
        <v>#VALUE!</v>
      </c>
      <c r="B152" s="462" t="str">
        <f ca="1">+IF(ISTEXT('Data Summary'!B152),'Data Summary'!B152,"")</f>
        <v/>
      </c>
      <c r="C152" s="489" t="e">
        <f ca="1">+VALUE('Data Summary'!C152)</f>
        <v>#VALUE!</v>
      </c>
      <c r="D152" s="490" t="e">
        <f ca="1">+IF(AND(ISNUMBER(OFFSET('Water Data'!$D$4,0,10*ROW('Water Data'!D146))),'Data Summary'!BS152="Yes"),100-OFFSET('Water Data'!$D$4,0,10*ROW('Water Data'!D146)),NA())</f>
        <v>#N/A</v>
      </c>
      <c r="E152" s="490" t="e">
        <f ca="1">+IF(AND(ISNUMBER(OFFSET('Water Data'!$D$6,0,10*ROW('Water Data'!D146))),'Data Summary'!BT152="Yes"),OFFSET('Water Data'!$D$6,0,10*ROW('Water Data'!D146)),NA())</f>
        <v>#N/A</v>
      </c>
      <c r="F152" s="490" t="e">
        <f ca="1">+IF(AND(ISNUMBER(OFFSET('Water Data'!$D$9,0,10*ROW('Water Data'!D146))),'Data Summary'!BU152="Yes"),OFFSET('Water Data'!$D$9,0,10*ROW('Water Data'!D146)),NA())</f>
        <v>#N/A</v>
      </c>
      <c r="G152" s="490" t="e">
        <f ca="1">+IF(AND(ISNUMBER(OFFSET('Water Data'!$E$4,0,10*ROW('Water Data'!E146))),'Data Summary'!BV152="Yes"),100-OFFSET('Water Data'!$E$4,0,10*ROW('Water Data'!E146)),NA())</f>
        <v>#N/A</v>
      </c>
      <c r="H152" s="490" t="e">
        <f ca="1">+IF(AND(ISNUMBER(OFFSET('Water Data'!$E$6,0,10*ROW('Water Data'!E146))),'Data Summary'!BW152="Yes"),OFFSET('Water Data'!$E$6,0,10*ROW('Water Data'!E146)),NA())</f>
        <v>#N/A</v>
      </c>
      <c r="I152" s="490" t="e">
        <f ca="1">+IF(AND(ISNUMBER(OFFSET('Water Data'!$E$9,0,10*ROW('Water Data'!E146))),'Data Summary'!BX152="Yes"),OFFSET('Water Data'!$E$9,0,10*ROW('Water Data'!E146)),NA())</f>
        <v>#N/A</v>
      </c>
      <c r="J152" s="490" t="e">
        <f ca="1">+IF(AND(ISNUMBER(OFFSET('Water Data'!$F$4,0,10*ROW('Water Data'!F146))),'Data Summary'!BY152="Yes"),100-OFFSET('Water Data'!$F$4,0,10*ROW('Water Data'!F146)),NA())</f>
        <v>#N/A</v>
      </c>
      <c r="K152" s="490" t="e">
        <f ca="1">+IF(AND(ISNUMBER(OFFSET('Water Data'!$F$6,0,10*ROW('Water Data'!F146))),'Data Summary'!BZ152="Yes"),OFFSET('Water Data'!$F$6,0,10*ROW('Water Data'!F146)),NA())</f>
        <v>#N/A</v>
      </c>
      <c r="L152" s="490" t="e">
        <f ca="1">+IF(AND(ISNUMBER(OFFSET('Water Data'!$F$9,0,10*ROW('Water Data'!F146))),'Data Summary'!CA152="Yes"),OFFSET('Water Data'!$F$9,0,10*ROW('Water Data'!F146)),NA())</f>
        <v>#N/A</v>
      </c>
      <c r="M152" s="490" t="e">
        <f ca="1">+IF(AND(ISNUMBER(OFFSET('Water Data'!$G$4,0,10*ROW('Water Data'!G146))),'Data Summary'!CB152="Yes"),100-OFFSET('Water Data'!$G$4,0,10*ROW('Water Data'!G146)),NA())</f>
        <v>#N/A</v>
      </c>
      <c r="N152" s="490" t="e">
        <f ca="1">+IF(AND(ISNUMBER(OFFSET('Water Data'!$G$6,0,10*ROW('Water Data'!G146))),'Data Summary'!CC152="Yes"),OFFSET('Water Data'!$G$6,0,10*ROW('Water Data'!G146)),NA())</f>
        <v>#N/A</v>
      </c>
      <c r="O152" s="490" t="e">
        <f ca="1">+IF(AND(ISNUMBER(OFFSET('Water Data'!$G$9,0,10*ROW('Water Data'!G146))),'Data Summary'!CD152="Yes"),OFFSET('Water Data'!$G$9,0,10*ROW('Water Data'!G146)),NA())</f>
        <v>#N/A</v>
      </c>
      <c r="P152" s="490" t="e">
        <f ca="1">+IF(AND(ISNUMBER(OFFSET('Water Data'!$H$4,0,10*ROW('Water Data'!H146))),'Data Summary'!CE152="Yes"),100-OFFSET('Water Data'!$H$4,0,10*ROW('Water Data'!H146)),NA())</f>
        <v>#N/A</v>
      </c>
      <c r="Q152" s="490" t="e">
        <f ca="1">+IF(AND(ISNUMBER(OFFSET('Water Data'!$H$6,0,10*ROW('Water Data'!H146))),'Data Summary'!CF152="Yes"),OFFSET('Water Data'!$H$6,0,10*ROW('Water Data'!H146)),NA())</f>
        <v>#N/A</v>
      </c>
      <c r="R152" s="490" t="e">
        <f ca="1">+IF(AND(ISNUMBER(OFFSET('Water Data'!$H$9,0,10*ROW('Water Data'!H146))),'Data Summary'!CG152="Yes"),OFFSET('Water Data'!$H$9,0,10*ROW('Water Data'!H146)),NA())</f>
        <v>#N/A</v>
      </c>
      <c r="S152" s="490" t="e">
        <f ca="1">+IF(AND(ISNUMBER(OFFSET('Water Data'!$I$4,0,10*ROW('Water Data'!I146))),'Data Summary'!CH152="Yes"),100-OFFSET('Water Data'!$I$4,0,10*ROW('Water Data'!I146)),NA())</f>
        <v>#N/A</v>
      </c>
      <c r="T152" s="490" t="e">
        <f ca="1">+IF(AND(ISNUMBER(OFFSET('Water Data'!$I$6,0,10*ROW('Water Data'!I146))),'Data Summary'!CI152="Yes"),OFFSET('Water Data'!$I$6,0,10*ROW('Water Data'!I146)),NA())</f>
        <v>#N/A</v>
      </c>
      <c r="U152" s="490" t="e">
        <f ca="1">+IF(AND(ISNUMBER(OFFSET('Water Data'!$I$9,0,10*ROW('Water Data'!I146))),'Data Summary'!CJ152="Yes"),OFFSET('Water Data'!$I$9,0,10*ROW('Water Data'!I146)),NA())</f>
        <v>#N/A</v>
      </c>
      <c r="V152" s="491" t="e">
        <f ca="1">+IF(AND(ISNUMBER(OFFSET('Sanitation Data'!$D$4,0,10*ROW('Sanitation Data'!D146))),'Data Summary'!CK152="Yes"),100-OFFSET('Sanitation Data'!$D$4,0,10*ROW('Sanitation Data'!D146)),NA())</f>
        <v>#N/A</v>
      </c>
      <c r="W152" s="491" t="e">
        <f ca="1">+IF(AND(ISNUMBER(OFFSET('Sanitation Data'!$D$6,0,10*ROW('Sanitation Data'!D146))),'Data Summary'!CL152="Yes"),OFFSET('Sanitation Data'!$D$6,0,10*ROW('Sanitation Data'!D146)),NA())</f>
        <v>#N/A</v>
      </c>
      <c r="X152" s="491" t="e">
        <f ca="1">+IF(AND(ISNUMBER(OFFSET('Sanitation Data'!$D$10,0,10*ROW('Sanitation Data'!D146))),'Data Summary'!CM152="Yes"),OFFSET('Sanitation Data'!$D$10,0,10*ROW('Sanitation Data'!D146)),NA())</f>
        <v>#N/A</v>
      </c>
      <c r="Y152" s="491" t="e">
        <f ca="1">+IF(AND(ISNUMBER(OFFSET('Sanitation Data'!$D$11,0,10*ROW('Sanitation Data'!D146))),'Data Summary'!CN152="Yes"),OFFSET('Sanitation Data'!$D$11,0,10*ROW('Sanitation Data'!D146)),NA())</f>
        <v>#N/A</v>
      </c>
      <c r="Z152" s="491" t="e">
        <f ca="1">+IF(AND(ISNUMBER(OFFSET('Sanitation Data'!$D$12,0,10*ROW('Sanitation Data'!D146))),'Data Summary'!CO152="Yes"),OFFSET('Sanitation Data'!$D$12,0,10*ROW('Sanitation Data'!D146)),NA())</f>
        <v>#N/A</v>
      </c>
      <c r="AA152" s="491" t="e">
        <f ca="1">+IF(AND(ISNUMBER(OFFSET('Sanitation Data'!$E$4,0,10*ROW('Sanitation Data'!E146))),'Data Summary'!CP152="Yes"),100-OFFSET('Sanitation Data'!$E$4,0,10*ROW('Sanitation Data'!E146)),NA())</f>
        <v>#N/A</v>
      </c>
      <c r="AB152" s="491" t="e">
        <f ca="1">+IF(AND(ISNUMBER(OFFSET('Sanitation Data'!$E$6,0,10*ROW('Sanitation Data'!E146))),'Data Summary'!CQ152="Yes"),OFFSET('Sanitation Data'!$E$6,0,10*ROW('Sanitation Data'!E146)),NA())</f>
        <v>#N/A</v>
      </c>
      <c r="AC152" s="491" t="e">
        <f ca="1">+IF(AND(ISNUMBER(OFFSET('Sanitation Data'!$E$10,0,10*ROW('Sanitation Data'!E146))),'Data Summary'!CR152="Yes"),OFFSET('Sanitation Data'!$E$10,0,10*ROW('Sanitation Data'!E146)),NA())</f>
        <v>#N/A</v>
      </c>
      <c r="AD152" s="491" t="e">
        <f ca="1">+IF(AND(ISNUMBER(OFFSET('Sanitation Data'!$E$11,0,10*ROW('Sanitation Data'!E146))),'Data Summary'!CS152="Yes"),OFFSET('Sanitation Data'!$E$11,0,10*ROW('Sanitation Data'!E146)),NA())</f>
        <v>#N/A</v>
      </c>
      <c r="AE152" s="491" t="e">
        <f ca="1">+IF(AND(ISNUMBER(OFFSET('Sanitation Data'!$E$12,0,10*ROW('Sanitation Data'!E146))),'Data Summary'!CT152="Yes"),OFFSET('Sanitation Data'!$E$12,0,10*ROW('Sanitation Data'!E146)),NA())</f>
        <v>#N/A</v>
      </c>
      <c r="AF152" s="491" t="e">
        <f ca="1">+IF(AND(ISNUMBER(OFFSET('Sanitation Data'!$F$4,0,10*ROW('Sanitation Data'!F146))),'Data Summary'!CU152="Yes"),100-OFFSET('Sanitation Data'!$F$4,0,10*ROW('Sanitation Data'!F146)),NA())</f>
        <v>#N/A</v>
      </c>
      <c r="AG152" s="491" t="e">
        <f ca="1">+IF(AND(ISNUMBER(OFFSET('Sanitation Data'!$F$6,0,10*ROW('Sanitation Data'!F146))),'Data Summary'!CV152="Yes"),OFFSET('Sanitation Data'!$F$6,0,10*ROW('Sanitation Data'!F146)),NA())</f>
        <v>#N/A</v>
      </c>
      <c r="AH152" s="491" t="e">
        <f ca="1">+IF(AND(ISNUMBER(OFFSET('Sanitation Data'!$F$10,0,10*ROW('Sanitation Data'!F146))),'Data Summary'!CW152="Yes"),OFFSET('Sanitation Data'!$F$10,0,10*ROW('Sanitation Data'!F146)),NA())</f>
        <v>#N/A</v>
      </c>
      <c r="AI152" s="491" t="e">
        <f ca="1">+IF(AND(ISNUMBER(OFFSET('Sanitation Data'!$F$11,0,10*ROW('Sanitation Data'!F146))),'Data Summary'!CX152="Yes"),OFFSET('Sanitation Data'!$F$11,0,10*ROW('Sanitation Data'!F146)),NA())</f>
        <v>#N/A</v>
      </c>
      <c r="AJ152" s="491" t="e">
        <f ca="1">+IF(AND(ISNUMBER(OFFSET('Sanitation Data'!$F$12,0,10*ROW('Sanitation Data'!F146))),'Data Summary'!CY152="Yes"),OFFSET('Sanitation Data'!$F$12,0,10*ROW('Sanitation Data'!F146)),NA())</f>
        <v>#N/A</v>
      </c>
      <c r="AK152" s="491" t="e">
        <f ca="1">+IF(AND(ISNUMBER(OFFSET('Sanitation Data'!$G$4,0,10*ROW('Sanitation Data'!G146))),'Data Summary'!CZ152="Yes"),100-OFFSET('Sanitation Data'!$G$4,0,10*ROW('Sanitation Data'!G146)),NA())</f>
        <v>#N/A</v>
      </c>
      <c r="AL152" s="491" t="e">
        <f ca="1">+IF(AND(ISNUMBER(OFFSET('Sanitation Data'!$G$6,0,10*ROW('Sanitation Data'!G146))),'Data Summary'!DA152="Yes"),OFFSET('Sanitation Data'!$G$6,0,10*ROW('Sanitation Data'!G146)),NA())</f>
        <v>#N/A</v>
      </c>
      <c r="AM152" s="491" t="e">
        <f ca="1">+IF(AND(ISNUMBER(OFFSET('Sanitation Data'!$G$10,0,10*ROW('Sanitation Data'!G146))),'Data Summary'!DB152="Yes"),OFFSET('Sanitation Data'!$G$10,0,10*ROW('Sanitation Data'!G146)),NA())</f>
        <v>#N/A</v>
      </c>
      <c r="AN152" s="491" t="e">
        <f ca="1">+IF(AND(ISNUMBER(OFFSET('Sanitation Data'!$G$11,0,10*ROW('Sanitation Data'!G146))),'Data Summary'!DC152="Yes"),OFFSET('Sanitation Data'!$G$11,0,10*ROW('Sanitation Data'!G146)),NA())</f>
        <v>#N/A</v>
      </c>
      <c r="AO152" s="491" t="e">
        <f ca="1">+IF(AND(ISNUMBER(OFFSET('Sanitation Data'!$G$12,0,10*ROW('Sanitation Data'!G146))),'Data Summary'!DD152="Yes"),OFFSET('Sanitation Data'!$G$12,0,10*ROW('Sanitation Data'!G146)),NA())</f>
        <v>#N/A</v>
      </c>
      <c r="AP152" s="491" t="e">
        <f ca="1">+IF(AND(ISNUMBER(OFFSET('Sanitation Data'!$H$4,0,10*ROW('Sanitation Data'!H146))),'Data Summary'!DE152="Yes"),100-OFFSET('Sanitation Data'!$H$4,0,10*ROW('Sanitation Data'!H146)),NA())</f>
        <v>#N/A</v>
      </c>
      <c r="AQ152" s="491" t="e">
        <f ca="1">+IF(AND(ISNUMBER(OFFSET('Sanitation Data'!$H$6,0,10*ROW('Sanitation Data'!H146))),'Data Summary'!DF152="Yes"),OFFSET('Sanitation Data'!$H$6,0,10*ROW('Sanitation Data'!H146)),NA())</f>
        <v>#N/A</v>
      </c>
      <c r="AR152" s="491" t="e">
        <f ca="1">+IF(AND(ISNUMBER(OFFSET('Sanitation Data'!$H$10,0,10*ROW('Sanitation Data'!H146))),'Data Summary'!DG152="Yes"),OFFSET('Sanitation Data'!$H$10,0,10*ROW('Sanitation Data'!H146)),NA())</f>
        <v>#N/A</v>
      </c>
      <c r="AS152" s="491" t="e">
        <f ca="1">+IF(AND(ISNUMBER(OFFSET('Sanitation Data'!$H$11,0,10*ROW('Sanitation Data'!H146))),'Data Summary'!DH152="Yes"),OFFSET('Sanitation Data'!$H$11,0,10*ROW('Sanitation Data'!H146)),NA())</f>
        <v>#N/A</v>
      </c>
      <c r="AT152" s="491" t="e">
        <f ca="1">+IF(AND(ISNUMBER(OFFSET('Sanitation Data'!$H$12,0,10*ROW('Sanitation Data'!H146))),'Data Summary'!DI152="Yes"),OFFSET('Sanitation Data'!$H$12,0,10*ROW('Sanitation Data'!H146)),NA())</f>
        <v>#N/A</v>
      </c>
      <c r="AU152" s="491" t="e">
        <f ca="1">+IF(AND(ISNUMBER(OFFSET('Sanitation Data'!$I$4,0,10*ROW('Sanitation Data'!I146))),'Data Summary'!DJ152="Yes"),100-OFFSET('Sanitation Data'!$I$4,0,10*ROW('Sanitation Data'!I146)),NA())</f>
        <v>#N/A</v>
      </c>
      <c r="AV152" s="491" t="e">
        <f ca="1">+IF(AND(ISNUMBER(OFFSET('Sanitation Data'!$I$6,0,10*ROW('Sanitation Data'!I146))),'Data Summary'!DK152="Yes"),OFFSET('Sanitation Data'!$I$6,0,10*ROW('Sanitation Data'!I146)),NA())</f>
        <v>#N/A</v>
      </c>
      <c r="AW152" s="491" t="e">
        <f ca="1">+IF(AND(ISNUMBER(OFFSET('Sanitation Data'!$I$10,0,10*ROW('Sanitation Data'!I146))),'Data Summary'!DL152="Yes"),OFFSET('Sanitation Data'!$I$10,0,10*ROW('Sanitation Data'!I146)),NA())</f>
        <v>#N/A</v>
      </c>
      <c r="AX152" s="491" t="e">
        <f ca="1">+IF(AND(ISNUMBER(OFFSET('Sanitation Data'!$I$11,0,10*ROW('Sanitation Data'!I146))),'Data Summary'!DM152="Yes"),OFFSET('Sanitation Data'!$I$11,0,10*ROW('Sanitation Data'!I146)),NA())</f>
        <v>#N/A</v>
      </c>
      <c r="AY152" s="491" t="e">
        <f ca="1">+IF(AND(ISNUMBER(OFFSET('Sanitation Data'!$I$12,0,10*ROW('Sanitation Data'!I146))),'Data Summary'!DN152="Yes"),OFFSET('Sanitation Data'!$I$12,0,10*ROW('Sanitation Data'!I146)),NA())</f>
        <v>#N/A</v>
      </c>
      <c r="AZ152" s="492" t="e">
        <f ca="1">+IF(AND(ISNUMBER(OFFSET('Hygiene Data'!$D$5,0,10*ROW('Hygiene Data'!D146))),'Data Summary'!DO152="Yes"),OFFSET('Hygiene Data'!$D$5,0,10*ROW('Hygiene Data'!D146)),NA())</f>
        <v>#N/A</v>
      </c>
      <c r="BA152" s="492" t="e">
        <f ca="1">+IF(AND(ISNUMBER(OFFSET('Hygiene Data'!$D$7,0,10*ROW('Hygiene Data'!D146))),'Data Summary'!DP152="Yes"),OFFSET('Hygiene Data'!$D$7,0,10*ROW('Hygiene Data'!D146)),NA())</f>
        <v>#N/A</v>
      </c>
      <c r="BB152" s="492" t="e">
        <f ca="1">+IF(AND(ISNUMBER(OFFSET('Hygiene Data'!$D$9,0,10*ROW('Hygiene Data'!D146))),'Data Summary'!DQ152="Yes"),OFFSET('Hygiene Data'!$D$9,0,10*ROW('Hygiene Data'!D146)),NA())</f>
        <v>#N/A</v>
      </c>
      <c r="BC152" s="492" t="e">
        <f ca="1">+IF(AND(ISNUMBER(OFFSET('Hygiene Data'!$E$5,0,10*ROW('Hygiene Data'!E146))),'Data Summary'!DR152="Yes"),OFFSET('Hygiene Data'!$E$5,0,10*ROW('Hygiene Data'!E146)),NA())</f>
        <v>#N/A</v>
      </c>
      <c r="BD152" s="492" t="e">
        <f ca="1">+IF(AND(ISNUMBER(OFFSET('Hygiene Data'!$E$7,0,10*ROW('Hygiene Data'!E146))),'Data Summary'!DS152="Yes"),OFFSET('Hygiene Data'!$E$7,0,10*ROW('Hygiene Data'!E146)),NA())</f>
        <v>#N/A</v>
      </c>
      <c r="BE152" s="492" t="e">
        <f ca="1">+IF(AND(ISNUMBER(OFFSET('Hygiene Data'!$E$9,0,10*ROW('Hygiene Data'!E146))),'Data Summary'!DT152="Yes"),OFFSET('Hygiene Data'!$E$9,0,10*ROW('Hygiene Data'!E146)),NA())</f>
        <v>#N/A</v>
      </c>
      <c r="BF152" s="492" t="e">
        <f ca="1">+IF(AND(ISNUMBER(OFFSET('Hygiene Data'!$F$5,0,10*ROW('Hygiene Data'!F146))),'Data Summary'!DU152="Yes"),OFFSET('Hygiene Data'!$F$5,0,10*ROW('Hygiene Data'!F146)),NA())</f>
        <v>#N/A</v>
      </c>
      <c r="BG152" s="492" t="e">
        <f ca="1">+IF(AND(ISNUMBER(OFFSET('Hygiene Data'!$F$7,0,10*ROW('Hygiene Data'!F146))),'Data Summary'!DV152="Yes"),OFFSET('Hygiene Data'!$F$7,0,10*ROW('Hygiene Data'!F146)),NA())</f>
        <v>#N/A</v>
      </c>
      <c r="BH152" s="492" t="e">
        <f ca="1">+IF(AND(ISNUMBER(OFFSET('Hygiene Data'!$F$9,0,10*ROW('Hygiene Data'!F146))),'Data Summary'!DW152="Yes"),OFFSET('Hygiene Data'!$F$9,0,10*ROW('Hygiene Data'!F146)),NA())</f>
        <v>#N/A</v>
      </c>
      <c r="BI152" s="492" t="e">
        <f ca="1">+IF(AND(ISNUMBER(OFFSET('Hygiene Data'!$G$5,0,10*ROW('Hygiene Data'!G146))),'Data Summary'!DX152="Yes"),OFFSET('Hygiene Data'!$G$5,0,10*ROW('Hygiene Data'!G146)),NA())</f>
        <v>#N/A</v>
      </c>
      <c r="BJ152" s="492" t="e">
        <f ca="1">+IF(AND(ISNUMBER(OFFSET('Hygiene Data'!$G$7,0,10*ROW('Hygiene Data'!G146))),'Data Summary'!DY152="Yes"),OFFSET('Hygiene Data'!$G$7,0,10*ROW('Hygiene Data'!G146)),NA())</f>
        <v>#N/A</v>
      </c>
      <c r="BK152" s="492" t="e">
        <f ca="1">+IF(AND(ISNUMBER(OFFSET('Hygiene Data'!$G$9,0,10*ROW('Hygiene Data'!G146))),'Data Summary'!DZ152="Yes"),OFFSET('Hygiene Data'!$G$9,0,10*ROW('Hygiene Data'!G146)),NA())</f>
        <v>#N/A</v>
      </c>
      <c r="BL152" s="492" t="e">
        <f ca="1">+IF(AND(ISNUMBER(OFFSET('Hygiene Data'!$H$5,0,10*ROW('Hygiene Data'!H146))),'Data Summary'!EA152="Yes"),OFFSET('Hygiene Data'!$H$5,0,10*ROW('Hygiene Data'!H146)),NA())</f>
        <v>#N/A</v>
      </c>
      <c r="BM152" s="492" t="e">
        <f ca="1">+IF(AND(ISNUMBER(OFFSET('Hygiene Data'!$H$7,0,10*ROW('Hygiene Data'!H146))),'Data Summary'!EB152="Yes"),OFFSET('Hygiene Data'!$H$7,0,10*ROW('Hygiene Data'!H146)),NA())</f>
        <v>#N/A</v>
      </c>
      <c r="BN152" s="492" t="e">
        <f ca="1">+IF(AND(ISNUMBER(OFFSET('Hygiene Data'!$H$9,0,10*ROW('Hygiene Data'!H146))),'Data Summary'!EC152="Yes"),OFFSET('Hygiene Data'!$H$9,0,10*ROW('Hygiene Data'!H146)),NA())</f>
        <v>#N/A</v>
      </c>
      <c r="BO152" s="492" t="e">
        <f ca="1">+IF(AND(ISNUMBER(OFFSET('Hygiene Data'!$I$5,0,10*ROW('Hygiene Data'!I146))),'Data Summary'!ED152="Yes"),OFFSET('Hygiene Data'!$I$5,0,10*ROW('Hygiene Data'!I146)),NA())</f>
        <v>#N/A</v>
      </c>
      <c r="BP152" s="492" t="e">
        <f ca="1">+IF(AND(ISNUMBER(OFFSET('Hygiene Data'!$I$7,0,10*ROW('Hygiene Data'!I146))),'Data Summary'!EE152="Yes"),OFFSET('Hygiene Data'!$I$7,0,10*ROW('Hygiene Data'!I146)),NA())</f>
        <v>#N/A</v>
      </c>
      <c r="BQ152" s="492" t="e">
        <f ca="1">+IF(AND(ISNUMBER(OFFSET('Hygiene Data'!$I$9,0,10*ROW('Hygiene Data'!I146))),'Data Summary'!EF152="Yes"),OFFSET('Hygiene Data'!$I$9,0,10*ROW('Hygiene Data'!I146)),NA())</f>
        <v>#N/A</v>
      </c>
    </row>
    <row r="153" spans="1:69" x14ac:dyDescent="0.25">
      <c r="A153" s="488" t="e">
        <f ca="1">+RIGHT('Data Summary'!A153,LEN('Data Summary'!A153)-9)</f>
        <v>#VALUE!</v>
      </c>
      <c r="B153" s="462" t="str">
        <f ca="1">+IF(ISTEXT('Data Summary'!B153),'Data Summary'!B153,"")</f>
        <v/>
      </c>
      <c r="C153" s="489" t="e">
        <f ca="1">+VALUE('Data Summary'!C153)</f>
        <v>#VALUE!</v>
      </c>
      <c r="D153" s="490" t="e">
        <f ca="1">+IF(AND(ISNUMBER(OFFSET('Water Data'!$D$4,0,10*ROW('Water Data'!D147))),'Data Summary'!BS153="Yes"),100-OFFSET('Water Data'!$D$4,0,10*ROW('Water Data'!D147)),NA())</f>
        <v>#N/A</v>
      </c>
      <c r="E153" s="490" t="e">
        <f ca="1">+IF(AND(ISNUMBER(OFFSET('Water Data'!$D$6,0,10*ROW('Water Data'!D147))),'Data Summary'!BT153="Yes"),OFFSET('Water Data'!$D$6,0,10*ROW('Water Data'!D147)),NA())</f>
        <v>#N/A</v>
      </c>
      <c r="F153" s="490" t="e">
        <f ca="1">+IF(AND(ISNUMBER(OFFSET('Water Data'!$D$9,0,10*ROW('Water Data'!D147))),'Data Summary'!BU153="Yes"),OFFSET('Water Data'!$D$9,0,10*ROW('Water Data'!D147)),NA())</f>
        <v>#N/A</v>
      </c>
      <c r="G153" s="490" t="e">
        <f ca="1">+IF(AND(ISNUMBER(OFFSET('Water Data'!$E$4,0,10*ROW('Water Data'!E147))),'Data Summary'!BV153="Yes"),100-OFFSET('Water Data'!$E$4,0,10*ROW('Water Data'!E147)),NA())</f>
        <v>#N/A</v>
      </c>
      <c r="H153" s="490" t="e">
        <f ca="1">+IF(AND(ISNUMBER(OFFSET('Water Data'!$E$6,0,10*ROW('Water Data'!E147))),'Data Summary'!BW153="Yes"),OFFSET('Water Data'!$E$6,0,10*ROW('Water Data'!E147)),NA())</f>
        <v>#N/A</v>
      </c>
      <c r="I153" s="490" t="e">
        <f ca="1">+IF(AND(ISNUMBER(OFFSET('Water Data'!$E$9,0,10*ROW('Water Data'!E147))),'Data Summary'!BX153="Yes"),OFFSET('Water Data'!$E$9,0,10*ROW('Water Data'!E147)),NA())</f>
        <v>#N/A</v>
      </c>
      <c r="J153" s="490" t="e">
        <f ca="1">+IF(AND(ISNUMBER(OFFSET('Water Data'!$F$4,0,10*ROW('Water Data'!F147))),'Data Summary'!BY153="Yes"),100-OFFSET('Water Data'!$F$4,0,10*ROW('Water Data'!F147)),NA())</f>
        <v>#N/A</v>
      </c>
      <c r="K153" s="490" t="e">
        <f ca="1">+IF(AND(ISNUMBER(OFFSET('Water Data'!$F$6,0,10*ROW('Water Data'!F147))),'Data Summary'!BZ153="Yes"),OFFSET('Water Data'!$F$6,0,10*ROW('Water Data'!F147)),NA())</f>
        <v>#N/A</v>
      </c>
      <c r="L153" s="490" t="e">
        <f ca="1">+IF(AND(ISNUMBER(OFFSET('Water Data'!$F$9,0,10*ROW('Water Data'!F147))),'Data Summary'!CA153="Yes"),OFFSET('Water Data'!$F$9,0,10*ROW('Water Data'!F147)),NA())</f>
        <v>#N/A</v>
      </c>
      <c r="M153" s="490" t="e">
        <f ca="1">+IF(AND(ISNUMBER(OFFSET('Water Data'!$G$4,0,10*ROW('Water Data'!G147))),'Data Summary'!CB153="Yes"),100-OFFSET('Water Data'!$G$4,0,10*ROW('Water Data'!G147)),NA())</f>
        <v>#N/A</v>
      </c>
      <c r="N153" s="490" t="e">
        <f ca="1">+IF(AND(ISNUMBER(OFFSET('Water Data'!$G$6,0,10*ROW('Water Data'!G147))),'Data Summary'!CC153="Yes"),OFFSET('Water Data'!$G$6,0,10*ROW('Water Data'!G147)),NA())</f>
        <v>#N/A</v>
      </c>
      <c r="O153" s="490" t="e">
        <f ca="1">+IF(AND(ISNUMBER(OFFSET('Water Data'!$G$9,0,10*ROW('Water Data'!G147))),'Data Summary'!CD153="Yes"),OFFSET('Water Data'!$G$9,0,10*ROW('Water Data'!G147)),NA())</f>
        <v>#N/A</v>
      </c>
      <c r="P153" s="490" t="e">
        <f ca="1">+IF(AND(ISNUMBER(OFFSET('Water Data'!$H$4,0,10*ROW('Water Data'!H147))),'Data Summary'!CE153="Yes"),100-OFFSET('Water Data'!$H$4,0,10*ROW('Water Data'!H147)),NA())</f>
        <v>#N/A</v>
      </c>
      <c r="Q153" s="490" t="e">
        <f ca="1">+IF(AND(ISNUMBER(OFFSET('Water Data'!$H$6,0,10*ROW('Water Data'!H147))),'Data Summary'!CF153="Yes"),OFFSET('Water Data'!$H$6,0,10*ROW('Water Data'!H147)),NA())</f>
        <v>#N/A</v>
      </c>
      <c r="R153" s="490" t="e">
        <f ca="1">+IF(AND(ISNUMBER(OFFSET('Water Data'!$H$9,0,10*ROW('Water Data'!H147))),'Data Summary'!CG153="Yes"),OFFSET('Water Data'!$H$9,0,10*ROW('Water Data'!H147)),NA())</f>
        <v>#N/A</v>
      </c>
      <c r="S153" s="490" t="e">
        <f ca="1">+IF(AND(ISNUMBER(OFFSET('Water Data'!$I$4,0,10*ROW('Water Data'!I147))),'Data Summary'!CH153="Yes"),100-OFFSET('Water Data'!$I$4,0,10*ROW('Water Data'!I147)),NA())</f>
        <v>#N/A</v>
      </c>
      <c r="T153" s="490" t="e">
        <f ca="1">+IF(AND(ISNUMBER(OFFSET('Water Data'!$I$6,0,10*ROW('Water Data'!I147))),'Data Summary'!CI153="Yes"),OFFSET('Water Data'!$I$6,0,10*ROW('Water Data'!I147)),NA())</f>
        <v>#N/A</v>
      </c>
      <c r="U153" s="490" t="e">
        <f ca="1">+IF(AND(ISNUMBER(OFFSET('Water Data'!$I$9,0,10*ROW('Water Data'!I147))),'Data Summary'!CJ153="Yes"),OFFSET('Water Data'!$I$9,0,10*ROW('Water Data'!I147)),NA())</f>
        <v>#N/A</v>
      </c>
      <c r="V153" s="491" t="e">
        <f ca="1">+IF(AND(ISNUMBER(OFFSET('Sanitation Data'!$D$4,0,10*ROW('Sanitation Data'!D147))),'Data Summary'!CK153="Yes"),100-OFFSET('Sanitation Data'!$D$4,0,10*ROW('Sanitation Data'!D147)),NA())</f>
        <v>#N/A</v>
      </c>
      <c r="W153" s="491" t="e">
        <f ca="1">+IF(AND(ISNUMBER(OFFSET('Sanitation Data'!$D$6,0,10*ROW('Sanitation Data'!D147))),'Data Summary'!CL153="Yes"),OFFSET('Sanitation Data'!$D$6,0,10*ROW('Sanitation Data'!D147)),NA())</f>
        <v>#N/A</v>
      </c>
      <c r="X153" s="491" t="e">
        <f ca="1">+IF(AND(ISNUMBER(OFFSET('Sanitation Data'!$D$10,0,10*ROW('Sanitation Data'!D147))),'Data Summary'!CM153="Yes"),OFFSET('Sanitation Data'!$D$10,0,10*ROW('Sanitation Data'!D147)),NA())</f>
        <v>#N/A</v>
      </c>
      <c r="Y153" s="491" t="e">
        <f ca="1">+IF(AND(ISNUMBER(OFFSET('Sanitation Data'!$D$11,0,10*ROW('Sanitation Data'!D147))),'Data Summary'!CN153="Yes"),OFFSET('Sanitation Data'!$D$11,0,10*ROW('Sanitation Data'!D147)),NA())</f>
        <v>#N/A</v>
      </c>
      <c r="Z153" s="491" t="e">
        <f ca="1">+IF(AND(ISNUMBER(OFFSET('Sanitation Data'!$D$12,0,10*ROW('Sanitation Data'!D147))),'Data Summary'!CO153="Yes"),OFFSET('Sanitation Data'!$D$12,0,10*ROW('Sanitation Data'!D147)),NA())</f>
        <v>#N/A</v>
      </c>
      <c r="AA153" s="491" t="e">
        <f ca="1">+IF(AND(ISNUMBER(OFFSET('Sanitation Data'!$E$4,0,10*ROW('Sanitation Data'!E147))),'Data Summary'!CP153="Yes"),100-OFFSET('Sanitation Data'!$E$4,0,10*ROW('Sanitation Data'!E147)),NA())</f>
        <v>#N/A</v>
      </c>
      <c r="AB153" s="491" t="e">
        <f ca="1">+IF(AND(ISNUMBER(OFFSET('Sanitation Data'!$E$6,0,10*ROW('Sanitation Data'!E147))),'Data Summary'!CQ153="Yes"),OFFSET('Sanitation Data'!$E$6,0,10*ROW('Sanitation Data'!E147)),NA())</f>
        <v>#N/A</v>
      </c>
      <c r="AC153" s="491" t="e">
        <f ca="1">+IF(AND(ISNUMBER(OFFSET('Sanitation Data'!$E$10,0,10*ROW('Sanitation Data'!E147))),'Data Summary'!CR153="Yes"),OFFSET('Sanitation Data'!$E$10,0,10*ROW('Sanitation Data'!E147)),NA())</f>
        <v>#N/A</v>
      </c>
      <c r="AD153" s="491" t="e">
        <f ca="1">+IF(AND(ISNUMBER(OFFSET('Sanitation Data'!$E$11,0,10*ROW('Sanitation Data'!E147))),'Data Summary'!CS153="Yes"),OFFSET('Sanitation Data'!$E$11,0,10*ROW('Sanitation Data'!E147)),NA())</f>
        <v>#N/A</v>
      </c>
      <c r="AE153" s="491" t="e">
        <f ca="1">+IF(AND(ISNUMBER(OFFSET('Sanitation Data'!$E$12,0,10*ROW('Sanitation Data'!E147))),'Data Summary'!CT153="Yes"),OFFSET('Sanitation Data'!$E$12,0,10*ROW('Sanitation Data'!E147)),NA())</f>
        <v>#N/A</v>
      </c>
      <c r="AF153" s="491" t="e">
        <f ca="1">+IF(AND(ISNUMBER(OFFSET('Sanitation Data'!$F$4,0,10*ROW('Sanitation Data'!F147))),'Data Summary'!CU153="Yes"),100-OFFSET('Sanitation Data'!$F$4,0,10*ROW('Sanitation Data'!F147)),NA())</f>
        <v>#N/A</v>
      </c>
      <c r="AG153" s="491" t="e">
        <f ca="1">+IF(AND(ISNUMBER(OFFSET('Sanitation Data'!$F$6,0,10*ROW('Sanitation Data'!F147))),'Data Summary'!CV153="Yes"),OFFSET('Sanitation Data'!$F$6,0,10*ROW('Sanitation Data'!F147)),NA())</f>
        <v>#N/A</v>
      </c>
      <c r="AH153" s="491" t="e">
        <f ca="1">+IF(AND(ISNUMBER(OFFSET('Sanitation Data'!$F$10,0,10*ROW('Sanitation Data'!F147))),'Data Summary'!CW153="Yes"),OFFSET('Sanitation Data'!$F$10,0,10*ROW('Sanitation Data'!F147)),NA())</f>
        <v>#N/A</v>
      </c>
      <c r="AI153" s="491" t="e">
        <f ca="1">+IF(AND(ISNUMBER(OFFSET('Sanitation Data'!$F$11,0,10*ROW('Sanitation Data'!F147))),'Data Summary'!CX153="Yes"),OFFSET('Sanitation Data'!$F$11,0,10*ROW('Sanitation Data'!F147)),NA())</f>
        <v>#N/A</v>
      </c>
      <c r="AJ153" s="491" t="e">
        <f ca="1">+IF(AND(ISNUMBER(OFFSET('Sanitation Data'!$F$12,0,10*ROW('Sanitation Data'!F147))),'Data Summary'!CY153="Yes"),OFFSET('Sanitation Data'!$F$12,0,10*ROW('Sanitation Data'!F147)),NA())</f>
        <v>#N/A</v>
      </c>
      <c r="AK153" s="491" t="e">
        <f ca="1">+IF(AND(ISNUMBER(OFFSET('Sanitation Data'!$G$4,0,10*ROW('Sanitation Data'!G147))),'Data Summary'!CZ153="Yes"),100-OFFSET('Sanitation Data'!$G$4,0,10*ROW('Sanitation Data'!G147)),NA())</f>
        <v>#N/A</v>
      </c>
      <c r="AL153" s="491" t="e">
        <f ca="1">+IF(AND(ISNUMBER(OFFSET('Sanitation Data'!$G$6,0,10*ROW('Sanitation Data'!G147))),'Data Summary'!DA153="Yes"),OFFSET('Sanitation Data'!$G$6,0,10*ROW('Sanitation Data'!G147)),NA())</f>
        <v>#N/A</v>
      </c>
      <c r="AM153" s="491" t="e">
        <f ca="1">+IF(AND(ISNUMBER(OFFSET('Sanitation Data'!$G$10,0,10*ROW('Sanitation Data'!G147))),'Data Summary'!DB153="Yes"),OFFSET('Sanitation Data'!$G$10,0,10*ROW('Sanitation Data'!G147)),NA())</f>
        <v>#N/A</v>
      </c>
      <c r="AN153" s="491" t="e">
        <f ca="1">+IF(AND(ISNUMBER(OFFSET('Sanitation Data'!$G$11,0,10*ROW('Sanitation Data'!G147))),'Data Summary'!DC153="Yes"),OFFSET('Sanitation Data'!$G$11,0,10*ROW('Sanitation Data'!G147)),NA())</f>
        <v>#N/A</v>
      </c>
      <c r="AO153" s="491" t="e">
        <f ca="1">+IF(AND(ISNUMBER(OFFSET('Sanitation Data'!$G$12,0,10*ROW('Sanitation Data'!G147))),'Data Summary'!DD153="Yes"),OFFSET('Sanitation Data'!$G$12,0,10*ROW('Sanitation Data'!G147)),NA())</f>
        <v>#N/A</v>
      </c>
      <c r="AP153" s="491" t="e">
        <f ca="1">+IF(AND(ISNUMBER(OFFSET('Sanitation Data'!$H$4,0,10*ROW('Sanitation Data'!H147))),'Data Summary'!DE153="Yes"),100-OFFSET('Sanitation Data'!$H$4,0,10*ROW('Sanitation Data'!H147)),NA())</f>
        <v>#N/A</v>
      </c>
      <c r="AQ153" s="491" t="e">
        <f ca="1">+IF(AND(ISNUMBER(OFFSET('Sanitation Data'!$H$6,0,10*ROW('Sanitation Data'!H147))),'Data Summary'!DF153="Yes"),OFFSET('Sanitation Data'!$H$6,0,10*ROW('Sanitation Data'!H147)),NA())</f>
        <v>#N/A</v>
      </c>
      <c r="AR153" s="491" t="e">
        <f ca="1">+IF(AND(ISNUMBER(OFFSET('Sanitation Data'!$H$10,0,10*ROW('Sanitation Data'!H147))),'Data Summary'!DG153="Yes"),OFFSET('Sanitation Data'!$H$10,0,10*ROW('Sanitation Data'!H147)),NA())</f>
        <v>#N/A</v>
      </c>
      <c r="AS153" s="491" t="e">
        <f ca="1">+IF(AND(ISNUMBER(OFFSET('Sanitation Data'!$H$11,0,10*ROW('Sanitation Data'!H147))),'Data Summary'!DH153="Yes"),OFFSET('Sanitation Data'!$H$11,0,10*ROW('Sanitation Data'!H147)),NA())</f>
        <v>#N/A</v>
      </c>
      <c r="AT153" s="491" t="e">
        <f ca="1">+IF(AND(ISNUMBER(OFFSET('Sanitation Data'!$H$12,0,10*ROW('Sanitation Data'!H147))),'Data Summary'!DI153="Yes"),OFFSET('Sanitation Data'!$H$12,0,10*ROW('Sanitation Data'!H147)),NA())</f>
        <v>#N/A</v>
      </c>
      <c r="AU153" s="491" t="e">
        <f ca="1">+IF(AND(ISNUMBER(OFFSET('Sanitation Data'!$I$4,0,10*ROW('Sanitation Data'!I147))),'Data Summary'!DJ153="Yes"),100-OFFSET('Sanitation Data'!$I$4,0,10*ROW('Sanitation Data'!I147)),NA())</f>
        <v>#N/A</v>
      </c>
      <c r="AV153" s="491" t="e">
        <f ca="1">+IF(AND(ISNUMBER(OFFSET('Sanitation Data'!$I$6,0,10*ROW('Sanitation Data'!I147))),'Data Summary'!DK153="Yes"),OFFSET('Sanitation Data'!$I$6,0,10*ROW('Sanitation Data'!I147)),NA())</f>
        <v>#N/A</v>
      </c>
      <c r="AW153" s="491" t="e">
        <f ca="1">+IF(AND(ISNUMBER(OFFSET('Sanitation Data'!$I$10,0,10*ROW('Sanitation Data'!I147))),'Data Summary'!DL153="Yes"),OFFSET('Sanitation Data'!$I$10,0,10*ROW('Sanitation Data'!I147)),NA())</f>
        <v>#N/A</v>
      </c>
      <c r="AX153" s="491" t="e">
        <f ca="1">+IF(AND(ISNUMBER(OFFSET('Sanitation Data'!$I$11,0,10*ROW('Sanitation Data'!I147))),'Data Summary'!DM153="Yes"),OFFSET('Sanitation Data'!$I$11,0,10*ROW('Sanitation Data'!I147)),NA())</f>
        <v>#N/A</v>
      </c>
      <c r="AY153" s="491" t="e">
        <f ca="1">+IF(AND(ISNUMBER(OFFSET('Sanitation Data'!$I$12,0,10*ROW('Sanitation Data'!I147))),'Data Summary'!DN153="Yes"),OFFSET('Sanitation Data'!$I$12,0,10*ROW('Sanitation Data'!I147)),NA())</f>
        <v>#N/A</v>
      </c>
      <c r="AZ153" s="492" t="e">
        <f ca="1">+IF(AND(ISNUMBER(OFFSET('Hygiene Data'!$D$5,0,10*ROW('Hygiene Data'!D147))),'Data Summary'!DO153="Yes"),OFFSET('Hygiene Data'!$D$5,0,10*ROW('Hygiene Data'!D147)),NA())</f>
        <v>#N/A</v>
      </c>
      <c r="BA153" s="492" t="e">
        <f ca="1">+IF(AND(ISNUMBER(OFFSET('Hygiene Data'!$D$7,0,10*ROW('Hygiene Data'!D147))),'Data Summary'!DP153="Yes"),OFFSET('Hygiene Data'!$D$7,0,10*ROW('Hygiene Data'!D147)),NA())</f>
        <v>#N/A</v>
      </c>
      <c r="BB153" s="492" t="e">
        <f ca="1">+IF(AND(ISNUMBER(OFFSET('Hygiene Data'!$D$9,0,10*ROW('Hygiene Data'!D147))),'Data Summary'!DQ153="Yes"),OFFSET('Hygiene Data'!$D$9,0,10*ROW('Hygiene Data'!D147)),NA())</f>
        <v>#N/A</v>
      </c>
      <c r="BC153" s="492" t="e">
        <f ca="1">+IF(AND(ISNUMBER(OFFSET('Hygiene Data'!$E$5,0,10*ROW('Hygiene Data'!E147))),'Data Summary'!DR153="Yes"),OFFSET('Hygiene Data'!$E$5,0,10*ROW('Hygiene Data'!E147)),NA())</f>
        <v>#N/A</v>
      </c>
      <c r="BD153" s="492" t="e">
        <f ca="1">+IF(AND(ISNUMBER(OFFSET('Hygiene Data'!$E$7,0,10*ROW('Hygiene Data'!E147))),'Data Summary'!DS153="Yes"),OFFSET('Hygiene Data'!$E$7,0,10*ROW('Hygiene Data'!E147)),NA())</f>
        <v>#N/A</v>
      </c>
      <c r="BE153" s="492" t="e">
        <f ca="1">+IF(AND(ISNUMBER(OFFSET('Hygiene Data'!$E$9,0,10*ROW('Hygiene Data'!E147))),'Data Summary'!DT153="Yes"),OFFSET('Hygiene Data'!$E$9,0,10*ROW('Hygiene Data'!E147)),NA())</f>
        <v>#N/A</v>
      </c>
      <c r="BF153" s="492" t="e">
        <f ca="1">+IF(AND(ISNUMBER(OFFSET('Hygiene Data'!$F$5,0,10*ROW('Hygiene Data'!F147))),'Data Summary'!DU153="Yes"),OFFSET('Hygiene Data'!$F$5,0,10*ROW('Hygiene Data'!F147)),NA())</f>
        <v>#N/A</v>
      </c>
      <c r="BG153" s="492" t="e">
        <f ca="1">+IF(AND(ISNUMBER(OFFSET('Hygiene Data'!$F$7,0,10*ROW('Hygiene Data'!F147))),'Data Summary'!DV153="Yes"),OFFSET('Hygiene Data'!$F$7,0,10*ROW('Hygiene Data'!F147)),NA())</f>
        <v>#N/A</v>
      </c>
      <c r="BH153" s="492" t="e">
        <f ca="1">+IF(AND(ISNUMBER(OFFSET('Hygiene Data'!$F$9,0,10*ROW('Hygiene Data'!F147))),'Data Summary'!DW153="Yes"),OFFSET('Hygiene Data'!$F$9,0,10*ROW('Hygiene Data'!F147)),NA())</f>
        <v>#N/A</v>
      </c>
      <c r="BI153" s="492" t="e">
        <f ca="1">+IF(AND(ISNUMBER(OFFSET('Hygiene Data'!$G$5,0,10*ROW('Hygiene Data'!G147))),'Data Summary'!DX153="Yes"),OFFSET('Hygiene Data'!$G$5,0,10*ROW('Hygiene Data'!G147)),NA())</f>
        <v>#N/A</v>
      </c>
      <c r="BJ153" s="492" t="e">
        <f ca="1">+IF(AND(ISNUMBER(OFFSET('Hygiene Data'!$G$7,0,10*ROW('Hygiene Data'!G147))),'Data Summary'!DY153="Yes"),OFFSET('Hygiene Data'!$G$7,0,10*ROW('Hygiene Data'!G147)),NA())</f>
        <v>#N/A</v>
      </c>
      <c r="BK153" s="492" t="e">
        <f ca="1">+IF(AND(ISNUMBER(OFFSET('Hygiene Data'!$G$9,0,10*ROW('Hygiene Data'!G147))),'Data Summary'!DZ153="Yes"),OFFSET('Hygiene Data'!$G$9,0,10*ROW('Hygiene Data'!G147)),NA())</f>
        <v>#N/A</v>
      </c>
      <c r="BL153" s="492" t="e">
        <f ca="1">+IF(AND(ISNUMBER(OFFSET('Hygiene Data'!$H$5,0,10*ROW('Hygiene Data'!H147))),'Data Summary'!EA153="Yes"),OFFSET('Hygiene Data'!$H$5,0,10*ROW('Hygiene Data'!H147)),NA())</f>
        <v>#N/A</v>
      </c>
      <c r="BM153" s="492" t="e">
        <f ca="1">+IF(AND(ISNUMBER(OFFSET('Hygiene Data'!$H$7,0,10*ROW('Hygiene Data'!H147))),'Data Summary'!EB153="Yes"),OFFSET('Hygiene Data'!$H$7,0,10*ROW('Hygiene Data'!H147)),NA())</f>
        <v>#N/A</v>
      </c>
      <c r="BN153" s="492" t="e">
        <f ca="1">+IF(AND(ISNUMBER(OFFSET('Hygiene Data'!$H$9,0,10*ROW('Hygiene Data'!H147))),'Data Summary'!EC153="Yes"),OFFSET('Hygiene Data'!$H$9,0,10*ROW('Hygiene Data'!H147)),NA())</f>
        <v>#N/A</v>
      </c>
      <c r="BO153" s="492" t="e">
        <f ca="1">+IF(AND(ISNUMBER(OFFSET('Hygiene Data'!$I$5,0,10*ROW('Hygiene Data'!I147))),'Data Summary'!ED153="Yes"),OFFSET('Hygiene Data'!$I$5,0,10*ROW('Hygiene Data'!I147)),NA())</f>
        <v>#N/A</v>
      </c>
      <c r="BP153" s="492" t="e">
        <f ca="1">+IF(AND(ISNUMBER(OFFSET('Hygiene Data'!$I$7,0,10*ROW('Hygiene Data'!I147))),'Data Summary'!EE153="Yes"),OFFSET('Hygiene Data'!$I$7,0,10*ROW('Hygiene Data'!I147)),NA())</f>
        <v>#N/A</v>
      </c>
      <c r="BQ153" s="492" t="e">
        <f ca="1">+IF(AND(ISNUMBER(OFFSET('Hygiene Data'!$I$9,0,10*ROW('Hygiene Data'!I147))),'Data Summary'!EF153="Yes"),OFFSET('Hygiene Data'!$I$9,0,10*ROW('Hygiene Data'!I147)),NA())</f>
        <v>#N/A</v>
      </c>
    </row>
    <row r="154" spans="1:69" x14ac:dyDescent="0.25">
      <c r="A154" s="488" t="e">
        <f ca="1">+RIGHT('Data Summary'!A154,LEN('Data Summary'!A154)-9)</f>
        <v>#VALUE!</v>
      </c>
      <c r="B154" s="462" t="str">
        <f ca="1">+IF(ISTEXT('Data Summary'!B154),'Data Summary'!B154,"")</f>
        <v/>
      </c>
      <c r="C154" s="489" t="e">
        <f ca="1">+VALUE('Data Summary'!C154)</f>
        <v>#VALUE!</v>
      </c>
      <c r="D154" s="490" t="e">
        <f ca="1">+IF(AND(ISNUMBER(OFFSET('Water Data'!$D$4,0,10*ROW('Water Data'!D148))),'Data Summary'!BS154="Yes"),100-OFFSET('Water Data'!$D$4,0,10*ROW('Water Data'!D148)),NA())</f>
        <v>#N/A</v>
      </c>
      <c r="E154" s="490" t="e">
        <f ca="1">+IF(AND(ISNUMBER(OFFSET('Water Data'!$D$6,0,10*ROW('Water Data'!D148))),'Data Summary'!BT154="Yes"),OFFSET('Water Data'!$D$6,0,10*ROW('Water Data'!D148)),NA())</f>
        <v>#N/A</v>
      </c>
      <c r="F154" s="490" t="e">
        <f ca="1">+IF(AND(ISNUMBER(OFFSET('Water Data'!$D$9,0,10*ROW('Water Data'!D148))),'Data Summary'!BU154="Yes"),OFFSET('Water Data'!$D$9,0,10*ROW('Water Data'!D148)),NA())</f>
        <v>#N/A</v>
      </c>
      <c r="G154" s="490" t="e">
        <f ca="1">+IF(AND(ISNUMBER(OFFSET('Water Data'!$E$4,0,10*ROW('Water Data'!E148))),'Data Summary'!BV154="Yes"),100-OFFSET('Water Data'!$E$4,0,10*ROW('Water Data'!E148)),NA())</f>
        <v>#N/A</v>
      </c>
      <c r="H154" s="490" t="e">
        <f ca="1">+IF(AND(ISNUMBER(OFFSET('Water Data'!$E$6,0,10*ROW('Water Data'!E148))),'Data Summary'!BW154="Yes"),OFFSET('Water Data'!$E$6,0,10*ROW('Water Data'!E148)),NA())</f>
        <v>#N/A</v>
      </c>
      <c r="I154" s="490" t="e">
        <f ca="1">+IF(AND(ISNUMBER(OFFSET('Water Data'!$E$9,0,10*ROW('Water Data'!E148))),'Data Summary'!BX154="Yes"),OFFSET('Water Data'!$E$9,0,10*ROW('Water Data'!E148)),NA())</f>
        <v>#N/A</v>
      </c>
      <c r="J154" s="490" t="e">
        <f ca="1">+IF(AND(ISNUMBER(OFFSET('Water Data'!$F$4,0,10*ROW('Water Data'!F148))),'Data Summary'!BY154="Yes"),100-OFFSET('Water Data'!$F$4,0,10*ROW('Water Data'!F148)),NA())</f>
        <v>#N/A</v>
      </c>
      <c r="K154" s="490" t="e">
        <f ca="1">+IF(AND(ISNUMBER(OFFSET('Water Data'!$F$6,0,10*ROW('Water Data'!F148))),'Data Summary'!BZ154="Yes"),OFFSET('Water Data'!$F$6,0,10*ROW('Water Data'!F148)),NA())</f>
        <v>#N/A</v>
      </c>
      <c r="L154" s="490" t="e">
        <f ca="1">+IF(AND(ISNUMBER(OFFSET('Water Data'!$F$9,0,10*ROW('Water Data'!F148))),'Data Summary'!CA154="Yes"),OFFSET('Water Data'!$F$9,0,10*ROW('Water Data'!F148)),NA())</f>
        <v>#N/A</v>
      </c>
      <c r="M154" s="490" t="e">
        <f ca="1">+IF(AND(ISNUMBER(OFFSET('Water Data'!$G$4,0,10*ROW('Water Data'!G148))),'Data Summary'!CB154="Yes"),100-OFFSET('Water Data'!$G$4,0,10*ROW('Water Data'!G148)),NA())</f>
        <v>#N/A</v>
      </c>
      <c r="N154" s="490" t="e">
        <f ca="1">+IF(AND(ISNUMBER(OFFSET('Water Data'!$G$6,0,10*ROW('Water Data'!G148))),'Data Summary'!CC154="Yes"),OFFSET('Water Data'!$G$6,0,10*ROW('Water Data'!G148)),NA())</f>
        <v>#N/A</v>
      </c>
      <c r="O154" s="490" t="e">
        <f ca="1">+IF(AND(ISNUMBER(OFFSET('Water Data'!$G$9,0,10*ROW('Water Data'!G148))),'Data Summary'!CD154="Yes"),OFFSET('Water Data'!$G$9,0,10*ROW('Water Data'!G148)),NA())</f>
        <v>#N/A</v>
      </c>
      <c r="P154" s="490" t="e">
        <f ca="1">+IF(AND(ISNUMBER(OFFSET('Water Data'!$H$4,0,10*ROW('Water Data'!H148))),'Data Summary'!CE154="Yes"),100-OFFSET('Water Data'!$H$4,0,10*ROW('Water Data'!H148)),NA())</f>
        <v>#N/A</v>
      </c>
      <c r="Q154" s="490" t="e">
        <f ca="1">+IF(AND(ISNUMBER(OFFSET('Water Data'!$H$6,0,10*ROW('Water Data'!H148))),'Data Summary'!CF154="Yes"),OFFSET('Water Data'!$H$6,0,10*ROW('Water Data'!H148)),NA())</f>
        <v>#N/A</v>
      </c>
      <c r="R154" s="490" t="e">
        <f ca="1">+IF(AND(ISNUMBER(OFFSET('Water Data'!$H$9,0,10*ROW('Water Data'!H148))),'Data Summary'!CG154="Yes"),OFFSET('Water Data'!$H$9,0,10*ROW('Water Data'!H148)),NA())</f>
        <v>#N/A</v>
      </c>
      <c r="S154" s="490" t="e">
        <f ca="1">+IF(AND(ISNUMBER(OFFSET('Water Data'!$I$4,0,10*ROW('Water Data'!I148))),'Data Summary'!CH154="Yes"),100-OFFSET('Water Data'!$I$4,0,10*ROW('Water Data'!I148)),NA())</f>
        <v>#N/A</v>
      </c>
      <c r="T154" s="490" t="e">
        <f ca="1">+IF(AND(ISNUMBER(OFFSET('Water Data'!$I$6,0,10*ROW('Water Data'!I148))),'Data Summary'!CI154="Yes"),OFFSET('Water Data'!$I$6,0,10*ROW('Water Data'!I148)),NA())</f>
        <v>#N/A</v>
      </c>
      <c r="U154" s="490" t="e">
        <f ca="1">+IF(AND(ISNUMBER(OFFSET('Water Data'!$I$9,0,10*ROW('Water Data'!I148))),'Data Summary'!CJ154="Yes"),OFFSET('Water Data'!$I$9,0,10*ROW('Water Data'!I148)),NA())</f>
        <v>#N/A</v>
      </c>
      <c r="V154" s="491" t="e">
        <f ca="1">+IF(AND(ISNUMBER(OFFSET('Sanitation Data'!$D$4,0,10*ROW('Sanitation Data'!D148))),'Data Summary'!CK154="Yes"),100-OFFSET('Sanitation Data'!$D$4,0,10*ROW('Sanitation Data'!D148)),NA())</f>
        <v>#N/A</v>
      </c>
      <c r="W154" s="491" t="e">
        <f ca="1">+IF(AND(ISNUMBER(OFFSET('Sanitation Data'!$D$6,0,10*ROW('Sanitation Data'!D148))),'Data Summary'!CL154="Yes"),OFFSET('Sanitation Data'!$D$6,0,10*ROW('Sanitation Data'!D148)),NA())</f>
        <v>#N/A</v>
      </c>
      <c r="X154" s="491" t="e">
        <f ca="1">+IF(AND(ISNUMBER(OFFSET('Sanitation Data'!$D$10,0,10*ROW('Sanitation Data'!D148))),'Data Summary'!CM154="Yes"),OFFSET('Sanitation Data'!$D$10,0,10*ROW('Sanitation Data'!D148)),NA())</f>
        <v>#N/A</v>
      </c>
      <c r="Y154" s="491" t="e">
        <f ca="1">+IF(AND(ISNUMBER(OFFSET('Sanitation Data'!$D$11,0,10*ROW('Sanitation Data'!D148))),'Data Summary'!CN154="Yes"),OFFSET('Sanitation Data'!$D$11,0,10*ROW('Sanitation Data'!D148)),NA())</f>
        <v>#N/A</v>
      </c>
      <c r="Z154" s="491" t="e">
        <f ca="1">+IF(AND(ISNUMBER(OFFSET('Sanitation Data'!$D$12,0,10*ROW('Sanitation Data'!D148))),'Data Summary'!CO154="Yes"),OFFSET('Sanitation Data'!$D$12,0,10*ROW('Sanitation Data'!D148)),NA())</f>
        <v>#N/A</v>
      </c>
      <c r="AA154" s="491" t="e">
        <f ca="1">+IF(AND(ISNUMBER(OFFSET('Sanitation Data'!$E$4,0,10*ROW('Sanitation Data'!E148))),'Data Summary'!CP154="Yes"),100-OFFSET('Sanitation Data'!$E$4,0,10*ROW('Sanitation Data'!E148)),NA())</f>
        <v>#N/A</v>
      </c>
      <c r="AB154" s="491" t="e">
        <f ca="1">+IF(AND(ISNUMBER(OFFSET('Sanitation Data'!$E$6,0,10*ROW('Sanitation Data'!E148))),'Data Summary'!CQ154="Yes"),OFFSET('Sanitation Data'!$E$6,0,10*ROW('Sanitation Data'!E148)),NA())</f>
        <v>#N/A</v>
      </c>
      <c r="AC154" s="491" t="e">
        <f ca="1">+IF(AND(ISNUMBER(OFFSET('Sanitation Data'!$E$10,0,10*ROW('Sanitation Data'!E148))),'Data Summary'!CR154="Yes"),OFFSET('Sanitation Data'!$E$10,0,10*ROW('Sanitation Data'!E148)),NA())</f>
        <v>#N/A</v>
      </c>
      <c r="AD154" s="491" t="e">
        <f ca="1">+IF(AND(ISNUMBER(OFFSET('Sanitation Data'!$E$11,0,10*ROW('Sanitation Data'!E148))),'Data Summary'!CS154="Yes"),OFFSET('Sanitation Data'!$E$11,0,10*ROW('Sanitation Data'!E148)),NA())</f>
        <v>#N/A</v>
      </c>
      <c r="AE154" s="491" t="e">
        <f ca="1">+IF(AND(ISNUMBER(OFFSET('Sanitation Data'!$E$12,0,10*ROW('Sanitation Data'!E148))),'Data Summary'!CT154="Yes"),OFFSET('Sanitation Data'!$E$12,0,10*ROW('Sanitation Data'!E148)),NA())</f>
        <v>#N/A</v>
      </c>
      <c r="AF154" s="491" t="e">
        <f ca="1">+IF(AND(ISNUMBER(OFFSET('Sanitation Data'!$F$4,0,10*ROW('Sanitation Data'!F148))),'Data Summary'!CU154="Yes"),100-OFFSET('Sanitation Data'!$F$4,0,10*ROW('Sanitation Data'!F148)),NA())</f>
        <v>#N/A</v>
      </c>
      <c r="AG154" s="491" t="e">
        <f ca="1">+IF(AND(ISNUMBER(OFFSET('Sanitation Data'!$F$6,0,10*ROW('Sanitation Data'!F148))),'Data Summary'!CV154="Yes"),OFFSET('Sanitation Data'!$F$6,0,10*ROW('Sanitation Data'!F148)),NA())</f>
        <v>#N/A</v>
      </c>
      <c r="AH154" s="491" t="e">
        <f ca="1">+IF(AND(ISNUMBER(OFFSET('Sanitation Data'!$F$10,0,10*ROW('Sanitation Data'!F148))),'Data Summary'!CW154="Yes"),OFFSET('Sanitation Data'!$F$10,0,10*ROW('Sanitation Data'!F148)),NA())</f>
        <v>#N/A</v>
      </c>
      <c r="AI154" s="491" t="e">
        <f ca="1">+IF(AND(ISNUMBER(OFFSET('Sanitation Data'!$F$11,0,10*ROW('Sanitation Data'!F148))),'Data Summary'!CX154="Yes"),OFFSET('Sanitation Data'!$F$11,0,10*ROW('Sanitation Data'!F148)),NA())</f>
        <v>#N/A</v>
      </c>
      <c r="AJ154" s="491" t="e">
        <f ca="1">+IF(AND(ISNUMBER(OFFSET('Sanitation Data'!$F$12,0,10*ROW('Sanitation Data'!F148))),'Data Summary'!CY154="Yes"),OFFSET('Sanitation Data'!$F$12,0,10*ROW('Sanitation Data'!F148)),NA())</f>
        <v>#N/A</v>
      </c>
      <c r="AK154" s="491" t="e">
        <f ca="1">+IF(AND(ISNUMBER(OFFSET('Sanitation Data'!$G$4,0,10*ROW('Sanitation Data'!G148))),'Data Summary'!CZ154="Yes"),100-OFFSET('Sanitation Data'!$G$4,0,10*ROW('Sanitation Data'!G148)),NA())</f>
        <v>#N/A</v>
      </c>
      <c r="AL154" s="491" t="e">
        <f ca="1">+IF(AND(ISNUMBER(OFFSET('Sanitation Data'!$G$6,0,10*ROW('Sanitation Data'!G148))),'Data Summary'!DA154="Yes"),OFFSET('Sanitation Data'!$G$6,0,10*ROW('Sanitation Data'!G148)),NA())</f>
        <v>#N/A</v>
      </c>
      <c r="AM154" s="491" t="e">
        <f ca="1">+IF(AND(ISNUMBER(OFFSET('Sanitation Data'!$G$10,0,10*ROW('Sanitation Data'!G148))),'Data Summary'!DB154="Yes"),OFFSET('Sanitation Data'!$G$10,0,10*ROW('Sanitation Data'!G148)),NA())</f>
        <v>#N/A</v>
      </c>
      <c r="AN154" s="491" t="e">
        <f ca="1">+IF(AND(ISNUMBER(OFFSET('Sanitation Data'!$G$11,0,10*ROW('Sanitation Data'!G148))),'Data Summary'!DC154="Yes"),OFFSET('Sanitation Data'!$G$11,0,10*ROW('Sanitation Data'!G148)),NA())</f>
        <v>#N/A</v>
      </c>
      <c r="AO154" s="491" t="e">
        <f ca="1">+IF(AND(ISNUMBER(OFFSET('Sanitation Data'!$G$12,0,10*ROW('Sanitation Data'!G148))),'Data Summary'!DD154="Yes"),OFFSET('Sanitation Data'!$G$12,0,10*ROW('Sanitation Data'!G148)),NA())</f>
        <v>#N/A</v>
      </c>
      <c r="AP154" s="491" t="e">
        <f ca="1">+IF(AND(ISNUMBER(OFFSET('Sanitation Data'!$H$4,0,10*ROW('Sanitation Data'!H148))),'Data Summary'!DE154="Yes"),100-OFFSET('Sanitation Data'!$H$4,0,10*ROW('Sanitation Data'!H148)),NA())</f>
        <v>#N/A</v>
      </c>
      <c r="AQ154" s="491" t="e">
        <f ca="1">+IF(AND(ISNUMBER(OFFSET('Sanitation Data'!$H$6,0,10*ROW('Sanitation Data'!H148))),'Data Summary'!DF154="Yes"),OFFSET('Sanitation Data'!$H$6,0,10*ROW('Sanitation Data'!H148)),NA())</f>
        <v>#N/A</v>
      </c>
      <c r="AR154" s="491" t="e">
        <f ca="1">+IF(AND(ISNUMBER(OFFSET('Sanitation Data'!$H$10,0,10*ROW('Sanitation Data'!H148))),'Data Summary'!DG154="Yes"),OFFSET('Sanitation Data'!$H$10,0,10*ROW('Sanitation Data'!H148)),NA())</f>
        <v>#N/A</v>
      </c>
      <c r="AS154" s="491" t="e">
        <f ca="1">+IF(AND(ISNUMBER(OFFSET('Sanitation Data'!$H$11,0,10*ROW('Sanitation Data'!H148))),'Data Summary'!DH154="Yes"),OFFSET('Sanitation Data'!$H$11,0,10*ROW('Sanitation Data'!H148)),NA())</f>
        <v>#N/A</v>
      </c>
      <c r="AT154" s="491" t="e">
        <f ca="1">+IF(AND(ISNUMBER(OFFSET('Sanitation Data'!$H$12,0,10*ROW('Sanitation Data'!H148))),'Data Summary'!DI154="Yes"),OFFSET('Sanitation Data'!$H$12,0,10*ROW('Sanitation Data'!H148)),NA())</f>
        <v>#N/A</v>
      </c>
      <c r="AU154" s="491" t="e">
        <f ca="1">+IF(AND(ISNUMBER(OFFSET('Sanitation Data'!$I$4,0,10*ROW('Sanitation Data'!I148))),'Data Summary'!DJ154="Yes"),100-OFFSET('Sanitation Data'!$I$4,0,10*ROW('Sanitation Data'!I148)),NA())</f>
        <v>#N/A</v>
      </c>
      <c r="AV154" s="491" t="e">
        <f ca="1">+IF(AND(ISNUMBER(OFFSET('Sanitation Data'!$I$6,0,10*ROW('Sanitation Data'!I148))),'Data Summary'!DK154="Yes"),OFFSET('Sanitation Data'!$I$6,0,10*ROW('Sanitation Data'!I148)),NA())</f>
        <v>#N/A</v>
      </c>
      <c r="AW154" s="491" t="e">
        <f ca="1">+IF(AND(ISNUMBER(OFFSET('Sanitation Data'!$I$10,0,10*ROW('Sanitation Data'!I148))),'Data Summary'!DL154="Yes"),OFFSET('Sanitation Data'!$I$10,0,10*ROW('Sanitation Data'!I148)),NA())</f>
        <v>#N/A</v>
      </c>
      <c r="AX154" s="491" t="e">
        <f ca="1">+IF(AND(ISNUMBER(OFFSET('Sanitation Data'!$I$11,0,10*ROW('Sanitation Data'!I148))),'Data Summary'!DM154="Yes"),OFFSET('Sanitation Data'!$I$11,0,10*ROW('Sanitation Data'!I148)),NA())</f>
        <v>#N/A</v>
      </c>
      <c r="AY154" s="491" t="e">
        <f ca="1">+IF(AND(ISNUMBER(OFFSET('Sanitation Data'!$I$12,0,10*ROW('Sanitation Data'!I148))),'Data Summary'!DN154="Yes"),OFFSET('Sanitation Data'!$I$12,0,10*ROW('Sanitation Data'!I148)),NA())</f>
        <v>#N/A</v>
      </c>
      <c r="AZ154" s="492" t="e">
        <f ca="1">+IF(AND(ISNUMBER(OFFSET('Hygiene Data'!$D$5,0,10*ROW('Hygiene Data'!D148))),'Data Summary'!DO154="Yes"),OFFSET('Hygiene Data'!$D$5,0,10*ROW('Hygiene Data'!D148)),NA())</f>
        <v>#N/A</v>
      </c>
      <c r="BA154" s="492" t="e">
        <f ca="1">+IF(AND(ISNUMBER(OFFSET('Hygiene Data'!$D$7,0,10*ROW('Hygiene Data'!D148))),'Data Summary'!DP154="Yes"),OFFSET('Hygiene Data'!$D$7,0,10*ROW('Hygiene Data'!D148)),NA())</f>
        <v>#N/A</v>
      </c>
      <c r="BB154" s="492" t="e">
        <f ca="1">+IF(AND(ISNUMBER(OFFSET('Hygiene Data'!$D$9,0,10*ROW('Hygiene Data'!D148))),'Data Summary'!DQ154="Yes"),OFFSET('Hygiene Data'!$D$9,0,10*ROW('Hygiene Data'!D148)),NA())</f>
        <v>#N/A</v>
      </c>
      <c r="BC154" s="492" t="e">
        <f ca="1">+IF(AND(ISNUMBER(OFFSET('Hygiene Data'!$E$5,0,10*ROW('Hygiene Data'!E148))),'Data Summary'!DR154="Yes"),OFFSET('Hygiene Data'!$E$5,0,10*ROW('Hygiene Data'!E148)),NA())</f>
        <v>#N/A</v>
      </c>
      <c r="BD154" s="492" t="e">
        <f ca="1">+IF(AND(ISNUMBER(OFFSET('Hygiene Data'!$E$7,0,10*ROW('Hygiene Data'!E148))),'Data Summary'!DS154="Yes"),OFFSET('Hygiene Data'!$E$7,0,10*ROW('Hygiene Data'!E148)),NA())</f>
        <v>#N/A</v>
      </c>
      <c r="BE154" s="492" t="e">
        <f ca="1">+IF(AND(ISNUMBER(OFFSET('Hygiene Data'!$E$9,0,10*ROW('Hygiene Data'!E148))),'Data Summary'!DT154="Yes"),OFFSET('Hygiene Data'!$E$9,0,10*ROW('Hygiene Data'!E148)),NA())</f>
        <v>#N/A</v>
      </c>
      <c r="BF154" s="492" t="e">
        <f ca="1">+IF(AND(ISNUMBER(OFFSET('Hygiene Data'!$F$5,0,10*ROW('Hygiene Data'!F148))),'Data Summary'!DU154="Yes"),OFFSET('Hygiene Data'!$F$5,0,10*ROW('Hygiene Data'!F148)),NA())</f>
        <v>#N/A</v>
      </c>
      <c r="BG154" s="492" t="e">
        <f ca="1">+IF(AND(ISNUMBER(OFFSET('Hygiene Data'!$F$7,0,10*ROW('Hygiene Data'!F148))),'Data Summary'!DV154="Yes"),OFFSET('Hygiene Data'!$F$7,0,10*ROW('Hygiene Data'!F148)),NA())</f>
        <v>#N/A</v>
      </c>
      <c r="BH154" s="492" t="e">
        <f ca="1">+IF(AND(ISNUMBER(OFFSET('Hygiene Data'!$F$9,0,10*ROW('Hygiene Data'!F148))),'Data Summary'!DW154="Yes"),OFFSET('Hygiene Data'!$F$9,0,10*ROW('Hygiene Data'!F148)),NA())</f>
        <v>#N/A</v>
      </c>
      <c r="BI154" s="492" t="e">
        <f ca="1">+IF(AND(ISNUMBER(OFFSET('Hygiene Data'!$G$5,0,10*ROW('Hygiene Data'!G148))),'Data Summary'!DX154="Yes"),OFFSET('Hygiene Data'!$G$5,0,10*ROW('Hygiene Data'!G148)),NA())</f>
        <v>#N/A</v>
      </c>
      <c r="BJ154" s="492" t="e">
        <f ca="1">+IF(AND(ISNUMBER(OFFSET('Hygiene Data'!$G$7,0,10*ROW('Hygiene Data'!G148))),'Data Summary'!DY154="Yes"),OFFSET('Hygiene Data'!$G$7,0,10*ROW('Hygiene Data'!G148)),NA())</f>
        <v>#N/A</v>
      </c>
      <c r="BK154" s="492" t="e">
        <f ca="1">+IF(AND(ISNUMBER(OFFSET('Hygiene Data'!$G$9,0,10*ROW('Hygiene Data'!G148))),'Data Summary'!DZ154="Yes"),OFFSET('Hygiene Data'!$G$9,0,10*ROW('Hygiene Data'!G148)),NA())</f>
        <v>#N/A</v>
      </c>
      <c r="BL154" s="492" t="e">
        <f ca="1">+IF(AND(ISNUMBER(OFFSET('Hygiene Data'!$H$5,0,10*ROW('Hygiene Data'!H148))),'Data Summary'!EA154="Yes"),OFFSET('Hygiene Data'!$H$5,0,10*ROW('Hygiene Data'!H148)),NA())</f>
        <v>#N/A</v>
      </c>
      <c r="BM154" s="492" t="e">
        <f ca="1">+IF(AND(ISNUMBER(OFFSET('Hygiene Data'!$H$7,0,10*ROW('Hygiene Data'!H148))),'Data Summary'!EB154="Yes"),OFFSET('Hygiene Data'!$H$7,0,10*ROW('Hygiene Data'!H148)),NA())</f>
        <v>#N/A</v>
      </c>
      <c r="BN154" s="492" t="e">
        <f ca="1">+IF(AND(ISNUMBER(OFFSET('Hygiene Data'!$H$9,0,10*ROW('Hygiene Data'!H148))),'Data Summary'!EC154="Yes"),OFFSET('Hygiene Data'!$H$9,0,10*ROW('Hygiene Data'!H148)),NA())</f>
        <v>#N/A</v>
      </c>
      <c r="BO154" s="492" t="e">
        <f ca="1">+IF(AND(ISNUMBER(OFFSET('Hygiene Data'!$I$5,0,10*ROW('Hygiene Data'!I148))),'Data Summary'!ED154="Yes"),OFFSET('Hygiene Data'!$I$5,0,10*ROW('Hygiene Data'!I148)),NA())</f>
        <v>#N/A</v>
      </c>
      <c r="BP154" s="492" t="e">
        <f ca="1">+IF(AND(ISNUMBER(OFFSET('Hygiene Data'!$I$7,0,10*ROW('Hygiene Data'!I148))),'Data Summary'!EE154="Yes"),OFFSET('Hygiene Data'!$I$7,0,10*ROW('Hygiene Data'!I148)),NA())</f>
        <v>#N/A</v>
      </c>
      <c r="BQ154" s="492" t="e">
        <f ca="1">+IF(AND(ISNUMBER(OFFSET('Hygiene Data'!$I$9,0,10*ROW('Hygiene Data'!I148))),'Data Summary'!EF154="Yes"),OFFSET('Hygiene Data'!$I$9,0,10*ROW('Hygiene Data'!I148)),NA())</f>
        <v>#N/A</v>
      </c>
    </row>
    <row r="155" spans="1:69" x14ac:dyDescent="0.25">
      <c r="A155" s="488" t="e">
        <f ca="1">+RIGHT('Data Summary'!A155,LEN('Data Summary'!A155)-9)</f>
        <v>#VALUE!</v>
      </c>
      <c r="B155" s="462" t="str">
        <f ca="1">+IF(ISTEXT('Data Summary'!B155),'Data Summary'!B155,"")</f>
        <v/>
      </c>
      <c r="C155" s="489" t="e">
        <f ca="1">+VALUE('Data Summary'!C155)</f>
        <v>#VALUE!</v>
      </c>
      <c r="D155" s="490" t="e">
        <f ca="1">+IF(AND(ISNUMBER(OFFSET('Water Data'!$D$4,0,10*ROW('Water Data'!D149))),'Data Summary'!BS155="Yes"),100-OFFSET('Water Data'!$D$4,0,10*ROW('Water Data'!D149)),NA())</f>
        <v>#N/A</v>
      </c>
      <c r="E155" s="490" t="e">
        <f ca="1">+IF(AND(ISNUMBER(OFFSET('Water Data'!$D$6,0,10*ROW('Water Data'!D149))),'Data Summary'!BT155="Yes"),OFFSET('Water Data'!$D$6,0,10*ROW('Water Data'!D149)),NA())</f>
        <v>#N/A</v>
      </c>
      <c r="F155" s="490" t="e">
        <f ca="1">+IF(AND(ISNUMBER(OFFSET('Water Data'!$D$9,0,10*ROW('Water Data'!D149))),'Data Summary'!BU155="Yes"),OFFSET('Water Data'!$D$9,0,10*ROW('Water Data'!D149)),NA())</f>
        <v>#N/A</v>
      </c>
      <c r="G155" s="490" t="e">
        <f ca="1">+IF(AND(ISNUMBER(OFFSET('Water Data'!$E$4,0,10*ROW('Water Data'!E149))),'Data Summary'!BV155="Yes"),100-OFFSET('Water Data'!$E$4,0,10*ROW('Water Data'!E149)),NA())</f>
        <v>#N/A</v>
      </c>
      <c r="H155" s="490" t="e">
        <f ca="1">+IF(AND(ISNUMBER(OFFSET('Water Data'!$E$6,0,10*ROW('Water Data'!E149))),'Data Summary'!BW155="Yes"),OFFSET('Water Data'!$E$6,0,10*ROW('Water Data'!E149)),NA())</f>
        <v>#N/A</v>
      </c>
      <c r="I155" s="490" t="e">
        <f ca="1">+IF(AND(ISNUMBER(OFFSET('Water Data'!$E$9,0,10*ROW('Water Data'!E149))),'Data Summary'!BX155="Yes"),OFFSET('Water Data'!$E$9,0,10*ROW('Water Data'!E149)),NA())</f>
        <v>#N/A</v>
      </c>
      <c r="J155" s="490" t="e">
        <f ca="1">+IF(AND(ISNUMBER(OFFSET('Water Data'!$F$4,0,10*ROW('Water Data'!F149))),'Data Summary'!BY155="Yes"),100-OFFSET('Water Data'!$F$4,0,10*ROW('Water Data'!F149)),NA())</f>
        <v>#N/A</v>
      </c>
      <c r="K155" s="490" t="e">
        <f ca="1">+IF(AND(ISNUMBER(OFFSET('Water Data'!$F$6,0,10*ROW('Water Data'!F149))),'Data Summary'!BZ155="Yes"),OFFSET('Water Data'!$F$6,0,10*ROW('Water Data'!F149)),NA())</f>
        <v>#N/A</v>
      </c>
      <c r="L155" s="490" t="e">
        <f ca="1">+IF(AND(ISNUMBER(OFFSET('Water Data'!$F$9,0,10*ROW('Water Data'!F149))),'Data Summary'!CA155="Yes"),OFFSET('Water Data'!$F$9,0,10*ROW('Water Data'!F149)),NA())</f>
        <v>#N/A</v>
      </c>
      <c r="M155" s="490" t="e">
        <f ca="1">+IF(AND(ISNUMBER(OFFSET('Water Data'!$G$4,0,10*ROW('Water Data'!G149))),'Data Summary'!CB155="Yes"),100-OFFSET('Water Data'!$G$4,0,10*ROW('Water Data'!G149)),NA())</f>
        <v>#N/A</v>
      </c>
      <c r="N155" s="490" t="e">
        <f ca="1">+IF(AND(ISNUMBER(OFFSET('Water Data'!$G$6,0,10*ROW('Water Data'!G149))),'Data Summary'!CC155="Yes"),OFFSET('Water Data'!$G$6,0,10*ROW('Water Data'!G149)),NA())</f>
        <v>#N/A</v>
      </c>
      <c r="O155" s="490" t="e">
        <f ca="1">+IF(AND(ISNUMBER(OFFSET('Water Data'!$G$9,0,10*ROW('Water Data'!G149))),'Data Summary'!CD155="Yes"),OFFSET('Water Data'!$G$9,0,10*ROW('Water Data'!G149)),NA())</f>
        <v>#N/A</v>
      </c>
      <c r="P155" s="490" t="e">
        <f ca="1">+IF(AND(ISNUMBER(OFFSET('Water Data'!$H$4,0,10*ROW('Water Data'!H149))),'Data Summary'!CE155="Yes"),100-OFFSET('Water Data'!$H$4,0,10*ROW('Water Data'!H149)),NA())</f>
        <v>#N/A</v>
      </c>
      <c r="Q155" s="490" t="e">
        <f ca="1">+IF(AND(ISNUMBER(OFFSET('Water Data'!$H$6,0,10*ROW('Water Data'!H149))),'Data Summary'!CF155="Yes"),OFFSET('Water Data'!$H$6,0,10*ROW('Water Data'!H149)),NA())</f>
        <v>#N/A</v>
      </c>
      <c r="R155" s="490" t="e">
        <f ca="1">+IF(AND(ISNUMBER(OFFSET('Water Data'!$H$9,0,10*ROW('Water Data'!H149))),'Data Summary'!CG155="Yes"),OFFSET('Water Data'!$H$9,0,10*ROW('Water Data'!H149)),NA())</f>
        <v>#N/A</v>
      </c>
      <c r="S155" s="490" t="e">
        <f ca="1">+IF(AND(ISNUMBER(OFFSET('Water Data'!$I$4,0,10*ROW('Water Data'!I149))),'Data Summary'!CH155="Yes"),100-OFFSET('Water Data'!$I$4,0,10*ROW('Water Data'!I149)),NA())</f>
        <v>#N/A</v>
      </c>
      <c r="T155" s="490" t="e">
        <f ca="1">+IF(AND(ISNUMBER(OFFSET('Water Data'!$I$6,0,10*ROW('Water Data'!I149))),'Data Summary'!CI155="Yes"),OFFSET('Water Data'!$I$6,0,10*ROW('Water Data'!I149)),NA())</f>
        <v>#N/A</v>
      </c>
      <c r="U155" s="490" t="e">
        <f ca="1">+IF(AND(ISNUMBER(OFFSET('Water Data'!$I$9,0,10*ROW('Water Data'!I149))),'Data Summary'!CJ155="Yes"),OFFSET('Water Data'!$I$9,0,10*ROW('Water Data'!I149)),NA())</f>
        <v>#N/A</v>
      </c>
      <c r="V155" s="491" t="e">
        <f ca="1">+IF(AND(ISNUMBER(OFFSET('Sanitation Data'!$D$4,0,10*ROW('Sanitation Data'!D149))),'Data Summary'!CK155="Yes"),100-OFFSET('Sanitation Data'!$D$4,0,10*ROW('Sanitation Data'!D149)),NA())</f>
        <v>#N/A</v>
      </c>
      <c r="W155" s="491" t="e">
        <f ca="1">+IF(AND(ISNUMBER(OFFSET('Sanitation Data'!$D$6,0,10*ROW('Sanitation Data'!D149))),'Data Summary'!CL155="Yes"),OFFSET('Sanitation Data'!$D$6,0,10*ROW('Sanitation Data'!D149)),NA())</f>
        <v>#N/A</v>
      </c>
      <c r="X155" s="491" t="e">
        <f ca="1">+IF(AND(ISNUMBER(OFFSET('Sanitation Data'!$D$10,0,10*ROW('Sanitation Data'!D149))),'Data Summary'!CM155="Yes"),OFFSET('Sanitation Data'!$D$10,0,10*ROW('Sanitation Data'!D149)),NA())</f>
        <v>#N/A</v>
      </c>
      <c r="Y155" s="491" t="e">
        <f ca="1">+IF(AND(ISNUMBER(OFFSET('Sanitation Data'!$D$11,0,10*ROW('Sanitation Data'!D149))),'Data Summary'!CN155="Yes"),OFFSET('Sanitation Data'!$D$11,0,10*ROW('Sanitation Data'!D149)),NA())</f>
        <v>#N/A</v>
      </c>
      <c r="Z155" s="491" t="e">
        <f ca="1">+IF(AND(ISNUMBER(OFFSET('Sanitation Data'!$D$12,0,10*ROW('Sanitation Data'!D149))),'Data Summary'!CO155="Yes"),OFFSET('Sanitation Data'!$D$12,0,10*ROW('Sanitation Data'!D149)),NA())</f>
        <v>#N/A</v>
      </c>
      <c r="AA155" s="491" t="e">
        <f ca="1">+IF(AND(ISNUMBER(OFFSET('Sanitation Data'!$E$4,0,10*ROW('Sanitation Data'!E149))),'Data Summary'!CP155="Yes"),100-OFFSET('Sanitation Data'!$E$4,0,10*ROW('Sanitation Data'!E149)),NA())</f>
        <v>#N/A</v>
      </c>
      <c r="AB155" s="491" t="e">
        <f ca="1">+IF(AND(ISNUMBER(OFFSET('Sanitation Data'!$E$6,0,10*ROW('Sanitation Data'!E149))),'Data Summary'!CQ155="Yes"),OFFSET('Sanitation Data'!$E$6,0,10*ROW('Sanitation Data'!E149)),NA())</f>
        <v>#N/A</v>
      </c>
      <c r="AC155" s="491" t="e">
        <f ca="1">+IF(AND(ISNUMBER(OFFSET('Sanitation Data'!$E$10,0,10*ROW('Sanitation Data'!E149))),'Data Summary'!CR155="Yes"),OFFSET('Sanitation Data'!$E$10,0,10*ROW('Sanitation Data'!E149)),NA())</f>
        <v>#N/A</v>
      </c>
      <c r="AD155" s="491" t="e">
        <f ca="1">+IF(AND(ISNUMBER(OFFSET('Sanitation Data'!$E$11,0,10*ROW('Sanitation Data'!E149))),'Data Summary'!CS155="Yes"),OFFSET('Sanitation Data'!$E$11,0,10*ROW('Sanitation Data'!E149)),NA())</f>
        <v>#N/A</v>
      </c>
      <c r="AE155" s="491" t="e">
        <f ca="1">+IF(AND(ISNUMBER(OFFSET('Sanitation Data'!$E$12,0,10*ROW('Sanitation Data'!E149))),'Data Summary'!CT155="Yes"),OFFSET('Sanitation Data'!$E$12,0,10*ROW('Sanitation Data'!E149)),NA())</f>
        <v>#N/A</v>
      </c>
      <c r="AF155" s="491" t="e">
        <f ca="1">+IF(AND(ISNUMBER(OFFSET('Sanitation Data'!$F$4,0,10*ROW('Sanitation Data'!F149))),'Data Summary'!CU155="Yes"),100-OFFSET('Sanitation Data'!$F$4,0,10*ROW('Sanitation Data'!F149)),NA())</f>
        <v>#N/A</v>
      </c>
      <c r="AG155" s="491" t="e">
        <f ca="1">+IF(AND(ISNUMBER(OFFSET('Sanitation Data'!$F$6,0,10*ROW('Sanitation Data'!F149))),'Data Summary'!CV155="Yes"),OFFSET('Sanitation Data'!$F$6,0,10*ROW('Sanitation Data'!F149)),NA())</f>
        <v>#N/A</v>
      </c>
      <c r="AH155" s="491" t="e">
        <f ca="1">+IF(AND(ISNUMBER(OFFSET('Sanitation Data'!$F$10,0,10*ROW('Sanitation Data'!F149))),'Data Summary'!CW155="Yes"),OFFSET('Sanitation Data'!$F$10,0,10*ROW('Sanitation Data'!F149)),NA())</f>
        <v>#N/A</v>
      </c>
      <c r="AI155" s="491" t="e">
        <f ca="1">+IF(AND(ISNUMBER(OFFSET('Sanitation Data'!$F$11,0,10*ROW('Sanitation Data'!F149))),'Data Summary'!CX155="Yes"),OFFSET('Sanitation Data'!$F$11,0,10*ROW('Sanitation Data'!F149)),NA())</f>
        <v>#N/A</v>
      </c>
      <c r="AJ155" s="491" t="e">
        <f ca="1">+IF(AND(ISNUMBER(OFFSET('Sanitation Data'!$F$12,0,10*ROW('Sanitation Data'!F149))),'Data Summary'!CY155="Yes"),OFFSET('Sanitation Data'!$F$12,0,10*ROW('Sanitation Data'!F149)),NA())</f>
        <v>#N/A</v>
      </c>
      <c r="AK155" s="491" t="e">
        <f ca="1">+IF(AND(ISNUMBER(OFFSET('Sanitation Data'!$G$4,0,10*ROW('Sanitation Data'!G149))),'Data Summary'!CZ155="Yes"),100-OFFSET('Sanitation Data'!$G$4,0,10*ROW('Sanitation Data'!G149)),NA())</f>
        <v>#N/A</v>
      </c>
      <c r="AL155" s="491" t="e">
        <f ca="1">+IF(AND(ISNUMBER(OFFSET('Sanitation Data'!$G$6,0,10*ROW('Sanitation Data'!G149))),'Data Summary'!DA155="Yes"),OFFSET('Sanitation Data'!$G$6,0,10*ROW('Sanitation Data'!G149)),NA())</f>
        <v>#N/A</v>
      </c>
      <c r="AM155" s="491" t="e">
        <f ca="1">+IF(AND(ISNUMBER(OFFSET('Sanitation Data'!$G$10,0,10*ROW('Sanitation Data'!G149))),'Data Summary'!DB155="Yes"),OFFSET('Sanitation Data'!$G$10,0,10*ROW('Sanitation Data'!G149)),NA())</f>
        <v>#N/A</v>
      </c>
      <c r="AN155" s="491" t="e">
        <f ca="1">+IF(AND(ISNUMBER(OFFSET('Sanitation Data'!$G$11,0,10*ROW('Sanitation Data'!G149))),'Data Summary'!DC155="Yes"),OFFSET('Sanitation Data'!$G$11,0,10*ROW('Sanitation Data'!G149)),NA())</f>
        <v>#N/A</v>
      </c>
      <c r="AO155" s="491" t="e">
        <f ca="1">+IF(AND(ISNUMBER(OFFSET('Sanitation Data'!$G$12,0,10*ROW('Sanitation Data'!G149))),'Data Summary'!DD155="Yes"),OFFSET('Sanitation Data'!$G$12,0,10*ROW('Sanitation Data'!G149)),NA())</f>
        <v>#N/A</v>
      </c>
      <c r="AP155" s="491" t="e">
        <f ca="1">+IF(AND(ISNUMBER(OFFSET('Sanitation Data'!$H$4,0,10*ROW('Sanitation Data'!H149))),'Data Summary'!DE155="Yes"),100-OFFSET('Sanitation Data'!$H$4,0,10*ROW('Sanitation Data'!H149)),NA())</f>
        <v>#N/A</v>
      </c>
      <c r="AQ155" s="491" t="e">
        <f ca="1">+IF(AND(ISNUMBER(OFFSET('Sanitation Data'!$H$6,0,10*ROW('Sanitation Data'!H149))),'Data Summary'!DF155="Yes"),OFFSET('Sanitation Data'!$H$6,0,10*ROW('Sanitation Data'!H149)),NA())</f>
        <v>#N/A</v>
      </c>
      <c r="AR155" s="491" t="e">
        <f ca="1">+IF(AND(ISNUMBER(OFFSET('Sanitation Data'!$H$10,0,10*ROW('Sanitation Data'!H149))),'Data Summary'!DG155="Yes"),OFFSET('Sanitation Data'!$H$10,0,10*ROW('Sanitation Data'!H149)),NA())</f>
        <v>#N/A</v>
      </c>
      <c r="AS155" s="491" t="e">
        <f ca="1">+IF(AND(ISNUMBER(OFFSET('Sanitation Data'!$H$11,0,10*ROW('Sanitation Data'!H149))),'Data Summary'!DH155="Yes"),OFFSET('Sanitation Data'!$H$11,0,10*ROW('Sanitation Data'!H149)),NA())</f>
        <v>#N/A</v>
      </c>
      <c r="AT155" s="491" t="e">
        <f ca="1">+IF(AND(ISNUMBER(OFFSET('Sanitation Data'!$H$12,0,10*ROW('Sanitation Data'!H149))),'Data Summary'!DI155="Yes"),OFFSET('Sanitation Data'!$H$12,0,10*ROW('Sanitation Data'!H149)),NA())</f>
        <v>#N/A</v>
      </c>
      <c r="AU155" s="491" t="e">
        <f ca="1">+IF(AND(ISNUMBER(OFFSET('Sanitation Data'!$I$4,0,10*ROW('Sanitation Data'!I149))),'Data Summary'!DJ155="Yes"),100-OFFSET('Sanitation Data'!$I$4,0,10*ROW('Sanitation Data'!I149)),NA())</f>
        <v>#N/A</v>
      </c>
      <c r="AV155" s="491" t="e">
        <f ca="1">+IF(AND(ISNUMBER(OFFSET('Sanitation Data'!$I$6,0,10*ROW('Sanitation Data'!I149))),'Data Summary'!DK155="Yes"),OFFSET('Sanitation Data'!$I$6,0,10*ROW('Sanitation Data'!I149)),NA())</f>
        <v>#N/A</v>
      </c>
      <c r="AW155" s="491" t="e">
        <f ca="1">+IF(AND(ISNUMBER(OFFSET('Sanitation Data'!$I$10,0,10*ROW('Sanitation Data'!I149))),'Data Summary'!DL155="Yes"),OFFSET('Sanitation Data'!$I$10,0,10*ROW('Sanitation Data'!I149)),NA())</f>
        <v>#N/A</v>
      </c>
      <c r="AX155" s="491" t="e">
        <f ca="1">+IF(AND(ISNUMBER(OFFSET('Sanitation Data'!$I$11,0,10*ROW('Sanitation Data'!I149))),'Data Summary'!DM155="Yes"),OFFSET('Sanitation Data'!$I$11,0,10*ROW('Sanitation Data'!I149)),NA())</f>
        <v>#N/A</v>
      </c>
      <c r="AY155" s="491" t="e">
        <f ca="1">+IF(AND(ISNUMBER(OFFSET('Sanitation Data'!$I$12,0,10*ROW('Sanitation Data'!I149))),'Data Summary'!DN155="Yes"),OFFSET('Sanitation Data'!$I$12,0,10*ROW('Sanitation Data'!I149)),NA())</f>
        <v>#N/A</v>
      </c>
      <c r="AZ155" s="492" t="e">
        <f ca="1">+IF(AND(ISNUMBER(OFFSET('Hygiene Data'!$D$5,0,10*ROW('Hygiene Data'!D149))),'Data Summary'!DO155="Yes"),OFFSET('Hygiene Data'!$D$5,0,10*ROW('Hygiene Data'!D149)),NA())</f>
        <v>#N/A</v>
      </c>
      <c r="BA155" s="492" t="e">
        <f ca="1">+IF(AND(ISNUMBER(OFFSET('Hygiene Data'!$D$7,0,10*ROW('Hygiene Data'!D149))),'Data Summary'!DP155="Yes"),OFFSET('Hygiene Data'!$D$7,0,10*ROW('Hygiene Data'!D149)),NA())</f>
        <v>#N/A</v>
      </c>
      <c r="BB155" s="492" t="e">
        <f ca="1">+IF(AND(ISNUMBER(OFFSET('Hygiene Data'!$D$9,0,10*ROW('Hygiene Data'!D149))),'Data Summary'!DQ155="Yes"),OFFSET('Hygiene Data'!$D$9,0,10*ROW('Hygiene Data'!D149)),NA())</f>
        <v>#N/A</v>
      </c>
      <c r="BC155" s="492" t="e">
        <f ca="1">+IF(AND(ISNUMBER(OFFSET('Hygiene Data'!$E$5,0,10*ROW('Hygiene Data'!E149))),'Data Summary'!DR155="Yes"),OFFSET('Hygiene Data'!$E$5,0,10*ROW('Hygiene Data'!E149)),NA())</f>
        <v>#N/A</v>
      </c>
      <c r="BD155" s="492" t="e">
        <f ca="1">+IF(AND(ISNUMBER(OFFSET('Hygiene Data'!$E$7,0,10*ROW('Hygiene Data'!E149))),'Data Summary'!DS155="Yes"),OFFSET('Hygiene Data'!$E$7,0,10*ROW('Hygiene Data'!E149)),NA())</f>
        <v>#N/A</v>
      </c>
      <c r="BE155" s="492" t="e">
        <f ca="1">+IF(AND(ISNUMBER(OFFSET('Hygiene Data'!$E$9,0,10*ROW('Hygiene Data'!E149))),'Data Summary'!DT155="Yes"),OFFSET('Hygiene Data'!$E$9,0,10*ROW('Hygiene Data'!E149)),NA())</f>
        <v>#N/A</v>
      </c>
      <c r="BF155" s="492" t="e">
        <f ca="1">+IF(AND(ISNUMBER(OFFSET('Hygiene Data'!$F$5,0,10*ROW('Hygiene Data'!F149))),'Data Summary'!DU155="Yes"),OFFSET('Hygiene Data'!$F$5,0,10*ROW('Hygiene Data'!F149)),NA())</f>
        <v>#N/A</v>
      </c>
      <c r="BG155" s="492" t="e">
        <f ca="1">+IF(AND(ISNUMBER(OFFSET('Hygiene Data'!$F$7,0,10*ROW('Hygiene Data'!F149))),'Data Summary'!DV155="Yes"),OFFSET('Hygiene Data'!$F$7,0,10*ROW('Hygiene Data'!F149)),NA())</f>
        <v>#N/A</v>
      </c>
      <c r="BH155" s="492" t="e">
        <f ca="1">+IF(AND(ISNUMBER(OFFSET('Hygiene Data'!$F$9,0,10*ROW('Hygiene Data'!F149))),'Data Summary'!DW155="Yes"),OFFSET('Hygiene Data'!$F$9,0,10*ROW('Hygiene Data'!F149)),NA())</f>
        <v>#N/A</v>
      </c>
      <c r="BI155" s="492" t="e">
        <f ca="1">+IF(AND(ISNUMBER(OFFSET('Hygiene Data'!$G$5,0,10*ROW('Hygiene Data'!G149))),'Data Summary'!DX155="Yes"),OFFSET('Hygiene Data'!$G$5,0,10*ROW('Hygiene Data'!G149)),NA())</f>
        <v>#N/A</v>
      </c>
      <c r="BJ155" s="492" t="e">
        <f ca="1">+IF(AND(ISNUMBER(OFFSET('Hygiene Data'!$G$7,0,10*ROW('Hygiene Data'!G149))),'Data Summary'!DY155="Yes"),OFFSET('Hygiene Data'!$G$7,0,10*ROW('Hygiene Data'!G149)),NA())</f>
        <v>#N/A</v>
      </c>
      <c r="BK155" s="492" t="e">
        <f ca="1">+IF(AND(ISNUMBER(OFFSET('Hygiene Data'!$G$9,0,10*ROW('Hygiene Data'!G149))),'Data Summary'!DZ155="Yes"),OFFSET('Hygiene Data'!$G$9,0,10*ROW('Hygiene Data'!G149)),NA())</f>
        <v>#N/A</v>
      </c>
      <c r="BL155" s="492" t="e">
        <f ca="1">+IF(AND(ISNUMBER(OFFSET('Hygiene Data'!$H$5,0,10*ROW('Hygiene Data'!H149))),'Data Summary'!EA155="Yes"),OFFSET('Hygiene Data'!$H$5,0,10*ROW('Hygiene Data'!H149)),NA())</f>
        <v>#N/A</v>
      </c>
      <c r="BM155" s="492" t="e">
        <f ca="1">+IF(AND(ISNUMBER(OFFSET('Hygiene Data'!$H$7,0,10*ROW('Hygiene Data'!H149))),'Data Summary'!EB155="Yes"),OFFSET('Hygiene Data'!$H$7,0,10*ROW('Hygiene Data'!H149)),NA())</f>
        <v>#N/A</v>
      </c>
      <c r="BN155" s="492" t="e">
        <f ca="1">+IF(AND(ISNUMBER(OFFSET('Hygiene Data'!$H$9,0,10*ROW('Hygiene Data'!H149))),'Data Summary'!EC155="Yes"),OFFSET('Hygiene Data'!$H$9,0,10*ROW('Hygiene Data'!H149)),NA())</f>
        <v>#N/A</v>
      </c>
      <c r="BO155" s="492" t="e">
        <f ca="1">+IF(AND(ISNUMBER(OFFSET('Hygiene Data'!$I$5,0,10*ROW('Hygiene Data'!I149))),'Data Summary'!ED155="Yes"),OFFSET('Hygiene Data'!$I$5,0,10*ROW('Hygiene Data'!I149)),NA())</f>
        <v>#N/A</v>
      </c>
      <c r="BP155" s="492" t="e">
        <f ca="1">+IF(AND(ISNUMBER(OFFSET('Hygiene Data'!$I$7,0,10*ROW('Hygiene Data'!I149))),'Data Summary'!EE155="Yes"),OFFSET('Hygiene Data'!$I$7,0,10*ROW('Hygiene Data'!I149)),NA())</f>
        <v>#N/A</v>
      </c>
      <c r="BQ155" s="492" t="e">
        <f ca="1">+IF(AND(ISNUMBER(OFFSET('Hygiene Data'!$I$9,0,10*ROW('Hygiene Data'!I149))),'Data Summary'!EF155="Yes"),OFFSET('Hygiene Data'!$I$9,0,10*ROW('Hygiene Data'!I149)),NA())</f>
        <v>#N/A</v>
      </c>
    </row>
    <row r="156" spans="1:69" x14ac:dyDescent="0.25">
      <c r="A156" s="488" t="e">
        <f ca="1">+RIGHT('Data Summary'!A156,LEN('Data Summary'!A156)-9)</f>
        <v>#VALUE!</v>
      </c>
      <c r="B156" s="462" t="str">
        <f ca="1">+IF(ISTEXT('Data Summary'!B156),'Data Summary'!B156,"")</f>
        <v/>
      </c>
      <c r="C156" s="489" t="e">
        <f ca="1">+VALUE('Data Summary'!C156)</f>
        <v>#VALUE!</v>
      </c>
      <c r="D156" s="490" t="e">
        <f ca="1">+IF(AND(ISNUMBER(OFFSET('Water Data'!$D$4,0,10*ROW('Water Data'!D150))),'Data Summary'!BS156="Yes"),100-OFFSET('Water Data'!$D$4,0,10*ROW('Water Data'!D150)),NA())</f>
        <v>#N/A</v>
      </c>
      <c r="E156" s="490" t="e">
        <f ca="1">+IF(AND(ISNUMBER(OFFSET('Water Data'!$D$6,0,10*ROW('Water Data'!D150))),'Data Summary'!BT156="Yes"),OFFSET('Water Data'!$D$6,0,10*ROW('Water Data'!D150)),NA())</f>
        <v>#N/A</v>
      </c>
      <c r="F156" s="490" t="e">
        <f ca="1">+IF(AND(ISNUMBER(OFFSET('Water Data'!$D$9,0,10*ROW('Water Data'!D150))),'Data Summary'!BU156="Yes"),OFFSET('Water Data'!$D$9,0,10*ROW('Water Data'!D150)),NA())</f>
        <v>#N/A</v>
      </c>
      <c r="G156" s="490" t="e">
        <f ca="1">+IF(AND(ISNUMBER(OFFSET('Water Data'!$E$4,0,10*ROW('Water Data'!E150))),'Data Summary'!BV156="Yes"),100-OFFSET('Water Data'!$E$4,0,10*ROW('Water Data'!E150)),NA())</f>
        <v>#N/A</v>
      </c>
      <c r="H156" s="490" t="e">
        <f ca="1">+IF(AND(ISNUMBER(OFFSET('Water Data'!$E$6,0,10*ROW('Water Data'!E150))),'Data Summary'!BW156="Yes"),OFFSET('Water Data'!$E$6,0,10*ROW('Water Data'!E150)),NA())</f>
        <v>#N/A</v>
      </c>
      <c r="I156" s="490" t="e">
        <f ca="1">+IF(AND(ISNUMBER(OFFSET('Water Data'!$E$9,0,10*ROW('Water Data'!E150))),'Data Summary'!BX156="Yes"),OFFSET('Water Data'!$E$9,0,10*ROW('Water Data'!E150)),NA())</f>
        <v>#N/A</v>
      </c>
      <c r="J156" s="490" t="e">
        <f ca="1">+IF(AND(ISNUMBER(OFFSET('Water Data'!$F$4,0,10*ROW('Water Data'!F150))),'Data Summary'!BY156="Yes"),100-OFFSET('Water Data'!$F$4,0,10*ROW('Water Data'!F150)),NA())</f>
        <v>#N/A</v>
      </c>
      <c r="K156" s="490" t="e">
        <f ca="1">+IF(AND(ISNUMBER(OFFSET('Water Data'!$F$6,0,10*ROW('Water Data'!F150))),'Data Summary'!BZ156="Yes"),OFFSET('Water Data'!$F$6,0,10*ROW('Water Data'!F150)),NA())</f>
        <v>#N/A</v>
      </c>
      <c r="L156" s="490" t="e">
        <f ca="1">+IF(AND(ISNUMBER(OFFSET('Water Data'!$F$9,0,10*ROW('Water Data'!F150))),'Data Summary'!CA156="Yes"),OFFSET('Water Data'!$F$9,0,10*ROW('Water Data'!F150)),NA())</f>
        <v>#N/A</v>
      </c>
      <c r="M156" s="490" t="e">
        <f ca="1">+IF(AND(ISNUMBER(OFFSET('Water Data'!$G$4,0,10*ROW('Water Data'!G150))),'Data Summary'!CB156="Yes"),100-OFFSET('Water Data'!$G$4,0,10*ROW('Water Data'!G150)),NA())</f>
        <v>#N/A</v>
      </c>
      <c r="N156" s="490" t="e">
        <f ca="1">+IF(AND(ISNUMBER(OFFSET('Water Data'!$G$6,0,10*ROW('Water Data'!G150))),'Data Summary'!CC156="Yes"),OFFSET('Water Data'!$G$6,0,10*ROW('Water Data'!G150)),NA())</f>
        <v>#N/A</v>
      </c>
      <c r="O156" s="490" t="e">
        <f ca="1">+IF(AND(ISNUMBER(OFFSET('Water Data'!$G$9,0,10*ROW('Water Data'!G150))),'Data Summary'!CD156="Yes"),OFFSET('Water Data'!$G$9,0,10*ROW('Water Data'!G150)),NA())</f>
        <v>#N/A</v>
      </c>
      <c r="P156" s="490" t="e">
        <f ca="1">+IF(AND(ISNUMBER(OFFSET('Water Data'!$H$4,0,10*ROW('Water Data'!H150))),'Data Summary'!CE156="Yes"),100-OFFSET('Water Data'!$H$4,0,10*ROW('Water Data'!H150)),NA())</f>
        <v>#N/A</v>
      </c>
      <c r="Q156" s="490" t="e">
        <f ca="1">+IF(AND(ISNUMBER(OFFSET('Water Data'!$H$6,0,10*ROW('Water Data'!H150))),'Data Summary'!CF156="Yes"),OFFSET('Water Data'!$H$6,0,10*ROW('Water Data'!H150)),NA())</f>
        <v>#N/A</v>
      </c>
      <c r="R156" s="490" t="e">
        <f ca="1">+IF(AND(ISNUMBER(OFFSET('Water Data'!$H$9,0,10*ROW('Water Data'!H150))),'Data Summary'!CG156="Yes"),OFFSET('Water Data'!$H$9,0,10*ROW('Water Data'!H150)),NA())</f>
        <v>#N/A</v>
      </c>
      <c r="S156" s="490" t="e">
        <f ca="1">+IF(AND(ISNUMBER(OFFSET('Water Data'!$I$4,0,10*ROW('Water Data'!I150))),'Data Summary'!CH156="Yes"),100-OFFSET('Water Data'!$I$4,0,10*ROW('Water Data'!I150)),NA())</f>
        <v>#N/A</v>
      </c>
      <c r="T156" s="490" t="e">
        <f ca="1">+IF(AND(ISNUMBER(OFFSET('Water Data'!$I$6,0,10*ROW('Water Data'!I150))),'Data Summary'!CI156="Yes"),OFFSET('Water Data'!$I$6,0,10*ROW('Water Data'!I150)),NA())</f>
        <v>#N/A</v>
      </c>
      <c r="U156" s="490" t="e">
        <f ca="1">+IF(AND(ISNUMBER(OFFSET('Water Data'!$I$9,0,10*ROW('Water Data'!I150))),'Data Summary'!CJ156="Yes"),OFFSET('Water Data'!$I$9,0,10*ROW('Water Data'!I150)),NA())</f>
        <v>#N/A</v>
      </c>
      <c r="V156" s="491" t="e">
        <f ca="1">+IF(AND(ISNUMBER(OFFSET('Sanitation Data'!$D$4,0,10*ROW('Sanitation Data'!D150))),'Data Summary'!CK156="Yes"),100-OFFSET('Sanitation Data'!$D$4,0,10*ROW('Sanitation Data'!D150)),NA())</f>
        <v>#N/A</v>
      </c>
      <c r="W156" s="491" t="e">
        <f ca="1">+IF(AND(ISNUMBER(OFFSET('Sanitation Data'!$D$6,0,10*ROW('Sanitation Data'!D150))),'Data Summary'!CL156="Yes"),OFFSET('Sanitation Data'!$D$6,0,10*ROW('Sanitation Data'!D150)),NA())</f>
        <v>#N/A</v>
      </c>
      <c r="X156" s="491" t="e">
        <f ca="1">+IF(AND(ISNUMBER(OFFSET('Sanitation Data'!$D$10,0,10*ROW('Sanitation Data'!D150))),'Data Summary'!CM156="Yes"),OFFSET('Sanitation Data'!$D$10,0,10*ROW('Sanitation Data'!D150)),NA())</f>
        <v>#N/A</v>
      </c>
      <c r="Y156" s="491" t="e">
        <f ca="1">+IF(AND(ISNUMBER(OFFSET('Sanitation Data'!$D$11,0,10*ROW('Sanitation Data'!D150))),'Data Summary'!CN156="Yes"),OFFSET('Sanitation Data'!$D$11,0,10*ROW('Sanitation Data'!D150)),NA())</f>
        <v>#N/A</v>
      </c>
      <c r="Z156" s="491" t="e">
        <f ca="1">+IF(AND(ISNUMBER(OFFSET('Sanitation Data'!$D$12,0,10*ROW('Sanitation Data'!D150))),'Data Summary'!CO156="Yes"),OFFSET('Sanitation Data'!$D$12,0,10*ROW('Sanitation Data'!D150)),NA())</f>
        <v>#N/A</v>
      </c>
      <c r="AA156" s="491" t="e">
        <f ca="1">+IF(AND(ISNUMBER(OFFSET('Sanitation Data'!$E$4,0,10*ROW('Sanitation Data'!E150))),'Data Summary'!CP156="Yes"),100-OFFSET('Sanitation Data'!$E$4,0,10*ROW('Sanitation Data'!E150)),NA())</f>
        <v>#N/A</v>
      </c>
      <c r="AB156" s="491" t="e">
        <f ca="1">+IF(AND(ISNUMBER(OFFSET('Sanitation Data'!$E$6,0,10*ROW('Sanitation Data'!E150))),'Data Summary'!CQ156="Yes"),OFFSET('Sanitation Data'!$E$6,0,10*ROW('Sanitation Data'!E150)),NA())</f>
        <v>#N/A</v>
      </c>
      <c r="AC156" s="491" t="e">
        <f ca="1">+IF(AND(ISNUMBER(OFFSET('Sanitation Data'!$E$10,0,10*ROW('Sanitation Data'!E150))),'Data Summary'!CR156="Yes"),OFFSET('Sanitation Data'!$E$10,0,10*ROW('Sanitation Data'!E150)),NA())</f>
        <v>#N/A</v>
      </c>
      <c r="AD156" s="491" t="e">
        <f ca="1">+IF(AND(ISNUMBER(OFFSET('Sanitation Data'!$E$11,0,10*ROW('Sanitation Data'!E150))),'Data Summary'!CS156="Yes"),OFFSET('Sanitation Data'!$E$11,0,10*ROW('Sanitation Data'!E150)),NA())</f>
        <v>#N/A</v>
      </c>
      <c r="AE156" s="491" t="e">
        <f ca="1">+IF(AND(ISNUMBER(OFFSET('Sanitation Data'!$E$12,0,10*ROW('Sanitation Data'!E150))),'Data Summary'!CT156="Yes"),OFFSET('Sanitation Data'!$E$12,0,10*ROW('Sanitation Data'!E150)),NA())</f>
        <v>#N/A</v>
      </c>
      <c r="AF156" s="491" t="e">
        <f ca="1">+IF(AND(ISNUMBER(OFFSET('Sanitation Data'!$F$4,0,10*ROW('Sanitation Data'!F150))),'Data Summary'!CU156="Yes"),100-OFFSET('Sanitation Data'!$F$4,0,10*ROW('Sanitation Data'!F150)),NA())</f>
        <v>#N/A</v>
      </c>
      <c r="AG156" s="491" t="e">
        <f ca="1">+IF(AND(ISNUMBER(OFFSET('Sanitation Data'!$F$6,0,10*ROW('Sanitation Data'!F150))),'Data Summary'!CV156="Yes"),OFFSET('Sanitation Data'!$F$6,0,10*ROW('Sanitation Data'!F150)),NA())</f>
        <v>#N/A</v>
      </c>
      <c r="AH156" s="491" t="e">
        <f ca="1">+IF(AND(ISNUMBER(OFFSET('Sanitation Data'!$F$10,0,10*ROW('Sanitation Data'!F150))),'Data Summary'!CW156="Yes"),OFFSET('Sanitation Data'!$F$10,0,10*ROW('Sanitation Data'!F150)),NA())</f>
        <v>#N/A</v>
      </c>
      <c r="AI156" s="491" t="e">
        <f ca="1">+IF(AND(ISNUMBER(OFFSET('Sanitation Data'!$F$11,0,10*ROW('Sanitation Data'!F150))),'Data Summary'!CX156="Yes"),OFFSET('Sanitation Data'!$F$11,0,10*ROW('Sanitation Data'!F150)),NA())</f>
        <v>#N/A</v>
      </c>
      <c r="AJ156" s="491" t="e">
        <f ca="1">+IF(AND(ISNUMBER(OFFSET('Sanitation Data'!$F$12,0,10*ROW('Sanitation Data'!F150))),'Data Summary'!CY156="Yes"),OFFSET('Sanitation Data'!$F$12,0,10*ROW('Sanitation Data'!F150)),NA())</f>
        <v>#N/A</v>
      </c>
      <c r="AK156" s="491" t="e">
        <f ca="1">+IF(AND(ISNUMBER(OFFSET('Sanitation Data'!$G$4,0,10*ROW('Sanitation Data'!G150))),'Data Summary'!CZ156="Yes"),100-OFFSET('Sanitation Data'!$G$4,0,10*ROW('Sanitation Data'!G150)),NA())</f>
        <v>#N/A</v>
      </c>
      <c r="AL156" s="491" t="e">
        <f ca="1">+IF(AND(ISNUMBER(OFFSET('Sanitation Data'!$G$6,0,10*ROW('Sanitation Data'!G150))),'Data Summary'!DA156="Yes"),OFFSET('Sanitation Data'!$G$6,0,10*ROW('Sanitation Data'!G150)),NA())</f>
        <v>#N/A</v>
      </c>
      <c r="AM156" s="491" t="e">
        <f ca="1">+IF(AND(ISNUMBER(OFFSET('Sanitation Data'!$G$10,0,10*ROW('Sanitation Data'!G150))),'Data Summary'!DB156="Yes"),OFFSET('Sanitation Data'!$G$10,0,10*ROW('Sanitation Data'!G150)),NA())</f>
        <v>#N/A</v>
      </c>
      <c r="AN156" s="491" t="e">
        <f ca="1">+IF(AND(ISNUMBER(OFFSET('Sanitation Data'!$G$11,0,10*ROW('Sanitation Data'!G150))),'Data Summary'!DC156="Yes"),OFFSET('Sanitation Data'!$G$11,0,10*ROW('Sanitation Data'!G150)),NA())</f>
        <v>#N/A</v>
      </c>
      <c r="AO156" s="491" t="e">
        <f ca="1">+IF(AND(ISNUMBER(OFFSET('Sanitation Data'!$G$12,0,10*ROW('Sanitation Data'!G150))),'Data Summary'!DD156="Yes"),OFFSET('Sanitation Data'!$G$12,0,10*ROW('Sanitation Data'!G150)),NA())</f>
        <v>#N/A</v>
      </c>
      <c r="AP156" s="491" t="e">
        <f ca="1">+IF(AND(ISNUMBER(OFFSET('Sanitation Data'!$H$4,0,10*ROW('Sanitation Data'!H150))),'Data Summary'!DE156="Yes"),100-OFFSET('Sanitation Data'!$H$4,0,10*ROW('Sanitation Data'!H150)),NA())</f>
        <v>#N/A</v>
      </c>
      <c r="AQ156" s="491" t="e">
        <f ca="1">+IF(AND(ISNUMBER(OFFSET('Sanitation Data'!$H$6,0,10*ROW('Sanitation Data'!H150))),'Data Summary'!DF156="Yes"),OFFSET('Sanitation Data'!$H$6,0,10*ROW('Sanitation Data'!H150)),NA())</f>
        <v>#N/A</v>
      </c>
      <c r="AR156" s="491" t="e">
        <f ca="1">+IF(AND(ISNUMBER(OFFSET('Sanitation Data'!$H$10,0,10*ROW('Sanitation Data'!H150))),'Data Summary'!DG156="Yes"),OFFSET('Sanitation Data'!$H$10,0,10*ROW('Sanitation Data'!H150)),NA())</f>
        <v>#N/A</v>
      </c>
      <c r="AS156" s="491" t="e">
        <f ca="1">+IF(AND(ISNUMBER(OFFSET('Sanitation Data'!$H$11,0,10*ROW('Sanitation Data'!H150))),'Data Summary'!DH156="Yes"),OFFSET('Sanitation Data'!$H$11,0,10*ROW('Sanitation Data'!H150)),NA())</f>
        <v>#N/A</v>
      </c>
      <c r="AT156" s="491" t="e">
        <f ca="1">+IF(AND(ISNUMBER(OFFSET('Sanitation Data'!$H$12,0,10*ROW('Sanitation Data'!H150))),'Data Summary'!DI156="Yes"),OFFSET('Sanitation Data'!$H$12,0,10*ROW('Sanitation Data'!H150)),NA())</f>
        <v>#N/A</v>
      </c>
      <c r="AU156" s="491" t="e">
        <f ca="1">+IF(AND(ISNUMBER(OFFSET('Sanitation Data'!$I$4,0,10*ROW('Sanitation Data'!I150))),'Data Summary'!DJ156="Yes"),100-OFFSET('Sanitation Data'!$I$4,0,10*ROW('Sanitation Data'!I150)),NA())</f>
        <v>#N/A</v>
      </c>
      <c r="AV156" s="491" t="e">
        <f ca="1">+IF(AND(ISNUMBER(OFFSET('Sanitation Data'!$I$6,0,10*ROW('Sanitation Data'!I150))),'Data Summary'!DK156="Yes"),OFFSET('Sanitation Data'!$I$6,0,10*ROW('Sanitation Data'!I150)),NA())</f>
        <v>#N/A</v>
      </c>
      <c r="AW156" s="491" t="e">
        <f ca="1">+IF(AND(ISNUMBER(OFFSET('Sanitation Data'!$I$10,0,10*ROW('Sanitation Data'!I150))),'Data Summary'!DL156="Yes"),OFFSET('Sanitation Data'!$I$10,0,10*ROW('Sanitation Data'!I150)),NA())</f>
        <v>#N/A</v>
      </c>
      <c r="AX156" s="491" t="e">
        <f ca="1">+IF(AND(ISNUMBER(OFFSET('Sanitation Data'!$I$11,0,10*ROW('Sanitation Data'!I150))),'Data Summary'!DM156="Yes"),OFFSET('Sanitation Data'!$I$11,0,10*ROW('Sanitation Data'!I150)),NA())</f>
        <v>#N/A</v>
      </c>
      <c r="AY156" s="491" t="e">
        <f ca="1">+IF(AND(ISNUMBER(OFFSET('Sanitation Data'!$I$12,0,10*ROW('Sanitation Data'!I150))),'Data Summary'!DN156="Yes"),OFFSET('Sanitation Data'!$I$12,0,10*ROW('Sanitation Data'!I150)),NA())</f>
        <v>#N/A</v>
      </c>
      <c r="AZ156" s="492" t="e">
        <f ca="1">+IF(AND(ISNUMBER(OFFSET('Hygiene Data'!$D$5,0,10*ROW('Hygiene Data'!D150))),'Data Summary'!DO156="Yes"),OFFSET('Hygiene Data'!$D$5,0,10*ROW('Hygiene Data'!D150)),NA())</f>
        <v>#N/A</v>
      </c>
      <c r="BA156" s="492" t="e">
        <f ca="1">+IF(AND(ISNUMBER(OFFSET('Hygiene Data'!$D$7,0,10*ROW('Hygiene Data'!D150))),'Data Summary'!DP156="Yes"),OFFSET('Hygiene Data'!$D$7,0,10*ROW('Hygiene Data'!D150)),NA())</f>
        <v>#N/A</v>
      </c>
      <c r="BB156" s="492" t="e">
        <f ca="1">+IF(AND(ISNUMBER(OFFSET('Hygiene Data'!$D$9,0,10*ROW('Hygiene Data'!D150))),'Data Summary'!DQ156="Yes"),OFFSET('Hygiene Data'!$D$9,0,10*ROW('Hygiene Data'!D150)),NA())</f>
        <v>#N/A</v>
      </c>
      <c r="BC156" s="492" t="e">
        <f ca="1">+IF(AND(ISNUMBER(OFFSET('Hygiene Data'!$E$5,0,10*ROW('Hygiene Data'!E150))),'Data Summary'!DR156="Yes"),OFFSET('Hygiene Data'!$E$5,0,10*ROW('Hygiene Data'!E150)),NA())</f>
        <v>#N/A</v>
      </c>
      <c r="BD156" s="492" t="e">
        <f ca="1">+IF(AND(ISNUMBER(OFFSET('Hygiene Data'!$E$7,0,10*ROW('Hygiene Data'!E150))),'Data Summary'!DS156="Yes"),OFFSET('Hygiene Data'!$E$7,0,10*ROW('Hygiene Data'!E150)),NA())</f>
        <v>#N/A</v>
      </c>
      <c r="BE156" s="492" t="e">
        <f ca="1">+IF(AND(ISNUMBER(OFFSET('Hygiene Data'!$E$9,0,10*ROW('Hygiene Data'!E150))),'Data Summary'!DT156="Yes"),OFFSET('Hygiene Data'!$E$9,0,10*ROW('Hygiene Data'!E150)),NA())</f>
        <v>#N/A</v>
      </c>
      <c r="BF156" s="492" t="e">
        <f ca="1">+IF(AND(ISNUMBER(OFFSET('Hygiene Data'!$F$5,0,10*ROW('Hygiene Data'!F150))),'Data Summary'!DU156="Yes"),OFFSET('Hygiene Data'!$F$5,0,10*ROW('Hygiene Data'!F150)),NA())</f>
        <v>#N/A</v>
      </c>
      <c r="BG156" s="492" t="e">
        <f ca="1">+IF(AND(ISNUMBER(OFFSET('Hygiene Data'!$F$7,0,10*ROW('Hygiene Data'!F150))),'Data Summary'!DV156="Yes"),OFFSET('Hygiene Data'!$F$7,0,10*ROW('Hygiene Data'!F150)),NA())</f>
        <v>#N/A</v>
      </c>
      <c r="BH156" s="492" t="e">
        <f ca="1">+IF(AND(ISNUMBER(OFFSET('Hygiene Data'!$F$9,0,10*ROW('Hygiene Data'!F150))),'Data Summary'!DW156="Yes"),OFFSET('Hygiene Data'!$F$9,0,10*ROW('Hygiene Data'!F150)),NA())</f>
        <v>#N/A</v>
      </c>
      <c r="BI156" s="492" t="e">
        <f ca="1">+IF(AND(ISNUMBER(OFFSET('Hygiene Data'!$G$5,0,10*ROW('Hygiene Data'!G150))),'Data Summary'!DX156="Yes"),OFFSET('Hygiene Data'!$G$5,0,10*ROW('Hygiene Data'!G150)),NA())</f>
        <v>#N/A</v>
      </c>
      <c r="BJ156" s="492" t="e">
        <f ca="1">+IF(AND(ISNUMBER(OFFSET('Hygiene Data'!$G$7,0,10*ROW('Hygiene Data'!G150))),'Data Summary'!DY156="Yes"),OFFSET('Hygiene Data'!$G$7,0,10*ROW('Hygiene Data'!G150)),NA())</f>
        <v>#N/A</v>
      </c>
      <c r="BK156" s="492" t="e">
        <f ca="1">+IF(AND(ISNUMBER(OFFSET('Hygiene Data'!$G$9,0,10*ROW('Hygiene Data'!G150))),'Data Summary'!DZ156="Yes"),OFFSET('Hygiene Data'!$G$9,0,10*ROW('Hygiene Data'!G150)),NA())</f>
        <v>#N/A</v>
      </c>
      <c r="BL156" s="492" t="e">
        <f ca="1">+IF(AND(ISNUMBER(OFFSET('Hygiene Data'!$H$5,0,10*ROW('Hygiene Data'!H150))),'Data Summary'!EA156="Yes"),OFFSET('Hygiene Data'!$H$5,0,10*ROW('Hygiene Data'!H150)),NA())</f>
        <v>#N/A</v>
      </c>
      <c r="BM156" s="492" t="e">
        <f ca="1">+IF(AND(ISNUMBER(OFFSET('Hygiene Data'!$H$7,0,10*ROW('Hygiene Data'!H150))),'Data Summary'!EB156="Yes"),OFFSET('Hygiene Data'!$H$7,0,10*ROW('Hygiene Data'!H150)),NA())</f>
        <v>#N/A</v>
      </c>
      <c r="BN156" s="492" t="e">
        <f ca="1">+IF(AND(ISNUMBER(OFFSET('Hygiene Data'!$H$9,0,10*ROW('Hygiene Data'!H150))),'Data Summary'!EC156="Yes"),OFFSET('Hygiene Data'!$H$9,0,10*ROW('Hygiene Data'!H150)),NA())</f>
        <v>#N/A</v>
      </c>
      <c r="BO156" s="492" t="e">
        <f ca="1">+IF(AND(ISNUMBER(OFFSET('Hygiene Data'!$I$5,0,10*ROW('Hygiene Data'!I150))),'Data Summary'!ED156="Yes"),OFFSET('Hygiene Data'!$I$5,0,10*ROW('Hygiene Data'!I150)),NA())</f>
        <v>#N/A</v>
      </c>
      <c r="BP156" s="492" t="e">
        <f ca="1">+IF(AND(ISNUMBER(OFFSET('Hygiene Data'!$I$7,0,10*ROW('Hygiene Data'!I150))),'Data Summary'!EE156="Yes"),OFFSET('Hygiene Data'!$I$7,0,10*ROW('Hygiene Data'!I150)),NA())</f>
        <v>#N/A</v>
      </c>
      <c r="BQ156" s="492" t="e">
        <f ca="1">+IF(AND(ISNUMBER(OFFSET('Hygiene Data'!$I$9,0,10*ROW('Hygiene Data'!I150))),'Data Summary'!EF156="Yes"),OFFSET('Hygiene Data'!$I$9,0,10*ROW('Hygiene Data'!I150)),NA())</f>
        <v>#N/A</v>
      </c>
    </row>
    <row r="157" spans="1:69" x14ac:dyDescent="0.25">
      <c r="A157" s="488" t="e">
        <f ca="1">+RIGHT('Data Summary'!A157,LEN('Data Summary'!A157)-9)</f>
        <v>#VALUE!</v>
      </c>
      <c r="B157" s="462" t="str">
        <f ca="1">+IF(ISTEXT('Data Summary'!B157),'Data Summary'!B157,"")</f>
        <v/>
      </c>
      <c r="C157" s="489" t="e">
        <f ca="1">+VALUE('Data Summary'!C157)</f>
        <v>#VALUE!</v>
      </c>
      <c r="D157" s="490" t="e">
        <f ca="1">+IF(AND(ISNUMBER(OFFSET('Water Data'!$D$4,0,10*ROW('Water Data'!D151))),'Data Summary'!BS157="Yes"),100-OFFSET('Water Data'!$D$4,0,10*ROW('Water Data'!D151)),NA())</f>
        <v>#N/A</v>
      </c>
      <c r="E157" s="490" t="e">
        <f ca="1">+IF(AND(ISNUMBER(OFFSET('Water Data'!$D$6,0,10*ROW('Water Data'!D151))),'Data Summary'!BT157="Yes"),OFFSET('Water Data'!$D$6,0,10*ROW('Water Data'!D151)),NA())</f>
        <v>#N/A</v>
      </c>
      <c r="F157" s="490" t="e">
        <f ca="1">+IF(AND(ISNUMBER(OFFSET('Water Data'!$D$9,0,10*ROW('Water Data'!D151))),'Data Summary'!BU157="Yes"),OFFSET('Water Data'!$D$9,0,10*ROW('Water Data'!D151)),NA())</f>
        <v>#N/A</v>
      </c>
      <c r="G157" s="490" t="e">
        <f ca="1">+IF(AND(ISNUMBER(OFFSET('Water Data'!$E$4,0,10*ROW('Water Data'!E151))),'Data Summary'!BV157="Yes"),100-OFFSET('Water Data'!$E$4,0,10*ROW('Water Data'!E151)),NA())</f>
        <v>#N/A</v>
      </c>
      <c r="H157" s="490" t="e">
        <f ca="1">+IF(AND(ISNUMBER(OFFSET('Water Data'!$E$6,0,10*ROW('Water Data'!E151))),'Data Summary'!BW157="Yes"),OFFSET('Water Data'!$E$6,0,10*ROW('Water Data'!E151)),NA())</f>
        <v>#N/A</v>
      </c>
      <c r="I157" s="490" t="e">
        <f ca="1">+IF(AND(ISNUMBER(OFFSET('Water Data'!$E$9,0,10*ROW('Water Data'!E151))),'Data Summary'!BX157="Yes"),OFFSET('Water Data'!$E$9,0,10*ROW('Water Data'!E151)),NA())</f>
        <v>#N/A</v>
      </c>
      <c r="J157" s="490" t="e">
        <f ca="1">+IF(AND(ISNUMBER(OFFSET('Water Data'!$F$4,0,10*ROW('Water Data'!F151))),'Data Summary'!BY157="Yes"),100-OFFSET('Water Data'!$F$4,0,10*ROW('Water Data'!F151)),NA())</f>
        <v>#N/A</v>
      </c>
      <c r="K157" s="490" t="e">
        <f ca="1">+IF(AND(ISNUMBER(OFFSET('Water Data'!$F$6,0,10*ROW('Water Data'!F151))),'Data Summary'!BZ157="Yes"),OFFSET('Water Data'!$F$6,0,10*ROW('Water Data'!F151)),NA())</f>
        <v>#N/A</v>
      </c>
      <c r="L157" s="490" t="e">
        <f ca="1">+IF(AND(ISNUMBER(OFFSET('Water Data'!$F$9,0,10*ROW('Water Data'!F151))),'Data Summary'!CA157="Yes"),OFFSET('Water Data'!$F$9,0,10*ROW('Water Data'!F151)),NA())</f>
        <v>#N/A</v>
      </c>
      <c r="M157" s="490" t="e">
        <f ca="1">+IF(AND(ISNUMBER(OFFSET('Water Data'!$G$4,0,10*ROW('Water Data'!G151))),'Data Summary'!CB157="Yes"),100-OFFSET('Water Data'!$G$4,0,10*ROW('Water Data'!G151)),NA())</f>
        <v>#N/A</v>
      </c>
      <c r="N157" s="490" t="e">
        <f ca="1">+IF(AND(ISNUMBER(OFFSET('Water Data'!$G$6,0,10*ROW('Water Data'!G151))),'Data Summary'!CC157="Yes"),OFFSET('Water Data'!$G$6,0,10*ROW('Water Data'!G151)),NA())</f>
        <v>#N/A</v>
      </c>
      <c r="O157" s="490" t="e">
        <f ca="1">+IF(AND(ISNUMBER(OFFSET('Water Data'!$G$9,0,10*ROW('Water Data'!G151))),'Data Summary'!CD157="Yes"),OFFSET('Water Data'!$G$9,0,10*ROW('Water Data'!G151)),NA())</f>
        <v>#N/A</v>
      </c>
      <c r="P157" s="490" t="e">
        <f ca="1">+IF(AND(ISNUMBER(OFFSET('Water Data'!$H$4,0,10*ROW('Water Data'!H151))),'Data Summary'!CE157="Yes"),100-OFFSET('Water Data'!$H$4,0,10*ROW('Water Data'!H151)),NA())</f>
        <v>#N/A</v>
      </c>
      <c r="Q157" s="490" t="e">
        <f ca="1">+IF(AND(ISNUMBER(OFFSET('Water Data'!$H$6,0,10*ROW('Water Data'!H151))),'Data Summary'!CF157="Yes"),OFFSET('Water Data'!$H$6,0,10*ROW('Water Data'!H151)),NA())</f>
        <v>#N/A</v>
      </c>
      <c r="R157" s="490" t="e">
        <f ca="1">+IF(AND(ISNUMBER(OFFSET('Water Data'!$H$9,0,10*ROW('Water Data'!H151))),'Data Summary'!CG157="Yes"),OFFSET('Water Data'!$H$9,0,10*ROW('Water Data'!H151)),NA())</f>
        <v>#N/A</v>
      </c>
      <c r="S157" s="490" t="e">
        <f ca="1">+IF(AND(ISNUMBER(OFFSET('Water Data'!$I$4,0,10*ROW('Water Data'!I151))),'Data Summary'!CH157="Yes"),100-OFFSET('Water Data'!$I$4,0,10*ROW('Water Data'!I151)),NA())</f>
        <v>#N/A</v>
      </c>
      <c r="T157" s="490" t="e">
        <f ca="1">+IF(AND(ISNUMBER(OFFSET('Water Data'!$I$6,0,10*ROW('Water Data'!I151))),'Data Summary'!CI157="Yes"),OFFSET('Water Data'!$I$6,0,10*ROW('Water Data'!I151)),NA())</f>
        <v>#N/A</v>
      </c>
      <c r="U157" s="490" t="e">
        <f ca="1">+IF(AND(ISNUMBER(OFFSET('Water Data'!$I$9,0,10*ROW('Water Data'!I151))),'Data Summary'!CJ157="Yes"),OFFSET('Water Data'!$I$9,0,10*ROW('Water Data'!I151)),NA())</f>
        <v>#N/A</v>
      </c>
      <c r="V157" s="491" t="e">
        <f ca="1">+IF(AND(ISNUMBER(OFFSET('Sanitation Data'!$D$4,0,10*ROW('Sanitation Data'!D151))),'Data Summary'!CK157="Yes"),100-OFFSET('Sanitation Data'!$D$4,0,10*ROW('Sanitation Data'!D151)),NA())</f>
        <v>#N/A</v>
      </c>
      <c r="W157" s="491" t="e">
        <f ca="1">+IF(AND(ISNUMBER(OFFSET('Sanitation Data'!$D$6,0,10*ROW('Sanitation Data'!D151))),'Data Summary'!CL157="Yes"),OFFSET('Sanitation Data'!$D$6,0,10*ROW('Sanitation Data'!D151)),NA())</f>
        <v>#N/A</v>
      </c>
      <c r="X157" s="491" t="e">
        <f ca="1">+IF(AND(ISNUMBER(OFFSET('Sanitation Data'!$D$10,0,10*ROW('Sanitation Data'!D151))),'Data Summary'!CM157="Yes"),OFFSET('Sanitation Data'!$D$10,0,10*ROW('Sanitation Data'!D151)),NA())</f>
        <v>#N/A</v>
      </c>
      <c r="Y157" s="491" t="e">
        <f ca="1">+IF(AND(ISNUMBER(OFFSET('Sanitation Data'!$D$11,0,10*ROW('Sanitation Data'!D151))),'Data Summary'!CN157="Yes"),OFFSET('Sanitation Data'!$D$11,0,10*ROW('Sanitation Data'!D151)),NA())</f>
        <v>#N/A</v>
      </c>
      <c r="Z157" s="491" t="e">
        <f ca="1">+IF(AND(ISNUMBER(OFFSET('Sanitation Data'!$D$12,0,10*ROW('Sanitation Data'!D151))),'Data Summary'!CO157="Yes"),OFFSET('Sanitation Data'!$D$12,0,10*ROW('Sanitation Data'!D151)),NA())</f>
        <v>#N/A</v>
      </c>
      <c r="AA157" s="491" t="e">
        <f ca="1">+IF(AND(ISNUMBER(OFFSET('Sanitation Data'!$E$4,0,10*ROW('Sanitation Data'!E151))),'Data Summary'!CP157="Yes"),100-OFFSET('Sanitation Data'!$E$4,0,10*ROW('Sanitation Data'!E151)),NA())</f>
        <v>#N/A</v>
      </c>
      <c r="AB157" s="491" t="e">
        <f ca="1">+IF(AND(ISNUMBER(OFFSET('Sanitation Data'!$E$6,0,10*ROW('Sanitation Data'!E151))),'Data Summary'!CQ157="Yes"),OFFSET('Sanitation Data'!$E$6,0,10*ROW('Sanitation Data'!E151)),NA())</f>
        <v>#N/A</v>
      </c>
      <c r="AC157" s="491" t="e">
        <f ca="1">+IF(AND(ISNUMBER(OFFSET('Sanitation Data'!$E$10,0,10*ROW('Sanitation Data'!E151))),'Data Summary'!CR157="Yes"),OFFSET('Sanitation Data'!$E$10,0,10*ROW('Sanitation Data'!E151)),NA())</f>
        <v>#N/A</v>
      </c>
      <c r="AD157" s="491" t="e">
        <f ca="1">+IF(AND(ISNUMBER(OFFSET('Sanitation Data'!$E$11,0,10*ROW('Sanitation Data'!E151))),'Data Summary'!CS157="Yes"),OFFSET('Sanitation Data'!$E$11,0,10*ROW('Sanitation Data'!E151)),NA())</f>
        <v>#N/A</v>
      </c>
      <c r="AE157" s="491" t="e">
        <f ca="1">+IF(AND(ISNUMBER(OFFSET('Sanitation Data'!$E$12,0,10*ROW('Sanitation Data'!E151))),'Data Summary'!CT157="Yes"),OFFSET('Sanitation Data'!$E$12,0,10*ROW('Sanitation Data'!E151)),NA())</f>
        <v>#N/A</v>
      </c>
      <c r="AF157" s="491" t="e">
        <f ca="1">+IF(AND(ISNUMBER(OFFSET('Sanitation Data'!$F$4,0,10*ROW('Sanitation Data'!F151))),'Data Summary'!CU157="Yes"),100-OFFSET('Sanitation Data'!$F$4,0,10*ROW('Sanitation Data'!F151)),NA())</f>
        <v>#N/A</v>
      </c>
      <c r="AG157" s="491" t="e">
        <f ca="1">+IF(AND(ISNUMBER(OFFSET('Sanitation Data'!$F$6,0,10*ROW('Sanitation Data'!F151))),'Data Summary'!CV157="Yes"),OFFSET('Sanitation Data'!$F$6,0,10*ROW('Sanitation Data'!F151)),NA())</f>
        <v>#N/A</v>
      </c>
      <c r="AH157" s="491" t="e">
        <f ca="1">+IF(AND(ISNUMBER(OFFSET('Sanitation Data'!$F$10,0,10*ROW('Sanitation Data'!F151))),'Data Summary'!CW157="Yes"),OFFSET('Sanitation Data'!$F$10,0,10*ROW('Sanitation Data'!F151)),NA())</f>
        <v>#N/A</v>
      </c>
      <c r="AI157" s="491" t="e">
        <f ca="1">+IF(AND(ISNUMBER(OFFSET('Sanitation Data'!$F$11,0,10*ROW('Sanitation Data'!F151))),'Data Summary'!CX157="Yes"),OFFSET('Sanitation Data'!$F$11,0,10*ROW('Sanitation Data'!F151)),NA())</f>
        <v>#N/A</v>
      </c>
      <c r="AJ157" s="491" t="e">
        <f ca="1">+IF(AND(ISNUMBER(OFFSET('Sanitation Data'!$F$12,0,10*ROW('Sanitation Data'!F151))),'Data Summary'!CY157="Yes"),OFFSET('Sanitation Data'!$F$12,0,10*ROW('Sanitation Data'!F151)),NA())</f>
        <v>#N/A</v>
      </c>
      <c r="AK157" s="491" t="e">
        <f ca="1">+IF(AND(ISNUMBER(OFFSET('Sanitation Data'!$G$4,0,10*ROW('Sanitation Data'!G151))),'Data Summary'!CZ157="Yes"),100-OFFSET('Sanitation Data'!$G$4,0,10*ROW('Sanitation Data'!G151)),NA())</f>
        <v>#N/A</v>
      </c>
      <c r="AL157" s="491" t="e">
        <f ca="1">+IF(AND(ISNUMBER(OFFSET('Sanitation Data'!$G$6,0,10*ROW('Sanitation Data'!G151))),'Data Summary'!DA157="Yes"),OFFSET('Sanitation Data'!$G$6,0,10*ROW('Sanitation Data'!G151)),NA())</f>
        <v>#N/A</v>
      </c>
      <c r="AM157" s="491" t="e">
        <f ca="1">+IF(AND(ISNUMBER(OFFSET('Sanitation Data'!$G$10,0,10*ROW('Sanitation Data'!G151))),'Data Summary'!DB157="Yes"),OFFSET('Sanitation Data'!$G$10,0,10*ROW('Sanitation Data'!G151)),NA())</f>
        <v>#N/A</v>
      </c>
      <c r="AN157" s="491" t="e">
        <f ca="1">+IF(AND(ISNUMBER(OFFSET('Sanitation Data'!$G$11,0,10*ROW('Sanitation Data'!G151))),'Data Summary'!DC157="Yes"),OFFSET('Sanitation Data'!$G$11,0,10*ROW('Sanitation Data'!G151)),NA())</f>
        <v>#N/A</v>
      </c>
      <c r="AO157" s="491" t="e">
        <f ca="1">+IF(AND(ISNUMBER(OFFSET('Sanitation Data'!$G$12,0,10*ROW('Sanitation Data'!G151))),'Data Summary'!DD157="Yes"),OFFSET('Sanitation Data'!$G$12,0,10*ROW('Sanitation Data'!G151)),NA())</f>
        <v>#N/A</v>
      </c>
      <c r="AP157" s="491" t="e">
        <f ca="1">+IF(AND(ISNUMBER(OFFSET('Sanitation Data'!$H$4,0,10*ROW('Sanitation Data'!H151))),'Data Summary'!DE157="Yes"),100-OFFSET('Sanitation Data'!$H$4,0,10*ROW('Sanitation Data'!H151)),NA())</f>
        <v>#N/A</v>
      </c>
      <c r="AQ157" s="491" t="e">
        <f ca="1">+IF(AND(ISNUMBER(OFFSET('Sanitation Data'!$H$6,0,10*ROW('Sanitation Data'!H151))),'Data Summary'!DF157="Yes"),OFFSET('Sanitation Data'!$H$6,0,10*ROW('Sanitation Data'!H151)),NA())</f>
        <v>#N/A</v>
      </c>
      <c r="AR157" s="491" t="e">
        <f ca="1">+IF(AND(ISNUMBER(OFFSET('Sanitation Data'!$H$10,0,10*ROW('Sanitation Data'!H151))),'Data Summary'!DG157="Yes"),OFFSET('Sanitation Data'!$H$10,0,10*ROW('Sanitation Data'!H151)),NA())</f>
        <v>#N/A</v>
      </c>
      <c r="AS157" s="491" t="e">
        <f ca="1">+IF(AND(ISNUMBER(OFFSET('Sanitation Data'!$H$11,0,10*ROW('Sanitation Data'!H151))),'Data Summary'!DH157="Yes"),OFFSET('Sanitation Data'!$H$11,0,10*ROW('Sanitation Data'!H151)),NA())</f>
        <v>#N/A</v>
      </c>
      <c r="AT157" s="491" t="e">
        <f ca="1">+IF(AND(ISNUMBER(OFFSET('Sanitation Data'!$H$12,0,10*ROW('Sanitation Data'!H151))),'Data Summary'!DI157="Yes"),OFFSET('Sanitation Data'!$H$12,0,10*ROW('Sanitation Data'!H151)),NA())</f>
        <v>#N/A</v>
      </c>
      <c r="AU157" s="491" t="e">
        <f ca="1">+IF(AND(ISNUMBER(OFFSET('Sanitation Data'!$I$4,0,10*ROW('Sanitation Data'!I151))),'Data Summary'!DJ157="Yes"),100-OFFSET('Sanitation Data'!$I$4,0,10*ROW('Sanitation Data'!I151)),NA())</f>
        <v>#N/A</v>
      </c>
      <c r="AV157" s="491" t="e">
        <f ca="1">+IF(AND(ISNUMBER(OFFSET('Sanitation Data'!$I$6,0,10*ROW('Sanitation Data'!I151))),'Data Summary'!DK157="Yes"),OFFSET('Sanitation Data'!$I$6,0,10*ROW('Sanitation Data'!I151)),NA())</f>
        <v>#N/A</v>
      </c>
      <c r="AW157" s="491" t="e">
        <f ca="1">+IF(AND(ISNUMBER(OFFSET('Sanitation Data'!$I$10,0,10*ROW('Sanitation Data'!I151))),'Data Summary'!DL157="Yes"),OFFSET('Sanitation Data'!$I$10,0,10*ROW('Sanitation Data'!I151)),NA())</f>
        <v>#N/A</v>
      </c>
      <c r="AX157" s="491" t="e">
        <f ca="1">+IF(AND(ISNUMBER(OFFSET('Sanitation Data'!$I$11,0,10*ROW('Sanitation Data'!I151))),'Data Summary'!DM157="Yes"),OFFSET('Sanitation Data'!$I$11,0,10*ROW('Sanitation Data'!I151)),NA())</f>
        <v>#N/A</v>
      </c>
      <c r="AY157" s="491" t="e">
        <f ca="1">+IF(AND(ISNUMBER(OFFSET('Sanitation Data'!$I$12,0,10*ROW('Sanitation Data'!I151))),'Data Summary'!DN157="Yes"),OFFSET('Sanitation Data'!$I$12,0,10*ROW('Sanitation Data'!I151)),NA())</f>
        <v>#N/A</v>
      </c>
      <c r="AZ157" s="492" t="e">
        <f ca="1">+IF(AND(ISNUMBER(OFFSET('Hygiene Data'!$D$5,0,10*ROW('Hygiene Data'!D151))),'Data Summary'!DO157="Yes"),OFFSET('Hygiene Data'!$D$5,0,10*ROW('Hygiene Data'!D151)),NA())</f>
        <v>#N/A</v>
      </c>
      <c r="BA157" s="492" t="e">
        <f ca="1">+IF(AND(ISNUMBER(OFFSET('Hygiene Data'!$D$7,0,10*ROW('Hygiene Data'!D151))),'Data Summary'!DP157="Yes"),OFFSET('Hygiene Data'!$D$7,0,10*ROW('Hygiene Data'!D151)),NA())</f>
        <v>#N/A</v>
      </c>
      <c r="BB157" s="492" t="e">
        <f ca="1">+IF(AND(ISNUMBER(OFFSET('Hygiene Data'!$D$9,0,10*ROW('Hygiene Data'!D151))),'Data Summary'!DQ157="Yes"),OFFSET('Hygiene Data'!$D$9,0,10*ROW('Hygiene Data'!D151)),NA())</f>
        <v>#N/A</v>
      </c>
      <c r="BC157" s="492" t="e">
        <f ca="1">+IF(AND(ISNUMBER(OFFSET('Hygiene Data'!$E$5,0,10*ROW('Hygiene Data'!E151))),'Data Summary'!DR157="Yes"),OFFSET('Hygiene Data'!$E$5,0,10*ROW('Hygiene Data'!E151)),NA())</f>
        <v>#N/A</v>
      </c>
      <c r="BD157" s="492" t="e">
        <f ca="1">+IF(AND(ISNUMBER(OFFSET('Hygiene Data'!$E$7,0,10*ROW('Hygiene Data'!E151))),'Data Summary'!DS157="Yes"),OFFSET('Hygiene Data'!$E$7,0,10*ROW('Hygiene Data'!E151)),NA())</f>
        <v>#N/A</v>
      </c>
      <c r="BE157" s="492" t="e">
        <f ca="1">+IF(AND(ISNUMBER(OFFSET('Hygiene Data'!$E$9,0,10*ROW('Hygiene Data'!E151))),'Data Summary'!DT157="Yes"),OFFSET('Hygiene Data'!$E$9,0,10*ROW('Hygiene Data'!E151)),NA())</f>
        <v>#N/A</v>
      </c>
      <c r="BF157" s="492" t="e">
        <f ca="1">+IF(AND(ISNUMBER(OFFSET('Hygiene Data'!$F$5,0,10*ROW('Hygiene Data'!F151))),'Data Summary'!DU157="Yes"),OFFSET('Hygiene Data'!$F$5,0,10*ROW('Hygiene Data'!F151)),NA())</f>
        <v>#N/A</v>
      </c>
      <c r="BG157" s="492" t="e">
        <f ca="1">+IF(AND(ISNUMBER(OFFSET('Hygiene Data'!$F$7,0,10*ROW('Hygiene Data'!F151))),'Data Summary'!DV157="Yes"),OFFSET('Hygiene Data'!$F$7,0,10*ROW('Hygiene Data'!F151)),NA())</f>
        <v>#N/A</v>
      </c>
      <c r="BH157" s="492" t="e">
        <f ca="1">+IF(AND(ISNUMBER(OFFSET('Hygiene Data'!$F$9,0,10*ROW('Hygiene Data'!F151))),'Data Summary'!DW157="Yes"),OFFSET('Hygiene Data'!$F$9,0,10*ROW('Hygiene Data'!F151)),NA())</f>
        <v>#N/A</v>
      </c>
      <c r="BI157" s="492" t="e">
        <f ca="1">+IF(AND(ISNUMBER(OFFSET('Hygiene Data'!$G$5,0,10*ROW('Hygiene Data'!G151))),'Data Summary'!DX157="Yes"),OFFSET('Hygiene Data'!$G$5,0,10*ROW('Hygiene Data'!G151)),NA())</f>
        <v>#N/A</v>
      </c>
      <c r="BJ157" s="492" t="e">
        <f ca="1">+IF(AND(ISNUMBER(OFFSET('Hygiene Data'!$G$7,0,10*ROW('Hygiene Data'!G151))),'Data Summary'!DY157="Yes"),OFFSET('Hygiene Data'!$G$7,0,10*ROW('Hygiene Data'!G151)),NA())</f>
        <v>#N/A</v>
      </c>
      <c r="BK157" s="492" t="e">
        <f ca="1">+IF(AND(ISNUMBER(OFFSET('Hygiene Data'!$G$9,0,10*ROW('Hygiene Data'!G151))),'Data Summary'!DZ157="Yes"),OFFSET('Hygiene Data'!$G$9,0,10*ROW('Hygiene Data'!G151)),NA())</f>
        <v>#N/A</v>
      </c>
      <c r="BL157" s="492" t="e">
        <f ca="1">+IF(AND(ISNUMBER(OFFSET('Hygiene Data'!$H$5,0,10*ROW('Hygiene Data'!H151))),'Data Summary'!EA157="Yes"),OFFSET('Hygiene Data'!$H$5,0,10*ROW('Hygiene Data'!H151)),NA())</f>
        <v>#N/A</v>
      </c>
      <c r="BM157" s="492" t="e">
        <f ca="1">+IF(AND(ISNUMBER(OFFSET('Hygiene Data'!$H$7,0,10*ROW('Hygiene Data'!H151))),'Data Summary'!EB157="Yes"),OFFSET('Hygiene Data'!$H$7,0,10*ROW('Hygiene Data'!H151)),NA())</f>
        <v>#N/A</v>
      </c>
      <c r="BN157" s="492" t="e">
        <f ca="1">+IF(AND(ISNUMBER(OFFSET('Hygiene Data'!$H$9,0,10*ROW('Hygiene Data'!H151))),'Data Summary'!EC157="Yes"),OFFSET('Hygiene Data'!$H$9,0,10*ROW('Hygiene Data'!H151)),NA())</f>
        <v>#N/A</v>
      </c>
      <c r="BO157" s="492" t="e">
        <f ca="1">+IF(AND(ISNUMBER(OFFSET('Hygiene Data'!$I$5,0,10*ROW('Hygiene Data'!I151))),'Data Summary'!ED157="Yes"),OFFSET('Hygiene Data'!$I$5,0,10*ROW('Hygiene Data'!I151)),NA())</f>
        <v>#N/A</v>
      </c>
      <c r="BP157" s="492" t="e">
        <f ca="1">+IF(AND(ISNUMBER(OFFSET('Hygiene Data'!$I$7,0,10*ROW('Hygiene Data'!I151))),'Data Summary'!EE157="Yes"),OFFSET('Hygiene Data'!$I$7,0,10*ROW('Hygiene Data'!I151)),NA())</f>
        <v>#N/A</v>
      </c>
      <c r="BQ157" s="492" t="e">
        <f ca="1">+IF(AND(ISNUMBER(OFFSET('Hygiene Data'!$I$9,0,10*ROW('Hygiene Data'!I151))),'Data Summary'!EF157="Yes"),OFFSET('Hygiene Data'!$I$9,0,10*ROW('Hygiene Data'!I151)),NA())</f>
        <v>#N/A</v>
      </c>
    </row>
    <row r="158" spans="1:69" x14ac:dyDescent="0.25">
      <c r="A158" s="488" t="e">
        <f ca="1">+RIGHT('Data Summary'!A158,LEN('Data Summary'!A158)-9)</f>
        <v>#VALUE!</v>
      </c>
      <c r="B158" s="462" t="str">
        <f ca="1">+IF(ISTEXT('Data Summary'!B158),'Data Summary'!B158,"")</f>
        <v/>
      </c>
      <c r="C158" s="489" t="e">
        <f ca="1">+VALUE('Data Summary'!C158)</f>
        <v>#VALUE!</v>
      </c>
      <c r="D158" s="490" t="e">
        <f ca="1">+IF(AND(ISNUMBER(OFFSET('Water Data'!$D$4,0,10*ROW('Water Data'!D152))),'Data Summary'!BS158="Yes"),100-OFFSET('Water Data'!$D$4,0,10*ROW('Water Data'!D152)),NA())</f>
        <v>#N/A</v>
      </c>
      <c r="E158" s="490" t="e">
        <f ca="1">+IF(AND(ISNUMBER(OFFSET('Water Data'!$D$6,0,10*ROW('Water Data'!D152))),'Data Summary'!BT158="Yes"),OFFSET('Water Data'!$D$6,0,10*ROW('Water Data'!D152)),NA())</f>
        <v>#N/A</v>
      </c>
      <c r="F158" s="490" t="e">
        <f ca="1">+IF(AND(ISNUMBER(OFFSET('Water Data'!$D$9,0,10*ROW('Water Data'!D152))),'Data Summary'!BU158="Yes"),OFFSET('Water Data'!$D$9,0,10*ROW('Water Data'!D152)),NA())</f>
        <v>#N/A</v>
      </c>
      <c r="G158" s="490" t="e">
        <f ca="1">+IF(AND(ISNUMBER(OFFSET('Water Data'!$E$4,0,10*ROW('Water Data'!E152))),'Data Summary'!BV158="Yes"),100-OFFSET('Water Data'!$E$4,0,10*ROW('Water Data'!E152)),NA())</f>
        <v>#N/A</v>
      </c>
      <c r="H158" s="490" t="e">
        <f ca="1">+IF(AND(ISNUMBER(OFFSET('Water Data'!$E$6,0,10*ROW('Water Data'!E152))),'Data Summary'!BW158="Yes"),OFFSET('Water Data'!$E$6,0,10*ROW('Water Data'!E152)),NA())</f>
        <v>#N/A</v>
      </c>
      <c r="I158" s="490" t="e">
        <f ca="1">+IF(AND(ISNUMBER(OFFSET('Water Data'!$E$9,0,10*ROW('Water Data'!E152))),'Data Summary'!BX158="Yes"),OFFSET('Water Data'!$E$9,0,10*ROW('Water Data'!E152)),NA())</f>
        <v>#N/A</v>
      </c>
      <c r="J158" s="490" t="e">
        <f ca="1">+IF(AND(ISNUMBER(OFFSET('Water Data'!$F$4,0,10*ROW('Water Data'!F152))),'Data Summary'!BY158="Yes"),100-OFFSET('Water Data'!$F$4,0,10*ROW('Water Data'!F152)),NA())</f>
        <v>#N/A</v>
      </c>
      <c r="K158" s="490" t="e">
        <f ca="1">+IF(AND(ISNUMBER(OFFSET('Water Data'!$F$6,0,10*ROW('Water Data'!F152))),'Data Summary'!BZ158="Yes"),OFFSET('Water Data'!$F$6,0,10*ROW('Water Data'!F152)),NA())</f>
        <v>#N/A</v>
      </c>
      <c r="L158" s="490" t="e">
        <f ca="1">+IF(AND(ISNUMBER(OFFSET('Water Data'!$F$9,0,10*ROW('Water Data'!F152))),'Data Summary'!CA158="Yes"),OFFSET('Water Data'!$F$9,0,10*ROW('Water Data'!F152)),NA())</f>
        <v>#N/A</v>
      </c>
      <c r="M158" s="490" t="e">
        <f ca="1">+IF(AND(ISNUMBER(OFFSET('Water Data'!$G$4,0,10*ROW('Water Data'!G152))),'Data Summary'!CB158="Yes"),100-OFFSET('Water Data'!$G$4,0,10*ROW('Water Data'!G152)),NA())</f>
        <v>#N/A</v>
      </c>
      <c r="N158" s="490" t="e">
        <f ca="1">+IF(AND(ISNUMBER(OFFSET('Water Data'!$G$6,0,10*ROW('Water Data'!G152))),'Data Summary'!CC158="Yes"),OFFSET('Water Data'!$G$6,0,10*ROW('Water Data'!G152)),NA())</f>
        <v>#N/A</v>
      </c>
      <c r="O158" s="490" t="e">
        <f ca="1">+IF(AND(ISNUMBER(OFFSET('Water Data'!$G$9,0,10*ROW('Water Data'!G152))),'Data Summary'!CD158="Yes"),OFFSET('Water Data'!$G$9,0,10*ROW('Water Data'!G152)),NA())</f>
        <v>#N/A</v>
      </c>
      <c r="P158" s="490" t="e">
        <f ca="1">+IF(AND(ISNUMBER(OFFSET('Water Data'!$H$4,0,10*ROW('Water Data'!H152))),'Data Summary'!CE158="Yes"),100-OFFSET('Water Data'!$H$4,0,10*ROW('Water Data'!H152)),NA())</f>
        <v>#N/A</v>
      </c>
      <c r="Q158" s="490" t="e">
        <f ca="1">+IF(AND(ISNUMBER(OFFSET('Water Data'!$H$6,0,10*ROW('Water Data'!H152))),'Data Summary'!CF158="Yes"),OFFSET('Water Data'!$H$6,0,10*ROW('Water Data'!H152)),NA())</f>
        <v>#N/A</v>
      </c>
      <c r="R158" s="490" t="e">
        <f ca="1">+IF(AND(ISNUMBER(OFFSET('Water Data'!$H$9,0,10*ROW('Water Data'!H152))),'Data Summary'!CG158="Yes"),OFFSET('Water Data'!$H$9,0,10*ROW('Water Data'!H152)),NA())</f>
        <v>#N/A</v>
      </c>
      <c r="S158" s="490" t="e">
        <f ca="1">+IF(AND(ISNUMBER(OFFSET('Water Data'!$I$4,0,10*ROW('Water Data'!I152))),'Data Summary'!CH158="Yes"),100-OFFSET('Water Data'!$I$4,0,10*ROW('Water Data'!I152)),NA())</f>
        <v>#N/A</v>
      </c>
      <c r="T158" s="490" t="e">
        <f ca="1">+IF(AND(ISNUMBER(OFFSET('Water Data'!$I$6,0,10*ROW('Water Data'!I152))),'Data Summary'!CI158="Yes"),OFFSET('Water Data'!$I$6,0,10*ROW('Water Data'!I152)),NA())</f>
        <v>#N/A</v>
      </c>
      <c r="U158" s="490" t="e">
        <f ca="1">+IF(AND(ISNUMBER(OFFSET('Water Data'!$I$9,0,10*ROW('Water Data'!I152))),'Data Summary'!CJ158="Yes"),OFFSET('Water Data'!$I$9,0,10*ROW('Water Data'!I152)),NA())</f>
        <v>#N/A</v>
      </c>
      <c r="V158" s="491" t="e">
        <f ca="1">+IF(AND(ISNUMBER(OFFSET('Sanitation Data'!$D$4,0,10*ROW('Sanitation Data'!D152))),'Data Summary'!CK158="Yes"),100-OFFSET('Sanitation Data'!$D$4,0,10*ROW('Sanitation Data'!D152)),NA())</f>
        <v>#N/A</v>
      </c>
      <c r="W158" s="491" t="e">
        <f ca="1">+IF(AND(ISNUMBER(OFFSET('Sanitation Data'!$D$6,0,10*ROW('Sanitation Data'!D152))),'Data Summary'!CL158="Yes"),OFFSET('Sanitation Data'!$D$6,0,10*ROW('Sanitation Data'!D152)),NA())</f>
        <v>#N/A</v>
      </c>
      <c r="X158" s="491" t="e">
        <f ca="1">+IF(AND(ISNUMBER(OFFSET('Sanitation Data'!$D$10,0,10*ROW('Sanitation Data'!D152))),'Data Summary'!CM158="Yes"),OFFSET('Sanitation Data'!$D$10,0,10*ROW('Sanitation Data'!D152)),NA())</f>
        <v>#N/A</v>
      </c>
      <c r="Y158" s="491" t="e">
        <f ca="1">+IF(AND(ISNUMBER(OFFSET('Sanitation Data'!$D$11,0,10*ROW('Sanitation Data'!D152))),'Data Summary'!CN158="Yes"),OFFSET('Sanitation Data'!$D$11,0,10*ROW('Sanitation Data'!D152)),NA())</f>
        <v>#N/A</v>
      </c>
      <c r="Z158" s="491" t="e">
        <f ca="1">+IF(AND(ISNUMBER(OFFSET('Sanitation Data'!$D$12,0,10*ROW('Sanitation Data'!D152))),'Data Summary'!CO158="Yes"),OFFSET('Sanitation Data'!$D$12,0,10*ROW('Sanitation Data'!D152)),NA())</f>
        <v>#N/A</v>
      </c>
      <c r="AA158" s="491" t="e">
        <f ca="1">+IF(AND(ISNUMBER(OFFSET('Sanitation Data'!$E$4,0,10*ROW('Sanitation Data'!E152))),'Data Summary'!CP158="Yes"),100-OFFSET('Sanitation Data'!$E$4,0,10*ROW('Sanitation Data'!E152)),NA())</f>
        <v>#N/A</v>
      </c>
      <c r="AB158" s="491" t="e">
        <f ca="1">+IF(AND(ISNUMBER(OFFSET('Sanitation Data'!$E$6,0,10*ROW('Sanitation Data'!E152))),'Data Summary'!CQ158="Yes"),OFFSET('Sanitation Data'!$E$6,0,10*ROW('Sanitation Data'!E152)),NA())</f>
        <v>#N/A</v>
      </c>
      <c r="AC158" s="491" t="e">
        <f ca="1">+IF(AND(ISNUMBER(OFFSET('Sanitation Data'!$E$10,0,10*ROW('Sanitation Data'!E152))),'Data Summary'!CR158="Yes"),OFFSET('Sanitation Data'!$E$10,0,10*ROW('Sanitation Data'!E152)),NA())</f>
        <v>#N/A</v>
      </c>
      <c r="AD158" s="491" t="e">
        <f ca="1">+IF(AND(ISNUMBER(OFFSET('Sanitation Data'!$E$11,0,10*ROW('Sanitation Data'!E152))),'Data Summary'!CS158="Yes"),OFFSET('Sanitation Data'!$E$11,0,10*ROW('Sanitation Data'!E152)),NA())</f>
        <v>#N/A</v>
      </c>
      <c r="AE158" s="491" t="e">
        <f ca="1">+IF(AND(ISNUMBER(OFFSET('Sanitation Data'!$E$12,0,10*ROW('Sanitation Data'!E152))),'Data Summary'!CT158="Yes"),OFFSET('Sanitation Data'!$E$12,0,10*ROW('Sanitation Data'!E152)),NA())</f>
        <v>#N/A</v>
      </c>
      <c r="AF158" s="491" t="e">
        <f ca="1">+IF(AND(ISNUMBER(OFFSET('Sanitation Data'!$F$4,0,10*ROW('Sanitation Data'!F152))),'Data Summary'!CU158="Yes"),100-OFFSET('Sanitation Data'!$F$4,0,10*ROW('Sanitation Data'!F152)),NA())</f>
        <v>#N/A</v>
      </c>
      <c r="AG158" s="491" t="e">
        <f ca="1">+IF(AND(ISNUMBER(OFFSET('Sanitation Data'!$F$6,0,10*ROW('Sanitation Data'!F152))),'Data Summary'!CV158="Yes"),OFFSET('Sanitation Data'!$F$6,0,10*ROW('Sanitation Data'!F152)),NA())</f>
        <v>#N/A</v>
      </c>
      <c r="AH158" s="491" t="e">
        <f ca="1">+IF(AND(ISNUMBER(OFFSET('Sanitation Data'!$F$10,0,10*ROW('Sanitation Data'!F152))),'Data Summary'!CW158="Yes"),OFFSET('Sanitation Data'!$F$10,0,10*ROW('Sanitation Data'!F152)),NA())</f>
        <v>#N/A</v>
      </c>
      <c r="AI158" s="491" t="e">
        <f ca="1">+IF(AND(ISNUMBER(OFFSET('Sanitation Data'!$F$11,0,10*ROW('Sanitation Data'!F152))),'Data Summary'!CX158="Yes"),OFFSET('Sanitation Data'!$F$11,0,10*ROW('Sanitation Data'!F152)),NA())</f>
        <v>#N/A</v>
      </c>
      <c r="AJ158" s="491" t="e">
        <f ca="1">+IF(AND(ISNUMBER(OFFSET('Sanitation Data'!$F$12,0,10*ROW('Sanitation Data'!F152))),'Data Summary'!CY158="Yes"),OFFSET('Sanitation Data'!$F$12,0,10*ROW('Sanitation Data'!F152)),NA())</f>
        <v>#N/A</v>
      </c>
      <c r="AK158" s="491" t="e">
        <f ca="1">+IF(AND(ISNUMBER(OFFSET('Sanitation Data'!$G$4,0,10*ROW('Sanitation Data'!G152))),'Data Summary'!CZ158="Yes"),100-OFFSET('Sanitation Data'!$G$4,0,10*ROW('Sanitation Data'!G152)),NA())</f>
        <v>#N/A</v>
      </c>
      <c r="AL158" s="491" t="e">
        <f ca="1">+IF(AND(ISNUMBER(OFFSET('Sanitation Data'!$G$6,0,10*ROW('Sanitation Data'!G152))),'Data Summary'!DA158="Yes"),OFFSET('Sanitation Data'!$G$6,0,10*ROW('Sanitation Data'!G152)),NA())</f>
        <v>#N/A</v>
      </c>
      <c r="AM158" s="491" t="e">
        <f ca="1">+IF(AND(ISNUMBER(OFFSET('Sanitation Data'!$G$10,0,10*ROW('Sanitation Data'!G152))),'Data Summary'!DB158="Yes"),OFFSET('Sanitation Data'!$G$10,0,10*ROW('Sanitation Data'!G152)),NA())</f>
        <v>#N/A</v>
      </c>
      <c r="AN158" s="491" t="e">
        <f ca="1">+IF(AND(ISNUMBER(OFFSET('Sanitation Data'!$G$11,0,10*ROW('Sanitation Data'!G152))),'Data Summary'!DC158="Yes"),OFFSET('Sanitation Data'!$G$11,0,10*ROW('Sanitation Data'!G152)),NA())</f>
        <v>#N/A</v>
      </c>
      <c r="AO158" s="491" t="e">
        <f ca="1">+IF(AND(ISNUMBER(OFFSET('Sanitation Data'!$G$12,0,10*ROW('Sanitation Data'!G152))),'Data Summary'!DD158="Yes"),OFFSET('Sanitation Data'!$G$12,0,10*ROW('Sanitation Data'!G152)),NA())</f>
        <v>#N/A</v>
      </c>
      <c r="AP158" s="491" t="e">
        <f ca="1">+IF(AND(ISNUMBER(OFFSET('Sanitation Data'!$H$4,0,10*ROW('Sanitation Data'!H152))),'Data Summary'!DE158="Yes"),100-OFFSET('Sanitation Data'!$H$4,0,10*ROW('Sanitation Data'!H152)),NA())</f>
        <v>#N/A</v>
      </c>
      <c r="AQ158" s="491" t="e">
        <f ca="1">+IF(AND(ISNUMBER(OFFSET('Sanitation Data'!$H$6,0,10*ROW('Sanitation Data'!H152))),'Data Summary'!DF158="Yes"),OFFSET('Sanitation Data'!$H$6,0,10*ROW('Sanitation Data'!H152)),NA())</f>
        <v>#N/A</v>
      </c>
      <c r="AR158" s="491" t="e">
        <f ca="1">+IF(AND(ISNUMBER(OFFSET('Sanitation Data'!$H$10,0,10*ROW('Sanitation Data'!H152))),'Data Summary'!DG158="Yes"),OFFSET('Sanitation Data'!$H$10,0,10*ROW('Sanitation Data'!H152)),NA())</f>
        <v>#N/A</v>
      </c>
      <c r="AS158" s="491" t="e">
        <f ca="1">+IF(AND(ISNUMBER(OFFSET('Sanitation Data'!$H$11,0,10*ROW('Sanitation Data'!H152))),'Data Summary'!DH158="Yes"),OFFSET('Sanitation Data'!$H$11,0,10*ROW('Sanitation Data'!H152)),NA())</f>
        <v>#N/A</v>
      </c>
      <c r="AT158" s="491" t="e">
        <f ca="1">+IF(AND(ISNUMBER(OFFSET('Sanitation Data'!$H$12,0,10*ROW('Sanitation Data'!H152))),'Data Summary'!DI158="Yes"),OFFSET('Sanitation Data'!$H$12,0,10*ROW('Sanitation Data'!H152)),NA())</f>
        <v>#N/A</v>
      </c>
      <c r="AU158" s="491" t="e">
        <f ca="1">+IF(AND(ISNUMBER(OFFSET('Sanitation Data'!$I$4,0,10*ROW('Sanitation Data'!I152))),'Data Summary'!DJ158="Yes"),100-OFFSET('Sanitation Data'!$I$4,0,10*ROW('Sanitation Data'!I152)),NA())</f>
        <v>#N/A</v>
      </c>
      <c r="AV158" s="491" t="e">
        <f ca="1">+IF(AND(ISNUMBER(OFFSET('Sanitation Data'!$I$6,0,10*ROW('Sanitation Data'!I152))),'Data Summary'!DK158="Yes"),OFFSET('Sanitation Data'!$I$6,0,10*ROW('Sanitation Data'!I152)),NA())</f>
        <v>#N/A</v>
      </c>
      <c r="AW158" s="491" t="e">
        <f ca="1">+IF(AND(ISNUMBER(OFFSET('Sanitation Data'!$I$10,0,10*ROW('Sanitation Data'!I152))),'Data Summary'!DL158="Yes"),OFFSET('Sanitation Data'!$I$10,0,10*ROW('Sanitation Data'!I152)),NA())</f>
        <v>#N/A</v>
      </c>
      <c r="AX158" s="491" t="e">
        <f ca="1">+IF(AND(ISNUMBER(OFFSET('Sanitation Data'!$I$11,0,10*ROW('Sanitation Data'!I152))),'Data Summary'!DM158="Yes"),OFFSET('Sanitation Data'!$I$11,0,10*ROW('Sanitation Data'!I152)),NA())</f>
        <v>#N/A</v>
      </c>
      <c r="AY158" s="491" t="e">
        <f ca="1">+IF(AND(ISNUMBER(OFFSET('Sanitation Data'!$I$12,0,10*ROW('Sanitation Data'!I152))),'Data Summary'!DN158="Yes"),OFFSET('Sanitation Data'!$I$12,0,10*ROW('Sanitation Data'!I152)),NA())</f>
        <v>#N/A</v>
      </c>
      <c r="AZ158" s="492" t="e">
        <f ca="1">+IF(AND(ISNUMBER(OFFSET('Hygiene Data'!$D$5,0,10*ROW('Hygiene Data'!D152))),'Data Summary'!DO158="Yes"),OFFSET('Hygiene Data'!$D$5,0,10*ROW('Hygiene Data'!D152)),NA())</f>
        <v>#N/A</v>
      </c>
      <c r="BA158" s="492" t="e">
        <f ca="1">+IF(AND(ISNUMBER(OFFSET('Hygiene Data'!$D$7,0,10*ROW('Hygiene Data'!D152))),'Data Summary'!DP158="Yes"),OFFSET('Hygiene Data'!$D$7,0,10*ROW('Hygiene Data'!D152)),NA())</f>
        <v>#N/A</v>
      </c>
      <c r="BB158" s="492" t="e">
        <f ca="1">+IF(AND(ISNUMBER(OFFSET('Hygiene Data'!$D$9,0,10*ROW('Hygiene Data'!D152))),'Data Summary'!DQ158="Yes"),OFFSET('Hygiene Data'!$D$9,0,10*ROW('Hygiene Data'!D152)),NA())</f>
        <v>#N/A</v>
      </c>
      <c r="BC158" s="492" t="e">
        <f ca="1">+IF(AND(ISNUMBER(OFFSET('Hygiene Data'!$E$5,0,10*ROW('Hygiene Data'!E152))),'Data Summary'!DR158="Yes"),OFFSET('Hygiene Data'!$E$5,0,10*ROW('Hygiene Data'!E152)),NA())</f>
        <v>#N/A</v>
      </c>
      <c r="BD158" s="492" t="e">
        <f ca="1">+IF(AND(ISNUMBER(OFFSET('Hygiene Data'!$E$7,0,10*ROW('Hygiene Data'!E152))),'Data Summary'!DS158="Yes"),OFFSET('Hygiene Data'!$E$7,0,10*ROW('Hygiene Data'!E152)),NA())</f>
        <v>#N/A</v>
      </c>
      <c r="BE158" s="492" t="e">
        <f ca="1">+IF(AND(ISNUMBER(OFFSET('Hygiene Data'!$E$9,0,10*ROW('Hygiene Data'!E152))),'Data Summary'!DT158="Yes"),OFFSET('Hygiene Data'!$E$9,0,10*ROW('Hygiene Data'!E152)),NA())</f>
        <v>#N/A</v>
      </c>
      <c r="BF158" s="492" t="e">
        <f ca="1">+IF(AND(ISNUMBER(OFFSET('Hygiene Data'!$F$5,0,10*ROW('Hygiene Data'!F152))),'Data Summary'!DU158="Yes"),OFFSET('Hygiene Data'!$F$5,0,10*ROW('Hygiene Data'!F152)),NA())</f>
        <v>#N/A</v>
      </c>
      <c r="BG158" s="492" t="e">
        <f ca="1">+IF(AND(ISNUMBER(OFFSET('Hygiene Data'!$F$7,0,10*ROW('Hygiene Data'!F152))),'Data Summary'!DV158="Yes"),OFFSET('Hygiene Data'!$F$7,0,10*ROW('Hygiene Data'!F152)),NA())</f>
        <v>#N/A</v>
      </c>
      <c r="BH158" s="492" t="e">
        <f ca="1">+IF(AND(ISNUMBER(OFFSET('Hygiene Data'!$F$9,0,10*ROW('Hygiene Data'!F152))),'Data Summary'!DW158="Yes"),OFFSET('Hygiene Data'!$F$9,0,10*ROW('Hygiene Data'!F152)),NA())</f>
        <v>#N/A</v>
      </c>
      <c r="BI158" s="492" t="e">
        <f ca="1">+IF(AND(ISNUMBER(OFFSET('Hygiene Data'!$G$5,0,10*ROW('Hygiene Data'!G152))),'Data Summary'!DX158="Yes"),OFFSET('Hygiene Data'!$G$5,0,10*ROW('Hygiene Data'!G152)),NA())</f>
        <v>#N/A</v>
      </c>
      <c r="BJ158" s="492" t="e">
        <f ca="1">+IF(AND(ISNUMBER(OFFSET('Hygiene Data'!$G$7,0,10*ROW('Hygiene Data'!G152))),'Data Summary'!DY158="Yes"),OFFSET('Hygiene Data'!$G$7,0,10*ROW('Hygiene Data'!G152)),NA())</f>
        <v>#N/A</v>
      </c>
      <c r="BK158" s="492" t="e">
        <f ca="1">+IF(AND(ISNUMBER(OFFSET('Hygiene Data'!$G$9,0,10*ROW('Hygiene Data'!G152))),'Data Summary'!DZ158="Yes"),OFFSET('Hygiene Data'!$G$9,0,10*ROW('Hygiene Data'!G152)),NA())</f>
        <v>#N/A</v>
      </c>
      <c r="BL158" s="492" t="e">
        <f ca="1">+IF(AND(ISNUMBER(OFFSET('Hygiene Data'!$H$5,0,10*ROW('Hygiene Data'!H152))),'Data Summary'!EA158="Yes"),OFFSET('Hygiene Data'!$H$5,0,10*ROW('Hygiene Data'!H152)),NA())</f>
        <v>#N/A</v>
      </c>
      <c r="BM158" s="492" t="e">
        <f ca="1">+IF(AND(ISNUMBER(OFFSET('Hygiene Data'!$H$7,0,10*ROW('Hygiene Data'!H152))),'Data Summary'!EB158="Yes"),OFFSET('Hygiene Data'!$H$7,0,10*ROW('Hygiene Data'!H152)),NA())</f>
        <v>#N/A</v>
      </c>
      <c r="BN158" s="492" t="e">
        <f ca="1">+IF(AND(ISNUMBER(OFFSET('Hygiene Data'!$H$9,0,10*ROW('Hygiene Data'!H152))),'Data Summary'!EC158="Yes"),OFFSET('Hygiene Data'!$H$9,0,10*ROW('Hygiene Data'!H152)),NA())</f>
        <v>#N/A</v>
      </c>
      <c r="BO158" s="492" t="e">
        <f ca="1">+IF(AND(ISNUMBER(OFFSET('Hygiene Data'!$I$5,0,10*ROW('Hygiene Data'!I152))),'Data Summary'!ED158="Yes"),OFFSET('Hygiene Data'!$I$5,0,10*ROW('Hygiene Data'!I152)),NA())</f>
        <v>#N/A</v>
      </c>
      <c r="BP158" s="492" t="e">
        <f ca="1">+IF(AND(ISNUMBER(OFFSET('Hygiene Data'!$I$7,0,10*ROW('Hygiene Data'!I152))),'Data Summary'!EE158="Yes"),OFFSET('Hygiene Data'!$I$7,0,10*ROW('Hygiene Data'!I152)),NA())</f>
        <v>#N/A</v>
      </c>
      <c r="BQ158" s="492" t="e">
        <f ca="1">+IF(AND(ISNUMBER(OFFSET('Hygiene Data'!$I$9,0,10*ROW('Hygiene Data'!I152))),'Data Summary'!EF158="Yes"),OFFSET('Hygiene Data'!$I$9,0,10*ROW('Hygiene Data'!I152)),NA())</f>
        <v>#N/A</v>
      </c>
    </row>
    <row r="159" spans="1:69" x14ac:dyDescent="0.25">
      <c r="A159" s="488" t="e">
        <f ca="1">+RIGHT('Data Summary'!A159,LEN('Data Summary'!A159)-9)</f>
        <v>#VALUE!</v>
      </c>
      <c r="B159" s="462" t="str">
        <f ca="1">+IF(ISTEXT('Data Summary'!B159),'Data Summary'!B159,"")</f>
        <v/>
      </c>
      <c r="C159" s="489" t="e">
        <f ca="1">+VALUE('Data Summary'!C159)</f>
        <v>#VALUE!</v>
      </c>
      <c r="D159" s="490" t="e">
        <f ca="1">+IF(AND(ISNUMBER(OFFSET('Water Data'!$D$4,0,10*ROW('Water Data'!D153))),'Data Summary'!BS159="Yes"),100-OFFSET('Water Data'!$D$4,0,10*ROW('Water Data'!D153)),NA())</f>
        <v>#N/A</v>
      </c>
      <c r="E159" s="490" t="e">
        <f ca="1">+IF(AND(ISNUMBER(OFFSET('Water Data'!$D$6,0,10*ROW('Water Data'!D153))),'Data Summary'!BT159="Yes"),OFFSET('Water Data'!$D$6,0,10*ROW('Water Data'!D153)),NA())</f>
        <v>#N/A</v>
      </c>
      <c r="F159" s="490" t="e">
        <f ca="1">+IF(AND(ISNUMBER(OFFSET('Water Data'!$D$9,0,10*ROW('Water Data'!D153))),'Data Summary'!BU159="Yes"),OFFSET('Water Data'!$D$9,0,10*ROW('Water Data'!D153)),NA())</f>
        <v>#N/A</v>
      </c>
      <c r="G159" s="490" t="e">
        <f ca="1">+IF(AND(ISNUMBER(OFFSET('Water Data'!$E$4,0,10*ROW('Water Data'!E153))),'Data Summary'!BV159="Yes"),100-OFFSET('Water Data'!$E$4,0,10*ROW('Water Data'!E153)),NA())</f>
        <v>#N/A</v>
      </c>
      <c r="H159" s="490" t="e">
        <f ca="1">+IF(AND(ISNUMBER(OFFSET('Water Data'!$E$6,0,10*ROW('Water Data'!E153))),'Data Summary'!BW159="Yes"),OFFSET('Water Data'!$E$6,0,10*ROW('Water Data'!E153)),NA())</f>
        <v>#N/A</v>
      </c>
      <c r="I159" s="490" t="e">
        <f ca="1">+IF(AND(ISNUMBER(OFFSET('Water Data'!$E$9,0,10*ROW('Water Data'!E153))),'Data Summary'!BX159="Yes"),OFFSET('Water Data'!$E$9,0,10*ROW('Water Data'!E153)),NA())</f>
        <v>#N/A</v>
      </c>
      <c r="J159" s="490" t="e">
        <f ca="1">+IF(AND(ISNUMBER(OFFSET('Water Data'!$F$4,0,10*ROW('Water Data'!F153))),'Data Summary'!BY159="Yes"),100-OFFSET('Water Data'!$F$4,0,10*ROW('Water Data'!F153)),NA())</f>
        <v>#N/A</v>
      </c>
      <c r="K159" s="490" t="e">
        <f ca="1">+IF(AND(ISNUMBER(OFFSET('Water Data'!$F$6,0,10*ROW('Water Data'!F153))),'Data Summary'!BZ159="Yes"),OFFSET('Water Data'!$F$6,0,10*ROW('Water Data'!F153)),NA())</f>
        <v>#N/A</v>
      </c>
      <c r="L159" s="490" t="e">
        <f ca="1">+IF(AND(ISNUMBER(OFFSET('Water Data'!$F$9,0,10*ROW('Water Data'!F153))),'Data Summary'!CA159="Yes"),OFFSET('Water Data'!$F$9,0,10*ROW('Water Data'!F153)),NA())</f>
        <v>#N/A</v>
      </c>
      <c r="M159" s="490" t="e">
        <f ca="1">+IF(AND(ISNUMBER(OFFSET('Water Data'!$G$4,0,10*ROW('Water Data'!G153))),'Data Summary'!CB159="Yes"),100-OFFSET('Water Data'!$G$4,0,10*ROW('Water Data'!G153)),NA())</f>
        <v>#N/A</v>
      </c>
      <c r="N159" s="490" t="e">
        <f ca="1">+IF(AND(ISNUMBER(OFFSET('Water Data'!$G$6,0,10*ROW('Water Data'!G153))),'Data Summary'!CC159="Yes"),OFFSET('Water Data'!$G$6,0,10*ROW('Water Data'!G153)),NA())</f>
        <v>#N/A</v>
      </c>
      <c r="O159" s="490" t="e">
        <f ca="1">+IF(AND(ISNUMBER(OFFSET('Water Data'!$G$9,0,10*ROW('Water Data'!G153))),'Data Summary'!CD159="Yes"),OFFSET('Water Data'!$G$9,0,10*ROW('Water Data'!G153)),NA())</f>
        <v>#N/A</v>
      </c>
      <c r="P159" s="490" t="e">
        <f ca="1">+IF(AND(ISNUMBER(OFFSET('Water Data'!$H$4,0,10*ROW('Water Data'!H153))),'Data Summary'!CE159="Yes"),100-OFFSET('Water Data'!$H$4,0,10*ROW('Water Data'!H153)),NA())</f>
        <v>#N/A</v>
      </c>
      <c r="Q159" s="490" t="e">
        <f ca="1">+IF(AND(ISNUMBER(OFFSET('Water Data'!$H$6,0,10*ROW('Water Data'!H153))),'Data Summary'!CF159="Yes"),OFFSET('Water Data'!$H$6,0,10*ROW('Water Data'!H153)),NA())</f>
        <v>#N/A</v>
      </c>
      <c r="R159" s="490" t="e">
        <f ca="1">+IF(AND(ISNUMBER(OFFSET('Water Data'!$H$9,0,10*ROW('Water Data'!H153))),'Data Summary'!CG159="Yes"),OFFSET('Water Data'!$H$9,0,10*ROW('Water Data'!H153)),NA())</f>
        <v>#N/A</v>
      </c>
      <c r="S159" s="490" t="e">
        <f ca="1">+IF(AND(ISNUMBER(OFFSET('Water Data'!$I$4,0,10*ROW('Water Data'!I153))),'Data Summary'!CH159="Yes"),100-OFFSET('Water Data'!$I$4,0,10*ROW('Water Data'!I153)),NA())</f>
        <v>#N/A</v>
      </c>
      <c r="T159" s="490" t="e">
        <f ca="1">+IF(AND(ISNUMBER(OFFSET('Water Data'!$I$6,0,10*ROW('Water Data'!I153))),'Data Summary'!CI159="Yes"),OFFSET('Water Data'!$I$6,0,10*ROW('Water Data'!I153)),NA())</f>
        <v>#N/A</v>
      </c>
      <c r="U159" s="490" t="e">
        <f ca="1">+IF(AND(ISNUMBER(OFFSET('Water Data'!$I$9,0,10*ROW('Water Data'!I153))),'Data Summary'!CJ159="Yes"),OFFSET('Water Data'!$I$9,0,10*ROW('Water Data'!I153)),NA())</f>
        <v>#N/A</v>
      </c>
      <c r="V159" s="491" t="e">
        <f ca="1">+IF(AND(ISNUMBER(OFFSET('Sanitation Data'!$D$4,0,10*ROW('Sanitation Data'!D153))),'Data Summary'!CK159="Yes"),100-OFFSET('Sanitation Data'!$D$4,0,10*ROW('Sanitation Data'!D153)),NA())</f>
        <v>#N/A</v>
      </c>
      <c r="W159" s="491" t="e">
        <f ca="1">+IF(AND(ISNUMBER(OFFSET('Sanitation Data'!$D$6,0,10*ROW('Sanitation Data'!D153))),'Data Summary'!CL159="Yes"),OFFSET('Sanitation Data'!$D$6,0,10*ROW('Sanitation Data'!D153)),NA())</f>
        <v>#N/A</v>
      </c>
      <c r="X159" s="491" t="e">
        <f ca="1">+IF(AND(ISNUMBER(OFFSET('Sanitation Data'!$D$10,0,10*ROW('Sanitation Data'!D153))),'Data Summary'!CM159="Yes"),OFFSET('Sanitation Data'!$D$10,0,10*ROW('Sanitation Data'!D153)),NA())</f>
        <v>#N/A</v>
      </c>
      <c r="Y159" s="491" t="e">
        <f ca="1">+IF(AND(ISNUMBER(OFFSET('Sanitation Data'!$D$11,0,10*ROW('Sanitation Data'!D153))),'Data Summary'!CN159="Yes"),OFFSET('Sanitation Data'!$D$11,0,10*ROW('Sanitation Data'!D153)),NA())</f>
        <v>#N/A</v>
      </c>
      <c r="Z159" s="491" t="e">
        <f ca="1">+IF(AND(ISNUMBER(OFFSET('Sanitation Data'!$D$12,0,10*ROW('Sanitation Data'!D153))),'Data Summary'!CO159="Yes"),OFFSET('Sanitation Data'!$D$12,0,10*ROW('Sanitation Data'!D153)),NA())</f>
        <v>#N/A</v>
      </c>
      <c r="AA159" s="491" t="e">
        <f ca="1">+IF(AND(ISNUMBER(OFFSET('Sanitation Data'!$E$4,0,10*ROW('Sanitation Data'!E153))),'Data Summary'!CP159="Yes"),100-OFFSET('Sanitation Data'!$E$4,0,10*ROW('Sanitation Data'!E153)),NA())</f>
        <v>#N/A</v>
      </c>
      <c r="AB159" s="491" t="e">
        <f ca="1">+IF(AND(ISNUMBER(OFFSET('Sanitation Data'!$E$6,0,10*ROW('Sanitation Data'!E153))),'Data Summary'!CQ159="Yes"),OFFSET('Sanitation Data'!$E$6,0,10*ROW('Sanitation Data'!E153)),NA())</f>
        <v>#N/A</v>
      </c>
      <c r="AC159" s="491" t="e">
        <f ca="1">+IF(AND(ISNUMBER(OFFSET('Sanitation Data'!$E$10,0,10*ROW('Sanitation Data'!E153))),'Data Summary'!CR159="Yes"),OFFSET('Sanitation Data'!$E$10,0,10*ROW('Sanitation Data'!E153)),NA())</f>
        <v>#N/A</v>
      </c>
      <c r="AD159" s="491" t="e">
        <f ca="1">+IF(AND(ISNUMBER(OFFSET('Sanitation Data'!$E$11,0,10*ROW('Sanitation Data'!E153))),'Data Summary'!CS159="Yes"),OFFSET('Sanitation Data'!$E$11,0,10*ROW('Sanitation Data'!E153)),NA())</f>
        <v>#N/A</v>
      </c>
      <c r="AE159" s="491" t="e">
        <f ca="1">+IF(AND(ISNUMBER(OFFSET('Sanitation Data'!$E$12,0,10*ROW('Sanitation Data'!E153))),'Data Summary'!CT159="Yes"),OFFSET('Sanitation Data'!$E$12,0,10*ROW('Sanitation Data'!E153)),NA())</f>
        <v>#N/A</v>
      </c>
      <c r="AF159" s="491" t="e">
        <f ca="1">+IF(AND(ISNUMBER(OFFSET('Sanitation Data'!$F$4,0,10*ROW('Sanitation Data'!F153))),'Data Summary'!CU159="Yes"),100-OFFSET('Sanitation Data'!$F$4,0,10*ROW('Sanitation Data'!F153)),NA())</f>
        <v>#N/A</v>
      </c>
      <c r="AG159" s="491" t="e">
        <f ca="1">+IF(AND(ISNUMBER(OFFSET('Sanitation Data'!$F$6,0,10*ROW('Sanitation Data'!F153))),'Data Summary'!CV159="Yes"),OFFSET('Sanitation Data'!$F$6,0,10*ROW('Sanitation Data'!F153)),NA())</f>
        <v>#N/A</v>
      </c>
      <c r="AH159" s="491" t="e">
        <f ca="1">+IF(AND(ISNUMBER(OFFSET('Sanitation Data'!$F$10,0,10*ROW('Sanitation Data'!F153))),'Data Summary'!CW159="Yes"),OFFSET('Sanitation Data'!$F$10,0,10*ROW('Sanitation Data'!F153)),NA())</f>
        <v>#N/A</v>
      </c>
      <c r="AI159" s="491" t="e">
        <f ca="1">+IF(AND(ISNUMBER(OFFSET('Sanitation Data'!$F$11,0,10*ROW('Sanitation Data'!F153))),'Data Summary'!CX159="Yes"),OFFSET('Sanitation Data'!$F$11,0,10*ROW('Sanitation Data'!F153)),NA())</f>
        <v>#N/A</v>
      </c>
      <c r="AJ159" s="491" t="e">
        <f ca="1">+IF(AND(ISNUMBER(OFFSET('Sanitation Data'!$F$12,0,10*ROW('Sanitation Data'!F153))),'Data Summary'!CY159="Yes"),OFFSET('Sanitation Data'!$F$12,0,10*ROW('Sanitation Data'!F153)),NA())</f>
        <v>#N/A</v>
      </c>
      <c r="AK159" s="491" t="e">
        <f ca="1">+IF(AND(ISNUMBER(OFFSET('Sanitation Data'!$G$4,0,10*ROW('Sanitation Data'!G153))),'Data Summary'!CZ159="Yes"),100-OFFSET('Sanitation Data'!$G$4,0,10*ROW('Sanitation Data'!G153)),NA())</f>
        <v>#N/A</v>
      </c>
      <c r="AL159" s="491" t="e">
        <f ca="1">+IF(AND(ISNUMBER(OFFSET('Sanitation Data'!$G$6,0,10*ROW('Sanitation Data'!G153))),'Data Summary'!DA159="Yes"),OFFSET('Sanitation Data'!$G$6,0,10*ROW('Sanitation Data'!G153)),NA())</f>
        <v>#N/A</v>
      </c>
      <c r="AM159" s="491" t="e">
        <f ca="1">+IF(AND(ISNUMBER(OFFSET('Sanitation Data'!$G$10,0,10*ROW('Sanitation Data'!G153))),'Data Summary'!DB159="Yes"),OFFSET('Sanitation Data'!$G$10,0,10*ROW('Sanitation Data'!G153)),NA())</f>
        <v>#N/A</v>
      </c>
      <c r="AN159" s="491" t="e">
        <f ca="1">+IF(AND(ISNUMBER(OFFSET('Sanitation Data'!$G$11,0,10*ROW('Sanitation Data'!G153))),'Data Summary'!DC159="Yes"),OFFSET('Sanitation Data'!$G$11,0,10*ROW('Sanitation Data'!G153)),NA())</f>
        <v>#N/A</v>
      </c>
      <c r="AO159" s="491" t="e">
        <f ca="1">+IF(AND(ISNUMBER(OFFSET('Sanitation Data'!$G$12,0,10*ROW('Sanitation Data'!G153))),'Data Summary'!DD159="Yes"),OFFSET('Sanitation Data'!$G$12,0,10*ROW('Sanitation Data'!G153)),NA())</f>
        <v>#N/A</v>
      </c>
      <c r="AP159" s="491" t="e">
        <f ca="1">+IF(AND(ISNUMBER(OFFSET('Sanitation Data'!$H$4,0,10*ROW('Sanitation Data'!H153))),'Data Summary'!DE159="Yes"),100-OFFSET('Sanitation Data'!$H$4,0,10*ROW('Sanitation Data'!H153)),NA())</f>
        <v>#N/A</v>
      </c>
      <c r="AQ159" s="491" t="e">
        <f ca="1">+IF(AND(ISNUMBER(OFFSET('Sanitation Data'!$H$6,0,10*ROW('Sanitation Data'!H153))),'Data Summary'!DF159="Yes"),OFFSET('Sanitation Data'!$H$6,0,10*ROW('Sanitation Data'!H153)),NA())</f>
        <v>#N/A</v>
      </c>
      <c r="AR159" s="491" t="e">
        <f ca="1">+IF(AND(ISNUMBER(OFFSET('Sanitation Data'!$H$10,0,10*ROW('Sanitation Data'!H153))),'Data Summary'!DG159="Yes"),OFFSET('Sanitation Data'!$H$10,0,10*ROW('Sanitation Data'!H153)),NA())</f>
        <v>#N/A</v>
      </c>
      <c r="AS159" s="491" t="e">
        <f ca="1">+IF(AND(ISNUMBER(OFFSET('Sanitation Data'!$H$11,0,10*ROW('Sanitation Data'!H153))),'Data Summary'!DH159="Yes"),OFFSET('Sanitation Data'!$H$11,0,10*ROW('Sanitation Data'!H153)),NA())</f>
        <v>#N/A</v>
      </c>
      <c r="AT159" s="491" t="e">
        <f ca="1">+IF(AND(ISNUMBER(OFFSET('Sanitation Data'!$H$12,0,10*ROW('Sanitation Data'!H153))),'Data Summary'!DI159="Yes"),OFFSET('Sanitation Data'!$H$12,0,10*ROW('Sanitation Data'!H153)),NA())</f>
        <v>#N/A</v>
      </c>
      <c r="AU159" s="491" t="e">
        <f ca="1">+IF(AND(ISNUMBER(OFFSET('Sanitation Data'!$I$4,0,10*ROW('Sanitation Data'!I153))),'Data Summary'!DJ159="Yes"),100-OFFSET('Sanitation Data'!$I$4,0,10*ROW('Sanitation Data'!I153)),NA())</f>
        <v>#N/A</v>
      </c>
      <c r="AV159" s="491" t="e">
        <f ca="1">+IF(AND(ISNUMBER(OFFSET('Sanitation Data'!$I$6,0,10*ROW('Sanitation Data'!I153))),'Data Summary'!DK159="Yes"),OFFSET('Sanitation Data'!$I$6,0,10*ROW('Sanitation Data'!I153)),NA())</f>
        <v>#N/A</v>
      </c>
      <c r="AW159" s="491" t="e">
        <f ca="1">+IF(AND(ISNUMBER(OFFSET('Sanitation Data'!$I$10,0,10*ROW('Sanitation Data'!I153))),'Data Summary'!DL159="Yes"),OFFSET('Sanitation Data'!$I$10,0,10*ROW('Sanitation Data'!I153)),NA())</f>
        <v>#N/A</v>
      </c>
      <c r="AX159" s="491" t="e">
        <f ca="1">+IF(AND(ISNUMBER(OFFSET('Sanitation Data'!$I$11,0,10*ROW('Sanitation Data'!I153))),'Data Summary'!DM159="Yes"),OFFSET('Sanitation Data'!$I$11,0,10*ROW('Sanitation Data'!I153)),NA())</f>
        <v>#N/A</v>
      </c>
      <c r="AY159" s="491" t="e">
        <f ca="1">+IF(AND(ISNUMBER(OFFSET('Sanitation Data'!$I$12,0,10*ROW('Sanitation Data'!I153))),'Data Summary'!DN159="Yes"),OFFSET('Sanitation Data'!$I$12,0,10*ROW('Sanitation Data'!I153)),NA())</f>
        <v>#N/A</v>
      </c>
      <c r="AZ159" s="492" t="e">
        <f ca="1">+IF(AND(ISNUMBER(OFFSET('Hygiene Data'!$D$5,0,10*ROW('Hygiene Data'!D153))),'Data Summary'!DO159="Yes"),OFFSET('Hygiene Data'!$D$5,0,10*ROW('Hygiene Data'!D153)),NA())</f>
        <v>#N/A</v>
      </c>
      <c r="BA159" s="492" t="e">
        <f ca="1">+IF(AND(ISNUMBER(OFFSET('Hygiene Data'!$D$7,0,10*ROW('Hygiene Data'!D153))),'Data Summary'!DP159="Yes"),OFFSET('Hygiene Data'!$D$7,0,10*ROW('Hygiene Data'!D153)),NA())</f>
        <v>#N/A</v>
      </c>
      <c r="BB159" s="492" t="e">
        <f ca="1">+IF(AND(ISNUMBER(OFFSET('Hygiene Data'!$D$9,0,10*ROW('Hygiene Data'!D153))),'Data Summary'!DQ159="Yes"),OFFSET('Hygiene Data'!$D$9,0,10*ROW('Hygiene Data'!D153)),NA())</f>
        <v>#N/A</v>
      </c>
      <c r="BC159" s="492" t="e">
        <f ca="1">+IF(AND(ISNUMBER(OFFSET('Hygiene Data'!$E$5,0,10*ROW('Hygiene Data'!E153))),'Data Summary'!DR159="Yes"),OFFSET('Hygiene Data'!$E$5,0,10*ROW('Hygiene Data'!E153)),NA())</f>
        <v>#N/A</v>
      </c>
      <c r="BD159" s="492" t="e">
        <f ca="1">+IF(AND(ISNUMBER(OFFSET('Hygiene Data'!$E$7,0,10*ROW('Hygiene Data'!E153))),'Data Summary'!DS159="Yes"),OFFSET('Hygiene Data'!$E$7,0,10*ROW('Hygiene Data'!E153)),NA())</f>
        <v>#N/A</v>
      </c>
      <c r="BE159" s="492" t="e">
        <f ca="1">+IF(AND(ISNUMBER(OFFSET('Hygiene Data'!$E$9,0,10*ROW('Hygiene Data'!E153))),'Data Summary'!DT159="Yes"),OFFSET('Hygiene Data'!$E$9,0,10*ROW('Hygiene Data'!E153)),NA())</f>
        <v>#N/A</v>
      </c>
      <c r="BF159" s="492" t="e">
        <f ca="1">+IF(AND(ISNUMBER(OFFSET('Hygiene Data'!$F$5,0,10*ROW('Hygiene Data'!F153))),'Data Summary'!DU159="Yes"),OFFSET('Hygiene Data'!$F$5,0,10*ROW('Hygiene Data'!F153)),NA())</f>
        <v>#N/A</v>
      </c>
      <c r="BG159" s="492" t="e">
        <f ca="1">+IF(AND(ISNUMBER(OFFSET('Hygiene Data'!$F$7,0,10*ROW('Hygiene Data'!F153))),'Data Summary'!DV159="Yes"),OFFSET('Hygiene Data'!$F$7,0,10*ROW('Hygiene Data'!F153)),NA())</f>
        <v>#N/A</v>
      </c>
      <c r="BH159" s="492" t="e">
        <f ca="1">+IF(AND(ISNUMBER(OFFSET('Hygiene Data'!$F$9,0,10*ROW('Hygiene Data'!F153))),'Data Summary'!DW159="Yes"),OFFSET('Hygiene Data'!$F$9,0,10*ROW('Hygiene Data'!F153)),NA())</f>
        <v>#N/A</v>
      </c>
      <c r="BI159" s="492" t="e">
        <f ca="1">+IF(AND(ISNUMBER(OFFSET('Hygiene Data'!$G$5,0,10*ROW('Hygiene Data'!G153))),'Data Summary'!DX159="Yes"),OFFSET('Hygiene Data'!$G$5,0,10*ROW('Hygiene Data'!G153)),NA())</f>
        <v>#N/A</v>
      </c>
      <c r="BJ159" s="492" t="e">
        <f ca="1">+IF(AND(ISNUMBER(OFFSET('Hygiene Data'!$G$7,0,10*ROW('Hygiene Data'!G153))),'Data Summary'!DY159="Yes"),OFFSET('Hygiene Data'!$G$7,0,10*ROW('Hygiene Data'!G153)),NA())</f>
        <v>#N/A</v>
      </c>
      <c r="BK159" s="492" t="e">
        <f ca="1">+IF(AND(ISNUMBER(OFFSET('Hygiene Data'!$G$9,0,10*ROW('Hygiene Data'!G153))),'Data Summary'!DZ159="Yes"),OFFSET('Hygiene Data'!$G$9,0,10*ROW('Hygiene Data'!G153)),NA())</f>
        <v>#N/A</v>
      </c>
      <c r="BL159" s="492" t="e">
        <f ca="1">+IF(AND(ISNUMBER(OFFSET('Hygiene Data'!$H$5,0,10*ROW('Hygiene Data'!H153))),'Data Summary'!EA159="Yes"),OFFSET('Hygiene Data'!$H$5,0,10*ROW('Hygiene Data'!H153)),NA())</f>
        <v>#N/A</v>
      </c>
      <c r="BM159" s="492" t="e">
        <f ca="1">+IF(AND(ISNUMBER(OFFSET('Hygiene Data'!$H$7,0,10*ROW('Hygiene Data'!H153))),'Data Summary'!EB159="Yes"),OFFSET('Hygiene Data'!$H$7,0,10*ROW('Hygiene Data'!H153)),NA())</f>
        <v>#N/A</v>
      </c>
      <c r="BN159" s="492" t="e">
        <f ca="1">+IF(AND(ISNUMBER(OFFSET('Hygiene Data'!$H$9,0,10*ROW('Hygiene Data'!H153))),'Data Summary'!EC159="Yes"),OFFSET('Hygiene Data'!$H$9,0,10*ROW('Hygiene Data'!H153)),NA())</f>
        <v>#N/A</v>
      </c>
      <c r="BO159" s="492" t="e">
        <f ca="1">+IF(AND(ISNUMBER(OFFSET('Hygiene Data'!$I$5,0,10*ROW('Hygiene Data'!I153))),'Data Summary'!ED159="Yes"),OFFSET('Hygiene Data'!$I$5,0,10*ROW('Hygiene Data'!I153)),NA())</f>
        <v>#N/A</v>
      </c>
      <c r="BP159" s="492" t="e">
        <f ca="1">+IF(AND(ISNUMBER(OFFSET('Hygiene Data'!$I$7,0,10*ROW('Hygiene Data'!I153))),'Data Summary'!EE159="Yes"),OFFSET('Hygiene Data'!$I$7,0,10*ROW('Hygiene Data'!I153)),NA())</f>
        <v>#N/A</v>
      </c>
      <c r="BQ159" s="492" t="e">
        <f ca="1">+IF(AND(ISNUMBER(OFFSET('Hygiene Data'!$I$9,0,10*ROW('Hygiene Data'!I153))),'Data Summary'!EF159="Yes"),OFFSET('Hygiene Data'!$I$9,0,10*ROW('Hygiene Data'!I153)),NA())</f>
        <v>#N/A</v>
      </c>
    </row>
    <row r="160" spans="1:69" x14ac:dyDescent="0.25">
      <c r="A160" s="488" t="e">
        <f ca="1">+RIGHT('Data Summary'!A160,LEN('Data Summary'!A160)-9)</f>
        <v>#VALUE!</v>
      </c>
      <c r="B160" s="462" t="str">
        <f ca="1">+IF(ISTEXT('Data Summary'!B160),'Data Summary'!B160,"")</f>
        <v/>
      </c>
      <c r="C160" s="489" t="e">
        <f ca="1">+VALUE('Data Summary'!C160)</f>
        <v>#VALUE!</v>
      </c>
      <c r="D160" s="490" t="e">
        <f ca="1">+IF(AND(ISNUMBER(OFFSET('Water Data'!$D$4,0,10*ROW('Water Data'!D154))),'Data Summary'!BS160="Yes"),100-OFFSET('Water Data'!$D$4,0,10*ROW('Water Data'!D154)),NA())</f>
        <v>#N/A</v>
      </c>
      <c r="E160" s="490" t="e">
        <f ca="1">+IF(AND(ISNUMBER(OFFSET('Water Data'!$D$6,0,10*ROW('Water Data'!D154))),'Data Summary'!BT160="Yes"),OFFSET('Water Data'!$D$6,0,10*ROW('Water Data'!D154)),NA())</f>
        <v>#N/A</v>
      </c>
      <c r="F160" s="490" t="e">
        <f ca="1">+IF(AND(ISNUMBER(OFFSET('Water Data'!$D$9,0,10*ROW('Water Data'!D154))),'Data Summary'!BU160="Yes"),OFFSET('Water Data'!$D$9,0,10*ROW('Water Data'!D154)),NA())</f>
        <v>#N/A</v>
      </c>
      <c r="G160" s="490" t="e">
        <f ca="1">+IF(AND(ISNUMBER(OFFSET('Water Data'!$E$4,0,10*ROW('Water Data'!E154))),'Data Summary'!BV160="Yes"),100-OFFSET('Water Data'!$E$4,0,10*ROW('Water Data'!E154)),NA())</f>
        <v>#N/A</v>
      </c>
      <c r="H160" s="490" t="e">
        <f ca="1">+IF(AND(ISNUMBER(OFFSET('Water Data'!$E$6,0,10*ROW('Water Data'!E154))),'Data Summary'!BW160="Yes"),OFFSET('Water Data'!$E$6,0,10*ROW('Water Data'!E154)),NA())</f>
        <v>#N/A</v>
      </c>
      <c r="I160" s="490" t="e">
        <f ca="1">+IF(AND(ISNUMBER(OFFSET('Water Data'!$E$9,0,10*ROW('Water Data'!E154))),'Data Summary'!BX160="Yes"),OFFSET('Water Data'!$E$9,0,10*ROW('Water Data'!E154)),NA())</f>
        <v>#N/A</v>
      </c>
      <c r="J160" s="490" t="e">
        <f ca="1">+IF(AND(ISNUMBER(OFFSET('Water Data'!$F$4,0,10*ROW('Water Data'!F154))),'Data Summary'!BY160="Yes"),100-OFFSET('Water Data'!$F$4,0,10*ROW('Water Data'!F154)),NA())</f>
        <v>#N/A</v>
      </c>
      <c r="K160" s="490" t="e">
        <f ca="1">+IF(AND(ISNUMBER(OFFSET('Water Data'!$F$6,0,10*ROW('Water Data'!F154))),'Data Summary'!BZ160="Yes"),OFFSET('Water Data'!$F$6,0,10*ROW('Water Data'!F154)),NA())</f>
        <v>#N/A</v>
      </c>
      <c r="L160" s="490" t="e">
        <f ca="1">+IF(AND(ISNUMBER(OFFSET('Water Data'!$F$9,0,10*ROW('Water Data'!F154))),'Data Summary'!CA160="Yes"),OFFSET('Water Data'!$F$9,0,10*ROW('Water Data'!F154)),NA())</f>
        <v>#N/A</v>
      </c>
      <c r="M160" s="490" t="e">
        <f ca="1">+IF(AND(ISNUMBER(OFFSET('Water Data'!$G$4,0,10*ROW('Water Data'!G154))),'Data Summary'!CB160="Yes"),100-OFFSET('Water Data'!$G$4,0,10*ROW('Water Data'!G154)),NA())</f>
        <v>#N/A</v>
      </c>
      <c r="N160" s="490" t="e">
        <f ca="1">+IF(AND(ISNUMBER(OFFSET('Water Data'!$G$6,0,10*ROW('Water Data'!G154))),'Data Summary'!CC160="Yes"),OFFSET('Water Data'!$G$6,0,10*ROW('Water Data'!G154)),NA())</f>
        <v>#N/A</v>
      </c>
      <c r="O160" s="490" t="e">
        <f ca="1">+IF(AND(ISNUMBER(OFFSET('Water Data'!$G$9,0,10*ROW('Water Data'!G154))),'Data Summary'!CD160="Yes"),OFFSET('Water Data'!$G$9,0,10*ROW('Water Data'!G154)),NA())</f>
        <v>#N/A</v>
      </c>
      <c r="P160" s="490" t="e">
        <f ca="1">+IF(AND(ISNUMBER(OFFSET('Water Data'!$H$4,0,10*ROW('Water Data'!H154))),'Data Summary'!CE160="Yes"),100-OFFSET('Water Data'!$H$4,0,10*ROW('Water Data'!H154)),NA())</f>
        <v>#N/A</v>
      </c>
      <c r="Q160" s="490" t="e">
        <f ca="1">+IF(AND(ISNUMBER(OFFSET('Water Data'!$H$6,0,10*ROW('Water Data'!H154))),'Data Summary'!CF160="Yes"),OFFSET('Water Data'!$H$6,0,10*ROW('Water Data'!H154)),NA())</f>
        <v>#N/A</v>
      </c>
      <c r="R160" s="490" t="e">
        <f ca="1">+IF(AND(ISNUMBER(OFFSET('Water Data'!$H$9,0,10*ROW('Water Data'!H154))),'Data Summary'!CG160="Yes"),OFFSET('Water Data'!$H$9,0,10*ROW('Water Data'!H154)),NA())</f>
        <v>#N/A</v>
      </c>
      <c r="S160" s="490" t="e">
        <f ca="1">+IF(AND(ISNUMBER(OFFSET('Water Data'!$I$4,0,10*ROW('Water Data'!I154))),'Data Summary'!CH160="Yes"),100-OFFSET('Water Data'!$I$4,0,10*ROW('Water Data'!I154)),NA())</f>
        <v>#N/A</v>
      </c>
      <c r="T160" s="490" t="e">
        <f ca="1">+IF(AND(ISNUMBER(OFFSET('Water Data'!$I$6,0,10*ROW('Water Data'!I154))),'Data Summary'!CI160="Yes"),OFFSET('Water Data'!$I$6,0,10*ROW('Water Data'!I154)),NA())</f>
        <v>#N/A</v>
      </c>
      <c r="U160" s="490" t="e">
        <f ca="1">+IF(AND(ISNUMBER(OFFSET('Water Data'!$I$9,0,10*ROW('Water Data'!I154))),'Data Summary'!CJ160="Yes"),OFFSET('Water Data'!$I$9,0,10*ROW('Water Data'!I154)),NA())</f>
        <v>#N/A</v>
      </c>
      <c r="V160" s="491" t="e">
        <f ca="1">+IF(AND(ISNUMBER(OFFSET('Sanitation Data'!$D$4,0,10*ROW('Sanitation Data'!D154))),'Data Summary'!CK160="Yes"),100-OFFSET('Sanitation Data'!$D$4,0,10*ROW('Sanitation Data'!D154)),NA())</f>
        <v>#N/A</v>
      </c>
      <c r="W160" s="491" t="e">
        <f ca="1">+IF(AND(ISNUMBER(OFFSET('Sanitation Data'!$D$6,0,10*ROW('Sanitation Data'!D154))),'Data Summary'!CL160="Yes"),OFFSET('Sanitation Data'!$D$6,0,10*ROW('Sanitation Data'!D154)),NA())</f>
        <v>#N/A</v>
      </c>
      <c r="X160" s="491" t="e">
        <f ca="1">+IF(AND(ISNUMBER(OFFSET('Sanitation Data'!$D$10,0,10*ROW('Sanitation Data'!D154))),'Data Summary'!CM160="Yes"),OFFSET('Sanitation Data'!$D$10,0,10*ROW('Sanitation Data'!D154)),NA())</f>
        <v>#N/A</v>
      </c>
      <c r="Y160" s="491" t="e">
        <f ca="1">+IF(AND(ISNUMBER(OFFSET('Sanitation Data'!$D$11,0,10*ROW('Sanitation Data'!D154))),'Data Summary'!CN160="Yes"),OFFSET('Sanitation Data'!$D$11,0,10*ROW('Sanitation Data'!D154)),NA())</f>
        <v>#N/A</v>
      </c>
      <c r="Z160" s="491" t="e">
        <f ca="1">+IF(AND(ISNUMBER(OFFSET('Sanitation Data'!$D$12,0,10*ROW('Sanitation Data'!D154))),'Data Summary'!CO160="Yes"),OFFSET('Sanitation Data'!$D$12,0,10*ROW('Sanitation Data'!D154)),NA())</f>
        <v>#N/A</v>
      </c>
      <c r="AA160" s="491" t="e">
        <f ca="1">+IF(AND(ISNUMBER(OFFSET('Sanitation Data'!$E$4,0,10*ROW('Sanitation Data'!E154))),'Data Summary'!CP160="Yes"),100-OFFSET('Sanitation Data'!$E$4,0,10*ROW('Sanitation Data'!E154)),NA())</f>
        <v>#N/A</v>
      </c>
      <c r="AB160" s="491" t="e">
        <f ca="1">+IF(AND(ISNUMBER(OFFSET('Sanitation Data'!$E$6,0,10*ROW('Sanitation Data'!E154))),'Data Summary'!CQ160="Yes"),OFFSET('Sanitation Data'!$E$6,0,10*ROW('Sanitation Data'!E154)),NA())</f>
        <v>#N/A</v>
      </c>
      <c r="AC160" s="491" t="e">
        <f ca="1">+IF(AND(ISNUMBER(OFFSET('Sanitation Data'!$E$10,0,10*ROW('Sanitation Data'!E154))),'Data Summary'!CR160="Yes"),OFFSET('Sanitation Data'!$E$10,0,10*ROW('Sanitation Data'!E154)),NA())</f>
        <v>#N/A</v>
      </c>
      <c r="AD160" s="491" t="e">
        <f ca="1">+IF(AND(ISNUMBER(OFFSET('Sanitation Data'!$E$11,0,10*ROW('Sanitation Data'!E154))),'Data Summary'!CS160="Yes"),OFFSET('Sanitation Data'!$E$11,0,10*ROW('Sanitation Data'!E154)),NA())</f>
        <v>#N/A</v>
      </c>
      <c r="AE160" s="491" t="e">
        <f ca="1">+IF(AND(ISNUMBER(OFFSET('Sanitation Data'!$E$12,0,10*ROW('Sanitation Data'!E154))),'Data Summary'!CT160="Yes"),OFFSET('Sanitation Data'!$E$12,0,10*ROW('Sanitation Data'!E154)),NA())</f>
        <v>#N/A</v>
      </c>
      <c r="AF160" s="491" t="e">
        <f ca="1">+IF(AND(ISNUMBER(OFFSET('Sanitation Data'!$F$4,0,10*ROW('Sanitation Data'!F154))),'Data Summary'!CU160="Yes"),100-OFFSET('Sanitation Data'!$F$4,0,10*ROW('Sanitation Data'!F154)),NA())</f>
        <v>#N/A</v>
      </c>
      <c r="AG160" s="491" t="e">
        <f ca="1">+IF(AND(ISNUMBER(OFFSET('Sanitation Data'!$F$6,0,10*ROW('Sanitation Data'!F154))),'Data Summary'!CV160="Yes"),OFFSET('Sanitation Data'!$F$6,0,10*ROW('Sanitation Data'!F154)),NA())</f>
        <v>#N/A</v>
      </c>
      <c r="AH160" s="491" t="e">
        <f ca="1">+IF(AND(ISNUMBER(OFFSET('Sanitation Data'!$F$10,0,10*ROW('Sanitation Data'!F154))),'Data Summary'!CW160="Yes"),OFFSET('Sanitation Data'!$F$10,0,10*ROW('Sanitation Data'!F154)),NA())</f>
        <v>#N/A</v>
      </c>
      <c r="AI160" s="491" t="e">
        <f ca="1">+IF(AND(ISNUMBER(OFFSET('Sanitation Data'!$F$11,0,10*ROW('Sanitation Data'!F154))),'Data Summary'!CX160="Yes"),OFFSET('Sanitation Data'!$F$11,0,10*ROW('Sanitation Data'!F154)),NA())</f>
        <v>#N/A</v>
      </c>
      <c r="AJ160" s="491" t="e">
        <f ca="1">+IF(AND(ISNUMBER(OFFSET('Sanitation Data'!$F$12,0,10*ROW('Sanitation Data'!F154))),'Data Summary'!CY160="Yes"),OFFSET('Sanitation Data'!$F$12,0,10*ROW('Sanitation Data'!F154)),NA())</f>
        <v>#N/A</v>
      </c>
      <c r="AK160" s="491" t="e">
        <f ca="1">+IF(AND(ISNUMBER(OFFSET('Sanitation Data'!$G$4,0,10*ROW('Sanitation Data'!G154))),'Data Summary'!CZ160="Yes"),100-OFFSET('Sanitation Data'!$G$4,0,10*ROW('Sanitation Data'!G154)),NA())</f>
        <v>#N/A</v>
      </c>
      <c r="AL160" s="491" t="e">
        <f ca="1">+IF(AND(ISNUMBER(OFFSET('Sanitation Data'!$G$6,0,10*ROW('Sanitation Data'!G154))),'Data Summary'!DA160="Yes"),OFFSET('Sanitation Data'!$G$6,0,10*ROW('Sanitation Data'!G154)),NA())</f>
        <v>#N/A</v>
      </c>
      <c r="AM160" s="491" t="e">
        <f ca="1">+IF(AND(ISNUMBER(OFFSET('Sanitation Data'!$G$10,0,10*ROW('Sanitation Data'!G154))),'Data Summary'!DB160="Yes"),OFFSET('Sanitation Data'!$G$10,0,10*ROW('Sanitation Data'!G154)),NA())</f>
        <v>#N/A</v>
      </c>
      <c r="AN160" s="491" t="e">
        <f ca="1">+IF(AND(ISNUMBER(OFFSET('Sanitation Data'!$G$11,0,10*ROW('Sanitation Data'!G154))),'Data Summary'!DC160="Yes"),OFFSET('Sanitation Data'!$G$11,0,10*ROW('Sanitation Data'!G154)),NA())</f>
        <v>#N/A</v>
      </c>
      <c r="AO160" s="491" t="e">
        <f ca="1">+IF(AND(ISNUMBER(OFFSET('Sanitation Data'!$G$12,0,10*ROW('Sanitation Data'!G154))),'Data Summary'!DD160="Yes"),OFFSET('Sanitation Data'!$G$12,0,10*ROW('Sanitation Data'!G154)),NA())</f>
        <v>#N/A</v>
      </c>
      <c r="AP160" s="491" t="e">
        <f ca="1">+IF(AND(ISNUMBER(OFFSET('Sanitation Data'!$H$4,0,10*ROW('Sanitation Data'!H154))),'Data Summary'!DE160="Yes"),100-OFFSET('Sanitation Data'!$H$4,0,10*ROW('Sanitation Data'!H154)),NA())</f>
        <v>#N/A</v>
      </c>
      <c r="AQ160" s="491" t="e">
        <f ca="1">+IF(AND(ISNUMBER(OFFSET('Sanitation Data'!$H$6,0,10*ROW('Sanitation Data'!H154))),'Data Summary'!DF160="Yes"),OFFSET('Sanitation Data'!$H$6,0,10*ROW('Sanitation Data'!H154)),NA())</f>
        <v>#N/A</v>
      </c>
      <c r="AR160" s="491" t="e">
        <f ca="1">+IF(AND(ISNUMBER(OFFSET('Sanitation Data'!$H$10,0,10*ROW('Sanitation Data'!H154))),'Data Summary'!DG160="Yes"),OFFSET('Sanitation Data'!$H$10,0,10*ROW('Sanitation Data'!H154)),NA())</f>
        <v>#N/A</v>
      </c>
      <c r="AS160" s="491" t="e">
        <f ca="1">+IF(AND(ISNUMBER(OFFSET('Sanitation Data'!$H$11,0,10*ROW('Sanitation Data'!H154))),'Data Summary'!DH160="Yes"),OFFSET('Sanitation Data'!$H$11,0,10*ROW('Sanitation Data'!H154)),NA())</f>
        <v>#N/A</v>
      </c>
      <c r="AT160" s="491" t="e">
        <f ca="1">+IF(AND(ISNUMBER(OFFSET('Sanitation Data'!$H$12,0,10*ROW('Sanitation Data'!H154))),'Data Summary'!DI160="Yes"),OFFSET('Sanitation Data'!$H$12,0,10*ROW('Sanitation Data'!H154)),NA())</f>
        <v>#N/A</v>
      </c>
      <c r="AU160" s="491" t="e">
        <f ca="1">+IF(AND(ISNUMBER(OFFSET('Sanitation Data'!$I$4,0,10*ROW('Sanitation Data'!I154))),'Data Summary'!DJ160="Yes"),100-OFFSET('Sanitation Data'!$I$4,0,10*ROW('Sanitation Data'!I154)),NA())</f>
        <v>#N/A</v>
      </c>
      <c r="AV160" s="491" t="e">
        <f ca="1">+IF(AND(ISNUMBER(OFFSET('Sanitation Data'!$I$6,0,10*ROW('Sanitation Data'!I154))),'Data Summary'!DK160="Yes"),OFFSET('Sanitation Data'!$I$6,0,10*ROW('Sanitation Data'!I154)),NA())</f>
        <v>#N/A</v>
      </c>
      <c r="AW160" s="491" t="e">
        <f ca="1">+IF(AND(ISNUMBER(OFFSET('Sanitation Data'!$I$10,0,10*ROW('Sanitation Data'!I154))),'Data Summary'!DL160="Yes"),OFFSET('Sanitation Data'!$I$10,0,10*ROW('Sanitation Data'!I154)),NA())</f>
        <v>#N/A</v>
      </c>
      <c r="AX160" s="491" t="e">
        <f ca="1">+IF(AND(ISNUMBER(OFFSET('Sanitation Data'!$I$11,0,10*ROW('Sanitation Data'!I154))),'Data Summary'!DM160="Yes"),OFFSET('Sanitation Data'!$I$11,0,10*ROW('Sanitation Data'!I154)),NA())</f>
        <v>#N/A</v>
      </c>
      <c r="AY160" s="491" t="e">
        <f ca="1">+IF(AND(ISNUMBER(OFFSET('Sanitation Data'!$I$12,0,10*ROW('Sanitation Data'!I154))),'Data Summary'!DN160="Yes"),OFFSET('Sanitation Data'!$I$12,0,10*ROW('Sanitation Data'!I154)),NA())</f>
        <v>#N/A</v>
      </c>
      <c r="AZ160" s="492" t="e">
        <f ca="1">+IF(AND(ISNUMBER(OFFSET('Hygiene Data'!$D$5,0,10*ROW('Hygiene Data'!D154))),'Data Summary'!DO160="Yes"),OFFSET('Hygiene Data'!$D$5,0,10*ROW('Hygiene Data'!D154)),NA())</f>
        <v>#N/A</v>
      </c>
      <c r="BA160" s="492" t="e">
        <f ca="1">+IF(AND(ISNUMBER(OFFSET('Hygiene Data'!$D$7,0,10*ROW('Hygiene Data'!D154))),'Data Summary'!DP160="Yes"),OFFSET('Hygiene Data'!$D$7,0,10*ROW('Hygiene Data'!D154)),NA())</f>
        <v>#N/A</v>
      </c>
      <c r="BB160" s="492" t="e">
        <f ca="1">+IF(AND(ISNUMBER(OFFSET('Hygiene Data'!$D$9,0,10*ROW('Hygiene Data'!D154))),'Data Summary'!DQ160="Yes"),OFFSET('Hygiene Data'!$D$9,0,10*ROW('Hygiene Data'!D154)),NA())</f>
        <v>#N/A</v>
      </c>
      <c r="BC160" s="492" t="e">
        <f ca="1">+IF(AND(ISNUMBER(OFFSET('Hygiene Data'!$E$5,0,10*ROW('Hygiene Data'!E154))),'Data Summary'!DR160="Yes"),OFFSET('Hygiene Data'!$E$5,0,10*ROW('Hygiene Data'!E154)),NA())</f>
        <v>#N/A</v>
      </c>
      <c r="BD160" s="492" t="e">
        <f ca="1">+IF(AND(ISNUMBER(OFFSET('Hygiene Data'!$E$7,0,10*ROW('Hygiene Data'!E154))),'Data Summary'!DS160="Yes"),OFFSET('Hygiene Data'!$E$7,0,10*ROW('Hygiene Data'!E154)),NA())</f>
        <v>#N/A</v>
      </c>
      <c r="BE160" s="492" t="e">
        <f ca="1">+IF(AND(ISNUMBER(OFFSET('Hygiene Data'!$E$9,0,10*ROW('Hygiene Data'!E154))),'Data Summary'!DT160="Yes"),OFFSET('Hygiene Data'!$E$9,0,10*ROW('Hygiene Data'!E154)),NA())</f>
        <v>#N/A</v>
      </c>
      <c r="BF160" s="492" t="e">
        <f ca="1">+IF(AND(ISNUMBER(OFFSET('Hygiene Data'!$F$5,0,10*ROW('Hygiene Data'!F154))),'Data Summary'!DU160="Yes"),OFFSET('Hygiene Data'!$F$5,0,10*ROW('Hygiene Data'!F154)),NA())</f>
        <v>#N/A</v>
      </c>
      <c r="BG160" s="492" t="e">
        <f ca="1">+IF(AND(ISNUMBER(OFFSET('Hygiene Data'!$F$7,0,10*ROW('Hygiene Data'!F154))),'Data Summary'!DV160="Yes"),OFFSET('Hygiene Data'!$F$7,0,10*ROW('Hygiene Data'!F154)),NA())</f>
        <v>#N/A</v>
      </c>
      <c r="BH160" s="492" t="e">
        <f ca="1">+IF(AND(ISNUMBER(OFFSET('Hygiene Data'!$F$9,0,10*ROW('Hygiene Data'!F154))),'Data Summary'!DW160="Yes"),OFFSET('Hygiene Data'!$F$9,0,10*ROW('Hygiene Data'!F154)),NA())</f>
        <v>#N/A</v>
      </c>
      <c r="BI160" s="492" t="e">
        <f ca="1">+IF(AND(ISNUMBER(OFFSET('Hygiene Data'!$G$5,0,10*ROW('Hygiene Data'!G154))),'Data Summary'!DX160="Yes"),OFFSET('Hygiene Data'!$G$5,0,10*ROW('Hygiene Data'!G154)),NA())</f>
        <v>#N/A</v>
      </c>
      <c r="BJ160" s="492" t="e">
        <f ca="1">+IF(AND(ISNUMBER(OFFSET('Hygiene Data'!$G$7,0,10*ROW('Hygiene Data'!G154))),'Data Summary'!DY160="Yes"),OFFSET('Hygiene Data'!$G$7,0,10*ROW('Hygiene Data'!G154)),NA())</f>
        <v>#N/A</v>
      </c>
      <c r="BK160" s="492" t="e">
        <f ca="1">+IF(AND(ISNUMBER(OFFSET('Hygiene Data'!$G$9,0,10*ROW('Hygiene Data'!G154))),'Data Summary'!DZ160="Yes"),OFFSET('Hygiene Data'!$G$9,0,10*ROW('Hygiene Data'!G154)),NA())</f>
        <v>#N/A</v>
      </c>
      <c r="BL160" s="492" t="e">
        <f ca="1">+IF(AND(ISNUMBER(OFFSET('Hygiene Data'!$H$5,0,10*ROW('Hygiene Data'!H154))),'Data Summary'!EA160="Yes"),OFFSET('Hygiene Data'!$H$5,0,10*ROW('Hygiene Data'!H154)),NA())</f>
        <v>#N/A</v>
      </c>
      <c r="BM160" s="492" t="e">
        <f ca="1">+IF(AND(ISNUMBER(OFFSET('Hygiene Data'!$H$7,0,10*ROW('Hygiene Data'!H154))),'Data Summary'!EB160="Yes"),OFFSET('Hygiene Data'!$H$7,0,10*ROW('Hygiene Data'!H154)),NA())</f>
        <v>#N/A</v>
      </c>
      <c r="BN160" s="492" t="e">
        <f ca="1">+IF(AND(ISNUMBER(OFFSET('Hygiene Data'!$H$9,0,10*ROW('Hygiene Data'!H154))),'Data Summary'!EC160="Yes"),OFFSET('Hygiene Data'!$H$9,0,10*ROW('Hygiene Data'!H154)),NA())</f>
        <v>#N/A</v>
      </c>
      <c r="BO160" s="492" t="e">
        <f ca="1">+IF(AND(ISNUMBER(OFFSET('Hygiene Data'!$I$5,0,10*ROW('Hygiene Data'!I154))),'Data Summary'!ED160="Yes"),OFFSET('Hygiene Data'!$I$5,0,10*ROW('Hygiene Data'!I154)),NA())</f>
        <v>#N/A</v>
      </c>
      <c r="BP160" s="492" t="e">
        <f ca="1">+IF(AND(ISNUMBER(OFFSET('Hygiene Data'!$I$7,0,10*ROW('Hygiene Data'!I154))),'Data Summary'!EE160="Yes"),OFFSET('Hygiene Data'!$I$7,0,10*ROW('Hygiene Data'!I154)),NA())</f>
        <v>#N/A</v>
      </c>
      <c r="BQ160" s="492" t="e">
        <f ca="1">+IF(AND(ISNUMBER(OFFSET('Hygiene Data'!$I$9,0,10*ROW('Hygiene Data'!I154))),'Data Summary'!EF160="Yes"),OFFSET('Hygiene Data'!$I$9,0,10*ROW('Hygiene Data'!I154)),NA())</f>
        <v>#N/A</v>
      </c>
    </row>
    <row r="161" spans="1:69" x14ac:dyDescent="0.25">
      <c r="A161" s="488" t="e">
        <f ca="1">+RIGHT('Data Summary'!A161,LEN('Data Summary'!A161)-9)</f>
        <v>#VALUE!</v>
      </c>
      <c r="B161" s="462" t="str">
        <f ca="1">+IF(ISTEXT('Data Summary'!B161),'Data Summary'!B161,"")</f>
        <v/>
      </c>
      <c r="C161" s="489" t="e">
        <f ca="1">+VALUE('Data Summary'!C161)</f>
        <v>#VALUE!</v>
      </c>
      <c r="D161" s="490" t="e">
        <f ca="1">+IF(AND(ISNUMBER(OFFSET('Water Data'!$D$4,0,10*ROW('Water Data'!D155))),'Data Summary'!BS161="Yes"),100-OFFSET('Water Data'!$D$4,0,10*ROW('Water Data'!D155)),NA())</f>
        <v>#N/A</v>
      </c>
      <c r="E161" s="490" t="e">
        <f ca="1">+IF(AND(ISNUMBER(OFFSET('Water Data'!$D$6,0,10*ROW('Water Data'!D155))),'Data Summary'!BT161="Yes"),OFFSET('Water Data'!$D$6,0,10*ROW('Water Data'!D155)),NA())</f>
        <v>#N/A</v>
      </c>
      <c r="F161" s="490" t="e">
        <f ca="1">+IF(AND(ISNUMBER(OFFSET('Water Data'!$D$9,0,10*ROW('Water Data'!D155))),'Data Summary'!BU161="Yes"),OFFSET('Water Data'!$D$9,0,10*ROW('Water Data'!D155)),NA())</f>
        <v>#N/A</v>
      </c>
      <c r="G161" s="490" t="e">
        <f ca="1">+IF(AND(ISNUMBER(OFFSET('Water Data'!$E$4,0,10*ROW('Water Data'!E155))),'Data Summary'!BV161="Yes"),100-OFFSET('Water Data'!$E$4,0,10*ROW('Water Data'!E155)),NA())</f>
        <v>#N/A</v>
      </c>
      <c r="H161" s="490" t="e">
        <f ca="1">+IF(AND(ISNUMBER(OFFSET('Water Data'!$E$6,0,10*ROW('Water Data'!E155))),'Data Summary'!BW161="Yes"),OFFSET('Water Data'!$E$6,0,10*ROW('Water Data'!E155)),NA())</f>
        <v>#N/A</v>
      </c>
      <c r="I161" s="490" t="e">
        <f ca="1">+IF(AND(ISNUMBER(OFFSET('Water Data'!$E$9,0,10*ROW('Water Data'!E155))),'Data Summary'!BX161="Yes"),OFFSET('Water Data'!$E$9,0,10*ROW('Water Data'!E155)),NA())</f>
        <v>#N/A</v>
      </c>
      <c r="J161" s="490" t="e">
        <f ca="1">+IF(AND(ISNUMBER(OFFSET('Water Data'!$F$4,0,10*ROW('Water Data'!F155))),'Data Summary'!BY161="Yes"),100-OFFSET('Water Data'!$F$4,0,10*ROW('Water Data'!F155)),NA())</f>
        <v>#N/A</v>
      </c>
      <c r="K161" s="490" t="e">
        <f ca="1">+IF(AND(ISNUMBER(OFFSET('Water Data'!$F$6,0,10*ROW('Water Data'!F155))),'Data Summary'!BZ161="Yes"),OFFSET('Water Data'!$F$6,0,10*ROW('Water Data'!F155)),NA())</f>
        <v>#N/A</v>
      </c>
      <c r="L161" s="490" t="e">
        <f ca="1">+IF(AND(ISNUMBER(OFFSET('Water Data'!$F$9,0,10*ROW('Water Data'!F155))),'Data Summary'!CA161="Yes"),OFFSET('Water Data'!$F$9,0,10*ROW('Water Data'!F155)),NA())</f>
        <v>#N/A</v>
      </c>
      <c r="M161" s="490" t="e">
        <f ca="1">+IF(AND(ISNUMBER(OFFSET('Water Data'!$G$4,0,10*ROW('Water Data'!G155))),'Data Summary'!CB161="Yes"),100-OFFSET('Water Data'!$G$4,0,10*ROW('Water Data'!G155)),NA())</f>
        <v>#N/A</v>
      </c>
      <c r="N161" s="490" t="e">
        <f ca="1">+IF(AND(ISNUMBER(OFFSET('Water Data'!$G$6,0,10*ROW('Water Data'!G155))),'Data Summary'!CC161="Yes"),OFFSET('Water Data'!$G$6,0,10*ROW('Water Data'!G155)),NA())</f>
        <v>#N/A</v>
      </c>
      <c r="O161" s="490" t="e">
        <f ca="1">+IF(AND(ISNUMBER(OFFSET('Water Data'!$G$9,0,10*ROW('Water Data'!G155))),'Data Summary'!CD161="Yes"),OFFSET('Water Data'!$G$9,0,10*ROW('Water Data'!G155)),NA())</f>
        <v>#N/A</v>
      </c>
      <c r="P161" s="490" t="e">
        <f ca="1">+IF(AND(ISNUMBER(OFFSET('Water Data'!$H$4,0,10*ROW('Water Data'!H155))),'Data Summary'!CE161="Yes"),100-OFFSET('Water Data'!$H$4,0,10*ROW('Water Data'!H155)),NA())</f>
        <v>#N/A</v>
      </c>
      <c r="Q161" s="490" t="e">
        <f ca="1">+IF(AND(ISNUMBER(OFFSET('Water Data'!$H$6,0,10*ROW('Water Data'!H155))),'Data Summary'!CF161="Yes"),OFFSET('Water Data'!$H$6,0,10*ROW('Water Data'!H155)),NA())</f>
        <v>#N/A</v>
      </c>
      <c r="R161" s="490" t="e">
        <f ca="1">+IF(AND(ISNUMBER(OFFSET('Water Data'!$H$9,0,10*ROW('Water Data'!H155))),'Data Summary'!CG161="Yes"),OFFSET('Water Data'!$H$9,0,10*ROW('Water Data'!H155)),NA())</f>
        <v>#N/A</v>
      </c>
      <c r="S161" s="490" t="e">
        <f ca="1">+IF(AND(ISNUMBER(OFFSET('Water Data'!$I$4,0,10*ROW('Water Data'!I155))),'Data Summary'!CH161="Yes"),100-OFFSET('Water Data'!$I$4,0,10*ROW('Water Data'!I155)),NA())</f>
        <v>#N/A</v>
      </c>
      <c r="T161" s="490" t="e">
        <f ca="1">+IF(AND(ISNUMBER(OFFSET('Water Data'!$I$6,0,10*ROW('Water Data'!I155))),'Data Summary'!CI161="Yes"),OFFSET('Water Data'!$I$6,0,10*ROW('Water Data'!I155)),NA())</f>
        <v>#N/A</v>
      </c>
      <c r="U161" s="490" t="e">
        <f ca="1">+IF(AND(ISNUMBER(OFFSET('Water Data'!$I$9,0,10*ROW('Water Data'!I155))),'Data Summary'!CJ161="Yes"),OFFSET('Water Data'!$I$9,0,10*ROW('Water Data'!I155)),NA())</f>
        <v>#N/A</v>
      </c>
      <c r="V161" s="491" t="e">
        <f ca="1">+IF(AND(ISNUMBER(OFFSET('Sanitation Data'!$D$4,0,10*ROW('Sanitation Data'!D155))),'Data Summary'!CK161="Yes"),100-OFFSET('Sanitation Data'!$D$4,0,10*ROW('Sanitation Data'!D155)),NA())</f>
        <v>#N/A</v>
      </c>
      <c r="W161" s="491" t="e">
        <f ca="1">+IF(AND(ISNUMBER(OFFSET('Sanitation Data'!$D$6,0,10*ROW('Sanitation Data'!D155))),'Data Summary'!CL161="Yes"),OFFSET('Sanitation Data'!$D$6,0,10*ROW('Sanitation Data'!D155)),NA())</f>
        <v>#N/A</v>
      </c>
      <c r="X161" s="491" t="e">
        <f ca="1">+IF(AND(ISNUMBER(OFFSET('Sanitation Data'!$D$10,0,10*ROW('Sanitation Data'!D155))),'Data Summary'!CM161="Yes"),OFFSET('Sanitation Data'!$D$10,0,10*ROW('Sanitation Data'!D155)),NA())</f>
        <v>#N/A</v>
      </c>
      <c r="Y161" s="491" t="e">
        <f ca="1">+IF(AND(ISNUMBER(OFFSET('Sanitation Data'!$D$11,0,10*ROW('Sanitation Data'!D155))),'Data Summary'!CN161="Yes"),OFFSET('Sanitation Data'!$D$11,0,10*ROW('Sanitation Data'!D155)),NA())</f>
        <v>#N/A</v>
      </c>
      <c r="Z161" s="491" t="e">
        <f ca="1">+IF(AND(ISNUMBER(OFFSET('Sanitation Data'!$D$12,0,10*ROW('Sanitation Data'!D155))),'Data Summary'!CO161="Yes"),OFFSET('Sanitation Data'!$D$12,0,10*ROW('Sanitation Data'!D155)),NA())</f>
        <v>#N/A</v>
      </c>
      <c r="AA161" s="491" t="e">
        <f ca="1">+IF(AND(ISNUMBER(OFFSET('Sanitation Data'!$E$4,0,10*ROW('Sanitation Data'!E155))),'Data Summary'!CP161="Yes"),100-OFFSET('Sanitation Data'!$E$4,0,10*ROW('Sanitation Data'!E155)),NA())</f>
        <v>#N/A</v>
      </c>
      <c r="AB161" s="491" t="e">
        <f ca="1">+IF(AND(ISNUMBER(OFFSET('Sanitation Data'!$E$6,0,10*ROW('Sanitation Data'!E155))),'Data Summary'!CQ161="Yes"),OFFSET('Sanitation Data'!$E$6,0,10*ROW('Sanitation Data'!E155)),NA())</f>
        <v>#N/A</v>
      </c>
      <c r="AC161" s="491" t="e">
        <f ca="1">+IF(AND(ISNUMBER(OFFSET('Sanitation Data'!$E$10,0,10*ROW('Sanitation Data'!E155))),'Data Summary'!CR161="Yes"),OFFSET('Sanitation Data'!$E$10,0,10*ROW('Sanitation Data'!E155)),NA())</f>
        <v>#N/A</v>
      </c>
      <c r="AD161" s="491" t="e">
        <f ca="1">+IF(AND(ISNUMBER(OFFSET('Sanitation Data'!$E$11,0,10*ROW('Sanitation Data'!E155))),'Data Summary'!CS161="Yes"),OFFSET('Sanitation Data'!$E$11,0,10*ROW('Sanitation Data'!E155)),NA())</f>
        <v>#N/A</v>
      </c>
      <c r="AE161" s="491" t="e">
        <f ca="1">+IF(AND(ISNUMBER(OFFSET('Sanitation Data'!$E$12,0,10*ROW('Sanitation Data'!E155))),'Data Summary'!CT161="Yes"),OFFSET('Sanitation Data'!$E$12,0,10*ROW('Sanitation Data'!E155)),NA())</f>
        <v>#N/A</v>
      </c>
      <c r="AF161" s="491" t="e">
        <f ca="1">+IF(AND(ISNUMBER(OFFSET('Sanitation Data'!$F$4,0,10*ROW('Sanitation Data'!F155))),'Data Summary'!CU161="Yes"),100-OFFSET('Sanitation Data'!$F$4,0,10*ROW('Sanitation Data'!F155)),NA())</f>
        <v>#N/A</v>
      </c>
      <c r="AG161" s="491" t="e">
        <f ca="1">+IF(AND(ISNUMBER(OFFSET('Sanitation Data'!$F$6,0,10*ROW('Sanitation Data'!F155))),'Data Summary'!CV161="Yes"),OFFSET('Sanitation Data'!$F$6,0,10*ROW('Sanitation Data'!F155)),NA())</f>
        <v>#N/A</v>
      </c>
      <c r="AH161" s="491" t="e">
        <f ca="1">+IF(AND(ISNUMBER(OFFSET('Sanitation Data'!$F$10,0,10*ROW('Sanitation Data'!F155))),'Data Summary'!CW161="Yes"),OFFSET('Sanitation Data'!$F$10,0,10*ROW('Sanitation Data'!F155)),NA())</f>
        <v>#N/A</v>
      </c>
      <c r="AI161" s="491" t="e">
        <f ca="1">+IF(AND(ISNUMBER(OFFSET('Sanitation Data'!$F$11,0,10*ROW('Sanitation Data'!F155))),'Data Summary'!CX161="Yes"),OFFSET('Sanitation Data'!$F$11,0,10*ROW('Sanitation Data'!F155)),NA())</f>
        <v>#N/A</v>
      </c>
      <c r="AJ161" s="491" t="e">
        <f ca="1">+IF(AND(ISNUMBER(OFFSET('Sanitation Data'!$F$12,0,10*ROW('Sanitation Data'!F155))),'Data Summary'!CY161="Yes"),OFFSET('Sanitation Data'!$F$12,0,10*ROW('Sanitation Data'!F155)),NA())</f>
        <v>#N/A</v>
      </c>
      <c r="AK161" s="491" t="e">
        <f ca="1">+IF(AND(ISNUMBER(OFFSET('Sanitation Data'!$G$4,0,10*ROW('Sanitation Data'!G155))),'Data Summary'!CZ161="Yes"),100-OFFSET('Sanitation Data'!$G$4,0,10*ROW('Sanitation Data'!G155)),NA())</f>
        <v>#N/A</v>
      </c>
      <c r="AL161" s="491" t="e">
        <f ca="1">+IF(AND(ISNUMBER(OFFSET('Sanitation Data'!$G$6,0,10*ROW('Sanitation Data'!G155))),'Data Summary'!DA161="Yes"),OFFSET('Sanitation Data'!$G$6,0,10*ROW('Sanitation Data'!G155)),NA())</f>
        <v>#N/A</v>
      </c>
      <c r="AM161" s="491" t="e">
        <f ca="1">+IF(AND(ISNUMBER(OFFSET('Sanitation Data'!$G$10,0,10*ROW('Sanitation Data'!G155))),'Data Summary'!DB161="Yes"),OFFSET('Sanitation Data'!$G$10,0,10*ROW('Sanitation Data'!G155)),NA())</f>
        <v>#N/A</v>
      </c>
      <c r="AN161" s="491" t="e">
        <f ca="1">+IF(AND(ISNUMBER(OFFSET('Sanitation Data'!$G$11,0,10*ROW('Sanitation Data'!G155))),'Data Summary'!DC161="Yes"),OFFSET('Sanitation Data'!$G$11,0,10*ROW('Sanitation Data'!G155)),NA())</f>
        <v>#N/A</v>
      </c>
      <c r="AO161" s="491" t="e">
        <f ca="1">+IF(AND(ISNUMBER(OFFSET('Sanitation Data'!$G$12,0,10*ROW('Sanitation Data'!G155))),'Data Summary'!DD161="Yes"),OFFSET('Sanitation Data'!$G$12,0,10*ROW('Sanitation Data'!G155)),NA())</f>
        <v>#N/A</v>
      </c>
      <c r="AP161" s="491" t="e">
        <f ca="1">+IF(AND(ISNUMBER(OFFSET('Sanitation Data'!$H$4,0,10*ROW('Sanitation Data'!H155))),'Data Summary'!DE161="Yes"),100-OFFSET('Sanitation Data'!$H$4,0,10*ROW('Sanitation Data'!H155)),NA())</f>
        <v>#N/A</v>
      </c>
      <c r="AQ161" s="491" t="e">
        <f ca="1">+IF(AND(ISNUMBER(OFFSET('Sanitation Data'!$H$6,0,10*ROW('Sanitation Data'!H155))),'Data Summary'!DF161="Yes"),OFFSET('Sanitation Data'!$H$6,0,10*ROW('Sanitation Data'!H155)),NA())</f>
        <v>#N/A</v>
      </c>
      <c r="AR161" s="491" t="e">
        <f ca="1">+IF(AND(ISNUMBER(OFFSET('Sanitation Data'!$H$10,0,10*ROW('Sanitation Data'!H155))),'Data Summary'!DG161="Yes"),OFFSET('Sanitation Data'!$H$10,0,10*ROW('Sanitation Data'!H155)),NA())</f>
        <v>#N/A</v>
      </c>
      <c r="AS161" s="491" t="e">
        <f ca="1">+IF(AND(ISNUMBER(OFFSET('Sanitation Data'!$H$11,0,10*ROW('Sanitation Data'!H155))),'Data Summary'!DH161="Yes"),OFFSET('Sanitation Data'!$H$11,0,10*ROW('Sanitation Data'!H155)),NA())</f>
        <v>#N/A</v>
      </c>
      <c r="AT161" s="491" t="e">
        <f ca="1">+IF(AND(ISNUMBER(OFFSET('Sanitation Data'!$H$12,0,10*ROW('Sanitation Data'!H155))),'Data Summary'!DI161="Yes"),OFFSET('Sanitation Data'!$H$12,0,10*ROW('Sanitation Data'!H155)),NA())</f>
        <v>#N/A</v>
      </c>
      <c r="AU161" s="491" t="e">
        <f ca="1">+IF(AND(ISNUMBER(OFFSET('Sanitation Data'!$I$4,0,10*ROW('Sanitation Data'!I155))),'Data Summary'!DJ161="Yes"),100-OFFSET('Sanitation Data'!$I$4,0,10*ROW('Sanitation Data'!I155)),NA())</f>
        <v>#N/A</v>
      </c>
      <c r="AV161" s="491" t="e">
        <f ca="1">+IF(AND(ISNUMBER(OFFSET('Sanitation Data'!$I$6,0,10*ROW('Sanitation Data'!I155))),'Data Summary'!DK161="Yes"),OFFSET('Sanitation Data'!$I$6,0,10*ROW('Sanitation Data'!I155)),NA())</f>
        <v>#N/A</v>
      </c>
      <c r="AW161" s="491" t="e">
        <f ca="1">+IF(AND(ISNUMBER(OFFSET('Sanitation Data'!$I$10,0,10*ROW('Sanitation Data'!I155))),'Data Summary'!DL161="Yes"),OFFSET('Sanitation Data'!$I$10,0,10*ROW('Sanitation Data'!I155)),NA())</f>
        <v>#N/A</v>
      </c>
      <c r="AX161" s="491" t="e">
        <f ca="1">+IF(AND(ISNUMBER(OFFSET('Sanitation Data'!$I$11,0,10*ROW('Sanitation Data'!I155))),'Data Summary'!DM161="Yes"),OFFSET('Sanitation Data'!$I$11,0,10*ROW('Sanitation Data'!I155)),NA())</f>
        <v>#N/A</v>
      </c>
      <c r="AY161" s="491" t="e">
        <f ca="1">+IF(AND(ISNUMBER(OFFSET('Sanitation Data'!$I$12,0,10*ROW('Sanitation Data'!I155))),'Data Summary'!DN161="Yes"),OFFSET('Sanitation Data'!$I$12,0,10*ROW('Sanitation Data'!I155)),NA())</f>
        <v>#N/A</v>
      </c>
      <c r="AZ161" s="492" t="e">
        <f ca="1">+IF(AND(ISNUMBER(OFFSET('Hygiene Data'!$D$5,0,10*ROW('Hygiene Data'!D155))),'Data Summary'!DO161="Yes"),OFFSET('Hygiene Data'!$D$5,0,10*ROW('Hygiene Data'!D155)),NA())</f>
        <v>#N/A</v>
      </c>
      <c r="BA161" s="492" t="e">
        <f ca="1">+IF(AND(ISNUMBER(OFFSET('Hygiene Data'!$D$7,0,10*ROW('Hygiene Data'!D155))),'Data Summary'!DP161="Yes"),OFFSET('Hygiene Data'!$D$7,0,10*ROW('Hygiene Data'!D155)),NA())</f>
        <v>#N/A</v>
      </c>
      <c r="BB161" s="492" t="e">
        <f ca="1">+IF(AND(ISNUMBER(OFFSET('Hygiene Data'!$D$9,0,10*ROW('Hygiene Data'!D155))),'Data Summary'!DQ161="Yes"),OFFSET('Hygiene Data'!$D$9,0,10*ROW('Hygiene Data'!D155)),NA())</f>
        <v>#N/A</v>
      </c>
      <c r="BC161" s="492" t="e">
        <f ca="1">+IF(AND(ISNUMBER(OFFSET('Hygiene Data'!$E$5,0,10*ROW('Hygiene Data'!E155))),'Data Summary'!DR161="Yes"),OFFSET('Hygiene Data'!$E$5,0,10*ROW('Hygiene Data'!E155)),NA())</f>
        <v>#N/A</v>
      </c>
      <c r="BD161" s="492" t="e">
        <f ca="1">+IF(AND(ISNUMBER(OFFSET('Hygiene Data'!$E$7,0,10*ROW('Hygiene Data'!E155))),'Data Summary'!DS161="Yes"),OFFSET('Hygiene Data'!$E$7,0,10*ROW('Hygiene Data'!E155)),NA())</f>
        <v>#N/A</v>
      </c>
      <c r="BE161" s="492" t="e">
        <f ca="1">+IF(AND(ISNUMBER(OFFSET('Hygiene Data'!$E$9,0,10*ROW('Hygiene Data'!E155))),'Data Summary'!DT161="Yes"),OFFSET('Hygiene Data'!$E$9,0,10*ROW('Hygiene Data'!E155)),NA())</f>
        <v>#N/A</v>
      </c>
      <c r="BF161" s="492" t="e">
        <f ca="1">+IF(AND(ISNUMBER(OFFSET('Hygiene Data'!$F$5,0,10*ROW('Hygiene Data'!F155))),'Data Summary'!DU161="Yes"),OFFSET('Hygiene Data'!$F$5,0,10*ROW('Hygiene Data'!F155)),NA())</f>
        <v>#N/A</v>
      </c>
      <c r="BG161" s="492" t="e">
        <f ca="1">+IF(AND(ISNUMBER(OFFSET('Hygiene Data'!$F$7,0,10*ROW('Hygiene Data'!F155))),'Data Summary'!DV161="Yes"),OFFSET('Hygiene Data'!$F$7,0,10*ROW('Hygiene Data'!F155)),NA())</f>
        <v>#N/A</v>
      </c>
      <c r="BH161" s="492" t="e">
        <f ca="1">+IF(AND(ISNUMBER(OFFSET('Hygiene Data'!$F$9,0,10*ROW('Hygiene Data'!F155))),'Data Summary'!DW161="Yes"),OFFSET('Hygiene Data'!$F$9,0,10*ROW('Hygiene Data'!F155)),NA())</f>
        <v>#N/A</v>
      </c>
      <c r="BI161" s="492" t="e">
        <f ca="1">+IF(AND(ISNUMBER(OFFSET('Hygiene Data'!$G$5,0,10*ROW('Hygiene Data'!G155))),'Data Summary'!DX161="Yes"),OFFSET('Hygiene Data'!$G$5,0,10*ROW('Hygiene Data'!G155)),NA())</f>
        <v>#N/A</v>
      </c>
      <c r="BJ161" s="492" t="e">
        <f ca="1">+IF(AND(ISNUMBER(OFFSET('Hygiene Data'!$G$7,0,10*ROW('Hygiene Data'!G155))),'Data Summary'!DY161="Yes"),OFFSET('Hygiene Data'!$G$7,0,10*ROW('Hygiene Data'!G155)),NA())</f>
        <v>#N/A</v>
      </c>
      <c r="BK161" s="492" t="e">
        <f ca="1">+IF(AND(ISNUMBER(OFFSET('Hygiene Data'!$G$9,0,10*ROW('Hygiene Data'!G155))),'Data Summary'!DZ161="Yes"),OFFSET('Hygiene Data'!$G$9,0,10*ROW('Hygiene Data'!G155)),NA())</f>
        <v>#N/A</v>
      </c>
      <c r="BL161" s="492" t="e">
        <f ca="1">+IF(AND(ISNUMBER(OFFSET('Hygiene Data'!$H$5,0,10*ROW('Hygiene Data'!H155))),'Data Summary'!EA161="Yes"),OFFSET('Hygiene Data'!$H$5,0,10*ROW('Hygiene Data'!H155)),NA())</f>
        <v>#N/A</v>
      </c>
      <c r="BM161" s="492" t="e">
        <f ca="1">+IF(AND(ISNUMBER(OFFSET('Hygiene Data'!$H$7,0,10*ROW('Hygiene Data'!H155))),'Data Summary'!EB161="Yes"),OFFSET('Hygiene Data'!$H$7,0,10*ROW('Hygiene Data'!H155)),NA())</f>
        <v>#N/A</v>
      </c>
      <c r="BN161" s="492" t="e">
        <f ca="1">+IF(AND(ISNUMBER(OFFSET('Hygiene Data'!$H$9,0,10*ROW('Hygiene Data'!H155))),'Data Summary'!EC161="Yes"),OFFSET('Hygiene Data'!$H$9,0,10*ROW('Hygiene Data'!H155)),NA())</f>
        <v>#N/A</v>
      </c>
      <c r="BO161" s="492" t="e">
        <f ca="1">+IF(AND(ISNUMBER(OFFSET('Hygiene Data'!$I$5,0,10*ROW('Hygiene Data'!I155))),'Data Summary'!ED161="Yes"),OFFSET('Hygiene Data'!$I$5,0,10*ROW('Hygiene Data'!I155)),NA())</f>
        <v>#N/A</v>
      </c>
      <c r="BP161" s="492" t="e">
        <f ca="1">+IF(AND(ISNUMBER(OFFSET('Hygiene Data'!$I$7,0,10*ROW('Hygiene Data'!I155))),'Data Summary'!EE161="Yes"),OFFSET('Hygiene Data'!$I$7,0,10*ROW('Hygiene Data'!I155)),NA())</f>
        <v>#N/A</v>
      </c>
      <c r="BQ161" s="492" t="e">
        <f ca="1">+IF(AND(ISNUMBER(OFFSET('Hygiene Data'!$I$9,0,10*ROW('Hygiene Data'!I155))),'Data Summary'!EF161="Yes"),OFFSET('Hygiene Data'!$I$9,0,10*ROW('Hygiene Data'!I155)),NA())</f>
        <v>#N/A</v>
      </c>
    </row>
    <row r="162" spans="1:69" x14ac:dyDescent="0.25">
      <c r="A162" s="488" t="e">
        <f ca="1">+RIGHT('Data Summary'!A162,LEN('Data Summary'!A162)-9)</f>
        <v>#VALUE!</v>
      </c>
      <c r="B162" s="462" t="str">
        <f ca="1">+IF(ISTEXT('Data Summary'!B162),'Data Summary'!B162,"")</f>
        <v/>
      </c>
      <c r="C162" s="489" t="e">
        <f ca="1">+VALUE('Data Summary'!C162)</f>
        <v>#VALUE!</v>
      </c>
      <c r="D162" s="490" t="e">
        <f ca="1">+IF(AND(ISNUMBER(OFFSET('Water Data'!$D$4,0,10*ROW('Water Data'!D156))),'Data Summary'!BS162="Yes"),100-OFFSET('Water Data'!$D$4,0,10*ROW('Water Data'!D156)),NA())</f>
        <v>#N/A</v>
      </c>
      <c r="E162" s="490" t="e">
        <f ca="1">+IF(AND(ISNUMBER(OFFSET('Water Data'!$D$6,0,10*ROW('Water Data'!D156))),'Data Summary'!BT162="Yes"),OFFSET('Water Data'!$D$6,0,10*ROW('Water Data'!D156)),NA())</f>
        <v>#N/A</v>
      </c>
      <c r="F162" s="490" t="e">
        <f ca="1">+IF(AND(ISNUMBER(OFFSET('Water Data'!$D$9,0,10*ROW('Water Data'!D156))),'Data Summary'!BU162="Yes"),OFFSET('Water Data'!$D$9,0,10*ROW('Water Data'!D156)),NA())</f>
        <v>#N/A</v>
      </c>
      <c r="G162" s="490" t="e">
        <f ca="1">+IF(AND(ISNUMBER(OFFSET('Water Data'!$E$4,0,10*ROW('Water Data'!E156))),'Data Summary'!BV162="Yes"),100-OFFSET('Water Data'!$E$4,0,10*ROW('Water Data'!E156)),NA())</f>
        <v>#N/A</v>
      </c>
      <c r="H162" s="490" t="e">
        <f ca="1">+IF(AND(ISNUMBER(OFFSET('Water Data'!$E$6,0,10*ROW('Water Data'!E156))),'Data Summary'!BW162="Yes"),OFFSET('Water Data'!$E$6,0,10*ROW('Water Data'!E156)),NA())</f>
        <v>#N/A</v>
      </c>
      <c r="I162" s="490" t="e">
        <f ca="1">+IF(AND(ISNUMBER(OFFSET('Water Data'!$E$9,0,10*ROW('Water Data'!E156))),'Data Summary'!BX162="Yes"),OFFSET('Water Data'!$E$9,0,10*ROW('Water Data'!E156)),NA())</f>
        <v>#N/A</v>
      </c>
      <c r="J162" s="490" t="e">
        <f ca="1">+IF(AND(ISNUMBER(OFFSET('Water Data'!$F$4,0,10*ROW('Water Data'!F156))),'Data Summary'!BY162="Yes"),100-OFFSET('Water Data'!$F$4,0,10*ROW('Water Data'!F156)),NA())</f>
        <v>#N/A</v>
      </c>
      <c r="K162" s="490" t="e">
        <f ca="1">+IF(AND(ISNUMBER(OFFSET('Water Data'!$F$6,0,10*ROW('Water Data'!F156))),'Data Summary'!BZ162="Yes"),OFFSET('Water Data'!$F$6,0,10*ROW('Water Data'!F156)),NA())</f>
        <v>#N/A</v>
      </c>
      <c r="L162" s="490" t="e">
        <f ca="1">+IF(AND(ISNUMBER(OFFSET('Water Data'!$F$9,0,10*ROW('Water Data'!F156))),'Data Summary'!CA162="Yes"),OFFSET('Water Data'!$F$9,0,10*ROW('Water Data'!F156)),NA())</f>
        <v>#N/A</v>
      </c>
      <c r="M162" s="490" t="e">
        <f ca="1">+IF(AND(ISNUMBER(OFFSET('Water Data'!$G$4,0,10*ROW('Water Data'!G156))),'Data Summary'!CB162="Yes"),100-OFFSET('Water Data'!$G$4,0,10*ROW('Water Data'!G156)),NA())</f>
        <v>#N/A</v>
      </c>
      <c r="N162" s="490" t="e">
        <f ca="1">+IF(AND(ISNUMBER(OFFSET('Water Data'!$G$6,0,10*ROW('Water Data'!G156))),'Data Summary'!CC162="Yes"),OFFSET('Water Data'!$G$6,0,10*ROW('Water Data'!G156)),NA())</f>
        <v>#N/A</v>
      </c>
      <c r="O162" s="490" t="e">
        <f ca="1">+IF(AND(ISNUMBER(OFFSET('Water Data'!$G$9,0,10*ROW('Water Data'!G156))),'Data Summary'!CD162="Yes"),OFFSET('Water Data'!$G$9,0,10*ROW('Water Data'!G156)),NA())</f>
        <v>#N/A</v>
      </c>
      <c r="P162" s="490" t="e">
        <f ca="1">+IF(AND(ISNUMBER(OFFSET('Water Data'!$H$4,0,10*ROW('Water Data'!H156))),'Data Summary'!CE162="Yes"),100-OFFSET('Water Data'!$H$4,0,10*ROW('Water Data'!H156)),NA())</f>
        <v>#N/A</v>
      </c>
      <c r="Q162" s="490" t="e">
        <f ca="1">+IF(AND(ISNUMBER(OFFSET('Water Data'!$H$6,0,10*ROW('Water Data'!H156))),'Data Summary'!CF162="Yes"),OFFSET('Water Data'!$H$6,0,10*ROW('Water Data'!H156)),NA())</f>
        <v>#N/A</v>
      </c>
      <c r="R162" s="490" t="e">
        <f ca="1">+IF(AND(ISNUMBER(OFFSET('Water Data'!$H$9,0,10*ROW('Water Data'!H156))),'Data Summary'!CG162="Yes"),OFFSET('Water Data'!$H$9,0,10*ROW('Water Data'!H156)),NA())</f>
        <v>#N/A</v>
      </c>
      <c r="S162" s="490" t="e">
        <f ca="1">+IF(AND(ISNUMBER(OFFSET('Water Data'!$I$4,0,10*ROW('Water Data'!I156))),'Data Summary'!CH162="Yes"),100-OFFSET('Water Data'!$I$4,0,10*ROW('Water Data'!I156)),NA())</f>
        <v>#N/A</v>
      </c>
      <c r="T162" s="490" t="e">
        <f ca="1">+IF(AND(ISNUMBER(OFFSET('Water Data'!$I$6,0,10*ROW('Water Data'!I156))),'Data Summary'!CI162="Yes"),OFFSET('Water Data'!$I$6,0,10*ROW('Water Data'!I156)),NA())</f>
        <v>#N/A</v>
      </c>
      <c r="U162" s="490" t="e">
        <f ca="1">+IF(AND(ISNUMBER(OFFSET('Water Data'!$I$9,0,10*ROW('Water Data'!I156))),'Data Summary'!CJ162="Yes"),OFFSET('Water Data'!$I$9,0,10*ROW('Water Data'!I156)),NA())</f>
        <v>#N/A</v>
      </c>
      <c r="V162" s="491" t="e">
        <f ca="1">+IF(AND(ISNUMBER(OFFSET('Sanitation Data'!$D$4,0,10*ROW('Sanitation Data'!D156))),'Data Summary'!CK162="Yes"),100-OFFSET('Sanitation Data'!$D$4,0,10*ROW('Sanitation Data'!D156)),NA())</f>
        <v>#N/A</v>
      </c>
      <c r="W162" s="491" t="e">
        <f ca="1">+IF(AND(ISNUMBER(OFFSET('Sanitation Data'!$D$6,0,10*ROW('Sanitation Data'!D156))),'Data Summary'!CL162="Yes"),OFFSET('Sanitation Data'!$D$6,0,10*ROW('Sanitation Data'!D156)),NA())</f>
        <v>#N/A</v>
      </c>
      <c r="X162" s="491" t="e">
        <f ca="1">+IF(AND(ISNUMBER(OFFSET('Sanitation Data'!$D$10,0,10*ROW('Sanitation Data'!D156))),'Data Summary'!CM162="Yes"),OFFSET('Sanitation Data'!$D$10,0,10*ROW('Sanitation Data'!D156)),NA())</f>
        <v>#N/A</v>
      </c>
      <c r="Y162" s="491" t="e">
        <f ca="1">+IF(AND(ISNUMBER(OFFSET('Sanitation Data'!$D$11,0,10*ROW('Sanitation Data'!D156))),'Data Summary'!CN162="Yes"),OFFSET('Sanitation Data'!$D$11,0,10*ROW('Sanitation Data'!D156)),NA())</f>
        <v>#N/A</v>
      </c>
      <c r="Z162" s="491" t="e">
        <f ca="1">+IF(AND(ISNUMBER(OFFSET('Sanitation Data'!$D$12,0,10*ROW('Sanitation Data'!D156))),'Data Summary'!CO162="Yes"),OFFSET('Sanitation Data'!$D$12,0,10*ROW('Sanitation Data'!D156)),NA())</f>
        <v>#N/A</v>
      </c>
      <c r="AA162" s="491" t="e">
        <f ca="1">+IF(AND(ISNUMBER(OFFSET('Sanitation Data'!$E$4,0,10*ROW('Sanitation Data'!E156))),'Data Summary'!CP162="Yes"),100-OFFSET('Sanitation Data'!$E$4,0,10*ROW('Sanitation Data'!E156)),NA())</f>
        <v>#N/A</v>
      </c>
      <c r="AB162" s="491" t="e">
        <f ca="1">+IF(AND(ISNUMBER(OFFSET('Sanitation Data'!$E$6,0,10*ROW('Sanitation Data'!E156))),'Data Summary'!CQ162="Yes"),OFFSET('Sanitation Data'!$E$6,0,10*ROW('Sanitation Data'!E156)),NA())</f>
        <v>#N/A</v>
      </c>
      <c r="AC162" s="491" t="e">
        <f ca="1">+IF(AND(ISNUMBER(OFFSET('Sanitation Data'!$E$10,0,10*ROW('Sanitation Data'!E156))),'Data Summary'!CR162="Yes"),OFFSET('Sanitation Data'!$E$10,0,10*ROW('Sanitation Data'!E156)),NA())</f>
        <v>#N/A</v>
      </c>
      <c r="AD162" s="491" t="e">
        <f ca="1">+IF(AND(ISNUMBER(OFFSET('Sanitation Data'!$E$11,0,10*ROW('Sanitation Data'!E156))),'Data Summary'!CS162="Yes"),OFFSET('Sanitation Data'!$E$11,0,10*ROW('Sanitation Data'!E156)),NA())</f>
        <v>#N/A</v>
      </c>
      <c r="AE162" s="491" t="e">
        <f ca="1">+IF(AND(ISNUMBER(OFFSET('Sanitation Data'!$E$12,0,10*ROW('Sanitation Data'!E156))),'Data Summary'!CT162="Yes"),OFFSET('Sanitation Data'!$E$12,0,10*ROW('Sanitation Data'!E156)),NA())</f>
        <v>#N/A</v>
      </c>
      <c r="AF162" s="491" t="e">
        <f ca="1">+IF(AND(ISNUMBER(OFFSET('Sanitation Data'!$F$4,0,10*ROW('Sanitation Data'!F156))),'Data Summary'!CU162="Yes"),100-OFFSET('Sanitation Data'!$F$4,0,10*ROW('Sanitation Data'!F156)),NA())</f>
        <v>#N/A</v>
      </c>
      <c r="AG162" s="491" t="e">
        <f ca="1">+IF(AND(ISNUMBER(OFFSET('Sanitation Data'!$F$6,0,10*ROW('Sanitation Data'!F156))),'Data Summary'!CV162="Yes"),OFFSET('Sanitation Data'!$F$6,0,10*ROW('Sanitation Data'!F156)),NA())</f>
        <v>#N/A</v>
      </c>
      <c r="AH162" s="491" t="e">
        <f ca="1">+IF(AND(ISNUMBER(OFFSET('Sanitation Data'!$F$10,0,10*ROW('Sanitation Data'!F156))),'Data Summary'!CW162="Yes"),OFFSET('Sanitation Data'!$F$10,0,10*ROW('Sanitation Data'!F156)),NA())</f>
        <v>#N/A</v>
      </c>
      <c r="AI162" s="491" t="e">
        <f ca="1">+IF(AND(ISNUMBER(OFFSET('Sanitation Data'!$F$11,0,10*ROW('Sanitation Data'!F156))),'Data Summary'!CX162="Yes"),OFFSET('Sanitation Data'!$F$11,0,10*ROW('Sanitation Data'!F156)),NA())</f>
        <v>#N/A</v>
      </c>
      <c r="AJ162" s="491" t="e">
        <f ca="1">+IF(AND(ISNUMBER(OFFSET('Sanitation Data'!$F$12,0,10*ROW('Sanitation Data'!F156))),'Data Summary'!CY162="Yes"),OFFSET('Sanitation Data'!$F$12,0,10*ROW('Sanitation Data'!F156)),NA())</f>
        <v>#N/A</v>
      </c>
      <c r="AK162" s="491" t="e">
        <f ca="1">+IF(AND(ISNUMBER(OFFSET('Sanitation Data'!$G$4,0,10*ROW('Sanitation Data'!G156))),'Data Summary'!CZ162="Yes"),100-OFFSET('Sanitation Data'!$G$4,0,10*ROW('Sanitation Data'!G156)),NA())</f>
        <v>#N/A</v>
      </c>
      <c r="AL162" s="491" t="e">
        <f ca="1">+IF(AND(ISNUMBER(OFFSET('Sanitation Data'!$G$6,0,10*ROW('Sanitation Data'!G156))),'Data Summary'!DA162="Yes"),OFFSET('Sanitation Data'!$G$6,0,10*ROW('Sanitation Data'!G156)),NA())</f>
        <v>#N/A</v>
      </c>
      <c r="AM162" s="491" t="e">
        <f ca="1">+IF(AND(ISNUMBER(OFFSET('Sanitation Data'!$G$10,0,10*ROW('Sanitation Data'!G156))),'Data Summary'!DB162="Yes"),OFFSET('Sanitation Data'!$G$10,0,10*ROW('Sanitation Data'!G156)),NA())</f>
        <v>#N/A</v>
      </c>
      <c r="AN162" s="491" t="e">
        <f ca="1">+IF(AND(ISNUMBER(OFFSET('Sanitation Data'!$G$11,0,10*ROW('Sanitation Data'!G156))),'Data Summary'!DC162="Yes"),OFFSET('Sanitation Data'!$G$11,0,10*ROW('Sanitation Data'!G156)),NA())</f>
        <v>#N/A</v>
      </c>
      <c r="AO162" s="491" t="e">
        <f ca="1">+IF(AND(ISNUMBER(OFFSET('Sanitation Data'!$G$12,0,10*ROW('Sanitation Data'!G156))),'Data Summary'!DD162="Yes"),OFFSET('Sanitation Data'!$G$12,0,10*ROW('Sanitation Data'!G156)),NA())</f>
        <v>#N/A</v>
      </c>
      <c r="AP162" s="491" t="e">
        <f ca="1">+IF(AND(ISNUMBER(OFFSET('Sanitation Data'!$H$4,0,10*ROW('Sanitation Data'!H156))),'Data Summary'!DE162="Yes"),100-OFFSET('Sanitation Data'!$H$4,0,10*ROW('Sanitation Data'!H156)),NA())</f>
        <v>#N/A</v>
      </c>
      <c r="AQ162" s="491" t="e">
        <f ca="1">+IF(AND(ISNUMBER(OFFSET('Sanitation Data'!$H$6,0,10*ROW('Sanitation Data'!H156))),'Data Summary'!DF162="Yes"),OFFSET('Sanitation Data'!$H$6,0,10*ROW('Sanitation Data'!H156)),NA())</f>
        <v>#N/A</v>
      </c>
      <c r="AR162" s="491" t="e">
        <f ca="1">+IF(AND(ISNUMBER(OFFSET('Sanitation Data'!$H$10,0,10*ROW('Sanitation Data'!H156))),'Data Summary'!DG162="Yes"),OFFSET('Sanitation Data'!$H$10,0,10*ROW('Sanitation Data'!H156)),NA())</f>
        <v>#N/A</v>
      </c>
      <c r="AS162" s="491" t="e">
        <f ca="1">+IF(AND(ISNUMBER(OFFSET('Sanitation Data'!$H$11,0,10*ROW('Sanitation Data'!H156))),'Data Summary'!DH162="Yes"),OFFSET('Sanitation Data'!$H$11,0,10*ROW('Sanitation Data'!H156)),NA())</f>
        <v>#N/A</v>
      </c>
      <c r="AT162" s="491" t="e">
        <f ca="1">+IF(AND(ISNUMBER(OFFSET('Sanitation Data'!$H$12,0,10*ROW('Sanitation Data'!H156))),'Data Summary'!DI162="Yes"),OFFSET('Sanitation Data'!$H$12,0,10*ROW('Sanitation Data'!H156)),NA())</f>
        <v>#N/A</v>
      </c>
      <c r="AU162" s="491" t="e">
        <f ca="1">+IF(AND(ISNUMBER(OFFSET('Sanitation Data'!$I$4,0,10*ROW('Sanitation Data'!I156))),'Data Summary'!DJ162="Yes"),100-OFFSET('Sanitation Data'!$I$4,0,10*ROW('Sanitation Data'!I156)),NA())</f>
        <v>#N/A</v>
      </c>
      <c r="AV162" s="491" t="e">
        <f ca="1">+IF(AND(ISNUMBER(OFFSET('Sanitation Data'!$I$6,0,10*ROW('Sanitation Data'!I156))),'Data Summary'!DK162="Yes"),OFFSET('Sanitation Data'!$I$6,0,10*ROW('Sanitation Data'!I156)),NA())</f>
        <v>#N/A</v>
      </c>
      <c r="AW162" s="491" t="e">
        <f ca="1">+IF(AND(ISNUMBER(OFFSET('Sanitation Data'!$I$10,0,10*ROW('Sanitation Data'!I156))),'Data Summary'!DL162="Yes"),OFFSET('Sanitation Data'!$I$10,0,10*ROW('Sanitation Data'!I156)),NA())</f>
        <v>#N/A</v>
      </c>
      <c r="AX162" s="491" t="e">
        <f ca="1">+IF(AND(ISNUMBER(OFFSET('Sanitation Data'!$I$11,0,10*ROW('Sanitation Data'!I156))),'Data Summary'!DM162="Yes"),OFFSET('Sanitation Data'!$I$11,0,10*ROW('Sanitation Data'!I156)),NA())</f>
        <v>#N/A</v>
      </c>
      <c r="AY162" s="491" t="e">
        <f ca="1">+IF(AND(ISNUMBER(OFFSET('Sanitation Data'!$I$12,0,10*ROW('Sanitation Data'!I156))),'Data Summary'!DN162="Yes"),OFFSET('Sanitation Data'!$I$12,0,10*ROW('Sanitation Data'!I156)),NA())</f>
        <v>#N/A</v>
      </c>
      <c r="AZ162" s="492" t="e">
        <f ca="1">+IF(AND(ISNUMBER(OFFSET('Hygiene Data'!$D$5,0,10*ROW('Hygiene Data'!D156))),'Data Summary'!DO162="Yes"),OFFSET('Hygiene Data'!$D$5,0,10*ROW('Hygiene Data'!D156)),NA())</f>
        <v>#N/A</v>
      </c>
      <c r="BA162" s="492" t="e">
        <f ca="1">+IF(AND(ISNUMBER(OFFSET('Hygiene Data'!$D$7,0,10*ROW('Hygiene Data'!D156))),'Data Summary'!DP162="Yes"),OFFSET('Hygiene Data'!$D$7,0,10*ROW('Hygiene Data'!D156)),NA())</f>
        <v>#N/A</v>
      </c>
      <c r="BB162" s="492" t="e">
        <f ca="1">+IF(AND(ISNUMBER(OFFSET('Hygiene Data'!$D$9,0,10*ROW('Hygiene Data'!D156))),'Data Summary'!DQ162="Yes"),OFFSET('Hygiene Data'!$D$9,0,10*ROW('Hygiene Data'!D156)),NA())</f>
        <v>#N/A</v>
      </c>
      <c r="BC162" s="492" t="e">
        <f ca="1">+IF(AND(ISNUMBER(OFFSET('Hygiene Data'!$E$5,0,10*ROW('Hygiene Data'!E156))),'Data Summary'!DR162="Yes"),OFFSET('Hygiene Data'!$E$5,0,10*ROW('Hygiene Data'!E156)),NA())</f>
        <v>#N/A</v>
      </c>
      <c r="BD162" s="492" t="e">
        <f ca="1">+IF(AND(ISNUMBER(OFFSET('Hygiene Data'!$E$7,0,10*ROW('Hygiene Data'!E156))),'Data Summary'!DS162="Yes"),OFFSET('Hygiene Data'!$E$7,0,10*ROW('Hygiene Data'!E156)),NA())</f>
        <v>#N/A</v>
      </c>
      <c r="BE162" s="492" t="e">
        <f ca="1">+IF(AND(ISNUMBER(OFFSET('Hygiene Data'!$E$9,0,10*ROW('Hygiene Data'!E156))),'Data Summary'!DT162="Yes"),OFFSET('Hygiene Data'!$E$9,0,10*ROW('Hygiene Data'!E156)),NA())</f>
        <v>#N/A</v>
      </c>
      <c r="BF162" s="492" t="e">
        <f ca="1">+IF(AND(ISNUMBER(OFFSET('Hygiene Data'!$F$5,0,10*ROW('Hygiene Data'!F156))),'Data Summary'!DU162="Yes"),OFFSET('Hygiene Data'!$F$5,0,10*ROW('Hygiene Data'!F156)),NA())</f>
        <v>#N/A</v>
      </c>
      <c r="BG162" s="492" t="e">
        <f ca="1">+IF(AND(ISNUMBER(OFFSET('Hygiene Data'!$F$7,0,10*ROW('Hygiene Data'!F156))),'Data Summary'!DV162="Yes"),OFFSET('Hygiene Data'!$F$7,0,10*ROW('Hygiene Data'!F156)),NA())</f>
        <v>#N/A</v>
      </c>
      <c r="BH162" s="492" t="e">
        <f ca="1">+IF(AND(ISNUMBER(OFFSET('Hygiene Data'!$F$9,0,10*ROW('Hygiene Data'!F156))),'Data Summary'!DW162="Yes"),OFFSET('Hygiene Data'!$F$9,0,10*ROW('Hygiene Data'!F156)),NA())</f>
        <v>#N/A</v>
      </c>
      <c r="BI162" s="492" t="e">
        <f ca="1">+IF(AND(ISNUMBER(OFFSET('Hygiene Data'!$G$5,0,10*ROW('Hygiene Data'!G156))),'Data Summary'!DX162="Yes"),OFFSET('Hygiene Data'!$G$5,0,10*ROW('Hygiene Data'!G156)),NA())</f>
        <v>#N/A</v>
      </c>
      <c r="BJ162" s="492" t="e">
        <f ca="1">+IF(AND(ISNUMBER(OFFSET('Hygiene Data'!$G$7,0,10*ROW('Hygiene Data'!G156))),'Data Summary'!DY162="Yes"),OFFSET('Hygiene Data'!$G$7,0,10*ROW('Hygiene Data'!G156)),NA())</f>
        <v>#N/A</v>
      </c>
      <c r="BK162" s="492" t="e">
        <f ca="1">+IF(AND(ISNUMBER(OFFSET('Hygiene Data'!$G$9,0,10*ROW('Hygiene Data'!G156))),'Data Summary'!DZ162="Yes"),OFFSET('Hygiene Data'!$G$9,0,10*ROW('Hygiene Data'!G156)),NA())</f>
        <v>#N/A</v>
      </c>
      <c r="BL162" s="492" t="e">
        <f ca="1">+IF(AND(ISNUMBER(OFFSET('Hygiene Data'!$H$5,0,10*ROW('Hygiene Data'!H156))),'Data Summary'!EA162="Yes"),OFFSET('Hygiene Data'!$H$5,0,10*ROW('Hygiene Data'!H156)),NA())</f>
        <v>#N/A</v>
      </c>
      <c r="BM162" s="492" t="e">
        <f ca="1">+IF(AND(ISNUMBER(OFFSET('Hygiene Data'!$H$7,0,10*ROW('Hygiene Data'!H156))),'Data Summary'!EB162="Yes"),OFFSET('Hygiene Data'!$H$7,0,10*ROW('Hygiene Data'!H156)),NA())</f>
        <v>#N/A</v>
      </c>
      <c r="BN162" s="492" t="e">
        <f ca="1">+IF(AND(ISNUMBER(OFFSET('Hygiene Data'!$H$9,0,10*ROW('Hygiene Data'!H156))),'Data Summary'!EC162="Yes"),OFFSET('Hygiene Data'!$H$9,0,10*ROW('Hygiene Data'!H156)),NA())</f>
        <v>#N/A</v>
      </c>
      <c r="BO162" s="492" t="e">
        <f ca="1">+IF(AND(ISNUMBER(OFFSET('Hygiene Data'!$I$5,0,10*ROW('Hygiene Data'!I156))),'Data Summary'!ED162="Yes"),OFFSET('Hygiene Data'!$I$5,0,10*ROW('Hygiene Data'!I156)),NA())</f>
        <v>#N/A</v>
      </c>
      <c r="BP162" s="492" t="e">
        <f ca="1">+IF(AND(ISNUMBER(OFFSET('Hygiene Data'!$I$7,0,10*ROW('Hygiene Data'!I156))),'Data Summary'!EE162="Yes"),OFFSET('Hygiene Data'!$I$7,0,10*ROW('Hygiene Data'!I156)),NA())</f>
        <v>#N/A</v>
      </c>
      <c r="BQ162" s="492" t="e">
        <f ca="1">+IF(AND(ISNUMBER(OFFSET('Hygiene Data'!$I$9,0,10*ROW('Hygiene Data'!I156))),'Data Summary'!EF162="Yes"),OFFSET('Hygiene Data'!$I$9,0,10*ROW('Hygiene Data'!I156)),NA())</f>
        <v>#N/A</v>
      </c>
    </row>
    <row r="163" spans="1:69" x14ac:dyDescent="0.25">
      <c r="A163" s="488" t="e">
        <f ca="1">+RIGHT('Data Summary'!A163,LEN('Data Summary'!A163)-9)</f>
        <v>#VALUE!</v>
      </c>
      <c r="B163" s="462" t="str">
        <f ca="1">+IF(ISTEXT('Data Summary'!B163),'Data Summary'!B163,"")</f>
        <v/>
      </c>
      <c r="C163" s="489" t="e">
        <f ca="1">+VALUE('Data Summary'!C163)</f>
        <v>#VALUE!</v>
      </c>
      <c r="D163" s="490" t="e">
        <f ca="1">+IF(AND(ISNUMBER(OFFSET('Water Data'!$D$4,0,10*ROW('Water Data'!D157))),'Data Summary'!BS163="Yes"),100-OFFSET('Water Data'!$D$4,0,10*ROW('Water Data'!D157)),NA())</f>
        <v>#N/A</v>
      </c>
      <c r="E163" s="490" t="e">
        <f ca="1">+IF(AND(ISNUMBER(OFFSET('Water Data'!$D$6,0,10*ROW('Water Data'!D157))),'Data Summary'!BT163="Yes"),OFFSET('Water Data'!$D$6,0,10*ROW('Water Data'!D157)),NA())</f>
        <v>#N/A</v>
      </c>
      <c r="F163" s="490" t="e">
        <f ca="1">+IF(AND(ISNUMBER(OFFSET('Water Data'!$D$9,0,10*ROW('Water Data'!D157))),'Data Summary'!BU163="Yes"),OFFSET('Water Data'!$D$9,0,10*ROW('Water Data'!D157)),NA())</f>
        <v>#N/A</v>
      </c>
      <c r="G163" s="490" t="e">
        <f ca="1">+IF(AND(ISNUMBER(OFFSET('Water Data'!$E$4,0,10*ROW('Water Data'!E157))),'Data Summary'!BV163="Yes"),100-OFFSET('Water Data'!$E$4,0,10*ROW('Water Data'!E157)),NA())</f>
        <v>#N/A</v>
      </c>
      <c r="H163" s="490" t="e">
        <f ca="1">+IF(AND(ISNUMBER(OFFSET('Water Data'!$E$6,0,10*ROW('Water Data'!E157))),'Data Summary'!BW163="Yes"),OFFSET('Water Data'!$E$6,0,10*ROW('Water Data'!E157)),NA())</f>
        <v>#N/A</v>
      </c>
      <c r="I163" s="490" t="e">
        <f ca="1">+IF(AND(ISNUMBER(OFFSET('Water Data'!$E$9,0,10*ROW('Water Data'!E157))),'Data Summary'!BX163="Yes"),OFFSET('Water Data'!$E$9,0,10*ROW('Water Data'!E157)),NA())</f>
        <v>#N/A</v>
      </c>
      <c r="J163" s="490" t="e">
        <f ca="1">+IF(AND(ISNUMBER(OFFSET('Water Data'!$F$4,0,10*ROW('Water Data'!F157))),'Data Summary'!BY163="Yes"),100-OFFSET('Water Data'!$F$4,0,10*ROW('Water Data'!F157)),NA())</f>
        <v>#N/A</v>
      </c>
      <c r="K163" s="490" t="e">
        <f ca="1">+IF(AND(ISNUMBER(OFFSET('Water Data'!$F$6,0,10*ROW('Water Data'!F157))),'Data Summary'!BZ163="Yes"),OFFSET('Water Data'!$F$6,0,10*ROW('Water Data'!F157)),NA())</f>
        <v>#N/A</v>
      </c>
      <c r="L163" s="490" t="e">
        <f ca="1">+IF(AND(ISNUMBER(OFFSET('Water Data'!$F$9,0,10*ROW('Water Data'!F157))),'Data Summary'!CA163="Yes"),OFFSET('Water Data'!$F$9,0,10*ROW('Water Data'!F157)),NA())</f>
        <v>#N/A</v>
      </c>
      <c r="M163" s="490" t="e">
        <f ca="1">+IF(AND(ISNUMBER(OFFSET('Water Data'!$G$4,0,10*ROW('Water Data'!G157))),'Data Summary'!CB163="Yes"),100-OFFSET('Water Data'!$G$4,0,10*ROW('Water Data'!G157)),NA())</f>
        <v>#N/A</v>
      </c>
      <c r="N163" s="490" t="e">
        <f ca="1">+IF(AND(ISNUMBER(OFFSET('Water Data'!$G$6,0,10*ROW('Water Data'!G157))),'Data Summary'!CC163="Yes"),OFFSET('Water Data'!$G$6,0,10*ROW('Water Data'!G157)),NA())</f>
        <v>#N/A</v>
      </c>
      <c r="O163" s="490" t="e">
        <f ca="1">+IF(AND(ISNUMBER(OFFSET('Water Data'!$G$9,0,10*ROW('Water Data'!G157))),'Data Summary'!CD163="Yes"),OFFSET('Water Data'!$G$9,0,10*ROW('Water Data'!G157)),NA())</f>
        <v>#N/A</v>
      </c>
      <c r="P163" s="490" t="e">
        <f ca="1">+IF(AND(ISNUMBER(OFFSET('Water Data'!$H$4,0,10*ROW('Water Data'!H157))),'Data Summary'!CE163="Yes"),100-OFFSET('Water Data'!$H$4,0,10*ROW('Water Data'!H157)),NA())</f>
        <v>#N/A</v>
      </c>
      <c r="Q163" s="490" t="e">
        <f ca="1">+IF(AND(ISNUMBER(OFFSET('Water Data'!$H$6,0,10*ROW('Water Data'!H157))),'Data Summary'!CF163="Yes"),OFFSET('Water Data'!$H$6,0,10*ROW('Water Data'!H157)),NA())</f>
        <v>#N/A</v>
      </c>
      <c r="R163" s="490" t="e">
        <f ca="1">+IF(AND(ISNUMBER(OFFSET('Water Data'!$H$9,0,10*ROW('Water Data'!H157))),'Data Summary'!CG163="Yes"),OFFSET('Water Data'!$H$9,0,10*ROW('Water Data'!H157)),NA())</f>
        <v>#N/A</v>
      </c>
      <c r="S163" s="490" t="e">
        <f ca="1">+IF(AND(ISNUMBER(OFFSET('Water Data'!$I$4,0,10*ROW('Water Data'!I157))),'Data Summary'!CH163="Yes"),100-OFFSET('Water Data'!$I$4,0,10*ROW('Water Data'!I157)),NA())</f>
        <v>#N/A</v>
      </c>
      <c r="T163" s="490" t="e">
        <f ca="1">+IF(AND(ISNUMBER(OFFSET('Water Data'!$I$6,0,10*ROW('Water Data'!I157))),'Data Summary'!CI163="Yes"),OFFSET('Water Data'!$I$6,0,10*ROW('Water Data'!I157)),NA())</f>
        <v>#N/A</v>
      </c>
      <c r="U163" s="490" t="e">
        <f ca="1">+IF(AND(ISNUMBER(OFFSET('Water Data'!$I$9,0,10*ROW('Water Data'!I157))),'Data Summary'!CJ163="Yes"),OFFSET('Water Data'!$I$9,0,10*ROW('Water Data'!I157)),NA())</f>
        <v>#N/A</v>
      </c>
      <c r="V163" s="491" t="e">
        <f ca="1">+IF(AND(ISNUMBER(OFFSET('Sanitation Data'!$D$4,0,10*ROW('Sanitation Data'!D157))),'Data Summary'!CK163="Yes"),100-OFFSET('Sanitation Data'!$D$4,0,10*ROW('Sanitation Data'!D157)),NA())</f>
        <v>#N/A</v>
      </c>
      <c r="W163" s="491" t="e">
        <f ca="1">+IF(AND(ISNUMBER(OFFSET('Sanitation Data'!$D$6,0,10*ROW('Sanitation Data'!D157))),'Data Summary'!CL163="Yes"),OFFSET('Sanitation Data'!$D$6,0,10*ROW('Sanitation Data'!D157)),NA())</f>
        <v>#N/A</v>
      </c>
      <c r="X163" s="491" t="e">
        <f ca="1">+IF(AND(ISNUMBER(OFFSET('Sanitation Data'!$D$10,0,10*ROW('Sanitation Data'!D157))),'Data Summary'!CM163="Yes"),OFFSET('Sanitation Data'!$D$10,0,10*ROW('Sanitation Data'!D157)),NA())</f>
        <v>#N/A</v>
      </c>
      <c r="Y163" s="491" t="e">
        <f ca="1">+IF(AND(ISNUMBER(OFFSET('Sanitation Data'!$D$11,0,10*ROW('Sanitation Data'!D157))),'Data Summary'!CN163="Yes"),OFFSET('Sanitation Data'!$D$11,0,10*ROW('Sanitation Data'!D157)),NA())</f>
        <v>#N/A</v>
      </c>
      <c r="Z163" s="491" t="e">
        <f ca="1">+IF(AND(ISNUMBER(OFFSET('Sanitation Data'!$D$12,0,10*ROW('Sanitation Data'!D157))),'Data Summary'!CO163="Yes"),OFFSET('Sanitation Data'!$D$12,0,10*ROW('Sanitation Data'!D157)),NA())</f>
        <v>#N/A</v>
      </c>
      <c r="AA163" s="491" t="e">
        <f ca="1">+IF(AND(ISNUMBER(OFFSET('Sanitation Data'!$E$4,0,10*ROW('Sanitation Data'!E157))),'Data Summary'!CP163="Yes"),100-OFFSET('Sanitation Data'!$E$4,0,10*ROW('Sanitation Data'!E157)),NA())</f>
        <v>#N/A</v>
      </c>
      <c r="AB163" s="491" t="e">
        <f ca="1">+IF(AND(ISNUMBER(OFFSET('Sanitation Data'!$E$6,0,10*ROW('Sanitation Data'!E157))),'Data Summary'!CQ163="Yes"),OFFSET('Sanitation Data'!$E$6,0,10*ROW('Sanitation Data'!E157)),NA())</f>
        <v>#N/A</v>
      </c>
      <c r="AC163" s="491" t="e">
        <f ca="1">+IF(AND(ISNUMBER(OFFSET('Sanitation Data'!$E$10,0,10*ROW('Sanitation Data'!E157))),'Data Summary'!CR163="Yes"),OFFSET('Sanitation Data'!$E$10,0,10*ROW('Sanitation Data'!E157)),NA())</f>
        <v>#N/A</v>
      </c>
      <c r="AD163" s="491" t="e">
        <f ca="1">+IF(AND(ISNUMBER(OFFSET('Sanitation Data'!$E$11,0,10*ROW('Sanitation Data'!E157))),'Data Summary'!CS163="Yes"),OFFSET('Sanitation Data'!$E$11,0,10*ROW('Sanitation Data'!E157)),NA())</f>
        <v>#N/A</v>
      </c>
      <c r="AE163" s="491" t="e">
        <f ca="1">+IF(AND(ISNUMBER(OFFSET('Sanitation Data'!$E$12,0,10*ROW('Sanitation Data'!E157))),'Data Summary'!CT163="Yes"),OFFSET('Sanitation Data'!$E$12,0,10*ROW('Sanitation Data'!E157)),NA())</f>
        <v>#N/A</v>
      </c>
      <c r="AF163" s="491" t="e">
        <f ca="1">+IF(AND(ISNUMBER(OFFSET('Sanitation Data'!$F$4,0,10*ROW('Sanitation Data'!F157))),'Data Summary'!CU163="Yes"),100-OFFSET('Sanitation Data'!$F$4,0,10*ROW('Sanitation Data'!F157)),NA())</f>
        <v>#N/A</v>
      </c>
      <c r="AG163" s="491" t="e">
        <f ca="1">+IF(AND(ISNUMBER(OFFSET('Sanitation Data'!$F$6,0,10*ROW('Sanitation Data'!F157))),'Data Summary'!CV163="Yes"),OFFSET('Sanitation Data'!$F$6,0,10*ROW('Sanitation Data'!F157)),NA())</f>
        <v>#N/A</v>
      </c>
      <c r="AH163" s="491" t="e">
        <f ca="1">+IF(AND(ISNUMBER(OFFSET('Sanitation Data'!$F$10,0,10*ROW('Sanitation Data'!F157))),'Data Summary'!CW163="Yes"),OFFSET('Sanitation Data'!$F$10,0,10*ROW('Sanitation Data'!F157)),NA())</f>
        <v>#N/A</v>
      </c>
      <c r="AI163" s="491" t="e">
        <f ca="1">+IF(AND(ISNUMBER(OFFSET('Sanitation Data'!$F$11,0,10*ROW('Sanitation Data'!F157))),'Data Summary'!CX163="Yes"),OFFSET('Sanitation Data'!$F$11,0,10*ROW('Sanitation Data'!F157)),NA())</f>
        <v>#N/A</v>
      </c>
      <c r="AJ163" s="491" t="e">
        <f ca="1">+IF(AND(ISNUMBER(OFFSET('Sanitation Data'!$F$12,0,10*ROW('Sanitation Data'!F157))),'Data Summary'!CY163="Yes"),OFFSET('Sanitation Data'!$F$12,0,10*ROW('Sanitation Data'!F157)),NA())</f>
        <v>#N/A</v>
      </c>
      <c r="AK163" s="491" t="e">
        <f ca="1">+IF(AND(ISNUMBER(OFFSET('Sanitation Data'!$G$4,0,10*ROW('Sanitation Data'!G157))),'Data Summary'!CZ163="Yes"),100-OFFSET('Sanitation Data'!$G$4,0,10*ROW('Sanitation Data'!G157)),NA())</f>
        <v>#N/A</v>
      </c>
      <c r="AL163" s="491" t="e">
        <f ca="1">+IF(AND(ISNUMBER(OFFSET('Sanitation Data'!$G$6,0,10*ROW('Sanitation Data'!G157))),'Data Summary'!DA163="Yes"),OFFSET('Sanitation Data'!$G$6,0,10*ROW('Sanitation Data'!G157)),NA())</f>
        <v>#N/A</v>
      </c>
      <c r="AM163" s="491" t="e">
        <f ca="1">+IF(AND(ISNUMBER(OFFSET('Sanitation Data'!$G$10,0,10*ROW('Sanitation Data'!G157))),'Data Summary'!DB163="Yes"),OFFSET('Sanitation Data'!$G$10,0,10*ROW('Sanitation Data'!G157)),NA())</f>
        <v>#N/A</v>
      </c>
      <c r="AN163" s="491" t="e">
        <f ca="1">+IF(AND(ISNUMBER(OFFSET('Sanitation Data'!$G$11,0,10*ROW('Sanitation Data'!G157))),'Data Summary'!DC163="Yes"),OFFSET('Sanitation Data'!$G$11,0,10*ROW('Sanitation Data'!G157)),NA())</f>
        <v>#N/A</v>
      </c>
      <c r="AO163" s="491" t="e">
        <f ca="1">+IF(AND(ISNUMBER(OFFSET('Sanitation Data'!$G$12,0,10*ROW('Sanitation Data'!G157))),'Data Summary'!DD163="Yes"),OFFSET('Sanitation Data'!$G$12,0,10*ROW('Sanitation Data'!G157)),NA())</f>
        <v>#N/A</v>
      </c>
      <c r="AP163" s="491" t="e">
        <f ca="1">+IF(AND(ISNUMBER(OFFSET('Sanitation Data'!$H$4,0,10*ROW('Sanitation Data'!H157))),'Data Summary'!DE163="Yes"),100-OFFSET('Sanitation Data'!$H$4,0,10*ROW('Sanitation Data'!H157)),NA())</f>
        <v>#N/A</v>
      </c>
      <c r="AQ163" s="491" t="e">
        <f ca="1">+IF(AND(ISNUMBER(OFFSET('Sanitation Data'!$H$6,0,10*ROW('Sanitation Data'!H157))),'Data Summary'!DF163="Yes"),OFFSET('Sanitation Data'!$H$6,0,10*ROW('Sanitation Data'!H157)),NA())</f>
        <v>#N/A</v>
      </c>
      <c r="AR163" s="491" t="e">
        <f ca="1">+IF(AND(ISNUMBER(OFFSET('Sanitation Data'!$H$10,0,10*ROW('Sanitation Data'!H157))),'Data Summary'!DG163="Yes"),OFFSET('Sanitation Data'!$H$10,0,10*ROW('Sanitation Data'!H157)),NA())</f>
        <v>#N/A</v>
      </c>
      <c r="AS163" s="491" t="e">
        <f ca="1">+IF(AND(ISNUMBER(OFFSET('Sanitation Data'!$H$11,0,10*ROW('Sanitation Data'!H157))),'Data Summary'!DH163="Yes"),OFFSET('Sanitation Data'!$H$11,0,10*ROW('Sanitation Data'!H157)),NA())</f>
        <v>#N/A</v>
      </c>
      <c r="AT163" s="491" t="e">
        <f ca="1">+IF(AND(ISNUMBER(OFFSET('Sanitation Data'!$H$12,0,10*ROW('Sanitation Data'!H157))),'Data Summary'!DI163="Yes"),OFFSET('Sanitation Data'!$H$12,0,10*ROW('Sanitation Data'!H157)),NA())</f>
        <v>#N/A</v>
      </c>
      <c r="AU163" s="491" t="e">
        <f ca="1">+IF(AND(ISNUMBER(OFFSET('Sanitation Data'!$I$4,0,10*ROW('Sanitation Data'!I157))),'Data Summary'!DJ163="Yes"),100-OFFSET('Sanitation Data'!$I$4,0,10*ROW('Sanitation Data'!I157)),NA())</f>
        <v>#N/A</v>
      </c>
      <c r="AV163" s="491" t="e">
        <f ca="1">+IF(AND(ISNUMBER(OFFSET('Sanitation Data'!$I$6,0,10*ROW('Sanitation Data'!I157))),'Data Summary'!DK163="Yes"),OFFSET('Sanitation Data'!$I$6,0,10*ROW('Sanitation Data'!I157)),NA())</f>
        <v>#N/A</v>
      </c>
      <c r="AW163" s="491" t="e">
        <f ca="1">+IF(AND(ISNUMBER(OFFSET('Sanitation Data'!$I$10,0,10*ROW('Sanitation Data'!I157))),'Data Summary'!DL163="Yes"),OFFSET('Sanitation Data'!$I$10,0,10*ROW('Sanitation Data'!I157)),NA())</f>
        <v>#N/A</v>
      </c>
      <c r="AX163" s="491" t="e">
        <f ca="1">+IF(AND(ISNUMBER(OFFSET('Sanitation Data'!$I$11,0,10*ROW('Sanitation Data'!I157))),'Data Summary'!DM163="Yes"),OFFSET('Sanitation Data'!$I$11,0,10*ROW('Sanitation Data'!I157)),NA())</f>
        <v>#N/A</v>
      </c>
      <c r="AY163" s="491" t="e">
        <f ca="1">+IF(AND(ISNUMBER(OFFSET('Sanitation Data'!$I$12,0,10*ROW('Sanitation Data'!I157))),'Data Summary'!DN163="Yes"),OFFSET('Sanitation Data'!$I$12,0,10*ROW('Sanitation Data'!I157)),NA())</f>
        <v>#N/A</v>
      </c>
      <c r="AZ163" s="492" t="e">
        <f ca="1">+IF(AND(ISNUMBER(OFFSET('Hygiene Data'!$D$5,0,10*ROW('Hygiene Data'!D157))),'Data Summary'!DO163="Yes"),OFFSET('Hygiene Data'!$D$5,0,10*ROW('Hygiene Data'!D157)),NA())</f>
        <v>#N/A</v>
      </c>
      <c r="BA163" s="492" t="e">
        <f ca="1">+IF(AND(ISNUMBER(OFFSET('Hygiene Data'!$D$7,0,10*ROW('Hygiene Data'!D157))),'Data Summary'!DP163="Yes"),OFFSET('Hygiene Data'!$D$7,0,10*ROW('Hygiene Data'!D157)),NA())</f>
        <v>#N/A</v>
      </c>
      <c r="BB163" s="492" t="e">
        <f ca="1">+IF(AND(ISNUMBER(OFFSET('Hygiene Data'!$D$9,0,10*ROW('Hygiene Data'!D157))),'Data Summary'!DQ163="Yes"),OFFSET('Hygiene Data'!$D$9,0,10*ROW('Hygiene Data'!D157)),NA())</f>
        <v>#N/A</v>
      </c>
      <c r="BC163" s="492" t="e">
        <f ca="1">+IF(AND(ISNUMBER(OFFSET('Hygiene Data'!$E$5,0,10*ROW('Hygiene Data'!E157))),'Data Summary'!DR163="Yes"),OFFSET('Hygiene Data'!$E$5,0,10*ROW('Hygiene Data'!E157)),NA())</f>
        <v>#N/A</v>
      </c>
      <c r="BD163" s="492" t="e">
        <f ca="1">+IF(AND(ISNUMBER(OFFSET('Hygiene Data'!$E$7,0,10*ROW('Hygiene Data'!E157))),'Data Summary'!DS163="Yes"),OFFSET('Hygiene Data'!$E$7,0,10*ROW('Hygiene Data'!E157)),NA())</f>
        <v>#N/A</v>
      </c>
      <c r="BE163" s="492" t="e">
        <f ca="1">+IF(AND(ISNUMBER(OFFSET('Hygiene Data'!$E$9,0,10*ROW('Hygiene Data'!E157))),'Data Summary'!DT163="Yes"),OFFSET('Hygiene Data'!$E$9,0,10*ROW('Hygiene Data'!E157)),NA())</f>
        <v>#N/A</v>
      </c>
      <c r="BF163" s="492" t="e">
        <f ca="1">+IF(AND(ISNUMBER(OFFSET('Hygiene Data'!$F$5,0,10*ROW('Hygiene Data'!F157))),'Data Summary'!DU163="Yes"),OFFSET('Hygiene Data'!$F$5,0,10*ROW('Hygiene Data'!F157)),NA())</f>
        <v>#N/A</v>
      </c>
      <c r="BG163" s="492" t="e">
        <f ca="1">+IF(AND(ISNUMBER(OFFSET('Hygiene Data'!$F$7,0,10*ROW('Hygiene Data'!F157))),'Data Summary'!DV163="Yes"),OFFSET('Hygiene Data'!$F$7,0,10*ROW('Hygiene Data'!F157)),NA())</f>
        <v>#N/A</v>
      </c>
      <c r="BH163" s="492" t="e">
        <f ca="1">+IF(AND(ISNUMBER(OFFSET('Hygiene Data'!$F$9,0,10*ROW('Hygiene Data'!F157))),'Data Summary'!DW163="Yes"),OFFSET('Hygiene Data'!$F$9,0,10*ROW('Hygiene Data'!F157)),NA())</f>
        <v>#N/A</v>
      </c>
      <c r="BI163" s="492" t="e">
        <f ca="1">+IF(AND(ISNUMBER(OFFSET('Hygiene Data'!$G$5,0,10*ROW('Hygiene Data'!G157))),'Data Summary'!DX163="Yes"),OFFSET('Hygiene Data'!$G$5,0,10*ROW('Hygiene Data'!G157)),NA())</f>
        <v>#N/A</v>
      </c>
      <c r="BJ163" s="492" t="e">
        <f ca="1">+IF(AND(ISNUMBER(OFFSET('Hygiene Data'!$G$7,0,10*ROW('Hygiene Data'!G157))),'Data Summary'!DY163="Yes"),OFFSET('Hygiene Data'!$G$7,0,10*ROW('Hygiene Data'!G157)),NA())</f>
        <v>#N/A</v>
      </c>
      <c r="BK163" s="492" t="e">
        <f ca="1">+IF(AND(ISNUMBER(OFFSET('Hygiene Data'!$G$9,0,10*ROW('Hygiene Data'!G157))),'Data Summary'!DZ163="Yes"),OFFSET('Hygiene Data'!$G$9,0,10*ROW('Hygiene Data'!G157)),NA())</f>
        <v>#N/A</v>
      </c>
      <c r="BL163" s="492" t="e">
        <f ca="1">+IF(AND(ISNUMBER(OFFSET('Hygiene Data'!$H$5,0,10*ROW('Hygiene Data'!H157))),'Data Summary'!EA163="Yes"),OFFSET('Hygiene Data'!$H$5,0,10*ROW('Hygiene Data'!H157)),NA())</f>
        <v>#N/A</v>
      </c>
      <c r="BM163" s="492" t="e">
        <f ca="1">+IF(AND(ISNUMBER(OFFSET('Hygiene Data'!$H$7,0,10*ROW('Hygiene Data'!H157))),'Data Summary'!EB163="Yes"),OFFSET('Hygiene Data'!$H$7,0,10*ROW('Hygiene Data'!H157)),NA())</f>
        <v>#N/A</v>
      </c>
      <c r="BN163" s="492" t="e">
        <f ca="1">+IF(AND(ISNUMBER(OFFSET('Hygiene Data'!$H$9,0,10*ROW('Hygiene Data'!H157))),'Data Summary'!EC163="Yes"),OFFSET('Hygiene Data'!$H$9,0,10*ROW('Hygiene Data'!H157)),NA())</f>
        <v>#N/A</v>
      </c>
      <c r="BO163" s="492" t="e">
        <f ca="1">+IF(AND(ISNUMBER(OFFSET('Hygiene Data'!$I$5,0,10*ROW('Hygiene Data'!I157))),'Data Summary'!ED163="Yes"),OFFSET('Hygiene Data'!$I$5,0,10*ROW('Hygiene Data'!I157)),NA())</f>
        <v>#N/A</v>
      </c>
      <c r="BP163" s="492" t="e">
        <f ca="1">+IF(AND(ISNUMBER(OFFSET('Hygiene Data'!$I$7,0,10*ROW('Hygiene Data'!I157))),'Data Summary'!EE163="Yes"),OFFSET('Hygiene Data'!$I$7,0,10*ROW('Hygiene Data'!I157)),NA())</f>
        <v>#N/A</v>
      </c>
      <c r="BQ163" s="492" t="e">
        <f ca="1">+IF(AND(ISNUMBER(OFFSET('Hygiene Data'!$I$9,0,10*ROW('Hygiene Data'!I157))),'Data Summary'!EF163="Yes"),OFFSET('Hygiene Data'!$I$9,0,10*ROW('Hygiene Data'!I157)),NA())</f>
        <v>#N/A</v>
      </c>
    </row>
    <row r="164" spans="1:69" x14ac:dyDescent="0.25">
      <c r="A164" s="488" t="e">
        <f ca="1">+RIGHT('Data Summary'!A164,LEN('Data Summary'!A164)-9)</f>
        <v>#VALUE!</v>
      </c>
      <c r="B164" s="462" t="str">
        <f ca="1">+IF(ISTEXT('Data Summary'!B164),'Data Summary'!B164,"")</f>
        <v/>
      </c>
      <c r="C164" s="489" t="e">
        <f ca="1">+VALUE('Data Summary'!C164)</f>
        <v>#VALUE!</v>
      </c>
      <c r="D164" s="490" t="e">
        <f ca="1">+IF(AND(ISNUMBER(OFFSET('Water Data'!$D$4,0,10*ROW('Water Data'!D158))),'Data Summary'!BS164="Yes"),100-OFFSET('Water Data'!$D$4,0,10*ROW('Water Data'!D158)),NA())</f>
        <v>#N/A</v>
      </c>
      <c r="E164" s="490" t="e">
        <f ca="1">+IF(AND(ISNUMBER(OFFSET('Water Data'!$D$6,0,10*ROW('Water Data'!D158))),'Data Summary'!BT164="Yes"),OFFSET('Water Data'!$D$6,0,10*ROW('Water Data'!D158)),NA())</f>
        <v>#N/A</v>
      </c>
      <c r="F164" s="490" t="e">
        <f ca="1">+IF(AND(ISNUMBER(OFFSET('Water Data'!$D$9,0,10*ROW('Water Data'!D158))),'Data Summary'!BU164="Yes"),OFFSET('Water Data'!$D$9,0,10*ROW('Water Data'!D158)),NA())</f>
        <v>#N/A</v>
      </c>
      <c r="G164" s="490" t="e">
        <f ca="1">+IF(AND(ISNUMBER(OFFSET('Water Data'!$E$4,0,10*ROW('Water Data'!E158))),'Data Summary'!BV164="Yes"),100-OFFSET('Water Data'!$E$4,0,10*ROW('Water Data'!E158)),NA())</f>
        <v>#N/A</v>
      </c>
      <c r="H164" s="490" t="e">
        <f ca="1">+IF(AND(ISNUMBER(OFFSET('Water Data'!$E$6,0,10*ROW('Water Data'!E158))),'Data Summary'!BW164="Yes"),OFFSET('Water Data'!$E$6,0,10*ROW('Water Data'!E158)),NA())</f>
        <v>#N/A</v>
      </c>
      <c r="I164" s="490" t="e">
        <f ca="1">+IF(AND(ISNUMBER(OFFSET('Water Data'!$E$9,0,10*ROW('Water Data'!E158))),'Data Summary'!BX164="Yes"),OFFSET('Water Data'!$E$9,0,10*ROW('Water Data'!E158)),NA())</f>
        <v>#N/A</v>
      </c>
      <c r="J164" s="490" t="e">
        <f ca="1">+IF(AND(ISNUMBER(OFFSET('Water Data'!$F$4,0,10*ROW('Water Data'!F158))),'Data Summary'!BY164="Yes"),100-OFFSET('Water Data'!$F$4,0,10*ROW('Water Data'!F158)),NA())</f>
        <v>#N/A</v>
      </c>
      <c r="K164" s="490" t="e">
        <f ca="1">+IF(AND(ISNUMBER(OFFSET('Water Data'!$F$6,0,10*ROW('Water Data'!F158))),'Data Summary'!BZ164="Yes"),OFFSET('Water Data'!$F$6,0,10*ROW('Water Data'!F158)),NA())</f>
        <v>#N/A</v>
      </c>
      <c r="L164" s="490" t="e">
        <f ca="1">+IF(AND(ISNUMBER(OFFSET('Water Data'!$F$9,0,10*ROW('Water Data'!F158))),'Data Summary'!CA164="Yes"),OFFSET('Water Data'!$F$9,0,10*ROW('Water Data'!F158)),NA())</f>
        <v>#N/A</v>
      </c>
      <c r="M164" s="490" t="e">
        <f ca="1">+IF(AND(ISNUMBER(OFFSET('Water Data'!$G$4,0,10*ROW('Water Data'!G158))),'Data Summary'!CB164="Yes"),100-OFFSET('Water Data'!$G$4,0,10*ROW('Water Data'!G158)),NA())</f>
        <v>#N/A</v>
      </c>
      <c r="N164" s="490" t="e">
        <f ca="1">+IF(AND(ISNUMBER(OFFSET('Water Data'!$G$6,0,10*ROW('Water Data'!G158))),'Data Summary'!CC164="Yes"),OFFSET('Water Data'!$G$6,0,10*ROW('Water Data'!G158)),NA())</f>
        <v>#N/A</v>
      </c>
      <c r="O164" s="490" t="e">
        <f ca="1">+IF(AND(ISNUMBER(OFFSET('Water Data'!$G$9,0,10*ROW('Water Data'!G158))),'Data Summary'!CD164="Yes"),OFFSET('Water Data'!$G$9,0,10*ROW('Water Data'!G158)),NA())</f>
        <v>#N/A</v>
      </c>
      <c r="P164" s="490" t="e">
        <f ca="1">+IF(AND(ISNUMBER(OFFSET('Water Data'!$H$4,0,10*ROW('Water Data'!H158))),'Data Summary'!CE164="Yes"),100-OFFSET('Water Data'!$H$4,0,10*ROW('Water Data'!H158)),NA())</f>
        <v>#N/A</v>
      </c>
      <c r="Q164" s="490" t="e">
        <f ca="1">+IF(AND(ISNUMBER(OFFSET('Water Data'!$H$6,0,10*ROW('Water Data'!H158))),'Data Summary'!CF164="Yes"),OFFSET('Water Data'!$H$6,0,10*ROW('Water Data'!H158)),NA())</f>
        <v>#N/A</v>
      </c>
      <c r="R164" s="490" t="e">
        <f ca="1">+IF(AND(ISNUMBER(OFFSET('Water Data'!$H$9,0,10*ROW('Water Data'!H158))),'Data Summary'!CG164="Yes"),OFFSET('Water Data'!$H$9,0,10*ROW('Water Data'!H158)),NA())</f>
        <v>#N/A</v>
      </c>
      <c r="S164" s="490" t="e">
        <f ca="1">+IF(AND(ISNUMBER(OFFSET('Water Data'!$I$4,0,10*ROW('Water Data'!I158))),'Data Summary'!CH164="Yes"),100-OFFSET('Water Data'!$I$4,0,10*ROW('Water Data'!I158)),NA())</f>
        <v>#N/A</v>
      </c>
      <c r="T164" s="490" t="e">
        <f ca="1">+IF(AND(ISNUMBER(OFFSET('Water Data'!$I$6,0,10*ROW('Water Data'!I158))),'Data Summary'!CI164="Yes"),OFFSET('Water Data'!$I$6,0,10*ROW('Water Data'!I158)),NA())</f>
        <v>#N/A</v>
      </c>
      <c r="U164" s="490" t="e">
        <f ca="1">+IF(AND(ISNUMBER(OFFSET('Water Data'!$I$9,0,10*ROW('Water Data'!I158))),'Data Summary'!CJ164="Yes"),OFFSET('Water Data'!$I$9,0,10*ROW('Water Data'!I158)),NA())</f>
        <v>#N/A</v>
      </c>
      <c r="V164" s="491" t="e">
        <f ca="1">+IF(AND(ISNUMBER(OFFSET('Sanitation Data'!$D$4,0,10*ROW('Sanitation Data'!D158))),'Data Summary'!CK164="Yes"),100-OFFSET('Sanitation Data'!$D$4,0,10*ROW('Sanitation Data'!D158)),NA())</f>
        <v>#N/A</v>
      </c>
      <c r="W164" s="491" t="e">
        <f ca="1">+IF(AND(ISNUMBER(OFFSET('Sanitation Data'!$D$6,0,10*ROW('Sanitation Data'!D158))),'Data Summary'!CL164="Yes"),OFFSET('Sanitation Data'!$D$6,0,10*ROW('Sanitation Data'!D158)),NA())</f>
        <v>#N/A</v>
      </c>
      <c r="X164" s="491" t="e">
        <f ca="1">+IF(AND(ISNUMBER(OFFSET('Sanitation Data'!$D$10,0,10*ROW('Sanitation Data'!D158))),'Data Summary'!CM164="Yes"),OFFSET('Sanitation Data'!$D$10,0,10*ROW('Sanitation Data'!D158)),NA())</f>
        <v>#N/A</v>
      </c>
      <c r="Y164" s="491" t="e">
        <f ca="1">+IF(AND(ISNUMBER(OFFSET('Sanitation Data'!$D$11,0,10*ROW('Sanitation Data'!D158))),'Data Summary'!CN164="Yes"),OFFSET('Sanitation Data'!$D$11,0,10*ROW('Sanitation Data'!D158)),NA())</f>
        <v>#N/A</v>
      </c>
      <c r="Z164" s="491" t="e">
        <f ca="1">+IF(AND(ISNUMBER(OFFSET('Sanitation Data'!$D$12,0,10*ROW('Sanitation Data'!D158))),'Data Summary'!CO164="Yes"),OFFSET('Sanitation Data'!$D$12,0,10*ROW('Sanitation Data'!D158)),NA())</f>
        <v>#N/A</v>
      </c>
      <c r="AA164" s="491" t="e">
        <f ca="1">+IF(AND(ISNUMBER(OFFSET('Sanitation Data'!$E$4,0,10*ROW('Sanitation Data'!E158))),'Data Summary'!CP164="Yes"),100-OFFSET('Sanitation Data'!$E$4,0,10*ROW('Sanitation Data'!E158)),NA())</f>
        <v>#N/A</v>
      </c>
      <c r="AB164" s="491" t="e">
        <f ca="1">+IF(AND(ISNUMBER(OFFSET('Sanitation Data'!$E$6,0,10*ROW('Sanitation Data'!E158))),'Data Summary'!CQ164="Yes"),OFFSET('Sanitation Data'!$E$6,0,10*ROW('Sanitation Data'!E158)),NA())</f>
        <v>#N/A</v>
      </c>
      <c r="AC164" s="491" t="e">
        <f ca="1">+IF(AND(ISNUMBER(OFFSET('Sanitation Data'!$E$10,0,10*ROW('Sanitation Data'!E158))),'Data Summary'!CR164="Yes"),OFFSET('Sanitation Data'!$E$10,0,10*ROW('Sanitation Data'!E158)),NA())</f>
        <v>#N/A</v>
      </c>
      <c r="AD164" s="491" t="e">
        <f ca="1">+IF(AND(ISNUMBER(OFFSET('Sanitation Data'!$E$11,0,10*ROW('Sanitation Data'!E158))),'Data Summary'!CS164="Yes"),OFFSET('Sanitation Data'!$E$11,0,10*ROW('Sanitation Data'!E158)),NA())</f>
        <v>#N/A</v>
      </c>
      <c r="AE164" s="491" t="e">
        <f ca="1">+IF(AND(ISNUMBER(OFFSET('Sanitation Data'!$E$12,0,10*ROW('Sanitation Data'!E158))),'Data Summary'!CT164="Yes"),OFFSET('Sanitation Data'!$E$12,0,10*ROW('Sanitation Data'!E158)),NA())</f>
        <v>#N/A</v>
      </c>
      <c r="AF164" s="491" t="e">
        <f ca="1">+IF(AND(ISNUMBER(OFFSET('Sanitation Data'!$F$4,0,10*ROW('Sanitation Data'!F158))),'Data Summary'!CU164="Yes"),100-OFFSET('Sanitation Data'!$F$4,0,10*ROW('Sanitation Data'!F158)),NA())</f>
        <v>#N/A</v>
      </c>
      <c r="AG164" s="491" t="e">
        <f ca="1">+IF(AND(ISNUMBER(OFFSET('Sanitation Data'!$F$6,0,10*ROW('Sanitation Data'!F158))),'Data Summary'!CV164="Yes"),OFFSET('Sanitation Data'!$F$6,0,10*ROW('Sanitation Data'!F158)),NA())</f>
        <v>#N/A</v>
      </c>
      <c r="AH164" s="491" t="e">
        <f ca="1">+IF(AND(ISNUMBER(OFFSET('Sanitation Data'!$F$10,0,10*ROW('Sanitation Data'!F158))),'Data Summary'!CW164="Yes"),OFFSET('Sanitation Data'!$F$10,0,10*ROW('Sanitation Data'!F158)),NA())</f>
        <v>#N/A</v>
      </c>
      <c r="AI164" s="491" t="e">
        <f ca="1">+IF(AND(ISNUMBER(OFFSET('Sanitation Data'!$F$11,0,10*ROW('Sanitation Data'!F158))),'Data Summary'!CX164="Yes"),OFFSET('Sanitation Data'!$F$11,0,10*ROW('Sanitation Data'!F158)),NA())</f>
        <v>#N/A</v>
      </c>
      <c r="AJ164" s="491" t="e">
        <f ca="1">+IF(AND(ISNUMBER(OFFSET('Sanitation Data'!$F$12,0,10*ROW('Sanitation Data'!F158))),'Data Summary'!CY164="Yes"),OFFSET('Sanitation Data'!$F$12,0,10*ROW('Sanitation Data'!F158)),NA())</f>
        <v>#N/A</v>
      </c>
      <c r="AK164" s="491" t="e">
        <f ca="1">+IF(AND(ISNUMBER(OFFSET('Sanitation Data'!$G$4,0,10*ROW('Sanitation Data'!G158))),'Data Summary'!CZ164="Yes"),100-OFFSET('Sanitation Data'!$G$4,0,10*ROW('Sanitation Data'!G158)),NA())</f>
        <v>#N/A</v>
      </c>
      <c r="AL164" s="491" t="e">
        <f ca="1">+IF(AND(ISNUMBER(OFFSET('Sanitation Data'!$G$6,0,10*ROW('Sanitation Data'!G158))),'Data Summary'!DA164="Yes"),OFFSET('Sanitation Data'!$G$6,0,10*ROW('Sanitation Data'!G158)),NA())</f>
        <v>#N/A</v>
      </c>
      <c r="AM164" s="491" t="e">
        <f ca="1">+IF(AND(ISNUMBER(OFFSET('Sanitation Data'!$G$10,0,10*ROW('Sanitation Data'!G158))),'Data Summary'!DB164="Yes"),OFFSET('Sanitation Data'!$G$10,0,10*ROW('Sanitation Data'!G158)),NA())</f>
        <v>#N/A</v>
      </c>
      <c r="AN164" s="491" t="e">
        <f ca="1">+IF(AND(ISNUMBER(OFFSET('Sanitation Data'!$G$11,0,10*ROW('Sanitation Data'!G158))),'Data Summary'!DC164="Yes"),OFFSET('Sanitation Data'!$G$11,0,10*ROW('Sanitation Data'!G158)),NA())</f>
        <v>#N/A</v>
      </c>
      <c r="AO164" s="491" t="e">
        <f ca="1">+IF(AND(ISNUMBER(OFFSET('Sanitation Data'!$G$12,0,10*ROW('Sanitation Data'!G158))),'Data Summary'!DD164="Yes"),OFFSET('Sanitation Data'!$G$12,0,10*ROW('Sanitation Data'!G158)),NA())</f>
        <v>#N/A</v>
      </c>
      <c r="AP164" s="491" t="e">
        <f ca="1">+IF(AND(ISNUMBER(OFFSET('Sanitation Data'!$H$4,0,10*ROW('Sanitation Data'!H158))),'Data Summary'!DE164="Yes"),100-OFFSET('Sanitation Data'!$H$4,0,10*ROW('Sanitation Data'!H158)),NA())</f>
        <v>#N/A</v>
      </c>
      <c r="AQ164" s="491" t="e">
        <f ca="1">+IF(AND(ISNUMBER(OFFSET('Sanitation Data'!$H$6,0,10*ROW('Sanitation Data'!H158))),'Data Summary'!DF164="Yes"),OFFSET('Sanitation Data'!$H$6,0,10*ROW('Sanitation Data'!H158)),NA())</f>
        <v>#N/A</v>
      </c>
      <c r="AR164" s="491" t="e">
        <f ca="1">+IF(AND(ISNUMBER(OFFSET('Sanitation Data'!$H$10,0,10*ROW('Sanitation Data'!H158))),'Data Summary'!DG164="Yes"),OFFSET('Sanitation Data'!$H$10,0,10*ROW('Sanitation Data'!H158)),NA())</f>
        <v>#N/A</v>
      </c>
      <c r="AS164" s="491" t="e">
        <f ca="1">+IF(AND(ISNUMBER(OFFSET('Sanitation Data'!$H$11,0,10*ROW('Sanitation Data'!H158))),'Data Summary'!DH164="Yes"),OFFSET('Sanitation Data'!$H$11,0,10*ROW('Sanitation Data'!H158)),NA())</f>
        <v>#N/A</v>
      </c>
      <c r="AT164" s="491" t="e">
        <f ca="1">+IF(AND(ISNUMBER(OFFSET('Sanitation Data'!$H$12,0,10*ROW('Sanitation Data'!H158))),'Data Summary'!DI164="Yes"),OFFSET('Sanitation Data'!$H$12,0,10*ROW('Sanitation Data'!H158)),NA())</f>
        <v>#N/A</v>
      </c>
      <c r="AU164" s="491" t="e">
        <f ca="1">+IF(AND(ISNUMBER(OFFSET('Sanitation Data'!$I$4,0,10*ROW('Sanitation Data'!I158))),'Data Summary'!DJ164="Yes"),100-OFFSET('Sanitation Data'!$I$4,0,10*ROW('Sanitation Data'!I158)),NA())</f>
        <v>#N/A</v>
      </c>
      <c r="AV164" s="491" t="e">
        <f ca="1">+IF(AND(ISNUMBER(OFFSET('Sanitation Data'!$I$6,0,10*ROW('Sanitation Data'!I158))),'Data Summary'!DK164="Yes"),OFFSET('Sanitation Data'!$I$6,0,10*ROW('Sanitation Data'!I158)),NA())</f>
        <v>#N/A</v>
      </c>
      <c r="AW164" s="491" t="e">
        <f ca="1">+IF(AND(ISNUMBER(OFFSET('Sanitation Data'!$I$10,0,10*ROW('Sanitation Data'!I158))),'Data Summary'!DL164="Yes"),OFFSET('Sanitation Data'!$I$10,0,10*ROW('Sanitation Data'!I158)),NA())</f>
        <v>#N/A</v>
      </c>
      <c r="AX164" s="491" t="e">
        <f ca="1">+IF(AND(ISNUMBER(OFFSET('Sanitation Data'!$I$11,0,10*ROW('Sanitation Data'!I158))),'Data Summary'!DM164="Yes"),OFFSET('Sanitation Data'!$I$11,0,10*ROW('Sanitation Data'!I158)),NA())</f>
        <v>#N/A</v>
      </c>
      <c r="AY164" s="491" t="e">
        <f ca="1">+IF(AND(ISNUMBER(OFFSET('Sanitation Data'!$I$12,0,10*ROW('Sanitation Data'!I158))),'Data Summary'!DN164="Yes"),OFFSET('Sanitation Data'!$I$12,0,10*ROW('Sanitation Data'!I158)),NA())</f>
        <v>#N/A</v>
      </c>
      <c r="AZ164" s="492" t="e">
        <f ca="1">+IF(AND(ISNUMBER(OFFSET('Hygiene Data'!$D$5,0,10*ROW('Hygiene Data'!D158))),'Data Summary'!DO164="Yes"),OFFSET('Hygiene Data'!$D$5,0,10*ROW('Hygiene Data'!D158)),NA())</f>
        <v>#N/A</v>
      </c>
      <c r="BA164" s="492" t="e">
        <f ca="1">+IF(AND(ISNUMBER(OFFSET('Hygiene Data'!$D$7,0,10*ROW('Hygiene Data'!D158))),'Data Summary'!DP164="Yes"),OFFSET('Hygiene Data'!$D$7,0,10*ROW('Hygiene Data'!D158)),NA())</f>
        <v>#N/A</v>
      </c>
      <c r="BB164" s="492" t="e">
        <f ca="1">+IF(AND(ISNUMBER(OFFSET('Hygiene Data'!$D$9,0,10*ROW('Hygiene Data'!D158))),'Data Summary'!DQ164="Yes"),OFFSET('Hygiene Data'!$D$9,0,10*ROW('Hygiene Data'!D158)),NA())</f>
        <v>#N/A</v>
      </c>
      <c r="BC164" s="492" t="e">
        <f ca="1">+IF(AND(ISNUMBER(OFFSET('Hygiene Data'!$E$5,0,10*ROW('Hygiene Data'!E158))),'Data Summary'!DR164="Yes"),OFFSET('Hygiene Data'!$E$5,0,10*ROW('Hygiene Data'!E158)),NA())</f>
        <v>#N/A</v>
      </c>
      <c r="BD164" s="492" t="e">
        <f ca="1">+IF(AND(ISNUMBER(OFFSET('Hygiene Data'!$E$7,0,10*ROW('Hygiene Data'!E158))),'Data Summary'!DS164="Yes"),OFFSET('Hygiene Data'!$E$7,0,10*ROW('Hygiene Data'!E158)),NA())</f>
        <v>#N/A</v>
      </c>
      <c r="BE164" s="492" t="e">
        <f ca="1">+IF(AND(ISNUMBER(OFFSET('Hygiene Data'!$E$9,0,10*ROW('Hygiene Data'!E158))),'Data Summary'!DT164="Yes"),OFFSET('Hygiene Data'!$E$9,0,10*ROW('Hygiene Data'!E158)),NA())</f>
        <v>#N/A</v>
      </c>
      <c r="BF164" s="492" t="e">
        <f ca="1">+IF(AND(ISNUMBER(OFFSET('Hygiene Data'!$F$5,0,10*ROW('Hygiene Data'!F158))),'Data Summary'!DU164="Yes"),OFFSET('Hygiene Data'!$F$5,0,10*ROW('Hygiene Data'!F158)),NA())</f>
        <v>#N/A</v>
      </c>
      <c r="BG164" s="492" t="e">
        <f ca="1">+IF(AND(ISNUMBER(OFFSET('Hygiene Data'!$F$7,0,10*ROW('Hygiene Data'!F158))),'Data Summary'!DV164="Yes"),OFFSET('Hygiene Data'!$F$7,0,10*ROW('Hygiene Data'!F158)),NA())</f>
        <v>#N/A</v>
      </c>
      <c r="BH164" s="492" t="e">
        <f ca="1">+IF(AND(ISNUMBER(OFFSET('Hygiene Data'!$F$9,0,10*ROW('Hygiene Data'!F158))),'Data Summary'!DW164="Yes"),OFFSET('Hygiene Data'!$F$9,0,10*ROW('Hygiene Data'!F158)),NA())</f>
        <v>#N/A</v>
      </c>
      <c r="BI164" s="492" t="e">
        <f ca="1">+IF(AND(ISNUMBER(OFFSET('Hygiene Data'!$G$5,0,10*ROW('Hygiene Data'!G158))),'Data Summary'!DX164="Yes"),OFFSET('Hygiene Data'!$G$5,0,10*ROW('Hygiene Data'!G158)),NA())</f>
        <v>#N/A</v>
      </c>
      <c r="BJ164" s="492" t="e">
        <f ca="1">+IF(AND(ISNUMBER(OFFSET('Hygiene Data'!$G$7,0,10*ROW('Hygiene Data'!G158))),'Data Summary'!DY164="Yes"),OFFSET('Hygiene Data'!$G$7,0,10*ROW('Hygiene Data'!G158)),NA())</f>
        <v>#N/A</v>
      </c>
      <c r="BK164" s="492" t="e">
        <f ca="1">+IF(AND(ISNUMBER(OFFSET('Hygiene Data'!$G$9,0,10*ROW('Hygiene Data'!G158))),'Data Summary'!DZ164="Yes"),OFFSET('Hygiene Data'!$G$9,0,10*ROW('Hygiene Data'!G158)),NA())</f>
        <v>#N/A</v>
      </c>
      <c r="BL164" s="492" t="e">
        <f ca="1">+IF(AND(ISNUMBER(OFFSET('Hygiene Data'!$H$5,0,10*ROW('Hygiene Data'!H158))),'Data Summary'!EA164="Yes"),OFFSET('Hygiene Data'!$H$5,0,10*ROW('Hygiene Data'!H158)),NA())</f>
        <v>#N/A</v>
      </c>
      <c r="BM164" s="492" t="e">
        <f ca="1">+IF(AND(ISNUMBER(OFFSET('Hygiene Data'!$H$7,0,10*ROW('Hygiene Data'!H158))),'Data Summary'!EB164="Yes"),OFFSET('Hygiene Data'!$H$7,0,10*ROW('Hygiene Data'!H158)),NA())</f>
        <v>#N/A</v>
      </c>
      <c r="BN164" s="492" t="e">
        <f ca="1">+IF(AND(ISNUMBER(OFFSET('Hygiene Data'!$H$9,0,10*ROW('Hygiene Data'!H158))),'Data Summary'!EC164="Yes"),OFFSET('Hygiene Data'!$H$9,0,10*ROW('Hygiene Data'!H158)),NA())</f>
        <v>#N/A</v>
      </c>
      <c r="BO164" s="492" t="e">
        <f ca="1">+IF(AND(ISNUMBER(OFFSET('Hygiene Data'!$I$5,0,10*ROW('Hygiene Data'!I158))),'Data Summary'!ED164="Yes"),OFFSET('Hygiene Data'!$I$5,0,10*ROW('Hygiene Data'!I158)),NA())</f>
        <v>#N/A</v>
      </c>
      <c r="BP164" s="492" t="e">
        <f ca="1">+IF(AND(ISNUMBER(OFFSET('Hygiene Data'!$I$7,0,10*ROW('Hygiene Data'!I158))),'Data Summary'!EE164="Yes"),OFFSET('Hygiene Data'!$I$7,0,10*ROW('Hygiene Data'!I158)),NA())</f>
        <v>#N/A</v>
      </c>
      <c r="BQ164" s="492" t="e">
        <f ca="1">+IF(AND(ISNUMBER(OFFSET('Hygiene Data'!$I$9,0,10*ROW('Hygiene Data'!I158))),'Data Summary'!EF164="Yes"),OFFSET('Hygiene Data'!$I$9,0,10*ROW('Hygiene Data'!I158)),NA())</f>
        <v>#N/A</v>
      </c>
    </row>
    <row r="165" spans="1:69" x14ac:dyDescent="0.25">
      <c r="A165" s="488" t="e">
        <f ca="1">+RIGHT('Data Summary'!A165,LEN('Data Summary'!A165)-9)</f>
        <v>#VALUE!</v>
      </c>
      <c r="B165" s="462" t="str">
        <f ca="1">+IF(ISTEXT('Data Summary'!B165),'Data Summary'!B165,"")</f>
        <v/>
      </c>
      <c r="C165" s="489" t="e">
        <f ca="1">+VALUE('Data Summary'!C165)</f>
        <v>#VALUE!</v>
      </c>
      <c r="D165" s="490" t="e">
        <f ca="1">+IF(AND(ISNUMBER(OFFSET('Water Data'!$D$4,0,10*ROW('Water Data'!D159))),'Data Summary'!BS165="Yes"),100-OFFSET('Water Data'!$D$4,0,10*ROW('Water Data'!D159)),NA())</f>
        <v>#N/A</v>
      </c>
      <c r="E165" s="490" t="e">
        <f ca="1">+IF(AND(ISNUMBER(OFFSET('Water Data'!$D$6,0,10*ROW('Water Data'!D159))),'Data Summary'!BT165="Yes"),OFFSET('Water Data'!$D$6,0,10*ROW('Water Data'!D159)),NA())</f>
        <v>#N/A</v>
      </c>
      <c r="F165" s="490" t="e">
        <f ca="1">+IF(AND(ISNUMBER(OFFSET('Water Data'!$D$9,0,10*ROW('Water Data'!D159))),'Data Summary'!BU165="Yes"),OFFSET('Water Data'!$D$9,0,10*ROW('Water Data'!D159)),NA())</f>
        <v>#N/A</v>
      </c>
      <c r="G165" s="490" t="e">
        <f ca="1">+IF(AND(ISNUMBER(OFFSET('Water Data'!$E$4,0,10*ROW('Water Data'!E159))),'Data Summary'!BV165="Yes"),100-OFFSET('Water Data'!$E$4,0,10*ROW('Water Data'!E159)),NA())</f>
        <v>#N/A</v>
      </c>
      <c r="H165" s="490" t="e">
        <f ca="1">+IF(AND(ISNUMBER(OFFSET('Water Data'!$E$6,0,10*ROW('Water Data'!E159))),'Data Summary'!BW165="Yes"),OFFSET('Water Data'!$E$6,0,10*ROW('Water Data'!E159)),NA())</f>
        <v>#N/A</v>
      </c>
      <c r="I165" s="490" t="e">
        <f ca="1">+IF(AND(ISNUMBER(OFFSET('Water Data'!$E$9,0,10*ROW('Water Data'!E159))),'Data Summary'!BX165="Yes"),OFFSET('Water Data'!$E$9,0,10*ROW('Water Data'!E159)),NA())</f>
        <v>#N/A</v>
      </c>
      <c r="J165" s="490" t="e">
        <f ca="1">+IF(AND(ISNUMBER(OFFSET('Water Data'!$F$4,0,10*ROW('Water Data'!F159))),'Data Summary'!BY165="Yes"),100-OFFSET('Water Data'!$F$4,0,10*ROW('Water Data'!F159)),NA())</f>
        <v>#N/A</v>
      </c>
      <c r="K165" s="490" t="e">
        <f ca="1">+IF(AND(ISNUMBER(OFFSET('Water Data'!$F$6,0,10*ROW('Water Data'!F159))),'Data Summary'!BZ165="Yes"),OFFSET('Water Data'!$F$6,0,10*ROW('Water Data'!F159)),NA())</f>
        <v>#N/A</v>
      </c>
      <c r="L165" s="490" t="e">
        <f ca="1">+IF(AND(ISNUMBER(OFFSET('Water Data'!$F$9,0,10*ROW('Water Data'!F159))),'Data Summary'!CA165="Yes"),OFFSET('Water Data'!$F$9,0,10*ROW('Water Data'!F159)),NA())</f>
        <v>#N/A</v>
      </c>
      <c r="M165" s="490" t="e">
        <f ca="1">+IF(AND(ISNUMBER(OFFSET('Water Data'!$G$4,0,10*ROW('Water Data'!G159))),'Data Summary'!CB165="Yes"),100-OFFSET('Water Data'!$G$4,0,10*ROW('Water Data'!G159)),NA())</f>
        <v>#N/A</v>
      </c>
      <c r="N165" s="490" t="e">
        <f ca="1">+IF(AND(ISNUMBER(OFFSET('Water Data'!$G$6,0,10*ROW('Water Data'!G159))),'Data Summary'!CC165="Yes"),OFFSET('Water Data'!$G$6,0,10*ROW('Water Data'!G159)),NA())</f>
        <v>#N/A</v>
      </c>
      <c r="O165" s="490" t="e">
        <f ca="1">+IF(AND(ISNUMBER(OFFSET('Water Data'!$G$9,0,10*ROW('Water Data'!G159))),'Data Summary'!CD165="Yes"),OFFSET('Water Data'!$G$9,0,10*ROW('Water Data'!G159)),NA())</f>
        <v>#N/A</v>
      </c>
      <c r="P165" s="490" t="e">
        <f ca="1">+IF(AND(ISNUMBER(OFFSET('Water Data'!$H$4,0,10*ROW('Water Data'!H159))),'Data Summary'!CE165="Yes"),100-OFFSET('Water Data'!$H$4,0,10*ROW('Water Data'!H159)),NA())</f>
        <v>#N/A</v>
      </c>
      <c r="Q165" s="490" t="e">
        <f ca="1">+IF(AND(ISNUMBER(OFFSET('Water Data'!$H$6,0,10*ROW('Water Data'!H159))),'Data Summary'!CF165="Yes"),OFFSET('Water Data'!$H$6,0,10*ROW('Water Data'!H159)),NA())</f>
        <v>#N/A</v>
      </c>
      <c r="R165" s="490" t="e">
        <f ca="1">+IF(AND(ISNUMBER(OFFSET('Water Data'!$H$9,0,10*ROW('Water Data'!H159))),'Data Summary'!CG165="Yes"),OFFSET('Water Data'!$H$9,0,10*ROW('Water Data'!H159)),NA())</f>
        <v>#N/A</v>
      </c>
      <c r="S165" s="490" t="e">
        <f ca="1">+IF(AND(ISNUMBER(OFFSET('Water Data'!$I$4,0,10*ROW('Water Data'!I159))),'Data Summary'!CH165="Yes"),100-OFFSET('Water Data'!$I$4,0,10*ROW('Water Data'!I159)),NA())</f>
        <v>#N/A</v>
      </c>
      <c r="T165" s="490" t="e">
        <f ca="1">+IF(AND(ISNUMBER(OFFSET('Water Data'!$I$6,0,10*ROW('Water Data'!I159))),'Data Summary'!CI165="Yes"),OFFSET('Water Data'!$I$6,0,10*ROW('Water Data'!I159)),NA())</f>
        <v>#N/A</v>
      </c>
      <c r="U165" s="490" t="e">
        <f ca="1">+IF(AND(ISNUMBER(OFFSET('Water Data'!$I$9,0,10*ROW('Water Data'!I159))),'Data Summary'!CJ165="Yes"),OFFSET('Water Data'!$I$9,0,10*ROW('Water Data'!I159)),NA())</f>
        <v>#N/A</v>
      </c>
      <c r="V165" s="491" t="e">
        <f ca="1">+IF(AND(ISNUMBER(OFFSET('Sanitation Data'!$D$4,0,10*ROW('Sanitation Data'!D159))),'Data Summary'!CK165="Yes"),100-OFFSET('Sanitation Data'!$D$4,0,10*ROW('Sanitation Data'!D159)),NA())</f>
        <v>#N/A</v>
      </c>
      <c r="W165" s="491" t="e">
        <f ca="1">+IF(AND(ISNUMBER(OFFSET('Sanitation Data'!$D$6,0,10*ROW('Sanitation Data'!D159))),'Data Summary'!CL165="Yes"),OFFSET('Sanitation Data'!$D$6,0,10*ROW('Sanitation Data'!D159)),NA())</f>
        <v>#N/A</v>
      </c>
      <c r="X165" s="491" t="e">
        <f ca="1">+IF(AND(ISNUMBER(OFFSET('Sanitation Data'!$D$10,0,10*ROW('Sanitation Data'!D159))),'Data Summary'!CM165="Yes"),OFFSET('Sanitation Data'!$D$10,0,10*ROW('Sanitation Data'!D159)),NA())</f>
        <v>#N/A</v>
      </c>
      <c r="Y165" s="491" t="e">
        <f ca="1">+IF(AND(ISNUMBER(OFFSET('Sanitation Data'!$D$11,0,10*ROW('Sanitation Data'!D159))),'Data Summary'!CN165="Yes"),OFFSET('Sanitation Data'!$D$11,0,10*ROW('Sanitation Data'!D159)),NA())</f>
        <v>#N/A</v>
      </c>
      <c r="Z165" s="491" t="e">
        <f ca="1">+IF(AND(ISNUMBER(OFFSET('Sanitation Data'!$D$12,0,10*ROW('Sanitation Data'!D159))),'Data Summary'!CO165="Yes"),OFFSET('Sanitation Data'!$D$12,0,10*ROW('Sanitation Data'!D159)),NA())</f>
        <v>#N/A</v>
      </c>
      <c r="AA165" s="491" t="e">
        <f ca="1">+IF(AND(ISNUMBER(OFFSET('Sanitation Data'!$E$4,0,10*ROW('Sanitation Data'!E159))),'Data Summary'!CP165="Yes"),100-OFFSET('Sanitation Data'!$E$4,0,10*ROW('Sanitation Data'!E159)),NA())</f>
        <v>#N/A</v>
      </c>
      <c r="AB165" s="491" t="e">
        <f ca="1">+IF(AND(ISNUMBER(OFFSET('Sanitation Data'!$E$6,0,10*ROW('Sanitation Data'!E159))),'Data Summary'!CQ165="Yes"),OFFSET('Sanitation Data'!$E$6,0,10*ROW('Sanitation Data'!E159)),NA())</f>
        <v>#N/A</v>
      </c>
      <c r="AC165" s="491" t="e">
        <f ca="1">+IF(AND(ISNUMBER(OFFSET('Sanitation Data'!$E$10,0,10*ROW('Sanitation Data'!E159))),'Data Summary'!CR165="Yes"),OFFSET('Sanitation Data'!$E$10,0,10*ROW('Sanitation Data'!E159)),NA())</f>
        <v>#N/A</v>
      </c>
      <c r="AD165" s="491" t="e">
        <f ca="1">+IF(AND(ISNUMBER(OFFSET('Sanitation Data'!$E$11,0,10*ROW('Sanitation Data'!E159))),'Data Summary'!CS165="Yes"),OFFSET('Sanitation Data'!$E$11,0,10*ROW('Sanitation Data'!E159)),NA())</f>
        <v>#N/A</v>
      </c>
      <c r="AE165" s="491" t="e">
        <f ca="1">+IF(AND(ISNUMBER(OFFSET('Sanitation Data'!$E$12,0,10*ROW('Sanitation Data'!E159))),'Data Summary'!CT165="Yes"),OFFSET('Sanitation Data'!$E$12,0,10*ROW('Sanitation Data'!E159)),NA())</f>
        <v>#N/A</v>
      </c>
      <c r="AF165" s="491" t="e">
        <f ca="1">+IF(AND(ISNUMBER(OFFSET('Sanitation Data'!$F$4,0,10*ROW('Sanitation Data'!F159))),'Data Summary'!CU165="Yes"),100-OFFSET('Sanitation Data'!$F$4,0,10*ROW('Sanitation Data'!F159)),NA())</f>
        <v>#N/A</v>
      </c>
      <c r="AG165" s="491" t="e">
        <f ca="1">+IF(AND(ISNUMBER(OFFSET('Sanitation Data'!$F$6,0,10*ROW('Sanitation Data'!F159))),'Data Summary'!CV165="Yes"),OFFSET('Sanitation Data'!$F$6,0,10*ROW('Sanitation Data'!F159)),NA())</f>
        <v>#N/A</v>
      </c>
      <c r="AH165" s="491" t="e">
        <f ca="1">+IF(AND(ISNUMBER(OFFSET('Sanitation Data'!$F$10,0,10*ROW('Sanitation Data'!F159))),'Data Summary'!CW165="Yes"),OFFSET('Sanitation Data'!$F$10,0,10*ROW('Sanitation Data'!F159)),NA())</f>
        <v>#N/A</v>
      </c>
      <c r="AI165" s="491" t="e">
        <f ca="1">+IF(AND(ISNUMBER(OFFSET('Sanitation Data'!$F$11,0,10*ROW('Sanitation Data'!F159))),'Data Summary'!CX165="Yes"),OFFSET('Sanitation Data'!$F$11,0,10*ROW('Sanitation Data'!F159)),NA())</f>
        <v>#N/A</v>
      </c>
      <c r="AJ165" s="491" t="e">
        <f ca="1">+IF(AND(ISNUMBER(OFFSET('Sanitation Data'!$F$12,0,10*ROW('Sanitation Data'!F159))),'Data Summary'!CY165="Yes"),OFFSET('Sanitation Data'!$F$12,0,10*ROW('Sanitation Data'!F159)),NA())</f>
        <v>#N/A</v>
      </c>
      <c r="AK165" s="491" t="e">
        <f ca="1">+IF(AND(ISNUMBER(OFFSET('Sanitation Data'!$G$4,0,10*ROW('Sanitation Data'!G159))),'Data Summary'!CZ165="Yes"),100-OFFSET('Sanitation Data'!$G$4,0,10*ROW('Sanitation Data'!G159)),NA())</f>
        <v>#N/A</v>
      </c>
      <c r="AL165" s="491" t="e">
        <f ca="1">+IF(AND(ISNUMBER(OFFSET('Sanitation Data'!$G$6,0,10*ROW('Sanitation Data'!G159))),'Data Summary'!DA165="Yes"),OFFSET('Sanitation Data'!$G$6,0,10*ROW('Sanitation Data'!G159)),NA())</f>
        <v>#N/A</v>
      </c>
      <c r="AM165" s="491" t="e">
        <f ca="1">+IF(AND(ISNUMBER(OFFSET('Sanitation Data'!$G$10,0,10*ROW('Sanitation Data'!G159))),'Data Summary'!DB165="Yes"),OFFSET('Sanitation Data'!$G$10,0,10*ROW('Sanitation Data'!G159)),NA())</f>
        <v>#N/A</v>
      </c>
      <c r="AN165" s="491" t="e">
        <f ca="1">+IF(AND(ISNUMBER(OFFSET('Sanitation Data'!$G$11,0,10*ROW('Sanitation Data'!G159))),'Data Summary'!DC165="Yes"),OFFSET('Sanitation Data'!$G$11,0,10*ROW('Sanitation Data'!G159)),NA())</f>
        <v>#N/A</v>
      </c>
      <c r="AO165" s="491" t="e">
        <f ca="1">+IF(AND(ISNUMBER(OFFSET('Sanitation Data'!$G$12,0,10*ROW('Sanitation Data'!G159))),'Data Summary'!DD165="Yes"),OFFSET('Sanitation Data'!$G$12,0,10*ROW('Sanitation Data'!G159)),NA())</f>
        <v>#N/A</v>
      </c>
      <c r="AP165" s="491" t="e">
        <f ca="1">+IF(AND(ISNUMBER(OFFSET('Sanitation Data'!$H$4,0,10*ROW('Sanitation Data'!H159))),'Data Summary'!DE165="Yes"),100-OFFSET('Sanitation Data'!$H$4,0,10*ROW('Sanitation Data'!H159)),NA())</f>
        <v>#N/A</v>
      </c>
      <c r="AQ165" s="491" t="e">
        <f ca="1">+IF(AND(ISNUMBER(OFFSET('Sanitation Data'!$H$6,0,10*ROW('Sanitation Data'!H159))),'Data Summary'!DF165="Yes"),OFFSET('Sanitation Data'!$H$6,0,10*ROW('Sanitation Data'!H159)),NA())</f>
        <v>#N/A</v>
      </c>
      <c r="AR165" s="491" t="e">
        <f ca="1">+IF(AND(ISNUMBER(OFFSET('Sanitation Data'!$H$10,0,10*ROW('Sanitation Data'!H159))),'Data Summary'!DG165="Yes"),OFFSET('Sanitation Data'!$H$10,0,10*ROW('Sanitation Data'!H159)),NA())</f>
        <v>#N/A</v>
      </c>
      <c r="AS165" s="491" t="e">
        <f ca="1">+IF(AND(ISNUMBER(OFFSET('Sanitation Data'!$H$11,0,10*ROW('Sanitation Data'!H159))),'Data Summary'!DH165="Yes"),OFFSET('Sanitation Data'!$H$11,0,10*ROW('Sanitation Data'!H159)),NA())</f>
        <v>#N/A</v>
      </c>
      <c r="AT165" s="491" t="e">
        <f ca="1">+IF(AND(ISNUMBER(OFFSET('Sanitation Data'!$H$12,0,10*ROW('Sanitation Data'!H159))),'Data Summary'!DI165="Yes"),OFFSET('Sanitation Data'!$H$12,0,10*ROW('Sanitation Data'!H159)),NA())</f>
        <v>#N/A</v>
      </c>
      <c r="AU165" s="491" t="e">
        <f ca="1">+IF(AND(ISNUMBER(OFFSET('Sanitation Data'!$I$4,0,10*ROW('Sanitation Data'!I159))),'Data Summary'!DJ165="Yes"),100-OFFSET('Sanitation Data'!$I$4,0,10*ROW('Sanitation Data'!I159)),NA())</f>
        <v>#N/A</v>
      </c>
      <c r="AV165" s="491" t="e">
        <f ca="1">+IF(AND(ISNUMBER(OFFSET('Sanitation Data'!$I$6,0,10*ROW('Sanitation Data'!I159))),'Data Summary'!DK165="Yes"),OFFSET('Sanitation Data'!$I$6,0,10*ROW('Sanitation Data'!I159)),NA())</f>
        <v>#N/A</v>
      </c>
      <c r="AW165" s="491" t="e">
        <f ca="1">+IF(AND(ISNUMBER(OFFSET('Sanitation Data'!$I$10,0,10*ROW('Sanitation Data'!I159))),'Data Summary'!DL165="Yes"),OFFSET('Sanitation Data'!$I$10,0,10*ROW('Sanitation Data'!I159)),NA())</f>
        <v>#N/A</v>
      </c>
      <c r="AX165" s="491" t="e">
        <f ca="1">+IF(AND(ISNUMBER(OFFSET('Sanitation Data'!$I$11,0,10*ROW('Sanitation Data'!I159))),'Data Summary'!DM165="Yes"),OFFSET('Sanitation Data'!$I$11,0,10*ROW('Sanitation Data'!I159)),NA())</f>
        <v>#N/A</v>
      </c>
      <c r="AY165" s="491" t="e">
        <f ca="1">+IF(AND(ISNUMBER(OFFSET('Sanitation Data'!$I$12,0,10*ROW('Sanitation Data'!I159))),'Data Summary'!DN165="Yes"),OFFSET('Sanitation Data'!$I$12,0,10*ROW('Sanitation Data'!I159)),NA())</f>
        <v>#N/A</v>
      </c>
      <c r="AZ165" s="492" t="e">
        <f ca="1">+IF(AND(ISNUMBER(OFFSET('Hygiene Data'!$D$5,0,10*ROW('Hygiene Data'!D159))),'Data Summary'!DO165="Yes"),OFFSET('Hygiene Data'!$D$5,0,10*ROW('Hygiene Data'!D159)),NA())</f>
        <v>#N/A</v>
      </c>
      <c r="BA165" s="492" t="e">
        <f ca="1">+IF(AND(ISNUMBER(OFFSET('Hygiene Data'!$D$7,0,10*ROW('Hygiene Data'!D159))),'Data Summary'!DP165="Yes"),OFFSET('Hygiene Data'!$D$7,0,10*ROW('Hygiene Data'!D159)),NA())</f>
        <v>#N/A</v>
      </c>
      <c r="BB165" s="492" t="e">
        <f ca="1">+IF(AND(ISNUMBER(OFFSET('Hygiene Data'!$D$9,0,10*ROW('Hygiene Data'!D159))),'Data Summary'!DQ165="Yes"),OFFSET('Hygiene Data'!$D$9,0,10*ROW('Hygiene Data'!D159)),NA())</f>
        <v>#N/A</v>
      </c>
      <c r="BC165" s="492" t="e">
        <f ca="1">+IF(AND(ISNUMBER(OFFSET('Hygiene Data'!$E$5,0,10*ROW('Hygiene Data'!E159))),'Data Summary'!DR165="Yes"),OFFSET('Hygiene Data'!$E$5,0,10*ROW('Hygiene Data'!E159)),NA())</f>
        <v>#N/A</v>
      </c>
      <c r="BD165" s="492" t="e">
        <f ca="1">+IF(AND(ISNUMBER(OFFSET('Hygiene Data'!$E$7,0,10*ROW('Hygiene Data'!E159))),'Data Summary'!DS165="Yes"),OFFSET('Hygiene Data'!$E$7,0,10*ROW('Hygiene Data'!E159)),NA())</f>
        <v>#N/A</v>
      </c>
      <c r="BE165" s="492" t="e">
        <f ca="1">+IF(AND(ISNUMBER(OFFSET('Hygiene Data'!$E$9,0,10*ROW('Hygiene Data'!E159))),'Data Summary'!DT165="Yes"),OFFSET('Hygiene Data'!$E$9,0,10*ROW('Hygiene Data'!E159)),NA())</f>
        <v>#N/A</v>
      </c>
      <c r="BF165" s="492" t="e">
        <f ca="1">+IF(AND(ISNUMBER(OFFSET('Hygiene Data'!$F$5,0,10*ROW('Hygiene Data'!F159))),'Data Summary'!DU165="Yes"),OFFSET('Hygiene Data'!$F$5,0,10*ROW('Hygiene Data'!F159)),NA())</f>
        <v>#N/A</v>
      </c>
      <c r="BG165" s="492" t="e">
        <f ca="1">+IF(AND(ISNUMBER(OFFSET('Hygiene Data'!$F$7,0,10*ROW('Hygiene Data'!F159))),'Data Summary'!DV165="Yes"),OFFSET('Hygiene Data'!$F$7,0,10*ROW('Hygiene Data'!F159)),NA())</f>
        <v>#N/A</v>
      </c>
      <c r="BH165" s="492" t="e">
        <f ca="1">+IF(AND(ISNUMBER(OFFSET('Hygiene Data'!$F$9,0,10*ROW('Hygiene Data'!F159))),'Data Summary'!DW165="Yes"),OFFSET('Hygiene Data'!$F$9,0,10*ROW('Hygiene Data'!F159)),NA())</f>
        <v>#N/A</v>
      </c>
      <c r="BI165" s="492" t="e">
        <f ca="1">+IF(AND(ISNUMBER(OFFSET('Hygiene Data'!$G$5,0,10*ROW('Hygiene Data'!G159))),'Data Summary'!DX165="Yes"),OFFSET('Hygiene Data'!$G$5,0,10*ROW('Hygiene Data'!G159)),NA())</f>
        <v>#N/A</v>
      </c>
      <c r="BJ165" s="492" t="e">
        <f ca="1">+IF(AND(ISNUMBER(OFFSET('Hygiene Data'!$G$7,0,10*ROW('Hygiene Data'!G159))),'Data Summary'!DY165="Yes"),OFFSET('Hygiene Data'!$G$7,0,10*ROW('Hygiene Data'!G159)),NA())</f>
        <v>#N/A</v>
      </c>
      <c r="BK165" s="492" t="e">
        <f ca="1">+IF(AND(ISNUMBER(OFFSET('Hygiene Data'!$G$9,0,10*ROW('Hygiene Data'!G159))),'Data Summary'!DZ165="Yes"),OFFSET('Hygiene Data'!$G$9,0,10*ROW('Hygiene Data'!G159)),NA())</f>
        <v>#N/A</v>
      </c>
      <c r="BL165" s="492" t="e">
        <f ca="1">+IF(AND(ISNUMBER(OFFSET('Hygiene Data'!$H$5,0,10*ROW('Hygiene Data'!H159))),'Data Summary'!EA165="Yes"),OFFSET('Hygiene Data'!$H$5,0,10*ROW('Hygiene Data'!H159)),NA())</f>
        <v>#N/A</v>
      </c>
      <c r="BM165" s="492" t="e">
        <f ca="1">+IF(AND(ISNUMBER(OFFSET('Hygiene Data'!$H$7,0,10*ROW('Hygiene Data'!H159))),'Data Summary'!EB165="Yes"),OFFSET('Hygiene Data'!$H$7,0,10*ROW('Hygiene Data'!H159)),NA())</f>
        <v>#N/A</v>
      </c>
      <c r="BN165" s="492" t="e">
        <f ca="1">+IF(AND(ISNUMBER(OFFSET('Hygiene Data'!$H$9,0,10*ROW('Hygiene Data'!H159))),'Data Summary'!EC165="Yes"),OFFSET('Hygiene Data'!$H$9,0,10*ROW('Hygiene Data'!H159)),NA())</f>
        <v>#N/A</v>
      </c>
      <c r="BO165" s="492" t="e">
        <f ca="1">+IF(AND(ISNUMBER(OFFSET('Hygiene Data'!$I$5,0,10*ROW('Hygiene Data'!I159))),'Data Summary'!ED165="Yes"),OFFSET('Hygiene Data'!$I$5,0,10*ROW('Hygiene Data'!I159)),NA())</f>
        <v>#N/A</v>
      </c>
      <c r="BP165" s="492" t="e">
        <f ca="1">+IF(AND(ISNUMBER(OFFSET('Hygiene Data'!$I$7,0,10*ROW('Hygiene Data'!I159))),'Data Summary'!EE165="Yes"),OFFSET('Hygiene Data'!$I$7,0,10*ROW('Hygiene Data'!I159)),NA())</f>
        <v>#N/A</v>
      </c>
      <c r="BQ165" s="492" t="e">
        <f ca="1">+IF(AND(ISNUMBER(OFFSET('Hygiene Data'!$I$9,0,10*ROW('Hygiene Data'!I159))),'Data Summary'!EF165="Yes"),OFFSET('Hygiene Data'!$I$9,0,10*ROW('Hygiene Data'!I159)),NA())</f>
        <v>#N/A</v>
      </c>
    </row>
    <row r="166" spans="1:69" x14ac:dyDescent="0.25">
      <c r="A166" s="488" t="e">
        <f ca="1">+RIGHT('Data Summary'!A166,LEN('Data Summary'!A166)-9)</f>
        <v>#VALUE!</v>
      </c>
      <c r="B166" s="462" t="str">
        <f ca="1">+IF(ISTEXT('Data Summary'!B166),'Data Summary'!B166,"")</f>
        <v/>
      </c>
      <c r="C166" s="489" t="e">
        <f ca="1">+VALUE('Data Summary'!C166)</f>
        <v>#VALUE!</v>
      </c>
      <c r="D166" s="490" t="e">
        <f ca="1">+IF(AND(ISNUMBER(OFFSET('Water Data'!$D$4,0,10*ROW('Water Data'!D160))),'Data Summary'!BS166="Yes"),100-OFFSET('Water Data'!$D$4,0,10*ROW('Water Data'!D160)),NA())</f>
        <v>#N/A</v>
      </c>
      <c r="E166" s="490" t="e">
        <f ca="1">+IF(AND(ISNUMBER(OFFSET('Water Data'!$D$6,0,10*ROW('Water Data'!D160))),'Data Summary'!BT166="Yes"),OFFSET('Water Data'!$D$6,0,10*ROW('Water Data'!D160)),NA())</f>
        <v>#N/A</v>
      </c>
      <c r="F166" s="490" t="e">
        <f ca="1">+IF(AND(ISNUMBER(OFFSET('Water Data'!$D$9,0,10*ROW('Water Data'!D160))),'Data Summary'!BU166="Yes"),OFFSET('Water Data'!$D$9,0,10*ROW('Water Data'!D160)),NA())</f>
        <v>#N/A</v>
      </c>
      <c r="G166" s="490" t="e">
        <f ca="1">+IF(AND(ISNUMBER(OFFSET('Water Data'!$E$4,0,10*ROW('Water Data'!E160))),'Data Summary'!BV166="Yes"),100-OFFSET('Water Data'!$E$4,0,10*ROW('Water Data'!E160)),NA())</f>
        <v>#N/A</v>
      </c>
      <c r="H166" s="490" t="e">
        <f ca="1">+IF(AND(ISNUMBER(OFFSET('Water Data'!$E$6,0,10*ROW('Water Data'!E160))),'Data Summary'!BW166="Yes"),OFFSET('Water Data'!$E$6,0,10*ROW('Water Data'!E160)),NA())</f>
        <v>#N/A</v>
      </c>
      <c r="I166" s="490" t="e">
        <f ca="1">+IF(AND(ISNUMBER(OFFSET('Water Data'!$E$9,0,10*ROW('Water Data'!E160))),'Data Summary'!BX166="Yes"),OFFSET('Water Data'!$E$9,0,10*ROW('Water Data'!E160)),NA())</f>
        <v>#N/A</v>
      </c>
      <c r="J166" s="490" t="e">
        <f ca="1">+IF(AND(ISNUMBER(OFFSET('Water Data'!$F$4,0,10*ROW('Water Data'!F160))),'Data Summary'!BY166="Yes"),100-OFFSET('Water Data'!$F$4,0,10*ROW('Water Data'!F160)),NA())</f>
        <v>#N/A</v>
      </c>
      <c r="K166" s="490" t="e">
        <f ca="1">+IF(AND(ISNUMBER(OFFSET('Water Data'!$F$6,0,10*ROW('Water Data'!F160))),'Data Summary'!BZ166="Yes"),OFFSET('Water Data'!$F$6,0,10*ROW('Water Data'!F160)),NA())</f>
        <v>#N/A</v>
      </c>
      <c r="L166" s="490" t="e">
        <f ca="1">+IF(AND(ISNUMBER(OFFSET('Water Data'!$F$9,0,10*ROW('Water Data'!F160))),'Data Summary'!CA166="Yes"),OFFSET('Water Data'!$F$9,0,10*ROW('Water Data'!F160)),NA())</f>
        <v>#N/A</v>
      </c>
      <c r="M166" s="490" t="e">
        <f ca="1">+IF(AND(ISNUMBER(OFFSET('Water Data'!$G$4,0,10*ROW('Water Data'!G160))),'Data Summary'!CB166="Yes"),100-OFFSET('Water Data'!$G$4,0,10*ROW('Water Data'!G160)),NA())</f>
        <v>#N/A</v>
      </c>
      <c r="N166" s="490" t="e">
        <f ca="1">+IF(AND(ISNUMBER(OFFSET('Water Data'!$G$6,0,10*ROW('Water Data'!G160))),'Data Summary'!CC166="Yes"),OFFSET('Water Data'!$G$6,0,10*ROW('Water Data'!G160)),NA())</f>
        <v>#N/A</v>
      </c>
      <c r="O166" s="490" t="e">
        <f ca="1">+IF(AND(ISNUMBER(OFFSET('Water Data'!$G$9,0,10*ROW('Water Data'!G160))),'Data Summary'!CD166="Yes"),OFFSET('Water Data'!$G$9,0,10*ROW('Water Data'!G160)),NA())</f>
        <v>#N/A</v>
      </c>
      <c r="P166" s="490" t="e">
        <f ca="1">+IF(AND(ISNUMBER(OFFSET('Water Data'!$H$4,0,10*ROW('Water Data'!H160))),'Data Summary'!CE166="Yes"),100-OFFSET('Water Data'!$H$4,0,10*ROW('Water Data'!H160)),NA())</f>
        <v>#N/A</v>
      </c>
      <c r="Q166" s="490" t="e">
        <f ca="1">+IF(AND(ISNUMBER(OFFSET('Water Data'!$H$6,0,10*ROW('Water Data'!H160))),'Data Summary'!CF166="Yes"),OFFSET('Water Data'!$H$6,0,10*ROW('Water Data'!H160)),NA())</f>
        <v>#N/A</v>
      </c>
      <c r="R166" s="490" t="e">
        <f ca="1">+IF(AND(ISNUMBER(OFFSET('Water Data'!$H$9,0,10*ROW('Water Data'!H160))),'Data Summary'!CG166="Yes"),OFFSET('Water Data'!$H$9,0,10*ROW('Water Data'!H160)),NA())</f>
        <v>#N/A</v>
      </c>
      <c r="S166" s="490" t="e">
        <f ca="1">+IF(AND(ISNUMBER(OFFSET('Water Data'!$I$4,0,10*ROW('Water Data'!I160))),'Data Summary'!CH166="Yes"),100-OFFSET('Water Data'!$I$4,0,10*ROW('Water Data'!I160)),NA())</f>
        <v>#N/A</v>
      </c>
      <c r="T166" s="490" t="e">
        <f ca="1">+IF(AND(ISNUMBER(OFFSET('Water Data'!$I$6,0,10*ROW('Water Data'!I160))),'Data Summary'!CI166="Yes"),OFFSET('Water Data'!$I$6,0,10*ROW('Water Data'!I160)),NA())</f>
        <v>#N/A</v>
      </c>
      <c r="U166" s="490" t="e">
        <f ca="1">+IF(AND(ISNUMBER(OFFSET('Water Data'!$I$9,0,10*ROW('Water Data'!I160))),'Data Summary'!CJ166="Yes"),OFFSET('Water Data'!$I$9,0,10*ROW('Water Data'!I160)),NA())</f>
        <v>#N/A</v>
      </c>
      <c r="V166" s="491" t="e">
        <f ca="1">+IF(AND(ISNUMBER(OFFSET('Sanitation Data'!$D$4,0,10*ROW('Sanitation Data'!D160))),'Data Summary'!CK166="Yes"),100-OFFSET('Sanitation Data'!$D$4,0,10*ROW('Sanitation Data'!D160)),NA())</f>
        <v>#N/A</v>
      </c>
      <c r="W166" s="491" t="e">
        <f ca="1">+IF(AND(ISNUMBER(OFFSET('Sanitation Data'!$D$6,0,10*ROW('Sanitation Data'!D160))),'Data Summary'!CL166="Yes"),OFFSET('Sanitation Data'!$D$6,0,10*ROW('Sanitation Data'!D160)),NA())</f>
        <v>#N/A</v>
      </c>
      <c r="X166" s="491" t="e">
        <f ca="1">+IF(AND(ISNUMBER(OFFSET('Sanitation Data'!$D$10,0,10*ROW('Sanitation Data'!D160))),'Data Summary'!CM166="Yes"),OFFSET('Sanitation Data'!$D$10,0,10*ROW('Sanitation Data'!D160)),NA())</f>
        <v>#N/A</v>
      </c>
      <c r="Y166" s="491" t="e">
        <f ca="1">+IF(AND(ISNUMBER(OFFSET('Sanitation Data'!$D$11,0,10*ROW('Sanitation Data'!D160))),'Data Summary'!CN166="Yes"),OFFSET('Sanitation Data'!$D$11,0,10*ROW('Sanitation Data'!D160)),NA())</f>
        <v>#N/A</v>
      </c>
      <c r="Z166" s="491" t="e">
        <f ca="1">+IF(AND(ISNUMBER(OFFSET('Sanitation Data'!$D$12,0,10*ROW('Sanitation Data'!D160))),'Data Summary'!CO166="Yes"),OFFSET('Sanitation Data'!$D$12,0,10*ROW('Sanitation Data'!D160)),NA())</f>
        <v>#N/A</v>
      </c>
      <c r="AA166" s="491" t="e">
        <f ca="1">+IF(AND(ISNUMBER(OFFSET('Sanitation Data'!$E$4,0,10*ROW('Sanitation Data'!E160))),'Data Summary'!CP166="Yes"),100-OFFSET('Sanitation Data'!$E$4,0,10*ROW('Sanitation Data'!E160)),NA())</f>
        <v>#N/A</v>
      </c>
      <c r="AB166" s="491" t="e">
        <f ca="1">+IF(AND(ISNUMBER(OFFSET('Sanitation Data'!$E$6,0,10*ROW('Sanitation Data'!E160))),'Data Summary'!CQ166="Yes"),OFFSET('Sanitation Data'!$E$6,0,10*ROW('Sanitation Data'!E160)),NA())</f>
        <v>#N/A</v>
      </c>
      <c r="AC166" s="491" t="e">
        <f ca="1">+IF(AND(ISNUMBER(OFFSET('Sanitation Data'!$E$10,0,10*ROW('Sanitation Data'!E160))),'Data Summary'!CR166="Yes"),OFFSET('Sanitation Data'!$E$10,0,10*ROW('Sanitation Data'!E160)),NA())</f>
        <v>#N/A</v>
      </c>
      <c r="AD166" s="491" t="e">
        <f ca="1">+IF(AND(ISNUMBER(OFFSET('Sanitation Data'!$E$11,0,10*ROW('Sanitation Data'!E160))),'Data Summary'!CS166="Yes"),OFFSET('Sanitation Data'!$E$11,0,10*ROW('Sanitation Data'!E160)),NA())</f>
        <v>#N/A</v>
      </c>
      <c r="AE166" s="491" t="e">
        <f ca="1">+IF(AND(ISNUMBER(OFFSET('Sanitation Data'!$E$12,0,10*ROW('Sanitation Data'!E160))),'Data Summary'!CT166="Yes"),OFFSET('Sanitation Data'!$E$12,0,10*ROW('Sanitation Data'!E160)),NA())</f>
        <v>#N/A</v>
      </c>
      <c r="AF166" s="491" t="e">
        <f ca="1">+IF(AND(ISNUMBER(OFFSET('Sanitation Data'!$F$4,0,10*ROW('Sanitation Data'!F160))),'Data Summary'!CU166="Yes"),100-OFFSET('Sanitation Data'!$F$4,0,10*ROW('Sanitation Data'!F160)),NA())</f>
        <v>#N/A</v>
      </c>
      <c r="AG166" s="491" t="e">
        <f ca="1">+IF(AND(ISNUMBER(OFFSET('Sanitation Data'!$F$6,0,10*ROW('Sanitation Data'!F160))),'Data Summary'!CV166="Yes"),OFFSET('Sanitation Data'!$F$6,0,10*ROW('Sanitation Data'!F160)),NA())</f>
        <v>#N/A</v>
      </c>
      <c r="AH166" s="491" t="e">
        <f ca="1">+IF(AND(ISNUMBER(OFFSET('Sanitation Data'!$F$10,0,10*ROW('Sanitation Data'!F160))),'Data Summary'!CW166="Yes"),OFFSET('Sanitation Data'!$F$10,0,10*ROW('Sanitation Data'!F160)),NA())</f>
        <v>#N/A</v>
      </c>
      <c r="AI166" s="491" t="e">
        <f ca="1">+IF(AND(ISNUMBER(OFFSET('Sanitation Data'!$F$11,0,10*ROW('Sanitation Data'!F160))),'Data Summary'!CX166="Yes"),OFFSET('Sanitation Data'!$F$11,0,10*ROW('Sanitation Data'!F160)),NA())</f>
        <v>#N/A</v>
      </c>
      <c r="AJ166" s="491" t="e">
        <f ca="1">+IF(AND(ISNUMBER(OFFSET('Sanitation Data'!$F$12,0,10*ROW('Sanitation Data'!F160))),'Data Summary'!CY166="Yes"),OFFSET('Sanitation Data'!$F$12,0,10*ROW('Sanitation Data'!F160)),NA())</f>
        <v>#N/A</v>
      </c>
      <c r="AK166" s="491" t="e">
        <f ca="1">+IF(AND(ISNUMBER(OFFSET('Sanitation Data'!$G$4,0,10*ROW('Sanitation Data'!G160))),'Data Summary'!CZ166="Yes"),100-OFFSET('Sanitation Data'!$G$4,0,10*ROW('Sanitation Data'!G160)),NA())</f>
        <v>#N/A</v>
      </c>
      <c r="AL166" s="491" t="e">
        <f ca="1">+IF(AND(ISNUMBER(OFFSET('Sanitation Data'!$G$6,0,10*ROW('Sanitation Data'!G160))),'Data Summary'!DA166="Yes"),OFFSET('Sanitation Data'!$G$6,0,10*ROW('Sanitation Data'!G160)),NA())</f>
        <v>#N/A</v>
      </c>
      <c r="AM166" s="491" t="e">
        <f ca="1">+IF(AND(ISNUMBER(OFFSET('Sanitation Data'!$G$10,0,10*ROW('Sanitation Data'!G160))),'Data Summary'!DB166="Yes"),OFFSET('Sanitation Data'!$G$10,0,10*ROW('Sanitation Data'!G160)),NA())</f>
        <v>#N/A</v>
      </c>
      <c r="AN166" s="491" t="e">
        <f ca="1">+IF(AND(ISNUMBER(OFFSET('Sanitation Data'!$G$11,0,10*ROW('Sanitation Data'!G160))),'Data Summary'!DC166="Yes"),OFFSET('Sanitation Data'!$G$11,0,10*ROW('Sanitation Data'!G160)),NA())</f>
        <v>#N/A</v>
      </c>
      <c r="AO166" s="491" t="e">
        <f ca="1">+IF(AND(ISNUMBER(OFFSET('Sanitation Data'!$G$12,0,10*ROW('Sanitation Data'!G160))),'Data Summary'!DD166="Yes"),OFFSET('Sanitation Data'!$G$12,0,10*ROW('Sanitation Data'!G160)),NA())</f>
        <v>#N/A</v>
      </c>
      <c r="AP166" s="491" t="e">
        <f ca="1">+IF(AND(ISNUMBER(OFFSET('Sanitation Data'!$H$4,0,10*ROW('Sanitation Data'!H160))),'Data Summary'!DE166="Yes"),100-OFFSET('Sanitation Data'!$H$4,0,10*ROW('Sanitation Data'!H160)),NA())</f>
        <v>#N/A</v>
      </c>
      <c r="AQ166" s="491" t="e">
        <f ca="1">+IF(AND(ISNUMBER(OFFSET('Sanitation Data'!$H$6,0,10*ROW('Sanitation Data'!H160))),'Data Summary'!DF166="Yes"),OFFSET('Sanitation Data'!$H$6,0,10*ROW('Sanitation Data'!H160)),NA())</f>
        <v>#N/A</v>
      </c>
      <c r="AR166" s="491" t="e">
        <f ca="1">+IF(AND(ISNUMBER(OFFSET('Sanitation Data'!$H$10,0,10*ROW('Sanitation Data'!H160))),'Data Summary'!DG166="Yes"),OFFSET('Sanitation Data'!$H$10,0,10*ROW('Sanitation Data'!H160)),NA())</f>
        <v>#N/A</v>
      </c>
      <c r="AS166" s="491" t="e">
        <f ca="1">+IF(AND(ISNUMBER(OFFSET('Sanitation Data'!$H$11,0,10*ROW('Sanitation Data'!H160))),'Data Summary'!DH166="Yes"),OFFSET('Sanitation Data'!$H$11,0,10*ROW('Sanitation Data'!H160)),NA())</f>
        <v>#N/A</v>
      </c>
      <c r="AT166" s="491" t="e">
        <f ca="1">+IF(AND(ISNUMBER(OFFSET('Sanitation Data'!$H$12,0,10*ROW('Sanitation Data'!H160))),'Data Summary'!DI166="Yes"),OFFSET('Sanitation Data'!$H$12,0,10*ROW('Sanitation Data'!H160)),NA())</f>
        <v>#N/A</v>
      </c>
      <c r="AU166" s="491" t="e">
        <f ca="1">+IF(AND(ISNUMBER(OFFSET('Sanitation Data'!$I$4,0,10*ROW('Sanitation Data'!I160))),'Data Summary'!DJ166="Yes"),100-OFFSET('Sanitation Data'!$I$4,0,10*ROW('Sanitation Data'!I160)),NA())</f>
        <v>#N/A</v>
      </c>
      <c r="AV166" s="491" t="e">
        <f ca="1">+IF(AND(ISNUMBER(OFFSET('Sanitation Data'!$I$6,0,10*ROW('Sanitation Data'!I160))),'Data Summary'!DK166="Yes"),OFFSET('Sanitation Data'!$I$6,0,10*ROW('Sanitation Data'!I160)),NA())</f>
        <v>#N/A</v>
      </c>
      <c r="AW166" s="491" t="e">
        <f ca="1">+IF(AND(ISNUMBER(OFFSET('Sanitation Data'!$I$10,0,10*ROW('Sanitation Data'!I160))),'Data Summary'!DL166="Yes"),OFFSET('Sanitation Data'!$I$10,0,10*ROW('Sanitation Data'!I160)),NA())</f>
        <v>#N/A</v>
      </c>
      <c r="AX166" s="491" t="e">
        <f ca="1">+IF(AND(ISNUMBER(OFFSET('Sanitation Data'!$I$11,0,10*ROW('Sanitation Data'!I160))),'Data Summary'!DM166="Yes"),OFFSET('Sanitation Data'!$I$11,0,10*ROW('Sanitation Data'!I160)),NA())</f>
        <v>#N/A</v>
      </c>
      <c r="AY166" s="491" t="e">
        <f ca="1">+IF(AND(ISNUMBER(OFFSET('Sanitation Data'!$I$12,0,10*ROW('Sanitation Data'!I160))),'Data Summary'!DN166="Yes"),OFFSET('Sanitation Data'!$I$12,0,10*ROW('Sanitation Data'!I160)),NA())</f>
        <v>#N/A</v>
      </c>
      <c r="AZ166" s="492" t="e">
        <f ca="1">+IF(AND(ISNUMBER(OFFSET('Hygiene Data'!$D$5,0,10*ROW('Hygiene Data'!D160))),'Data Summary'!DO166="Yes"),OFFSET('Hygiene Data'!$D$5,0,10*ROW('Hygiene Data'!D160)),NA())</f>
        <v>#N/A</v>
      </c>
      <c r="BA166" s="492" t="e">
        <f ca="1">+IF(AND(ISNUMBER(OFFSET('Hygiene Data'!$D$7,0,10*ROW('Hygiene Data'!D160))),'Data Summary'!DP166="Yes"),OFFSET('Hygiene Data'!$D$7,0,10*ROW('Hygiene Data'!D160)),NA())</f>
        <v>#N/A</v>
      </c>
      <c r="BB166" s="492" t="e">
        <f ca="1">+IF(AND(ISNUMBER(OFFSET('Hygiene Data'!$D$9,0,10*ROW('Hygiene Data'!D160))),'Data Summary'!DQ166="Yes"),OFFSET('Hygiene Data'!$D$9,0,10*ROW('Hygiene Data'!D160)),NA())</f>
        <v>#N/A</v>
      </c>
      <c r="BC166" s="492" t="e">
        <f ca="1">+IF(AND(ISNUMBER(OFFSET('Hygiene Data'!$E$5,0,10*ROW('Hygiene Data'!E160))),'Data Summary'!DR166="Yes"),OFFSET('Hygiene Data'!$E$5,0,10*ROW('Hygiene Data'!E160)),NA())</f>
        <v>#N/A</v>
      </c>
      <c r="BD166" s="492" t="e">
        <f ca="1">+IF(AND(ISNUMBER(OFFSET('Hygiene Data'!$E$7,0,10*ROW('Hygiene Data'!E160))),'Data Summary'!DS166="Yes"),OFFSET('Hygiene Data'!$E$7,0,10*ROW('Hygiene Data'!E160)),NA())</f>
        <v>#N/A</v>
      </c>
      <c r="BE166" s="492" t="e">
        <f ca="1">+IF(AND(ISNUMBER(OFFSET('Hygiene Data'!$E$9,0,10*ROW('Hygiene Data'!E160))),'Data Summary'!DT166="Yes"),OFFSET('Hygiene Data'!$E$9,0,10*ROW('Hygiene Data'!E160)),NA())</f>
        <v>#N/A</v>
      </c>
      <c r="BF166" s="492" t="e">
        <f ca="1">+IF(AND(ISNUMBER(OFFSET('Hygiene Data'!$F$5,0,10*ROW('Hygiene Data'!F160))),'Data Summary'!DU166="Yes"),OFFSET('Hygiene Data'!$F$5,0,10*ROW('Hygiene Data'!F160)),NA())</f>
        <v>#N/A</v>
      </c>
      <c r="BG166" s="492" t="e">
        <f ca="1">+IF(AND(ISNUMBER(OFFSET('Hygiene Data'!$F$7,0,10*ROW('Hygiene Data'!F160))),'Data Summary'!DV166="Yes"),OFFSET('Hygiene Data'!$F$7,0,10*ROW('Hygiene Data'!F160)),NA())</f>
        <v>#N/A</v>
      </c>
      <c r="BH166" s="492" t="e">
        <f ca="1">+IF(AND(ISNUMBER(OFFSET('Hygiene Data'!$F$9,0,10*ROW('Hygiene Data'!F160))),'Data Summary'!DW166="Yes"),OFFSET('Hygiene Data'!$F$9,0,10*ROW('Hygiene Data'!F160)),NA())</f>
        <v>#N/A</v>
      </c>
      <c r="BI166" s="492" t="e">
        <f ca="1">+IF(AND(ISNUMBER(OFFSET('Hygiene Data'!$G$5,0,10*ROW('Hygiene Data'!G160))),'Data Summary'!DX166="Yes"),OFFSET('Hygiene Data'!$G$5,0,10*ROW('Hygiene Data'!G160)),NA())</f>
        <v>#N/A</v>
      </c>
      <c r="BJ166" s="492" t="e">
        <f ca="1">+IF(AND(ISNUMBER(OFFSET('Hygiene Data'!$G$7,0,10*ROW('Hygiene Data'!G160))),'Data Summary'!DY166="Yes"),OFFSET('Hygiene Data'!$G$7,0,10*ROW('Hygiene Data'!G160)),NA())</f>
        <v>#N/A</v>
      </c>
      <c r="BK166" s="492" t="e">
        <f ca="1">+IF(AND(ISNUMBER(OFFSET('Hygiene Data'!$G$9,0,10*ROW('Hygiene Data'!G160))),'Data Summary'!DZ166="Yes"),OFFSET('Hygiene Data'!$G$9,0,10*ROW('Hygiene Data'!G160)),NA())</f>
        <v>#N/A</v>
      </c>
      <c r="BL166" s="492" t="e">
        <f ca="1">+IF(AND(ISNUMBER(OFFSET('Hygiene Data'!$H$5,0,10*ROW('Hygiene Data'!H160))),'Data Summary'!EA166="Yes"),OFFSET('Hygiene Data'!$H$5,0,10*ROW('Hygiene Data'!H160)),NA())</f>
        <v>#N/A</v>
      </c>
      <c r="BM166" s="492" t="e">
        <f ca="1">+IF(AND(ISNUMBER(OFFSET('Hygiene Data'!$H$7,0,10*ROW('Hygiene Data'!H160))),'Data Summary'!EB166="Yes"),OFFSET('Hygiene Data'!$H$7,0,10*ROW('Hygiene Data'!H160)),NA())</f>
        <v>#N/A</v>
      </c>
      <c r="BN166" s="492" t="e">
        <f ca="1">+IF(AND(ISNUMBER(OFFSET('Hygiene Data'!$H$9,0,10*ROW('Hygiene Data'!H160))),'Data Summary'!EC166="Yes"),OFFSET('Hygiene Data'!$H$9,0,10*ROW('Hygiene Data'!H160)),NA())</f>
        <v>#N/A</v>
      </c>
      <c r="BO166" s="492" t="e">
        <f ca="1">+IF(AND(ISNUMBER(OFFSET('Hygiene Data'!$I$5,0,10*ROW('Hygiene Data'!I160))),'Data Summary'!ED166="Yes"),OFFSET('Hygiene Data'!$I$5,0,10*ROW('Hygiene Data'!I160)),NA())</f>
        <v>#N/A</v>
      </c>
      <c r="BP166" s="492" t="e">
        <f ca="1">+IF(AND(ISNUMBER(OFFSET('Hygiene Data'!$I$7,0,10*ROW('Hygiene Data'!I160))),'Data Summary'!EE166="Yes"),OFFSET('Hygiene Data'!$I$7,0,10*ROW('Hygiene Data'!I160)),NA())</f>
        <v>#N/A</v>
      </c>
      <c r="BQ166" s="492" t="e">
        <f ca="1">+IF(AND(ISNUMBER(OFFSET('Hygiene Data'!$I$9,0,10*ROW('Hygiene Data'!I160))),'Data Summary'!EF166="Yes"),OFFSET('Hygiene Data'!$I$9,0,10*ROW('Hygiene Data'!I160)),NA())</f>
        <v>#N/A</v>
      </c>
    </row>
    <row r="167" spans="1:69" x14ac:dyDescent="0.25">
      <c r="A167" s="488" t="e">
        <f ca="1">+RIGHT('Data Summary'!A167,LEN('Data Summary'!A167)-9)</f>
        <v>#VALUE!</v>
      </c>
      <c r="B167" s="462" t="str">
        <f ca="1">+IF(ISTEXT('Data Summary'!B167),'Data Summary'!B167,"")</f>
        <v/>
      </c>
      <c r="C167" s="489" t="e">
        <f ca="1">+VALUE('Data Summary'!C167)</f>
        <v>#VALUE!</v>
      </c>
      <c r="D167" s="490" t="e">
        <f ca="1">+IF(AND(ISNUMBER(OFFSET('Water Data'!$D$4,0,10*ROW('Water Data'!D161))),'Data Summary'!BS167="Yes"),100-OFFSET('Water Data'!$D$4,0,10*ROW('Water Data'!D161)),NA())</f>
        <v>#N/A</v>
      </c>
      <c r="E167" s="490" t="e">
        <f ca="1">+IF(AND(ISNUMBER(OFFSET('Water Data'!$D$6,0,10*ROW('Water Data'!D161))),'Data Summary'!BT167="Yes"),OFFSET('Water Data'!$D$6,0,10*ROW('Water Data'!D161)),NA())</f>
        <v>#N/A</v>
      </c>
      <c r="F167" s="490" t="e">
        <f ca="1">+IF(AND(ISNUMBER(OFFSET('Water Data'!$D$9,0,10*ROW('Water Data'!D161))),'Data Summary'!BU167="Yes"),OFFSET('Water Data'!$D$9,0,10*ROW('Water Data'!D161)),NA())</f>
        <v>#N/A</v>
      </c>
      <c r="G167" s="490" t="e">
        <f ca="1">+IF(AND(ISNUMBER(OFFSET('Water Data'!$E$4,0,10*ROW('Water Data'!E161))),'Data Summary'!BV167="Yes"),100-OFFSET('Water Data'!$E$4,0,10*ROW('Water Data'!E161)),NA())</f>
        <v>#N/A</v>
      </c>
      <c r="H167" s="490" t="e">
        <f ca="1">+IF(AND(ISNUMBER(OFFSET('Water Data'!$E$6,0,10*ROW('Water Data'!E161))),'Data Summary'!BW167="Yes"),OFFSET('Water Data'!$E$6,0,10*ROW('Water Data'!E161)),NA())</f>
        <v>#N/A</v>
      </c>
      <c r="I167" s="490" t="e">
        <f ca="1">+IF(AND(ISNUMBER(OFFSET('Water Data'!$E$9,0,10*ROW('Water Data'!E161))),'Data Summary'!BX167="Yes"),OFFSET('Water Data'!$E$9,0,10*ROW('Water Data'!E161)),NA())</f>
        <v>#N/A</v>
      </c>
      <c r="J167" s="490" t="e">
        <f ca="1">+IF(AND(ISNUMBER(OFFSET('Water Data'!$F$4,0,10*ROW('Water Data'!F161))),'Data Summary'!BY167="Yes"),100-OFFSET('Water Data'!$F$4,0,10*ROW('Water Data'!F161)),NA())</f>
        <v>#N/A</v>
      </c>
      <c r="K167" s="490" t="e">
        <f ca="1">+IF(AND(ISNUMBER(OFFSET('Water Data'!$F$6,0,10*ROW('Water Data'!F161))),'Data Summary'!BZ167="Yes"),OFFSET('Water Data'!$F$6,0,10*ROW('Water Data'!F161)),NA())</f>
        <v>#N/A</v>
      </c>
      <c r="L167" s="490" t="e">
        <f ca="1">+IF(AND(ISNUMBER(OFFSET('Water Data'!$F$9,0,10*ROW('Water Data'!F161))),'Data Summary'!CA167="Yes"),OFFSET('Water Data'!$F$9,0,10*ROW('Water Data'!F161)),NA())</f>
        <v>#N/A</v>
      </c>
      <c r="M167" s="490" t="e">
        <f ca="1">+IF(AND(ISNUMBER(OFFSET('Water Data'!$G$4,0,10*ROW('Water Data'!G161))),'Data Summary'!CB167="Yes"),100-OFFSET('Water Data'!$G$4,0,10*ROW('Water Data'!G161)),NA())</f>
        <v>#N/A</v>
      </c>
      <c r="N167" s="490" t="e">
        <f ca="1">+IF(AND(ISNUMBER(OFFSET('Water Data'!$G$6,0,10*ROW('Water Data'!G161))),'Data Summary'!CC167="Yes"),OFFSET('Water Data'!$G$6,0,10*ROW('Water Data'!G161)),NA())</f>
        <v>#N/A</v>
      </c>
      <c r="O167" s="490" t="e">
        <f ca="1">+IF(AND(ISNUMBER(OFFSET('Water Data'!$G$9,0,10*ROW('Water Data'!G161))),'Data Summary'!CD167="Yes"),OFFSET('Water Data'!$G$9,0,10*ROW('Water Data'!G161)),NA())</f>
        <v>#N/A</v>
      </c>
      <c r="P167" s="490" t="e">
        <f ca="1">+IF(AND(ISNUMBER(OFFSET('Water Data'!$H$4,0,10*ROW('Water Data'!H161))),'Data Summary'!CE167="Yes"),100-OFFSET('Water Data'!$H$4,0,10*ROW('Water Data'!H161)),NA())</f>
        <v>#N/A</v>
      </c>
      <c r="Q167" s="490" t="e">
        <f ca="1">+IF(AND(ISNUMBER(OFFSET('Water Data'!$H$6,0,10*ROW('Water Data'!H161))),'Data Summary'!CF167="Yes"),OFFSET('Water Data'!$H$6,0,10*ROW('Water Data'!H161)),NA())</f>
        <v>#N/A</v>
      </c>
      <c r="R167" s="490" t="e">
        <f ca="1">+IF(AND(ISNUMBER(OFFSET('Water Data'!$H$9,0,10*ROW('Water Data'!H161))),'Data Summary'!CG167="Yes"),OFFSET('Water Data'!$H$9,0,10*ROW('Water Data'!H161)),NA())</f>
        <v>#N/A</v>
      </c>
      <c r="S167" s="490" t="e">
        <f ca="1">+IF(AND(ISNUMBER(OFFSET('Water Data'!$I$4,0,10*ROW('Water Data'!I161))),'Data Summary'!CH167="Yes"),100-OFFSET('Water Data'!$I$4,0,10*ROW('Water Data'!I161)),NA())</f>
        <v>#N/A</v>
      </c>
      <c r="T167" s="490" t="e">
        <f ca="1">+IF(AND(ISNUMBER(OFFSET('Water Data'!$I$6,0,10*ROW('Water Data'!I161))),'Data Summary'!CI167="Yes"),OFFSET('Water Data'!$I$6,0,10*ROW('Water Data'!I161)),NA())</f>
        <v>#N/A</v>
      </c>
      <c r="U167" s="490" t="e">
        <f ca="1">+IF(AND(ISNUMBER(OFFSET('Water Data'!$I$9,0,10*ROW('Water Data'!I161))),'Data Summary'!CJ167="Yes"),OFFSET('Water Data'!$I$9,0,10*ROW('Water Data'!I161)),NA())</f>
        <v>#N/A</v>
      </c>
      <c r="V167" s="491" t="e">
        <f ca="1">+IF(AND(ISNUMBER(OFFSET('Sanitation Data'!$D$4,0,10*ROW('Sanitation Data'!D161))),'Data Summary'!CK167="Yes"),100-OFFSET('Sanitation Data'!$D$4,0,10*ROW('Sanitation Data'!D161)),NA())</f>
        <v>#N/A</v>
      </c>
      <c r="W167" s="491" t="e">
        <f ca="1">+IF(AND(ISNUMBER(OFFSET('Sanitation Data'!$D$6,0,10*ROW('Sanitation Data'!D161))),'Data Summary'!CL167="Yes"),OFFSET('Sanitation Data'!$D$6,0,10*ROW('Sanitation Data'!D161)),NA())</f>
        <v>#N/A</v>
      </c>
      <c r="X167" s="491" t="e">
        <f ca="1">+IF(AND(ISNUMBER(OFFSET('Sanitation Data'!$D$10,0,10*ROW('Sanitation Data'!D161))),'Data Summary'!CM167="Yes"),OFFSET('Sanitation Data'!$D$10,0,10*ROW('Sanitation Data'!D161)),NA())</f>
        <v>#N/A</v>
      </c>
      <c r="Y167" s="491" t="e">
        <f ca="1">+IF(AND(ISNUMBER(OFFSET('Sanitation Data'!$D$11,0,10*ROW('Sanitation Data'!D161))),'Data Summary'!CN167="Yes"),OFFSET('Sanitation Data'!$D$11,0,10*ROW('Sanitation Data'!D161)),NA())</f>
        <v>#N/A</v>
      </c>
      <c r="Z167" s="491" t="e">
        <f ca="1">+IF(AND(ISNUMBER(OFFSET('Sanitation Data'!$D$12,0,10*ROW('Sanitation Data'!D161))),'Data Summary'!CO167="Yes"),OFFSET('Sanitation Data'!$D$12,0,10*ROW('Sanitation Data'!D161)),NA())</f>
        <v>#N/A</v>
      </c>
      <c r="AA167" s="491" t="e">
        <f ca="1">+IF(AND(ISNUMBER(OFFSET('Sanitation Data'!$E$4,0,10*ROW('Sanitation Data'!E161))),'Data Summary'!CP167="Yes"),100-OFFSET('Sanitation Data'!$E$4,0,10*ROW('Sanitation Data'!E161)),NA())</f>
        <v>#N/A</v>
      </c>
      <c r="AB167" s="491" t="e">
        <f ca="1">+IF(AND(ISNUMBER(OFFSET('Sanitation Data'!$E$6,0,10*ROW('Sanitation Data'!E161))),'Data Summary'!CQ167="Yes"),OFFSET('Sanitation Data'!$E$6,0,10*ROW('Sanitation Data'!E161)),NA())</f>
        <v>#N/A</v>
      </c>
      <c r="AC167" s="491" t="e">
        <f ca="1">+IF(AND(ISNUMBER(OFFSET('Sanitation Data'!$E$10,0,10*ROW('Sanitation Data'!E161))),'Data Summary'!CR167="Yes"),OFFSET('Sanitation Data'!$E$10,0,10*ROW('Sanitation Data'!E161)),NA())</f>
        <v>#N/A</v>
      </c>
      <c r="AD167" s="491" t="e">
        <f ca="1">+IF(AND(ISNUMBER(OFFSET('Sanitation Data'!$E$11,0,10*ROW('Sanitation Data'!E161))),'Data Summary'!CS167="Yes"),OFFSET('Sanitation Data'!$E$11,0,10*ROW('Sanitation Data'!E161)),NA())</f>
        <v>#N/A</v>
      </c>
      <c r="AE167" s="491" t="e">
        <f ca="1">+IF(AND(ISNUMBER(OFFSET('Sanitation Data'!$E$12,0,10*ROW('Sanitation Data'!E161))),'Data Summary'!CT167="Yes"),OFFSET('Sanitation Data'!$E$12,0,10*ROW('Sanitation Data'!E161)),NA())</f>
        <v>#N/A</v>
      </c>
      <c r="AF167" s="491" t="e">
        <f ca="1">+IF(AND(ISNUMBER(OFFSET('Sanitation Data'!$F$4,0,10*ROW('Sanitation Data'!F161))),'Data Summary'!CU167="Yes"),100-OFFSET('Sanitation Data'!$F$4,0,10*ROW('Sanitation Data'!F161)),NA())</f>
        <v>#N/A</v>
      </c>
      <c r="AG167" s="491" t="e">
        <f ca="1">+IF(AND(ISNUMBER(OFFSET('Sanitation Data'!$F$6,0,10*ROW('Sanitation Data'!F161))),'Data Summary'!CV167="Yes"),OFFSET('Sanitation Data'!$F$6,0,10*ROW('Sanitation Data'!F161)),NA())</f>
        <v>#N/A</v>
      </c>
      <c r="AH167" s="491" t="e">
        <f ca="1">+IF(AND(ISNUMBER(OFFSET('Sanitation Data'!$F$10,0,10*ROW('Sanitation Data'!F161))),'Data Summary'!CW167="Yes"),OFFSET('Sanitation Data'!$F$10,0,10*ROW('Sanitation Data'!F161)),NA())</f>
        <v>#N/A</v>
      </c>
      <c r="AI167" s="491" t="e">
        <f ca="1">+IF(AND(ISNUMBER(OFFSET('Sanitation Data'!$F$11,0,10*ROW('Sanitation Data'!F161))),'Data Summary'!CX167="Yes"),OFFSET('Sanitation Data'!$F$11,0,10*ROW('Sanitation Data'!F161)),NA())</f>
        <v>#N/A</v>
      </c>
      <c r="AJ167" s="491" t="e">
        <f ca="1">+IF(AND(ISNUMBER(OFFSET('Sanitation Data'!$F$12,0,10*ROW('Sanitation Data'!F161))),'Data Summary'!CY167="Yes"),OFFSET('Sanitation Data'!$F$12,0,10*ROW('Sanitation Data'!F161)),NA())</f>
        <v>#N/A</v>
      </c>
      <c r="AK167" s="491" t="e">
        <f ca="1">+IF(AND(ISNUMBER(OFFSET('Sanitation Data'!$G$4,0,10*ROW('Sanitation Data'!G161))),'Data Summary'!CZ167="Yes"),100-OFFSET('Sanitation Data'!$G$4,0,10*ROW('Sanitation Data'!G161)),NA())</f>
        <v>#N/A</v>
      </c>
      <c r="AL167" s="491" t="e">
        <f ca="1">+IF(AND(ISNUMBER(OFFSET('Sanitation Data'!$G$6,0,10*ROW('Sanitation Data'!G161))),'Data Summary'!DA167="Yes"),OFFSET('Sanitation Data'!$G$6,0,10*ROW('Sanitation Data'!G161)),NA())</f>
        <v>#N/A</v>
      </c>
      <c r="AM167" s="491" t="e">
        <f ca="1">+IF(AND(ISNUMBER(OFFSET('Sanitation Data'!$G$10,0,10*ROW('Sanitation Data'!G161))),'Data Summary'!DB167="Yes"),OFFSET('Sanitation Data'!$G$10,0,10*ROW('Sanitation Data'!G161)),NA())</f>
        <v>#N/A</v>
      </c>
      <c r="AN167" s="491" t="e">
        <f ca="1">+IF(AND(ISNUMBER(OFFSET('Sanitation Data'!$G$11,0,10*ROW('Sanitation Data'!G161))),'Data Summary'!DC167="Yes"),OFFSET('Sanitation Data'!$G$11,0,10*ROW('Sanitation Data'!G161)),NA())</f>
        <v>#N/A</v>
      </c>
      <c r="AO167" s="491" t="e">
        <f ca="1">+IF(AND(ISNUMBER(OFFSET('Sanitation Data'!$G$12,0,10*ROW('Sanitation Data'!G161))),'Data Summary'!DD167="Yes"),OFFSET('Sanitation Data'!$G$12,0,10*ROW('Sanitation Data'!G161)),NA())</f>
        <v>#N/A</v>
      </c>
      <c r="AP167" s="491" t="e">
        <f ca="1">+IF(AND(ISNUMBER(OFFSET('Sanitation Data'!$H$4,0,10*ROW('Sanitation Data'!H161))),'Data Summary'!DE167="Yes"),100-OFFSET('Sanitation Data'!$H$4,0,10*ROW('Sanitation Data'!H161)),NA())</f>
        <v>#N/A</v>
      </c>
      <c r="AQ167" s="491" t="e">
        <f ca="1">+IF(AND(ISNUMBER(OFFSET('Sanitation Data'!$H$6,0,10*ROW('Sanitation Data'!H161))),'Data Summary'!DF167="Yes"),OFFSET('Sanitation Data'!$H$6,0,10*ROW('Sanitation Data'!H161)),NA())</f>
        <v>#N/A</v>
      </c>
      <c r="AR167" s="491" t="e">
        <f ca="1">+IF(AND(ISNUMBER(OFFSET('Sanitation Data'!$H$10,0,10*ROW('Sanitation Data'!H161))),'Data Summary'!DG167="Yes"),OFFSET('Sanitation Data'!$H$10,0,10*ROW('Sanitation Data'!H161)),NA())</f>
        <v>#N/A</v>
      </c>
      <c r="AS167" s="491" t="e">
        <f ca="1">+IF(AND(ISNUMBER(OFFSET('Sanitation Data'!$H$11,0,10*ROW('Sanitation Data'!H161))),'Data Summary'!DH167="Yes"),OFFSET('Sanitation Data'!$H$11,0,10*ROW('Sanitation Data'!H161)),NA())</f>
        <v>#N/A</v>
      </c>
      <c r="AT167" s="491" t="e">
        <f ca="1">+IF(AND(ISNUMBER(OFFSET('Sanitation Data'!$H$12,0,10*ROW('Sanitation Data'!H161))),'Data Summary'!DI167="Yes"),OFFSET('Sanitation Data'!$H$12,0,10*ROW('Sanitation Data'!H161)),NA())</f>
        <v>#N/A</v>
      </c>
      <c r="AU167" s="491" t="e">
        <f ca="1">+IF(AND(ISNUMBER(OFFSET('Sanitation Data'!$I$4,0,10*ROW('Sanitation Data'!I161))),'Data Summary'!DJ167="Yes"),100-OFFSET('Sanitation Data'!$I$4,0,10*ROW('Sanitation Data'!I161)),NA())</f>
        <v>#N/A</v>
      </c>
      <c r="AV167" s="491" t="e">
        <f ca="1">+IF(AND(ISNUMBER(OFFSET('Sanitation Data'!$I$6,0,10*ROW('Sanitation Data'!I161))),'Data Summary'!DK167="Yes"),OFFSET('Sanitation Data'!$I$6,0,10*ROW('Sanitation Data'!I161)),NA())</f>
        <v>#N/A</v>
      </c>
      <c r="AW167" s="491" t="e">
        <f ca="1">+IF(AND(ISNUMBER(OFFSET('Sanitation Data'!$I$10,0,10*ROW('Sanitation Data'!I161))),'Data Summary'!DL167="Yes"),OFFSET('Sanitation Data'!$I$10,0,10*ROW('Sanitation Data'!I161)),NA())</f>
        <v>#N/A</v>
      </c>
      <c r="AX167" s="491" t="e">
        <f ca="1">+IF(AND(ISNUMBER(OFFSET('Sanitation Data'!$I$11,0,10*ROW('Sanitation Data'!I161))),'Data Summary'!DM167="Yes"),OFFSET('Sanitation Data'!$I$11,0,10*ROW('Sanitation Data'!I161)),NA())</f>
        <v>#N/A</v>
      </c>
      <c r="AY167" s="491" t="e">
        <f ca="1">+IF(AND(ISNUMBER(OFFSET('Sanitation Data'!$I$12,0,10*ROW('Sanitation Data'!I161))),'Data Summary'!DN167="Yes"),OFFSET('Sanitation Data'!$I$12,0,10*ROW('Sanitation Data'!I161)),NA())</f>
        <v>#N/A</v>
      </c>
      <c r="AZ167" s="492" t="e">
        <f ca="1">+IF(AND(ISNUMBER(OFFSET('Hygiene Data'!$D$5,0,10*ROW('Hygiene Data'!D161))),'Data Summary'!DO167="Yes"),OFFSET('Hygiene Data'!$D$5,0,10*ROW('Hygiene Data'!D161)),NA())</f>
        <v>#N/A</v>
      </c>
      <c r="BA167" s="492" t="e">
        <f ca="1">+IF(AND(ISNUMBER(OFFSET('Hygiene Data'!$D$7,0,10*ROW('Hygiene Data'!D161))),'Data Summary'!DP167="Yes"),OFFSET('Hygiene Data'!$D$7,0,10*ROW('Hygiene Data'!D161)),NA())</f>
        <v>#N/A</v>
      </c>
      <c r="BB167" s="492" t="e">
        <f ca="1">+IF(AND(ISNUMBER(OFFSET('Hygiene Data'!$D$9,0,10*ROW('Hygiene Data'!D161))),'Data Summary'!DQ167="Yes"),OFFSET('Hygiene Data'!$D$9,0,10*ROW('Hygiene Data'!D161)),NA())</f>
        <v>#N/A</v>
      </c>
      <c r="BC167" s="492" t="e">
        <f ca="1">+IF(AND(ISNUMBER(OFFSET('Hygiene Data'!$E$5,0,10*ROW('Hygiene Data'!E161))),'Data Summary'!DR167="Yes"),OFFSET('Hygiene Data'!$E$5,0,10*ROW('Hygiene Data'!E161)),NA())</f>
        <v>#N/A</v>
      </c>
      <c r="BD167" s="492" t="e">
        <f ca="1">+IF(AND(ISNUMBER(OFFSET('Hygiene Data'!$E$7,0,10*ROW('Hygiene Data'!E161))),'Data Summary'!DS167="Yes"),OFFSET('Hygiene Data'!$E$7,0,10*ROW('Hygiene Data'!E161)),NA())</f>
        <v>#N/A</v>
      </c>
      <c r="BE167" s="492" t="e">
        <f ca="1">+IF(AND(ISNUMBER(OFFSET('Hygiene Data'!$E$9,0,10*ROW('Hygiene Data'!E161))),'Data Summary'!DT167="Yes"),OFFSET('Hygiene Data'!$E$9,0,10*ROW('Hygiene Data'!E161)),NA())</f>
        <v>#N/A</v>
      </c>
      <c r="BF167" s="492" t="e">
        <f ca="1">+IF(AND(ISNUMBER(OFFSET('Hygiene Data'!$F$5,0,10*ROW('Hygiene Data'!F161))),'Data Summary'!DU167="Yes"),OFFSET('Hygiene Data'!$F$5,0,10*ROW('Hygiene Data'!F161)),NA())</f>
        <v>#N/A</v>
      </c>
      <c r="BG167" s="492" t="e">
        <f ca="1">+IF(AND(ISNUMBER(OFFSET('Hygiene Data'!$F$7,0,10*ROW('Hygiene Data'!F161))),'Data Summary'!DV167="Yes"),OFFSET('Hygiene Data'!$F$7,0,10*ROW('Hygiene Data'!F161)),NA())</f>
        <v>#N/A</v>
      </c>
      <c r="BH167" s="492" t="e">
        <f ca="1">+IF(AND(ISNUMBER(OFFSET('Hygiene Data'!$F$9,0,10*ROW('Hygiene Data'!F161))),'Data Summary'!DW167="Yes"),OFFSET('Hygiene Data'!$F$9,0,10*ROW('Hygiene Data'!F161)),NA())</f>
        <v>#N/A</v>
      </c>
      <c r="BI167" s="492" t="e">
        <f ca="1">+IF(AND(ISNUMBER(OFFSET('Hygiene Data'!$G$5,0,10*ROW('Hygiene Data'!G161))),'Data Summary'!DX167="Yes"),OFFSET('Hygiene Data'!$G$5,0,10*ROW('Hygiene Data'!G161)),NA())</f>
        <v>#N/A</v>
      </c>
      <c r="BJ167" s="492" t="e">
        <f ca="1">+IF(AND(ISNUMBER(OFFSET('Hygiene Data'!$G$7,0,10*ROW('Hygiene Data'!G161))),'Data Summary'!DY167="Yes"),OFFSET('Hygiene Data'!$G$7,0,10*ROW('Hygiene Data'!G161)),NA())</f>
        <v>#N/A</v>
      </c>
      <c r="BK167" s="492" t="e">
        <f ca="1">+IF(AND(ISNUMBER(OFFSET('Hygiene Data'!$G$9,0,10*ROW('Hygiene Data'!G161))),'Data Summary'!DZ167="Yes"),OFFSET('Hygiene Data'!$G$9,0,10*ROW('Hygiene Data'!G161)),NA())</f>
        <v>#N/A</v>
      </c>
      <c r="BL167" s="492" t="e">
        <f ca="1">+IF(AND(ISNUMBER(OFFSET('Hygiene Data'!$H$5,0,10*ROW('Hygiene Data'!H161))),'Data Summary'!EA167="Yes"),OFFSET('Hygiene Data'!$H$5,0,10*ROW('Hygiene Data'!H161)),NA())</f>
        <v>#N/A</v>
      </c>
      <c r="BM167" s="492" t="e">
        <f ca="1">+IF(AND(ISNUMBER(OFFSET('Hygiene Data'!$H$7,0,10*ROW('Hygiene Data'!H161))),'Data Summary'!EB167="Yes"),OFFSET('Hygiene Data'!$H$7,0,10*ROW('Hygiene Data'!H161)),NA())</f>
        <v>#N/A</v>
      </c>
      <c r="BN167" s="492" t="e">
        <f ca="1">+IF(AND(ISNUMBER(OFFSET('Hygiene Data'!$H$9,0,10*ROW('Hygiene Data'!H161))),'Data Summary'!EC167="Yes"),OFFSET('Hygiene Data'!$H$9,0,10*ROW('Hygiene Data'!H161)),NA())</f>
        <v>#N/A</v>
      </c>
      <c r="BO167" s="492" t="e">
        <f ca="1">+IF(AND(ISNUMBER(OFFSET('Hygiene Data'!$I$5,0,10*ROW('Hygiene Data'!I161))),'Data Summary'!ED167="Yes"),OFFSET('Hygiene Data'!$I$5,0,10*ROW('Hygiene Data'!I161)),NA())</f>
        <v>#N/A</v>
      </c>
      <c r="BP167" s="492" t="e">
        <f ca="1">+IF(AND(ISNUMBER(OFFSET('Hygiene Data'!$I$7,0,10*ROW('Hygiene Data'!I161))),'Data Summary'!EE167="Yes"),OFFSET('Hygiene Data'!$I$7,0,10*ROW('Hygiene Data'!I161)),NA())</f>
        <v>#N/A</v>
      </c>
      <c r="BQ167" s="492" t="e">
        <f ca="1">+IF(AND(ISNUMBER(OFFSET('Hygiene Data'!$I$9,0,10*ROW('Hygiene Data'!I161))),'Data Summary'!EF167="Yes"),OFFSET('Hygiene Data'!$I$9,0,10*ROW('Hygiene Data'!I161)),NA())</f>
        <v>#N/A</v>
      </c>
    </row>
    <row r="168" spans="1:69" x14ac:dyDescent="0.25">
      <c r="A168" s="488" t="e">
        <f ca="1">+RIGHT('Data Summary'!A168,LEN('Data Summary'!A168)-9)</f>
        <v>#VALUE!</v>
      </c>
      <c r="B168" s="462" t="str">
        <f ca="1">+IF(ISTEXT('Data Summary'!B168),'Data Summary'!B168,"")</f>
        <v/>
      </c>
      <c r="C168" s="489" t="e">
        <f ca="1">+VALUE('Data Summary'!C168)</f>
        <v>#VALUE!</v>
      </c>
      <c r="D168" s="490" t="e">
        <f ca="1">+IF(AND(ISNUMBER(OFFSET('Water Data'!$D$4,0,10*ROW('Water Data'!D162))),'Data Summary'!BS168="Yes"),100-OFFSET('Water Data'!$D$4,0,10*ROW('Water Data'!D162)),NA())</f>
        <v>#N/A</v>
      </c>
      <c r="E168" s="490" t="e">
        <f ca="1">+IF(AND(ISNUMBER(OFFSET('Water Data'!$D$6,0,10*ROW('Water Data'!D162))),'Data Summary'!BT168="Yes"),OFFSET('Water Data'!$D$6,0,10*ROW('Water Data'!D162)),NA())</f>
        <v>#N/A</v>
      </c>
      <c r="F168" s="490" t="e">
        <f ca="1">+IF(AND(ISNUMBER(OFFSET('Water Data'!$D$9,0,10*ROW('Water Data'!D162))),'Data Summary'!BU168="Yes"),OFFSET('Water Data'!$D$9,0,10*ROW('Water Data'!D162)),NA())</f>
        <v>#N/A</v>
      </c>
      <c r="G168" s="490" t="e">
        <f ca="1">+IF(AND(ISNUMBER(OFFSET('Water Data'!$E$4,0,10*ROW('Water Data'!E162))),'Data Summary'!BV168="Yes"),100-OFFSET('Water Data'!$E$4,0,10*ROW('Water Data'!E162)),NA())</f>
        <v>#N/A</v>
      </c>
      <c r="H168" s="490" t="e">
        <f ca="1">+IF(AND(ISNUMBER(OFFSET('Water Data'!$E$6,0,10*ROW('Water Data'!E162))),'Data Summary'!BW168="Yes"),OFFSET('Water Data'!$E$6,0,10*ROW('Water Data'!E162)),NA())</f>
        <v>#N/A</v>
      </c>
      <c r="I168" s="490" t="e">
        <f ca="1">+IF(AND(ISNUMBER(OFFSET('Water Data'!$E$9,0,10*ROW('Water Data'!E162))),'Data Summary'!BX168="Yes"),OFFSET('Water Data'!$E$9,0,10*ROW('Water Data'!E162)),NA())</f>
        <v>#N/A</v>
      </c>
      <c r="J168" s="490" t="e">
        <f ca="1">+IF(AND(ISNUMBER(OFFSET('Water Data'!$F$4,0,10*ROW('Water Data'!F162))),'Data Summary'!BY168="Yes"),100-OFFSET('Water Data'!$F$4,0,10*ROW('Water Data'!F162)),NA())</f>
        <v>#N/A</v>
      </c>
      <c r="K168" s="490" t="e">
        <f ca="1">+IF(AND(ISNUMBER(OFFSET('Water Data'!$F$6,0,10*ROW('Water Data'!F162))),'Data Summary'!BZ168="Yes"),OFFSET('Water Data'!$F$6,0,10*ROW('Water Data'!F162)),NA())</f>
        <v>#N/A</v>
      </c>
      <c r="L168" s="490" t="e">
        <f ca="1">+IF(AND(ISNUMBER(OFFSET('Water Data'!$F$9,0,10*ROW('Water Data'!F162))),'Data Summary'!CA168="Yes"),OFFSET('Water Data'!$F$9,0,10*ROW('Water Data'!F162)),NA())</f>
        <v>#N/A</v>
      </c>
      <c r="M168" s="490" t="e">
        <f ca="1">+IF(AND(ISNUMBER(OFFSET('Water Data'!$G$4,0,10*ROW('Water Data'!G162))),'Data Summary'!CB168="Yes"),100-OFFSET('Water Data'!$G$4,0,10*ROW('Water Data'!G162)),NA())</f>
        <v>#N/A</v>
      </c>
      <c r="N168" s="490" t="e">
        <f ca="1">+IF(AND(ISNUMBER(OFFSET('Water Data'!$G$6,0,10*ROW('Water Data'!G162))),'Data Summary'!CC168="Yes"),OFFSET('Water Data'!$G$6,0,10*ROW('Water Data'!G162)),NA())</f>
        <v>#N/A</v>
      </c>
      <c r="O168" s="490" t="e">
        <f ca="1">+IF(AND(ISNUMBER(OFFSET('Water Data'!$G$9,0,10*ROW('Water Data'!G162))),'Data Summary'!CD168="Yes"),OFFSET('Water Data'!$G$9,0,10*ROW('Water Data'!G162)),NA())</f>
        <v>#N/A</v>
      </c>
      <c r="P168" s="490" t="e">
        <f ca="1">+IF(AND(ISNUMBER(OFFSET('Water Data'!$H$4,0,10*ROW('Water Data'!H162))),'Data Summary'!CE168="Yes"),100-OFFSET('Water Data'!$H$4,0,10*ROW('Water Data'!H162)),NA())</f>
        <v>#N/A</v>
      </c>
      <c r="Q168" s="490" t="e">
        <f ca="1">+IF(AND(ISNUMBER(OFFSET('Water Data'!$H$6,0,10*ROW('Water Data'!H162))),'Data Summary'!CF168="Yes"),OFFSET('Water Data'!$H$6,0,10*ROW('Water Data'!H162)),NA())</f>
        <v>#N/A</v>
      </c>
      <c r="R168" s="490" t="e">
        <f ca="1">+IF(AND(ISNUMBER(OFFSET('Water Data'!$H$9,0,10*ROW('Water Data'!H162))),'Data Summary'!CG168="Yes"),OFFSET('Water Data'!$H$9,0,10*ROW('Water Data'!H162)),NA())</f>
        <v>#N/A</v>
      </c>
      <c r="S168" s="490" t="e">
        <f ca="1">+IF(AND(ISNUMBER(OFFSET('Water Data'!$I$4,0,10*ROW('Water Data'!I162))),'Data Summary'!CH168="Yes"),100-OFFSET('Water Data'!$I$4,0,10*ROW('Water Data'!I162)),NA())</f>
        <v>#N/A</v>
      </c>
      <c r="T168" s="490" t="e">
        <f ca="1">+IF(AND(ISNUMBER(OFFSET('Water Data'!$I$6,0,10*ROW('Water Data'!I162))),'Data Summary'!CI168="Yes"),OFFSET('Water Data'!$I$6,0,10*ROW('Water Data'!I162)),NA())</f>
        <v>#N/A</v>
      </c>
      <c r="U168" s="490" t="e">
        <f ca="1">+IF(AND(ISNUMBER(OFFSET('Water Data'!$I$9,0,10*ROW('Water Data'!I162))),'Data Summary'!CJ168="Yes"),OFFSET('Water Data'!$I$9,0,10*ROW('Water Data'!I162)),NA())</f>
        <v>#N/A</v>
      </c>
      <c r="V168" s="491" t="e">
        <f ca="1">+IF(AND(ISNUMBER(OFFSET('Sanitation Data'!$D$4,0,10*ROW('Sanitation Data'!D162))),'Data Summary'!CK168="Yes"),100-OFFSET('Sanitation Data'!$D$4,0,10*ROW('Sanitation Data'!D162)),NA())</f>
        <v>#N/A</v>
      </c>
      <c r="W168" s="491" t="e">
        <f ca="1">+IF(AND(ISNUMBER(OFFSET('Sanitation Data'!$D$6,0,10*ROW('Sanitation Data'!D162))),'Data Summary'!CL168="Yes"),OFFSET('Sanitation Data'!$D$6,0,10*ROW('Sanitation Data'!D162)),NA())</f>
        <v>#N/A</v>
      </c>
      <c r="X168" s="491" t="e">
        <f ca="1">+IF(AND(ISNUMBER(OFFSET('Sanitation Data'!$D$10,0,10*ROW('Sanitation Data'!D162))),'Data Summary'!CM168="Yes"),OFFSET('Sanitation Data'!$D$10,0,10*ROW('Sanitation Data'!D162)),NA())</f>
        <v>#N/A</v>
      </c>
      <c r="Y168" s="491" t="e">
        <f ca="1">+IF(AND(ISNUMBER(OFFSET('Sanitation Data'!$D$11,0,10*ROW('Sanitation Data'!D162))),'Data Summary'!CN168="Yes"),OFFSET('Sanitation Data'!$D$11,0,10*ROW('Sanitation Data'!D162)),NA())</f>
        <v>#N/A</v>
      </c>
      <c r="Z168" s="491" t="e">
        <f ca="1">+IF(AND(ISNUMBER(OFFSET('Sanitation Data'!$D$12,0,10*ROW('Sanitation Data'!D162))),'Data Summary'!CO168="Yes"),OFFSET('Sanitation Data'!$D$12,0,10*ROW('Sanitation Data'!D162)),NA())</f>
        <v>#N/A</v>
      </c>
      <c r="AA168" s="491" t="e">
        <f ca="1">+IF(AND(ISNUMBER(OFFSET('Sanitation Data'!$E$4,0,10*ROW('Sanitation Data'!E162))),'Data Summary'!CP168="Yes"),100-OFFSET('Sanitation Data'!$E$4,0,10*ROW('Sanitation Data'!E162)),NA())</f>
        <v>#N/A</v>
      </c>
      <c r="AB168" s="491" t="e">
        <f ca="1">+IF(AND(ISNUMBER(OFFSET('Sanitation Data'!$E$6,0,10*ROW('Sanitation Data'!E162))),'Data Summary'!CQ168="Yes"),OFFSET('Sanitation Data'!$E$6,0,10*ROW('Sanitation Data'!E162)),NA())</f>
        <v>#N/A</v>
      </c>
      <c r="AC168" s="491" t="e">
        <f ca="1">+IF(AND(ISNUMBER(OFFSET('Sanitation Data'!$E$10,0,10*ROW('Sanitation Data'!E162))),'Data Summary'!CR168="Yes"),OFFSET('Sanitation Data'!$E$10,0,10*ROW('Sanitation Data'!E162)),NA())</f>
        <v>#N/A</v>
      </c>
      <c r="AD168" s="491" t="e">
        <f ca="1">+IF(AND(ISNUMBER(OFFSET('Sanitation Data'!$E$11,0,10*ROW('Sanitation Data'!E162))),'Data Summary'!CS168="Yes"),OFFSET('Sanitation Data'!$E$11,0,10*ROW('Sanitation Data'!E162)),NA())</f>
        <v>#N/A</v>
      </c>
      <c r="AE168" s="491" t="e">
        <f ca="1">+IF(AND(ISNUMBER(OFFSET('Sanitation Data'!$E$12,0,10*ROW('Sanitation Data'!E162))),'Data Summary'!CT168="Yes"),OFFSET('Sanitation Data'!$E$12,0,10*ROW('Sanitation Data'!E162)),NA())</f>
        <v>#N/A</v>
      </c>
      <c r="AF168" s="491" t="e">
        <f ca="1">+IF(AND(ISNUMBER(OFFSET('Sanitation Data'!$F$4,0,10*ROW('Sanitation Data'!F162))),'Data Summary'!CU168="Yes"),100-OFFSET('Sanitation Data'!$F$4,0,10*ROW('Sanitation Data'!F162)),NA())</f>
        <v>#N/A</v>
      </c>
      <c r="AG168" s="491" t="e">
        <f ca="1">+IF(AND(ISNUMBER(OFFSET('Sanitation Data'!$F$6,0,10*ROW('Sanitation Data'!F162))),'Data Summary'!CV168="Yes"),OFFSET('Sanitation Data'!$F$6,0,10*ROW('Sanitation Data'!F162)),NA())</f>
        <v>#N/A</v>
      </c>
      <c r="AH168" s="491" t="e">
        <f ca="1">+IF(AND(ISNUMBER(OFFSET('Sanitation Data'!$F$10,0,10*ROW('Sanitation Data'!F162))),'Data Summary'!CW168="Yes"),OFFSET('Sanitation Data'!$F$10,0,10*ROW('Sanitation Data'!F162)),NA())</f>
        <v>#N/A</v>
      </c>
      <c r="AI168" s="491" t="e">
        <f ca="1">+IF(AND(ISNUMBER(OFFSET('Sanitation Data'!$F$11,0,10*ROW('Sanitation Data'!F162))),'Data Summary'!CX168="Yes"),OFFSET('Sanitation Data'!$F$11,0,10*ROW('Sanitation Data'!F162)),NA())</f>
        <v>#N/A</v>
      </c>
      <c r="AJ168" s="491" t="e">
        <f ca="1">+IF(AND(ISNUMBER(OFFSET('Sanitation Data'!$F$12,0,10*ROW('Sanitation Data'!F162))),'Data Summary'!CY168="Yes"),OFFSET('Sanitation Data'!$F$12,0,10*ROW('Sanitation Data'!F162)),NA())</f>
        <v>#N/A</v>
      </c>
      <c r="AK168" s="491" t="e">
        <f ca="1">+IF(AND(ISNUMBER(OFFSET('Sanitation Data'!$G$4,0,10*ROW('Sanitation Data'!G162))),'Data Summary'!CZ168="Yes"),100-OFFSET('Sanitation Data'!$G$4,0,10*ROW('Sanitation Data'!G162)),NA())</f>
        <v>#N/A</v>
      </c>
      <c r="AL168" s="491" t="e">
        <f ca="1">+IF(AND(ISNUMBER(OFFSET('Sanitation Data'!$G$6,0,10*ROW('Sanitation Data'!G162))),'Data Summary'!DA168="Yes"),OFFSET('Sanitation Data'!$G$6,0,10*ROW('Sanitation Data'!G162)),NA())</f>
        <v>#N/A</v>
      </c>
      <c r="AM168" s="491" t="e">
        <f ca="1">+IF(AND(ISNUMBER(OFFSET('Sanitation Data'!$G$10,0,10*ROW('Sanitation Data'!G162))),'Data Summary'!DB168="Yes"),OFFSET('Sanitation Data'!$G$10,0,10*ROW('Sanitation Data'!G162)),NA())</f>
        <v>#N/A</v>
      </c>
      <c r="AN168" s="491" t="e">
        <f ca="1">+IF(AND(ISNUMBER(OFFSET('Sanitation Data'!$G$11,0,10*ROW('Sanitation Data'!G162))),'Data Summary'!DC168="Yes"),OFFSET('Sanitation Data'!$G$11,0,10*ROW('Sanitation Data'!G162)),NA())</f>
        <v>#N/A</v>
      </c>
      <c r="AO168" s="491" t="e">
        <f ca="1">+IF(AND(ISNUMBER(OFFSET('Sanitation Data'!$G$12,0,10*ROW('Sanitation Data'!G162))),'Data Summary'!DD168="Yes"),OFFSET('Sanitation Data'!$G$12,0,10*ROW('Sanitation Data'!G162)),NA())</f>
        <v>#N/A</v>
      </c>
      <c r="AP168" s="491" t="e">
        <f ca="1">+IF(AND(ISNUMBER(OFFSET('Sanitation Data'!$H$4,0,10*ROW('Sanitation Data'!H162))),'Data Summary'!DE168="Yes"),100-OFFSET('Sanitation Data'!$H$4,0,10*ROW('Sanitation Data'!H162)),NA())</f>
        <v>#N/A</v>
      </c>
      <c r="AQ168" s="491" t="e">
        <f ca="1">+IF(AND(ISNUMBER(OFFSET('Sanitation Data'!$H$6,0,10*ROW('Sanitation Data'!H162))),'Data Summary'!DF168="Yes"),OFFSET('Sanitation Data'!$H$6,0,10*ROW('Sanitation Data'!H162)),NA())</f>
        <v>#N/A</v>
      </c>
      <c r="AR168" s="491" t="e">
        <f ca="1">+IF(AND(ISNUMBER(OFFSET('Sanitation Data'!$H$10,0,10*ROW('Sanitation Data'!H162))),'Data Summary'!DG168="Yes"),OFFSET('Sanitation Data'!$H$10,0,10*ROW('Sanitation Data'!H162)),NA())</f>
        <v>#N/A</v>
      </c>
      <c r="AS168" s="491" t="e">
        <f ca="1">+IF(AND(ISNUMBER(OFFSET('Sanitation Data'!$H$11,0,10*ROW('Sanitation Data'!H162))),'Data Summary'!DH168="Yes"),OFFSET('Sanitation Data'!$H$11,0,10*ROW('Sanitation Data'!H162)),NA())</f>
        <v>#N/A</v>
      </c>
      <c r="AT168" s="491" t="e">
        <f ca="1">+IF(AND(ISNUMBER(OFFSET('Sanitation Data'!$H$12,0,10*ROW('Sanitation Data'!H162))),'Data Summary'!DI168="Yes"),OFFSET('Sanitation Data'!$H$12,0,10*ROW('Sanitation Data'!H162)),NA())</f>
        <v>#N/A</v>
      </c>
      <c r="AU168" s="491" t="e">
        <f ca="1">+IF(AND(ISNUMBER(OFFSET('Sanitation Data'!$I$4,0,10*ROW('Sanitation Data'!I162))),'Data Summary'!DJ168="Yes"),100-OFFSET('Sanitation Data'!$I$4,0,10*ROW('Sanitation Data'!I162)),NA())</f>
        <v>#N/A</v>
      </c>
      <c r="AV168" s="491" t="e">
        <f ca="1">+IF(AND(ISNUMBER(OFFSET('Sanitation Data'!$I$6,0,10*ROW('Sanitation Data'!I162))),'Data Summary'!DK168="Yes"),OFFSET('Sanitation Data'!$I$6,0,10*ROW('Sanitation Data'!I162)),NA())</f>
        <v>#N/A</v>
      </c>
      <c r="AW168" s="491" t="e">
        <f ca="1">+IF(AND(ISNUMBER(OFFSET('Sanitation Data'!$I$10,0,10*ROW('Sanitation Data'!I162))),'Data Summary'!DL168="Yes"),OFFSET('Sanitation Data'!$I$10,0,10*ROW('Sanitation Data'!I162)),NA())</f>
        <v>#N/A</v>
      </c>
      <c r="AX168" s="491" t="e">
        <f ca="1">+IF(AND(ISNUMBER(OFFSET('Sanitation Data'!$I$11,0,10*ROW('Sanitation Data'!I162))),'Data Summary'!DM168="Yes"),OFFSET('Sanitation Data'!$I$11,0,10*ROW('Sanitation Data'!I162)),NA())</f>
        <v>#N/A</v>
      </c>
      <c r="AY168" s="491" t="e">
        <f ca="1">+IF(AND(ISNUMBER(OFFSET('Sanitation Data'!$I$12,0,10*ROW('Sanitation Data'!I162))),'Data Summary'!DN168="Yes"),OFFSET('Sanitation Data'!$I$12,0,10*ROW('Sanitation Data'!I162)),NA())</f>
        <v>#N/A</v>
      </c>
      <c r="AZ168" s="492" t="e">
        <f ca="1">+IF(AND(ISNUMBER(OFFSET('Hygiene Data'!$D$5,0,10*ROW('Hygiene Data'!D162))),'Data Summary'!DO168="Yes"),OFFSET('Hygiene Data'!$D$5,0,10*ROW('Hygiene Data'!D162)),NA())</f>
        <v>#N/A</v>
      </c>
      <c r="BA168" s="492" t="e">
        <f ca="1">+IF(AND(ISNUMBER(OFFSET('Hygiene Data'!$D$7,0,10*ROW('Hygiene Data'!D162))),'Data Summary'!DP168="Yes"),OFFSET('Hygiene Data'!$D$7,0,10*ROW('Hygiene Data'!D162)),NA())</f>
        <v>#N/A</v>
      </c>
      <c r="BB168" s="492" t="e">
        <f ca="1">+IF(AND(ISNUMBER(OFFSET('Hygiene Data'!$D$9,0,10*ROW('Hygiene Data'!D162))),'Data Summary'!DQ168="Yes"),OFFSET('Hygiene Data'!$D$9,0,10*ROW('Hygiene Data'!D162)),NA())</f>
        <v>#N/A</v>
      </c>
      <c r="BC168" s="492" t="e">
        <f ca="1">+IF(AND(ISNUMBER(OFFSET('Hygiene Data'!$E$5,0,10*ROW('Hygiene Data'!E162))),'Data Summary'!DR168="Yes"),OFFSET('Hygiene Data'!$E$5,0,10*ROW('Hygiene Data'!E162)),NA())</f>
        <v>#N/A</v>
      </c>
      <c r="BD168" s="492" t="e">
        <f ca="1">+IF(AND(ISNUMBER(OFFSET('Hygiene Data'!$E$7,0,10*ROW('Hygiene Data'!E162))),'Data Summary'!DS168="Yes"),OFFSET('Hygiene Data'!$E$7,0,10*ROW('Hygiene Data'!E162)),NA())</f>
        <v>#N/A</v>
      </c>
      <c r="BE168" s="492" t="e">
        <f ca="1">+IF(AND(ISNUMBER(OFFSET('Hygiene Data'!$E$9,0,10*ROW('Hygiene Data'!E162))),'Data Summary'!DT168="Yes"),OFFSET('Hygiene Data'!$E$9,0,10*ROW('Hygiene Data'!E162)),NA())</f>
        <v>#N/A</v>
      </c>
      <c r="BF168" s="492" t="e">
        <f ca="1">+IF(AND(ISNUMBER(OFFSET('Hygiene Data'!$F$5,0,10*ROW('Hygiene Data'!F162))),'Data Summary'!DU168="Yes"),OFFSET('Hygiene Data'!$F$5,0,10*ROW('Hygiene Data'!F162)),NA())</f>
        <v>#N/A</v>
      </c>
      <c r="BG168" s="492" t="e">
        <f ca="1">+IF(AND(ISNUMBER(OFFSET('Hygiene Data'!$F$7,0,10*ROW('Hygiene Data'!F162))),'Data Summary'!DV168="Yes"),OFFSET('Hygiene Data'!$F$7,0,10*ROW('Hygiene Data'!F162)),NA())</f>
        <v>#N/A</v>
      </c>
      <c r="BH168" s="492" t="e">
        <f ca="1">+IF(AND(ISNUMBER(OFFSET('Hygiene Data'!$F$9,0,10*ROW('Hygiene Data'!F162))),'Data Summary'!DW168="Yes"),OFFSET('Hygiene Data'!$F$9,0,10*ROW('Hygiene Data'!F162)),NA())</f>
        <v>#N/A</v>
      </c>
      <c r="BI168" s="492" t="e">
        <f ca="1">+IF(AND(ISNUMBER(OFFSET('Hygiene Data'!$G$5,0,10*ROW('Hygiene Data'!G162))),'Data Summary'!DX168="Yes"),OFFSET('Hygiene Data'!$G$5,0,10*ROW('Hygiene Data'!G162)),NA())</f>
        <v>#N/A</v>
      </c>
      <c r="BJ168" s="492" t="e">
        <f ca="1">+IF(AND(ISNUMBER(OFFSET('Hygiene Data'!$G$7,0,10*ROW('Hygiene Data'!G162))),'Data Summary'!DY168="Yes"),OFFSET('Hygiene Data'!$G$7,0,10*ROW('Hygiene Data'!G162)),NA())</f>
        <v>#N/A</v>
      </c>
      <c r="BK168" s="492" t="e">
        <f ca="1">+IF(AND(ISNUMBER(OFFSET('Hygiene Data'!$G$9,0,10*ROW('Hygiene Data'!G162))),'Data Summary'!DZ168="Yes"),OFFSET('Hygiene Data'!$G$9,0,10*ROW('Hygiene Data'!G162)),NA())</f>
        <v>#N/A</v>
      </c>
      <c r="BL168" s="492" t="e">
        <f ca="1">+IF(AND(ISNUMBER(OFFSET('Hygiene Data'!$H$5,0,10*ROW('Hygiene Data'!H162))),'Data Summary'!EA168="Yes"),OFFSET('Hygiene Data'!$H$5,0,10*ROW('Hygiene Data'!H162)),NA())</f>
        <v>#N/A</v>
      </c>
      <c r="BM168" s="492" t="e">
        <f ca="1">+IF(AND(ISNUMBER(OFFSET('Hygiene Data'!$H$7,0,10*ROW('Hygiene Data'!H162))),'Data Summary'!EB168="Yes"),OFFSET('Hygiene Data'!$H$7,0,10*ROW('Hygiene Data'!H162)),NA())</f>
        <v>#N/A</v>
      </c>
      <c r="BN168" s="492" t="e">
        <f ca="1">+IF(AND(ISNUMBER(OFFSET('Hygiene Data'!$H$9,0,10*ROW('Hygiene Data'!H162))),'Data Summary'!EC168="Yes"),OFFSET('Hygiene Data'!$H$9,0,10*ROW('Hygiene Data'!H162)),NA())</f>
        <v>#N/A</v>
      </c>
      <c r="BO168" s="492" t="e">
        <f ca="1">+IF(AND(ISNUMBER(OFFSET('Hygiene Data'!$I$5,0,10*ROW('Hygiene Data'!I162))),'Data Summary'!ED168="Yes"),OFFSET('Hygiene Data'!$I$5,0,10*ROW('Hygiene Data'!I162)),NA())</f>
        <v>#N/A</v>
      </c>
      <c r="BP168" s="492" t="e">
        <f ca="1">+IF(AND(ISNUMBER(OFFSET('Hygiene Data'!$I$7,0,10*ROW('Hygiene Data'!I162))),'Data Summary'!EE168="Yes"),OFFSET('Hygiene Data'!$I$7,0,10*ROW('Hygiene Data'!I162)),NA())</f>
        <v>#N/A</v>
      </c>
      <c r="BQ168" s="492" t="e">
        <f ca="1">+IF(AND(ISNUMBER(OFFSET('Hygiene Data'!$I$9,0,10*ROW('Hygiene Data'!I162))),'Data Summary'!EF168="Yes"),OFFSET('Hygiene Data'!$I$9,0,10*ROW('Hygiene Data'!I162)),NA())</f>
        <v>#N/A</v>
      </c>
    </row>
    <row r="169" spans="1:69" x14ac:dyDescent="0.25">
      <c r="A169" s="488" t="e">
        <f ca="1">+RIGHT('Data Summary'!A169,LEN('Data Summary'!A169)-9)</f>
        <v>#VALUE!</v>
      </c>
      <c r="B169" s="462" t="str">
        <f ca="1">+IF(ISTEXT('Data Summary'!B169),'Data Summary'!B169,"")</f>
        <v/>
      </c>
      <c r="C169" s="489" t="e">
        <f ca="1">+VALUE('Data Summary'!C169)</f>
        <v>#VALUE!</v>
      </c>
      <c r="D169" s="490" t="e">
        <f ca="1">+IF(AND(ISNUMBER(OFFSET('Water Data'!$D$4,0,10*ROW('Water Data'!D163))),'Data Summary'!BS169="Yes"),100-OFFSET('Water Data'!$D$4,0,10*ROW('Water Data'!D163)),NA())</f>
        <v>#N/A</v>
      </c>
      <c r="E169" s="490" t="e">
        <f ca="1">+IF(AND(ISNUMBER(OFFSET('Water Data'!$D$6,0,10*ROW('Water Data'!D163))),'Data Summary'!BT169="Yes"),OFFSET('Water Data'!$D$6,0,10*ROW('Water Data'!D163)),NA())</f>
        <v>#N/A</v>
      </c>
      <c r="F169" s="490" t="e">
        <f ca="1">+IF(AND(ISNUMBER(OFFSET('Water Data'!$D$9,0,10*ROW('Water Data'!D163))),'Data Summary'!BU169="Yes"),OFFSET('Water Data'!$D$9,0,10*ROW('Water Data'!D163)),NA())</f>
        <v>#N/A</v>
      </c>
      <c r="G169" s="490" t="e">
        <f ca="1">+IF(AND(ISNUMBER(OFFSET('Water Data'!$E$4,0,10*ROW('Water Data'!E163))),'Data Summary'!BV169="Yes"),100-OFFSET('Water Data'!$E$4,0,10*ROW('Water Data'!E163)),NA())</f>
        <v>#N/A</v>
      </c>
      <c r="H169" s="490" t="e">
        <f ca="1">+IF(AND(ISNUMBER(OFFSET('Water Data'!$E$6,0,10*ROW('Water Data'!E163))),'Data Summary'!BW169="Yes"),OFFSET('Water Data'!$E$6,0,10*ROW('Water Data'!E163)),NA())</f>
        <v>#N/A</v>
      </c>
      <c r="I169" s="490" t="e">
        <f ca="1">+IF(AND(ISNUMBER(OFFSET('Water Data'!$E$9,0,10*ROW('Water Data'!E163))),'Data Summary'!BX169="Yes"),OFFSET('Water Data'!$E$9,0,10*ROW('Water Data'!E163)),NA())</f>
        <v>#N/A</v>
      </c>
      <c r="J169" s="490" t="e">
        <f ca="1">+IF(AND(ISNUMBER(OFFSET('Water Data'!$F$4,0,10*ROW('Water Data'!F163))),'Data Summary'!BY169="Yes"),100-OFFSET('Water Data'!$F$4,0,10*ROW('Water Data'!F163)),NA())</f>
        <v>#N/A</v>
      </c>
      <c r="K169" s="490" t="e">
        <f ca="1">+IF(AND(ISNUMBER(OFFSET('Water Data'!$F$6,0,10*ROW('Water Data'!F163))),'Data Summary'!BZ169="Yes"),OFFSET('Water Data'!$F$6,0,10*ROW('Water Data'!F163)),NA())</f>
        <v>#N/A</v>
      </c>
      <c r="L169" s="490" t="e">
        <f ca="1">+IF(AND(ISNUMBER(OFFSET('Water Data'!$F$9,0,10*ROW('Water Data'!F163))),'Data Summary'!CA169="Yes"),OFFSET('Water Data'!$F$9,0,10*ROW('Water Data'!F163)),NA())</f>
        <v>#N/A</v>
      </c>
      <c r="M169" s="490" t="e">
        <f ca="1">+IF(AND(ISNUMBER(OFFSET('Water Data'!$G$4,0,10*ROW('Water Data'!G163))),'Data Summary'!CB169="Yes"),100-OFFSET('Water Data'!$G$4,0,10*ROW('Water Data'!G163)),NA())</f>
        <v>#N/A</v>
      </c>
      <c r="N169" s="490" t="e">
        <f ca="1">+IF(AND(ISNUMBER(OFFSET('Water Data'!$G$6,0,10*ROW('Water Data'!G163))),'Data Summary'!CC169="Yes"),OFFSET('Water Data'!$G$6,0,10*ROW('Water Data'!G163)),NA())</f>
        <v>#N/A</v>
      </c>
      <c r="O169" s="490" t="e">
        <f ca="1">+IF(AND(ISNUMBER(OFFSET('Water Data'!$G$9,0,10*ROW('Water Data'!G163))),'Data Summary'!CD169="Yes"),OFFSET('Water Data'!$G$9,0,10*ROW('Water Data'!G163)),NA())</f>
        <v>#N/A</v>
      </c>
      <c r="P169" s="490" t="e">
        <f ca="1">+IF(AND(ISNUMBER(OFFSET('Water Data'!$H$4,0,10*ROW('Water Data'!H163))),'Data Summary'!CE169="Yes"),100-OFFSET('Water Data'!$H$4,0,10*ROW('Water Data'!H163)),NA())</f>
        <v>#N/A</v>
      </c>
      <c r="Q169" s="490" t="e">
        <f ca="1">+IF(AND(ISNUMBER(OFFSET('Water Data'!$H$6,0,10*ROW('Water Data'!H163))),'Data Summary'!CF169="Yes"),OFFSET('Water Data'!$H$6,0,10*ROW('Water Data'!H163)),NA())</f>
        <v>#N/A</v>
      </c>
      <c r="R169" s="490" t="e">
        <f ca="1">+IF(AND(ISNUMBER(OFFSET('Water Data'!$H$9,0,10*ROW('Water Data'!H163))),'Data Summary'!CG169="Yes"),OFFSET('Water Data'!$H$9,0,10*ROW('Water Data'!H163)),NA())</f>
        <v>#N/A</v>
      </c>
      <c r="S169" s="490" t="e">
        <f ca="1">+IF(AND(ISNUMBER(OFFSET('Water Data'!$I$4,0,10*ROW('Water Data'!I163))),'Data Summary'!CH169="Yes"),100-OFFSET('Water Data'!$I$4,0,10*ROW('Water Data'!I163)),NA())</f>
        <v>#N/A</v>
      </c>
      <c r="T169" s="490" t="e">
        <f ca="1">+IF(AND(ISNUMBER(OFFSET('Water Data'!$I$6,0,10*ROW('Water Data'!I163))),'Data Summary'!CI169="Yes"),OFFSET('Water Data'!$I$6,0,10*ROW('Water Data'!I163)),NA())</f>
        <v>#N/A</v>
      </c>
      <c r="U169" s="490" t="e">
        <f ca="1">+IF(AND(ISNUMBER(OFFSET('Water Data'!$I$9,0,10*ROW('Water Data'!I163))),'Data Summary'!CJ169="Yes"),OFFSET('Water Data'!$I$9,0,10*ROW('Water Data'!I163)),NA())</f>
        <v>#N/A</v>
      </c>
      <c r="V169" s="491" t="e">
        <f ca="1">+IF(AND(ISNUMBER(OFFSET('Sanitation Data'!$D$4,0,10*ROW('Sanitation Data'!D163))),'Data Summary'!CK169="Yes"),100-OFFSET('Sanitation Data'!$D$4,0,10*ROW('Sanitation Data'!D163)),NA())</f>
        <v>#N/A</v>
      </c>
      <c r="W169" s="491" t="e">
        <f ca="1">+IF(AND(ISNUMBER(OFFSET('Sanitation Data'!$D$6,0,10*ROW('Sanitation Data'!D163))),'Data Summary'!CL169="Yes"),OFFSET('Sanitation Data'!$D$6,0,10*ROW('Sanitation Data'!D163)),NA())</f>
        <v>#N/A</v>
      </c>
      <c r="X169" s="491" t="e">
        <f ca="1">+IF(AND(ISNUMBER(OFFSET('Sanitation Data'!$D$10,0,10*ROW('Sanitation Data'!D163))),'Data Summary'!CM169="Yes"),OFFSET('Sanitation Data'!$D$10,0,10*ROW('Sanitation Data'!D163)),NA())</f>
        <v>#N/A</v>
      </c>
      <c r="Y169" s="491" t="e">
        <f ca="1">+IF(AND(ISNUMBER(OFFSET('Sanitation Data'!$D$11,0,10*ROW('Sanitation Data'!D163))),'Data Summary'!CN169="Yes"),OFFSET('Sanitation Data'!$D$11,0,10*ROW('Sanitation Data'!D163)),NA())</f>
        <v>#N/A</v>
      </c>
      <c r="Z169" s="491" t="e">
        <f ca="1">+IF(AND(ISNUMBER(OFFSET('Sanitation Data'!$D$12,0,10*ROW('Sanitation Data'!D163))),'Data Summary'!CO169="Yes"),OFFSET('Sanitation Data'!$D$12,0,10*ROW('Sanitation Data'!D163)),NA())</f>
        <v>#N/A</v>
      </c>
      <c r="AA169" s="491" t="e">
        <f ca="1">+IF(AND(ISNUMBER(OFFSET('Sanitation Data'!$E$4,0,10*ROW('Sanitation Data'!E163))),'Data Summary'!CP169="Yes"),100-OFFSET('Sanitation Data'!$E$4,0,10*ROW('Sanitation Data'!E163)),NA())</f>
        <v>#N/A</v>
      </c>
      <c r="AB169" s="491" t="e">
        <f ca="1">+IF(AND(ISNUMBER(OFFSET('Sanitation Data'!$E$6,0,10*ROW('Sanitation Data'!E163))),'Data Summary'!CQ169="Yes"),OFFSET('Sanitation Data'!$E$6,0,10*ROW('Sanitation Data'!E163)),NA())</f>
        <v>#N/A</v>
      </c>
      <c r="AC169" s="491" t="e">
        <f ca="1">+IF(AND(ISNUMBER(OFFSET('Sanitation Data'!$E$10,0,10*ROW('Sanitation Data'!E163))),'Data Summary'!CR169="Yes"),OFFSET('Sanitation Data'!$E$10,0,10*ROW('Sanitation Data'!E163)),NA())</f>
        <v>#N/A</v>
      </c>
      <c r="AD169" s="491" t="e">
        <f ca="1">+IF(AND(ISNUMBER(OFFSET('Sanitation Data'!$E$11,0,10*ROW('Sanitation Data'!E163))),'Data Summary'!CS169="Yes"),OFFSET('Sanitation Data'!$E$11,0,10*ROW('Sanitation Data'!E163)),NA())</f>
        <v>#N/A</v>
      </c>
      <c r="AE169" s="491" t="e">
        <f ca="1">+IF(AND(ISNUMBER(OFFSET('Sanitation Data'!$E$12,0,10*ROW('Sanitation Data'!E163))),'Data Summary'!CT169="Yes"),OFFSET('Sanitation Data'!$E$12,0,10*ROW('Sanitation Data'!E163)),NA())</f>
        <v>#N/A</v>
      </c>
      <c r="AF169" s="491" t="e">
        <f ca="1">+IF(AND(ISNUMBER(OFFSET('Sanitation Data'!$F$4,0,10*ROW('Sanitation Data'!F163))),'Data Summary'!CU169="Yes"),100-OFFSET('Sanitation Data'!$F$4,0,10*ROW('Sanitation Data'!F163)),NA())</f>
        <v>#N/A</v>
      </c>
      <c r="AG169" s="491" t="e">
        <f ca="1">+IF(AND(ISNUMBER(OFFSET('Sanitation Data'!$F$6,0,10*ROW('Sanitation Data'!F163))),'Data Summary'!CV169="Yes"),OFFSET('Sanitation Data'!$F$6,0,10*ROW('Sanitation Data'!F163)),NA())</f>
        <v>#N/A</v>
      </c>
      <c r="AH169" s="491" t="e">
        <f ca="1">+IF(AND(ISNUMBER(OFFSET('Sanitation Data'!$F$10,0,10*ROW('Sanitation Data'!F163))),'Data Summary'!CW169="Yes"),OFFSET('Sanitation Data'!$F$10,0,10*ROW('Sanitation Data'!F163)),NA())</f>
        <v>#N/A</v>
      </c>
      <c r="AI169" s="491" t="e">
        <f ca="1">+IF(AND(ISNUMBER(OFFSET('Sanitation Data'!$F$11,0,10*ROW('Sanitation Data'!F163))),'Data Summary'!CX169="Yes"),OFFSET('Sanitation Data'!$F$11,0,10*ROW('Sanitation Data'!F163)),NA())</f>
        <v>#N/A</v>
      </c>
      <c r="AJ169" s="491" t="e">
        <f ca="1">+IF(AND(ISNUMBER(OFFSET('Sanitation Data'!$F$12,0,10*ROW('Sanitation Data'!F163))),'Data Summary'!CY169="Yes"),OFFSET('Sanitation Data'!$F$12,0,10*ROW('Sanitation Data'!F163)),NA())</f>
        <v>#N/A</v>
      </c>
      <c r="AK169" s="491" t="e">
        <f ca="1">+IF(AND(ISNUMBER(OFFSET('Sanitation Data'!$G$4,0,10*ROW('Sanitation Data'!G163))),'Data Summary'!CZ169="Yes"),100-OFFSET('Sanitation Data'!$G$4,0,10*ROW('Sanitation Data'!G163)),NA())</f>
        <v>#N/A</v>
      </c>
      <c r="AL169" s="491" t="e">
        <f ca="1">+IF(AND(ISNUMBER(OFFSET('Sanitation Data'!$G$6,0,10*ROW('Sanitation Data'!G163))),'Data Summary'!DA169="Yes"),OFFSET('Sanitation Data'!$G$6,0,10*ROW('Sanitation Data'!G163)),NA())</f>
        <v>#N/A</v>
      </c>
      <c r="AM169" s="491" t="e">
        <f ca="1">+IF(AND(ISNUMBER(OFFSET('Sanitation Data'!$G$10,0,10*ROW('Sanitation Data'!G163))),'Data Summary'!DB169="Yes"),OFFSET('Sanitation Data'!$G$10,0,10*ROW('Sanitation Data'!G163)),NA())</f>
        <v>#N/A</v>
      </c>
      <c r="AN169" s="491" t="e">
        <f ca="1">+IF(AND(ISNUMBER(OFFSET('Sanitation Data'!$G$11,0,10*ROW('Sanitation Data'!G163))),'Data Summary'!DC169="Yes"),OFFSET('Sanitation Data'!$G$11,0,10*ROW('Sanitation Data'!G163)),NA())</f>
        <v>#N/A</v>
      </c>
      <c r="AO169" s="491" t="e">
        <f ca="1">+IF(AND(ISNUMBER(OFFSET('Sanitation Data'!$G$12,0,10*ROW('Sanitation Data'!G163))),'Data Summary'!DD169="Yes"),OFFSET('Sanitation Data'!$G$12,0,10*ROW('Sanitation Data'!G163)),NA())</f>
        <v>#N/A</v>
      </c>
      <c r="AP169" s="491" t="e">
        <f ca="1">+IF(AND(ISNUMBER(OFFSET('Sanitation Data'!$H$4,0,10*ROW('Sanitation Data'!H163))),'Data Summary'!DE169="Yes"),100-OFFSET('Sanitation Data'!$H$4,0,10*ROW('Sanitation Data'!H163)),NA())</f>
        <v>#N/A</v>
      </c>
      <c r="AQ169" s="491" t="e">
        <f ca="1">+IF(AND(ISNUMBER(OFFSET('Sanitation Data'!$H$6,0,10*ROW('Sanitation Data'!H163))),'Data Summary'!DF169="Yes"),OFFSET('Sanitation Data'!$H$6,0,10*ROW('Sanitation Data'!H163)),NA())</f>
        <v>#N/A</v>
      </c>
      <c r="AR169" s="491" t="e">
        <f ca="1">+IF(AND(ISNUMBER(OFFSET('Sanitation Data'!$H$10,0,10*ROW('Sanitation Data'!H163))),'Data Summary'!DG169="Yes"),OFFSET('Sanitation Data'!$H$10,0,10*ROW('Sanitation Data'!H163)),NA())</f>
        <v>#N/A</v>
      </c>
      <c r="AS169" s="491" t="e">
        <f ca="1">+IF(AND(ISNUMBER(OFFSET('Sanitation Data'!$H$11,0,10*ROW('Sanitation Data'!H163))),'Data Summary'!DH169="Yes"),OFFSET('Sanitation Data'!$H$11,0,10*ROW('Sanitation Data'!H163)),NA())</f>
        <v>#N/A</v>
      </c>
      <c r="AT169" s="491" t="e">
        <f ca="1">+IF(AND(ISNUMBER(OFFSET('Sanitation Data'!$H$12,0,10*ROW('Sanitation Data'!H163))),'Data Summary'!DI169="Yes"),OFFSET('Sanitation Data'!$H$12,0,10*ROW('Sanitation Data'!H163)),NA())</f>
        <v>#N/A</v>
      </c>
      <c r="AU169" s="491" t="e">
        <f ca="1">+IF(AND(ISNUMBER(OFFSET('Sanitation Data'!$I$4,0,10*ROW('Sanitation Data'!I163))),'Data Summary'!DJ169="Yes"),100-OFFSET('Sanitation Data'!$I$4,0,10*ROW('Sanitation Data'!I163)),NA())</f>
        <v>#N/A</v>
      </c>
      <c r="AV169" s="491" t="e">
        <f ca="1">+IF(AND(ISNUMBER(OFFSET('Sanitation Data'!$I$6,0,10*ROW('Sanitation Data'!I163))),'Data Summary'!DK169="Yes"),OFFSET('Sanitation Data'!$I$6,0,10*ROW('Sanitation Data'!I163)),NA())</f>
        <v>#N/A</v>
      </c>
      <c r="AW169" s="491" t="e">
        <f ca="1">+IF(AND(ISNUMBER(OFFSET('Sanitation Data'!$I$10,0,10*ROW('Sanitation Data'!I163))),'Data Summary'!DL169="Yes"),OFFSET('Sanitation Data'!$I$10,0,10*ROW('Sanitation Data'!I163)),NA())</f>
        <v>#N/A</v>
      </c>
      <c r="AX169" s="491" t="e">
        <f ca="1">+IF(AND(ISNUMBER(OFFSET('Sanitation Data'!$I$11,0,10*ROW('Sanitation Data'!I163))),'Data Summary'!DM169="Yes"),OFFSET('Sanitation Data'!$I$11,0,10*ROW('Sanitation Data'!I163)),NA())</f>
        <v>#N/A</v>
      </c>
      <c r="AY169" s="491" t="e">
        <f ca="1">+IF(AND(ISNUMBER(OFFSET('Sanitation Data'!$I$12,0,10*ROW('Sanitation Data'!I163))),'Data Summary'!DN169="Yes"),OFFSET('Sanitation Data'!$I$12,0,10*ROW('Sanitation Data'!I163)),NA())</f>
        <v>#N/A</v>
      </c>
      <c r="AZ169" s="492" t="e">
        <f ca="1">+IF(AND(ISNUMBER(OFFSET('Hygiene Data'!$D$5,0,10*ROW('Hygiene Data'!D163))),'Data Summary'!DO169="Yes"),OFFSET('Hygiene Data'!$D$5,0,10*ROW('Hygiene Data'!D163)),NA())</f>
        <v>#N/A</v>
      </c>
      <c r="BA169" s="492" t="e">
        <f ca="1">+IF(AND(ISNUMBER(OFFSET('Hygiene Data'!$D$7,0,10*ROW('Hygiene Data'!D163))),'Data Summary'!DP169="Yes"),OFFSET('Hygiene Data'!$D$7,0,10*ROW('Hygiene Data'!D163)),NA())</f>
        <v>#N/A</v>
      </c>
      <c r="BB169" s="492" t="e">
        <f ca="1">+IF(AND(ISNUMBER(OFFSET('Hygiene Data'!$D$9,0,10*ROW('Hygiene Data'!D163))),'Data Summary'!DQ169="Yes"),OFFSET('Hygiene Data'!$D$9,0,10*ROW('Hygiene Data'!D163)),NA())</f>
        <v>#N/A</v>
      </c>
      <c r="BC169" s="492" t="e">
        <f ca="1">+IF(AND(ISNUMBER(OFFSET('Hygiene Data'!$E$5,0,10*ROW('Hygiene Data'!E163))),'Data Summary'!DR169="Yes"),OFFSET('Hygiene Data'!$E$5,0,10*ROW('Hygiene Data'!E163)),NA())</f>
        <v>#N/A</v>
      </c>
      <c r="BD169" s="492" t="e">
        <f ca="1">+IF(AND(ISNUMBER(OFFSET('Hygiene Data'!$E$7,0,10*ROW('Hygiene Data'!E163))),'Data Summary'!DS169="Yes"),OFFSET('Hygiene Data'!$E$7,0,10*ROW('Hygiene Data'!E163)),NA())</f>
        <v>#N/A</v>
      </c>
      <c r="BE169" s="492" t="e">
        <f ca="1">+IF(AND(ISNUMBER(OFFSET('Hygiene Data'!$E$9,0,10*ROW('Hygiene Data'!E163))),'Data Summary'!DT169="Yes"),OFFSET('Hygiene Data'!$E$9,0,10*ROW('Hygiene Data'!E163)),NA())</f>
        <v>#N/A</v>
      </c>
      <c r="BF169" s="492" t="e">
        <f ca="1">+IF(AND(ISNUMBER(OFFSET('Hygiene Data'!$F$5,0,10*ROW('Hygiene Data'!F163))),'Data Summary'!DU169="Yes"),OFFSET('Hygiene Data'!$F$5,0,10*ROW('Hygiene Data'!F163)),NA())</f>
        <v>#N/A</v>
      </c>
      <c r="BG169" s="492" t="e">
        <f ca="1">+IF(AND(ISNUMBER(OFFSET('Hygiene Data'!$F$7,0,10*ROW('Hygiene Data'!F163))),'Data Summary'!DV169="Yes"),OFFSET('Hygiene Data'!$F$7,0,10*ROW('Hygiene Data'!F163)),NA())</f>
        <v>#N/A</v>
      </c>
      <c r="BH169" s="492" t="e">
        <f ca="1">+IF(AND(ISNUMBER(OFFSET('Hygiene Data'!$F$9,0,10*ROW('Hygiene Data'!F163))),'Data Summary'!DW169="Yes"),OFFSET('Hygiene Data'!$F$9,0,10*ROW('Hygiene Data'!F163)),NA())</f>
        <v>#N/A</v>
      </c>
      <c r="BI169" s="492" t="e">
        <f ca="1">+IF(AND(ISNUMBER(OFFSET('Hygiene Data'!$G$5,0,10*ROW('Hygiene Data'!G163))),'Data Summary'!DX169="Yes"),OFFSET('Hygiene Data'!$G$5,0,10*ROW('Hygiene Data'!G163)),NA())</f>
        <v>#N/A</v>
      </c>
      <c r="BJ169" s="492" t="e">
        <f ca="1">+IF(AND(ISNUMBER(OFFSET('Hygiene Data'!$G$7,0,10*ROW('Hygiene Data'!G163))),'Data Summary'!DY169="Yes"),OFFSET('Hygiene Data'!$G$7,0,10*ROW('Hygiene Data'!G163)),NA())</f>
        <v>#N/A</v>
      </c>
      <c r="BK169" s="492" t="e">
        <f ca="1">+IF(AND(ISNUMBER(OFFSET('Hygiene Data'!$G$9,0,10*ROW('Hygiene Data'!G163))),'Data Summary'!DZ169="Yes"),OFFSET('Hygiene Data'!$G$9,0,10*ROW('Hygiene Data'!G163)),NA())</f>
        <v>#N/A</v>
      </c>
      <c r="BL169" s="492" t="e">
        <f ca="1">+IF(AND(ISNUMBER(OFFSET('Hygiene Data'!$H$5,0,10*ROW('Hygiene Data'!H163))),'Data Summary'!EA169="Yes"),OFFSET('Hygiene Data'!$H$5,0,10*ROW('Hygiene Data'!H163)),NA())</f>
        <v>#N/A</v>
      </c>
      <c r="BM169" s="492" t="e">
        <f ca="1">+IF(AND(ISNUMBER(OFFSET('Hygiene Data'!$H$7,0,10*ROW('Hygiene Data'!H163))),'Data Summary'!EB169="Yes"),OFFSET('Hygiene Data'!$H$7,0,10*ROW('Hygiene Data'!H163)),NA())</f>
        <v>#N/A</v>
      </c>
      <c r="BN169" s="492" t="e">
        <f ca="1">+IF(AND(ISNUMBER(OFFSET('Hygiene Data'!$H$9,0,10*ROW('Hygiene Data'!H163))),'Data Summary'!EC169="Yes"),OFFSET('Hygiene Data'!$H$9,0,10*ROW('Hygiene Data'!H163)),NA())</f>
        <v>#N/A</v>
      </c>
      <c r="BO169" s="492" t="e">
        <f ca="1">+IF(AND(ISNUMBER(OFFSET('Hygiene Data'!$I$5,0,10*ROW('Hygiene Data'!I163))),'Data Summary'!ED169="Yes"),OFFSET('Hygiene Data'!$I$5,0,10*ROW('Hygiene Data'!I163)),NA())</f>
        <v>#N/A</v>
      </c>
      <c r="BP169" s="492" t="e">
        <f ca="1">+IF(AND(ISNUMBER(OFFSET('Hygiene Data'!$I$7,0,10*ROW('Hygiene Data'!I163))),'Data Summary'!EE169="Yes"),OFFSET('Hygiene Data'!$I$7,0,10*ROW('Hygiene Data'!I163)),NA())</f>
        <v>#N/A</v>
      </c>
      <c r="BQ169" s="492" t="e">
        <f ca="1">+IF(AND(ISNUMBER(OFFSET('Hygiene Data'!$I$9,0,10*ROW('Hygiene Data'!I163))),'Data Summary'!EF169="Yes"),OFFSET('Hygiene Data'!$I$9,0,10*ROW('Hygiene Data'!I163)),NA())</f>
        <v>#N/A</v>
      </c>
    </row>
    <row r="170" spans="1:69" x14ac:dyDescent="0.25">
      <c r="A170" s="488" t="e">
        <f ca="1">+RIGHT('Data Summary'!A170,LEN('Data Summary'!A170)-9)</f>
        <v>#VALUE!</v>
      </c>
      <c r="B170" s="462" t="str">
        <f ca="1">+IF(ISTEXT('Data Summary'!B170),'Data Summary'!B170,"")</f>
        <v/>
      </c>
      <c r="C170" s="489" t="e">
        <f ca="1">+VALUE('Data Summary'!C170)</f>
        <v>#VALUE!</v>
      </c>
      <c r="D170" s="490" t="e">
        <f ca="1">+IF(AND(ISNUMBER(OFFSET('Water Data'!$D$4,0,10*ROW('Water Data'!D164))),'Data Summary'!BS170="Yes"),100-OFFSET('Water Data'!$D$4,0,10*ROW('Water Data'!D164)),NA())</f>
        <v>#N/A</v>
      </c>
      <c r="E170" s="490" t="e">
        <f ca="1">+IF(AND(ISNUMBER(OFFSET('Water Data'!$D$6,0,10*ROW('Water Data'!D164))),'Data Summary'!BT170="Yes"),OFFSET('Water Data'!$D$6,0,10*ROW('Water Data'!D164)),NA())</f>
        <v>#N/A</v>
      </c>
      <c r="F170" s="490" t="e">
        <f ca="1">+IF(AND(ISNUMBER(OFFSET('Water Data'!$D$9,0,10*ROW('Water Data'!D164))),'Data Summary'!BU170="Yes"),OFFSET('Water Data'!$D$9,0,10*ROW('Water Data'!D164)),NA())</f>
        <v>#N/A</v>
      </c>
      <c r="G170" s="490" t="e">
        <f ca="1">+IF(AND(ISNUMBER(OFFSET('Water Data'!$E$4,0,10*ROW('Water Data'!E164))),'Data Summary'!BV170="Yes"),100-OFFSET('Water Data'!$E$4,0,10*ROW('Water Data'!E164)),NA())</f>
        <v>#N/A</v>
      </c>
      <c r="H170" s="490" t="e">
        <f ca="1">+IF(AND(ISNUMBER(OFFSET('Water Data'!$E$6,0,10*ROW('Water Data'!E164))),'Data Summary'!BW170="Yes"),OFFSET('Water Data'!$E$6,0,10*ROW('Water Data'!E164)),NA())</f>
        <v>#N/A</v>
      </c>
      <c r="I170" s="490" t="e">
        <f ca="1">+IF(AND(ISNUMBER(OFFSET('Water Data'!$E$9,0,10*ROW('Water Data'!E164))),'Data Summary'!BX170="Yes"),OFFSET('Water Data'!$E$9,0,10*ROW('Water Data'!E164)),NA())</f>
        <v>#N/A</v>
      </c>
      <c r="J170" s="490" t="e">
        <f ca="1">+IF(AND(ISNUMBER(OFFSET('Water Data'!$F$4,0,10*ROW('Water Data'!F164))),'Data Summary'!BY170="Yes"),100-OFFSET('Water Data'!$F$4,0,10*ROW('Water Data'!F164)),NA())</f>
        <v>#N/A</v>
      </c>
      <c r="K170" s="490" t="e">
        <f ca="1">+IF(AND(ISNUMBER(OFFSET('Water Data'!$F$6,0,10*ROW('Water Data'!F164))),'Data Summary'!BZ170="Yes"),OFFSET('Water Data'!$F$6,0,10*ROW('Water Data'!F164)),NA())</f>
        <v>#N/A</v>
      </c>
      <c r="L170" s="490" t="e">
        <f ca="1">+IF(AND(ISNUMBER(OFFSET('Water Data'!$F$9,0,10*ROW('Water Data'!F164))),'Data Summary'!CA170="Yes"),OFFSET('Water Data'!$F$9,0,10*ROW('Water Data'!F164)),NA())</f>
        <v>#N/A</v>
      </c>
      <c r="M170" s="490" t="e">
        <f ca="1">+IF(AND(ISNUMBER(OFFSET('Water Data'!$G$4,0,10*ROW('Water Data'!G164))),'Data Summary'!CB170="Yes"),100-OFFSET('Water Data'!$G$4,0,10*ROW('Water Data'!G164)),NA())</f>
        <v>#N/A</v>
      </c>
      <c r="N170" s="490" t="e">
        <f ca="1">+IF(AND(ISNUMBER(OFFSET('Water Data'!$G$6,0,10*ROW('Water Data'!G164))),'Data Summary'!CC170="Yes"),OFFSET('Water Data'!$G$6,0,10*ROW('Water Data'!G164)),NA())</f>
        <v>#N/A</v>
      </c>
      <c r="O170" s="490" t="e">
        <f ca="1">+IF(AND(ISNUMBER(OFFSET('Water Data'!$G$9,0,10*ROW('Water Data'!G164))),'Data Summary'!CD170="Yes"),OFFSET('Water Data'!$G$9,0,10*ROW('Water Data'!G164)),NA())</f>
        <v>#N/A</v>
      </c>
      <c r="P170" s="490" t="e">
        <f ca="1">+IF(AND(ISNUMBER(OFFSET('Water Data'!$H$4,0,10*ROW('Water Data'!H164))),'Data Summary'!CE170="Yes"),100-OFFSET('Water Data'!$H$4,0,10*ROW('Water Data'!H164)),NA())</f>
        <v>#N/A</v>
      </c>
      <c r="Q170" s="490" t="e">
        <f ca="1">+IF(AND(ISNUMBER(OFFSET('Water Data'!$H$6,0,10*ROW('Water Data'!H164))),'Data Summary'!CF170="Yes"),OFFSET('Water Data'!$H$6,0,10*ROW('Water Data'!H164)),NA())</f>
        <v>#N/A</v>
      </c>
      <c r="R170" s="490" t="e">
        <f ca="1">+IF(AND(ISNUMBER(OFFSET('Water Data'!$H$9,0,10*ROW('Water Data'!H164))),'Data Summary'!CG170="Yes"),OFFSET('Water Data'!$H$9,0,10*ROW('Water Data'!H164)),NA())</f>
        <v>#N/A</v>
      </c>
      <c r="S170" s="490" t="e">
        <f ca="1">+IF(AND(ISNUMBER(OFFSET('Water Data'!$I$4,0,10*ROW('Water Data'!I164))),'Data Summary'!CH170="Yes"),100-OFFSET('Water Data'!$I$4,0,10*ROW('Water Data'!I164)),NA())</f>
        <v>#N/A</v>
      </c>
      <c r="T170" s="490" t="e">
        <f ca="1">+IF(AND(ISNUMBER(OFFSET('Water Data'!$I$6,0,10*ROW('Water Data'!I164))),'Data Summary'!CI170="Yes"),OFFSET('Water Data'!$I$6,0,10*ROW('Water Data'!I164)),NA())</f>
        <v>#N/A</v>
      </c>
      <c r="U170" s="490" t="e">
        <f ca="1">+IF(AND(ISNUMBER(OFFSET('Water Data'!$I$9,0,10*ROW('Water Data'!I164))),'Data Summary'!CJ170="Yes"),OFFSET('Water Data'!$I$9,0,10*ROW('Water Data'!I164)),NA())</f>
        <v>#N/A</v>
      </c>
      <c r="V170" s="491" t="e">
        <f ca="1">+IF(AND(ISNUMBER(OFFSET('Sanitation Data'!$D$4,0,10*ROW('Sanitation Data'!D164))),'Data Summary'!CK170="Yes"),100-OFFSET('Sanitation Data'!$D$4,0,10*ROW('Sanitation Data'!D164)),NA())</f>
        <v>#N/A</v>
      </c>
      <c r="W170" s="491" t="e">
        <f ca="1">+IF(AND(ISNUMBER(OFFSET('Sanitation Data'!$D$6,0,10*ROW('Sanitation Data'!D164))),'Data Summary'!CL170="Yes"),OFFSET('Sanitation Data'!$D$6,0,10*ROW('Sanitation Data'!D164)),NA())</f>
        <v>#N/A</v>
      </c>
      <c r="X170" s="491" t="e">
        <f ca="1">+IF(AND(ISNUMBER(OFFSET('Sanitation Data'!$D$10,0,10*ROW('Sanitation Data'!D164))),'Data Summary'!CM170="Yes"),OFFSET('Sanitation Data'!$D$10,0,10*ROW('Sanitation Data'!D164)),NA())</f>
        <v>#N/A</v>
      </c>
      <c r="Y170" s="491" t="e">
        <f ca="1">+IF(AND(ISNUMBER(OFFSET('Sanitation Data'!$D$11,0,10*ROW('Sanitation Data'!D164))),'Data Summary'!CN170="Yes"),OFFSET('Sanitation Data'!$D$11,0,10*ROW('Sanitation Data'!D164)),NA())</f>
        <v>#N/A</v>
      </c>
      <c r="Z170" s="491" t="e">
        <f ca="1">+IF(AND(ISNUMBER(OFFSET('Sanitation Data'!$D$12,0,10*ROW('Sanitation Data'!D164))),'Data Summary'!CO170="Yes"),OFFSET('Sanitation Data'!$D$12,0,10*ROW('Sanitation Data'!D164)),NA())</f>
        <v>#N/A</v>
      </c>
      <c r="AA170" s="491" t="e">
        <f ca="1">+IF(AND(ISNUMBER(OFFSET('Sanitation Data'!$E$4,0,10*ROW('Sanitation Data'!E164))),'Data Summary'!CP170="Yes"),100-OFFSET('Sanitation Data'!$E$4,0,10*ROW('Sanitation Data'!E164)),NA())</f>
        <v>#N/A</v>
      </c>
      <c r="AB170" s="491" t="e">
        <f ca="1">+IF(AND(ISNUMBER(OFFSET('Sanitation Data'!$E$6,0,10*ROW('Sanitation Data'!E164))),'Data Summary'!CQ170="Yes"),OFFSET('Sanitation Data'!$E$6,0,10*ROW('Sanitation Data'!E164)),NA())</f>
        <v>#N/A</v>
      </c>
      <c r="AC170" s="491" t="e">
        <f ca="1">+IF(AND(ISNUMBER(OFFSET('Sanitation Data'!$E$10,0,10*ROW('Sanitation Data'!E164))),'Data Summary'!CR170="Yes"),OFFSET('Sanitation Data'!$E$10,0,10*ROW('Sanitation Data'!E164)),NA())</f>
        <v>#N/A</v>
      </c>
      <c r="AD170" s="491" t="e">
        <f ca="1">+IF(AND(ISNUMBER(OFFSET('Sanitation Data'!$E$11,0,10*ROW('Sanitation Data'!E164))),'Data Summary'!CS170="Yes"),OFFSET('Sanitation Data'!$E$11,0,10*ROW('Sanitation Data'!E164)),NA())</f>
        <v>#N/A</v>
      </c>
      <c r="AE170" s="491" t="e">
        <f ca="1">+IF(AND(ISNUMBER(OFFSET('Sanitation Data'!$E$12,0,10*ROW('Sanitation Data'!E164))),'Data Summary'!CT170="Yes"),OFFSET('Sanitation Data'!$E$12,0,10*ROW('Sanitation Data'!E164)),NA())</f>
        <v>#N/A</v>
      </c>
      <c r="AF170" s="491" t="e">
        <f ca="1">+IF(AND(ISNUMBER(OFFSET('Sanitation Data'!$F$4,0,10*ROW('Sanitation Data'!F164))),'Data Summary'!CU170="Yes"),100-OFFSET('Sanitation Data'!$F$4,0,10*ROW('Sanitation Data'!F164)),NA())</f>
        <v>#N/A</v>
      </c>
      <c r="AG170" s="491" t="e">
        <f ca="1">+IF(AND(ISNUMBER(OFFSET('Sanitation Data'!$F$6,0,10*ROW('Sanitation Data'!F164))),'Data Summary'!CV170="Yes"),OFFSET('Sanitation Data'!$F$6,0,10*ROW('Sanitation Data'!F164)),NA())</f>
        <v>#N/A</v>
      </c>
      <c r="AH170" s="491" t="e">
        <f ca="1">+IF(AND(ISNUMBER(OFFSET('Sanitation Data'!$F$10,0,10*ROW('Sanitation Data'!F164))),'Data Summary'!CW170="Yes"),OFFSET('Sanitation Data'!$F$10,0,10*ROW('Sanitation Data'!F164)),NA())</f>
        <v>#N/A</v>
      </c>
      <c r="AI170" s="491" t="e">
        <f ca="1">+IF(AND(ISNUMBER(OFFSET('Sanitation Data'!$F$11,0,10*ROW('Sanitation Data'!F164))),'Data Summary'!CX170="Yes"),OFFSET('Sanitation Data'!$F$11,0,10*ROW('Sanitation Data'!F164)),NA())</f>
        <v>#N/A</v>
      </c>
      <c r="AJ170" s="491" t="e">
        <f ca="1">+IF(AND(ISNUMBER(OFFSET('Sanitation Data'!$F$12,0,10*ROW('Sanitation Data'!F164))),'Data Summary'!CY170="Yes"),OFFSET('Sanitation Data'!$F$12,0,10*ROW('Sanitation Data'!F164)),NA())</f>
        <v>#N/A</v>
      </c>
      <c r="AK170" s="491" t="e">
        <f ca="1">+IF(AND(ISNUMBER(OFFSET('Sanitation Data'!$G$4,0,10*ROW('Sanitation Data'!G164))),'Data Summary'!CZ170="Yes"),100-OFFSET('Sanitation Data'!$G$4,0,10*ROW('Sanitation Data'!G164)),NA())</f>
        <v>#N/A</v>
      </c>
      <c r="AL170" s="491" t="e">
        <f ca="1">+IF(AND(ISNUMBER(OFFSET('Sanitation Data'!$G$6,0,10*ROW('Sanitation Data'!G164))),'Data Summary'!DA170="Yes"),OFFSET('Sanitation Data'!$G$6,0,10*ROW('Sanitation Data'!G164)),NA())</f>
        <v>#N/A</v>
      </c>
      <c r="AM170" s="491" t="e">
        <f ca="1">+IF(AND(ISNUMBER(OFFSET('Sanitation Data'!$G$10,0,10*ROW('Sanitation Data'!G164))),'Data Summary'!DB170="Yes"),OFFSET('Sanitation Data'!$G$10,0,10*ROW('Sanitation Data'!G164)),NA())</f>
        <v>#N/A</v>
      </c>
      <c r="AN170" s="491" t="e">
        <f ca="1">+IF(AND(ISNUMBER(OFFSET('Sanitation Data'!$G$11,0,10*ROW('Sanitation Data'!G164))),'Data Summary'!DC170="Yes"),OFFSET('Sanitation Data'!$G$11,0,10*ROW('Sanitation Data'!G164)),NA())</f>
        <v>#N/A</v>
      </c>
      <c r="AO170" s="491" t="e">
        <f ca="1">+IF(AND(ISNUMBER(OFFSET('Sanitation Data'!$G$12,0,10*ROW('Sanitation Data'!G164))),'Data Summary'!DD170="Yes"),OFFSET('Sanitation Data'!$G$12,0,10*ROW('Sanitation Data'!G164)),NA())</f>
        <v>#N/A</v>
      </c>
      <c r="AP170" s="491" t="e">
        <f ca="1">+IF(AND(ISNUMBER(OFFSET('Sanitation Data'!$H$4,0,10*ROW('Sanitation Data'!H164))),'Data Summary'!DE170="Yes"),100-OFFSET('Sanitation Data'!$H$4,0,10*ROW('Sanitation Data'!H164)),NA())</f>
        <v>#N/A</v>
      </c>
      <c r="AQ170" s="491" t="e">
        <f ca="1">+IF(AND(ISNUMBER(OFFSET('Sanitation Data'!$H$6,0,10*ROW('Sanitation Data'!H164))),'Data Summary'!DF170="Yes"),OFFSET('Sanitation Data'!$H$6,0,10*ROW('Sanitation Data'!H164)),NA())</f>
        <v>#N/A</v>
      </c>
      <c r="AR170" s="491" t="e">
        <f ca="1">+IF(AND(ISNUMBER(OFFSET('Sanitation Data'!$H$10,0,10*ROW('Sanitation Data'!H164))),'Data Summary'!DG170="Yes"),OFFSET('Sanitation Data'!$H$10,0,10*ROW('Sanitation Data'!H164)),NA())</f>
        <v>#N/A</v>
      </c>
      <c r="AS170" s="491" t="e">
        <f ca="1">+IF(AND(ISNUMBER(OFFSET('Sanitation Data'!$H$11,0,10*ROW('Sanitation Data'!H164))),'Data Summary'!DH170="Yes"),OFFSET('Sanitation Data'!$H$11,0,10*ROW('Sanitation Data'!H164)),NA())</f>
        <v>#N/A</v>
      </c>
      <c r="AT170" s="491" t="e">
        <f ca="1">+IF(AND(ISNUMBER(OFFSET('Sanitation Data'!$H$12,0,10*ROW('Sanitation Data'!H164))),'Data Summary'!DI170="Yes"),OFFSET('Sanitation Data'!$H$12,0,10*ROW('Sanitation Data'!H164)),NA())</f>
        <v>#N/A</v>
      </c>
      <c r="AU170" s="491" t="e">
        <f ca="1">+IF(AND(ISNUMBER(OFFSET('Sanitation Data'!$I$4,0,10*ROW('Sanitation Data'!I164))),'Data Summary'!DJ170="Yes"),100-OFFSET('Sanitation Data'!$I$4,0,10*ROW('Sanitation Data'!I164)),NA())</f>
        <v>#N/A</v>
      </c>
      <c r="AV170" s="491" t="e">
        <f ca="1">+IF(AND(ISNUMBER(OFFSET('Sanitation Data'!$I$6,0,10*ROW('Sanitation Data'!I164))),'Data Summary'!DK170="Yes"),OFFSET('Sanitation Data'!$I$6,0,10*ROW('Sanitation Data'!I164)),NA())</f>
        <v>#N/A</v>
      </c>
      <c r="AW170" s="491" t="e">
        <f ca="1">+IF(AND(ISNUMBER(OFFSET('Sanitation Data'!$I$10,0,10*ROW('Sanitation Data'!I164))),'Data Summary'!DL170="Yes"),OFFSET('Sanitation Data'!$I$10,0,10*ROW('Sanitation Data'!I164)),NA())</f>
        <v>#N/A</v>
      </c>
      <c r="AX170" s="491" t="e">
        <f ca="1">+IF(AND(ISNUMBER(OFFSET('Sanitation Data'!$I$11,0,10*ROW('Sanitation Data'!I164))),'Data Summary'!DM170="Yes"),OFFSET('Sanitation Data'!$I$11,0,10*ROW('Sanitation Data'!I164)),NA())</f>
        <v>#N/A</v>
      </c>
      <c r="AY170" s="491" t="e">
        <f ca="1">+IF(AND(ISNUMBER(OFFSET('Sanitation Data'!$I$12,0,10*ROW('Sanitation Data'!I164))),'Data Summary'!DN170="Yes"),OFFSET('Sanitation Data'!$I$12,0,10*ROW('Sanitation Data'!I164)),NA())</f>
        <v>#N/A</v>
      </c>
      <c r="AZ170" s="492" t="e">
        <f ca="1">+IF(AND(ISNUMBER(OFFSET('Hygiene Data'!$D$5,0,10*ROW('Hygiene Data'!D164))),'Data Summary'!DO170="Yes"),OFFSET('Hygiene Data'!$D$5,0,10*ROW('Hygiene Data'!D164)),NA())</f>
        <v>#N/A</v>
      </c>
      <c r="BA170" s="492" t="e">
        <f ca="1">+IF(AND(ISNUMBER(OFFSET('Hygiene Data'!$D$7,0,10*ROW('Hygiene Data'!D164))),'Data Summary'!DP170="Yes"),OFFSET('Hygiene Data'!$D$7,0,10*ROW('Hygiene Data'!D164)),NA())</f>
        <v>#N/A</v>
      </c>
      <c r="BB170" s="492" t="e">
        <f ca="1">+IF(AND(ISNUMBER(OFFSET('Hygiene Data'!$D$9,0,10*ROW('Hygiene Data'!D164))),'Data Summary'!DQ170="Yes"),OFFSET('Hygiene Data'!$D$9,0,10*ROW('Hygiene Data'!D164)),NA())</f>
        <v>#N/A</v>
      </c>
      <c r="BC170" s="492" t="e">
        <f ca="1">+IF(AND(ISNUMBER(OFFSET('Hygiene Data'!$E$5,0,10*ROW('Hygiene Data'!E164))),'Data Summary'!DR170="Yes"),OFFSET('Hygiene Data'!$E$5,0,10*ROW('Hygiene Data'!E164)),NA())</f>
        <v>#N/A</v>
      </c>
      <c r="BD170" s="492" t="e">
        <f ca="1">+IF(AND(ISNUMBER(OFFSET('Hygiene Data'!$E$7,0,10*ROW('Hygiene Data'!E164))),'Data Summary'!DS170="Yes"),OFFSET('Hygiene Data'!$E$7,0,10*ROW('Hygiene Data'!E164)),NA())</f>
        <v>#N/A</v>
      </c>
      <c r="BE170" s="492" t="e">
        <f ca="1">+IF(AND(ISNUMBER(OFFSET('Hygiene Data'!$E$9,0,10*ROW('Hygiene Data'!E164))),'Data Summary'!DT170="Yes"),OFFSET('Hygiene Data'!$E$9,0,10*ROW('Hygiene Data'!E164)),NA())</f>
        <v>#N/A</v>
      </c>
      <c r="BF170" s="492" t="e">
        <f ca="1">+IF(AND(ISNUMBER(OFFSET('Hygiene Data'!$F$5,0,10*ROW('Hygiene Data'!F164))),'Data Summary'!DU170="Yes"),OFFSET('Hygiene Data'!$F$5,0,10*ROW('Hygiene Data'!F164)),NA())</f>
        <v>#N/A</v>
      </c>
      <c r="BG170" s="492" t="e">
        <f ca="1">+IF(AND(ISNUMBER(OFFSET('Hygiene Data'!$F$7,0,10*ROW('Hygiene Data'!F164))),'Data Summary'!DV170="Yes"),OFFSET('Hygiene Data'!$F$7,0,10*ROW('Hygiene Data'!F164)),NA())</f>
        <v>#N/A</v>
      </c>
      <c r="BH170" s="492" t="e">
        <f ca="1">+IF(AND(ISNUMBER(OFFSET('Hygiene Data'!$F$9,0,10*ROW('Hygiene Data'!F164))),'Data Summary'!DW170="Yes"),OFFSET('Hygiene Data'!$F$9,0,10*ROW('Hygiene Data'!F164)),NA())</f>
        <v>#N/A</v>
      </c>
      <c r="BI170" s="492" t="e">
        <f ca="1">+IF(AND(ISNUMBER(OFFSET('Hygiene Data'!$G$5,0,10*ROW('Hygiene Data'!G164))),'Data Summary'!DX170="Yes"),OFFSET('Hygiene Data'!$G$5,0,10*ROW('Hygiene Data'!G164)),NA())</f>
        <v>#N/A</v>
      </c>
      <c r="BJ170" s="492" t="e">
        <f ca="1">+IF(AND(ISNUMBER(OFFSET('Hygiene Data'!$G$7,0,10*ROW('Hygiene Data'!G164))),'Data Summary'!DY170="Yes"),OFFSET('Hygiene Data'!$G$7,0,10*ROW('Hygiene Data'!G164)),NA())</f>
        <v>#N/A</v>
      </c>
      <c r="BK170" s="492" t="e">
        <f ca="1">+IF(AND(ISNUMBER(OFFSET('Hygiene Data'!$G$9,0,10*ROW('Hygiene Data'!G164))),'Data Summary'!DZ170="Yes"),OFFSET('Hygiene Data'!$G$9,0,10*ROW('Hygiene Data'!G164)),NA())</f>
        <v>#N/A</v>
      </c>
      <c r="BL170" s="492" t="e">
        <f ca="1">+IF(AND(ISNUMBER(OFFSET('Hygiene Data'!$H$5,0,10*ROW('Hygiene Data'!H164))),'Data Summary'!EA170="Yes"),OFFSET('Hygiene Data'!$H$5,0,10*ROW('Hygiene Data'!H164)),NA())</f>
        <v>#N/A</v>
      </c>
      <c r="BM170" s="492" t="e">
        <f ca="1">+IF(AND(ISNUMBER(OFFSET('Hygiene Data'!$H$7,0,10*ROW('Hygiene Data'!H164))),'Data Summary'!EB170="Yes"),OFFSET('Hygiene Data'!$H$7,0,10*ROW('Hygiene Data'!H164)),NA())</f>
        <v>#N/A</v>
      </c>
      <c r="BN170" s="492" t="e">
        <f ca="1">+IF(AND(ISNUMBER(OFFSET('Hygiene Data'!$H$9,0,10*ROW('Hygiene Data'!H164))),'Data Summary'!EC170="Yes"),OFFSET('Hygiene Data'!$H$9,0,10*ROW('Hygiene Data'!H164)),NA())</f>
        <v>#N/A</v>
      </c>
      <c r="BO170" s="492" t="e">
        <f ca="1">+IF(AND(ISNUMBER(OFFSET('Hygiene Data'!$I$5,0,10*ROW('Hygiene Data'!I164))),'Data Summary'!ED170="Yes"),OFFSET('Hygiene Data'!$I$5,0,10*ROW('Hygiene Data'!I164)),NA())</f>
        <v>#N/A</v>
      </c>
      <c r="BP170" s="492" t="e">
        <f ca="1">+IF(AND(ISNUMBER(OFFSET('Hygiene Data'!$I$7,0,10*ROW('Hygiene Data'!I164))),'Data Summary'!EE170="Yes"),OFFSET('Hygiene Data'!$I$7,0,10*ROW('Hygiene Data'!I164)),NA())</f>
        <v>#N/A</v>
      </c>
      <c r="BQ170" s="492" t="e">
        <f ca="1">+IF(AND(ISNUMBER(OFFSET('Hygiene Data'!$I$9,0,10*ROW('Hygiene Data'!I164))),'Data Summary'!EF170="Yes"),OFFSET('Hygiene Data'!$I$9,0,10*ROW('Hygiene Data'!I164)),NA())</f>
        <v>#N/A</v>
      </c>
    </row>
    <row r="171" spans="1:69" x14ac:dyDescent="0.25">
      <c r="A171" s="488" t="e">
        <f ca="1">+RIGHT('Data Summary'!A171,LEN('Data Summary'!A171)-9)</f>
        <v>#VALUE!</v>
      </c>
      <c r="B171" s="462" t="str">
        <f ca="1">+IF(ISTEXT('Data Summary'!B171),'Data Summary'!B171,"")</f>
        <v/>
      </c>
      <c r="C171" s="489" t="e">
        <f ca="1">+VALUE('Data Summary'!C171)</f>
        <v>#VALUE!</v>
      </c>
      <c r="D171" s="490" t="e">
        <f ca="1">+IF(AND(ISNUMBER(OFFSET('Water Data'!$D$4,0,10*ROW('Water Data'!D165))),'Data Summary'!BS171="Yes"),100-OFFSET('Water Data'!$D$4,0,10*ROW('Water Data'!D165)),NA())</f>
        <v>#N/A</v>
      </c>
      <c r="E171" s="490" t="e">
        <f ca="1">+IF(AND(ISNUMBER(OFFSET('Water Data'!$D$6,0,10*ROW('Water Data'!D165))),'Data Summary'!BT171="Yes"),OFFSET('Water Data'!$D$6,0,10*ROW('Water Data'!D165)),NA())</f>
        <v>#N/A</v>
      </c>
      <c r="F171" s="490" t="e">
        <f ca="1">+IF(AND(ISNUMBER(OFFSET('Water Data'!$D$9,0,10*ROW('Water Data'!D165))),'Data Summary'!BU171="Yes"),OFFSET('Water Data'!$D$9,0,10*ROW('Water Data'!D165)),NA())</f>
        <v>#N/A</v>
      </c>
      <c r="G171" s="490" t="e">
        <f ca="1">+IF(AND(ISNUMBER(OFFSET('Water Data'!$E$4,0,10*ROW('Water Data'!E165))),'Data Summary'!BV171="Yes"),100-OFFSET('Water Data'!$E$4,0,10*ROW('Water Data'!E165)),NA())</f>
        <v>#N/A</v>
      </c>
      <c r="H171" s="490" t="e">
        <f ca="1">+IF(AND(ISNUMBER(OFFSET('Water Data'!$E$6,0,10*ROW('Water Data'!E165))),'Data Summary'!BW171="Yes"),OFFSET('Water Data'!$E$6,0,10*ROW('Water Data'!E165)),NA())</f>
        <v>#N/A</v>
      </c>
      <c r="I171" s="490" t="e">
        <f ca="1">+IF(AND(ISNUMBER(OFFSET('Water Data'!$E$9,0,10*ROW('Water Data'!E165))),'Data Summary'!BX171="Yes"),OFFSET('Water Data'!$E$9,0,10*ROW('Water Data'!E165)),NA())</f>
        <v>#N/A</v>
      </c>
      <c r="J171" s="490" t="e">
        <f ca="1">+IF(AND(ISNUMBER(OFFSET('Water Data'!$F$4,0,10*ROW('Water Data'!F165))),'Data Summary'!BY171="Yes"),100-OFFSET('Water Data'!$F$4,0,10*ROW('Water Data'!F165)),NA())</f>
        <v>#N/A</v>
      </c>
      <c r="K171" s="490" t="e">
        <f ca="1">+IF(AND(ISNUMBER(OFFSET('Water Data'!$F$6,0,10*ROW('Water Data'!F165))),'Data Summary'!BZ171="Yes"),OFFSET('Water Data'!$F$6,0,10*ROW('Water Data'!F165)),NA())</f>
        <v>#N/A</v>
      </c>
      <c r="L171" s="490" t="e">
        <f ca="1">+IF(AND(ISNUMBER(OFFSET('Water Data'!$F$9,0,10*ROW('Water Data'!F165))),'Data Summary'!CA171="Yes"),OFFSET('Water Data'!$F$9,0,10*ROW('Water Data'!F165)),NA())</f>
        <v>#N/A</v>
      </c>
      <c r="M171" s="490" t="e">
        <f ca="1">+IF(AND(ISNUMBER(OFFSET('Water Data'!$G$4,0,10*ROW('Water Data'!G165))),'Data Summary'!CB171="Yes"),100-OFFSET('Water Data'!$G$4,0,10*ROW('Water Data'!G165)),NA())</f>
        <v>#N/A</v>
      </c>
      <c r="N171" s="490" t="e">
        <f ca="1">+IF(AND(ISNUMBER(OFFSET('Water Data'!$G$6,0,10*ROW('Water Data'!G165))),'Data Summary'!CC171="Yes"),OFFSET('Water Data'!$G$6,0,10*ROW('Water Data'!G165)),NA())</f>
        <v>#N/A</v>
      </c>
      <c r="O171" s="490" t="e">
        <f ca="1">+IF(AND(ISNUMBER(OFFSET('Water Data'!$G$9,0,10*ROW('Water Data'!G165))),'Data Summary'!CD171="Yes"),OFFSET('Water Data'!$G$9,0,10*ROW('Water Data'!G165)),NA())</f>
        <v>#N/A</v>
      </c>
      <c r="P171" s="490" t="e">
        <f ca="1">+IF(AND(ISNUMBER(OFFSET('Water Data'!$H$4,0,10*ROW('Water Data'!H165))),'Data Summary'!CE171="Yes"),100-OFFSET('Water Data'!$H$4,0,10*ROW('Water Data'!H165)),NA())</f>
        <v>#N/A</v>
      </c>
      <c r="Q171" s="490" t="e">
        <f ca="1">+IF(AND(ISNUMBER(OFFSET('Water Data'!$H$6,0,10*ROW('Water Data'!H165))),'Data Summary'!CF171="Yes"),OFFSET('Water Data'!$H$6,0,10*ROW('Water Data'!H165)),NA())</f>
        <v>#N/A</v>
      </c>
      <c r="R171" s="490" t="e">
        <f ca="1">+IF(AND(ISNUMBER(OFFSET('Water Data'!$H$9,0,10*ROW('Water Data'!H165))),'Data Summary'!CG171="Yes"),OFFSET('Water Data'!$H$9,0,10*ROW('Water Data'!H165)),NA())</f>
        <v>#N/A</v>
      </c>
      <c r="S171" s="490" t="e">
        <f ca="1">+IF(AND(ISNUMBER(OFFSET('Water Data'!$I$4,0,10*ROW('Water Data'!I165))),'Data Summary'!CH171="Yes"),100-OFFSET('Water Data'!$I$4,0,10*ROW('Water Data'!I165)),NA())</f>
        <v>#N/A</v>
      </c>
      <c r="T171" s="490" t="e">
        <f ca="1">+IF(AND(ISNUMBER(OFFSET('Water Data'!$I$6,0,10*ROW('Water Data'!I165))),'Data Summary'!CI171="Yes"),OFFSET('Water Data'!$I$6,0,10*ROW('Water Data'!I165)),NA())</f>
        <v>#N/A</v>
      </c>
      <c r="U171" s="490" t="e">
        <f ca="1">+IF(AND(ISNUMBER(OFFSET('Water Data'!$I$9,0,10*ROW('Water Data'!I165))),'Data Summary'!CJ171="Yes"),OFFSET('Water Data'!$I$9,0,10*ROW('Water Data'!I165)),NA())</f>
        <v>#N/A</v>
      </c>
      <c r="V171" s="491" t="e">
        <f ca="1">+IF(AND(ISNUMBER(OFFSET('Sanitation Data'!$D$4,0,10*ROW('Sanitation Data'!D165))),'Data Summary'!CK171="Yes"),100-OFFSET('Sanitation Data'!$D$4,0,10*ROW('Sanitation Data'!D165)),NA())</f>
        <v>#N/A</v>
      </c>
      <c r="W171" s="491" t="e">
        <f ca="1">+IF(AND(ISNUMBER(OFFSET('Sanitation Data'!$D$6,0,10*ROW('Sanitation Data'!D165))),'Data Summary'!CL171="Yes"),OFFSET('Sanitation Data'!$D$6,0,10*ROW('Sanitation Data'!D165)),NA())</f>
        <v>#N/A</v>
      </c>
      <c r="X171" s="491" t="e">
        <f ca="1">+IF(AND(ISNUMBER(OFFSET('Sanitation Data'!$D$10,0,10*ROW('Sanitation Data'!D165))),'Data Summary'!CM171="Yes"),OFFSET('Sanitation Data'!$D$10,0,10*ROW('Sanitation Data'!D165)),NA())</f>
        <v>#N/A</v>
      </c>
      <c r="Y171" s="491" t="e">
        <f ca="1">+IF(AND(ISNUMBER(OFFSET('Sanitation Data'!$D$11,0,10*ROW('Sanitation Data'!D165))),'Data Summary'!CN171="Yes"),OFFSET('Sanitation Data'!$D$11,0,10*ROW('Sanitation Data'!D165)),NA())</f>
        <v>#N/A</v>
      </c>
      <c r="Z171" s="491" t="e">
        <f ca="1">+IF(AND(ISNUMBER(OFFSET('Sanitation Data'!$D$12,0,10*ROW('Sanitation Data'!D165))),'Data Summary'!CO171="Yes"),OFFSET('Sanitation Data'!$D$12,0,10*ROW('Sanitation Data'!D165)),NA())</f>
        <v>#N/A</v>
      </c>
      <c r="AA171" s="491" t="e">
        <f ca="1">+IF(AND(ISNUMBER(OFFSET('Sanitation Data'!$E$4,0,10*ROW('Sanitation Data'!E165))),'Data Summary'!CP171="Yes"),100-OFFSET('Sanitation Data'!$E$4,0,10*ROW('Sanitation Data'!E165)),NA())</f>
        <v>#N/A</v>
      </c>
      <c r="AB171" s="491" t="e">
        <f ca="1">+IF(AND(ISNUMBER(OFFSET('Sanitation Data'!$E$6,0,10*ROW('Sanitation Data'!E165))),'Data Summary'!CQ171="Yes"),OFFSET('Sanitation Data'!$E$6,0,10*ROW('Sanitation Data'!E165)),NA())</f>
        <v>#N/A</v>
      </c>
      <c r="AC171" s="491" t="e">
        <f ca="1">+IF(AND(ISNUMBER(OFFSET('Sanitation Data'!$E$10,0,10*ROW('Sanitation Data'!E165))),'Data Summary'!CR171="Yes"),OFFSET('Sanitation Data'!$E$10,0,10*ROW('Sanitation Data'!E165)),NA())</f>
        <v>#N/A</v>
      </c>
      <c r="AD171" s="491" t="e">
        <f ca="1">+IF(AND(ISNUMBER(OFFSET('Sanitation Data'!$E$11,0,10*ROW('Sanitation Data'!E165))),'Data Summary'!CS171="Yes"),OFFSET('Sanitation Data'!$E$11,0,10*ROW('Sanitation Data'!E165)),NA())</f>
        <v>#N/A</v>
      </c>
      <c r="AE171" s="491" t="e">
        <f ca="1">+IF(AND(ISNUMBER(OFFSET('Sanitation Data'!$E$12,0,10*ROW('Sanitation Data'!E165))),'Data Summary'!CT171="Yes"),OFFSET('Sanitation Data'!$E$12,0,10*ROW('Sanitation Data'!E165)),NA())</f>
        <v>#N/A</v>
      </c>
      <c r="AF171" s="491" t="e">
        <f ca="1">+IF(AND(ISNUMBER(OFFSET('Sanitation Data'!$F$4,0,10*ROW('Sanitation Data'!F165))),'Data Summary'!CU171="Yes"),100-OFFSET('Sanitation Data'!$F$4,0,10*ROW('Sanitation Data'!F165)),NA())</f>
        <v>#N/A</v>
      </c>
      <c r="AG171" s="491" t="e">
        <f ca="1">+IF(AND(ISNUMBER(OFFSET('Sanitation Data'!$F$6,0,10*ROW('Sanitation Data'!F165))),'Data Summary'!CV171="Yes"),OFFSET('Sanitation Data'!$F$6,0,10*ROW('Sanitation Data'!F165)),NA())</f>
        <v>#N/A</v>
      </c>
      <c r="AH171" s="491" t="e">
        <f ca="1">+IF(AND(ISNUMBER(OFFSET('Sanitation Data'!$F$10,0,10*ROW('Sanitation Data'!F165))),'Data Summary'!CW171="Yes"),OFFSET('Sanitation Data'!$F$10,0,10*ROW('Sanitation Data'!F165)),NA())</f>
        <v>#N/A</v>
      </c>
      <c r="AI171" s="491" t="e">
        <f ca="1">+IF(AND(ISNUMBER(OFFSET('Sanitation Data'!$F$11,0,10*ROW('Sanitation Data'!F165))),'Data Summary'!CX171="Yes"),OFFSET('Sanitation Data'!$F$11,0,10*ROW('Sanitation Data'!F165)),NA())</f>
        <v>#N/A</v>
      </c>
      <c r="AJ171" s="491" t="e">
        <f ca="1">+IF(AND(ISNUMBER(OFFSET('Sanitation Data'!$F$12,0,10*ROW('Sanitation Data'!F165))),'Data Summary'!CY171="Yes"),OFFSET('Sanitation Data'!$F$12,0,10*ROW('Sanitation Data'!F165)),NA())</f>
        <v>#N/A</v>
      </c>
      <c r="AK171" s="491" t="e">
        <f ca="1">+IF(AND(ISNUMBER(OFFSET('Sanitation Data'!$G$4,0,10*ROW('Sanitation Data'!G165))),'Data Summary'!CZ171="Yes"),100-OFFSET('Sanitation Data'!$G$4,0,10*ROW('Sanitation Data'!G165)),NA())</f>
        <v>#N/A</v>
      </c>
      <c r="AL171" s="491" t="e">
        <f ca="1">+IF(AND(ISNUMBER(OFFSET('Sanitation Data'!$G$6,0,10*ROW('Sanitation Data'!G165))),'Data Summary'!DA171="Yes"),OFFSET('Sanitation Data'!$G$6,0,10*ROW('Sanitation Data'!G165)),NA())</f>
        <v>#N/A</v>
      </c>
      <c r="AM171" s="491" t="e">
        <f ca="1">+IF(AND(ISNUMBER(OFFSET('Sanitation Data'!$G$10,0,10*ROW('Sanitation Data'!G165))),'Data Summary'!DB171="Yes"),OFFSET('Sanitation Data'!$G$10,0,10*ROW('Sanitation Data'!G165)),NA())</f>
        <v>#N/A</v>
      </c>
      <c r="AN171" s="491" t="e">
        <f ca="1">+IF(AND(ISNUMBER(OFFSET('Sanitation Data'!$G$11,0,10*ROW('Sanitation Data'!G165))),'Data Summary'!DC171="Yes"),OFFSET('Sanitation Data'!$G$11,0,10*ROW('Sanitation Data'!G165)),NA())</f>
        <v>#N/A</v>
      </c>
      <c r="AO171" s="491" t="e">
        <f ca="1">+IF(AND(ISNUMBER(OFFSET('Sanitation Data'!$G$12,0,10*ROW('Sanitation Data'!G165))),'Data Summary'!DD171="Yes"),OFFSET('Sanitation Data'!$G$12,0,10*ROW('Sanitation Data'!G165)),NA())</f>
        <v>#N/A</v>
      </c>
      <c r="AP171" s="491" t="e">
        <f ca="1">+IF(AND(ISNUMBER(OFFSET('Sanitation Data'!$H$4,0,10*ROW('Sanitation Data'!H165))),'Data Summary'!DE171="Yes"),100-OFFSET('Sanitation Data'!$H$4,0,10*ROW('Sanitation Data'!H165)),NA())</f>
        <v>#N/A</v>
      </c>
      <c r="AQ171" s="491" t="e">
        <f ca="1">+IF(AND(ISNUMBER(OFFSET('Sanitation Data'!$H$6,0,10*ROW('Sanitation Data'!H165))),'Data Summary'!DF171="Yes"),OFFSET('Sanitation Data'!$H$6,0,10*ROW('Sanitation Data'!H165)),NA())</f>
        <v>#N/A</v>
      </c>
      <c r="AR171" s="491" t="e">
        <f ca="1">+IF(AND(ISNUMBER(OFFSET('Sanitation Data'!$H$10,0,10*ROW('Sanitation Data'!H165))),'Data Summary'!DG171="Yes"),OFFSET('Sanitation Data'!$H$10,0,10*ROW('Sanitation Data'!H165)),NA())</f>
        <v>#N/A</v>
      </c>
      <c r="AS171" s="491" t="e">
        <f ca="1">+IF(AND(ISNUMBER(OFFSET('Sanitation Data'!$H$11,0,10*ROW('Sanitation Data'!H165))),'Data Summary'!DH171="Yes"),OFFSET('Sanitation Data'!$H$11,0,10*ROW('Sanitation Data'!H165)),NA())</f>
        <v>#N/A</v>
      </c>
      <c r="AT171" s="491" t="e">
        <f ca="1">+IF(AND(ISNUMBER(OFFSET('Sanitation Data'!$H$12,0,10*ROW('Sanitation Data'!H165))),'Data Summary'!DI171="Yes"),OFFSET('Sanitation Data'!$H$12,0,10*ROW('Sanitation Data'!H165)),NA())</f>
        <v>#N/A</v>
      </c>
      <c r="AU171" s="491" t="e">
        <f ca="1">+IF(AND(ISNUMBER(OFFSET('Sanitation Data'!$I$4,0,10*ROW('Sanitation Data'!I165))),'Data Summary'!DJ171="Yes"),100-OFFSET('Sanitation Data'!$I$4,0,10*ROW('Sanitation Data'!I165)),NA())</f>
        <v>#N/A</v>
      </c>
      <c r="AV171" s="491" t="e">
        <f ca="1">+IF(AND(ISNUMBER(OFFSET('Sanitation Data'!$I$6,0,10*ROW('Sanitation Data'!I165))),'Data Summary'!DK171="Yes"),OFFSET('Sanitation Data'!$I$6,0,10*ROW('Sanitation Data'!I165)),NA())</f>
        <v>#N/A</v>
      </c>
      <c r="AW171" s="491" t="e">
        <f ca="1">+IF(AND(ISNUMBER(OFFSET('Sanitation Data'!$I$10,0,10*ROW('Sanitation Data'!I165))),'Data Summary'!DL171="Yes"),OFFSET('Sanitation Data'!$I$10,0,10*ROW('Sanitation Data'!I165)),NA())</f>
        <v>#N/A</v>
      </c>
      <c r="AX171" s="491" t="e">
        <f ca="1">+IF(AND(ISNUMBER(OFFSET('Sanitation Data'!$I$11,0,10*ROW('Sanitation Data'!I165))),'Data Summary'!DM171="Yes"),OFFSET('Sanitation Data'!$I$11,0,10*ROW('Sanitation Data'!I165)),NA())</f>
        <v>#N/A</v>
      </c>
      <c r="AY171" s="491" t="e">
        <f ca="1">+IF(AND(ISNUMBER(OFFSET('Sanitation Data'!$I$12,0,10*ROW('Sanitation Data'!I165))),'Data Summary'!DN171="Yes"),OFFSET('Sanitation Data'!$I$12,0,10*ROW('Sanitation Data'!I165)),NA())</f>
        <v>#N/A</v>
      </c>
      <c r="AZ171" s="492" t="e">
        <f ca="1">+IF(AND(ISNUMBER(OFFSET('Hygiene Data'!$D$5,0,10*ROW('Hygiene Data'!D165))),'Data Summary'!DO171="Yes"),OFFSET('Hygiene Data'!$D$5,0,10*ROW('Hygiene Data'!D165)),NA())</f>
        <v>#N/A</v>
      </c>
      <c r="BA171" s="492" t="e">
        <f ca="1">+IF(AND(ISNUMBER(OFFSET('Hygiene Data'!$D$7,0,10*ROW('Hygiene Data'!D165))),'Data Summary'!DP171="Yes"),OFFSET('Hygiene Data'!$D$7,0,10*ROW('Hygiene Data'!D165)),NA())</f>
        <v>#N/A</v>
      </c>
      <c r="BB171" s="492" t="e">
        <f ca="1">+IF(AND(ISNUMBER(OFFSET('Hygiene Data'!$D$9,0,10*ROW('Hygiene Data'!D165))),'Data Summary'!DQ171="Yes"),OFFSET('Hygiene Data'!$D$9,0,10*ROW('Hygiene Data'!D165)),NA())</f>
        <v>#N/A</v>
      </c>
      <c r="BC171" s="492" t="e">
        <f ca="1">+IF(AND(ISNUMBER(OFFSET('Hygiene Data'!$E$5,0,10*ROW('Hygiene Data'!E165))),'Data Summary'!DR171="Yes"),OFFSET('Hygiene Data'!$E$5,0,10*ROW('Hygiene Data'!E165)),NA())</f>
        <v>#N/A</v>
      </c>
      <c r="BD171" s="492" t="e">
        <f ca="1">+IF(AND(ISNUMBER(OFFSET('Hygiene Data'!$E$7,0,10*ROW('Hygiene Data'!E165))),'Data Summary'!DS171="Yes"),OFFSET('Hygiene Data'!$E$7,0,10*ROW('Hygiene Data'!E165)),NA())</f>
        <v>#N/A</v>
      </c>
      <c r="BE171" s="492" t="e">
        <f ca="1">+IF(AND(ISNUMBER(OFFSET('Hygiene Data'!$E$9,0,10*ROW('Hygiene Data'!E165))),'Data Summary'!DT171="Yes"),OFFSET('Hygiene Data'!$E$9,0,10*ROW('Hygiene Data'!E165)),NA())</f>
        <v>#N/A</v>
      </c>
      <c r="BF171" s="492" t="e">
        <f ca="1">+IF(AND(ISNUMBER(OFFSET('Hygiene Data'!$F$5,0,10*ROW('Hygiene Data'!F165))),'Data Summary'!DU171="Yes"),OFFSET('Hygiene Data'!$F$5,0,10*ROW('Hygiene Data'!F165)),NA())</f>
        <v>#N/A</v>
      </c>
      <c r="BG171" s="492" t="e">
        <f ca="1">+IF(AND(ISNUMBER(OFFSET('Hygiene Data'!$F$7,0,10*ROW('Hygiene Data'!F165))),'Data Summary'!DV171="Yes"),OFFSET('Hygiene Data'!$F$7,0,10*ROW('Hygiene Data'!F165)),NA())</f>
        <v>#N/A</v>
      </c>
      <c r="BH171" s="492" t="e">
        <f ca="1">+IF(AND(ISNUMBER(OFFSET('Hygiene Data'!$F$9,0,10*ROW('Hygiene Data'!F165))),'Data Summary'!DW171="Yes"),OFFSET('Hygiene Data'!$F$9,0,10*ROW('Hygiene Data'!F165)),NA())</f>
        <v>#N/A</v>
      </c>
      <c r="BI171" s="492" t="e">
        <f ca="1">+IF(AND(ISNUMBER(OFFSET('Hygiene Data'!$G$5,0,10*ROW('Hygiene Data'!G165))),'Data Summary'!DX171="Yes"),OFFSET('Hygiene Data'!$G$5,0,10*ROW('Hygiene Data'!G165)),NA())</f>
        <v>#N/A</v>
      </c>
      <c r="BJ171" s="492" t="e">
        <f ca="1">+IF(AND(ISNUMBER(OFFSET('Hygiene Data'!$G$7,0,10*ROW('Hygiene Data'!G165))),'Data Summary'!DY171="Yes"),OFFSET('Hygiene Data'!$G$7,0,10*ROW('Hygiene Data'!G165)),NA())</f>
        <v>#N/A</v>
      </c>
      <c r="BK171" s="492" t="e">
        <f ca="1">+IF(AND(ISNUMBER(OFFSET('Hygiene Data'!$G$9,0,10*ROW('Hygiene Data'!G165))),'Data Summary'!DZ171="Yes"),OFFSET('Hygiene Data'!$G$9,0,10*ROW('Hygiene Data'!G165)),NA())</f>
        <v>#N/A</v>
      </c>
      <c r="BL171" s="492" t="e">
        <f ca="1">+IF(AND(ISNUMBER(OFFSET('Hygiene Data'!$H$5,0,10*ROW('Hygiene Data'!H165))),'Data Summary'!EA171="Yes"),OFFSET('Hygiene Data'!$H$5,0,10*ROW('Hygiene Data'!H165)),NA())</f>
        <v>#N/A</v>
      </c>
      <c r="BM171" s="492" t="e">
        <f ca="1">+IF(AND(ISNUMBER(OFFSET('Hygiene Data'!$H$7,0,10*ROW('Hygiene Data'!H165))),'Data Summary'!EB171="Yes"),OFFSET('Hygiene Data'!$H$7,0,10*ROW('Hygiene Data'!H165)),NA())</f>
        <v>#N/A</v>
      </c>
      <c r="BN171" s="492" t="e">
        <f ca="1">+IF(AND(ISNUMBER(OFFSET('Hygiene Data'!$H$9,0,10*ROW('Hygiene Data'!H165))),'Data Summary'!EC171="Yes"),OFFSET('Hygiene Data'!$H$9,0,10*ROW('Hygiene Data'!H165)),NA())</f>
        <v>#N/A</v>
      </c>
      <c r="BO171" s="492" t="e">
        <f ca="1">+IF(AND(ISNUMBER(OFFSET('Hygiene Data'!$I$5,0,10*ROW('Hygiene Data'!I165))),'Data Summary'!ED171="Yes"),OFFSET('Hygiene Data'!$I$5,0,10*ROW('Hygiene Data'!I165)),NA())</f>
        <v>#N/A</v>
      </c>
      <c r="BP171" s="492" t="e">
        <f ca="1">+IF(AND(ISNUMBER(OFFSET('Hygiene Data'!$I$7,0,10*ROW('Hygiene Data'!I165))),'Data Summary'!EE171="Yes"),OFFSET('Hygiene Data'!$I$7,0,10*ROW('Hygiene Data'!I165)),NA())</f>
        <v>#N/A</v>
      </c>
      <c r="BQ171" s="492" t="e">
        <f ca="1">+IF(AND(ISNUMBER(OFFSET('Hygiene Data'!$I$9,0,10*ROW('Hygiene Data'!I165))),'Data Summary'!EF171="Yes"),OFFSET('Hygiene Data'!$I$9,0,10*ROW('Hygiene Data'!I165)),NA())</f>
        <v>#N/A</v>
      </c>
    </row>
    <row r="172" spans="1:69" x14ac:dyDescent="0.25">
      <c r="A172" s="488" t="e">
        <f ca="1">+RIGHT('Data Summary'!A172,LEN('Data Summary'!A172)-9)</f>
        <v>#VALUE!</v>
      </c>
      <c r="B172" s="462" t="str">
        <f ca="1">+IF(ISTEXT('Data Summary'!B172),'Data Summary'!B172,"")</f>
        <v/>
      </c>
      <c r="C172" s="489" t="e">
        <f ca="1">+VALUE('Data Summary'!C172)</f>
        <v>#VALUE!</v>
      </c>
      <c r="D172" s="490" t="e">
        <f ca="1">+IF(AND(ISNUMBER(OFFSET('Water Data'!$D$4,0,10*ROW('Water Data'!D166))),'Data Summary'!BS172="Yes"),100-OFFSET('Water Data'!$D$4,0,10*ROW('Water Data'!D166)),NA())</f>
        <v>#N/A</v>
      </c>
      <c r="E172" s="490" t="e">
        <f ca="1">+IF(AND(ISNUMBER(OFFSET('Water Data'!$D$6,0,10*ROW('Water Data'!D166))),'Data Summary'!BT172="Yes"),OFFSET('Water Data'!$D$6,0,10*ROW('Water Data'!D166)),NA())</f>
        <v>#N/A</v>
      </c>
      <c r="F172" s="490" t="e">
        <f ca="1">+IF(AND(ISNUMBER(OFFSET('Water Data'!$D$9,0,10*ROW('Water Data'!D166))),'Data Summary'!BU172="Yes"),OFFSET('Water Data'!$D$9,0,10*ROW('Water Data'!D166)),NA())</f>
        <v>#N/A</v>
      </c>
      <c r="G172" s="490" t="e">
        <f ca="1">+IF(AND(ISNUMBER(OFFSET('Water Data'!$E$4,0,10*ROW('Water Data'!E166))),'Data Summary'!BV172="Yes"),100-OFFSET('Water Data'!$E$4,0,10*ROW('Water Data'!E166)),NA())</f>
        <v>#N/A</v>
      </c>
      <c r="H172" s="490" t="e">
        <f ca="1">+IF(AND(ISNUMBER(OFFSET('Water Data'!$E$6,0,10*ROW('Water Data'!E166))),'Data Summary'!BW172="Yes"),OFFSET('Water Data'!$E$6,0,10*ROW('Water Data'!E166)),NA())</f>
        <v>#N/A</v>
      </c>
      <c r="I172" s="490" t="e">
        <f ca="1">+IF(AND(ISNUMBER(OFFSET('Water Data'!$E$9,0,10*ROW('Water Data'!E166))),'Data Summary'!BX172="Yes"),OFFSET('Water Data'!$E$9,0,10*ROW('Water Data'!E166)),NA())</f>
        <v>#N/A</v>
      </c>
      <c r="J172" s="490" t="e">
        <f ca="1">+IF(AND(ISNUMBER(OFFSET('Water Data'!$F$4,0,10*ROW('Water Data'!F166))),'Data Summary'!BY172="Yes"),100-OFFSET('Water Data'!$F$4,0,10*ROW('Water Data'!F166)),NA())</f>
        <v>#N/A</v>
      </c>
      <c r="K172" s="490" t="e">
        <f ca="1">+IF(AND(ISNUMBER(OFFSET('Water Data'!$F$6,0,10*ROW('Water Data'!F166))),'Data Summary'!BZ172="Yes"),OFFSET('Water Data'!$F$6,0,10*ROW('Water Data'!F166)),NA())</f>
        <v>#N/A</v>
      </c>
      <c r="L172" s="490" t="e">
        <f ca="1">+IF(AND(ISNUMBER(OFFSET('Water Data'!$F$9,0,10*ROW('Water Data'!F166))),'Data Summary'!CA172="Yes"),OFFSET('Water Data'!$F$9,0,10*ROW('Water Data'!F166)),NA())</f>
        <v>#N/A</v>
      </c>
      <c r="M172" s="490" t="e">
        <f ca="1">+IF(AND(ISNUMBER(OFFSET('Water Data'!$G$4,0,10*ROW('Water Data'!G166))),'Data Summary'!CB172="Yes"),100-OFFSET('Water Data'!$G$4,0,10*ROW('Water Data'!G166)),NA())</f>
        <v>#N/A</v>
      </c>
      <c r="N172" s="490" t="e">
        <f ca="1">+IF(AND(ISNUMBER(OFFSET('Water Data'!$G$6,0,10*ROW('Water Data'!G166))),'Data Summary'!CC172="Yes"),OFFSET('Water Data'!$G$6,0,10*ROW('Water Data'!G166)),NA())</f>
        <v>#N/A</v>
      </c>
      <c r="O172" s="490" t="e">
        <f ca="1">+IF(AND(ISNUMBER(OFFSET('Water Data'!$G$9,0,10*ROW('Water Data'!G166))),'Data Summary'!CD172="Yes"),OFFSET('Water Data'!$G$9,0,10*ROW('Water Data'!G166)),NA())</f>
        <v>#N/A</v>
      </c>
      <c r="P172" s="490" t="e">
        <f ca="1">+IF(AND(ISNUMBER(OFFSET('Water Data'!$H$4,0,10*ROW('Water Data'!H166))),'Data Summary'!CE172="Yes"),100-OFFSET('Water Data'!$H$4,0,10*ROW('Water Data'!H166)),NA())</f>
        <v>#N/A</v>
      </c>
      <c r="Q172" s="490" t="e">
        <f ca="1">+IF(AND(ISNUMBER(OFFSET('Water Data'!$H$6,0,10*ROW('Water Data'!H166))),'Data Summary'!CF172="Yes"),OFFSET('Water Data'!$H$6,0,10*ROW('Water Data'!H166)),NA())</f>
        <v>#N/A</v>
      </c>
      <c r="R172" s="490" t="e">
        <f ca="1">+IF(AND(ISNUMBER(OFFSET('Water Data'!$H$9,0,10*ROW('Water Data'!H166))),'Data Summary'!CG172="Yes"),OFFSET('Water Data'!$H$9,0,10*ROW('Water Data'!H166)),NA())</f>
        <v>#N/A</v>
      </c>
      <c r="S172" s="490" t="e">
        <f ca="1">+IF(AND(ISNUMBER(OFFSET('Water Data'!$I$4,0,10*ROW('Water Data'!I166))),'Data Summary'!CH172="Yes"),100-OFFSET('Water Data'!$I$4,0,10*ROW('Water Data'!I166)),NA())</f>
        <v>#N/A</v>
      </c>
      <c r="T172" s="490" t="e">
        <f ca="1">+IF(AND(ISNUMBER(OFFSET('Water Data'!$I$6,0,10*ROW('Water Data'!I166))),'Data Summary'!CI172="Yes"),OFFSET('Water Data'!$I$6,0,10*ROW('Water Data'!I166)),NA())</f>
        <v>#N/A</v>
      </c>
      <c r="U172" s="490" t="e">
        <f ca="1">+IF(AND(ISNUMBER(OFFSET('Water Data'!$I$9,0,10*ROW('Water Data'!I166))),'Data Summary'!CJ172="Yes"),OFFSET('Water Data'!$I$9,0,10*ROW('Water Data'!I166)),NA())</f>
        <v>#N/A</v>
      </c>
      <c r="V172" s="491" t="e">
        <f ca="1">+IF(AND(ISNUMBER(OFFSET('Sanitation Data'!$D$4,0,10*ROW('Sanitation Data'!D166))),'Data Summary'!CK172="Yes"),100-OFFSET('Sanitation Data'!$D$4,0,10*ROW('Sanitation Data'!D166)),NA())</f>
        <v>#N/A</v>
      </c>
      <c r="W172" s="491" t="e">
        <f ca="1">+IF(AND(ISNUMBER(OFFSET('Sanitation Data'!$D$6,0,10*ROW('Sanitation Data'!D166))),'Data Summary'!CL172="Yes"),OFFSET('Sanitation Data'!$D$6,0,10*ROW('Sanitation Data'!D166)),NA())</f>
        <v>#N/A</v>
      </c>
      <c r="X172" s="491" t="e">
        <f ca="1">+IF(AND(ISNUMBER(OFFSET('Sanitation Data'!$D$10,0,10*ROW('Sanitation Data'!D166))),'Data Summary'!CM172="Yes"),OFFSET('Sanitation Data'!$D$10,0,10*ROW('Sanitation Data'!D166)),NA())</f>
        <v>#N/A</v>
      </c>
      <c r="Y172" s="491" t="e">
        <f ca="1">+IF(AND(ISNUMBER(OFFSET('Sanitation Data'!$D$11,0,10*ROW('Sanitation Data'!D166))),'Data Summary'!CN172="Yes"),OFFSET('Sanitation Data'!$D$11,0,10*ROW('Sanitation Data'!D166)),NA())</f>
        <v>#N/A</v>
      </c>
      <c r="Z172" s="491" t="e">
        <f ca="1">+IF(AND(ISNUMBER(OFFSET('Sanitation Data'!$D$12,0,10*ROW('Sanitation Data'!D166))),'Data Summary'!CO172="Yes"),OFFSET('Sanitation Data'!$D$12,0,10*ROW('Sanitation Data'!D166)),NA())</f>
        <v>#N/A</v>
      </c>
      <c r="AA172" s="491" t="e">
        <f ca="1">+IF(AND(ISNUMBER(OFFSET('Sanitation Data'!$E$4,0,10*ROW('Sanitation Data'!E166))),'Data Summary'!CP172="Yes"),100-OFFSET('Sanitation Data'!$E$4,0,10*ROW('Sanitation Data'!E166)),NA())</f>
        <v>#N/A</v>
      </c>
      <c r="AB172" s="491" t="e">
        <f ca="1">+IF(AND(ISNUMBER(OFFSET('Sanitation Data'!$E$6,0,10*ROW('Sanitation Data'!E166))),'Data Summary'!CQ172="Yes"),OFFSET('Sanitation Data'!$E$6,0,10*ROW('Sanitation Data'!E166)),NA())</f>
        <v>#N/A</v>
      </c>
      <c r="AC172" s="491" t="e">
        <f ca="1">+IF(AND(ISNUMBER(OFFSET('Sanitation Data'!$E$10,0,10*ROW('Sanitation Data'!E166))),'Data Summary'!CR172="Yes"),OFFSET('Sanitation Data'!$E$10,0,10*ROW('Sanitation Data'!E166)),NA())</f>
        <v>#N/A</v>
      </c>
      <c r="AD172" s="491" t="e">
        <f ca="1">+IF(AND(ISNUMBER(OFFSET('Sanitation Data'!$E$11,0,10*ROW('Sanitation Data'!E166))),'Data Summary'!CS172="Yes"),OFFSET('Sanitation Data'!$E$11,0,10*ROW('Sanitation Data'!E166)),NA())</f>
        <v>#N/A</v>
      </c>
      <c r="AE172" s="491" t="e">
        <f ca="1">+IF(AND(ISNUMBER(OFFSET('Sanitation Data'!$E$12,0,10*ROW('Sanitation Data'!E166))),'Data Summary'!CT172="Yes"),OFFSET('Sanitation Data'!$E$12,0,10*ROW('Sanitation Data'!E166)),NA())</f>
        <v>#N/A</v>
      </c>
      <c r="AF172" s="491" t="e">
        <f ca="1">+IF(AND(ISNUMBER(OFFSET('Sanitation Data'!$F$4,0,10*ROW('Sanitation Data'!F166))),'Data Summary'!CU172="Yes"),100-OFFSET('Sanitation Data'!$F$4,0,10*ROW('Sanitation Data'!F166)),NA())</f>
        <v>#N/A</v>
      </c>
      <c r="AG172" s="491" t="e">
        <f ca="1">+IF(AND(ISNUMBER(OFFSET('Sanitation Data'!$F$6,0,10*ROW('Sanitation Data'!F166))),'Data Summary'!CV172="Yes"),OFFSET('Sanitation Data'!$F$6,0,10*ROW('Sanitation Data'!F166)),NA())</f>
        <v>#N/A</v>
      </c>
      <c r="AH172" s="491" t="e">
        <f ca="1">+IF(AND(ISNUMBER(OFFSET('Sanitation Data'!$F$10,0,10*ROW('Sanitation Data'!F166))),'Data Summary'!CW172="Yes"),OFFSET('Sanitation Data'!$F$10,0,10*ROW('Sanitation Data'!F166)),NA())</f>
        <v>#N/A</v>
      </c>
      <c r="AI172" s="491" t="e">
        <f ca="1">+IF(AND(ISNUMBER(OFFSET('Sanitation Data'!$F$11,0,10*ROW('Sanitation Data'!F166))),'Data Summary'!CX172="Yes"),OFFSET('Sanitation Data'!$F$11,0,10*ROW('Sanitation Data'!F166)),NA())</f>
        <v>#N/A</v>
      </c>
      <c r="AJ172" s="491" t="e">
        <f ca="1">+IF(AND(ISNUMBER(OFFSET('Sanitation Data'!$F$12,0,10*ROW('Sanitation Data'!F166))),'Data Summary'!CY172="Yes"),OFFSET('Sanitation Data'!$F$12,0,10*ROW('Sanitation Data'!F166)),NA())</f>
        <v>#N/A</v>
      </c>
      <c r="AK172" s="491" t="e">
        <f ca="1">+IF(AND(ISNUMBER(OFFSET('Sanitation Data'!$G$4,0,10*ROW('Sanitation Data'!G166))),'Data Summary'!CZ172="Yes"),100-OFFSET('Sanitation Data'!$G$4,0,10*ROW('Sanitation Data'!G166)),NA())</f>
        <v>#N/A</v>
      </c>
      <c r="AL172" s="491" t="e">
        <f ca="1">+IF(AND(ISNUMBER(OFFSET('Sanitation Data'!$G$6,0,10*ROW('Sanitation Data'!G166))),'Data Summary'!DA172="Yes"),OFFSET('Sanitation Data'!$G$6,0,10*ROW('Sanitation Data'!G166)),NA())</f>
        <v>#N/A</v>
      </c>
      <c r="AM172" s="491" t="e">
        <f ca="1">+IF(AND(ISNUMBER(OFFSET('Sanitation Data'!$G$10,0,10*ROW('Sanitation Data'!G166))),'Data Summary'!DB172="Yes"),OFFSET('Sanitation Data'!$G$10,0,10*ROW('Sanitation Data'!G166)),NA())</f>
        <v>#N/A</v>
      </c>
      <c r="AN172" s="491" t="e">
        <f ca="1">+IF(AND(ISNUMBER(OFFSET('Sanitation Data'!$G$11,0,10*ROW('Sanitation Data'!G166))),'Data Summary'!DC172="Yes"),OFFSET('Sanitation Data'!$G$11,0,10*ROW('Sanitation Data'!G166)),NA())</f>
        <v>#N/A</v>
      </c>
      <c r="AO172" s="491" t="e">
        <f ca="1">+IF(AND(ISNUMBER(OFFSET('Sanitation Data'!$G$12,0,10*ROW('Sanitation Data'!G166))),'Data Summary'!DD172="Yes"),OFFSET('Sanitation Data'!$G$12,0,10*ROW('Sanitation Data'!G166)),NA())</f>
        <v>#N/A</v>
      </c>
      <c r="AP172" s="491" t="e">
        <f ca="1">+IF(AND(ISNUMBER(OFFSET('Sanitation Data'!$H$4,0,10*ROW('Sanitation Data'!H166))),'Data Summary'!DE172="Yes"),100-OFFSET('Sanitation Data'!$H$4,0,10*ROW('Sanitation Data'!H166)),NA())</f>
        <v>#N/A</v>
      </c>
      <c r="AQ172" s="491" t="e">
        <f ca="1">+IF(AND(ISNUMBER(OFFSET('Sanitation Data'!$H$6,0,10*ROW('Sanitation Data'!H166))),'Data Summary'!DF172="Yes"),OFFSET('Sanitation Data'!$H$6,0,10*ROW('Sanitation Data'!H166)),NA())</f>
        <v>#N/A</v>
      </c>
      <c r="AR172" s="491" t="e">
        <f ca="1">+IF(AND(ISNUMBER(OFFSET('Sanitation Data'!$H$10,0,10*ROW('Sanitation Data'!H166))),'Data Summary'!DG172="Yes"),OFFSET('Sanitation Data'!$H$10,0,10*ROW('Sanitation Data'!H166)),NA())</f>
        <v>#N/A</v>
      </c>
      <c r="AS172" s="491" t="e">
        <f ca="1">+IF(AND(ISNUMBER(OFFSET('Sanitation Data'!$H$11,0,10*ROW('Sanitation Data'!H166))),'Data Summary'!DH172="Yes"),OFFSET('Sanitation Data'!$H$11,0,10*ROW('Sanitation Data'!H166)),NA())</f>
        <v>#N/A</v>
      </c>
      <c r="AT172" s="491" t="e">
        <f ca="1">+IF(AND(ISNUMBER(OFFSET('Sanitation Data'!$H$12,0,10*ROW('Sanitation Data'!H166))),'Data Summary'!DI172="Yes"),OFFSET('Sanitation Data'!$H$12,0,10*ROW('Sanitation Data'!H166)),NA())</f>
        <v>#N/A</v>
      </c>
      <c r="AU172" s="491" t="e">
        <f ca="1">+IF(AND(ISNUMBER(OFFSET('Sanitation Data'!$I$4,0,10*ROW('Sanitation Data'!I166))),'Data Summary'!DJ172="Yes"),100-OFFSET('Sanitation Data'!$I$4,0,10*ROW('Sanitation Data'!I166)),NA())</f>
        <v>#N/A</v>
      </c>
      <c r="AV172" s="491" t="e">
        <f ca="1">+IF(AND(ISNUMBER(OFFSET('Sanitation Data'!$I$6,0,10*ROW('Sanitation Data'!I166))),'Data Summary'!DK172="Yes"),OFFSET('Sanitation Data'!$I$6,0,10*ROW('Sanitation Data'!I166)),NA())</f>
        <v>#N/A</v>
      </c>
      <c r="AW172" s="491" t="e">
        <f ca="1">+IF(AND(ISNUMBER(OFFSET('Sanitation Data'!$I$10,0,10*ROW('Sanitation Data'!I166))),'Data Summary'!DL172="Yes"),OFFSET('Sanitation Data'!$I$10,0,10*ROW('Sanitation Data'!I166)),NA())</f>
        <v>#N/A</v>
      </c>
      <c r="AX172" s="491" t="e">
        <f ca="1">+IF(AND(ISNUMBER(OFFSET('Sanitation Data'!$I$11,0,10*ROW('Sanitation Data'!I166))),'Data Summary'!DM172="Yes"),OFFSET('Sanitation Data'!$I$11,0,10*ROW('Sanitation Data'!I166)),NA())</f>
        <v>#N/A</v>
      </c>
      <c r="AY172" s="491" t="e">
        <f ca="1">+IF(AND(ISNUMBER(OFFSET('Sanitation Data'!$I$12,0,10*ROW('Sanitation Data'!I166))),'Data Summary'!DN172="Yes"),OFFSET('Sanitation Data'!$I$12,0,10*ROW('Sanitation Data'!I166)),NA())</f>
        <v>#N/A</v>
      </c>
      <c r="AZ172" s="492" t="e">
        <f ca="1">+IF(AND(ISNUMBER(OFFSET('Hygiene Data'!$D$5,0,10*ROW('Hygiene Data'!D166))),'Data Summary'!DO172="Yes"),OFFSET('Hygiene Data'!$D$5,0,10*ROW('Hygiene Data'!D166)),NA())</f>
        <v>#N/A</v>
      </c>
      <c r="BA172" s="492" t="e">
        <f ca="1">+IF(AND(ISNUMBER(OFFSET('Hygiene Data'!$D$7,0,10*ROW('Hygiene Data'!D166))),'Data Summary'!DP172="Yes"),OFFSET('Hygiene Data'!$D$7,0,10*ROW('Hygiene Data'!D166)),NA())</f>
        <v>#N/A</v>
      </c>
      <c r="BB172" s="492" t="e">
        <f ca="1">+IF(AND(ISNUMBER(OFFSET('Hygiene Data'!$D$9,0,10*ROW('Hygiene Data'!D166))),'Data Summary'!DQ172="Yes"),OFFSET('Hygiene Data'!$D$9,0,10*ROW('Hygiene Data'!D166)),NA())</f>
        <v>#N/A</v>
      </c>
      <c r="BC172" s="492" t="e">
        <f ca="1">+IF(AND(ISNUMBER(OFFSET('Hygiene Data'!$E$5,0,10*ROW('Hygiene Data'!E166))),'Data Summary'!DR172="Yes"),OFFSET('Hygiene Data'!$E$5,0,10*ROW('Hygiene Data'!E166)),NA())</f>
        <v>#N/A</v>
      </c>
      <c r="BD172" s="492" t="e">
        <f ca="1">+IF(AND(ISNUMBER(OFFSET('Hygiene Data'!$E$7,0,10*ROW('Hygiene Data'!E166))),'Data Summary'!DS172="Yes"),OFFSET('Hygiene Data'!$E$7,0,10*ROW('Hygiene Data'!E166)),NA())</f>
        <v>#N/A</v>
      </c>
      <c r="BE172" s="492" t="e">
        <f ca="1">+IF(AND(ISNUMBER(OFFSET('Hygiene Data'!$E$9,0,10*ROW('Hygiene Data'!E166))),'Data Summary'!DT172="Yes"),OFFSET('Hygiene Data'!$E$9,0,10*ROW('Hygiene Data'!E166)),NA())</f>
        <v>#N/A</v>
      </c>
      <c r="BF172" s="492" t="e">
        <f ca="1">+IF(AND(ISNUMBER(OFFSET('Hygiene Data'!$F$5,0,10*ROW('Hygiene Data'!F166))),'Data Summary'!DU172="Yes"),OFFSET('Hygiene Data'!$F$5,0,10*ROW('Hygiene Data'!F166)),NA())</f>
        <v>#N/A</v>
      </c>
      <c r="BG172" s="492" t="e">
        <f ca="1">+IF(AND(ISNUMBER(OFFSET('Hygiene Data'!$F$7,0,10*ROW('Hygiene Data'!F166))),'Data Summary'!DV172="Yes"),OFFSET('Hygiene Data'!$F$7,0,10*ROW('Hygiene Data'!F166)),NA())</f>
        <v>#N/A</v>
      </c>
      <c r="BH172" s="492" t="e">
        <f ca="1">+IF(AND(ISNUMBER(OFFSET('Hygiene Data'!$F$9,0,10*ROW('Hygiene Data'!F166))),'Data Summary'!DW172="Yes"),OFFSET('Hygiene Data'!$F$9,0,10*ROW('Hygiene Data'!F166)),NA())</f>
        <v>#N/A</v>
      </c>
      <c r="BI172" s="492" t="e">
        <f ca="1">+IF(AND(ISNUMBER(OFFSET('Hygiene Data'!$G$5,0,10*ROW('Hygiene Data'!G166))),'Data Summary'!DX172="Yes"),OFFSET('Hygiene Data'!$G$5,0,10*ROW('Hygiene Data'!G166)),NA())</f>
        <v>#N/A</v>
      </c>
      <c r="BJ172" s="492" t="e">
        <f ca="1">+IF(AND(ISNUMBER(OFFSET('Hygiene Data'!$G$7,0,10*ROW('Hygiene Data'!G166))),'Data Summary'!DY172="Yes"),OFFSET('Hygiene Data'!$G$7,0,10*ROW('Hygiene Data'!G166)),NA())</f>
        <v>#N/A</v>
      </c>
      <c r="BK172" s="492" t="e">
        <f ca="1">+IF(AND(ISNUMBER(OFFSET('Hygiene Data'!$G$9,0,10*ROW('Hygiene Data'!G166))),'Data Summary'!DZ172="Yes"),OFFSET('Hygiene Data'!$G$9,0,10*ROW('Hygiene Data'!G166)),NA())</f>
        <v>#N/A</v>
      </c>
      <c r="BL172" s="492" t="e">
        <f ca="1">+IF(AND(ISNUMBER(OFFSET('Hygiene Data'!$H$5,0,10*ROW('Hygiene Data'!H166))),'Data Summary'!EA172="Yes"),OFFSET('Hygiene Data'!$H$5,0,10*ROW('Hygiene Data'!H166)),NA())</f>
        <v>#N/A</v>
      </c>
      <c r="BM172" s="492" t="e">
        <f ca="1">+IF(AND(ISNUMBER(OFFSET('Hygiene Data'!$H$7,0,10*ROW('Hygiene Data'!H166))),'Data Summary'!EB172="Yes"),OFFSET('Hygiene Data'!$H$7,0,10*ROW('Hygiene Data'!H166)),NA())</f>
        <v>#N/A</v>
      </c>
      <c r="BN172" s="492" t="e">
        <f ca="1">+IF(AND(ISNUMBER(OFFSET('Hygiene Data'!$H$9,0,10*ROW('Hygiene Data'!H166))),'Data Summary'!EC172="Yes"),OFFSET('Hygiene Data'!$H$9,0,10*ROW('Hygiene Data'!H166)),NA())</f>
        <v>#N/A</v>
      </c>
      <c r="BO172" s="492" t="e">
        <f ca="1">+IF(AND(ISNUMBER(OFFSET('Hygiene Data'!$I$5,0,10*ROW('Hygiene Data'!I166))),'Data Summary'!ED172="Yes"),OFFSET('Hygiene Data'!$I$5,0,10*ROW('Hygiene Data'!I166)),NA())</f>
        <v>#N/A</v>
      </c>
      <c r="BP172" s="492" t="e">
        <f ca="1">+IF(AND(ISNUMBER(OFFSET('Hygiene Data'!$I$7,0,10*ROW('Hygiene Data'!I166))),'Data Summary'!EE172="Yes"),OFFSET('Hygiene Data'!$I$7,0,10*ROW('Hygiene Data'!I166)),NA())</f>
        <v>#N/A</v>
      </c>
      <c r="BQ172" s="492" t="e">
        <f ca="1">+IF(AND(ISNUMBER(OFFSET('Hygiene Data'!$I$9,0,10*ROW('Hygiene Data'!I166))),'Data Summary'!EF172="Yes"),OFFSET('Hygiene Data'!$I$9,0,10*ROW('Hygiene Data'!I166)),NA())</f>
        <v>#N/A</v>
      </c>
    </row>
    <row r="173" spans="1:69" x14ac:dyDescent="0.25">
      <c r="A173" s="488" t="e">
        <f ca="1">+RIGHT('Data Summary'!A173,LEN('Data Summary'!A173)-9)</f>
        <v>#VALUE!</v>
      </c>
      <c r="B173" s="462" t="str">
        <f ca="1">+IF(ISTEXT('Data Summary'!B173),'Data Summary'!B173,"")</f>
        <v/>
      </c>
      <c r="C173" s="489" t="e">
        <f ca="1">+VALUE('Data Summary'!C173)</f>
        <v>#VALUE!</v>
      </c>
      <c r="D173" s="490" t="e">
        <f ca="1">+IF(AND(ISNUMBER(OFFSET('Water Data'!$D$4,0,10*ROW('Water Data'!D167))),'Data Summary'!BS173="Yes"),100-OFFSET('Water Data'!$D$4,0,10*ROW('Water Data'!D167)),NA())</f>
        <v>#N/A</v>
      </c>
      <c r="E173" s="490" t="e">
        <f ca="1">+IF(AND(ISNUMBER(OFFSET('Water Data'!$D$6,0,10*ROW('Water Data'!D167))),'Data Summary'!BT173="Yes"),OFFSET('Water Data'!$D$6,0,10*ROW('Water Data'!D167)),NA())</f>
        <v>#N/A</v>
      </c>
      <c r="F173" s="490" t="e">
        <f ca="1">+IF(AND(ISNUMBER(OFFSET('Water Data'!$D$9,0,10*ROW('Water Data'!D167))),'Data Summary'!BU173="Yes"),OFFSET('Water Data'!$D$9,0,10*ROW('Water Data'!D167)),NA())</f>
        <v>#N/A</v>
      </c>
      <c r="G173" s="490" t="e">
        <f ca="1">+IF(AND(ISNUMBER(OFFSET('Water Data'!$E$4,0,10*ROW('Water Data'!E167))),'Data Summary'!BV173="Yes"),100-OFFSET('Water Data'!$E$4,0,10*ROW('Water Data'!E167)),NA())</f>
        <v>#N/A</v>
      </c>
      <c r="H173" s="490" t="e">
        <f ca="1">+IF(AND(ISNUMBER(OFFSET('Water Data'!$E$6,0,10*ROW('Water Data'!E167))),'Data Summary'!BW173="Yes"),OFFSET('Water Data'!$E$6,0,10*ROW('Water Data'!E167)),NA())</f>
        <v>#N/A</v>
      </c>
      <c r="I173" s="490" t="e">
        <f ca="1">+IF(AND(ISNUMBER(OFFSET('Water Data'!$E$9,0,10*ROW('Water Data'!E167))),'Data Summary'!BX173="Yes"),OFFSET('Water Data'!$E$9,0,10*ROW('Water Data'!E167)),NA())</f>
        <v>#N/A</v>
      </c>
      <c r="J173" s="490" t="e">
        <f ca="1">+IF(AND(ISNUMBER(OFFSET('Water Data'!$F$4,0,10*ROW('Water Data'!F167))),'Data Summary'!BY173="Yes"),100-OFFSET('Water Data'!$F$4,0,10*ROW('Water Data'!F167)),NA())</f>
        <v>#N/A</v>
      </c>
      <c r="K173" s="490" t="e">
        <f ca="1">+IF(AND(ISNUMBER(OFFSET('Water Data'!$F$6,0,10*ROW('Water Data'!F167))),'Data Summary'!BZ173="Yes"),OFFSET('Water Data'!$F$6,0,10*ROW('Water Data'!F167)),NA())</f>
        <v>#N/A</v>
      </c>
      <c r="L173" s="490" t="e">
        <f ca="1">+IF(AND(ISNUMBER(OFFSET('Water Data'!$F$9,0,10*ROW('Water Data'!F167))),'Data Summary'!CA173="Yes"),OFFSET('Water Data'!$F$9,0,10*ROW('Water Data'!F167)),NA())</f>
        <v>#N/A</v>
      </c>
      <c r="M173" s="490" t="e">
        <f ca="1">+IF(AND(ISNUMBER(OFFSET('Water Data'!$G$4,0,10*ROW('Water Data'!G167))),'Data Summary'!CB173="Yes"),100-OFFSET('Water Data'!$G$4,0,10*ROW('Water Data'!G167)),NA())</f>
        <v>#N/A</v>
      </c>
      <c r="N173" s="490" t="e">
        <f ca="1">+IF(AND(ISNUMBER(OFFSET('Water Data'!$G$6,0,10*ROW('Water Data'!G167))),'Data Summary'!CC173="Yes"),OFFSET('Water Data'!$G$6,0,10*ROW('Water Data'!G167)),NA())</f>
        <v>#N/A</v>
      </c>
      <c r="O173" s="490" t="e">
        <f ca="1">+IF(AND(ISNUMBER(OFFSET('Water Data'!$G$9,0,10*ROW('Water Data'!G167))),'Data Summary'!CD173="Yes"),OFFSET('Water Data'!$G$9,0,10*ROW('Water Data'!G167)),NA())</f>
        <v>#N/A</v>
      </c>
      <c r="P173" s="490" t="e">
        <f ca="1">+IF(AND(ISNUMBER(OFFSET('Water Data'!$H$4,0,10*ROW('Water Data'!H167))),'Data Summary'!CE173="Yes"),100-OFFSET('Water Data'!$H$4,0,10*ROW('Water Data'!H167)),NA())</f>
        <v>#N/A</v>
      </c>
      <c r="Q173" s="490" t="e">
        <f ca="1">+IF(AND(ISNUMBER(OFFSET('Water Data'!$H$6,0,10*ROW('Water Data'!H167))),'Data Summary'!CF173="Yes"),OFFSET('Water Data'!$H$6,0,10*ROW('Water Data'!H167)),NA())</f>
        <v>#N/A</v>
      </c>
      <c r="R173" s="490" t="e">
        <f ca="1">+IF(AND(ISNUMBER(OFFSET('Water Data'!$H$9,0,10*ROW('Water Data'!H167))),'Data Summary'!CG173="Yes"),OFFSET('Water Data'!$H$9,0,10*ROW('Water Data'!H167)),NA())</f>
        <v>#N/A</v>
      </c>
      <c r="S173" s="490" t="e">
        <f ca="1">+IF(AND(ISNUMBER(OFFSET('Water Data'!$I$4,0,10*ROW('Water Data'!I167))),'Data Summary'!CH173="Yes"),100-OFFSET('Water Data'!$I$4,0,10*ROW('Water Data'!I167)),NA())</f>
        <v>#N/A</v>
      </c>
      <c r="T173" s="490" t="e">
        <f ca="1">+IF(AND(ISNUMBER(OFFSET('Water Data'!$I$6,0,10*ROW('Water Data'!I167))),'Data Summary'!CI173="Yes"),OFFSET('Water Data'!$I$6,0,10*ROW('Water Data'!I167)),NA())</f>
        <v>#N/A</v>
      </c>
      <c r="U173" s="490" t="e">
        <f ca="1">+IF(AND(ISNUMBER(OFFSET('Water Data'!$I$9,0,10*ROW('Water Data'!I167))),'Data Summary'!CJ173="Yes"),OFFSET('Water Data'!$I$9,0,10*ROW('Water Data'!I167)),NA())</f>
        <v>#N/A</v>
      </c>
      <c r="V173" s="491" t="e">
        <f ca="1">+IF(AND(ISNUMBER(OFFSET('Sanitation Data'!$D$4,0,10*ROW('Sanitation Data'!D167))),'Data Summary'!CK173="Yes"),100-OFFSET('Sanitation Data'!$D$4,0,10*ROW('Sanitation Data'!D167)),NA())</f>
        <v>#N/A</v>
      </c>
      <c r="W173" s="491" t="e">
        <f ca="1">+IF(AND(ISNUMBER(OFFSET('Sanitation Data'!$D$6,0,10*ROW('Sanitation Data'!D167))),'Data Summary'!CL173="Yes"),OFFSET('Sanitation Data'!$D$6,0,10*ROW('Sanitation Data'!D167)),NA())</f>
        <v>#N/A</v>
      </c>
      <c r="X173" s="491" t="e">
        <f ca="1">+IF(AND(ISNUMBER(OFFSET('Sanitation Data'!$D$10,0,10*ROW('Sanitation Data'!D167))),'Data Summary'!CM173="Yes"),OFFSET('Sanitation Data'!$D$10,0,10*ROW('Sanitation Data'!D167)),NA())</f>
        <v>#N/A</v>
      </c>
      <c r="Y173" s="491" t="e">
        <f ca="1">+IF(AND(ISNUMBER(OFFSET('Sanitation Data'!$D$11,0,10*ROW('Sanitation Data'!D167))),'Data Summary'!CN173="Yes"),OFFSET('Sanitation Data'!$D$11,0,10*ROW('Sanitation Data'!D167)),NA())</f>
        <v>#N/A</v>
      </c>
      <c r="Z173" s="491" t="e">
        <f ca="1">+IF(AND(ISNUMBER(OFFSET('Sanitation Data'!$D$12,0,10*ROW('Sanitation Data'!D167))),'Data Summary'!CO173="Yes"),OFFSET('Sanitation Data'!$D$12,0,10*ROW('Sanitation Data'!D167)),NA())</f>
        <v>#N/A</v>
      </c>
      <c r="AA173" s="491" t="e">
        <f ca="1">+IF(AND(ISNUMBER(OFFSET('Sanitation Data'!$E$4,0,10*ROW('Sanitation Data'!E167))),'Data Summary'!CP173="Yes"),100-OFFSET('Sanitation Data'!$E$4,0,10*ROW('Sanitation Data'!E167)),NA())</f>
        <v>#N/A</v>
      </c>
      <c r="AB173" s="491" t="e">
        <f ca="1">+IF(AND(ISNUMBER(OFFSET('Sanitation Data'!$E$6,0,10*ROW('Sanitation Data'!E167))),'Data Summary'!CQ173="Yes"),OFFSET('Sanitation Data'!$E$6,0,10*ROW('Sanitation Data'!E167)),NA())</f>
        <v>#N/A</v>
      </c>
      <c r="AC173" s="491" t="e">
        <f ca="1">+IF(AND(ISNUMBER(OFFSET('Sanitation Data'!$E$10,0,10*ROW('Sanitation Data'!E167))),'Data Summary'!CR173="Yes"),OFFSET('Sanitation Data'!$E$10,0,10*ROW('Sanitation Data'!E167)),NA())</f>
        <v>#N/A</v>
      </c>
      <c r="AD173" s="491" t="e">
        <f ca="1">+IF(AND(ISNUMBER(OFFSET('Sanitation Data'!$E$11,0,10*ROW('Sanitation Data'!E167))),'Data Summary'!CS173="Yes"),OFFSET('Sanitation Data'!$E$11,0,10*ROW('Sanitation Data'!E167)),NA())</f>
        <v>#N/A</v>
      </c>
      <c r="AE173" s="491" t="e">
        <f ca="1">+IF(AND(ISNUMBER(OFFSET('Sanitation Data'!$E$12,0,10*ROW('Sanitation Data'!E167))),'Data Summary'!CT173="Yes"),OFFSET('Sanitation Data'!$E$12,0,10*ROW('Sanitation Data'!E167)),NA())</f>
        <v>#N/A</v>
      </c>
      <c r="AF173" s="491" t="e">
        <f ca="1">+IF(AND(ISNUMBER(OFFSET('Sanitation Data'!$F$4,0,10*ROW('Sanitation Data'!F167))),'Data Summary'!CU173="Yes"),100-OFFSET('Sanitation Data'!$F$4,0,10*ROW('Sanitation Data'!F167)),NA())</f>
        <v>#N/A</v>
      </c>
      <c r="AG173" s="491" t="e">
        <f ca="1">+IF(AND(ISNUMBER(OFFSET('Sanitation Data'!$F$6,0,10*ROW('Sanitation Data'!F167))),'Data Summary'!CV173="Yes"),OFFSET('Sanitation Data'!$F$6,0,10*ROW('Sanitation Data'!F167)),NA())</f>
        <v>#N/A</v>
      </c>
      <c r="AH173" s="491" t="e">
        <f ca="1">+IF(AND(ISNUMBER(OFFSET('Sanitation Data'!$F$10,0,10*ROW('Sanitation Data'!F167))),'Data Summary'!CW173="Yes"),OFFSET('Sanitation Data'!$F$10,0,10*ROW('Sanitation Data'!F167)),NA())</f>
        <v>#N/A</v>
      </c>
      <c r="AI173" s="491" t="e">
        <f ca="1">+IF(AND(ISNUMBER(OFFSET('Sanitation Data'!$F$11,0,10*ROW('Sanitation Data'!F167))),'Data Summary'!CX173="Yes"),OFFSET('Sanitation Data'!$F$11,0,10*ROW('Sanitation Data'!F167)),NA())</f>
        <v>#N/A</v>
      </c>
      <c r="AJ173" s="491" t="e">
        <f ca="1">+IF(AND(ISNUMBER(OFFSET('Sanitation Data'!$F$12,0,10*ROW('Sanitation Data'!F167))),'Data Summary'!CY173="Yes"),OFFSET('Sanitation Data'!$F$12,0,10*ROW('Sanitation Data'!F167)),NA())</f>
        <v>#N/A</v>
      </c>
      <c r="AK173" s="491" t="e">
        <f ca="1">+IF(AND(ISNUMBER(OFFSET('Sanitation Data'!$G$4,0,10*ROW('Sanitation Data'!G167))),'Data Summary'!CZ173="Yes"),100-OFFSET('Sanitation Data'!$G$4,0,10*ROW('Sanitation Data'!G167)),NA())</f>
        <v>#N/A</v>
      </c>
      <c r="AL173" s="491" t="e">
        <f ca="1">+IF(AND(ISNUMBER(OFFSET('Sanitation Data'!$G$6,0,10*ROW('Sanitation Data'!G167))),'Data Summary'!DA173="Yes"),OFFSET('Sanitation Data'!$G$6,0,10*ROW('Sanitation Data'!G167)),NA())</f>
        <v>#N/A</v>
      </c>
      <c r="AM173" s="491" t="e">
        <f ca="1">+IF(AND(ISNUMBER(OFFSET('Sanitation Data'!$G$10,0,10*ROW('Sanitation Data'!G167))),'Data Summary'!DB173="Yes"),OFFSET('Sanitation Data'!$G$10,0,10*ROW('Sanitation Data'!G167)),NA())</f>
        <v>#N/A</v>
      </c>
      <c r="AN173" s="491" t="e">
        <f ca="1">+IF(AND(ISNUMBER(OFFSET('Sanitation Data'!$G$11,0,10*ROW('Sanitation Data'!G167))),'Data Summary'!DC173="Yes"),OFFSET('Sanitation Data'!$G$11,0,10*ROW('Sanitation Data'!G167)),NA())</f>
        <v>#N/A</v>
      </c>
      <c r="AO173" s="491" t="e">
        <f ca="1">+IF(AND(ISNUMBER(OFFSET('Sanitation Data'!$G$12,0,10*ROW('Sanitation Data'!G167))),'Data Summary'!DD173="Yes"),OFFSET('Sanitation Data'!$G$12,0,10*ROW('Sanitation Data'!G167)),NA())</f>
        <v>#N/A</v>
      </c>
      <c r="AP173" s="491" t="e">
        <f ca="1">+IF(AND(ISNUMBER(OFFSET('Sanitation Data'!$H$4,0,10*ROW('Sanitation Data'!H167))),'Data Summary'!DE173="Yes"),100-OFFSET('Sanitation Data'!$H$4,0,10*ROW('Sanitation Data'!H167)),NA())</f>
        <v>#N/A</v>
      </c>
      <c r="AQ173" s="491" t="e">
        <f ca="1">+IF(AND(ISNUMBER(OFFSET('Sanitation Data'!$H$6,0,10*ROW('Sanitation Data'!H167))),'Data Summary'!DF173="Yes"),OFFSET('Sanitation Data'!$H$6,0,10*ROW('Sanitation Data'!H167)),NA())</f>
        <v>#N/A</v>
      </c>
      <c r="AR173" s="491" t="e">
        <f ca="1">+IF(AND(ISNUMBER(OFFSET('Sanitation Data'!$H$10,0,10*ROW('Sanitation Data'!H167))),'Data Summary'!DG173="Yes"),OFFSET('Sanitation Data'!$H$10,0,10*ROW('Sanitation Data'!H167)),NA())</f>
        <v>#N/A</v>
      </c>
      <c r="AS173" s="491" t="e">
        <f ca="1">+IF(AND(ISNUMBER(OFFSET('Sanitation Data'!$H$11,0,10*ROW('Sanitation Data'!H167))),'Data Summary'!DH173="Yes"),OFFSET('Sanitation Data'!$H$11,0,10*ROW('Sanitation Data'!H167)),NA())</f>
        <v>#N/A</v>
      </c>
      <c r="AT173" s="491" t="e">
        <f ca="1">+IF(AND(ISNUMBER(OFFSET('Sanitation Data'!$H$12,0,10*ROW('Sanitation Data'!H167))),'Data Summary'!DI173="Yes"),OFFSET('Sanitation Data'!$H$12,0,10*ROW('Sanitation Data'!H167)),NA())</f>
        <v>#N/A</v>
      </c>
      <c r="AU173" s="491" t="e">
        <f ca="1">+IF(AND(ISNUMBER(OFFSET('Sanitation Data'!$I$4,0,10*ROW('Sanitation Data'!I167))),'Data Summary'!DJ173="Yes"),100-OFFSET('Sanitation Data'!$I$4,0,10*ROW('Sanitation Data'!I167)),NA())</f>
        <v>#N/A</v>
      </c>
      <c r="AV173" s="491" t="e">
        <f ca="1">+IF(AND(ISNUMBER(OFFSET('Sanitation Data'!$I$6,0,10*ROW('Sanitation Data'!I167))),'Data Summary'!DK173="Yes"),OFFSET('Sanitation Data'!$I$6,0,10*ROW('Sanitation Data'!I167)),NA())</f>
        <v>#N/A</v>
      </c>
      <c r="AW173" s="491" t="e">
        <f ca="1">+IF(AND(ISNUMBER(OFFSET('Sanitation Data'!$I$10,0,10*ROW('Sanitation Data'!I167))),'Data Summary'!DL173="Yes"),OFFSET('Sanitation Data'!$I$10,0,10*ROW('Sanitation Data'!I167)),NA())</f>
        <v>#N/A</v>
      </c>
      <c r="AX173" s="491" t="e">
        <f ca="1">+IF(AND(ISNUMBER(OFFSET('Sanitation Data'!$I$11,0,10*ROW('Sanitation Data'!I167))),'Data Summary'!DM173="Yes"),OFFSET('Sanitation Data'!$I$11,0,10*ROW('Sanitation Data'!I167)),NA())</f>
        <v>#N/A</v>
      </c>
      <c r="AY173" s="491" t="e">
        <f ca="1">+IF(AND(ISNUMBER(OFFSET('Sanitation Data'!$I$12,0,10*ROW('Sanitation Data'!I167))),'Data Summary'!DN173="Yes"),OFFSET('Sanitation Data'!$I$12,0,10*ROW('Sanitation Data'!I167)),NA())</f>
        <v>#N/A</v>
      </c>
      <c r="AZ173" s="492" t="e">
        <f ca="1">+IF(AND(ISNUMBER(OFFSET('Hygiene Data'!$D$5,0,10*ROW('Hygiene Data'!D167))),'Data Summary'!DO173="Yes"),OFFSET('Hygiene Data'!$D$5,0,10*ROW('Hygiene Data'!D167)),NA())</f>
        <v>#N/A</v>
      </c>
      <c r="BA173" s="492" t="e">
        <f ca="1">+IF(AND(ISNUMBER(OFFSET('Hygiene Data'!$D$7,0,10*ROW('Hygiene Data'!D167))),'Data Summary'!DP173="Yes"),OFFSET('Hygiene Data'!$D$7,0,10*ROW('Hygiene Data'!D167)),NA())</f>
        <v>#N/A</v>
      </c>
      <c r="BB173" s="492" t="e">
        <f ca="1">+IF(AND(ISNUMBER(OFFSET('Hygiene Data'!$D$9,0,10*ROW('Hygiene Data'!D167))),'Data Summary'!DQ173="Yes"),OFFSET('Hygiene Data'!$D$9,0,10*ROW('Hygiene Data'!D167)),NA())</f>
        <v>#N/A</v>
      </c>
      <c r="BC173" s="492" t="e">
        <f ca="1">+IF(AND(ISNUMBER(OFFSET('Hygiene Data'!$E$5,0,10*ROW('Hygiene Data'!E167))),'Data Summary'!DR173="Yes"),OFFSET('Hygiene Data'!$E$5,0,10*ROW('Hygiene Data'!E167)),NA())</f>
        <v>#N/A</v>
      </c>
      <c r="BD173" s="492" t="e">
        <f ca="1">+IF(AND(ISNUMBER(OFFSET('Hygiene Data'!$E$7,0,10*ROW('Hygiene Data'!E167))),'Data Summary'!DS173="Yes"),OFFSET('Hygiene Data'!$E$7,0,10*ROW('Hygiene Data'!E167)),NA())</f>
        <v>#N/A</v>
      </c>
      <c r="BE173" s="492" t="e">
        <f ca="1">+IF(AND(ISNUMBER(OFFSET('Hygiene Data'!$E$9,0,10*ROW('Hygiene Data'!E167))),'Data Summary'!DT173="Yes"),OFFSET('Hygiene Data'!$E$9,0,10*ROW('Hygiene Data'!E167)),NA())</f>
        <v>#N/A</v>
      </c>
      <c r="BF173" s="492" t="e">
        <f ca="1">+IF(AND(ISNUMBER(OFFSET('Hygiene Data'!$F$5,0,10*ROW('Hygiene Data'!F167))),'Data Summary'!DU173="Yes"),OFFSET('Hygiene Data'!$F$5,0,10*ROW('Hygiene Data'!F167)),NA())</f>
        <v>#N/A</v>
      </c>
      <c r="BG173" s="492" t="e">
        <f ca="1">+IF(AND(ISNUMBER(OFFSET('Hygiene Data'!$F$7,0,10*ROW('Hygiene Data'!F167))),'Data Summary'!DV173="Yes"),OFFSET('Hygiene Data'!$F$7,0,10*ROW('Hygiene Data'!F167)),NA())</f>
        <v>#N/A</v>
      </c>
      <c r="BH173" s="492" t="e">
        <f ca="1">+IF(AND(ISNUMBER(OFFSET('Hygiene Data'!$F$9,0,10*ROW('Hygiene Data'!F167))),'Data Summary'!DW173="Yes"),OFFSET('Hygiene Data'!$F$9,0,10*ROW('Hygiene Data'!F167)),NA())</f>
        <v>#N/A</v>
      </c>
      <c r="BI173" s="492" t="e">
        <f ca="1">+IF(AND(ISNUMBER(OFFSET('Hygiene Data'!$G$5,0,10*ROW('Hygiene Data'!G167))),'Data Summary'!DX173="Yes"),OFFSET('Hygiene Data'!$G$5,0,10*ROW('Hygiene Data'!G167)),NA())</f>
        <v>#N/A</v>
      </c>
      <c r="BJ173" s="492" t="e">
        <f ca="1">+IF(AND(ISNUMBER(OFFSET('Hygiene Data'!$G$7,0,10*ROW('Hygiene Data'!G167))),'Data Summary'!DY173="Yes"),OFFSET('Hygiene Data'!$G$7,0,10*ROW('Hygiene Data'!G167)),NA())</f>
        <v>#N/A</v>
      </c>
      <c r="BK173" s="492" t="e">
        <f ca="1">+IF(AND(ISNUMBER(OFFSET('Hygiene Data'!$G$9,0,10*ROW('Hygiene Data'!G167))),'Data Summary'!DZ173="Yes"),OFFSET('Hygiene Data'!$G$9,0,10*ROW('Hygiene Data'!G167)),NA())</f>
        <v>#N/A</v>
      </c>
      <c r="BL173" s="492" t="e">
        <f ca="1">+IF(AND(ISNUMBER(OFFSET('Hygiene Data'!$H$5,0,10*ROW('Hygiene Data'!H167))),'Data Summary'!EA173="Yes"),OFFSET('Hygiene Data'!$H$5,0,10*ROW('Hygiene Data'!H167)),NA())</f>
        <v>#N/A</v>
      </c>
      <c r="BM173" s="492" t="e">
        <f ca="1">+IF(AND(ISNUMBER(OFFSET('Hygiene Data'!$H$7,0,10*ROW('Hygiene Data'!H167))),'Data Summary'!EB173="Yes"),OFFSET('Hygiene Data'!$H$7,0,10*ROW('Hygiene Data'!H167)),NA())</f>
        <v>#N/A</v>
      </c>
      <c r="BN173" s="492" t="e">
        <f ca="1">+IF(AND(ISNUMBER(OFFSET('Hygiene Data'!$H$9,0,10*ROW('Hygiene Data'!H167))),'Data Summary'!EC173="Yes"),OFFSET('Hygiene Data'!$H$9,0,10*ROW('Hygiene Data'!H167)),NA())</f>
        <v>#N/A</v>
      </c>
      <c r="BO173" s="492" t="e">
        <f ca="1">+IF(AND(ISNUMBER(OFFSET('Hygiene Data'!$I$5,0,10*ROW('Hygiene Data'!I167))),'Data Summary'!ED173="Yes"),OFFSET('Hygiene Data'!$I$5,0,10*ROW('Hygiene Data'!I167)),NA())</f>
        <v>#N/A</v>
      </c>
      <c r="BP173" s="492" t="e">
        <f ca="1">+IF(AND(ISNUMBER(OFFSET('Hygiene Data'!$I$7,0,10*ROW('Hygiene Data'!I167))),'Data Summary'!EE173="Yes"),OFFSET('Hygiene Data'!$I$7,0,10*ROW('Hygiene Data'!I167)),NA())</f>
        <v>#N/A</v>
      </c>
      <c r="BQ173" s="492" t="e">
        <f ca="1">+IF(AND(ISNUMBER(OFFSET('Hygiene Data'!$I$9,0,10*ROW('Hygiene Data'!I167))),'Data Summary'!EF173="Yes"),OFFSET('Hygiene Data'!$I$9,0,10*ROW('Hygiene Data'!I167)),NA())</f>
        <v>#N/A</v>
      </c>
    </row>
    <row r="174" spans="1:69" x14ac:dyDescent="0.25">
      <c r="A174" s="488" t="e">
        <f ca="1">+RIGHT('Data Summary'!A174,LEN('Data Summary'!A174)-9)</f>
        <v>#VALUE!</v>
      </c>
      <c r="B174" s="462" t="str">
        <f ca="1">+IF(ISTEXT('Data Summary'!B174),'Data Summary'!B174,"")</f>
        <v/>
      </c>
      <c r="C174" s="489" t="e">
        <f ca="1">+VALUE('Data Summary'!C174)</f>
        <v>#VALUE!</v>
      </c>
      <c r="D174" s="490" t="e">
        <f ca="1">+IF(AND(ISNUMBER(OFFSET('Water Data'!$D$4,0,10*ROW('Water Data'!D168))),'Data Summary'!BS174="Yes"),100-OFFSET('Water Data'!$D$4,0,10*ROW('Water Data'!D168)),NA())</f>
        <v>#N/A</v>
      </c>
      <c r="E174" s="490" t="e">
        <f ca="1">+IF(AND(ISNUMBER(OFFSET('Water Data'!$D$6,0,10*ROW('Water Data'!D168))),'Data Summary'!BT174="Yes"),OFFSET('Water Data'!$D$6,0,10*ROW('Water Data'!D168)),NA())</f>
        <v>#N/A</v>
      </c>
      <c r="F174" s="490" t="e">
        <f ca="1">+IF(AND(ISNUMBER(OFFSET('Water Data'!$D$9,0,10*ROW('Water Data'!D168))),'Data Summary'!BU174="Yes"),OFFSET('Water Data'!$D$9,0,10*ROW('Water Data'!D168)),NA())</f>
        <v>#N/A</v>
      </c>
      <c r="G174" s="490" t="e">
        <f ca="1">+IF(AND(ISNUMBER(OFFSET('Water Data'!$E$4,0,10*ROW('Water Data'!E168))),'Data Summary'!BV174="Yes"),100-OFFSET('Water Data'!$E$4,0,10*ROW('Water Data'!E168)),NA())</f>
        <v>#N/A</v>
      </c>
      <c r="H174" s="490" t="e">
        <f ca="1">+IF(AND(ISNUMBER(OFFSET('Water Data'!$E$6,0,10*ROW('Water Data'!E168))),'Data Summary'!BW174="Yes"),OFFSET('Water Data'!$E$6,0,10*ROW('Water Data'!E168)),NA())</f>
        <v>#N/A</v>
      </c>
      <c r="I174" s="490" t="e">
        <f ca="1">+IF(AND(ISNUMBER(OFFSET('Water Data'!$E$9,0,10*ROW('Water Data'!E168))),'Data Summary'!BX174="Yes"),OFFSET('Water Data'!$E$9,0,10*ROW('Water Data'!E168)),NA())</f>
        <v>#N/A</v>
      </c>
      <c r="J174" s="490" t="e">
        <f ca="1">+IF(AND(ISNUMBER(OFFSET('Water Data'!$F$4,0,10*ROW('Water Data'!F168))),'Data Summary'!BY174="Yes"),100-OFFSET('Water Data'!$F$4,0,10*ROW('Water Data'!F168)),NA())</f>
        <v>#N/A</v>
      </c>
      <c r="K174" s="490" t="e">
        <f ca="1">+IF(AND(ISNUMBER(OFFSET('Water Data'!$F$6,0,10*ROW('Water Data'!F168))),'Data Summary'!BZ174="Yes"),OFFSET('Water Data'!$F$6,0,10*ROW('Water Data'!F168)),NA())</f>
        <v>#N/A</v>
      </c>
      <c r="L174" s="490" t="e">
        <f ca="1">+IF(AND(ISNUMBER(OFFSET('Water Data'!$F$9,0,10*ROW('Water Data'!F168))),'Data Summary'!CA174="Yes"),OFFSET('Water Data'!$F$9,0,10*ROW('Water Data'!F168)),NA())</f>
        <v>#N/A</v>
      </c>
      <c r="M174" s="490" t="e">
        <f ca="1">+IF(AND(ISNUMBER(OFFSET('Water Data'!$G$4,0,10*ROW('Water Data'!G168))),'Data Summary'!CB174="Yes"),100-OFFSET('Water Data'!$G$4,0,10*ROW('Water Data'!G168)),NA())</f>
        <v>#N/A</v>
      </c>
      <c r="N174" s="490" t="e">
        <f ca="1">+IF(AND(ISNUMBER(OFFSET('Water Data'!$G$6,0,10*ROW('Water Data'!G168))),'Data Summary'!CC174="Yes"),OFFSET('Water Data'!$G$6,0,10*ROW('Water Data'!G168)),NA())</f>
        <v>#N/A</v>
      </c>
      <c r="O174" s="490" t="e">
        <f ca="1">+IF(AND(ISNUMBER(OFFSET('Water Data'!$G$9,0,10*ROW('Water Data'!G168))),'Data Summary'!CD174="Yes"),OFFSET('Water Data'!$G$9,0,10*ROW('Water Data'!G168)),NA())</f>
        <v>#N/A</v>
      </c>
      <c r="P174" s="490" t="e">
        <f ca="1">+IF(AND(ISNUMBER(OFFSET('Water Data'!$H$4,0,10*ROW('Water Data'!H168))),'Data Summary'!CE174="Yes"),100-OFFSET('Water Data'!$H$4,0,10*ROW('Water Data'!H168)),NA())</f>
        <v>#N/A</v>
      </c>
      <c r="Q174" s="490" t="e">
        <f ca="1">+IF(AND(ISNUMBER(OFFSET('Water Data'!$H$6,0,10*ROW('Water Data'!H168))),'Data Summary'!CF174="Yes"),OFFSET('Water Data'!$H$6,0,10*ROW('Water Data'!H168)),NA())</f>
        <v>#N/A</v>
      </c>
      <c r="R174" s="490" t="e">
        <f ca="1">+IF(AND(ISNUMBER(OFFSET('Water Data'!$H$9,0,10*ROW('Water Data'!H168))),'Data Summary'!CG174="Yes"),OFFSET('Water Data'!$H$9,0,10*ROW('Water Data'!H168)),NA())</f>
        <v>#N/A</v>
      </c>
      <c r="S174" s="490" t="e">
        <f ca="1">+IF(AND(ISNUMBER(OFFSET('Water Data'!$I$4,0,10*ROW('Water Data'!I168))),'Data Summary'!CH174="Yes"),100-OFFSET('Water Data'!$I$4,0,10*ROW('Water Data'!I168)),NA())</f>
        <v>#N/A</v>
      </c>
      <c r="T174" s="490" t="e">
        <f ca="1">+IF(AND(ISNUMBER(OFFSET('Water Data'!$I$6,0,10*ROW('Water Data'!I168))),'Data Summary'!CI174="Yes"),OFFSET('Water Data'!$I$6,0,10*ROW('Water Data'!I168)),NA())</f>
        <v>#N/A</v>
      </c>
      <c r="U174" s="490" t="e">
        <f ca="1">+IF(AND(ISNUMBER(OFFSET('Water Data'!$I$9,0,10*ROW('Water Data'!I168))),'Data Summary'!CJ174="Yes"),OFFSET('Water Data'!$I$9,0,10*ROW('Water Data'!I168)),NA())</f>
        <v>#N/A</v>
      </c>
      <c r="V174" s="491" t="e">
        <f ca="1">+IF(AND(ISNUMBER(OFFSET('Sanitation Data'!$D$4,0,10*ROW('Sanitation Data'!D168))),'Data Summary'!CK174="Yes"),100-OFFSET('Sanitation Data'!$D$4,0,10*ROW('Sanitation Data'!D168)),NA())</f>
        <v>#N/A</v>
      </c>
      <c r="W174" s="491" t="e">
        <f ca="1">+IF(AND(ISNUMBER(OFFSET('Sanitation Data'!$D$6,0,10*ROW('Sanitation Data'!D168))),'Data Summary'!CL174="Yes"),OFFSET('Sanitation Data'!$D$6,0,10*ROW('Sanitation Data'!D168)),NA())</f>
        <v>#N/A</v>
      </c>
      <c r="X174" s="491" t="e">
        <f ca="1">+IF(AND(ISNUMBER(OFFSET('Sanitation Data'!$D$10,0,10*ROW('Sanitation Data'!D168))),'Data Summary'!CM174="Yes"),OFFSET('Sanitation Data'!$D$10,0,10*ROW('Sanitation Data'!D168)),NA())</f>
        <v>#N/A</v>
      </c>
      <c r="Y174" s="491" t="e">
        <f ca="1">+IF(AND(ISNUMBER(OFFSET('Sanitation Data'!$D$11,0,10*ROW('Sanitation Data'!D168))),'Data Summary'!CN174="Yes"),OFFSET('Sanitation Data'!$D$11,0,10*ROW('Sanitation Data'!D168)),NA())</f>
        <v>#N/A</v>
      </c>
      <c r="Z174" s="491" t="e">
        <f ca="1">+IF(AND(ISNUMBER(OFFSET('Sanitation Data'!$D$12,0,10*ROW('Sanitation Data'!D168))),'Data Summary'!CO174="Yes"),OFFSET('Sanitation Data'!$D$12,0,10*ROW('Sanitation Data'!D168)),NA())</f>
        <v>#N/A</v>
      </c>
      <c r="AA174" s="491" t="e">
        <f ca="1">+IF(AND(ISNUMBER(OFFSET('Sanitation Data'!$E$4,0,10*ROW('Sanitation Data'!E168))),'Data Summary'!CP174="Yes"),100-OFFSET('Sanitation Data'!$E$4,0,10*ROW('Sanitation Data'!E168)),NA())</f>
        <v>#N/A</v>
      </c>
      <c r="AB174" s="491" t="e">
        <f ca="1">+IF(AND(ISNUMBER(OFFSET('Sanitation Data'!$E$6,0,10*ROW('Sanitation Data'!E168))),'Data Summary'!CQ174="Yes"),OFFSET('Sanitation Data'!$E$6,0,10*ROW('Sanitation Data'!E168)),NA())</f>
        <v>#N/A</v>
      </c>
      <c r="AC174" s="491" t="e">
        <f ca="1">+IF(AND(ISNUMBER(OFFSET('Sanitation Data'!$E$10,0,10*ROW('Sanitation Data'!E168))),'Data Summary'!CR174="Yes"),OFFSET('Sanitation Data'!$E$10,0,10*ROW('Sanitation Data'!E168)),NA())</f>
        <v>#N/A</v>
      </c>
      <c r="AD174" s="491" t="e">
        <f ca="1">+IF(AND(ISNUMBER(OFFSET('Sanitation Data'!$E$11,0,10*ROW('Sanitation Data'!E168))),'Data Summary'!CS174="Yes"),OFFSET('Sanitation Data'!$E$11,0,10*ROW('Sanitation Data'!E168)),NA())</f>
        <v>#N/A</v>
      </c>
      <c r="AE174" s="491" t="e">
        <f ca="1">+IF(AND(ISNUMBER(OFFSET('Sanitation Data'!$E$12,0,10*ROW('Sanitation Data'!E168))),'Data Summary'!CT174="Yes"),OFFSET('Sanitation Data'!$E$12,0,10*ROW('Sanitation Data'!E168)),NA())</f>
        <v>#N/A</v>
      </c>
      <c r="AF174" s="491" t="e">
        <f ca="1">+IF(AND(ISNUMBER(OFFSET('Sanitation Data'!$F$4,0,10*ROW('Sanitation Data'!F168))),'Data Summary'!CU174="Yes"),100-OFFSET('Sanitation Data'!$F$4,0,10*ROW('Sanitation Data'!F168)),NA())</f>
        <v>#N/A</v>
      </c>
      <c r="AG174" s="491" t="e">
        <f ca="1">+IF(AND(ISNUMBER(OFFSET('Sanitation Data'!$F$6,0,10*ROW('Sanitation Data'!F168))),'Data Summary'!CV174="Yes"),OFFSET('Sanitation Data'!$F$6,0,10*ROW('Sanitation Data'!F168)),NA())</f>
        <v>#N/A</v>
      </c>
      <c r="AH174" s="491" t="e">
        <f ca="1">+IF(AND(ISNUMBER(OFFSET('Sanitation Data'!$F$10,0,10*ROW('Sanitation Data'!F168))),'Data Summary'!CW174="Yes"),OFFSET('Sanitation Data'!$F$10,0,10*ROW('Sanitation Data'!F168)),NA())</f>
        <v>#N/A</v>
      </c>
      <c r="AI174" s="491" t="e">
        <f ca="1">+IF(AND(ISNUMBER(OFFSET('Sanitation Data'!$F$11,0,10*ROW('Sanitation Data'!F168))),'Data Summary'!CX174="Yes"),OFFSET('Sanitation Data'!$F$11,0,10*ROW('Sanitation Data'!F168)),NA())</f>
        <v>#N/A</v>
      </c>
      <c r="AJ174" s="491" t="e">
        <f ca="1">+IF(AND(ISNUMBER(OFFSET('Sanitation Data'!$F$12,0,10*ROW('Sanitation Data'!F168))),'Data Summary'!CY174="Yes"),OFFSET('Sanitation Data'!$F$12,0,10*ROW('Sanitation Data'!F168)),NA())</f>
        <v>#N/A</v>
      </c>
      <c r="AK174" s="491" t="e">
        <f ca="1">+IF(AND(ISNUMBER(OFFSET('Sanitation Data'!$G$4,0,10*ROW('Sanitation Data'!G168))),'Data Summary'!CZ174="Yes"),100-OFFSET('Sanitation Data'!$G$4,0,10*ROW('Sanitation Data'!G168)),NA())</f>
        <v>#N/A</v>
      </c>
      <c r="AL174" s="491" t="e">
        <f ca="1">+IF(AND(ISNUMBER(OFFSET('Sanitation Data'!$G$6,0,10*ROW('Sanitation Data'!G168))),'Data Summary'!DA174="Yes"),OFFSET('Sanitation Data'!$G$6,0,10*ROW('Sanitation Data'!G168)),NA())</f>
        <v>#N/A</v>
      </c>
      <c r="AM174" s="491" t="e">
        <f ca="1">+IF(AND(ISNUMBER(OFFSET('Sanitation Data'!$G$10,0,10*ROW('Sanitation Data'!G168))),'Data Summary'!DB174="Yes"),OFFSET('Sanitation Data'!$G$10,0,10*ROW('Sanitation Data'!G168)),NA())</f>
        <v>#N/A</v>
      </c>
      <c r="AN174" s="491" t="e">
        <f ca="1">+IF(AND(ISNUMBER(OFFSET('Sanitation Data'!$G$11,0,10*ROW('Sanitation Data'!G168))),'Data Summary'!DC174="Yes"),OFFSET('Sanitation Data'!$G$11,0,10*ROW('Sanitation Data'!G168)),NA())</f>
        <v>#N/A</v>
      </c>
      <c r="AO174" s="491" t="e">
        <f ca="1">+IF(AND(ISNUMBER(OFFSET('Sanitation Data'!$G$12,0,10*ROW('Sanitation Data'!G168))),'Data Summary'!DD174="Yes"),OFFSET('Sanitation Data'!$G$12,0,10*ROW('Sanitation Data'!G168)),NA())</f>
        <v>#N/A</v>
      </c>
      <c r="AP174" s="491" t="e">
        <f ca="1">+IF(AND(ISNUMBER(OFFSET('Sanitation Data'!$H$4,0,10*ROW('Sanitation Data'!H168))),'Data Summary'!DE174="Yes"),100-OFFSET('Sanitation Data'!$H$4,0,10*ROW('Sanitation Data'!H168)),NA())</f>
        <v>#N/A</v>
      </c>
      <c r="AQ174" s="491" t="e">
        <f ca="1">+IF(AND(ISNUMBER(OFFSET('Sanitation Data'!$H$6,0,10*ROW('Sanitation Data'!H168))),'Data Summary'!DF174="Yes"),OFFSET('Sanitation Data'!$H$6,0,10*ROW('Sanitation Data'!H168)),NA())</f>
        <v>#N/A</v>
      </c>
      <c r="AR174" s="491" t="e">
        <f ca="1">+IF(AND(ISNUMBER(OFFSET('Sanitation Data'!$H$10,0,10*ROW('Sanitation Data'!H168))),'Data Summary'!DG174="Yes"),OFFSET('Sanitation Data'!$H$10,0,10*ROW('Sanitation Data'!H168)),NA())</f>
        <v>#N/A</v>
      </c>
      <c r="AS174" s="491" t="e">
        <f ca="1">+IF(AND(ISNUMBER(OFFSET('Sanitation Data'!$H$11,0,10*ROW('Sanitation Data'!H168))),'Data Summary'!DH174="Yes"),OFFSET('Sanitation Data'!$H$11,0,10*ROW('Sanitation Data'!H168)),NA())</f>
        <v>#N/A</v>
      </c>
      <c r="AT174" s="491" t="e">
        <f ca="1">+IF(AND(ISNUMBER(OFFSET('Sanitation Data'!$H$12,0,10*ROW('Sanitation Data'!H168))),'Data Summary'!DI174="Yes"),OFFSET('Sanitation Data'!$H$12,0,10*ROW('Sanitation Data'!H168)),NA())</f>
        <v>#N/A</v>
      </c>
      <c r="AU174" s="491" t="e">
        <f ca="1">+IF(AND(ISNUMBER(OFFSET('Sanitation Data'!$I$4,0,10*ROW('Sanitation Data'!I168))),'Data Summary'!DJ174="Yes"),100-OFFSET('Sanitation Data'!$I$4,0,10*ROW('Sanitation Data'!I168)),NA())</f>
        <v>#N/A</v>
      </c>
      <c r="AV174" s="491" t="e">
        <f ca="1">+IF(AND(ISNUMBER(OFFSET('Sanitation Data'!$I$6,0,10*ROW('Sanitation Data'!I168))),'Data Summary'!DK174="Yes"),OFFSET('Sanitation Data'!$I$6,0,10*ROW('Sanitation Data'!I168)),NA())</f>
        <v>#N/A</v>
      </c>
      <c r="AW174" s="491" t="e">
        <f ca="1">+IF(AND(ISNUMBER(OFFSET('Sanitation Data'!$I$10,0,10*ROW('Sanitation Data'!I168))),'Data Summary'!DL174="Yes"),OFFSET('Sanitation Data'!$I$10,0,10*ROW('Sanitation Data'!I168)),NA())</f>
        <v>#N/A</v>
      </c>
      <c r="AX174" s="491" t="e">
        <f ca="1">+IF(AND(ISNUMBER(OFFSET('Sanitation Data'!$I$11,0,10*ROW('Sanitation Data'!I168))),'Data Summary'!DM174="Yes"),OFFSET('Sanitation Data'!$I$11,0,10*ROW('Sanitation Data'!I168)),NA())</f>
        <v>#N/A</v>
      </c>
      <c r="AY174" s="491" t="e">
        <f ca="1">+IF(AND(ISNUMBER(OFFSET('Sanitation Data'!$I$12,0,10*ROW('Sanitation Data'!I168))),'Data Summary'!DN174="Yes"),OFFSET('Sanitation Data'!$I$12,0,10*ROW('Sanitation Data'!I168)),NA())</f>
        <v>#N/A</v>
      </c>
      <c r="AZ174" s="492" t="e">
        <f ca="1">+IF(AND(ISNUMBER(OFFSET('Hygiene Data'!$D$5,0,10*ROW('Hygiene Data'!D168))),'Data Summary'!DO174="Yes"),OFFSET('Hygiene Data'!$D$5,0,10*ROW('Hygiene Data'!D168)),NA())</f>
        <v>#N/A</v>
      </c>
      <c r="BA174" s="492" t="e">
        <f ca="1">+IF(AND(ISNUMBER(OFFSET('Hygiene Data'!$D$7,0,10*ROW('Hygiene Data'!D168))),'Data Summary'!DP174="Yes"),OFFSET('Hygiene Data'!$D$7,0,10*ROW('Hygiene Data'!D168)),NA())</f>
        <v>#N/A</v>
      </c>
      <c r="BB174" s="492" t="e">
        <f ca="1">+IF(AND(ISNUMBER(OFFSET('Hygiene Data'!$D$9,0,10*ROW('Hygiene Data'!D168))),'Data Summary'!DQ174="Yes"),OFFSET('Hygiene Data'!$D$9,0,10*ROW('Hygiene Data'!D168)),NA())</f>
        <v>#N/A</v>
      </c>
      <c r="BC174" s="492" t="e">
        <f ca="1">+IF(AND(ISNUMBER(OFFSET('Hygiene Data'!$E$5,0,10*ROW('Hygiene Data'!E168))),'Data Summary'!DR174="Yes"),OFFSET('Hygiene Data'!$E$5,0,10*ROW('Hygiene Data'!E168)),NA())</f>
        <v>#N/A</v>
      </c>
      <c r="BD174" s="492" t="e">
        <f ca="1">+IF(AND(ISNUMBER(OFFSET('Hygiene Data'!$E$7,0,10*ROW('Hygiene Data'!E168))),'Data Summary'!DS174="Yes"),OFFSET('Hygiene Data'!$E$7,0,10*ROW('Hygiene Data'!E168)),NA())</f>
        <v>#N/A</v>
      </c>
      <c r="BE174" s="492" t="e">
        <f ca="1">+IF(AND(ISNUMBER(OFFSET('Hygiene Data'!$E$9,0,10*ROW('Hygiene Data'!E168))),'Data Summary'!DT174="Yes"),OFFSET('Hygiene Data'!$E$9,0,10*ROW('Hygiene Data'!E168)),NA())</f>
        <v>#N/A</v>
      </c>
      <c r="BF174" s="492" t="e">
        <f ca="1">+IF(AND(ISNUMBER(OFFSET('Hygiene Data'!$F$5,0,10*ROW('Hygiene Data'!F168))),'Data Summary'!DU174="Yes"),OFFSET('Hygiene Data'!$F$5,0,10*ROW('Hygiene Data'!F168)),NA())</f>
        <v>#N/A</v>
      </c>
      <c r="BG174" s="492" t="e">
        <f ca="1">+IF(AND(ISNUMBER(OFFSET('Hygiene Data'!$F$7,0,10*ROW('Hygiene Data'!F168))),'Data Summary'!DV174="Yes"),OFFSET('Hygiene Data'!$F$7,0,10*ROW('Hygiene Data'!F168)),NA())</f>
        <v>#N/A</v>
      </c>
      <c r="BH174" s="492" t="e">
        <f ca="1">+IF(AND(ISNUMBER(OFFSET('Hygiene Data'!$F$9,0,10*ROW('Hygiene Data'!F168))),'Data Summary'!DW174="Yes"),OFFSET('Hygiene Data'!$F$9,0,10*ROW('Hygiene Data'!F168)),NA())</f>
        <v>#N/A</v>
      </c>
      <c r="BI174" s="492" t="e">
        <f ca="1">+IF(AND(ISNUMBER(OFFSET('Hygiene Data'!$G$5,0,10*ROW('Hygiene Data'!G168))),'Data Summary'!DX174="Yes"),OFFSET('Hygiene Data'!$G$5,0,10*ROW('Hygiene Data'!G168)),NA())</f>
        <v>#N/A</v>
      </c>
      <c r="BJ174" s="492" t="e">
        <f ca="1">+IF(AND(ISNUMBER(OFFSET('Hygiene Data'!$G$7,0,10*ROW('Hygiene Data'!G168))),'Data Summary'!DY174="Yes"),OFFSET('Hygiene Data'!$G$7,0,10*ROW('Hygiene Data'!G168)),NA())</f>
        <v>#N/A</v>
      </c>
      <c r="BK174" s="492" t="e">
        <f ca="1">+IF(AND(ISNUMBER(OFFSET('Hygiene Data'!$G$9,0,10*ROW('Hygiene Data'!G168))),'Data Summary'!DZ174="Yes"),OFFSET('Hygiene Data'!$G$9,0,10*ROW('Hygiene Data'!G168)),NA())</f>
        <v>#N/A</v>
      </c>
      <c r="BL174" s="492" t="e">
        <f ca="1">+IF(AND(ISNUMBER(OFFSET('Hygiene Data'!$H$5,0,10*ROW('Hygiene Data'!H168))),'Data Summary'!EA174="Yes"),OFFSET('Hygiene Data'!$H$5,0,10*ROW('Hygiene Data'!H168)),NA())</f>
        <v>#N/A</v>
      </c>
      <c r="BM174" s="492" t="e">
        <f ca="1">+IF(AND(ISNUMBER(OFFSET('Hygiene Data'!$H$7,0,10*ROW('Hygiene Data'!H168))),'Data Summary'!EB174="Yes"),OFFSET('Hygiene Data'!$H$7,0,10*ROW('Hygiene Data'!H168)),NA())</f>
        <v>#N/A</v>
      </c>
      <c r="BN174" s="492" t="e">
        <f ca="1">+IF(AND(ISNUMBER(OFFSET('Hygiene Data'!$H$9,0,10*ROW('Hygiene Data'!H168))),'Data Summary'!EC174="Yes"),OFFSET('Hygiene Data'!$H$9,0,10*ROW('Hygiene Data'!H168)),NA())</f>
        <v>#N/A</v>
      </c>
      <c r="BO174" s="492" t="e">
        <f ca="1">+IF(AND(ISNUMBER(OFFSET('Hygiene Data'!$I$5,0,10*ROW('Hygiene Data'!I168))),'Data Summary'!ED174="Yes"),OFFSET('Hygiene Data'!$I$5,0,10*ROW('Hygiene Data'!I168)),NA())</f>
        <v>#N/A</v>
      </c>
      <c r="BP174" s="492" t="e">
        <f ca="1">+IF(AND(ISNUMBER(OFFSET('Hygiene Data'!$I$7,0,10*ROW('Hygiene Data'!I168))),'Data Summary'!EE174="Yes"),OFFSET('Hygiene Data'!$I$7,0,10*ROW('Hygiene Data'!I168)),NA())</f>
        <v>#N/A</v>
      </c>
      <c r="BQ174" s="492" t="e">
        <f ca="1">+IF(AND(ISNUMBER(OFFSET('Hygiene Data'!$I$9,0,10*ROW('Hygiene Data'!I168))),'Data Summary'!EF174="Yes"),OFFSET('Hygiene Data'!$I$9,0,10*ROW('Hygiene Data'!I168)),NA())</f>
        <v>#N/A</v>
      </c>
    </row>
    <row r="175" spans="1:69" x14ac:dyDescent="0.25">
      <c r="A175" s="488" t="e">
        <f ca="1">+RIGHT('Data Summary'!A175,LEN('Data Summary'!A175)-9)</f>
        <v>#VALUE!</v>
      </c>
      <c r="B175" s="462" t="str">
        <f ca="1">+IF(ISTEXT('Data Summary'!B175),'Data Summary'!B175,"")</f>
        <v/>
      </c>
      <c r="C175" s="489" t="e">
        <f ca="1">+VALUE('Data Summary'!C175)</f>
        <v>#VALUE!</v>
      </c>
      <c r="D175" s="490" t="e">
        <f ca="1">+IF(AND(ISNUMBER(OFFSET('Water Data'!$D$4,0,10*ROW('Water Data'!D169))),'Data Summary'!BS175="Yes"),100-OFFSET('Water Data'!$D$4,0,10*ROW('Water Data'!D169)),NA())</f>
        <v>#N/A</v>
      </c>
      <c r="E175" s="490" t="e">
        <f ca="1">+IF(AND(ISNUMBER(OFFSET('Water Data'!$D$6,0,10*ROW('Water Data'!D169))),'Data Summary'!BT175="Yes"),OFFSET('Water Data'!$D$6,0,10*ROW('Water Data'!D169)),NA())</f>
        <v>#N/A</v>
      </c>
      <c r="F175" s="490" t="e">
        <f ca="1">+IF(AND(ISNUMBER(OFFSET('Water Data'!$D$9,0,10*ROW('Water Data'!D169))),'Data Summary'!BU175="Yes"),OFFSET('Water Data'!$D$9,0,10*ROW('Water Data'!D169)),NA())</f>
        <v>#N/A</v>
      </c>
      <c r="G175" s="490" t="e">
        <f ca="1">+IF(AND(ISNUMBER(OFFSET('Water Data'!$E$4,0,10*ROW('Water Data'!E169))),'Data Summary'!BV175="Yes"),100-OFFSET('Water Data'!$E$4,0,10*ROW('Water Data'!E169)),NA())</f>
        <v>#N/A</v>
      </c>
      <c r="H175" s="490" t="e">
        <f ca="1">+IF(AND(ISNUMBER(OFFSET('Water Data'!$E$6,0,10*ROW('Water Data'!E169))),'Data Summary'!BW175="Yes"),OFFSET('Water Data'!$E$6,0,10*ROW('Water Data'!E169)),NA())</f>
        <v>#N/A</v>
      </c>
      <c r="I175" s="490" t="e">
        <f ca="1">+IF(AND(ISNUMBER(OFFSET('Water Data'!$E$9,0,10*ROW('Water Data'!E169))),'Data Summary'!BX175="Yes"),OFFSET('Water Data'!$E$9,0,10*ROW('Water Data'!E169)),NA())</f>
        <v>#N/A</v>
      </c>
      <c r="J175" s="490" t="e">
        <f ca="1">+IF(AND(ISNUMBER(OFFSET('Water Data'!$F$4,0,10*ROW('Water Data'!F169))),'Data Summary'!BY175="Yes"),100-OFFSET('Water Data'!$F$4,0,10*ROW('Water Data'!F169)),NA())</f>
        <v>#N/A</v>
      </c>
      <c r="K175" s="490" t="e">
        <f ca="1">+IF(AND(ISNUMBER(OFFSET('Water Data'!$F$6,0,10*ROW('Water Data'!F169))),'Data Summary'!BZ175="Yes"),OFFSET('Water Data'!$F$6,0,10*ROW('Water Data'!F169)),NA())</f>
        <v>#N/A</v>
      </c>
      <c r="L175" s="490" t="e">
        <f ca="1">+IF(AND(ISNUMBER(OFFSET('Water Data'!$F$9,0,10*ROW('Water Data'!F169))),'Data Summary'!CA175="Yes"),OFFSET('Water Data'!$F$9,0,10*ROW('Water Data'!F169)),NA())</f>
        <v>#N/A</v>
      </c>
      <c r="M175" s="490" t="e">
        <f ca="1">+IF(AND(ISNUMBER(OFFSET('Water Data'!$G$4,0,10*ROW('Water Data'!G169))),'Data Summary'!CB175="Yes"),100-OFFSET('Water Data'!$G$4,0,10*ROW('Water Data'!G169)),NA())</f>
        <v>#N/A</v>
      </c>
      <c r="N175" s="490" t="e">
        <f ca="1">+IF(AND(ISNUMBER(OFFSET('Water Data'!$G$6,0,10*ROW('Water Data'!G169))),'Data Summary'!CC175="Yes"),OFFSET('Water Data'!$G$6,0,10*ROW('Water Data'!G169)),NA())</f>
        <v>#N/A</v>
      </c>
      <c r="O175" s="490" t="e">
        <f ca="1">+IF(AND(ISNUMBER(OFFSET('Water Data'!$G$9,0,10*ROW('Water Data'!G169))),'Data Summary'!CD175="Yes"),OFFSET('Water Data'!$G$9,0,10*ROW('Water Data'!G169)),NA())</f>
        <v>#N/A</v>
      </c>
      <c r="P175" s="490" t="e">
        <f ca="1">+IF(AND(ISNUMBER(OFFSET('Water Data'!$H$4,0,10*ROW('Water Data'!H169))),'Data Summary'!CE175="Yes"),100-OFFSET('Water Data'!$H$4,0,10*ROW('Water Data'!H169)),NA())</f>
        <v>#N/A</v>
      </c>
      <c r="Q175" s="490" t="e">
        <f ca="1">+IF(AND(ISNUMBER(OFFSET('Water Data'!$H$6,0,10*ROW('Water Data'!H169))),'Data Summary'!CF175="Yes"),OFFSET('Water Data'!$H$6,0,10*ROW('Water Data'!H169)),NA())</f>
        <v>#N/A</v>
      </c>
      <c r="R175" s="490" t="e">
        <f ca="1">+IF(AND(ISNUMBER(OFFSET('Water Data'!$H$9,0,10*ROW('Water Data'!H169))),'Data Summary'!CG175="Yes"),OFFSET('Water Data'!$H$9,0,10*ROW('Water Data'!H169)),NA())</f>
        <v>#N/A</v>
      </c>
      <c r="S175" s="490" t="e">
        <f ca="1">+IF(AND(ISNUMBER(OFFSET('Water Data'!$I$4,0,10*ROW('Water Data'!I169))),'Data Summary'!CH175="Yes"),100-OFFSET('Water Data'!$I$4,0,10*ROW('Water Data'!I169)),NA())</f>
        <v>#N/A</v>
      </c>
      <c r="T175" s="490" t="e">
        <f ca="1">+IF(AND(ISNUMBER(OFFSET('Water Data'!$I$6,0,10*ROW('Water Data'!I169))),'Data Summary'!CI175="Yes"),OFFSET('Water Data'!$I$6,0,10*ROW('Water Data'!I169)),NA())</f>
        <v>#N/A</v>
      </c>
      <c r="U175" s="490" t="e">
        <f ca="1">+IF(AND(ISNUMBER(OFFSET('Water Data'!$I$9,0,10*ROW('Water Data'!I169))),'Data Summary'!CJ175="Yes"),OFFSET('Water Data'!$I$9,0,10*ROW('Water Data'!I169)),NA())</f>
        <v>#N/A</v>
      </c>
      <c r="V175" s="491" t="e">
        <f ca="1">+IF(AND(ISNUMBER(OFFSET('Sanitation Data'!$D$4,0,10*ROW('Sanitation Data'!D169))),'Data Summary'!CK175="Yes"),100-OFFSET('Sanitation Data'!$D$4,0,10*ROW('Sanitation Data'!D169)),NA())</f>
        <v>#N/A</v>
      </c>
      <c r="W175" s="491" t="e">
        <f ca="1">+IF(AND(ISNUMBER(OFFSET('Sanitation Data'!$D$6,0,10*ROW('Sanitation Data'!D169))),'Data Summary'!CL175="Yes"),OFFSET('Sanitation Data'!$D$6,0,10*ROW('Sanitation Data'!D169)),NA())</f>
        <v>#N/A</v>
      </c>
      <c r="X175" s="491" t="e">
        <f ca="1">+IF(AND(ISNUMBER(OFFSET('Sanitation Data'!$D$10,0,10*ROW('Sanitation Data'!D169))),'Data Summary'!CM175="Yes"),OFFSET('Sanitation Data'!$D$10,0,10*ROW('Sanitation Data'!D169)),NA())</f>
        <v>#N/A</v>
      </c>
      <c r="Y175" s="491" t="e">
        <f ca="1">+IF(AND(ISNUMBER(OFFSET('Sanitation Data'!$D$11,0,10*ROW('Sanitation Data'!D169))),'Data Summary'!CN175="Yes"),OFFSET('Sanitation Data'!$D$11,0,10*ROW('Sanitation Data'!D169)),NA())</f>
        <v>#N/A</v>
      </c>
      <c r="Z175" s="491" t="e">
        <f ca="1">+IF(AND(ISNUMBER(OFFSET('Sanitation Data'!$D$12,0,10*ROW('Sanitation Data'!D169))),'Data Summary'!CO175="Yes"),OFFSET('Sanitation Data'!$D$12,0,10*ROW('Sanitation Data'!D169)),NA())</f>
        <v>#N/A</v>
      </c>
      <c r="AA175" s="491" t="e">
        <f ca="1">+IF(AND(ISNUMBER(OFFSET('Sanitation Data'!$E$4,0,10*ROW('Sanitation Data'!E169))),'Data Summary'!CP175="Yes"),100-OFFSET('Sanitation Data'!$E$4,0,10*ROW('Sanitation Data'!E169)),NA())</f>
        <v>#N/A</v>
      </c>
      <c r="AB175" s="491" t="e">
        <f ca="1">+IF(AND(ISNUMBER(OFFSET('Sanitation Data'!$E$6,0,10*ROW('Sanitation Data'!E169))),'Data Summary'!CQ175="Yes"),OFFSET('Sanitation Data'!$E$6,0,10*ROW('Sanitation Data'!E169)),NA())</f>
        <v>#N/A</v>
      </c>
      <c r="AC175" s="491" t="e">
        <f ca="1">+IF(AND(ISNUMBER(OFFSET('Sanitation Data'!$E$10,0,10*ROW('Sanitation Data'!E169))),'Data Summary'!CR175="Yes"),OFFSET('Sanitation Data'!$E$10,0,10*ROW('Sanitation Data'!E169)),NA())</f>
        <v>#N/A</v>
      </c>
      <c r="AD175" s="491" t="e">
        <f ca="1">+IF(AND(ISNUMBER(OFFSET('Sanitation Data'!$E$11,0,10*ROW('Sanitation Data'!E169))),'Data Summary'!CS175="Yes"),OFFSET('Sanitation Data'!$E$11,0,10*ROW('Sanitation Data'!E169)),NA())</f>
        <v>#N/A</v>
      </c>
      <c r="AE175" s="491" t="e">
        <f ca="1">+IF(AND(ISNUMBER(OFFSET('Sanitation Data'!$E$12,0,10*ROW('Sanitation Data'!E169))),'Data Summary'!CT175="Yes"),OFFSET('Sanitation Data'!$E$12,0,10*ROW('Sanitation Data'!E169)),NA())</f>
        <v>#N/A</v>
      </c>
      <c r="AF175" s="491" t="e">
        <f ca="1">+IF(AND(ISNUMBER(OFFSET('Sanitation Data'!$F$4,0,10*ROW('Sanitation Data'!F169))),'Data Summary'!CU175="Yes"),100-OFFSET('Sanitation Data'!$F$4,0,10*ROW('Sanitation Data'!F169)),NA())</f>
        <v>#N/A</v>
      </c>
      <c r="AG175" s="491" t="e">
        <f ca="1">+IF(AND(ISNUMBER(OFFSET('Sanitation Data'!$F$6,0,10*ROW('Sanitation Data'!F169))),'Data Summary'!CV175="Yes"),OFFSET('Sanitation Data'!$F$6,0,10*ROW('Sanitation Data'!F169)),NA())</f>
        <v>#N/A</v>
      </c>
      <c r="AH175" s="491" t="e">
        <f ca="1">+IF(AND(ISNUMBER(OFFSET('Sanitation Data'!$F$10,0,10*ROW('Sanitation Data'!F169))),'Data Summary'!CW175="Yes"),OFFSET('Sanitation Data'!$F$10,0,10*ROW('Sanitation Data'!F169)),NA())</f>
        <v>#N/A</v>
      </c>
      <c r="AI175" s="491" t="e">
        <f ca="1">+IF(AND(ISNUMBER(OFFSET('Sanitation Data'!$F$11,0,10*ROW('Sanitation Data'!F169))),'Data Summary'!CX175="Yes"),OFFSET('Sanitation Data'!$F$11,0,10*ROW('Sanitation Data'!F169)),NA())</f>
        <v>#N/A</v>
      </c>
      <c r="AJ175" s="491" t="e">
        <f ca="1">+IF(AND(ISNUMBER(OFFSET('Sanitation Data'!$F$12,0,10*ROW('Sanitation Data'!F169))),'Data Summary'!CY175="Yes"),OFFSET('Sanitation Data'!$F$12,0,10*ROW('Sanitation Data'!F169)),NA())</f>
        <v>#N/A</v>
      </c>
      <c r="AK175" s="491" t="e">
        <f ca="1">+IF(AND(ISNUMBER(OFFSET('Sanitation Data'!$G$4,0,10*ROW('Sanitation Data'!G169))),'Data Summary'!CZ175="Yes"),100-OFFSET('Sanitation Data'!$G$4,0,10*ROW('Sanitation Data'!G169)),NA())</f>
        <v>#N/A</v>
      </c>
      <c r="AL175" s="491" t="e">
        <f ca="1">+IF(AND(ISNUMBER(OFFSET('Sanitation Data'!$G$6,0,10*ROW('Sanitation Data'!G169))),'Data Summary'!DA175="Yes"),OFFSET('Sanitation Data'!$G$6,0,10*ROW('Sanitation Data'!G169)),NA())</f>
        <v>#N/A</v>
      </c>
      <c r="AM175" s="491" t="e">
        <f ca="1">+IF(AND(ISNUMBER(OFFSET('Sanitation Data'!$G$10,0,10*ROW('Sanitation Data'!G169))),'Data Summary'!DB175="Yes"),OFFSET('Sanitation Data'!$G$10,0,10*ROW('Sanitation Data'!G169)),NA())</f>
        <v>#N/A</v>
      </c>
      <c r="AN175" s="491" t="e">
        <f ca="1">+IF(AND(ISNUMBER(OFFSET('Sanitation Data'!$G$11,0,10*ROW('Sanitation Data'!G169))),'Data Summary'!DC175="Yes"),OFFSET('Sanitation Data'!$G$11,0,10*ROW('Sanitation Data'!G169)),NA())</f>
        <v>#N/A</v>
      </c>
      <c r="AO175" s="491" t="e">
        <f ca="1">+IF(AND(ISNUMBER(OFFSET('Sanitation Data'!$G$12,0,10*ROW('Sanitation Data'!G169))),'Data Summary'!DD175="Yes"),OFFSET('Sanitation Data'!$G$12,0,10*ROW('Sanitation Data'!G169)),NA())</f>
        <v>#N/A</v>
      </c>
      <c r="AP175" s="491" t="e">
        <f ca="1">+IF(AND(ISNUMBER(OFFSET('Sanitation Data'!$H$4,0,10*ROW('Sanitation Data'!H169))),'Data Summary'!DE175="Yes"),100-OFFSET('Sanitation Data'!$H$4,0,10*ROW('Sanitation Data'!H169)),NA())</f>
        <v>#N/A</v>
      </c>
      <c r="AQ175" s="491" t="e">
        <f ca="1">+IF(AND(ISNUMBER(OFFSET('Sanitation Data'!$H$6,0,10*ROW('Sanitation Data'!H169))),'Data Summary'!DF175="Yes"),OFFSET('Sanitation Data'!$H$6,0,10*ROW('Sanitation Data'!H169)),NA())</f>
        <v>#N/A</v>
      </c>
      <c r="AR175" s="491" t="e">
        <f ca="1">+IF(AND(ISNUMBER(OFFSET('Sanitation Data'!$H$10,0,10*ROW('Sanitation Data'!H169))),'Data Summary'!DG175="Yes"),OFFSET('Sanitation Data'!$H$10,0,10*ROW('Sanitation Data'!H169)),NA())</f>
        <v>#N/A</v>
      </c>
      <c r="AS175" s="491" t="e">
        <f ca="1">+IF(AND(ISNUMBER(OFFSET('Sanitation Data'!$H$11,0,10*ROW('Sanitation Data'!H169))),'Data Summary'!DH175="Yes"),OFFSET('Sanitation Data'!$H$11,0,10*ROW('Sanitation Data'!H169)),NA())</f>
        <v>#N/A</v>
      </c>
      <c r="AT175" s="491" t="e">
        <f ca="1">+IF(AND(ISNUMBER(OFFSET('Sanitation Data'!$H$12,0,10*ROW('Sanitation Data'!H169))),'Data Summary'!DI175="Yes"),OFFSET('Sanitation Data'!$H$12,0,10*ROW('Sanitation Data'!H169)),NA())</f>
        <v>#N/A</v>
      </c>
      <c r="AU175" s="491" t="e">
        <f ca="1">+IF(AND(ISNUMBER(OFFSET('Sanitation Data'!$I$4,0,10*ROW('Sanitation Data'!I169))),'Data Summary'!DJ175="Yes"),100-OFFSET('Sanitation Data'!$I$4,0,10*ROW('Sanitation Data'!I169)),NA())</f>
        <v>#N/A</v>
      </c>
      <c r="AV175" s="491" t="e">
        <f ca="1">+IF(AND(ISNUMBER(OFFSET('Sanitation Data'!$I$6,0,10*ROW('Sanitation Data'!I169))),'Data Summary'!DK175="Yes"),OFFSET('Sanitation Data'!$I$6,0,10*ROW('Sanitation Data'!I169)),NA())</f>
        <v>#N/A</v>
      </c>
      <c r="AW175" s="491" t="e">
        <f ca="1">+IF(AND(ISNUMBER(OFFSET('Sanitation Data'!$I$10,0,10*ROW('Sanitation Data'!I169))),'Data Summary'!DL175="Yes"),OFFSET('Sanitation Data'!$I$10,0,10*ROW('Sanitation Data'!I169)),NA())</f>
        <v>#N/A</v>
      </c>
      <c r="AX175" s="491" t="e">
        <f ca="1">+IF(AND(ISNUMBER(OFFSET('Sanitation Data'!$I$11,0,10*ROW('Sanitation Data'!I169))),'Data Summary'!DM175="Yes"),OFFSET('Sanitation Data'!$I$11,0,10*ROW('Sanitation Data'!I169)),NA())</f>
        <v>#N/A</v>
      </c>
      <c r="AY175" s="491" t="e">
        <f ca="1">+IF(AND(ISNUMBER(OFFSET('Sanitation Data'!$I$12,0,10*ROW('Sanitation Data'!I169))),'Data Summary'!DN175="Yes"),OFFSET('Sanitation Data'!$I$12,0,10*ROW('Sanitation Data'!I169)),NA())</f>
        <v>#N/A</v>
      </c>
      <c r="AZ175" s="492" t="e">
        <f ca="1">+IF(AND(ISNUMBER(OFFSET('Hygiene Data'!$D$5,0,10*ROW('Hygiene Data'!D169))),'Data Summary'!DO175="Yes"),OFFSET('Hygiene Data'!$D$5,0,10*ROW('Hygiene Data'!D169)),NA())</f>
        <v>#N/A</v>
      </c>
      <c r="BA175" s="492" t="e">
        <f ca="1">+IF(AND(ISNUMBER(OFFSET('Hygiene Data'!$D$7,0,10*ROW('Hygiene Data'!D169))),'Data Summary'!DP175="Yes"),OFFSET('Hygiene Data'!$D$7,0,10*ROW('Hygiene Data'!D169)),NA())</f>
        <v>#N/A</v>
      </c>
      <c r="BB175" s="492" t="e">
        <f ca="1">+IF(AND(ISNUMBER(OFFSET('Hygiene Data'!$D$9,0,10*ROW('Hygiene Data'!D169))),'Data Summary'!DQ175="Yes"),OFFSET('Hygiene Data'!$D$9,0,10*ROW('Hygiene Data'!D169)),NA())</f>
        <v>#N/A</v>
      </c>
      <c r="BC175" s="492" t="e">
        <f ca="1">+IF(AND(ISNUMBER(OFFSET('Hygiene Data'!$E$5,0,10*ROW('Hygiene Data'!E169))),'Data Summary'!DR175="Yes"),OFFSET('Hygiene Data'!$E$5,0,10*ROW('Hygiene Data'!E169)),NA())</f>
        <v>#N/A</v>
      </c>
      <c r="BD175" s="492" t="e">
        <f ca="1">+IF(AND(ISNUMBER(OFFSET('Hygiene Data'!$E$7,0,10*ROW('Hygiene Data'!E169))),'Data Summary'!DS175="Yes"),OFFSET('Hygiene Data'!$E$7,0,10*ROW('Hygiene Data'!E169)),NA())</f>
        <v>#N/A</v>
      </c>
      <c r="BE175" s="492" t="e">
        <f ca="1">+IF(AND(ISNUMBER(OFFSET('Hygiene Data'!$E$9,0,10*ROW('Hygiene Data'!E169))),'Data Summary'!DT175="Yes"),OFFSET('Hygiene Data'!$E$9,0,10*ROW('Hygiene Data'!E169)),NA())</f>
        <v>#N/A</v>
      </c>
      <c r="BF175" s="492" t="e">
        <f ca="1">+IF(AND(ISNUMBER(OFFSET('Hygiene Data'!$F$5,0,10*ROW('Hygiene Data'!F169))),'Data Summary'!DU175="Yes"),OFFSET('Hygiene Data'!$F$5,0,10*ROW('Hygiene Data'!F169)),NA())</f>
        <v>#N/A</v>
      </c>
      <c r="BG175" s="492" t="e">
        <f ca="1">+IF(AND(ISNUMBER(OFFSET('Hygiene Data'!$F$7,0,10*ROW('Hygiene Data'!F169))),'Data Summary'!DV175="Yes"),OFFSET('Hygiene Data'!$F$7,0,10*ROW('Hygiene Data'!F169)),NA())</f>
        <v>#N/A</v>
      </c>
      <c r="BH175" s="492" t="e">
        <f ca="1">+IF(AND(ISNUMBER(OFFSET('Hygiene Data'!$F$9,0,10*ROW('Hygiene Data'!F169))),'Data Summary'!DW175="Yes"),OFFSET('Hygiene Data'!$F$9,0,10*ROW('Hygiene Data'!F169)),NA())</f>
        <v>#N/A</v>
      </c>
      <c r="BI175" s="492" t="e">
        <f ca="1">+IF(AND(ISNUMBER(OFFSET('Hygiene Data'!$G$5,0,10*ROW('Hygiene Data'!G169))),'Data Summary'!DX175="Yes"),OFFSET('Hygiene Data'!$G$5,0,10*ROW('Hygiene Data'!G169)),NA())</f>
        <v>#N/A</v>
      </c>
      <c r="BJ175" s="492" t="e">
        <f ca="1">+IF(AND(ISNUMBER(OFFSET('Hygiene Data'!$G$7,0,10*ROW('Hygiene Data'!G169))),'Data Summary'!DY175="Yes"),OFFSET('Hygiene Data'!$G$7,0,10*ROW('Hygiene Data'!G169)),NA())</f>
        <v>#N/A</v>
      </c>
      <c r="BK175" s="492" t="e">
        <f ca="1">+IF(AND(ISNUMBER(OFFSET('Hygiene Data'!$G$9,0,10*ROW('Hygiene Data'!G169))),'Data Summary'!DZ175="Yes"),OFFSET('Hygiene Data'!$G$9,0,10*ROW('Hygiene Data'!G169)),NA())</f>
        <v>#N/A</v>
      </c>
      <c r="BL175" s="492" t="e">
        <f ca="1">+IF(AND(ISNUMBER(OFFSET('Hygiene Data'!$H$5,0,10*ROW('Hygiene Data'!H169))),'Data Summary'!EA175="Yes"),OFFSET('Hygiene Data'!$H$5,0,10*ROW('Hygiene Data'!H169)),NA())</f>
        <v>#N/A</v>
      </c>
      <c r="BM175" s="492" t="e">
        <f ca="1">+IF(AND(ISNUMBER(OFFSET('Hygiene Data'!$H$7,0,10*ROW('Hygiene Data'!H169))),'Data Summary'!EB175="Yes"),OFFSET('Hygiene Data'!$H$7,0,10*ROW('Hygiene Data'!H169)),NA())</f>
        <v>#N/A</v>
      </c>
      <c r="BN175" s="492" t="e">
        <f ca="1">+IF(AND(ISNUMBER(OFFSET('Hygiene Data'!$H$9,0,10*ROW('Hygiene Data'!H169))),'Data Summary'!EC175="Yes"),OFFSET('Hygiene Data'!$H$9,0,10*ROW('Hygiene Data'!H169)),NA())</f>
        <v>#N/A</v>
      </c>
      <c r="BO175" s="492" t="e">
        <f ca="1">+IF(AND(ISNUMBER(OFFSET('Hygiene Data'!$I$5,0,10*ROW('Hygiene Data'!I169))),'Data Summary'!ED175="Yes"),OFFSET('Hygiene Data'!$I$5,0,10*ROW('Hygiene Data'!I169)),NA())</f>
        <v>#N/A</v>
      </c>
      <c r="BP175" s="492" t="e">
        <f ca="1">+IF(AND(ISNUMBER(OFFSET('Hygiene Data'!$I$7,0,10*ROW('Hygiene Data'!I169))),'Data Summary'!EE175="Yes"),OFFSET('Hygiene Data'!$I$7,0,10*ROW('Hygiene Data'!I169)),NA())</f>
        <v>#N/A</v>
      </c>
      <c r="BQ175" s="492" t="e">
        <f ca="1">+IF(AND(ISNUMBER(OFFSET('Hygiene Data'!$I$9,0,10*ROW('Hygiene Data'!I169))),'Data Summary'!EF175="Yes"),OFFSET('Hygiene Data'!$I$9,0,10*ROW('Hygiene Data'!I169)),NA())</f>
        <v>#N/A</v>
      </c>
    </row>
    <row r="176" spans="1:69" x14ac:dyDescent="0.25">
      <c r="A176" s="488" t="e">
        <f ca="1">+RIGHT('Data Summary'!A176,LEN('Data Summary'!A176)-9)</f>
        <v>#VALUE!</v>
      </c>
      <c r="B176" s="462" t="str">
        <f ca="1">+IF(ISTEXT('Data Summary'!B176),'Data Summary'!B176,"")</f>
        <v/>
      </c>
      <c r="C176" s="489" t="e">
        <f ca="1">+VALUE('Data Summary'!C176)</f>
        <v>#VALUE!</v>
      </c>
      <c r="D176" s="490" t="e">
        <f ca="1">+IF(AND(ISNUMBER(OFFSET('Water Data'!$D$4,0,10*ROW('Water Data'!D170))),'Data Summary'!BS176="Yes"),100-OFFSET('Water Data'!$D$4,0,10*ROW('Water Data'!D170)),NA())</f>
        <v>#N/A</v>
      </c>
      <c r="E176" s="490" t="e">
        <f ca="1">+IF(AND(ISNUMBER(OFFSET('Water Data'!$D$6,0,10*ROW('Water Data'!D170))),'Data Summary'!BT176="Yes"),OFFSET('Water Data'!$D$6,0,10*ROW('Water Data'!D170)),NA())</f>
        <v>#N/A</v>
      </c>
      <c r="F176" s="490" t="e">
        <f ca="1">+IF(AND(ISNUMBER(OFFSET('Water Data'!$D$9,0,10*ROW('Water Data'!D170))),'Data Summary'!BU176="Yes"),OFFSET('Water Data'!$D$9,0,10*ROW('Water Data'!D170)),NA())</f>
        <v>#N/A</v>
      </c>
      <c r="G176" s="490" t="e">
        <f ca="1">+IF(AND(ISNUMBER(OFFSET('Water Data'!$E$4,0,10*ROW('Water Data'!E170))),'Data Summary'!BV176="Yes"),100-OFFSET('Water Data'!$E$4,0,10*ROW('Water Data'!E170)),NA())</f>
        <v>#N/A</v>
      </c>
      <c r="H176" s="490" t="e">
        <f ca="1">+IF(AND(ISNUMBER(OFFSET('Water Data'!$E$6,0,10*ROW('Water Data'!E170))),'Data Summary'!BW176="Yes"),OFFSET('Water Data'!$E$6,0,10*ROW('Water Data'!E170)),NA())</f>
        <v>#N/A</v>
      </c>
      <c r="I176" s="490" t="e">
        <f ca="1">+IF(AND(ISNUMBER(OFFSET('Water Data'!$E$9,0,10*ROW('Water Data'!E170))),'Data Summary'!BX176="Yes"),OFFSET('Water Data'!$E$9,0,10*ROW('Water Data'!E170)),NA())</f>
        <v>#N/A</v>
      </c>
      <c r="J176" s="490" t="e">
        <f ca="1">+IF(AND(ISNUMBER(OFFSET('Water Data'!$F$4,0,10*ROW('Water Data'!F170))),'Data Summary'!BY176="Yes"),100-OFFSET('Water Data'!$F$4,0,10*ROW('Water Data'!F170)),NA())</f>
        <v>#N/A</v>
      </c>
      <c r="K176" s="490" t="e">
        <f ca="1">+IF(AND(ISNUMBER(OFFSET('Water Data'!$F$6,0,10*ROW('Water Data'!F170))),'Data Summary'!BZ176="Yes"),OFFSET('Water Data'!$F$6,0,10*ROW('Water Data'!F170)),NA())</f>
        <v>#N/A</v>
      </c>
      <c r="L176" s="490" t="e">
        <f ca="1">+IF(AND(ISNUMBER(OFFSET('Water Data'!$F$9,0,10*ROW('Water Data'!F170))),'Data Summary'!CA176="Yes"),OFFSET('Water Data'!$F$9,0,10*ROW('Water Data'!F170)),NA())</f>
        <v>#N/A</v>
      </c>
      <c r="M176" s="490" t="e">
        <f ca="1">+IF(AND(ISNUMBER(OFFSET('Water Data'!$G$4,0,10*ROW('Water Data'!G170))),'Data Summary'!CB176="Yes"),100-OFFSET('Water Data'!$G$4,0,10*ROW('Water Data'!G170)),NA())</f>
        <v>#N/A</v>
      </c>
      <c r="N176" s="490" t="e">
        <f ca="1">+IF(AND(ISNUMBER(OFFSET('Water Data'!$G$6,0,10*ROW('Water Data'!G170))),'Data Summary'!CC176="Yes"),OFFSET('Water Data'!$G$6,0,10*ROW('Water Data'!G170)),NA())</f>
        <v>#N/A</v>
      </c>
      <c r="O176" s="490" t="e">
        <f ca="1">+IF(AND(ISNUMBER(OFFSET('Water Data'!$G$9,0,10*ROW('Water Data'!G170))),'Data Summary'!CD176="Yes"),OFFSET('Water Data'!$G$9,0,10*ROW('Water Data'!G170)),NA())</f>
        <v>#N/A</v>
      </c>
      <c r="P176" s="490" t="e">
        <f ca="1">+IF(AND(ISNUMBER(OFFSET('Water Data'!$H$4,0,10*ROW('Water Data'!H170))),'Data Summary'!CE176="Yes"),100-OFFSET('Water Data'!$H$4,0,10*ROW('Water Data'!H170)),NA())</f>
        <v>#N/A</v>
      </c>
      <c r="Q176" s="490" t="e">
        <f ca="1">+IF(AND(ISNUMBER(OFFSET('Water Data'!$H$6,0,10*ROW('Water Data'!H170))),'Data Summary'!CF176="Yes"),OFFSET('Water Data'!$H$6,0,10*ROW('Water Data'!H170)),NA())</f>
        <v>#N/A</v>
      </c>
      <c r="R176" s="490" t="e">
        <f ca="1">+IF(AND(ISNUMBER(OFFSET('Water Data'!$H$9,0,10*ROW('Water Data'!H170))),'Data Summary'!CG176="Yes"),OFFSET('Water Data'!$H$9,0,10*ROW('Water Data'!H170)),NA())</f>
        <v>#N/A</v>
      </c>
      <c r="S176" s="490" t="e">
        <f ca="1">+IF(AND(ISNUMBER(OFFSET('Water Data'!$I$4,0,10*ROW('Water Data'!I170))),'Data Summary'!CH176="Yes"),100-OFFSET('Water Data'!$I$4,0,10*ROW('Water Data'!I170)),NA())</f>
        <v>#N/A</v>
      </c>
      <c r="T176" s="490" t="e">
        <f ca="1">+IF(AND(ISNUMBER(OFFSET('Water Data'!$I$6,0,10*ROW('Water Data'!I170))),'Data Summary'!CI176="Yes"),OFFSET('Water Data'!$I$6,0,10*ROW('Water Data'!I170)),NA())</f>
        <v>#N/A</v>
      </c>
      <c r="U176" s="490" t="e">
        <f ca="1">+IF(AND(ISNUMBER(OFFSET('Water Data'!$I$9,0,10*ROW('Water Data'!I170))),'Data Summary'!CJ176="Yes"),OFFSET('Water Data'!$I$9,0,10*ROW('Water Data'!I170)),NA())</f>
        <v>#N/A</v>
      </c>
      <c r="V176" s="491" t="e">
        <f ca="1">+IF(AND(ISNUMBER(OFFSET('Sanitation Data'!$D$4,0,10*ROW('Sanitation Data'!D170))),'Data Summary'!CK176="Yes"),100-OFFSET('Sanitation Data'!$D$4,0,10*ROW('Sanitation Data'!D170)),NA())</f>
        <v>#N/A</v>
      </c>
      <c r="W176" s="491" t="e">
        <f ca="1">+IF(AND(ISNUMBER(OFFSET('Sanitation Data'!$D$6,0,10*ROW('Sanitation Data'!D170))),'Data Summary'!CL176="Yes"),OFFSET('Sanitation Data'!$D$6,0,10*ROW('Sanitation Data'!D170)),NA())</f>
        <v>#N/A</v>
      </c>
      <c r="X176" s="491" t="e">
        <f ca="1">+IF(AND(ISNUMBER(OFFSET('Sanitation Data'!$D$10,0,10*ROW('Sanitation Data'!D170))),'Data Summary'!CM176="Yes"),OFFSET('Sanitation Data'!$D$10,0,10*ROW('Sanitation Data'!D170)),NA())</f>
        <v>#N/A</v>
      </c>
      <c r="Y176" s="491" t="e">
        <f ca="1">+IF(AND(ISNUMBER(OFFSET('Sanitation Data'!$D$11,0,10*ROW('Sanitation Data'!D170))),'Data Summary'!CN176="Yes"),OFFSET('Sanitation Data'!$D$11,0,10*ROW('Sanitation Data'!D170)),NA())</f>
        <v>#N/A</v>
      </c>
      <c r="Z176" s="491" t="e">
        <f ca="1">+IF(AND(ISNUMBER(OFFSET('Sanitation Data'!$D$12,0,10*ROW('Sanitation Data'!D170))),'Data Summary'!CO176="Yes"),OFFSET('Sanitation Data'!$D$12,0,10*ROW('Sanitation Data'!D170)),NA())</f>
        <v>#N/A</v>
      </c>
      <c r="AA176" s="491" t="e">
        <f ca="1">+IF(AND(ISNUMBER(OFFSET('Sanitation Data'!$E$4,0,10*ROW('Sanitation Data'!E170))),'Data Summary'!CP176="Yes"),100-OFFSET('Sanitation Data'!$E$4,0,10*ROW('Sanitation Data'!E170)),NA())</f>
        <v>#N/A</v>
      </c>
      <c r="AB176" s="491" t="e">
        <f ca="1">+IF(AND(ISNUMBER(OFFSET('Sanitation Data'!$E$6,0,10*ROW('Sanitation Data'!E170))),'Data Summary'!CQ176="Yes"),OFFSET('Sanitation Data'!$E$6,0,10*ROW('Sanitation Data'!E170)),NA())</f>
        <v>#N/A</v>
      </c>
      <c r="AC176" s="491" t="e">
        <f ca="1">+IF(AND(ISNUMBER(OFFSET('Sanitation Data'!$E$10,0,10*ROW('Sanitation Data'!E170))),'Data Summary'!CR176="Yes"),OFFSET('Sanitation Data'!$E$10,0,10*ROW('Sanitation Data'!E170)),NA())</f>
        <v>#N/A</v>
      </c>
      <c r="AD176" s="491" t="e">
        <f ca="1">+IF(AND(ISNUMBER(OFFSET('Sanitation Data'!$E$11,0,10*ROW('Sanitation Data'!E170))),'Data Summary'!CS176="Yes"),OFFSET('Sanitation Data'!$E$11,0,10*ROW('Sanitation Data'!E170)),NA())</f>
        <v>#N/A</v>
      </c>
      <c r="AE176" s="491" t="e">
        <f ca="1">+IF(AND(ISNUMBER(OFFSET('Sanitation Data'!$E$12,0,10*ROW('Sanitation Data'!E170))),'Data Summary'!CT176="Yes"),OFFSET('Sanitation Data'!$E$12,0,10*ROW('Sanitation Data'!E170)),NA())</f>
        <v>#N/A</v>
      </c>
      <c r="AF176" s="491" t="e">
        <f ca="1">+IF(AND(ISNUMBER(OFFSET('Sanitation Data'!$F$4,0,10*ROW('Sanitation Data'!F170))),'Data Summary'!CU176="Yes"),100-OFFSET('Sanitation Data'!$F$4,0,10*ROW('Sanitation Data'!F170)),NA())</f>
        <v>#N/A</v>
      </c>
      <c r="AG176" s="491" t="e">
        <f ca="1">+IF(AND(ISNUMBER(OFFSET('Sanitation Data'!$F$6,0,10*ROW('Sanitation Data'!F170))),'Data Summary'!CV176="Yes"),OFFSET('Sanitation Data'!$F$6,0,10*ROW('Sanitation Data'!F170)),NA())</f>
        <v>#N/A</v>
      </c>
      <c r="AH176" s="491" t="e">
        <f ca="1">+IF(AND(ISNUMBER(OFFSET('Sanitation Data'!$F$10,0,10*ROW('Sanitation Data'!F170))),'Data Summary'!CW176="Yes"),OFFSET('Sanitation Data'!$F$10,0,10*ROW('Sanitation Data'!F170)),NA())</f>
        <v>#N/A</v>
      </c>
      <c r="AI176" s="491" t="e">
        <f ca="1">+IF(AND(ISNUMBER(OFFSET('Sanitation Data'!$F$11,0,10*ROW('Sanitation Data'!F170))),'Data Summary'!CX176="Yes"),OFFSET('Sanitation Data'!$F$11,0,10*ROW('Sanitation Data'!F170)),NA())</f>
        <v>#N/A</v>
      </c>
      <c r="AJ176" s="491" t="e">
        <f ca="1">+IF(AND(ISNUMBER(OFFSET('Sanitation Data'!$F$12,0,10*ROW('Sanitation Data'!F170))),'Data Summary'!CY176="Yes"),OFFSET('Sanitation Data'!$F$12,0,10*ROW('Sanitation Data'!F170)),NA())</f>
        <v>#N/A</v>
      </c>
      <c r="AK176" s="491" t="e">
        <f ca="1">+IF(AND(ISNUMBER(OFFSET('Sanitation Data'!$G$4,0,10*ROW('Sanitation Data'!G170))),'Data Summary'!CZ176="Yes"),100-OFFSET('Sanitation Data'!$G$4,0,10*ROW('Sanitation Data'!G170)),NA())</f>
        <v>#N/A</v>
      </c>
      <c r="AL176" s="491" t="e">
        <f ca="1">+IF(AND(ISNUMBER(OFFSET('Sanitation Data'!$G$6,0,10*ROW('Sanitation Data'!G170))),'Data Summary'!DA176="Yes"),OFFSET('Sanitation Data'!$G$6,0,10*ROW('Sanitation Data'!G170)),NA())</f>
        <v>#N/A</v>
      </c>
      <c r="AM176" s="491" t="e">
        <f ca="1">+IF(AND(ISNUMBER(OFFSET('Sanitation Data'!$G$10,0,10*ROW('Sanitation Data'!G170))),'Data Summary'!DB176="Yes"),OFFSET('Sanitation Data'!$G$10,0,10*ROW('Sanitation Data'!G170)),NA())</f>
        <v>#N/A</v>
      </c>
      <c r="AN176" s="491" t="e">
        <f ca="1">+IF(AND(ISNUMBER(OFFSET('Sanitation Data'!$G$11,0,10*ROW('Sanitation Data'!G170))),'Data Summary'!DC176="Yes"),OFFSET('Sanitation Data'!$G$11,0,10*ROW('Sanitation Data'!G170)),NA())</f>
        <v>#N/A</v>
      </c>
      <c r="AO176" s="491" t="e">
        <f ca="1">+IF(AND(ISNUMBER(OFFSET('Sanitation Data'!$G$12,0,10*ROW('Sanitation Data'!G170))),'Data Summary'!DD176="Yes"),OFFSET('Sanitation Data'!$G$12,0,10*ROW('Sanitation Data'!G170)),NA())</f>
        <v>#N/A</v>
      </c>
      <c r="AP176" s="491" t="e">
        <f ca="1">+IF(AND(ISNUMBER(OFFSET('Sanitation Data'!$H$4,0,10*ROW('Sanitation Data'!H170))),'Data Summary'!DE176="Yes"),100-OFFSET('Sanitation Data'!$H$4,0,10*ROW('Sanitation Data'!H170)),NA())</f>
        <v>#N/A</v>
      </c>
      <c r="AQ176" s="491" t="e">
        <f ca="1">+IF(AND(ISNUMBER(OFFSET('Sanitation Data'!$H$6,0,10*ROW('Sanitation Data'!H170))),'Data Summary'!DF176="Yes"),OFFSET('Sanitation Data'!$H$6,0,10*ROW('Sanitation Data'!H170)),NA())</f>
        <v>#N/A</v>
      </c>
      <c r="AR176" s="491" t="e">
        <f ca="1">+IF(AND(ISNUMBER(OFFSET('Sanitation Data'!$H$10,0,10*ROW('Sanitation Data'!H170))),'Data Summary'!DG176="Yes"),OFFSET('Sanitation Data'!$H$10,0,10*ROW('Sanitation Data'!H170)),NA())</f>
        <v>#N/A</v>
      </c>
      <c r="AS176" s="491" t="e">
        <f ca="1">+IF(AND(ISNUMBER(OFFSET('Sanitation Data'!$H$11,0,10*ROW('Sanitation Data'!H170))),'Data Summary'!DH176="Yes"),OFFSET('Sanitation Data'!$H$11,0,10*ROW('Sanitation Data'!H170)),NA())</f>
        <v>#N/A</v>
      </c>
      <c r="AT176" s="491" t="e">
        <f ca="1">+IF(AND(ISNUMBER(OFFSET('Sanitation Data'!$H$12,0,10*ROW('Sanitation Data'!H170))),'Data Summary'!DI176="Yes"),OFFSET('Sanitation Data'!$H$12,0,10*ROW('Sanitation Data'!H170)),NA())</f>
        <v>#N/A</v>
      </c>
      <c r="AU176" s="491" t="e">
        <f ca="1">+IF(AND(ISNUMBER(OFFSET('Sanitation Data'!$I$4,0,10*ROW('Sanitation Data'!I170))),'Data Summary'!DJ176="Yes"),100-OFFSET('Sanitation Data'!$I$4,0,10*ROW('Sanitation Data'!I170)),NA())</f>
        <v>#N/A</v>
      </c>
      <c r="AV176" s="491" t="e">
        <f ca="1">+IF(AND(ISNUMBER(OFFSET('Sanitation Data'!$I$6,0,10*ROW('Sanitation Data'!I170))),'Data Summary'!DK176="Yes"),OFFSET('Sanitation Data'!$I$6,0,10*ROW('Sanitation Data'!I170)),NA())</f>
        <v>#N/A</v>
      </c>
      <c r="AW176" s="491" t="e">
        <f ca="1">+IF(AND(ISNUMBER(OFFSET('Sanitation Data'!$I$10,0,10*ROW('Sanitation Data'!I170))),'Data Summary'!DL176="Yes"),OFFSET('Sanitation Data'!$I$10,0,10*ROW('Sanitation Data'!I170)),NA())</f>
        <v>#N/A</v>
      </c>
      <c r="AX176" s="491" t="e">
        <f ca="1">+IF(AND(ISNUMBER(OFFSET('Sanitation Data'!$I$11,0,10*ROW('Sanitation Data'!I170))),'Data Summary'!DM176="Yes"),OFFSET('Sanitation Data'!$I$11,0,10*ROW('Sanitation Data'!I170)),NA())</f>
        <v>#N/A</v>
      </c>
      <c r="AY176" s="491" t="e">
        <f ca="1">+IF(AND(ISNUMBER(OFFSET('Sanitation Data'!$I$12,0,10*ROW('Sanitation Data'!I170))),'Data Summary'!DN176="Yes"),OFFSET('Sanitation Data'!$I$12,0,10*ROW('Sanitation Data'!I170)),NA())</f>
        <v>#N/A</v>
      </c>
      <c r="AZ176" s="492" t="e">
        <f ca="1">+IF(AND(ISNUMBER(OFFSET('Hygiene Data'!$D$5,0,10*ROW('Hygiene Data'!D170))),'Data Summary'!DO176="Yes"),OFFSET('Hygiene Data'!$D$5,0,10*ROW('Hygiene Data'!D170)),NA())</f>
        <v>#N/A</v>
      </c>
      <c r="BA176" s="492" t="e">
        <f ca="1">+IF(AND(ISNUMBER(OFFSET('Hygiene Data'!$D$7,0,10*ROW('Hygiene Data'!D170))),'Data Summary'!DP176="Yes"),OFFSET('Hygiene Data'!$D$7,0,10*ROW('Hygiene Data'!D170)),NA())</f>
        <v>#N/A</v>
      </c>
      <c r="BB176" s="492" t="e">
        <f ca="1">+IF(AND(ISNUMBER(OFFSET('Hygiene Data'!$D$9,0,10*ROW('Hygiene Data'!D170))),'Data Summary'!DQ176="Yes"),OFFSET('Hygiene Data'!$D$9,0,10*ROW('Hygiene Data'!D170)),NA())</f>
        <v>#N/A</v>
      </c>
      <c r="BC176" s="492" t="e">
        <f ca="1">+IF(AND(ISNUMBER(OFFSET('Hygiene Data'!$E$5,0,10*ROW('Hygiene Data'!E170))),'Data Summary'!DR176="Yes"),OFFSET('Hygiene Data'!$E$5,0,10*ROW('Hygiene Data'!E170)),NA())</f>
        <v>#N/A</v>
      </c>
      <c r="BD176" s="492" t="e">
        <f ca="1">+IF(AND(ISNUMBER(OFFSET('Hygiene Data'!$E$7,0,10*ROW('Hygiene Data'!E170))),'Data Summary'!DS176="Yes"),OFFSET('Hygiene Data'!$E$7,0,10*ROW('Hygiene Data'!E170)),NA())</f>
        <v>#N/A</v>
      </c>
      <c r="BE176" s="492" t="e">
        <f ca="1">+IF(AND(ISNUMBER(OFFSET('Hygiene Data'!$E$9,0,10*ROW('Hygiene Data'!E170))),'Data Summary'!DT176="Yes"),OFFSET('Hygiene Data'!$E$9,0,10*ROW('Hygiene Data'!E170)),NA())</f>
        <v>#N/A</v>
      </c>
      <c r="BF176" s="492" t="e">
        <f ca="1">+IF(AND(ISNUMBER(OFFSET('Hygiene Data'!$F$5,0,10*ROW('Hygiene Data'!F170))),'Data Summary'!DU176="Yes"),OFFSET('Hygiene Data'!$F$5,0,10*ROW('Hygiene Data'!F170)),NA())</f>
        <v>#N/A</v>
      </c>
      <c r="BG176" s="492" t="e">
        <f ca="1">+IF(AND(ISNUMBER(OFFSET('Hygiene Data'!$F$7,0,10*ROW('Hygiene Data'!F170))),'Data Summary'!DV176="Yes"),OFFSET('Hygiene Data'!$F$7,0,10*ROW('Hygiene Data'!F170)),NA())</f>
        <v>#N/A</v>
      </c>
      <c r="BH176" s="492" t="e">
        <f ca="1">+IF(AND(ISNUMBER(OFFSET('Hygiene Data'!$F$9,0,10*ROW('Hygiene Data'!F170))),'Data Summary'!DW176="Yes"),OFFSET('Hygiene Data'!$F$9,0,10*ROW('Hygiene Data'!F170)),NA())</f>
        <v>#N/A</v>
      </c>
      <c r="BI176" s="492" t="e">
        <f ca="1">+IF(AND(ISNUMBER(OFFSET('Hygiene Data'!$G$5,0,10*ROW('Hygiene Data'!G170))),'Data Summary'!DX176="Yes"),OFFSET('Hygiene Data'!$G$5,0,10*ROW('Hygiene Data'!G170)),NA())</f>
        <v>#N/A</v>
      </c>
      <c r="BJ176" s="492" t="e">
        <f ca="1">+IF(AND(ISNUMBER(OFFSET('Hygiene Data'!$G$7,0,10*ROW('Hygiene Data'!G170))),'Data Summary'!DY176="Yes"),OFFSET('Hygiene Data'!$G$7,0,10*ROW('Hygiene Data'!G170)),NA())</f>
        <v>#N/A</v>
      </c>
      <c r="BK176" s="492" t="e">
        <f ca="1">+IF(AND(ISNUMBER(OFFSET('Hygiene Data'!$G$9,0,10*ROW('Hygiene Data'!G170))),'Data Summary'!DZ176="Yes"),OFFSET('Hygiene Data'!$G$9,0,10*ROW('Hygiene Data'!G170)),NA())</f>
        <v>#N/A</v>
      </c>
      <c r="BL176" s="492" t="e">
        <f ca="1">+IF(AND(ISNUMBER(OFFSET('Hygiene Data'!$H$5,0,10*ROW('Hygiene Data'!H170))),'Data Summary'!EA176="Yes"),OFFSET('Hygiene Data'!$H$5,0,10*ROW('Hygiene Data'!H170)),NA())</f>
        <v>#N/A</v>
      </c>
      <c r="BM176" s="492" t="e">
        <f ca="1">+IF(AND(ISNUMBER(OFFSET('Hygiene Data'!$H$7,0,10*ROW('Hygiene Data'!H170))),'Data Summary'!EB176="Yes"),OFFSET('Hygiene Data'!$H$7,0,10*ROW('Hygiene Data'!H170)),NA())</f>
        <v>#N/A</v>
      </c>
      <c r="BN176" s="492" t="e">
        <f ca="1">+IF(AND(ISNUMBER(OFFSET('Hygiene Data'!$H$9,0,10*ROW('Hygiene Data'!H170))),'Data Summary'!EC176="Yes"),OFFSET('Hygiene Data'!$H$9,0,10*ROW('Hygiene Data'!H170)),NA())</f>
        <v>#N/A</v>
      </c>
      <c r="BO176" s="492" t="e">
        <f ca="1">+IF(AND(ISNUMBER(OFFSET('Hygiene Data'!$I$5,0,10*ROW('Hygiene Data'!I170))),'Data Summary'!ED176="Yes"),OFFSET('Hygiene Data'!$I$5,0,10*ROW('Hygiene Data'!I170)),NA())</f>
        <v>#N/A</v>
      </c>
      <c r="BP176" s="492" t="e">
        <f ca="1">+IF(AND(ISNUMBER(OFFSET('Hygiene Data'!$I$7,0,10*ROW('Hygiene Data'!I170))),'Data Summary'!EE176="Yes"),OFFSET('Hygiene Data'!$I$7,0,10*ROW('Hygiene Data'!I170)),NA())</f>
        <v>#N/A</v>
      </c>
      <c r="BQ176" s="492" t="e">
        <f ca="1">+IF(AND(ISNUMBER(OFFSET('Hygiene Data'!$I$9,0,10*ROW('Hygiene Data'!I170))),'Data Summary'!EF176="Yes"),OFFSET('Hygiene Data'!$I$9,0,10*ROW('Hygiene Data'!I170)),NA())</f>
        <v>#N/A</v>
      </c>
    </row>
    <row r="177" spans="1:69" x14ac:dyDescent="0.25">
      <c r="A177" s="488" t="e">
        <f ca="1">+RIGHT('Data Summary'!A177,LEN('Data Summary'!A177)-9)</f>
        <v>#VALUE!</v>
      </c>
      <c r="B177" s="462" t="str">
        <f ca="1">+IF(ISTEXT('Data Summary'!B177),'Data Summary'!B177,"")</f>
        <v/>
      </c>
      <c r="C177" s="489" t="e">
        <f ca="1">+VALUE('Data Summary'!C177)</f>
        <v>#VALUE!</v>
      </c>
      <c r="D177" s="490" t="e">
        <f ca="1">+IF(AND(ISNUMBER(OFFSET('Water Data'!$D$4,0,10*ROW('Water Data'!D171))),'Data Summary'!BS177="Yes"),100-OFFSET('Water Data'!$D$4,0,10*ROW('Water Data'!D171)),NA())</f>
        <v>#N/A</v>
      </c>
      <c r="E177" s="490" t="e">
        <f ca="1">+IF(AND(ISNUMBER(OFFSET('Water Data'!$D$6,0,10*ROW('Water Data'!D171))),'Data Summary'!BT177="Yes"),OFFSET('Water Data'!$D$6,0,10*ROW('Water Data'!D171)),NA())</f>
        <v>#N/A</v>
      </c>
      <c r="F177" s="490" t="e">
        <f ca="1">+IF(AND(ISNUMBER(OFFSET('Water Data'!$D$9,0,10*ROW('Water Data'!D171))),'Data Summary'!BU177="Yes"),OFFSET('Water Data'!$D$9,0,10*ROW('Water Data'!D171)),NA())</f>
        <v>#N/A</v>
      </c>
      <c r="G177" s="490" t="e">
        <f ca="1">+IF(AND(ISNUMBER(OFFSET('Water Data'!$E$4,0,10*ROW('Water Data'!E171))),'Data Summary'!BV177="Yes"),100-OFFSET('Water Data'!$E$4,0,10*ROW('Water Data'!E171)),NA())</f>
        <v>#N/A</v>
      </c>
      <c r="H177" s="490" t="e">
        <f ca="1">+IF(AND(ISNUMBER(OFFSET('Water Data'!$E$6,0,10*ROW('Water Data'!E171))),'Data Summary'!BW177="Yes"),OFFSET('Water Data'!$E$6,0,10*ROW('Water Data'!E171)),NA())</f>
        <v>#N/A</v>
      </c>
      <c r="I177" s="490" t="e">
        <f ca="1">+IF(AND(ISNUMBER(OFFSET('Water Data'!$E$9,0,10*ROW('Water Data'!E171))),'Data Summary'!BX177="Yes"),OFFSET('Water Data'!$E$9,0,10*ROW('Water Data'!E171)),NA())</f>
        <v>#N/A</v>
      </c>
      <c r="J177" s="490" t="e">
        <f ca="1">+IF(AND(ISNUMBER(OFFSET('Water Data'!$F$4,0,10*ROW('Water Data'!F171))),'Data Summary'!BY177="Yes"),100-OFFSET('Water Data'!$F$4,0,10*ROW('Water Data'!F171)),NA())</f>
        <v>#N/A</v>
      </c>
      <c r="K177" s="490" t="e">
        <f ca="1">+IF(AND(ISNUMBER(OFFSET('Water Data'!$F$6,0,10*ROW('Water Data'!F171))),'Data Summary'!BZ177="Yes"),OFFSET('Water Data'!$F$6,0,10*ROW('Water Data'!F171)),NA())</f>
        <v>#N/A</v>
      </c>
      <c r="L177" s="490" t="e">
        <f ca="1">+IF(AND(ISNUMBER(OFFSET('Water Data'!$F$9,0,10*ROW('Water Data'!F171))),'Data Summary'!CA177="Yes"),OFFSET('Water Data'!$F$9,0,10*ROW('Water Data'!F171)),NA())</f>
        <v>#N/A</v>
      </c>
      <c r="M177" s="490" t="e">
        <f ca="1">+IF(AND(ISNUMBER(OFFSET('Water Data'!$G$4,0,10*ROW('Water Data'!G171))),'Data Summary'!CB177="Yes"),100-OFFSET('Water Data'!$G$4,0,10*ROW('Water Data'!G171)),NA())</f>
        <v>#N/A</v>
      </c>
      <c r="N177" s="490" t="e">
        <f ca="1">+IF(AND(ISNUMBER(OFFSET('Water Data'!$G$6,0,10*ROW('Water Data'!G171))),'Data Summary'!CC177="Yes"),OFFSET('Water Data'!$G$6,0,10*ROW('Water Data'!G171)),NA())</f>
        <v>#N/A</v>
      </c>
      <c r="O177" s="490" t="e">
        <f ca="1">+IF(AND(ISNUMBER(OFFSET('Water Data'!$G$9,0,10*ROW('Water Data'!G171))),'Data Summary'!CD177="Yes"),OFFSET('Water Data'!$G$9,0,10*ROW('Water Data'!G171)),NA())</f>
        <v>#N/A</v>
      </c>
      <c r="P177" s="490" t="e">
        <f ca="1">+IF(AND(ISNUMBER(OFFSET('Water Data'!$H$4,0,10*ROW('Water Data'!H171))),'Data Summary'!CE177="Yes"),100-OFFSET('Water Data'!$H$4,0,10*ROW('Water Data'!H171)),NA())</f>
        <v>#N/A</v>
      </c>
      <c r="Q177" s="490" t="e">
        <f ca="1">+IF(AND(ISNUMBER(OFFSET('Water Data'!$H$6,0,10*ROW('Water Data'!H171))),'Data Summary'!CF177="Yes"),OFFSET('Water Data'!$H$6,0,10*ROW('Water Data'!H171)),NA())</f>
        <v>#N/A</v>
      </c>
      <c r="R177" s="490" t="e">
        <f ca="1">+IF(AND(ISNUMBER(OFFSET('Water Data'!$H$9,0,10*ROW('Water Data'!H171))),'Data Summary'!CG177="Yes"),OFFSET('Water Data'!$H$9,0,10*ROW('Water Data'!H171)),NA())</f>
        <v>#N/A</v>
      </c>
      <c r="S177" s="490" t="e">
        <f ca="1">+IF(AND(ISNUMBER(OFFSET('Water Data'!$I$4,0,10*ROW('Water Data'!I171))),'Data Summary'!CH177="Yes"),100-OFFSET('Water Data'!$I$4,0,10*ROW('Water Data'!I171)),NA())</f>
        <v>#N/A</v>
      </c>
      <c r="T177" s="490" t="e">
        <f ca="1">+IF(AND(ISNUMBER(OFFSET('Water Data'!$I$6,0,10*ROW('Water Data'!I171))),'Data Summary'!CI177="Yes"),OFFSET('Water Data'!$I$6,0,10*ROW('Water Data'!I171)),NA())</f>
        <v>#N/A</v>
      </c>
      <c r="U177" s="490" t="e">
        <f ca="1">+IF(AND(ISNUMBER(OFFSET('Water Data'!$I$9,0,10*ROW('Water Data'!I171))),'Data Summary'!CJ177="Yes"),OFFSET('Water Data'!$I$9,0,10*ROW('Water Data'!I171)),NA())</f>
        <v>#N/A</v>
      </c>
      <c r="V177" s="491" t="e">
        <f ca="1">+IF(AND(ISNUMBER(OFFSET('Sanitation Data'!$D$4,0,10*ROW('Sanitation Data'!D171))),'Data Summary'!CK177="Yes"),100-OFFSET('Sanitation Data'!$D$4,0,10*ROW('Sanitation Data'!D171)),NA())</f>
        <v>#N/A</v>
      </c>
      <c r="W177" s="491" t="e">
        <f ca="1">+IF(AND(ISNUMBER(OFFSET('Sanitation Data'!$D$6,0,10*ROW('Sanitation Data'!D171))),'Data Summary'!CL177="Yes"),OFFSET('Sanitation Data'!$D$6,0,10*ROW('Sanitation Data'!D171)),NA())</f>
        <v>#N/A</v>
      </c>
      <c r="X177" s="491" t="e">
        <f ca="1">+IF(AND(ISNUMBER(OFFSET('Sanitation Data'!$D$10,0,10*ROW('Sanitation Data'!D171))),'Data Summary'!CM177="Yes"),OFFSET('Sanitation Data'!$D$10,0,10*ROW('Sanitation Data'!D171)),NA())</f>
        <v>#N/A</v>
      </c>
      <c r="Y177" s="491" t="e">
        <f ca="1">+IF(AND(ISNUMBER(OFFSET('Sanitation Data'!$D$11,0,10*ROW('Sanitation Data'!D171))),'Data Summary'!CN177="Yes"),OFFSET('Sanitation Data'!$D$11,0,10*ROW('Sanitation Data'!D171)),NA())</f>
        <v>#N/A</v>
      </c>
      <c r="Z177" s="491" t="e">
        <f ca="1">+IF(AND(ISNUMBER(OFFSET('Sanitation Data'!$D$12,0,10*ROW('Sanitation Data'!D171))),'Data Summary'!CO177="Yes"),OFFSET('Sanitation Data'!$D$12,0,10*ROW('Sanitation Data'!D171)),NA())</f>
        <v>#N/A</v>
      </c>
      <c r="AA177" s="491" t="e">
        <f ca="1">+IF(AND(ISNUMBER(OFFSET('Sanitation Data'!$E$4,0,10*ROW('Sanitation Data'!E171))),'Data Summary'!CP177="Yes"),100-OFFSET('Sanitation Data'!$E$4,0,10*ROW('Sanitation Data'!E171)),NA())</f>
        <v>#N/A</v>
      </c>
      <c r="AB177" s="491" t="e">
        <f ca="1">+IF(AND(ISNUMBER(OFFSET('Sanitation Data'!$E$6,0,10*ROW('Sanitation Data'!E171))),'Data Summary'!CQ177="Yes"),OFFSET('Sanitation Data'!$E$6,0,10*ROW('Sanitation Data'!E171)),NA())</f>
        <v>#N/A</v>
      </c>
      <c r="AC177" s="491" t="e">
        <f ca="1">+IF(AND(ISNUMBER(OFFSET('Sanitation Data'!$E$10,0,10*ROW('Sanitation Data'!E171))),'Data Summary'!CR177="Yes"),OFFSET('Sanitation Data'!$E$10,0,10*ROW('Sanitation Data'!E171)),NA())</f>
        <v>#N/A</v>
      </c>
      <c r="AD177" s="491" t="e">
        <f ca="1">+IF(AND(ISNUMBER(OFFSET('Sanitation Data'!$E$11,0,10*ROW('Sanitation Data'!E171))),'Data Summary'!CS177="Yes"),OFFSET('Sanitation Data'!$E$11,0,10*ROW('Sanitation Data'!E171)),NA())</f>
        <v>#N/A</v>
      </c>
      <c r="AE177" s="491" t="e">
        <f ca="1">+IF(AND(ISNUMBER(OFFSET('Sanitation Data'!$E$12,0,10*ROW('Sanitation Data'!E171))),'Data Summary'!CT177="Yes"),OFFSET('Sanitation Data'!$E$12,0,10*ROW('Sanitation Data'!E171)),NA())</f>
        <v>#N/A</v>
      </c>
      <c r="AF177" s="491" t="e">
        <f ca="1">+IF(AND(ISNUMBER(OFFSET('Sanitation Data'!$F$4,0,10*ROW('Sanitation Data'!F171))),'Data Summary'!CU177="Yes"),100-OFFSET('Sanitation Data'!$F$4,0,10*ROW('Sanitation Data'!F171)),NA())</f>
        <v>#N/A</v>
      </c>
      <c r="AG177" s="491" t="e">
        <f ca="1">+IF(AND(ISNUMBER(OFFSET('Sanitation Data'!$F$6,0,10*ROW('Sanitation Data'!F171))),'Data Summary'!CV177="Yes"),OFFSET('Sanitation Data'!$F$6,0,10*ROW('Sanitation Data'!F171)),NA())</f>
        <v>#N/A</v>
      </c>
      <c r="AH177" s="491" t="e">
        <f ca="1">+IF(AND(ISNUMBER(OFFSET('Sanitation Data'!$F$10,0,10*ROW('Sanitation Data'!F171))),'Data Summary'!CW177="Yes"),OFFSET('Sanitation Data'!$F$10,0,10*ROW('Sanitation Data'!F171)),NA())</f>
        <v>#N/A</v>
      </c>
      <c r="AI177" s="491" t="e">
        <f ca="1">+IF(AND(ISNUMBER(OFFSET('Sanitation Data'!$F$11,0,10*ROW('Sanitation Data'!F171))),'Data Summary'!CX177="Yes"),OFFSET('Sanitation Data'!$F$11,0,10*ROW('Sanitation Data'!F171)),NA())</f>
        <v>#N/A</v>
      </c>
      <c r="AJ177" s="491" t="e">
        <f ca="1">+IF(AND(ISNUMBER(OFFSET('Sanitation Data'!$F$12,0,10*ROW('Sanitation Data'!F171))),'Data Summary'!CY177="Yes"),OFFSET('Sanitation Data'!$F$12,0,10*ROW('Sanitation Data'!F171)),NA())</f>
        <v>#N/A</v>
      </c>
      <c r="AK177" s="491" t="e">
        <f ca="1">+IF(AND(ISNUMBER(OFFSET('Sanitation Data'!$G$4,0,10*ROW('Sanitation Data'!G171))),'Data Summary'!CZ177="Yes"),100-OFFSET('Sanitation Data'!$G$4,0,10*ROW('Sanitation Data'!G171)),NA())</f>
        <v>#N/A</v>
      </c>
      <c r="AL177" s="491" t="e">
        <f ca="1">+IF(AND(ISNUMBER(OFFSET('Sanitation Data'!$G$6,0,10*ROW('Sanitation Data'!G171))),'Data Summary'!DA177="Yes"),OFFSET('Sanitation Data'!$G$6,0,10*ROW('Sanitation Data'!G171)),NA())</f>
        <v>#N/A</v>
      </c>
      <c r="AM177" s="491" t="e">
        <f ca="1">+IF(AND(ISNUMBER(OFFSET('Sanitation Data'!$G$10,0,10*ROW('Sanitation Data'!G171))),'Data Summary'!DB177="Yes"),OFFSET('Sanitation Data'!$G$10,0,10*ROW('Sanitation Data'!G171)),NA())</f>
        <v>#N/A</v>
      </c>
      <c r="AN177" s="491" t="e">
        <f ca="1">+IF(AND(ISNUMBER(OFFSET('Sanitation Data'!$G$11,0,10*ROW('Sanitation Data'!G171))),'Data Summary'!DC177="Yes"),OFFSET('Sanitation Data'!$G$11,0,10*ROW('Sanitation Data'!G171)),NA())</f>
        <v>#N/A</v>
      </c>
      <c r="AO177" s="491" t="e">
        <f ca="1">+IF(AND(ISNUMBER(OFFSET('Sanitation Data'!$G$12,0,10*ROW('Sanitation Data'!G171))),'Data Summary'!DD177="Yes"),OFFSET('Sanitation Data'!$G$12,0,10*ROW('Sanitation Data'!G171)),NA())</f>
        <v>#N/A</v>
      </c>
      <c r="AP177" s="491" t="e">
        <f ca="1">+IF(AND(ISNUMBER(OFFSET('Sanitation Data'!$H$4,0,10*ROW('Sanitation Data'!H171))),'Data Summary'!DE177="Yes"),100-OFFSET('Sanitation Data'!$H$4,0,10*ROW('Sanitation Data'!H171)),NA())</f>
        <v>#N/A</v>
      </c>
      <c r="AQ177" s="491" t="e">
        <f ca="1">+IF(AND(ISNUMBER(OFFSET('Sanitation Data'!$H$6,0,10*ROW('Sanitation Data'!H171))),'Data Summary'!DF177="Yes"),OFFSET('Sanitation Data'!$H$6,0,10*ROW('Sanitation Data'!H171)),NA())</f>
        <v>#N/A</v>
      </c>
      <c r="AR177" s="491" t="e">
        <f ca="1">+IF(AND(ISNUMBER(OFFSET('Sanitation Data'!$H$10,0,10*ROW('Sanitation Data'!H171))),'Data Summary'!DG177="Yes"),OFFSET('Sanitation Data'!$H$10,0,10*ROW('Sanitation Data'!H171)),NA())</f>
        <v>#N/A</v>
      </c>
      <c r="AS177" s="491" t="e">
        <f ca="1">+IF(AND(ISNUMBER(OFFSET('Sanitation Data'!$H$11,0,10*ROW('Sanitation Data'!H171))),'Data Summary'!DH177="Yes"),OFFSET('Sanitation Data'!$H$11,0,10*ROW('Sanitation Data'!H171)),NA())</f>
        <v>#N/A</v>
      </c>
      <c r="AT177" s="491" t="e">
        <f ca="1">+IF(AND(ISNUMBER(OFFSET('Sanitation Data'!$H$12,0,10*ROW('Sanitation Data'!H171))),'Data Summary'!DI177="Yes"),OFFSET('Sanitation Data'!$H$12,0,10*ROW('Sanitation Data'!H171)),NA())</f>
        <v>#N/A</v>
      </c>
      <c r="AU177" s="491" t="e">
        <f ca="1">+IF(AND(ISNUMBER(OFFSET('Sanitation Data'!$I$4,0,10*ROW('Sanitation Data'!I171))),'Data Summary'!DJ177="Yes"),100-OFFSET('Sanitation Data'!$I$4,0,10*ROW('Sanitation Data'!I171)),NA())</f>
        <v>#N/A</v>
      </c>
      <c r="AV177" s="491" t="e">
        <f ca="1">+IF(AND(ISNUMBER(OFFSET('Sanitation Data'!$I$6,0,10*ROW('Sanitation Data'!I171))),'Data Summary'!DK177="Yes"),OFFSET('Sanitation Data'!$I$6,0,10*ROW('Sanitation Data'!I171)),NA())</f>
        <v>#N/A</v>
      </c>
      <c r="AW177" s="491" t="e">
        <f ca="1">+IF(AND(ISNUMBER(OFFSET('Sanitation Data'!$I$10,0,10*ROW('Sanitation Data'!I171))),'Data Summary'!DL177="Yes"),OFFSET('Sanitation Data'!$I$10,0,10*ROW('Sanitation Data'!I171)),NA())</f>
        <v>#N/A</v>
      </c>
      <c r="AX177" s="491" t="e">
        <f ca="1">+IF(AND(ISNUMBER(OFFSET('Sanitation Data'!$I$11,0,10*ROW('Sanitation Data'!I171))),'Data Summary'!DM177="Yes"),OFFSET('Sanitation Data'!$I$11,0,10*ROW('Sanitation Data'!I171)),NA())</f>
        <v>#N/A</v>
      </c>
      <c r="AY177" s="491" t="e">
        <f ca="1">+IF(AND(ISNUMBER(OFFSET('Sanitation Data'!$I$12,0,10*ROW('Sanitation Data'!I171))),'Data Summary'!DN177="Yes"),OFFSET('Sanitation Data'!$I$12,0,10*ROW('Sanitation Data'!I171)),NA())</f>
        <v>#N/A</v>
      </c>
      <c r="AZ177" s="492" t="e">
        <f ca="1">+IF(AND(ISNUMBER(OFFSET('Hygiene Data'!$D$5,0,10*ROW('Hygiene Data'!D171))),'Data Summary'!DO177="Yes"),OFFSET('Hygiene Data'!$D$5,0,10*ROW('Hygiene Data'!D171)),NA())</f>
        <v>#N/A</v>
      </c>
      <c r="BA177" s="492" t="e">
        <f ca="1">+IF(AND(ISNUMBER(OFFSET('Hygiene Data'!$D$7,0,10*ROW('Hygiene Data'!D171))),'Data Summary'!DP177="Yes"),OFFSET('Hygiene Data'!$D$7,0,10*ROW('Hygiene Data'!D171)),NA())</f>
        <v>#N/A</v>
      </c>
      <c r="BB177" s="492" t="e">
        <f ca="1">+IF(AND(ISNUMBER(OFFSET('Hygiene Data'!$D$9,0,10*ROW('Hygiene Data'!D171))),'Data Summary'!DQ177="Yes"),OFFSET('Hygiene Data'!$D$9,0,10*ROW('Hygiene Data'!D171)),NA())</f>
        <v>#N/A</v>
      </c>
      <c r="BC177" s="492" t="e">
        <f ca="1">+IF(AND(ISNUMBER(OFFSET('Hygiene Data'!$E$5,0,10*ROW('Hygiene Data'!E171))),'Data Summary'!DR177="Yes"),OFFSET('Hygiene Data'!$E$5,0,10*ROW('Hygiene Data'!E171)),NA())</f>
        <v>#N/A</v>
      </c>
      <c r="BD177" s="492" t="e">
        <f ca="1">+IF(AND(ISNUMBER(OFFSET('Hygiene Data'!$E$7,0,10*ROW('Hygiene Data'!E171))),'Data Summary'!DS177="Yes"),OFFSET('Hygiene Data'!$E$7,0,10*ROW('Hygiene Data'!E171)),NA())</f>
        <v>#N/A</v>
      </c>
      <c r="BE177" s="492" t="e">
        <f ca="1">+IF(AND(ISNUMBER(OFFSET('Hygiene Data'!$E$9,0,10*ROW('Hygiene Data'!E171))),'Data Summary'!DT177="Yes"),OFFSET('Hygiene Data'!$E$9,0,10*ROW('Hygiene Data'!E171)),NA())</f>
        <v>#N/A</v>
      </c>
      <c r="BF177" s="492" t="e">
        <f ca="1">+IF(AND(ISNUMBER(OFFSET('Hygiene Data'!$F$5,0,10*ROW('Hygiene Data'!F171))),'Data Summary'!DU177="Yes"),OFFSET('Hygiene Data'!$F$5,0,10*ROW('Hygiene Data'!F171)),NA())</f>
        <v>#N/A</v>
      </c>
      <c r="BG177" s="492" t="e">
        <f ca="1">+IF(AND(ISNUMBER(OFFSET('Hygiene Data'!$F$7,0,10*ROW('Hygiene Data'!F171))),'Data Summary'!DV177="Yes"),OFFSET('Hygiene Data'!$F$7,0,10*ROW('Hygiene Data'!F171)),NA())</f>
        <v>#N/A</v>
      </c>
      <c r="BH177" s="492" t="e">
        <f ca="1">+IF(AND(ISNUMBER(OFFSET('Hygiene Data'!$F$9,0,10*ROW('Hygiene Data'!F171))),'Data Summary'!DW177="Yes"),OFFSET('Hygiene Data'!$F$9,0,10*ROW('Hygiene Data'!F171)),NA())</f>
        <v>#N/A</v>
      </c>
      <c r="BI177" s="492" t="e">
        <f ca="1">+IF(AND(ISNUMBER(OFFSET('Hygiene Data'!$G$5,0,10*ROW('Hygiene Data'!G171))),'Data Summary'!DX177="Yes"),OFFSET('Hygiene Data'!$G$5,0,10*ROW('Hygiene Data'!G171)),NA())</f>
        <v>#N/A</v>
      </c>
      <c r="BJ177" s="492" t="e">
        <f ca="1">+IF(AND(ISNUMBER(OFFSET('Hygiene Data'!$G$7,0,10*ROW('Hygiene Data'!G171))),'Data Summary'!DY177="Yes"),OFFSET('Hygiene Data'!$G$7,0,10*ROW('Hygiene Data'!G171)),NA())</f>
        <v>#N/A</v>
      </c>
      <c r="BK177" s="492" t="e">
        <f ca="1">+IF(AND(ISNUMBER(OFFSET('Hygiene Data'!$G$9,0,10*ROW('Hygiene Data'!G171))),'Data Summary'!DZ177="Yes"),OFFSET('Hygiene Data'!$G$9,0,10*ROW('Hygiene Data'!G171)),NA())</f>
        <v>#N/A</v>
      </c>
      <c r="BL177" s="492" t="e">
        <f ca="1">+IF(AND(ISNUMBER(OFFSET('Hygiene Data'!$H$5,0,10*ROW('Hygiene Data'!H171))),'Data Summary'!EA177="Yes"),OFFSET('Hygiene Data'!$H$5,0,10*ROW('Hygiene Data'!H171)),NA())</f>
        <v>#N/A</v>
      </c>
      <c r="BM177" s="492" t="e">
        <f ca="1">+IF(AND(ISNUMBER(OFFSET('Hygiene Data'!$H$7,0,10*ROW('Hygiene Data'!H171))),'Data Summary'!EB177="Yes"),OFFSET('Hygiene Data'!$H$7,0,10*ROW('Hygiene Data'!H171)),NA())</f>
        <v>#N/A</v>
      </c>
      <c r="BN177" s="492" t="e">
        <f ca="1">+IF(AND(ISNUMBER(OFFSET('Hygiene Data'!$H$9,0,10*ROW('Hygiene Data'!H171))),'Data Summary'!EC177="Yes"),OFFSET('Hygiene Data'!$H$9,0,10*ROW('Hygiene Data'!H171)),NA())</f>
        <v>#N/A</v>
      </c>
      <c r="BO177" s="492" t="e">
        <f ca="1">+IF(AND(ISNUMBER(OFFSET('Hygiene Data'!$I$5,0,10*ROW('Hygiene Data'!I171))),'Data Summary'!ED177="Yes"),OFFSET('Hygiene Data'!$I$5,0,10*ROW('Hygiene Data'!I171)),NA())</f>
        <v>#N/A</v>
      </c>
      <c r="BP177" s="492" t="e">
        <f ca="1">+IF(AND(ISNUMBER(OFFSET('Hygiene Data'!$I$7,0,10*ROW('Hygiene Data'!I171))),'Data Summary'!EE177="Yes"),OFFSET('Hygiene Data'!$I$7,0,10*ROW('Hygiene Data'!I171)),NA())</f>
        <v>#N/A</v>
      </c>
      <c r="BQ177" s="492" t="e">
        <f ca="1">+IF(AND(ISNUMBER(OFFSET('Hygiene Data'!$I$9,0,10*ROW('Hygiene Data'!I171))),'Data Summary'!EF177="Yes"),OFFSET('Hygiene Data'!$I$9,0,10*ROW('Hygiene Data'!I171)),NA())</f>
        <v>#N/A</v>
      </c>
    </row>
    <row r="178" spans="1:69" x14ac:dyDescent="0.25">
      <c r="A178" s="488" t="e">
        <f ca="1">+RIGHT('Data Summary'!A178,LEN('Data Summary'!A178)-9)</f>
        <v>#VALUE!</v>
      </c>
      <c r="B178" s="462" t="str">
        <f ca="1">+IF(ISTEXT('Data Summary'!B178),'Data Summary'!B178,"")</f>
        <v/>
      </c>
      <c r="C178" s="489" t="e">
        <f ca="1">+VALUE('Data Summary'!C178)</f>
        <v>#VALUE!</v>
      </c>
      <c r="D178" s="490" t="e">
        <f ca="1">+IF(AND(ISNUMBER(OFFSET('Water Data'!$D$4,0,10*ROW('Water Data'!D172))),'Data Summary'!BS178="Yes"),100-OFFSET('Water Data'!$D$4,0,10*ROW('Water Data'!D172)),NA())</f>
        <v>#N/A</v>
      </c>
      <c r="E178" s="490" t="e">
        <f ca="1">+IF(AND(ISNUMBER(OFFSET('Water Data'!$D$6,0,10*ROW('Water Data'!D172))),'Data Summary'!BT178="Yes"),OFFSET('Water Data'!$D$6,0,10*ROW('Water Data'!D172)),NA())</f>
        <v>#N/A</v>
      </c>
      <c r="F178" s="490" t="e">
        <f ca="1">+IF(AND(ISNUMBER(OFFSET('Water Data'!$D$9,0,10*ROW('Water Data'!D172))),'Data Summary'!BU178="Yes"),OFFSET('Water Data'!$D$9,0,10*ROW('Water Data'!D172)),NA())</f>
        <v>#N/A</v>
      </c>
      <c r="G178" s="490" t="e">
        <f ca="1">+IF(AND(ISNUMBER(OFFSET('Water Data'!$E$4,0,10*ROW('Water Data'!E172))),'Data Summary'!BV178="Yes"),100-OFFSET('Water Data'!$E$4,0,10*ROW('Water Data'!E172)),NA())</f>
        <v>#N/A</v>
      </c>
      <c r="H178" s="490" t="e">
        <f ca="1">+IF(AND(ISNUMBER(OFFSET('Water Data'!$E$6,0,10*ROW('Water Data'!E172))),'Data Summary'!BW178="Yes"),OFFSET('Water Data'!$E$6,0,10*ROW('Water Data'!E172)),NA())</f>
        <v>#N/A</v>
      </c>
      <c r="I178" s="490" t="e">
        <f ca="1">+IF(AND(ISNUMBER(OFFSET('Water Data'!$E$9,0,10*ROW('Water Data'!E172))),'Data Summary'!BX178="Yes"),OFFSET('Water Data'!$E$9,0,10*ROW('Water Data'!E172)),NA())</f>
        <v>#N/A</v>
      </c>
      <c r="J178" s="490" t="e">
        <f ca="1">+IF(AND(ISNUMBER(OFFSET('Water Data'!$F$4,0,10*ROW('Water Data'!F172))),'Data Summary'!BY178="Yes"),100-OFFSET('Water Data'!$F$4,0,10*ROW('Water Data'!F172)),NA())</f>
        <v>#N/A</v>
      </c>
      <c r="K178" s="490" t="e">
        <f ca="1">+IF(AND(ISNUMBER(OFFSET('Water Data'!$F$6,0,10*ROW('Water Data'!F172))),'Data Summary'!BZ178="Yes"),OFFSET('Water Data'!$F$6,0,10*ROW('Water Data'!F172)),NA())</f>
        <v>#N/A</v>
      </c>
      <c r="L178" s="490" t="e">
        <f ca="1">+IF(AND(ISNUMBER(OFFSET('Water Data'!$F$9,0,10*ROW('Water Data'!F172))),'Data Summary'!CA178="Yes"),OFFSET('Water Data'!$F$9,0,10*ROW('Water Data'!F172)),NA())</f>
        <v>#N/A</v>
      </c>
      <c r="M178" s="490" t="e">
        <f ca="1">+IF(AND(ISNUMBER(OFFSET('Water Data'!$G$4,0,10*ROW('Water Data'!G172))),'Data Summary'!CB178="Yes"),100-OFFSET('Water Data'!$G$4,0,10*ROW('Water Data'!G172)),NA())</f>
        <v>#N/A</v>
      </c>
      <c r="N178" s="490" t="e">
        <f ca="1">+IF(AND(ISNUMBER(OFFSET('Water Data'!$G$6,0,10*ROW('Water Data'!G172))),'Data Summary'!CC178="Yes"),OFFSET('Water Data'!$G$6,0,10*ROW('Water Data'!G172)),NA())</f>
        <v>#N/A</v>
      </c>
      <c r="O178" s="490" t="e">
        <f ca="1">+IF(AND(ISNUMBER(OFFSET('Water Data'!$G$9,0,10*ROW('Water Data'!G172))),'Data Summary'!CD178="Yes"),OFFSET('Water Data'!$G$9,0,10*ROW('Water Data'!G172)),NA())</f>
        <v>#N/A</v>
      </c>
      <c r="P178" s="490" t="e">
        <f ca="1">+IF(AND(ISNUMBER(OFFSET('Water Data'!$H$4,0,10*ROW('Water Data'!H172))),'Data Summary'!CE178="Yes"),100-OFFSET('Water Data'!$H$4,0,10*ROW('Water Data'!H172)),NA())</f>
        <v>#N/A</v>
      </c>
      <c r="Q178" s="490" t="e">
        <f ca="1">+IF(AND(ISNUMBER(OFFSET('Water Data'!$H$6,0,10*ROW('Water Data'!H172))),'Data Summary'!CF178="Yes"),OFFSET('Water Data'!$H$6,0,10*ROW('Water Data'!H172)),NA())</f>
        <v>#N/A</v>
      </c>
      <c r="R178" s="490" t="e">
        <f ca="1">+IF(AND(ISNUMBER(OFFSET('Water Data'!$H$9,0,10*ROW('Water Data'!H172))),'Data Summary'!CG178="Yes"),OFFSET('Water Data'!$H$9,0,10*ROW('Water Data'!H172)),NA())</f>
        <v>#N/A</v>
      </c>
      <c r="S178" s="490" t="e">
        <f ca="1">+IF(AND(ISNUMBER(OFFSET('Water Data'!$I$4,0,10*ROW('Water Data'!I172))),'Data Summary'!CH178="Yes"),100-OFFSET('Water Data'!$I$4,0,10*ROW('Water Data'!I172)),NA())</f>
        <v>#N/A</v>
      </c>
      <c r="T178" s="490" t="e">
        <f ca="1">+IF(AND(ISNUMBER(OFFSET('Water Data'!$I$6,0,10*ROW('Water Data'!I172))),'Data Summary'!CI178="Yes"),OFFSET('Water Data'!$I$6,0,10*ROW('Water Data'!I172)),NA())</f>
        <v>#N/A</v>
      </c>
      <c r="U178" s="490" t="e">
        <f ca="1">+IF(AND(ISNUMBER(OFFSET('Water Data'!$I$9,0,10*ROW('Water Data'!I172))),'Data Summary'!CJ178="Yes"),OFFSET('Water Data'!$I$9,0,10*ROW('Water Data'!I172)),NA())</f>
        <v>#N/A</v>
      </c>
      <c r="V178" s="491" t="e">
        <f ca="1">+IF(AND(ISNUMBER(OFFSET('Sanitation Data'!$D$4,0,10*ROW('Sanitation Data'!D172))),'Data Summary'!CK178="Yes"),100-OFFSET('Sanitation Data'!$D$4,0,10*ROW('Sanitation Data'!D172)),NA())</f>
        <v>#N/A</v>
      </c>
      <c r="W178" s="491" t="e">
        <f ca="1">+IF(AND(ISNUMBER(OFFSET('Sanitation Data'!$D$6,0,10*ROW('Sanitation Data'!D172))),'Data Summary'!CL178="Yes"),OFFSET('Sanitation Data'!$D$6,0,10*ROW('Sanitation Data'!D172)),NA())</f>
        <v>#N/A</v>
      </c>
      <c r="X178" s="491" t="e">
        <f ca="1">+IF(AND(ISNUMBER(OFFSET('Sanitation Data'!$D$10,0,10*ROW('Sanitation Data'!D172))),'Data Summary'!CM178="Yes"),OFFSET('Sanitation Data'!$D$10,0,10*ROW('Sanitation Data'!D172)),NA())</f>
        <v>#N/A</v>
      </c>
      <c r="Y178" s="491" t="e">
        <f ca="1">+IF(AND(ISNUMBER(OFFSET('Sanitation Data'!$D$11,0,10*ROW('Sanitation Data'!D172))),'Data Summary'!CN178="Yes"),OFFSET('Sanitation Data'!$D$11,0,10*ROW('Sanitation Data'!D172)),NA())</f>
        <v>#N/A</v>
      </c>
      <c r="Z178" s="491" t="e">
        <f ca="1">+IF(AND(ISNUMBER(OFFSET('Sanitation Data'!$D$12,0,10*ROW('Sanitation Data'!D172))),'Data Summary'!CO178="Yes"),OFFSET('Sanitation Data'!$D$12,0,10*ROW('Sanitation Data'!D172)),NA())</f>
        <v>#N/A</v>
      </c>
      <c r="AA178" s="491" t="e">
        <f ca="1">+IF(AND(ISNUMBER(OFFSET('Sanitation Data'!$E$4,0,10*ROW('Sanitation Data'!E172))),'Data Summary'!CP178="Yes"),100-OFFSET('Sanitation Data'!$E$4,0,10*ROW('Sanitation Data'!E172)),NA())</f>
        <v>#N/A</v>
      </c>
      <c r="AB178" s="491" t="e">
        <f ca="1">+IF(AND(ISNUMBER(OFFSET('Sanitation Data'!$E$6,0,10*ROW('Sanitation Data'!E172))),'Data Summary'!CQ178="Yes"),OFFSET('Sanitation Data'!$E$6,0,10*ROW('Sanitation Data'!E172)),NA())</f>
        <v>#N/A</v>
      </c>
      <c r="AC178" s="491" t="e">
        <f ca="1">+IF(AND(ISNUMBER(OFFSET('Sanitation Data'!$E$10,0,10*ROW('Sanitation Data'!E172))),'Data Summary'!CR178="Yes"),OFFSET('Sanitation Data'!$E$10,0,10*ROW('Sanitation Data'!E172)),NA())</f>
        <v>#N/A</v>
      </c>
      <c r="AD178" s="491" t="e">
        <f ca="1">+IF(AND(ISNUMBER(OFFSET('Sanitation Data'!$E$11,0,10*ROW('Sanitation Data'!E172))),'Data Summary'!CS178="Yes"),OFFSET('Sanitation Data'!$E$11,0,10*ROW('Sanitation Data'!E172)),NA())</f>
        <v>#N/A</v>
      </c>
      <c r="AE178" s="491" t="e">
        <f ca="1">+IF(AND(ISNUMBER(OFFSET('Sanitation Data'!$E$12,0,10*ROW('Sanitation Data'!E172))),'Data Summary'!CT178="Yes"),OFFSET('Sanitation Data'!$E$12,0,10*ROW('Sanitation Data'!E172)),NA())</f>
        <v>#N/A</v>
      </c>
      <c r="AF178" s="491" t="e">
        <f ca="1">+IF(AND(ISNUMBER(OFFSET('Sanitation Data'!$F$4,0,10*ROW('Sanitation Data'!F172))),'Data Summary'!CU178="Yes"),100-OFFSET('Sanitation Data'!$F$4,0,10*ROW('Sanitation Data'!F172)),NA())</f>
        <v>#N/A</v>
      </c>
      <c r="AG178" s="491" t="e">
        <f ca="1">+IF(AND(ISNUMBER(OFFSET('Sanitation Data'!$F$6,0,10*ROW('Sanitation Data'!F172))),'Data Summary'!CV178="Yes"),OFFSET('Sanitation Data'!$F$6,0,10*ROW('Sanitation Data'!F172)),NA())</f>
        <v>#N/A</v>
      </c>
      <c r="AH178" s="491" t="e">
        <f ca="1">+IF(AND(ISNUMBER(OFFSET('Sanitation Data'!$F$10,0,10*ROW('Sanitation Data'!F172))),'Data Summary'!CW178="Yes"),OFFSET('Sanitation Data'!$F$10,0,10*ROW('Sanitation Data'!F172)),NA())</f>
        <v>#N/A</v>
      </c>
      <c r="AI178" s="491" t="e">
        <f ca="1">+IF(AND(ISNUMBER(OFFSET('Sanitation Data'!$F$11,0,10*ROW('Sanitation Data'!F172))),'Data Summary'!CX178="Yes"),OFFSET('Sanitation Data'!$F$11,0,10*ROW('Sanitation Data'!F172)),NA())</f>
        <v>#N/A</v>
      </c>
      <c r="AJ178" s="491" t="e">
        <f ca="1">+IF(AND(ISNUMBER(OFFSET('Sanitation Data'!$F$12,0,10*ROW('Sanitation Data'!F172))),'Data Summary'!CY178="Yes"),OFFSET('Sanitation Data'!$F$12,0,10*ROW('Sanitation Data'!F172)),NA())</f>
        <v>#N/A</v>
      </c>
      <c r="AK178" s="491" t="e">
        <f ca="1">+IF(AND(ISNUMBER(OFFSET('Sanitation Data'!$G$4,0,10*ROW('Sanitation Data'!G172))),'Data Summary'!CZ178="Yes"),100-OFFSET('Sanitation Data'!$G$4,0,10*ROW('Sanitation Data'!G172)),NA())</f>
        <v>#N/A</v>
      </c>
      <c r="AL178" s="491" t="e">
        <f ca="1">+IF(AND(ISNUMBER(OFFSET('Sanitation Data'!$G$6,0,10*ROW('Sanitation Data'!G172))),'Data Summary'!DA178="Yes"),OFFSET('Sanitation Data'!$G$6,0,10*ROW('Sanitation Data'!G172)),NA())</f>
        <v>#N/A</v>
      </c>
      <c r="AM178" s="491" t="e">
        <f ca="1">+IF(AND(ISNUMBER(OFFSET('Sanitation Data'!$G$10,0,10*ROW('Sanitation Data'!G172))),'Data Summary'!DB178="Yes"),OFFSET('Sanitation Data'!$G$10,0,10*ROW('Sanitation Data'!G172)),NA())</f>
        <v>#N/A</v>
      </c>
      <c r="AN178" s="491" t="e">
        <f ca="1">+IF(AND(ISNUMBER(OFFSET('Sanitation Data'!$G$11,0,10*ROW('Sanitation Data'!G172))),'Data Summary'!DC178="Yes"),OFFSET('Sanitation Data'!$G$11,0,10*ROW('Sanitation Data'!G172)),NA())</f>
        <v>#N/A</v>
      </c>
      <c r="AO178" s="491" t="e">
        <f ca="1">+IF(AND(ISNUMBER(OFFSET('Sanitation Data'!$G$12,0,10*ROW('Sanitation Data'!G172))),'Data Summary'!DD178="Yes"),OFFSET('Sanitation Data'!$G$12,0,10*ROW('Sanitation Data'!G172)),NA())</f>
        <v>#N/A</v>
      </c>
      <c r="AP178" s="491" t="e">
        <f ca="1">+IF(AND(ISNUMBER(OFFSET('Sanitation Data'!$H$4,0,10*ROW('Sanitation Data'!H172))),'Data Summary'!DE178="Yes"),100-OFFSET('Sanitation Data'!$H$4,0,10*ROW('Sanitation Data'!H172)),NA())</f>
        <v>#N/A</v>
      </c>
      <c r="AQ178" s="491" t="e">
        <f ca="1">+IF(AND(ISNUMBER(OFFSET('Sanitation Data'!$H$6,0,10*ROW('Sanitation Data'!H172))),'Data Summary'!DF178="Yes"),OFFSET('Sanitation Data'!$H$6,0,10*ROW('Sanitation Data'!H172)),NA())</f>
        <v>#N/A</v>
      </c>
      <c r="AR178" s="491" t="e">
        <f ca="1">+IF(AND(ISNUMBER(OFFSET('Sanitation Data'!$H$10,0,10*ROW('Sanitation Data'!H172))),'Data Summary'!DG178="Yes"),OFFSET('Sanitation Data'!$H$10,0,10*ROW('Sanitation Data'!H172)),NA())</f>
        <v>#N/A</v>
      </c>
      <c r="AS178" s="491" t="e">
        <f ca="1">+IF(AND(ISNUMBER(OFFSET('Sanitation Data'!$H$11,0,10*ROW('Sanitation Data'!H172))),'Data Summary'!DH178="Yes"),OFFSET('Sanitation Data'!$H$11,0,10*ROW('Sanitation Data'!H172)),NA())</f>
        <v>#N/A</v>
      </c>
      <c r="AT178" s="491" t="e">
        <f ca="1">+IF(AND(ISNUMBER(OFFSET('Sanitation Data'!$H$12,0,10*ROW('Sanitation Data'!H172))),'Data Summary'!DI178="Yes"),OFFSET('Sanitation Data'!$H$12,0,10*ROW('Sanitation Data'!H172)),NA())</f>
        <v>#N/A</v>
      </c>
      <c r="AU178" s="491" t="e">
        <f ca="1">+IF(AND(ISNUMBER(OFFSET('Sanitation Data'!$I$4,0,10*ROW('Sanitation Data'!I172))),'Data Summary'!DJ178="Yes"),100-OFFSET('Sanitation Data'!$I$4,0,10*ROW('Sanitation Data'!I172)),NA())</f>
        <v>#N/A</v>
      </c>
      <c r="AV178" s="491" t="e">
        <f ca="1">+IF(AND(ISNUMBER(OFFSET('Sanitation Data'!$I$6,0,10*ROW('Sanitation Data'!I172))),'Data Summary'!DK178="Yes"),OFFSET('Sanitation Data'!$I$6,0,10*ROW('Sanitation Data'!I172)),NA())</f>
        <v>#N/A</v>
      </c>
      <c r="AW178" s="491" t="e">
        <f ca="1">+IF(AND(ISNUMBER(OFFSET('Sanitation Data'!$I$10,0,10*ROW('Sanitation Data'!I172))),'Data Summary'!DL178="Yes"),OFFSET('Sanitation Data'!$I$10,0,10*ROW('Sanitation Data'!I172)),NA())</f>
        <v>#N/A</v>
      </c>
      <c r="AX178" s="491" t="e">
        <f ca="1">+IF(AND(ISNUMBER(OFFSET('Sanitation Data'!$I$11,0,10*ROW('Sanitation Data'!I172))),'Data Summary'!DM178="Yes"),OFFSET('Sanitation Data'!$I$11,0,10*ROW('Sanitation Data'!I172)),NA())</f>
        <v>#N/A</v>
      </c>
      <c r="AY178" s="491" t="e">
        <f ca="1">+IF(AND(ISNUMBER(OFFSET('Sanitation Data'!$I$12,0,10*ROW('Sanitation Data'!I172))),'Data Summary'!DN178="Yes"),OFFSET('Sanitation Data'!$I$12,0,10*ROW('Sanitation Data'!I172)),NA())</f>
        <v>#N/A</v>
      </c>
      <c r="AZ178" s="492" t="e">
        <f ca="1">+IF(AND(ISNUMBER(OFFSET('Hygiene Data'!$D$5,0,10*ROW('Hygiene Data'!D172))),'Data Summary'!DO178="Yes"),OFFSET('Hygiene Data'!$D$5,0,10*ROW('Hygiene Data'!D172)),NA())</f>
        <v>#N/A</v>
      </c>
      <c r="BA178" s="492" t="e">
        <f ca="1">+IF(AND(ISNUMBER(OFFSET('Hygiene Data'!$D$7,0,10*ROW('Hygiene Data'!D172))),'Data Summary'!DP178="Yes"),OFFSET('Hygiene Data'!$D$7,0,10*ROW('Hygiene Data'!D172)),NA())</f>
        <v>#N/A</v>
      </c>
      <c r="BB178" s="492" t="e">
        <f ca="1">+IF(AND(ISNUMBER(OFFSET('Hygiene Data'!$D$9,0,10*ROW('Hygiene Data'!D172))),'Data Summary'!DQ178="Yes"),OFFSET('Hygiene Data'!$D$9,0,10*ROW('Hygiene Data'!D172)),NA())</f>
        <v>#N/A</v>
      </c>
      <c r="BC178" s="492" t="e">
        <f ca="1">+IF(AND(ISNUMBER(OFFSET('Hygiene Data'!$E$5,0,10*ROW('Hygiene Data'!E172))),'Data Summary'!DR178="Yes"),OFFSET('Hygiene Data'!$E$5,0,10*ROW('Hygiene Data'!E172)),NA())</f>
        <v>#N/A</v>
      </c>
      <c r="BD178" s="492" t="e">
        <f ca="1">+IF(AND(ISNUMBER(OFFSET('Hygiene Data'!$E$7,0,10*ROW('Hygiene Data'!E172))),'Data Summary'!DS178="Yes"),OFFSET('Hygiene Data'!$E$7,0,10*ROW('Hygiene Data'!E172)),NA())</f>
        <v>#N/A</v>
      </c>
      <c r="BE178" s="492" t="e">
        <f ca="1">+IF(AND(ISNUMBER(OFFSET('Hygiene Data'!$E$9,0,10*ROW('Hygiene Data'!E172))),'Data Summary'!DT178="Yes"),OFFSET('Hygiene Data'!$E$9,0,10*ROW('Hygiene Data'!E172)),NA())</f>
        <v>#N/A</v>
      </c>
      <c r="BF178" s="492" t="e">
        <f ca="1">+IF(AND(ISNUMBER(OFFSET('Hygiene Data'!$F$5,0,10*ROW('Hygiene Data'!F172))),'Data Summary'!DU178="Yes"),OFFSET('Hygiene Data'!$F$5,0,10*ROW('Hygiene Data'!F172)),NA())</f>
        <v>#N/A</v>
      </c>
      <c r="BG178" s="492" t="e">
        <f ca="1">+IF(AND(ISNUMBER(OFFSET('Hygiene Data'!$F$7,0,10*ROW('Hygiene Data'!F172))),'Data Summary'!DV178="Yes"),OFFSET('Hygiene Data'!$F$7,0,10*ROW('Hygiene Data'!F172)),NA())</f>
        <v>#N/A</v>
      </c>
      <c r="BH178" s="492" t="e">
        <f ca="1">+IF(AND(ISNUMBER(OFFSET('Hygiene Data'!$F$9,0,10*ROW('Hygiene Data'!F172))),'Data Summary'!DW178="Yes"),OFFSET('Hygiene Data'!$F$9,0,10*ROW('Hygiene Data'!F172)),NA())</f>
        <v>#N/A</v>
      </c>
      <c r="BI178" s="492" t="e">
        <f ca="1">+IF(AND(ISNUMBER(OFFSET('Hygiene Data'!$G$5,0,10*ROW('Hygiene Data'!G172))),'Data Summary'!DX178="Yes"),OFFSET('Hygiene Data'!$G$5,0,10*ROW('Hygiene Data'!G172)),NA())</f>
        <v>#N/A</v>
      </c>
      <c r="BJ178" s="492" t="e">
        <f ca="1">+IF(AND(ISNUMBER(OFFSET('Hygiene Data'!$G$7,0,10*ROW('Hygiene Data'!G172))),'Data Summary'!DY178="Yes"),OFFSET('Hygiene Data'!$G$7,0,10*ROW('Hygiene Data'!G172)),NA())</f>
        <v>#N/A</v>
      </c>
      <c r="BK178" s="492" t="e">
        <f ca="1">+IF(AND(ISNUMBER(OFFSET('Hygiene Data'!$G$9,0,10*ROW('Hygiene Data'!G172))),'Data Summary'!DZ178="Yes"),OFFSET('Hygiene Data'!$G$9,0,10*ROW('Hygiene Data'!G172)),NA())</f>
        <v>#N/A</v>
      </c>
      <c r="BL178" s="492" t="e">
        <f ca="1">+IF(AND(ISNUMBER(OFFSET('Hygiene Data'!$H$5,0,10*ROW('Hygiene Data'!H172))),'Data Summary'!EA178="Yes"),OFFSET('Hygiene Data'!$H$5,0,10*ROW('Hygiene Data'!H172)),NA())</f>
        <v>#N/A</v>
      </c>
      <c r="BM178" s="492" t="e">
        <f ca="1">+IF(AND(ISNUMBER(OFFSET('Hygiene Data'!$H$7,0,10*ROW('Hygiene Data'!H172))),'Data Summary'!EB178="Yes"),OFFSET('Hygiene Data'!$H$7,0,10*ROW('Hygiene Data'!H172)),NA())</f>
        <v>#N/A</v>
      </c>
      <c r="BN178" s="492" t="e">
        <f ca="1">+IF(AND(ISNUMBER(OFFSET('Hygiene Data'!$H$9,0,10*ROW('Hygiene Data'!H172))),'Data Summary'!EC178="Yes"),OFFSET('Hygiene Data'!$H$9,0,10*ROW('Hygiene Data'!H172)),NA())</f>
        <v>#N/A</v>
      </c>
      <c r="BO178" s="492" t="e">
        <f ca="1">+IF(AND(ISNUMBER(OFFSET('Hygiene Data'!$I$5,0,10*ROW('Hygiene Data'!I172))),'Data Summary'!ED178="Yes"),OFFSET('Hygiene Data'!$I$5,0,10*ROW('Hygiene Data'!I172)),NA())</f>
        <v>#N/A</v>
      </c>
      <c r="BP178" s="492" t="e">
        <f ca="1">+IF(AND(ISNUMBER(OFFSET('Hygiene Data'!$I$7,0,10*ROW('Hygiene Data'!I172))),'Data Summary'!EE178="Yes"),OFFSET('Hygiene Data'!$I$7,0,10*ROW('Hygiene Data'!I172)),NA())</f>
        <v>#N/A</v>
      </c>
      <c r="BQ178" s="492" t="e">
        <f ca="1">+IF(AND(ISNUMBER(OFFSET('Hygiene Data'!$I$9,0,10*ROW('Hygiene Data'!I172))),'Data Summary'!EF178="Yes"),OFFSET('Hygiene Data'!$I$9,0,10*ROW('Hygiene Data'!I172)),NA())</f>
        <v>#N/A</v>
      </c>
    </row>
    <row r="179" spans="1:69" x14ac:dyDescent="0.25">
      <c r="A179" s="488" t="e">
        <f ca="1">+RIGHT('Data Summary'!A179,LEN('Data Summary'!A179)-9)</f>
        <v>#VALUE!</v>
      </c>
      <c r="B179" s="462" t="str">
        <f ca="1">+IF(ISTEXT('Data Summary'!B179),'Data Summary'!B179,"")</f>
        <v/>
      </c>
      <c r="C179" s="489" t="e">
        <f ca="1">+VALUE('Data Summary'!C179)</f>
        <v>#VALUE!</v>
      </c>
      <c r="D179" s="490" t="e">
        <f ca="1">+IF(AND(ISNUMBER(OFFSET('Water Data'!$D$4,0,10*ROW('Water Data'!D173))),'Data Summary'!BS179="Yes"),100-OFFSET('Water Data'!$D$4,0,10*ROW('Water Data'!D173)),NA())</f>
        <v>#N/A</v>
      </c>
      <c r="E179" s="490" t="e">
        <f ca="1">+IF(AND(ISNUMBER(OFFSET('Water Data'!$D$6,0,10*ROW('Water Data'!D173))),'Data Summary'!BT179="Yes"),OFFSET('Water Data'!$D$6,0,10*ROW('Water Data'!D173)),NA())</f>
        <v>#N/A</v>
      </c>
      <c r="F179" s="490" t="e">
        <f ca="1">+IF(AND(ISNUMBER(OFFSET('Water Data'!$D$9,0,10*ROW('Water Data'!D173))),'Data Summary'!BU179="Yes"),OFFSET('Water Data'!$D$9,0,10*ROW('Water Data'!D173)),NA())</f>
        <v>#N/A</v>
      </c>
      <c r="G179" s="490" t="e">
        <f ca="1">+IF(AND(ISNUMBER(OFFSET('Water Data'!$E$4,0,10*ROW('Water Data'!E173))),'Data Summary'!BV179="Yes"),100-OFFSET('Water Data'!$E$4,0,10*ROW('Water Data'!E173)),NA())</f>
        <v>#N/A</v>
      </c>
      <c r="H179" s="490" t="e">
        <f ca="1">+IF(AND(ISNUMBER(OFFSET('Water Data'!$E$6,0,10*ROW('Water Data'!E173))),'Data Summary'!BW179="Yes"),OFFSET('Water Data'!$E$6,0,10*ROW('Water Data'!E173)),NA())</f>
        <v>#N/A</v>
      </c>
      <c r="I179" s="490" t="e">
        <f ca="1">+IF(AND(ISNUMBER(OFFSET('Water Data'!$E$9,0,10*ROW('Water Data'!E173))),'Data Summary'!BX179="Yes"),OFFSET('Water Data'!$E$9,0,10*ROW('Water Data'!E173)),NA())</f>
        <v>#N/A</v>
      </c>
      <c r="J179" s="490" t="e">
        <f ca="1">+IF(AND(ISNUMBER(OFFSET('Water Data'!$F$4,0,10*ROW('Water Data'!F173))),'Data Summary'!BY179="Yes"),100-OFFSET('Water Data'!$F$4,0,10*ROW('Water Data'!F173)),NA())</f>
        <v>#N/A</v>
      </c>
      <c r="K179" s="490" t="e">
        <f ca="1">+IF(AND(ISNUMBER(OFFSET('Water Data'!$F$6,0,10*ROW('Water Data'!F173))),'Data Summary'!BZ179="Yes"),OFFSET('Water Data'!$F$6,0,10*ROW('Water Data'!F173)),NA())</f>
        <v>#N/A</v>
      </c>
      <c r="L179" s="490" t="e">
        <f ca="1">+IF(AND(ISNUMBER(OFFSET('Water Data'!$F$9,0,10*ROW('Water Data'!F173))),'Data Summary'!CA179="Yes"),OFFSET('Water Data'!$F$9,0,10*ROW('Water Data'!F173)),NA())</f>
        <v>#N/A</v>
      </c>
      <c r="M179" s="490" t="e">
        <f ca="1">+IF(AND(ISNUMBER(OFFSET('Water Data'!$G$4,0,10*ROW('Water Data'!G173))),'Data Summary'!CB179="Yes"),100-OFFSET('Water Data'!$G$4,0,10*ROW('Water Data'!G173)),NA())</f>
        <v>#N/A</v>
      </c>
      <c r="N179" s="490" t="e">
        <f ca="1">+IF(AND(ISNUMBER(OFFSET('Water Data'!$G$6,0,10*ROW('Water Data'!G173))),'Data Summary'!CC179="Yes"),OFFSET('Water Data'!$G$6,0,10*ROW('Water Data'!G173)),NA())</f>
        <v>#N/A</v>
      </c>
      <c r="O179" s="490" t="e">
        <f ca="1">+IF(AND(ISNUMBER(OFFSET('Water Data'!$G$9,0,10*ROW('Water Data'!G173))),'Data Summary'!CD179="Yes"),OFFSET('Water Data'!$G$9,0,10*ROW('Water Data'!G173)),NA())</f>
        <v>#N/A</v>
      </c>
      <c r="P179" s="490" t="e">
        <f ca="1">+IF(AND(ISNUMBER(OFFSET('Water Data'!$H$4,0,10*ROW('Water Data'!H173))),'Data Summary'!CE179="Yes"),100-OFFSET('Water Data'!$H$4,0,10*ROW('Water Data'!H173)),NA())</f>
        <v>#N/A</v>
      </c>
      <c r="Q179" s="490" t="e">
        <f ca="1">+IF(AND(ISNUMBER(OFFSET('Water Data'!$H$6,0,10*ROW('Water Data'!H173))),'Data Summary'!CF179="Yes"),OFFSET('Water Data'!$H$6,0,10*ROW('Water Data'!H173)),NA())</f>
        <v>#N/A</v>
      </c>
      <c r="R179" s="490" t="e">
        <f ca="1">+IF(AND(ISNUMBER(OFFSET('Water Data'!$H$9,0,10*ROW('Water Data'!H173))),'Data Summary'!CG179="Yes"),OFFSET('Water Data'!$H$9,0,10*ROW('Water Data'!H173)),NA())</f>
        <v>#N/A</v>
      </c>
      <c r="S179" s="490" t="e">
        <f ca="1">+IF(AND(ISNUMBER(OFFSET('Water Data'!$I$4,0,10*ROW('Water Data'!I173))),'Data Summary'!CH179="Yes"),100-OFFSET('Water Data'!$I$4,0,10*ROW('Water Data'!I173)),NA())</f>
        <v>#N/A</v>
      </c>
      <c r="T179" s="490" t="e">
        <f ca="1">+IF(AND(ISNUMBER(OFFSET('Water Data'!$I$6,0,10*ROW('Water Data'!I173))),'Data Summary'!CI179="Yes"),OFFSET('Water Data'!$I$6,0,10*ROW('Water Data'!I173)),NA())</f>
        <v>#N/A</v>
      </c>
      <c r="U179" s="490" t="e">
        <f ca="1">+IF(AND(ISNUMBER(OFFSET('Water Data'!$I$9,0,10*ROW('Water Data'!I173))),'Data Summary'!CJ179="Yes"),OFFSET('Water Data'!$I$9,0,10*ROW('Water Data'!I173)),NA())</f>
        <v>#N/A</v>
      </c>
      <c r="V179" s="491" t="e">
        <f ca="1">+IF(AND(ISNUMBER(OFFSET('Sanitation Data'!$D$4,0,10*ROW('Sanitation Data'!D173))),'Data Summary'!CK179="Yes"),100-OFFSET('Sanitation Data'!$D$4,0,10*ROW('Sanitation Data'!D173)),NA())</f>
        <v>#N/A</v>
      </c>
      <c r="W179" s="491" t="e">
        <f ca="1">+IF(AND(ISNUMBER(OFFSET('Sanitation Data'!$D$6,0,10*ROW('Sanitation Data'!D173))),'Data Summary'!CL179="Yes"),OFFSET('Sanitation Data'!$D$6,0,10*ROW('Sanitation Data'!D173)),NA())</f>
        <v>#N/A</v>
      </c>
      <c r="X179" s="491" t="e">
        <f ca="1">+IF(AND(ISNUMBER(OFFSET('Sanitation Data'!$D$10,0,10*ROW('Sanitation Data'!D173))),'Data Summary'!CM179="Yes"),OFFSET('Sanitation Data'!$D$10,0,10*ROW('Sanitation Data'!D173)),NA())</f>
        <v>#N/A</v>
      </c>
      <c r="Y179" s="491" t="e">
        <f ca="1">+IF(AND(ISNUMBER(OFFSET('Sanitation Data'!$D$11,0,10*ROW('Sanitation Data'!D173))),'Data Summary'!CN179="Yes"),OFFSET('Sanitation Data'!$D$11,0,10*ROW('Sanitation Data'!D173)),NA())</f>
        <v>#N/A</v>
      </c>
      <c r="Z179" s="491" t="e">
        <f ca="1">+IF(AND(ISNUMBER(OFFSET('Sanitation Data'!$D$12,0,10*ROW('Sanitation Data'!D173))),'Data Summary'!CO179="Yes"),OFFSET('Sanitation Data'!$D$12,0,10*ROW('Sanitation Data'!D173)),NA())</f>
        <v>#N/A</v>
      </c>
      <c r="AA179" s="491" t="e">
        <f ca="1">+IF(AND(ISNUMBER(OFFSET('Sanitation Data'!$E$4,0,10*ROW('Sanitation Data'!E173))),'Data Summary'!CP179="Yes"),100-OFFSET('Sanitation Data'!$E$4,0,10*ROW('Sanitation Data'!E173)),NA())</f>
        <v>#N/A</v>
      </c>
      <c r="AB179" s="491" t="e">
        <f ca="1">+IF(AND(ISNUMBER(OFFSET('Sanitation Data'!$E$6,0,10*ROW('Sanitation Data'!E173))),'Data Summary'!CQ179="Yes"),OFFSET('Sanitation Data'!$E$6,0,10*ROW('Sanitation Data'!E173)),NA())</f>
        <v>#N/A</v>
      </c>
      <c r="AC179" s="491" t="e">
        <f ca="1">+IF(AND(ISNUMBER(OFFSET('Sanitation Data'!$E$10,0,10*ROW('Sanitation Data'!E173))),'Data Summary'!CR179="Yes"),OFFSET('Sanitation Data'!$E$10,0,10*ROW('Sanitation Data'!E173)),NA())</f>
        <v>#N/A</v>
      </c>
      <c r="AD179" s="491" t="e">
        <f ca="1">+IF(AND(ISNUMBER(OFFSET('Sanitation Data'!$E$11,0,10*ROW('Sanitation Data'!E173))),'Data Summary'!CS179="Yes"),OFFSET('Sanitation Data'!$E$11,0,10*ROW('Sanitation Data'!E173)),NA())</f>
        <v>#N/A</v>
      </c>
      <c r="AE179" s="491" t="e">
        <f ca="1">+IF(AND(ISNUMBER(OFFSET('Sanitation Data'!$E$12,0,10*ROW('Sanitation Data'!E173))),'Data Summary'!CT179="Yes"),OFFSET('Sanitation Data'!$E$12,0,10*ROW('Sanitation Data'!E173)),NA())</f>
        <v>#N/A</v>
      </c>
      <c r="AF179" s="491" t="e">
        <f ca="1">+IF(AND(ISNUMBER(OFFSET('Sanitation Data'!$F$4,0,10*ROW('Sanitation Data'!F173))),'Data Summary'!CU179="Yes"),100-OFFSET('Sanitation Data'!$F$4,0,10*ROW('Sanitation Data'!F173)),NA())</f>
        <v>#N/A</v>
      </c>
      <c r="AG179" s="491" t="e">
        <f ca="1">+IF(AND(ISNUMBER(OFFSET('Sanitation Data'!$F$6,0,10*ROW('Sanitation Data'!F173))),'Data Summary'!CV179="Yes"),OFFSET('Sanitation Data'!$F$6,0,10*ROW('Sanitation Data'!F173)),NA())</f>
        <v>#N/A</v>
      </c>
      <c r="AH179" s="491" t="e">
        <f ca="1">+IF(AND(ISNUMBER(OFFSET('Sanitation Data'!$F$10,0,10*ROW('Sanitation Data'!F173))),'Data Summary'!CW179="Yes"),OFFSET('Sanitation Data'!$F$10,0,10*ROW('Sanitation Data'!F173)),NA())</f>
        <v>#N/A</v>
      </c>
      <c r="AI179" s="491" t="e">
        <f ca="1">+IF(AND(ISNUMBER(OFFSET('Sanitation Data'!$F$11,0,10*ROW('Sanitation Data'!F173))),'Data Summary'!CX179="Yes"),OFFSET('Sanitation Data'!$F$11,0,10*ROW('Sanitation Data'!F173)),NA())</f>
        <v>#N/A</v>
      </c>
      <c r="AJ179" s="491" t="e">
        <f ca="1">+IF(AND(ISNUMBER(OFFSET('Sanitation Data'!$F$12,0,10*ROW('Sanitation Data'!F173))),'Data Summary'!CY179="Yes"),OFFSET('Sanitation Data'!$F$12,0,10*ROW('Sanitation Data'!F173)),NA())</f>
        <v>#N/A</v>
      </c>
      <c r="AK179" s="491" t="e">
        <f ca="1">+IF(AND(ISNUMBER(OFFSET('Sanitation Data'!$G$4,0,10*ROW('Sanitation Data'!G173))),'Data Summary'!CZ179="Yes"),100-OFFSET('Sanitation Data'!$G$4,0,10*ROW('Sanitation Data'!G173)),NA())</f>
        <v>#N/A</v>
      </c>
      <c r="AL179" s="491" t="e">
        <f ca="1">+IF(AND(ISNUMBER(OFFSET('Sanitation Data'!$G$6,0,10*ROW('Sanitation Data'!G173))),'Data Summary'!DA179="Yes"),OFFSET('Sanitation Data'!$G$6,0,10*ROW('Sanitation Data'!G173)),NA())</f>
        <v>#N/A</v>
      </c>
      <c r="AM179" s="491" t="e">
        <f ca="1">+IF(AND(ISNUMBER(OFFSET('Sanitation Data'!$G$10,0,10*ROW('Sanitation Data'!G173))),'Data Summary'!DB179="Yes"),OFFSET('Sanitation Data'!$G$10,0,10*ROW('Sanitation Data'!G173)),NA())</f>
        <v>#N/A</v>
      </c>
      <c r="AN179" s="491" t="e">
        <f ca="1">+IF(AND(ISNUMBER(OFFSET('Sanitation Data'!$G$11,0,10*ROW('Sanitation Data'!G173))),'Data Summary'!DC179="Yes"),OFFSET('Sanitation Data'!$G$11,0,10*ROW('Sanitation Data'!G173)),NA())</f>
        <v>#N/A</v>
      </c>
      <c r="AO179" s="491" t="e">
        <f ca="1">+IF(AND(ISNUMBER(OFFSET('Sanitation Data'!$G$12,0,10*ROW('Sanitation Data'!G173))),'Data Summary'!DD179="Yes"),OFFSET('Sanitation Data'!$G$12,0,10*ROW('Sanitation Data'!G173)),NA())</f>
        <v>#N/A</v>
      </c>
      <c r="AP179" s="491" t="e">
        <f ca="1">+IF(AND(ISNUMBER(OFFSET('Sanitation Data'!$H$4,0,10*ROW('Sanitation Data'!H173))),'Data Summary'!DE179="Yes"),100-OFFSET('Sanitation Data'!$H$4,0,10*ROW('Sanitation Data'!H173)),NA())</f>
        <v>#N/A</v>
      </c>
      <c r="AQ179" s="491" t="e">
        <f ca="1">+IF(AND(ISNUMBER(OFFSET('Sanitation Data'!$H$6,0,10*ROW('Sanitation Data'!H173))),'Data Summary'!DF179="Yes"),OFFSET('Sanitation Data'!$H$6,0,10*ROW('Sanitation Data'!H173)),NA())</f>
        <v>#N/A</v>
      </c>
      <c r="AR179" s="491" t="e">
        <f ca="1">+IF(AND(ISNUMBER(OFFSET('Sanitation Data'!$H$10,0,10*ROW('Sanitation Data'!H173))),'Data Summary'!DG179="Yes"),OFFSET('Sanitation Data'!$H$10,0,10*ROW('Sanitation Data'!H173)),NA())</f>
        <v>#N/A</v>
      </c>
      <c r="AS179" s="491" t="e">
        <f ca="1">+IF(AND(ISNUMBER(OFFSET('Sanitation Data'!$H$11,0,10*ROW('Sanitation Data'!H173))),'Data Summary'!DH179="Yes"),OFFSET('Sanitation Data'!$H$11,0,10*ROW('Sanitation Data'!H173)),NA())</f>
        <v>#N/A</v>
      </c>
      <c r="AT179" s="491" t="e">
        <f ca="1">+IF(AND(ISNUMBER(OFFSET('Sanitation Data'!$H$12,0,10*ROW('Sanitation Data'!H173))),'Data Summary'!DI179="Yes"),OFFSET('Sanitation Data'!$H$12,0,10*ROW('Sanitation Data'!H173)),NA())</f>
        <v>#N/A</v>
      </c>
      <c r="AU179" s="491" t="e">
        <f ca="1">+IF(AND(ISNUMBER(OFFSET('Sanitation Data'!$I$4,0,10*ROW('Sanitation Data'!I173))),'Data Summary'!DJ179="Yes"),100-OFFSET('Sanitation Data'!$I$4,0,10*ROW('Sanitation Data'!I173)),NA())</f>
        <v>#N/A</v>
      </c>
      <c r="AV179" s="491" t="e">
        <f ca="1">+IF(AND(ISNUMBER(OFFSET('Sanitation Data'!$I$6,0,10*ROW('Sanitation Data'!I173))),'Data Summary'!DK179="Yes"),OFFSET('Sanitation Data'!$I$6,0,10*ROW('Sanitation Data'!I173)),NA())</f>
        <v>#N/A</v>
      </c>
      <c r="AW179" s="491" t="e">
        <f ca="1">+IF(AND(ISNUMBER(OFFSET('Sanitation Data'!$I$10,0,10*ROW('Sanitation Data'!I173))),'Data Summary'!DL179="Yes"),OFFSET('Sanitation Data'!$I$10,0,10*ROW('Sanitation Data'!I173)),NA())</f>
        <v>#N/A</v>
      </c>
      <c r="AX179" s="491" t="e">
        <f ca="1">+IF(AND(ISNUMBER(OFFSET('Sanitation Data'!$I$11,0,10*ROW('Sanitation Data'!I173))),'Data Summary'!DM179="Yes"),OFFSET('Sanitation Data'!$I$11,0,10*ROW('Sanitation Data'!I173)),NA())</f>
        <v>#N/A</v>
      </c>
      <c r="AY179" s="491" t="e">
        <f ca="1">+IF(AND(ISNUMBER(OFFSET('Sanitation Data'!$I$12,0,10*ROW('Sanitation Data'!I173))),'Data Summary'!DN179="Yes"),OFFSET('Sanitation Data'!$I$12,0,10*ROW('Sanitation Data'!I173)),NA())</f>
        <v>#N/A</v>
      </c>
      <c r="AZ179" s="492" t="e">
        <f ca="1">+IF(AND(ISNUMBER(OFFSET('Hygiene Data'!$D$5,0,10*ROW('Hygiene Data'!D173))),'Data Summary'!DO179="Yes"),OFFSET('Hygiene Data'!$D$5,0,10*ROW('Hygiene Data'!D173)),NA())</f>
        <v>#N/A</v>
      </c>
      <c r="BA179" s="492" t="e">
        <f ca="1">+IF(AND(ISNUMBER(OFFSET('Hygiene Data'!$D$7,0,10*ROW('Hygiene Data'!D173))),'Data Summary'!DP179="Yes"),OFFSET('Hygiene Data'!$D$7,0,10*ROW('Hygiene Data'!D173)),NA())</f>
        <v>#N/A</v>
      </c>
      <c r="BB179" s="492" t="e">
        <f ca="1">+IF(AND(ISNUMBER(OFFSET('Hygiene Data'!$D$9,0,10*ROW('Hygiene Data'!D173))),'Data Summary'!DQ179="Yes"),OFFSET('Hygiene Data'!$D$9,0,10*ROW('Hygiene Data'!D173)),NA())</f>
        <v>#N/A</v>
      </c>
      <c r="BC179" s="492" t="e">
        <f ca="1">+IF(AND(ISNUMBER(OFFSET('Hygiene Data'!$E$5,0,10*ROW('Hygiene Data'!E173))),'Data Summary'!DR179="Yes"),OFFSET('Hygiene Data'!$E$5,0,10*ROW('Hygiene Data'!E173)),NA())</f>
        <v>#N/A</v>
      </c>
      <c r="BD179" s="492" t="e">
        <f ca="1">+IF(AND(ISNUMBER(OFFSET('Hygiene Data'!$E$7,0,10*ROW('Hygiene Data'!E173))),'Data Summary'!DS179="Yes"),OFFSET('Hygiene Data'!$E$7,0,10*ROW('Hygiene Data'!E173)),NA())</f>
        <v>#N/A</v>
      </c>
      <c r="BE179" s="492" t="e">
        <f ca="1">+IF(AND(ISNUMBER(OFFSET('Hygiene Data'!$E$9,0,10*ROW('Hygiene Data'!E173))),'Data Summary'!DT179="Yes"),OFFSET('Hygiene Data'!$E$9,0,10*ROW('Hygiene Data'!E173)),NA())</f>
        <v>#N/A</v>
      </c>
      <c r="BF179" s="492" t="e">
        <f ca="1">+IF(AND(ISNUMBER(OFFSET('Hygiene Data'!$F$5,0,10*ROW('Hygiene Data'!F173))),'Data Summary'!DU179="Yes"),OFFSET('Hygiene Data'!$F$5,0,10*ROW('Hygiene Data'!F173)),NA())</f>
        <v>#N/A</v>
      </c>
      <c r="BG179" s="492" t="e">
        <f ca="1">+IF(AND(ISNUMBER(OFFSET('Hygiene Data'!$F$7,0,10*ROW('Hygiene Data'!F173))),'Data Summary'!DV179="Yes"),OFFSET('Hygiene Data'!$F$7,0,10*ROW('Hygiene Data'!F173)),NA())</f>
        <v>#N/A</v>
      </c>
      <c r="BH179" s="492" t="e">
        <f ca="1">+IF(AND(ISNUMBER(OFFSET('Hygiene Data'!$F$9,0,10*ROW('Hygiene Data'!F173))),'Data Summary'!DW179="Yes"),OFFSET('Hygiene Data'!$F$9,0,10*ROW('Hygiene Data'!F173)),NA())</f>
        <v>#N/A</v>
      </c>
      <c r="BI179" s="492" t="e">
        <f ca="1">+IF(AND(ISNUMBER(OFFSET('Hygiene Data'!$G$5,0,10*ROW('Hygiene Data'!G173))),'Data Summary'!DX179="Yes"),OFFSET('Hygiene Data'!$G$5,0,10*ROW('Hygiene Data'!G173)),NA())</f>
        <v>#N/A</v>
      </c>
      <c r="BJ179" s="492" t="e">
        <f ca="1">+IF(AND(ISNUMBER(OFFSET('Hygiene Data'!$G$7,0,10*ROW('Hygiene Data'!G173))),'Data Summary'!DY179="Yes"),OFFSET('Hygiene Data'!$G$7,0,10*ROW('Hygiene Data'!G173)),NA())</f>
        <v>#N/A</v>
      </c>
      <c r="BK179" s="492" t="e">
        <f ca="1">+IF(AND(ISNUMBER(OFFSET('Hygiene Data'!$G$9,0,10*ROW('Hygiene Data'!G173))),'Data Summary'!DZ179="Yes"),OFFSET('Hygiene Data'!$G$9,0,10*ROW('Hygiene Data'!G173)),NA())</f>
        <v>#N/A</v>
      </c>
      <c r="BL179" s="492" t="e">
        <f ca="1">+IF(AND(ISNUMBER(OFFSET('Hygiene Data'!$H$5,0,10*ROW('Hygiene Data'!H173))),'Data Summary'!EA179="Yes"),OFFSET('Hygiene Data'!$H$5,0,10*ROW('Hygiene Data'!H173)),NA())</f>
        <v>#N/A</v>
      </c>
      <c r="BM179" s="492" t="e">
        <f ca="1">+IF(AND(ISNUMBER(OFFSET('Hygiene Data'!$H$7,0,10*ROW('Hygiene Data'!H173))),'Data Summary'!EB179="Yes"),OFFSET('Hygiene Data'!$H$7,0,10*ROW('Hygiene Data'!H173)),NA())</f>
        <v>#N/A</v>
      </c>
      <c r="BN179" s="492" t="e">
        <f ca="1">+IF(AND(ISNUMBER(OFFSET('Hygiene Data'!$H$9,0,10*ROW('Hygiene Data'!H173))),'Data Summary'!EC179="Yes"),OFFSET('Hygiene Data'!$H$9,0,10*ROW('Hygiene Data'!H173)),NA())</f>
        <v>#N/A</v>
      </c>
      <c r="BO179" s="492" t="e">
        <f ca="1">+IF(AND(ISNUMBER(OFFSET('Hygiene Data'!$I$5,0,10*ROW('Hygiene Data'!I173))),'Data Summary'!ED179="Yes"),OFFSET('Hygiene Data'!$I$5,0,10*ROW('Hygiene Data'!I173)),NA())</f>
        <v>#N/A</v>
      </c>
      <c r="BP179" s="492" t="e">
        <f ca="1">+IF(AND(ISNUMBER(OFFSET('Hygiene Data'!$I$7,0,10*ROW('Hygiene Data'!I173))),'Data Summary'!EE179="Yes"),OFFSET('Hygiene Data'!$I$7,0,10*ROW('Hygiene Data'!I173)),NA())</f>
        <v>#N/A</v>
      </c>
      <c r="BQ179" s="492" t="e">
        <f ca="1">+IF(AND(ISNUMBER(OFFSET('Hygiene Data'!$I$9,0,10*ROW('Hygiene Data'!I173))),'Data Summary'!EF179="Yes"),OFFSET('Hygiene Data'!$I$9,0,10*ROW('Hygiene Data'!I173)),NA())</f>
        <v>#N/A</v>
      </c>
    </row>
    <row r="180" spans="1:69" x14ac:dyDescent="0.25">
      <c r="A180" s="488" t="e">
        <f ca="1">+RIGHT('Data Summary'!A180,LEN('Data Summary'!A180)-9)</f>
        <v>#VALUE!</v>
      </c>
      <c r="B180" s="462" t="str">
        <f ca="1">+IF(ISTEXT('Data Summary'!B180),'Data Summary'!B180,"")</f>
        <v/>
      </c>
      <c r="C180" s="489" t="e">
        <f ca="1">+VALUE('Data Summary'!C180)</f>
        <v>#VALUE!</v>
      </c>
      <c r="D180" s="490" t="e">
        <f ca="1">+IF(AND(ISNUMBER(OFFSET('Water Data'!$D$4,0,10*ROW('Water Data'!D174))),'Data Summary'!BS180="Yes"),100-OFFSET('Water Data'!$D$4,0,10*ROW('Water Data'!D174)),NA())</f>
        <v>#N/A</v>
      </c>
      <c r="E180" s="490" t="e">
        <f ca="1">+IF(AND(ISNUMBER(OFFSET('Water Data'!$D$6,0,10*ROW('Water Data'!D174))),'Data Summary'!BT180="Yes"),OFFSET('Water Data'!$D$6,0,10*ROW('Water Data'!D174)),NA())</f>
        <v>#N/A</v>
      </c>
      <c r="F180" s="490" t="e">
        <f ca="1">+IF(AND(ISNUMBER(OFFSET('Water Data'!$D$9,0,10*ROW('Water Data'!D174))),'Data Summary'!BU180="Yes"),OFFSET('Water Data'!$D$9,0,10*ROW('Water Data'!D174)),NA())</f>
        <v>#N/A</v>
      </c>
      <c r="G180" s="490" t="e">
        <f ca="1">+IF(AND(ISNUMBER(OFFSET('Water Data'!$E$4,0,10*ROW('Water Data'!E174))),'Data Summary'!BV180="Yes"),100-OFFSET('Water Data'!$E$4,0,10*ROW('Water Data'!E174)),NA())</f>
        <v>#N/A</v>
      </c>
      <c r="H180" s="490" t="e">
        <f ca="1">+IF(AND(ISNUMBER(OFFSET('Water Data'!$E$6,0,10*ROW('Water Data'!E174))),'Data Summary'!BW180="Yes"),OFFSET('Water Data'!$E$6,0,10*ROW('Water Data'!E174)),NA())</f>
        <v>#N/A</v>
      </c>
      <c r="I180" s="490" t="e">
        <f ca="1">+IF(AND(ISNUMBER(OFFSET('Water Data'!$E$9,0,10*ROW('Water Data'!E174))),'Data Summary'!BX180="Yes"),OFFSET('Water Data'!$E$9,0,10*ROW('Water Data'!E174)),NA())</f>
        <v>#N/A</v>
      </c>
      <c r="J180" s="490" t="e">
        <f ca="1">+IF(AND(ISNUMBER(OFFSET('Water Data'!$F$4,0,10*ROW('Water Data'!F174))),'Data Summary'!BY180="Yes"),100-OFFSET('Water Data'!$F$4,0,10*ROW('Water Data'!F174)),NA())</f>
        <v>#N/A</v>
      </c>
      <c r="K180" s="490" t="e">
        <f ca="1">+IF(AND(ISNUMBER(OFFSET('Water Data'!$F$6,0,10*ROW('Water Data'!F174))),'Data Summary'!BZ180="Yes"),OFFSET('Water Data'!$F$6,0,10*ROW('Water Data'!F174)),NA())</f>
        <v>#N/A</v>
      </c>
      <c r="L180" s="490" t="e">
        <f ca="1">+IF(AND(ISNUMBER(OFFSET('Water Data'!$F$9,0,10*ROW('Water Data'!F174))),'Data Summary'!CA180="Yes"),OFFSET('Water Data'!$F$9,0,10*ROW('Water Data'!F174)),NA())</f>
        <v>#N/A</v>
      </c>
      <c r="M180" s="490" t="e">
        <f ca="1">+IF(AND(ISNUMBER(OFFSET('Water Data'!$G$4,0,10*ROW('Water Data'!G174))),'Data Summary'!CB180="Yes"),100-OFFSET('Water Data'!$G$4,0,10*ROW('Water Data'!G174)),NA())</f>
        <v>#N/A</v>
      </c>
      <c r="N180" s="490" t="e">
        <f ca="1">+IF(AND(ISNUMBER(OFFSET('Water Data'!$G$6,0,10*ROW('Water Data'!G174))),'Data Summary'!CC180="Yes"),OFFSET('Water Data'!$G$6,0,10*ROW('Water Data'!G174)),NA())</f>
        <v>#N/A</v>
      </c>
      <c r="O180" s="490" t="e">
        <f ca="1">+IF(AND(ISNUMBER(OFFSET('Water Data'!$G$9,0,10*ROW('Water Data'!G174))),'Data Summary'!CD180="Yes"),OFFSET('Water Data'!$G$9,0,10*ROW('Water Data'!G174)),NA())</f>
        <v>#N/A</v>
      </c>
      <c r="P180" s="490" t="e">
        <f ca="1">+IF(AND(ISNUMBER(OFFSET('Water Data'!$H$4,0,10*ROW('Water Data'!H174))),'Data Summary'!CE180="Yes"),100-OFFSET('Water Data'!$H$4,0,10*ROW('Water Data'!H174)),NA())</f>
        <v>#N/A</v>
      </c>
      <c r="Q180" s="490" t="e">
        <f ca="1">+IF(AND(ISNUMBER(OFFSET('Water Data'!$H$6,0,10*ROW('Water Data'!H174))),'Data Summary'!CF180="Yes"),OFFSET('Water Data'!$H$6,0,10*ROW('Water Data'!H174)),NA())</f>
        <v>#N/A</v>
      </c>
      <c r="R180" s="490" t="e">
        <f ca="1">+IF(AND(ISNUMBER(OFFSET('Water Data'!$H$9,0,10*ROW('Water Data'!H174))),'Data Summary'!CG180="Yes"),OFFSET('Water Data'!$H$9,0,10*ROW('Water Data'!H174)),NA())</f>
        <v>#N/A</v>
      </c>
      <c r="S180" s="490" t="e">
        <f ca="1">+IF(AND(ISNUMBER(OFFSET('Water Data'!$I$4,0,10*ROW('Water Data'!I174))),'Data Summary'!CH180="Yes"),100-OFFSET('Water Data'!$I$4,0,10*ROW('Water Data'!I174)),NA())</f>
        <v>#N/A</v>
      </c>
      <c r="T180" s="490" t="e">
        <f ca="1">+IF(AND(ISNUMBER(OFFSET('Water Data'!$I$6,0,10*ROW('Water Data'!I174))),'Data Summary'!CI180="Yes"),OFFSET('Water Data'!$I$6,0,10*ROW('Water Data'!I174)),NA())</f>
        <v>#N/A</v>
      </c>
      <c r="U180" s="490" t="e">
        <f ca="1">+IF(AND(ISNUMBER(OFFSET('Water Data'!$I$9,0,10*ROW('Water Data'!I174))),'Data Summary'!CJ180="Yes"),OFFSET('Water Data'!$I$9,0,10*ROW('Water Data'!I174)),NA())</f>
        <v>#N/A</v>
      </c>
      <c r="V180" s="491" t="e">
        <f ca="1">+IF(AND(ISNUMBER(OFFSET('Sanitation Data'!$D$4,0,10*ROW('Sanitation Data'!D174))),'Data Summary'!CK180="Yes"),100-OFFSET('Sanitation Data'!$D$4,0,10*ROW('Sanitation Data'!D174)),NA())</f>
        <v>#N/A</v>
      </c>
      <c r="W180" s="491" t="e">
        <f ca="1">+IF(AND(ISNUMBER(OFFSET('Sanitation Data'!$D$6,0,10*ROW('Sanitation Data'!D174))),'Data Summary'!CL180="Yes"),OFFSET('Sanitation Data'!$D$6,0,10*ROW('Sanitation Data'!D174)),NA())</f>
        <v>#N/A</v>
      </c>
      <c r="X180" s="491" t="e">
        <f ca="1">+IF(AND(ISNUMBER(OFFSET('Sanitation Data'!$D$10,0,10*ROW('Sanitation Data'!D174))),'Data Summary'!CM180="Yes"),OFFSET('Sanitation Data'!$D$10,0,10*ROW('Sanitation Data'!D174)),NA())</f>
        <v>#N/A</v>
      </c>
      <c r="Y180" s="491" t="e">
        <f ca="1">+IF(AND(ISNUMBER(OFFSET('Sanitation Data'!$D$11,0,10*ROW('Sanitation Data'!D174))),'Data Summary'!CN180="Yes"),OFFSET('Sanitation Data'!$D$11,0,10*ROW('Sanitation Data'!D174)),NA())</f>
        <v>#N/A</v>
      </c>
      <c r="Z180" s="491" t="e">
        <f ca="1">+IF(AND(ISNUMBER(OFFSET('Sanitation Data'!$D$12,0,10*ROW('Sanitation Data'!D174))),'Data Summary'!CO180="Yes"),OFFSET('Sanitation Data'!$D$12,0,10*ROW('Sanitation Data'!D174)),NA())</f>
        <v>#N/A</v>
      </c>
      <c r="AA180" s="491" t="e">
        <f ca="1">+IF(AND(ISNUMBER(OFFSET('Sanitation Data'!$E$4,0,10*ROW('Sanitation Data'!E174))),'Data Summary'!CP180="Yes"),100-OFFSET('Sanitation Data'!$E$4,0,10*ROW('Sanitation Data'!E174)),NA())</f>
        <v>#N/A</v>
      </c>
      <c r="AB180" s="491" t="e">
        <f ca="1">+IF(AND(ISNUMBER(OFFSET('Sanitation Data'!$E$6,0,10*ROW('Sanitation Data'!E174))),'Data Summary'!CQ180="Yes"),OFFSET('Sanitation Data'!$E$6,0,10*ROW('Sanitation Data'!E174)),NA())</f>
        <v>#N/A</v>
      </c>
      <c r="AC180" s="491" t="e">
        <f ca="1">+IF(AND(ISNUMBER(OFFSET('Sanitation Data'!$E$10,0,10*ROW('Sanitation Data'!E174))),'Data Summary'!CR180="Yes"),OFFSET('Sanitation Data'!$E$10,0,10*ROW('Sanitation Data'!E174)),NA())</f>
        <v>#N/A</v>
      </c>
      <c r="AD180" s="491" t="e">
        <f ca="1">+IF(AND(ISNUMBER(OFFSET('Sanitation Data'!$E$11,0,10*ROW('Sanitation Data'!E174))),'Data Summary'!CS180="Yes"),OFFSET('Sanitation Data'!$E$11,0,10*ROW('Sanitation Data'!E174)),NA())</f>
        <v>#N/A</v>
      </c>
      <c r="AE180" s="491" t="e">
        <f ca="1">+IF(AND(ISNUMBER(OFFSET('Sanitation Data'!$E$12,0,10*ROW('Sanitation Data'!E174))),'Data Summary'!CT180="Yes"),OFFSET('Sanitation Data'!$E$12,0,10*ROW('Sanitation Data'!E174)),NA())</f>
        <v>#N/A</v>
      </c>
      <c r="AF180" s="491" t="e">
        <f ca="1">+IF(AND(ISNUMBER(OFFSET('Sanitation Data'!$F$4,0,10*ROW('Sanitation Data'!F174))),'Data Summary'!CU180="Yes"),100-OFFSET('Sanitation Data'!$F$4,0,10*ROW('Sanitation Data'!F174)),NA())</f>
        <v>#N/A</v>
      </c>
      <c r="AG180" s="491" t="e">
        <f ca="1">+IF(AND(ISNUMBER(OFFSET('Sanitation Data'!$F$6,0,10*ROW('Sanitation Data'!F174))),'Data Summary'!CV180="Yes"),OFFSET('Sanitation Data'!$F$6,0,10*ROW('Sanitation Data'!F174)),NA())</f>
        <v>#N/A</v>
      </c>
      <c r="AH180" s="491" t="e">
        <f ca="1">+IF(AND(ISNUMBER(OFFSET('Sanitation Data'!$F$10,0,10*ROW('Sanitation Data'!F174))),'Data Summary'!CW180="Yes"),OFFSET('Sanitation Data'!$F$10,0,10*ROW('Sanitation Data'!F174)),NA())</f>
        <v>#N/A</v>
      </c>
      <c r="AI180" s="491" t="e">
        <f ca="1">+IF(AND(ISNUMBER(OFFSET('Sanitation Data'!$F$11,0,10*ROW('Sanitation Data'!F174))),'Data Summary'!CX180="Yes"),OFFSET('Sanitation Data'!$F$11,0,10*ROW('Sanitation Data'!F174)),NA())</f>
        <v>#N/A</v>
      </c>
      <c r="AJ180" s="491" t="e">
        <f ca="1">+IF(AND(ISNUMBER(OFFSET('Sanitation Data'!$F$12,0,10*ROW('Sanitation Data'!F174))),'Data Summary'!CY180="Yes"),OFFSET('Sanitation Data'!$F$12,0,10*ROW('Sanitation Data'!F174)),NA())</f>
        <v>#N/A</v>
      </c>
      <c r="AK180" s="491" t="e">
        <f ca="1">+IF(AND(ISNUMBER(OFFSET('Sanitation Data'!$G$4,0,10*ROW('Sanitation Data'!G174))),'Data Summary'!CZ180="Yes"),100-OFFSET('Sanitation Data'!$G$4,0,10*ROW('Sanitation Data'!G174)),NA())</f>
        <v>#N/A</v>
      </c>
      <c r="AL180" s="491" t="e">
        <f ca="1">+IF(AND(ISNUMBER(OFFSET('Sanitation Data'!$G$6,0,10*ROW('Sanitation Data'!G174))),'Data Summary'!DA180="Yes"),OFFSET('Sanitation Data'!$G$6,0,10*ROW('Sanitation Data'!G174)),NA())</f>
        <v>#N/A</v>
      </c>
      <c r="AM180" s="491" t="e">
        <f ca="1">+IF(AND(ISNUMBER(OFFSET('Sanitation Data'!$G$10,0,10*ROW('Sanitation Data'!G174))),'Data Summary'!DB180="Yes"),OFFSET('Sanitation Data'!$G$10,0,10*ROW('Sanitation Data'!G174)),NA())</f>
        <v>#N/A</v>
      </c>
      <c r="AN180" s="491" t="e">
        <f ca="1">+IF(AND(ISNUMBER(OFFSET('Sanitation Data'!$G$11,0,10*ROW('Sanitation Data'!G174))),'Data Summary'!DC180="Yes"),OFFSET('Sanitation Data'!$G$11,0,10*ROW('Sanitation Data'!G174)),NA())</f>
        <v>#N/A</v>
      </c>
      <c r="AO180" s="491" t="e">
        <f ca="1">+IF(AND(ISNUMBER(OFFSET('Sanitation Data'!$G$12,0,10*ROW('Sanitation Data'!G174))),'Data Summary'!DD180="Yes"),OFFSET('Sanitation Data'!$G$12,0,10*ROW('Sanitation Data'!G174)),NA())</f>
        <v>#N/A</v>
      </c>
      <c r="AP180" s="491" t="e">
        <f ca="1">+IF(AND(ISNUMBER(OFFSET('Sanitation Data'!$H$4,0,10*ROW('Sanitation Data'!H174))),'Data Summary'!DE180="Yes"),100-OFFSET('Sanitation Data'!$H$4,0,10*ROW('Sanitation Data'!H174)),NA())</f>
        <v>#N/A</v>
      </c>
      <c r="AQ180" s="491" t="e">
        <f ca="1">+IF(AND(ISNUMBER(OFFSET('Sanitation Data'!$H$6,0,10*ROW('Sanitation Data'!H174))),'Data Summary'!DF180="Yes"),OFFSET('Sanitation Data'!$H$6,0,10*ROW('Sanitation Data'!H174)),NA())</f>
        <v>#N/A</v>
      </c>
      <c r="AR180" s="491" t="e">
        <f ca="1">+IF(AND(ISNUMBER(OFFSET('Sanitation Data'!$H$10,0,10*ROW('Sanitation Data'!H174))),'Data Summary'!DG180="Yes"),OFFSET('Sanitation Data'!$H$10,0,10*ROW('Sanitation Data'!H174)),NA())</f>
        <v>#N/A</v>
      </c>
      <c r="AS180" s="491" t="e">
        <f ca="1">+IF(AND(ISNUMBER(OFFSET('Sanitation Data'!$H$11,0,10*ROW('Sanitation Data'!H174))),'Data Summary'!DH180="Yes"),OFFSET('Sanitation Data'!$H$11,0,10*ROW('Sanitation Data'!H174)),NA())</f>
        <v>#N/A</v>
      </c>
      <c r="AT180" s="491" t="e">
        <f ca="1">+IF(AND(ISNUMBER(OFFSET('Sanitation Data'!$H$12,0,10*ROW('Sanitation Data'!H174))),'Data Summary'!DI180="Yes"),OFFSET('Sanitation Data'!$H$12,0,10*ROW('Sanitation Data'!H174)),NA())</f>
        <v>#N/A</v>
      </c>
      <c r="AU180" s="491" t="e">
        <f ca="1">+IF(AND(ISNUMBER(OFFSET('Sanitation Data'!$I$4,0,10*ROW('Sanitation Data'!I174))),'Data Summary'!DJ180="Yes"),100-OFFSET('Sanitation Data'!$I$4,0,10*ROW('Sanitation Data'!I174)),NA())</f>
        <v>#N/A</v>
      </c>
      <c r="AV180" s="491" t="e">
        <f ca="1">+IF(AND(ISNUMBER(OFFSET('Sanitation Data'!$I$6,0,10*ROW('Sanitation Data'!I174))),'Data Summary'!DK180="Yes"),OFFSET('Sanitation Data'!$I$6,0,10*ROW('Sanitation Data'!I174)),NA())</f>
        <v>#N/A</v>
      </c>
      <c r="AW180" s="491" t="e">
        <f ca="1">+IF(AND(ISNUMBER(OFFSET('Sanitation Data'!$I$10,0,10*ROW('Sanitation Data'!I174))),'Data Summary'!DL180="Yes"),OFFSET('Sanitation Data'!$I$10,0,10*ROW('Sanitation Data'!I174)),NA())</f>
        <v>#N/A</v>
      </c>
      <c r="AX180" s="491" t="e">
        <f ca="1">+IF(AND(ISNUMBER(OFFSET('Sanitation Data'!$I$11,0,10*ROW('Sanitation Data'!I174))),'Data Summary'!DM180="Yes"),OFFSET('Sanitation Data'!$I$11,0,10*ROW('Sanitation Data'!I174)),NA())</f>
        <v>#N/A</v>
      </c>
      <c r="AY180" s="491" t="e">
        <f ca="1">+IF(AND(ISNUMBER(OFFSET('Sanitation Data'!$I$12,0,10*ROW('Sanitation Data'!I174))),'Data Summary'!DN180="Yes"),OFFSET('Sanitation Data'!$I$12,0,10*ROW('Sanitation Data'!I174)),NA())</f>
        <v>#N/A</v>
      </c>
      <c r="AZ180" s="492" t="e">
        <f ca="1">+IF(AND(ISNUMBER(OFFSET('Hygiene Data'!$D$5,0,10*ROW('Hygiene Data'!D174))),'Data Summary'!DO180="Yes"),OFFSET('Hygiene Data'!$D$5,0,10*ROW('Hygiene Data'!D174)),NA())</f>
        <v>#N/A</v>
      </c>
      <c r="BA180" s="492" t="e">
        <f ca="1">+IF(AND(ISNUMBER(OFFSET('Hygiene Data'!$D$7,0,10*ROW('Hygiene Data'!D174))),'Data Summary'!DP180="Yes"),OFFSET('Hygiene Data'!$D$7,0,10*ROW('Hygiene Data'!D174)),NA())</f>
        <v>#N/A</v>
      </c>
      <c r="BB180" s="492" t="e">
        <f ca="1">+IF(AND(ISNUMBER(OFFSET('Hygiene Data'!$D$9,0,10*ROW('Hygiene Data'!D174))),'Data Summary'!DQ180="Yes"),OFFSET('Hygiene Data'!$D$9,0,10*ROW('Hygiene Data'!D174)),NA())</f>
        <v>#N/A</v>
      </c>
      <c r="BC180" s="492" t="e">
        <f ca="1">+IF(AND(ISNUMBER(OFFSET('Hygiene Data'!$E$5,0,10*ROW('Hygiene Data'!E174))),'Data Summary'!DR180="Yes"),OFFSET('Hygiene Data'!$E$5,0,10*ROW('Hygiene Data'!E174)),NA())</f>
        <v>#N/A</v>
      </c>
      <c r="BD180" s="492" t="e">
        <f ca="1">+IF(AND(ISNUMBER(OFFSET('Hygiene Data'!$E$7,0,10*ROW('Hygiene Data'!E174))),'Data Summary'!DS180="Yes"),OFFSET('Hygiene Data'!$E$7,0,10*ROW('Hygiene Data'!E174)),NA())</f>
        <v>#N/A</v>
      </c>
      <c r="BE180" s="492" t="e">
        <f ca="1">+IF(AND(ISNUMBER(OFFSET('Hygiene Data'!$E$9,0,10*ROW('Hygiene Data'!E174))),'Data Summary'!DT180="Yes"),OFFSET('Hygiene Data'!$E$9,0,10*ROW('Hygiene Data'!E174)),NA())</f>
        <v>#N/A</v>
      </c>
      <c r="BF180" s="492" t="e">
        <f ca="1">+IF(AND(ISNUMBER(OFFSET('Hygiene Data'!$F$5,0,10*ROW('Hygiene Data'!F174))),'Data Summary'!DU180="Yes"),OFFSET('Hygiene Data'!$F$5,0,10*ROW('Hygiene Data'!F174)),NA())</f>
        <v>#N/A</v>
      </c>
      <c r="BG180" s="492" t="e">
        <f ca="1">+IF(AND(ISNUMBER(OFFSET('Hygiene Data'!$F$7,0,10*ROW('Hygiene Data'!F174))),'Data Summary'!DV180="Yes"),OFFSET('Hygiene Data'!$F$7,0,10*ROW('Hygiene Data'!F174)),NA())</f>
        <v>#N/A</v>
      </c>
      <c r="BH180" s="492" t="e">
        <f ca="1">+IF(AND(ISNUMBER(OFFSET('Hygiene Data'!$F$9,0,10*ROW('Hygiene Data'!F174))),'Data Summary'!DW180="Yes"),OFFSET('Hygiene Data'!$F$9,0,10*ROW('Hygiene Data'!F174)),NA())</f>
        <v>#N/A</v>
      </c>
      <c r="BI180" s="492" t="e">
        <f ca="1">+IF(AND(ISNUMBER(OFFSET('Hygiene Data'!$G$5,0,10*ROW('Hygiene Data'!G174))),'Data Summary'!DX180="Yes"),OFFSET('Hygiene Data'!$G$5,0,10*ROW('Hygiene Data'!G174)),NA())</f>
        <v>#N/A</v>
      </c>
      <c r="BJ180" s="492" t="e">
        <f ca="1">+IF(AND(ISNUMBER(OFFSET('Hygiene Data'!$G$7,0,10*ROW('Hygiene Data'!G174))),'Data Summary'!DY180="Yes"),OFFSET('Hygiene Data'!$G$7,0,10*ROW('Hygiene Data'!G174)),NA())</f>
        <v>#N/A</v>
      </c>
      <c r="BK180" s="492" t="e">
        <f ca="1">+IF(AND(ISNUMBER(OFFSET('Hygiene Data'!$G$9,0,10*ROW('Hygiene Data'!G174))),'Data Summary'!DZ180="Yes"),OFFSET('Hygiene Data'!$G$9,0,10*ROW('Hygiene Data'!G174)),NA())</f>
        <v>#N/A</v>
      </c>
      <c r="BL180" s="492" t="e">
        <f ca="1">+IF(AND(ISNUMBER(OFFSET('Hygiene Data'!$H$5,0,10*ROW('Hygiene Data'!H174))),'Data Summary'!EA180="Yes"),OFFSET('Hygiene Data'!$H$5,0,10*ROW('Hygiene Data'!H174)),NA())</f>
        <v>#N/A</v>
      </c>
      <c r="BM180" s="492" t="e">
        <f ca="1">+IF(AND(ISNUMBER(OFFSET('Hygiene Data'!$H$7,0,10*ROW('Hygiene Data'!H174))),'Data Summary'!EB180="Yes"),OFFSET('Hygiene Data'!$H$7,0,10*ROW('Hygiene Data'!H174)),NA())</f>
        <v>#N/A</v>
      </c>
      <c r="BN180" s="492" t="e">
        <f ca="1">+IF(AND(ISNUMBER(OFFSET('Hygiene Data'!$H$9,0,10*ROW('Hygiene Data'!H174))),'Data Summary'!EC180="Yes"),OFFSET('Hygiene Data'!$H$9,0,10*ROW('Hygiene Data'!H174)),NA())</f>
        <v>#N/A</v>
      </c>
      <c r="BO180" s="492" t="e">
        <f ca="1">+IF(AND(ISNUMBER(OFFSET('Hygiene Data'!$I$5,0,10*ROW('Hygiene Data'!I174))),'Data Summary'!ED180="Yes"),OFFSET('Hygiene Data'!$I$5,0,10*ROW('Hygiene Data'!I174)),NA())</f>
        <v>#N/A</v>
      </c>
      <c r="BP180" s="492" t="e">
        <f ca="1">+IF(AND(ISNUMBER(OFFSET('Hygiene Data'!$I$7,0,10*ROW('Hygiene Data'!I174))),'Data Summary'!EE180="Yes"),OFFSET('Hygiene Data'!$I$7,0,10*ROW('Hygiene Data'!I174)),NA())</f>
        <v>#N/A</v>
      </c>
      <c r="BQ180" s="492" t="e">
        <f ca="1">+IF(AND(ISNUMBER(OFFSET('Hygiene Data'!$I$9,0,10*ROW('Hygiene Data'!I174))),'Data Summary'!EF180="Yes"),OFFSET('Hygiene Data'!$I$9,0,10*ROW('Hygiene Data'!I174)),NA())</f>
        <v>#N/A</v>
      </c>
    </row>
    <row r="181" spans="1:69" x14ac:dyDescent="0.25">
      <c r="A181" s="488" t="e">
        <f ca="1">+RIGHT('Data Summary'!A181,LEN('Data Summary'!A181)-9)</f>
        <v>#VALUE!</v>
      </c>
      <c r="B181" s="462" t="str">
        <f ca="1">+IF(ISTEXT('Data Summary'!B181),'Data Summary'!B181,"")</f>
        <v/>
      </c>
      <c r="C181" s="489" t="e">
        <f ca="1">+VALUE('Data Summary'!C181)</f>
        <v>#VALUE!</v>
      </c>
      <c r="D181" s="490" t="e">
        <f ca="1">+IF(AND(ISNUMBER(OFFSET('Water Data'!$D$4,0,10*ROW('Water Data'!D175))),'Data Summary'!BS181="Yes"),100-OFFSET('Water Data'!$D$4,0,10*ROW('Water Data'!D175)),NA())</f>
        <v>#N/A</v>
      </c>
      <c r="E181" s="490" t="e">
        <f ca="1">+IF(AND(ISNUMBER(OFFSET('Water Data'!$D$6,0,10*ROW('Water Data'!D175))),'Data Summary'!BT181="Yes"),OFFSET('Water Data'!$D$6,0,10*ROW('Water Data'!D175)),NA())</f>
        <v>#N/A</v>
      </c>
      <c r="F181" s="490" t="e">
        <f ca="1">+IF(AND(ISNUMBER(OFFSET('Water Data'!$D$9,0,10*ROW('Water Data'!D175))),'Data Summary'!BU181="Yes"),OFFSET('Water Data'!$D$9,0,10*ROW('Water Data'!D175)),NA())</f>
        <v>#N/A</v>
      </c>
      <c r="G181" s="490" t="e">
        <f ca="1">+IF(AND(ISNUMBER(OFFSET('Water Data'!$E$4,0,10*ROW('Water Data'!E175))),'Data Summary'!BV181="Yes"),100-OFFSET('Water Data'!$E$4,0,10*ROW('Water Data'!E175)),NA())</f>
        <v>#N/A</v>
      </c>
      <c r="H181" s="490" t="e">
        <f ca="1">+IF(AND(ISNUMBER(OFFSET('Water Data'!$E$6,0,10*ROW('Water Data'!E175))),'Data Summary'!BW181="Yes"),OFFSET('Water Data'!$E$6,0,10*ROW('Water Data'!E175)),NA())</f>
        <v>#N/A</v>
      </c>
      <c r="I181" s="490" t="e">
        <f ca="1">+IF(AND(ISNUMBER(OFFSET('Water Data'!$E$9,0,10*ROW('Water Data'!E175))),'Data Summary'!BX181="Yes"),OFFSET('Water Data'!$E$9,0,10*ROW('Water Data'!E175)),NA())</f>
        <v>#N/A</v>
      </c>
      <c r="J181" s="490" t="e">
        <f ca="1">+IF(AND(ISNUMBER(OFFSET('Water Data'!$F$4,0,10*ROW('Water Data'!F175))),'Data Summary'!BY181="Yes"),100-OFFSET('Water Data'!$F$4,0,10*ROW('Water Data'!F175)),NA())</f>
        <v>#N/A</v>
      </c>
      <c r="K181" s="490" t="e">
        <f ca="1">+IF(AND(ISNUMBER(OFFSET('Water Data'!$F$6,0,10*ROW('Water Data'!F175))),'Data Summary'!BZ181="Yes"),OFFSET('Water Data'!$F$6,0,10*ROW('Water Data'!F175)),NA())</f>
        <v>#N/A</v>
      </c>
      <c r="L181" s="490" t="e">
        <f ca="1">+IF(AND(ISNUMBER(OFFSET('Water Data'!$F$9,0,10*ROW('Water Data'!F175))),'Data Summary'!CA181="Yes"),OFFSET('Water Data'!$F$9,0,10*ROW('Water Data'!F175)),NA())</f>
        <v>#N/A</v>
      </c>
      <c r="M181" s="490" t="e">
        <f ca="1">+IF(AND(ISNUMBER(OFFSET('Water Data'!$G$4,0,10*ROW('Water Data'!G175))),'Data Summary'!CB181="Yes"),100-OFFSET('Water Data'!$G$4,0,10*ROW('Water Data'!G175)),NA())</f>
        <v>#N/A</v>
      </c>
      <c r="N181" s="490" t="e">
        <f ca="1">+IF(AND(ISNUMBER(OFFSET('Water Data'!$G$6,0,10*ROW('Water Data'!G175))),'Data Summary'!CC181="Yes"),OFFSET('Water Data'!$G$6,0,10*ROW('Water Data'!G175)),NA())</f>
        <v>#N/A</v>
      </c>
      <c r="O181" s="490" t="e">
        <f ca="1">+IF(AND(ISNUMBER(OFFSET('Water Data'!$G$9,0,10*ROW('Water Data'!G175))),'Data Summary'!CD181="Yes"),OFFSET('Water Data'!$G$9,0,10*ROW('Water Data'!G175)),NA())</f>
        <v>#N/A</v>
      </c>
      <c r="P181" s="490" t="e">
        <f ca="1">+IF(AND(ISNUMBER(OFFSET('Water Data'!$H$4,0,10*ROW('Water Data'!H175))),'Data Summary'!CE181="Yes"),100-OFFSET('Water Data'!$H$4,0,10*ROW('Water Data'!H175)),NA())</f>
        <v>#N/A</v>
      </c>
      <c r="Q181" s="490" t="e">
        <f ca="1">+IF(AND(ISNUMBER(OFFSET('Water Data'!$H$6,0,10*ROW('Water Data'!H175))),'Data Summary'!CF181="Yes"),OFFSET('Water Data'!$H$6,0,10*ROW('Water Data'!H175)),NA())</f>
        <v>#N/A</v>
      </c>
      <c r="R181" s="490" t="e">
        <f ca="1">+IF(AND(ISNUMBER(OFFSET('Water Data'!$H$9,0,10*ROW('Water Data'!H175))),'Data Summary'!CG181="Yes"),OFFSET('Water Data'!$H$9,0,10*ROW('Water Data'!H175)),NA())</f>
        <v>#N/A</v>
      </c>
      <c r="S181" s="490" t="e">
        <f ca="1">+IF(AND(ISNUMBER(OFFSET('Water Data'!$I$4,0,10*ROW('Water Data'!I175))),'Data Summary'!CH181="Yes"),100-OFFSET('Water Data'!$I$4,0,10*ROW('Water Data'!I175)),NA())</f>
        <v>#N/A</v>
      </c>
      <c r="T181" s="490" t="e">
        <f ca="1">+IF(AND(ISNUMBER(OFFSET('Water Data'!$I$6,0,10*ROW('Water Data'!I175))),'Data Summary'!CI181="Yes"),OFFSET('Water Data'!$I$6,0,10*ROW('Water Data'!I175)),NA())</f>
        <v>#N/A</v>
      </c>
      <c r="U181" s="490" t="e">
        <f ca="1">+IF(AND(ISNUMBER(OFFSET('Water Data'!$I$9,0,10*ROW('Water Data'!I175))),'Data Summary'!CJ181="Yes"),OFFSET('Water Data'!$I$9,0,10*ROW('Water Data'!I175)),NA())</f>
        <v>#N/A</v>
      </c>
      <c r="V181" s="491" t="e">
        <f ca="1">+IF(AND(ISNUMBER(OFFSET('Sanitation Data'!$D$4,0,10*ROW('Sanitation Data'!D175))),'Data Summary'!CK181="Yes"),100-OFFSET('Sanitation Data'!$D$4,0,10*ROW('Sanitation Data'!D175)),NA())</f>
        <v>#N/A</v>
      </c>
      <c r="W181" s="491" t="e">
        <f ca="1">+IF(AND(ISNUMBER(OFFSET('Sanitation Data'!$D$6,0,10*ROW('Sanitation Data'!D175))),'Data Summary'!CL181="Yes"),OFFSET('Sanitation Data'!$D$6,0,10*ROW('Sanitation Data'!D175)),NA())</f>
        <v>#N/A</v>
      </c>
      <c r="X181" s="491" t="e">
        <f ca="1">+IF(AND(ISNUMBER(OFFSET('Sanitation Data'!$D$10,0,10*ROW('Sanitation Data'!D175))),'Data Summary'!CM181="Yes"),OFFSET('Sanitation Data'!$D$10,0,10*ROW('Sanitation Data'!D175)),NA())</f>
        <v>#N/A</v>
      </c>
      <c r="Y181" s="491" t="e">
        <f ca="1">+IF(AND(ISNUMBER(OFFSET('Sanitation Data'!$D$11,0,10*ROW('Sanitation Data'!D175))),'Data Summary'!CN181="Yes"),OFFSET('Sanitation Data'!$D$11,0,10*ROW('Sanitation Data'!D175)),NA())</f>
        <v>#N/A</v>
      </c>
      <c r="Z181" s="491" t="e">
        <f ca="1">+IF(AND(ISNUMBER(OFFSET('Sanitation Data'!$D$12,0,10*ROW('Sanitation Data'!D175))),'Data Summary'!CO181="Yes"),OFFSET('Sanitation Data'!$D$12,0,10*ROW('Sanitation Data'!D175)),NA())</f>
        <v>#N/A</v>
      </c>
      <c r="AA181" s="491" t="e">
        <f ca="1">+IF(AND(ISNUMBER(OFFSET('Sanitation Data'!$E$4,0,10*ROW('Sanitation Data'!E175))),'Data Summary'!CP181="Yes"),100-OFFSET('Sanitation Data'!$E$4,0,10*ROW('Sanitation Data'!E175)),NA())</f>
        <v>#N/A</v>
      </c>
      <c r="AB181" s="491" t="e">
        <f ca="1">+IF(AND(ISNUMBER(OFFSET('Sanitation Data'!$E$6,0,10*ROW('Sanitation Data'!E175))),'Data Summary'!CQ181="Yes"),OFFSET('Sanitation Data'!$E$6,0,10*ROW('Sanitation Data'!E175)),NA())</f>
        <v>#N/A</v>
      </c>
      <c r="AC181" s="491" t="e">
        <f ca="1">+IF(AND(ISNUMBER(OFFSET('Sanitation Data'!$E$10,0,10*ROW('Sanitation Data'!E175))),'Data Summary'!CR181="Yes"),OFFSET('Sanitation Data'!$E$10,0,10*ROW('Sanitation Data'!E175)),NA())</f>
        <v>#N/A</v>
      </c>
      <c r="AD181" s="491" t="e">
        <f ca="1">+IF(AND(ISNUMBER(OFFSET('Sanitation Data'!$E$11,0,10*ROW('Sanitation Data'!E175))),'Data Summary'!CS181="Yes"),OFFSET('Sanitation Data'!$E$11,0,10*ROW('Sanitation Data'!E175)),NA())</f>
        <v>#N/A</v>
      </c>
      <c r="AE181" s="491" t="e">
        <f ca="1">+IF(AND(ISNUMBER(OFFSET('Sanitation Data'!$E$12,0,10*ROW('Sanitation Data'!E175))),'Data Summary'!CT181="Yes"),OFFSET('Sanitation Data'!$E$12,0,10*ROW('Sanitation Data'!E175)),NA())</f>
        <v>#N/A</v>
      </c>
      <c r="AF181" s="491" t="e">
        <f ca="1">+IF(AND(ISNUMBER(OFFSET('Sanitation Data'!$F$4,0,10*ROW('Sanitation Data'!F175))),'Data Summary'!CU181="Yes"),100-OFFSET('Sanitation Data'!$F$4,0,10*ROW('Sanitation Data'!F175)),NA())</f>
        <v>#N/A</v>
      </c>
      <c r="AG181" s="491" t="e">
        <f ca="1">+IF(AND(ISNUMBER(OFFSET('Sanitation Data'!$F$6,0,10*ROW('Sanitation Data'!F175))),'Data Summary'!CV181="Yes"),OFFSET('Sanitation Data'!$F$6,0,10*ROW('Sanitation Data'!F175)),NA())</f>
        <v>#N/A</v>
      </c>
      <c r="AH181" s="491" t="e">
        <f ca="1">+IF(AND(ISNUMBER(OFFSET('Sanitation Data'!$F$10,0,10*ROW('Sanitation Data'!F175))),'Data Summary'!CW181="Yes"),OFFSET('Sanitation Data'!$F$10,0,10*ROW('Sanitation Data'!F175)),NA())</f>
        <v>#N/A</v>
      </c>
      <c r="AI181" s="491" t="e">
        <f ca="1">+IF(AND(ISNUMBER(OFFSET('Sanitation Data'!$F$11,0,10*ROW('Sanitation Data'!F175))),'Data Summary'!CX181="Yes"),OFFSET('Sanitation Data'!$F$11,0,10*ROW('Sanitation Data'!F175)),NA())</f>
        <v>#N/A</v>
      </c>
      <c r="AJ181" s="491" t="e">
        <f ca="1">+IF(AND(ISNUMBER(OFFSET('Sanitation Data'!$F$12,0,10*ROW('Sanitation Data'!F175))),'Data Summary'!CY181="Yes"),OFFSET('Sanitation Data'!$F$12,0,10*ROW('Sanitation Data'!F175)),NA())</f>
        <v>#N/A</v>
      </c>
      <c r="AK181" s="491" t="e">
        <f ca="1">+IF(AND(ISNUMBER(OFFSET('Sanitation Data'!$G$4,0,10*ROW('Sanitation Data'!G175))),'Data Summary'!CZ181="Yes"),100-OFFSET('Sanitation Data'!$G$4,0,10*ROW('Sanitation Data'!G175)),NA())</f>
        <v>#N/A</v>
      </c>
      <c r="AL181" s="491" t="e">
        <f ca="1">+IF(AND(ISNUMBER(OFFSET('Sanitation Data'!$G$6,0,10*ROW('Sanitation Data'!G175))),'Data Summary'!DA181="Yes"),OFFSET('Sanitation Data'!$G$6,0,10*ROW('Sanitation Data'!G175)),NA())</f>
        <v>#N/A</v>
      </c>
      <c r="AM181" s="491" t="e">
        <f ca="1">+IF(AND(ISNUMBER(OFFSET('Sanitation Data'!$G$10,0,10*ROW('Sanitation Data'!G175))),'Data Summary'!DB181="Yes"),OFFSET('Sanitation Data'!$G$10,0,10*ROW('Sanitation Data'!G175)),NA())</f>
        <v>#N/A</v>
      </c>
      <c r="AN181" s="491" t="e">
        <f ca="1">+IF(AND(ISNUMBER(OFFSET('Sanitation Data'!$G$11,0,10*ROW('Sanitation Data'!G175))),'Data Summary'!DC181="Yes"),OFFSET('Sanitation Data'!$G$11,0,10*ROW('Sanitation Data'!G175)),NA())</f>
        <v>#N/A</v>
      </c>
      <c r="AO181" s="491" t="e">
        <f ca="1">+IF(AND(ISNUMBER(OFFSET('Sanitation Data'!$G$12,0,10*ROW('Sanitation Data'!G175))),'Data Summary'!DD181="Yes"),OFFSET('Sanitation Data'!$G$12,0,10*ROW('Sanitation Data'!G175)),NA())</f>
        <v>#N/A</v>
      </c>
      <c r="AP181" s="491" t="e">
        <f ca="1">+IF(AND(ISNUMBER(OFFSET('Sanitation Data'!$H$4,0,10*ROW('Sanitation Data'!H175))),'Data Summary'!DE181="Yes"),100-OFFSET('Sanitation Data'!$H$4,0,10*ROW('Sanitation Data'!H175)),NA())</f>
        <v>#N/A</v>
      </c>
      <c r="AQ181" s="491" t="e">
        <f ca="1">+IF(AND(ISNUMBER(OFFSET('Sanitation Data'!$H$6,0,10*ROW('Sanitation Data'!H175))),'Data Summary'!DF181="Yes"),OFFSET('Sanitation Data'!$H$6,0,10*ROW('Sanitation Data'!H175)),NA())</f>
        <v>#N/A</v>
      </c>
      <c r="AR181" s="491" t="e">
        <f ca="1">+IF(AND(ISNUMBER(OFFSET('Sanitation Data'!$H$10,0,10*ROW('Sanitation Data'!H175))),'Data Summary'!DG181="Yes"),OFFSET('Sanitation Data'!$H$10,0,10*ROW('Sanitation Data'!H175)),NA())</f>
        <v>#N/A</v>
      </c>
      <c r="AS181" s="491" t="e">
        <f ca="1">+IF(AND(ISNUMBER(OFFSET('Sanitation Data'!$H$11,0,10*ROW('Sanitation Data'!H175))),'Data Summary'!DH181="Yes"),OFFSET('Sanitation Data'!$H$11,0,10*ROW('Sanitation Data'!H175)),NA())</f>
        <v>#N/A</v>
      </c>
      <c r="AT181" s="491" t="e">
        <f ca="1">+IF(AND(ISNUMBER(OFFSET('Sanitation Data'!$H$12,0,10*ROW('Sanitation Data'!H175))),'Data Summary'!DI181="Yes"),OFFSET('Sanitation Data'!$H$12,0,10*ROW('Sanitation Data'!H175)),NA())</f>
        <v>#N/A</v>
      </c>
      <c r="AU181" s="491" t="e">
        <f ca="1">+IF(AND(ISNUMBER(OFFSET('Sanitation Data'!$I$4,0,10*ROW('Sanitation Data'!I175))),'Data Summary'!DJ181="Yes"),100-OFFSET('Sanitation Data'!$I$4,0,10*ROW('Sanitation Data'!I175)),NA())</f>
        <v>#N/A</v>
      </c>
      <c r="AV181" s="491" t="e">
        <f ca="1">+IF(AND(ISNUMBER(OFFSET('Sanitation Data'!$I$6,0,10*ROW('Sanitation Data'!I175))),'Data Summary'!DK181="Yes"),OFFSET('Sanitation Data'!$I$6,0,10*ROW('Sanitation Data'!I175)),NA())</f>
        <v>#N/A</v>
      </c>
      <c r="AW181" s="491" t="e">
        <f ca="1">+IF(AND(ISNUMBER(OFFSET('Sanitation Data'!$I$10,0,10*ROW('Sanitation Data'!I175))),'Data Summary'!DL181="Yes"),OFFSET('Sanitation Data'!$I$10,0,10*ROW('Sanitation Data'!I175)),NA())</f>
        <v>#N/A</v>
      </c>
      <c r="AX181" s="491" t="e">
        <f ca="1">+IF(AND(ISNUMBER(OFFSET('Sanitation Data'!$I$11,0,10*ROW('Sanitation Data'!I175))),'Data Summary'!DM181="Yes"),OFFSET('Sanitation Data'!$I$11,0,10*ROW('Sanitation Data'!I175)),NA())</f>
        <v>#N/A</v>
      </c>
      <c r="AY181" s="491" t="e">
        <f ca="1">+IF(AND(ISNUMBER(OFFSET('Sanitation Data'!$I$12,0,10*ROW('Sanitation Data'!I175))),'Data Summary'!DN181="Yes"),OFFSET('Sanitation Data'!$I$12,0,10*ROW('Sanitation Data'!I175)),NA())</f>
        <v>#N/A</v>
      </c>
      <c r="AZ181" s="492" t="e">
        <f ca="1">+IF(AND(ISNUMBER(OFFSET('Hygiene Data'!$D$5,0,10*ROW('Hygiene Data'!D175))),'Data Summary'!DO181="Yes"),OFFSET('Hygiene Data'!$D$5,0,10*ROW('Hygiene Data'!D175)),NA())</f>
        <v>#N/A</v>
      </c>
      <c r="BA181" s="492" t="e">
        <f ca="1">+IF(AND(ISNUMBER(OFFSET('Hygiene Data'!$D$7,0,10*ROW('Hygiene Data'!D175))),'Data Summary'!DP181="Yes"),OFFSET('Hygiene Data'!$D$7,0,10*ROW('Hygiene Data'!D175)),NA())</f>
        <v>#N/A</v>
      </c>
      <c r="BB181" s="492" t="e">
        <f ca="1">+IF(AND(ISNUMBER(OFFSET('Hygiene Data'!$D$9,0,10*ROW('Hygiene Data'!D175))),'Data Summary'!DQ181="Yes"),OFFSET('Hygiene Data'!$D$9,0,10*ROW('Hygiene Data'!D175)),NA())</f>
        <v>#N/A</v>
      </c>
      <c r="BC181" s="492" t="e">
        <f ca="1">+IF(AND(ISNUMBER(OFFSET('Hygiene Data'!$E$5,0,10*ROW('Hygiene Data'!E175))),'Data Summary'!DR181="Yes"),OFFSET('Hygiene Data'!$E$5,0,10*ROW('Hygiene Data'!E175)),NA())</f>
        <v>#N/A</v>
      </c>
      <c r="BD181" s="492" t="e">
        <f ca="1">+IF(AND(ISNUMBER(OFFSET('Hygiene Data'!$E$7,0,10*ROW('Hygiene Data'!E175))),'Data Summary'!DS181="Yes"),OFFSET('Hygiene Data'!$E$7,0,10*ROW('Hygiene Data'!E175)),NA())</f>
        <v>#N/A</v>
      </c>
      <c r="BE181" s="492" t="e">
        <f ca="1">+IF(AND(ISNUMBER(OFFSET('Hygiene Data'!$E$9,0,10*ROW('Hygiene Data'!E175))),'Data Summary'!DT181="Yes"),OFFSET('Hygiene Data'!$E$9,0,10*ROW('Hygiene Data'!E175)),NA())</f>
        <v>#N/A</v>
      </c>
      <c r="BF181" s="492" t="e">
        <f ca="1">+IF(AND(ISNUMBER(OFFSET('Hygiene Data'!$F$5,0,10*ROW('Hygiene Data'!F175))),'Data Summary'!DU181="Yes"),OFFSET('Hygiene Data'!$F$5,0,10*ROW('Hygiene Data'!F175)),NA())</f>
        <v>#N/A</v>
      </c>
      <c r="BG181" s="492" t="e">
        <f ca="1">+IF(AND(ISNUMBER(OFFSET('Hygiene Data'!$F$7,0,10*ROW('Hygiene Data'!F175))),'Data Summary'!DV181="Yes"),OFFSET('Hygiene Data'!$F$7,0,10*ROW('Hygiene Data'!F175)),NA())</f>
        <v>#N/A</v>
      </c>
      <c r="BH181" s="492" t="e">
        <f ca="1">+IF(AND(ISNUMBER(OFFSET('Hygiene Data'!$F$9,0,10*ROW('Hygiene Data'!F175))),'Data Summary'!DW181="Yes"),OFFSET('Hygiene Data'!$F$9,0,10*ROW('Hygiene Data'!F175)),NA())</f>
        <v>#N/A</v>
      </c>
      <c r="BI181" s="492" t="e">
        <f ca="1">+IF(AND(ISNUMBER(OFFSET('Hygiene Data'!$G$5,0,10*ROW('Hygiene Data'!G175))),'Data Summary'!DX181="Yes"),OFFSET('Hygiene Data'!$G$5,0,10*ROW('Hygiene Data'!G175)),NA())</f>
        <v>#N/A</v>
      </c>
      <c r="BJ181" s="492" t="e">
        <f ca="1">+IF(AND(ISNUMBER(OFFSET('Hygiene Data'!$G$7,0,10*ROW('Hygiene Data'!G175))),'Data Summary'!DY181="Yes"),OFFSET('Hygiene Data'!$G$7,0,10*ROW('Hygiene Data'!G175)),NA())</f>
        <v>#N/A</v>
      </c>
      <c r="BK181" s="492" t="e">
        <f ca="1">+IF(AND(ISNUMBER(OFFSET('Hygiene Data'!$G$9,0,10*ROW('Hygiene Data'!G175))),'Data Summary'!DZ181="Yes"),OFFSET('Hygiene Data'!$G$9,0,10*ROW('Hygiene Data'!G175)),NA())</f>
        <v>#N/A</v>
      </c>
      <c r="BL181" s="492" t="e">
        <f ca="1">+IF(AND(ISNUMBER(OFFSET('Hygiene Data'!$H$5,0,10*ROW('Hygiene Data'!H175))),'Data Summary'!EA181="Yes"),OFFSET('Hygiene Data'!$H$5,0,10*ROW('Hygiene Data'!H175)),NA())</f>
        <v>#N/A</v>
      </c>
      <c r="BM181" s="492" t="e">
        <f ca="1">+IF(AND(ISNUMBER(OFFSET('Hygiene Data'!$H$7,0,10*ROW('Hygiene Data'!H175))),'Data Summary'!EB181="Yes"),OFFSET('Hygiene Data'!$H$7,0,10*ROW('Hygiene Data'!H175)),NA())</f>
        <v>#N/A</v>
      </c>
      <c r="BN181" s="492" t="e">
        <f ca="1">+IF(AND(ISNUMBER(OFFSET('Hygiene Data'!$H$9,0,10*ROW('Hygiene Data'!H175))),'Data Summary'!EC181="Yes"),OFFSET('Hygiene Data'!$H$9,0,10*ROW('Hygiene Data'!H175)),NA())</f>
        <v>#N/A</v>
      </c>
      <c r="BO181" s="492" t="e">
        <f ca="1">+IF(AND(ISNUMBER(OFFSET('Hygiene Data'!$I$5,0,10*ROW('Hygiene Data'!I175))),'Data Summary'!ED181="Yes"),OFFSET('Hygiene Data'!$I$5,0,10*ROW('Hygiene Data'!I175)),NA())</f>
        <v>#N/A</v>
      </c>
      <c r="BP181" s="492" t="e">
        <f ca="1">+IF(AND(ISNUMBER(OFFSET('Hygiene Data'!$I$7,0,10*ROW('Hygiene Data'!I175))),'Data Summary'!EE181="Yes"),OFFSET('Hygiene Data'!$I$7,0,10*ROW('Hygiene Data'!I175)),NA())</f>
        <v>#N/A</v>
      </c>
      <c r="BQ181" s="492" t="e">
        <f ca="1">+IF(AND(ISNUMBER(OFFSET('Hygiene Data'!$I$9,0,10*ROW('Hygiene Data'!I175))),'Data Summary'!EF181="Yes"),OFFSET('Hygiene Data'!$I$9,0,10*ROW('Hygiene Data'!I175)),NA())</f>
        <v>#N/A</v>
      </c>
    </row>
    <row r="182" spans="1:69" x14ac:dyDescent="0.25">
      <c r="A182" s="488" t="e">
        <f ca="1">+RIGHT('Data Summary'!A182,LEN('Data Summary'!A182)-9)</f>
        <v>#VALUE!</v>
      </c>
      <c r="B182" s="462" t="str">
        <f ca="1">+IF(ISTEXT('Data Summary'!B182),'Data Summary'!B182,"")</f>
        <v/>
      </c>
      <c r="C182" s="489" t="e">
        <f ca="1">+VALUE('Data Summary'!C182)</f>
        <v>#VALUE!</v>
      </c>
      <c r="D182" s="490" t="e">
        <f ca="1">+IF(AND(ISNUMBER(OFFSET('Water Data'!$D$4,0,10*ROW('Water Data'!D176))),'Data Summary'!BS182="Yes"),100-OFFSET('Water Data'!$D$4,0,10*ROW('Water Data'!D176)),NA())</f>
        <v>#N/A</v>
      </c>
      <c r="E182" s="490" t="e">
        <f ca="1">+IF(AND(ISNUMBER(OFFSET('Water Data'!$D$6,0,10*ROW('Water Data'!D176))),'Data Summary'!BT182="Yes"),OFFSET('Water Data'!$D$6,0,10*ROW('Water Data'!D176)),NA())</f>
        <v>#N/A</v>
      </c>
      <c r="F182" s="490" t="e">
        <f ca="1">+IF(AND(ISNUMBER(OFFSET('Water Data'!$D$9,0,10*ROW('Water Data'!D176))),'Data Summary'!BU182="Yes"),OFFSET('Water Data'!$D$9,0,10*ROW('Water Data'!D176)),NA())</f>
        <v>#N/A</v>
      </c>
      <c r="G182" s="490" t="e">
        <f ca="1">+IF(AND(ISNUMBER(OFFSET('Water Data'!$E$4,0,10*ROW('Water Data'!E176))),'Data Summary'!BV182="Yes"),100-OFFSET('Water Data'!$E$4,0,10*ROW('Water Data'!E176)),NA())</f>
        <v>#N/A</v>
      </c>
      <c r="H182" s="490" t="e">
        <f ca="1">+IF(AND(ISNUMBER(OFFSET('Water Data'!$E$6,0,10*ROW('Water Data'!E176))),'Data Summary'!BW182="Yes"),OFFSET('Water Data'!$E$6,0,10*ROW('Water Data'!E176)),NA())</f>
        <v>#N/A</v>
      </c>
      <c r="I182" s="490" t="e">
        <f ca="1">+IF(AND(ISNUMBER(OFFSET('Water Data'!$E$9,0,10*ROW('Water Data'!E176))),'Data Summary'!BX182="Yes"),OFFSET('Water Data'!$E$9,0,10*ROW('Water Data'!E176)),NA())</f>
        <v>#N/A</v>
      </c>
      <c r="J182" s="490" t="e">
        <f ca="1">+IF(AND(ISNUMBER(OFFSET('Water Data'!$F$4,0,10*ROW('Water Data'!F176))),'Data Summary'!BY182="Yes"),100-OFFSET('Water Data'!$F$4,0,10*ROW('Water Data'!F176)),NA())</f>
        <v>#N/A</v>
      </c>
      <c r="K182" s="490" t="e">
        <f ca="1">+IF(AND(ISNUMBER(OFFSET('Water Data'!$F$6,0,10*ROW('Water Data'!F176))),'Data Summary'!BZ182="Yes"),OFFSET('Water Data'!$F$6,0,10*ROW('Water Data'!F176)),NA())</f>
        <v>#N/A</v>
      </c>
      <c r="L182" s="490" t="e">
        <f ca="1">+IF(AND(ISNUMBER(OFFSET('Water Data'!$F$9,0,10*ROW('Water Data'!F176))),'Data Summary'!CA182="Yes"),OFFSET('Water Data'!$F$9,0,10*ROW('Water Data'!F176)),NA())</f>
        <v>#N/A</v>
      </c>
      <c r="M182" s="490" t="e">
        <f ca="1">+IF(AND(ISNUMBER(OFFSET('Water Data'!$G$4,0,10*ROW('Water Data'!G176))),'Data Summary'!CB182="Yes"),100-OFFSET('Water Data'!$G$4,0,10*ROW('Water Data'!G176)),NA())</f>
        <v>#N/A</v>
      </c>
      <c r="N182" s="490" t="e">
        <f ca="1">+IF(AND(ISNUMBER(OFFSET('Water Data'!$G$6,0,10*ROW('Water Data'!G176))),'Data Summary'!CC182="Yes"),OFFSET('Water Data'!$G$6,0,10*ROW('Water Data'!G176)),NA())</f>
        <v>#N/A</v>
      </c>
      <c r="O182" s="490" t="e">
        <f ca="1">+IF(AND(ISNUMBER(OFFSET('Water Data'!$G$9,0,10*ROW('Water Data'!G176))),'Data Summary'!CD182="Yes"),OFFSET('Water Data'!$G$9,0,10*ROW('Water Data'!G176)),NA())</f>
        <v>#N/A</v>
      </c>
      <c r="P182" s="490" t="e">
        <f ca="1">+IF(AND(ISNUMBER(OFFSET('Water Data'!$H$4,0,10*ROW('Water Data'!H176))),'Data Summary'!CE182="Yes"),100-OFFSET('Water Data'!$H$4,0,10*ROW('Water Data'!H176)),NA())</f>
        <v>#N/A</v>
      </c>
      <c r="Q182" s="490" t="e">
        <f ca="1">+IF(AND(ISNUMBER(OFFSET('Water Data'!$H$6,0,10*ROW('Water Data'!H176))),'Data Summary'!CF182="Yes"),OFFSET('Water Data'!$H$6,0,10*ROW('Water Data'!H176)),NA())</f>
        <v>#N/A</v>
      </c>
      <c r="R182" s="490" t="e">
        <f ca="1">+IF(AND(ISNUMBER(OFFSET('Water Data'!$H$9,0,10*ROW('Water Data'!H176))),'Data Summary'!CG182="Yes"),OFFSET('Water Data'!$H$9,0,10*ROW('Water Data'!H176)),NA())</f>
        <v>#N/A</v>
      </c>
      <c r="S182" s="490" t="e">
        <f ca="1">+IF(AND(ISNUMBER(OFFSET('Water Data'!$I$4,0,10*ROW('Water Data'!I176))),'Data Summary'!CH182="Yes"),100-OFFSET('Water Data'!$I$4,0,10*ROW('Water Data'!I176)),NA())</f>
        <v>#N/A</v>
      </c>
      <c r="T182" s="490" t="e">
        <f ca="1">+IF(AND(ISNUMBER(OFFSET('Water Data'!$I$6,0,10*ROW('Water Data'!I176))),'Data Summary'!CI182="Yes"),OFFSET('Water Data'!$I$6,0,10*ROW('Water Data'!I176)),NA())</f>
        <v>#N/A</v>
      </c>
      <c r="U182" s="490" t="e">
        <f ca="1">+IF(AND(ISNUMBER(OFFSET('Water Data'!$I$9,0,10*ROW('Water Data'!I176))),'Data Summary'!CJ182="Yes"),OFFSET('Water Data'!$I$9,0,10*ROW('Water Data'!I176)),NA())</f>
        <v>#N/A</v>
      </c>
      <c r="V182" s="491" t="e">
        <f ca="1">+IF(AND(ISNUMBER(OFFSET('Sanitation Data'!$D$4,0,10*ROW('Sanitation Data'!D176))),'Data Summary'!CK182="Yes"),100-OFFSET('Sanitation Data'!$D$4,0,10*ROW('Sanitation Data'!D176)),NA())</f>
        <v>#N/A</v>
      </c>
      <c r="W182" s="491" t="e">
        <f ca="1">+IF(AND(ISNUMBER(OFFSET('Sanitation Data'!$D$6,0,10*ROW('Sanitation Data'!D176))),'Data Summary'!CL182="Yes"),OFFSET('Sanitation Data'!$D$6,0,10*ROW('Sanitation Data'!D176)),NA())</f>
        <v>#N/A</v>
      </c>
      <c r="X182" s="491" t="e">
        <f ca="1">+IF(AND(ISNUMBER(OFFSET('Sanitation Data'!$D$10,0,10*ROW('Sanitation Data'!D176))),'Data Summary'!CM182="Yes"),OFFSET('Sanitation Data'!$D$10,0,10*ROW('Sanitation Data'!D176)),NA())</f>
        <v>#N/A</v>
      </c>
      <c r="Y182" s="491" t="e">
        <f ca="1">+IF(AND(ISNUMBER(OFFSET('Sanitation Data'!$D$11,0,10*ROW('Sanitation Data'!D176))),'Data Summary'!CN182="Yes"),OFFSET('Sanitation Data'!$D$11,0,10*ROW('Sanitation Data'!D176)),NA())</f>
        <v>#N/A</v>
      </c>
      <c r="Z182" s="491" t="e">
        <f ca="1">+IF(AND(ISNUMBER(OFFSET('Sanitation Data'!$D$12,0,10*ROW('Sanitation Data'!D176))),'Data Summary'!CO182="Yes"),OFFSET('Sanitation Data'!$D$12,0,10*ROW('Sanitation Data'!D176)),NA())</f>
        <v>#N/A</v>
      </c>
      <c r="AA182" s="491" t="e">
        <f ca="1">+IF(AND(ISNUMBER(OFFSET('Sanitation Data'!$E$4,0,10*ROW('Sanitation Data'!E176))),'Data Summary'!CP182="Yes"),100-OFFSET('Sanitation Data'!$E$4,0,10*ROW('Sanitation Data'!E176)),NA())</f>
        <v>#N/A</v>
      </c>
      <c r="AB182" s="491" t="e">
        <f ca="1">+IF(AND(ISNUMBER(OFFSET('Sanitation Data'!$E$6,0,10*ROW('Sanitation Data'!E176))),'Data Summary'!CQ182="Yes"),OFFSET('Sanitation Data'!$E$6,0,10*ROW('Sanitation Data'!E176)),NA())</f>
        <v>#N/A</v>
      </c>
      <c r="AC182" s="491" t="e">
        <f ca="1">+IF(AND(ISNUMBER(OFFSET('Sanitation Data'!$E$10,0,10*ROW('Sanitation Data'!E176))),'Data Summary'!CR182="Yes"),OFFSET('Sanitation Data'!$E$10,0,10*ROW('Sanitation Data'!E176)),NA())</f>
        <v>#N/A</v>
      </c>
      <c r="AD182" s="491" t="e">
        <f ca="1">+IF(AND(ISNUMBER(OFFSET('Sanitation Data'!$E$11,0,10*ROW('Sanitation Data'!E176))),'Data Summary'!CS182="Yes"),OFFSET('Sanitation Data'!$E$11,0,10*ROW('Sanitation Data'!E176)),NA())</f>
        <v>#N/A</v>
      </c>
      <c r="AE182" s="491" t="e">
        <f ca="1">+IF(AND(ISNUMBER(OFFSET('Sanitation Data'!$E$12,0,10*ROW('Sanitation Data'!E176))),'Data Summary'!CT182="Yes"),OFFSET('Sanitation Data'!$E$12,0,10*ROW('Sanitation Data'!E176)),NA())</f>
        <v>#N/A</v>
      </c>
      <c r="AF182" s="491" t="e">
        <f ca="1">+IF(AND(ISNUMBER(OFFSET('Sanitation Data'!$F$4,0,10*ROW('Sanitation Data'!F176))),'Data Summary'!CU182="Yes"),100-OFFSET('Sanitation Data'!$F$4,0,10*ROW('Sanitation Data'!F176)),NA())</f>
        <v>#N/A</v>
      </c>
      <c r="AG182" s="491" t="e">
        <f ca="1">+IF(AND(ISNUMBER(OFFSET('Sanitation Data'!$F$6,0,10*ROW('Sanitation Data'!F176))),'Data Summary'!CV182="Yes"),OFFSET('Sanitation Data'!$F$6,0,10*ROW('Sanitation Data'!F176)),NA())</f>
        <v>#N/A</v>
      </c>
      <c r="AH182" s="491" t="e">
        <f ca="1">+IF(AND(ISNUMBER(OFFSET('Sanitation Data'!$F$10,0,10*ROW('Sanitation Data'!F176))),'Data Summary'!CW182="Yes"),OFFSET('Sanitation Data'!$F$10,0,10*ROW('Sanitation Data'!F176)),NA())</f>
        <v>#N/A</v>
      </c>
      <c r="AI182" s="491" t="e">
        <f ca="1">+IF(AND(ISNUMBER(OFFSET('Sanitation Data'!$F$11,0,10*ROW('Sanitation Data'!F176))),'Data Summary'!CX182="Yes"),OFFSET('Sanitation Data'!$F$11,0,10*ROW('Sanitation Data'!F176)),NA())</f>
        <v>#N/A</v>
      </c>
      <c r="AJ182" s="491" t="e">
        <f ca="1">+IF(AND(ISNUMBER(OFFSET('Sanitation Data'!$F$12,0,10*ROW('Sanitation Data'!F176))),'Data Summary'!CY182="Yes"),OFFSET('Sanitation Data'!$F$12,0,10*ROW('Sanitation Data'!F176)),NA())</f>
        <v>#N/A</v>
      </c>
      <c r="AK182" s="491" t="e">
        <f ca="1">+IF(AND(ISNUMBER(OFFSET('Sanitation Data'!$G$4,0,10*ROW('Sanitation Data'!G176))),'Data Summary'!CZ182="Yes"),100-OFFSET('Sanitation Data'!$G$4,0,10*ROW('Sanitation Data'!G176)),NA())</f>
        <v>#N/A</v>
      </c>
      <c r="AL182" s="491" t="e">
        <f ca="1">+IF(AND(ISNUMBER(OFFSET('Sanitation Data'!$G$6,0,10*ROW('Sanitation Data'!G176))),'Data Summary'!DA182="Yes"),OFFSET('Sanitation Data'!$G$6,0,10*ROW('Sanitation Data'!G176)),NA())</f>
        <v>#N/A</v>
      </c>
      <c r="AM182" s="491" t="e">
        <f ca="1">+IF(AND(ISNUMBER(OFFSET('Sanitation Data'!$G$10,0,10*ROW('Sanitation Data'!G176))),'Data Summary'!DB182="Yes"),OFFSET('Sanitation Data'!$G$10,0,10*ROW('Sanitation Data'!G176)),NA())</f>
        <v>#N/A</v>
      </c>
      <c r="AN182" s="491" t="e">
        <f ca="1">+IF(AND(ISNUMBER(OFFSET('Sanitation Data'!$G$11,0,10*ROW('Sanitation Data'!G176))),'Data Summary'!DC182="Yes"),OFFSET('Sanitation Data'!$G$11,0,10*ROW('Sanitation Data'!G176)),NA())</f>
        <v>#N/A</v>
      </c>
      <c r="AO182" s="491" t="e">
        <f ca="1">+IF(AND(ISNUMBER(OFFSET('Sanitation Data'!$G$12,0,10*ROW('Sanitation Data'!G176))),'Data Summary'!DD182="Yes"),OFFSET('Sanitation Data'!$G$12,0,10*ROW('Sanitation Data'!G176)),NA())</f>
        <v>#N/A</v>
      </c>
      <c r="AP182" s="491" t="e">
        <f ca="1">+IF(AND(ISNUMBER(OFFSET('Sanitation Data'!$H$4,0,10*ROW('Sanitation Data'!H176))),'Data Summary'!DE182="Yes"),100-OFFSET('Sanitation Data'!$H$4,0,10*ROW('Sanitation Data'!H176)),NA())</f>
        <v>#N/A</v>
      </c>
      <c r="AQ182" s="491" t="e">
        <f ca="1">+IF(AND(ISNUMBER(OFFSET('Sanitation Data'!$H$6,0,10*ROW('Sanitation Data'!H176))),'Data Summary'!DF182="Yes"),OFFSET('Sanitation Data'!$H$6,0,10*ROW('Sanitation Data'!H176)),NA())</f>
        <v>#N/A</v>
      </c>
      <c r="AR182" s="491" t="e">
        <f ca="1">+IF(AND(ISNUMBER(OFFSET('Sanitation Data'!$H$10,0,10*ROW('Sanitation Data'!H176))),'Data Summary'!DG182="Yes"),OFFSET('Sanitation Data'!$H$10,0,10*ROW('Sanitation Data'!H176)),NA())</f>
        <v>#N/A</v>
      </c>
      <c r="AS182" s="491" t="e">
        <f ca="1">+IF(AND(ISNUMBER(OFFSET('Sanitation Data'!$H$11,0,10*ROW('Sanitation Data'!H176))),'Data Summary'!DH182="Yes"),OFFSET('Sanitation Data'!$H$11,0,10*ROW('Sanitation Data'!H176)),NA())</f>
        <v>#N/A</v>
      </c>
      <c r="AT182" s="491" t="e">
        <f ca="1">+IF(AND(ISNUMBER(OFFSET('Sanitation Data'!$H$12,0,10*ROW('Sanitation Data'!H176))),'Data Summary'!DI182="Yes"),OFFSET('Sanitation Data'!$H$12,0,10*ROW('Sanitation Data'!H176)),NA())</f>
        <v>#N/A</v>
      </c>
      <c r="AU182" s="491" t="e">
        <f ca="1">+IF(AND(ISNUMBER(OFFSET('Sanitation Data'!$I$4,0,10*ROW('Sanitation Data'!I176))),'Data Summary'!DJ182="Yes"),100-OFFSET('Sanitation Data'!$I$4,0,10*ROW('Sanitation Data'!I176)),NA())</f>
        <v>#N/A</v>
      </c>
      <c r="AV182" s="491" t="e">
        <f ca="1">+IF(AND(ISNUMBER(OFFSET('Sanitation Data'!$I$6,0,10*ROW('Sanitation Data'!I176))),'Data Summary'!DK182="Yes"),OFFSET('Sanitation Data'!$I$6,0,10*ROW('Sanitation Data'!I176)),NA())</f>
        <v>#N/A</v>
      </c>
      <c r="AW182" s="491" t="e">
        <f ca="1">+IF(AND(ISNUMBER(OFFSET('Sanitation Data'!$I$10,0,10*ROW('Sanitation Data'!I176))),'Data Summary'!DL182="Yes"),OFFSET('Sanitation Data'!$I$10,0,10*ROW('Sanitation Data'!I176)),NA())</f>
        <v>#N/A</v>
      </c>
      <c r="AX182" s="491" t="e">
        <f ca="1">+IF(AND(ISNUMBER(OFFSET('Sanitation Data'!$I$11,0,10*ROW('Sanitation Data'!I176))),'Data Summary'!DM182="Yes"),OFFSET('Sanitation Data'!$I$11,0,10*ROW('Sanitation Data'!I176)),NA())</f>
        <v>#N/A</v>
      </c>
      <c r="AY182" s="491" t="e">
        <f ca="1">+IF(AND(ISNUMBER(OFFSET('Sanitation Data'!$I$12,0,10*ROW('Sanitation Data'!I176))),'Data Summary'!DN182="Yes"),OFFSET('Sanitation Data'!$I$12,0,10*ROW('Sanitation Data'!I176)),NA())</f>
        <v>#N/A</v>
      </c>
      <c r="AZ182" s="492" t="e">
        <f ca="1">+IF(AND(ISNUMBER(OFFSET('Hygiene Data'!$D$5,0,10*ROW('Hygiene Data'!D176))),'Data Summary'!DO182="Yes"),OFFSET('Hygiene Data'!$D$5,0,10*ROW('Hygiene Data'!D176)),NA())</f>
        <v>#N/A</v>
      </c>
      <c r="BA182" s="492" t="e">
        <f ca="1">+IF(AND(ISNUMBER(OFFSET('Hygiene Data'!$D$7,0,10*ROW('Hygiene Data'!D176))),'Data Summary'!DP182="Yes"),OFFSET('Hygiene Data'!$D$7,0,10*ROW('Hygiene Data'!D176)),NA())</f>
        <v>#N/A</v>
      </c>
      <c r="BB182" s="492" t="e">
        <f ca="1">+IF(AND(ISNUMBER(OFFSET('Hygiene Data'!$D$9,0,10*ROW('Hygiene Data'!D176))),'Data Summary'!DQ182="Yes"),OFFSET('Hygiene Data'!$D$9,0,10*ROW('Hygiene Data'!D176)),NA())</f>
        <v>#N/A</v>
      </c>
      <c r="BC182" s="492" t="e">
        <f ca="1">+IF(AND(ISNUMBER(OFFSET('Hygiene Data'!$E$5,0,10*ROW('Hygiene Data'!E176))),'Data Summary'!DR182="Yes"),OFFSET('Hygiene Data'!$E$5,0,10*ROW('Hygiene Data'!E176)),NA())</f>
        <v>#N/A</v>
      </c>
      <c r="BD182" s="492" t="e">
        <f ca="1">+IF(AND(ISNUMBER(OFFSET('Hygiene Data'!$E$7,0,10*ROW('Hygiene Data'!E176))),'Data Summary'!DS182="Yes"),OFFSET('Hygiene Data'!$E$7,0,10*ROW('Hygiene Data'!E176)),NA())</f>
        <v>#N/A</v>
      </c>
      <c r="BE182" s="492" t="e">
        <f ca="1">+IF(AND(ISNUMBER(OFFSET('Hygiene Data'!$E$9,0,10*ROW('Hygiene Data'!E176))),'Data Summary'!DT182="Yes"),OFFSET('Hygiene Data'!$E$9,0,10*ROW('Hygiene Data'!E176)),NA())</f>
        <v>#N/A</v>
      </c>
      <c r="BF182" s="492" t="e">
        <f ca="1">+IF(AND(ISNUMBER(OFFSET('Hygiene Data'!$F$5,0,10*ROW('Hygiene Data'!F176))),'Data Summary'!DU182="Yes"),OFFSET('Hygiene Data'!$F$5,0,10*ROW('Hygiene Data'!F176)),NA())</f>
        <v>#N/A</v>
      </c>
      <c r="BG182" s="492" t="e">
        <f ca="1">+IF(AND(ISNUMBER(OFFSET('Hygiene Data'!$F$7,0,10*ROW('Hygiene Data'!F176))),'Data Summary'!DV182="Yes"),OFFSET('Hygiene Data'!$F$7,0,10*ROW('Hygiene Data'!F176)),NA())</f>
        <v>#N/A</v>
      </c>
      <c r="BH182" s="492" t="e">
        <f ca="1">+IF(AND(ISNUMBER(OFFSET('Hygiene Data'!$F$9,0,10*ROW('Hygiene Data'!F176))),'Data Summary'!DW182="Yes"),OFFSET('Hygiene Data'!$F$9,0,10*ROW('Hygiene Data'!F176)),NA())</f>
        <v>#N/A</v>
      </c>
      <c r="BI182" s="492" t="e">
        <f ca="1">+IF(AND(ISNUMBER(OFFSET('Hygiene Data'!$G$5,0,10*ROW('Hygiene Data'!G176))),'Data Summary'!DX182="Yes"),OFFSET('Hygiene Data'!$G$5,0,10*ROW('Hygiene Data'!G176)),NA())</f>
        <v>#N/A</v>
      </c>
      <c r="BJ182" s="492" t="e">
        <f ca="1">+IF(AND(ISNUMBER(OFFSET('Hygiene Data'!$G$7,0,10*ROW('Hygiene Data'!G176))),'Data Summary'!DY182="Yes"),OFFSET('Hygiene Data'!$G$7,0,10*ROW('Hygiene Data'!G176)),NA())</f>
        <v>#N/A</v>
      </c>
      <c r="BK182" s="492" t="e">
        <f ca="1">+IF(AND(ISNUMBER(OFFSET('Hygiene Data'!$G$9,0,10*ROW('Hygiene Data'!G176))),'Data Summary'!DZ182="Yes"),OFFSET('Hygiene Data'!$G$9,0,10*ROW('Hygiene Data'!G176)),NA())</f>
        <v>#N/A</v>
      </c>
      <c r="BL182" s="492" t="e">
        <f ca="1">+IF(AND(ISNUMBER(OFFSET('Hygiene Data'!$H$5,0,10*ROW('Hygiene Data'!H176))),'Data Summary'!EA182="Yes"),OFFSET('Hygiene Data'!$H$5,0,10*ROW('Hygiene Data'!H176)),NA())</f>
        <v>#N/A</v>
      </c>
      <c r="BM182" s="492" t="e">
        <f ca="1">+IF(AND(ISNUMBER(OFFSET('Hygiene Data'!$H$7,0,10*ROW('Hygiene Data'!H176))),'Data Summary'!EB182="Yes"),OFFSET('Hygiene Data'!$H$7,0,10*ROW('Hygiene Data'!H176)),NA())</f>
        <v>#N/A</v>
      </c>
      <c r="BN182" s="492" t="e">
        <f ca="1">+IF(AND(ISNUMBER(OFFSET('Hygiene Data'!$H$9,0,10*ROW('Hygiene Data'!H176))),'Data Summary'!EC182="Yes"),OFFSET('Hygiene Data'!$H$9,0,10*ROW('Hygiene Data'!H176)),NA())</f>
        <v>#N/A</v>
      </c>
      <c r="BO182" s="492" t="e">
        <f ca="1">+IF(AND(ISNUMBER(OFFSET('Hygiene Data'!$I$5,0,10*ROW('Hygiene Data'!I176))),'Data Summary'!ED182="Yes"),OFFSET('Hygiene Data'!$I$5,0,10*ROW('Hygiene Data'!I176)),NA())</f>
        <v>#N/A</v>
      </c>
      <c r="BP182" s="492" t="e">
        <f ca="1">+IF(AND(ISNUMBER(OFFSET('Hygiene Data'!$I$7,0,10*ROW('Hygiene Data'!I176))),'Data Summary'!EE182="Yes"),OFFSET('Hygiene Data'!$I$7,0,10*ROW('Hygiene Data'!I176)),NA())</f>
        <v>#N/A</v>
      </c>
      <c r="BQ182" s="492" t="e">
        <f ca="1">+IF(AND(ISNUMBER(OFFSET('Hygiene Data'!$I$9,0,10*ROW('Hygiene Data'!I176))),'Data Summary'!EF182="Yes"),OFFSET('Hygiene Data'!$I$9,0,10*ROW('Hygiene Data'!I176)),NA())</f>
        <v>#N/A</v>
      </c>
    </row>
    <row r="183" spans="1:69" x14ac:dyDescent="0.25">
      <c r="A183" s="488" t="e">
        <f ca="1">+RIGHT('Data Summary'!A183,LEN('Data Summary'!A183)-9)</f>
        <v>#VALUE!</v>
      </c>
      <c r="B183" s="462" t="str">
        <f ca="1">+IF(ISTEXT('Data Summary'!B183),'Data Summary'!B183,"")</f>
        <v/>
      </c>
      <c r="C183" s="489" t="e">
        <f ca="1">+VALUE('Data Summary'!C183)</f>
        <v>#VALUE!</v>
      </c>
      <c r="D183" s="490" t="e">
        <f ca="1">+IF(AND(ISNUMBER(OFFSET('Water Data'!$D$4,0,10*ROW('Water Data'!D177))),'Data Summary'!BS183="Yes"),100-OFFSET('Water Data'!$D$4,0,10*ROW('Water Data'!D177)),NA())</f>
        <v>#N/A</v>
      </c>
      <c r="E183" s="490" t="e">
        <f ca="1">+IF(AND(ISNUMBER(OFFSET('Water Data'!$D$6,0,10*ROW('Water Data'!D177))),'Data Summary'!BT183="Yes"),OFFSET('Water Data'!$D$6,0,10*ROW('Water Data'!D177)),NA())</f>
        <v>#N/A</v>
      </c>
      <c r="F183" s="490" t="e">
        <f ca="1">+IF(AND(ISNUMBER(OFFSET('Water Data'!$D$9,0,10*ROW('Water Data'!D177))),'Data Summary'!BU183="Yes"),OFFSET('Water Data'!$D$9,0,10*ROW('Water Data'!D177)),NA())</f>
        <v>#N/A</v>
      </c>
      <c r="G183" s="490" t="e">
        <f ca="1">+IF(AND(ISNUMBER(OFFSET('Water Data'!$E$4,0,10*ROW('Water Data'!E177))),'Data Summary'!BV183="Yes"),100-OFFSET('Water Data'!$E$4,0,10*ROW('Water Data'!E177)),NA())</f>
        <v>#N/A</v>
      </c>
      <c r="H183" s="490" t="e">
        <f ca="1">+IF(AND(ISNUMBER(OFFSET('Water Data'!$E$6,0,10*ROW('Water Data'!E177))),'Data Summary'!BW183="Yes"),OFFSET('Water Data'!$E$6,0,10*ROW('Water Data'!E177)),NA())</f>
        <v>#N/A</v>
      </c>
      <c r="I183" s="490" t="e">
        <f ca="1">+IF(AND(ISNUMBER(OFFSET('Water Data'!$E$9,0,10*ROW('Water Data'!E177))),'Data Summary'!BX183="Yes"),OFFSET('Water Data'!$E$9,0,10*ROW('Water Data'!E177)),NA())</f>
        <v>#N/A</v>
      </c>
      <c r="J183" s="490" t="e">
        <f ca="1">+IF(AND(ISNUMBER(OFFSET('Water Data'!$F$4,0,10*ROW('Water Data'!F177))),'Data Summary'!BY183="Yes"),100-OFFSET('Water Data'!$F$4,0,10*ROW('Water Data'!F177)),NA())</f>
        <v>#N/A</v>
      </c>
      <c r="K183" s="490" t="e">
        <f ca="1">+IF(AND(ISNUMBER(OFFSET('Water Data'!$F$6,0,10*ROW('Water Data'!F177))),'Data Summary'!BZ183="Yes"),OFFSET('Water Data'!$F$6,0,10*ROW('Water Data'!F177)),NA())</f>
        <v>#N/A</v>
      </c>
      <c r="L183" s="490" t="e">
        <f ca="1">+IF(AND(ISNUMBER(OFFSET('Water Data'!$F$9,0,10*ROW('Water Data'!F177))),'Data Summary'!CA183="Yes"),OFFSET('Water Data'!$F$9,0,10*ROW('Water Data'!F177)),NA())</f>
        <v>#N/A</v>
      </c>
      <c r="M183" s="490" t="e">
        <f ca="1">+IF(AND(ISNUMBER(OFFSET('Water Data'!$G$4,0,10*ROW('Water Data'!G177))),'Data Summary'!CB183="Yes"),100-OFFSET('Water Data'!$G$4,0,10*ROW('Water Data'!G177)),NA())</f>
        <v>#N/A</v>
      </c>
      <c r="N183" s="490" t="e">
        <f ca="1">+IF(AND(ISNUMBER(OFFSET('Water Data'!$G$6,0,10*ROW('Water Data'!G177))),'Data Summary'!CC183="Yes"),OFFSET('Water Data'!$G$6,0,10*ROW('Water Data'!G177)),NA())</f>
        <v>#N/A</v>
      </c>
      <c r="O183" s="490" t="e">
        <f ca="1">+IF(AND(ISNUMBER(OFFSET('Water Data'!$G$9,0,10*ROW('Water Data'!G177))),'Data Summary'!CD183="Yes"),OFFSET('Water Data'!$G$9,0,10*ROW('Water Data'!G177)),NA())</f>
        <v>#N/A</v>
      </c>
      <c r="P183" s="490" t="e">
        <f ca="1">+IF(AND(ISNUMBER(OFFSET('Water Data'!$H$4,0,10*ROW('Water Data'!H177))),'Data Summary'!CE183="Yes"),100-OFFSET('Water Data'!$H$4,0,10*ROW('Water Data'!H177)),NA())</f>
        <v>#N/A</v>
      </c>
      <c r="Q183" s="490" t="e">
        <f ca="1">+IF(AND(ISNUMBER(OFFSET('Water Data'!$H$6,0,10*ROW('Water Data'!H177))),'Data Summary'!CF183="Yes"),OFFSET('Water Data'!$H$6,0,10*ROW('Water Data'!H177)),NA())</f>
        <v>#N/A</v>
      </c>
      <c r="R183" s="490" t="e">
        <f ca="1">+IF(AND(ISNUMBER(OFFSET('Water Data'!$H$9,0,10*ROW('Water Data'!H177))),'Data Summary'!CG183="Yes"),OFFSET('Water Data'!$H$9,0,10*ROW('Water Data'!H177)),NA())</f>
        <v>#N/A</v>
      </c>
      <c r="S183" s="490" t="e">
        <f ca="1">+IF(AND(ISNUMBER(OFFSET('Water Data'!$I$4,0,10*ROW('Water Data'!I177))),'Data Summary'!CH183="Yes"),100-OFFSET('Water Data'!$I$4,0,10*ROW('Water Data'!I177)),NA())</f>
        <v>#N/A</v>
      </c>
      <c r="T183" s="490" t="e">
        <f ca="1">+IF(AND(ISNUMBER(OFFSET('Water Data'!$I$6,0,10*ROW('Water Data'!I177))),'Data Summary'!CI183="Yes"),OFFSET('Water Data'!$I$6,0,10*ROW('Water Data'!I177)),NA())</f>
        <v>#N/A</v>
      </c>
      <c r="U183" s="490" t="e">
        <f ca="1">+IF(AND(ISNUMBER(OFFSET('Water Data'!$I$9,0,10*ROW('Water Data'!I177))),'Data Summary'!CJ183="Yes"),OFFSET('Water Data'!$I$9,0,10*ROW('Water Data'!I177)),NA())</f>
        <v>#N/A</v>
      </c>
      <c r="V183" s="491" t="e">
        <f ca="1">+IF(AND(ISNUMBER(OFFSET('Sanitation Data'!$D$4,0,10*ROW('Sanitation Data'!D177))),'Data Summary'!CK183="Yes"),100-OFFSET('Sanitation Data'!$D$4,0,10*ROW('Sanitation Data'!D177)),NA())</f>
        <v>#N/A</v>
      </c>
      <c r="W183" s="491" t="e">
        <f ca="1">+IF(AND(ISNUMBER(OFFSET('Sanitation Data'!$D$6,0,10*ROW('Sanitation Data'!D177))),'Data Summary'!CL183="Yes"),OFFSET('Sanitation Data'!$D$6,0,10*ROW('Sanitation Data'!D177)),NA())</f>
        <v>#N/A</v>
      </c>
      <c r="X183" s="491" t="e">
        <f ca="1">+IF(AND(ISNUMBER(OFFSET('Sanitation Data'!$D$10,0,10*ROW('Sanitation Data'!D177))),'Data Summary'!CM183="Yes"),OFFSET('Sanitation Data'!$D$10,0,10*ROW('Sanitation Data'!D177)),NA())</f>
        <v>#N/A</v>
      </c>
      <c r="Y183" s="491" t="e">
        <f ca="1">+IF(AND(ISNUMBER(OFFSET('Sanitation Data'!$D$11,0,10*ROW('Sanitation Data'!D177))),'Data Summary'!CN183="Yes"),OFFSET('Sanitation Data'!$D$11,0,10*ROW('Sanitation Data'!D177)),NA())</f>
        <v>#N/A</v>
      </c>
      <c r="Z183" s="491" t="e">
        <f ca="1">+IF(AND(ISNUMBER(OFFSET('Sanitation Data'!$D$12,0,10*ROW('Sanitation Data'!D177))),'Data Summary'!CO183="Yes"),OFFSET('Sanitation Data'!$D$12,0,10*ROW('Sanitation Data'!D177)),NA())</f>
        <v>#N/A</v>
      </c>
      <c r="AA183" s="491" t="e">
        <f ca="1">+IF(AND(ISNUMBER(OFFSET('Sanitation Data'!$E$4,0,10*ROW('Sanitation Data'!E177))),'Data Summary'!CP183="Yes"),100-OFFSET('Sanitation Data'!$E$4,0,10*ROW('Sanitation Data'!E177)),NA())</f>
        <v>#N/A</v>
      </c>
      <c r="AB183" s="491" t="e">
        <f ca="1">+IF(AND(ISNUMBER(OFFSET('Sanitation Data'!$E$6,0,10*ROW('Sanitation Data'!E177))),'Data Summary'!CQ183="Yes"),OFFSET('Sanitation Data'!$E$6,0,10*ROW('Sanitation Data'!E177)),NA())</f>
        <v>#N/A</v>
      </c>
      <c r="AC183" s="491" t="e">
        <f ca="1">+IF(AND(ISNUMBER(OFFSET('Sanitation Data'!$E$10,0,10*ROW('Sanitation Data'!E177))),'Data Summary'!CR183="Yes"),OFFSET('Sanitation Data'!$E$10,0,10*ROW('Sanitation Data'!E177)),NA())</f>
        <v>#N/A</v>
      </c>
      <c r="AD183" s="491" t="e">
        <f ca="1">+IF(AND(ISNUMBER(OFFSET('Sanitation Data'!$E$11,0,10*ROW('Sanitation Data'!E177))),'Data Summary'!CS183="Yes"),OFFSET('Sanitation Data'!$E$11,0,10*ROW('Sanitation Data'!E177)),NA())</f>
        <v>#N/A</v>
      </c>
      <c r="AE183" s="491" t="e">
        <f ca="1">+IF(AND(ISNUMBER(OFFSET('Sanitation Data'!$E$12,0,10*ROW('Sanitation Data'!E177))),'Data Summary'!CT183="Yes"),OFFSET('Sanitation Data'!$E$12,0,10*ROW('Sanitation Data'!E177)),NA())</f>
        <v>#N/A</v>
      </c>
      <c r="AF183" s="491" t="e">
        <f ca="1">+IF(AND(ISNUMBER(OFFSET('Sanitation Data'!$F$4,0,10*ROW('Sanitation Data'!F177))),'Data Summary'!CU183="Yes"),100-OFFSET('Sanitation Data'!$F$4,0,10*ROW('Sanitation Data'!F177)),NA())</f>
        <v>#N/A</v>
      </c>
      <c r="AG183" s="491" t="e">
        <f ca="1">+IF(AND(ISNUMBER(OFFSET('Sanitation Data'!$F$6,0,10*ROW('Sanitation Data'!F177))),'Data Summary'!CV183="Yes"),OFFSET('Sanitation Data'!$F$6,0,10*ROW('Sanitation Data'!F177)),NA())</f>
        <v>#N/A</v>
      </c>
      <c r="AH183" s="491" t="e">
        <f ca="1">+IF(AND(ISNUMBER(OFFSET('Sanitation Data'!$F$10,0,10*ROW('Sanitation Data'!F177))),'Data Summary'!CW183="Yes"),OFFSET('Sanitation Data'!$F$10,0,10*ROW('Sanitation Data'!F177)),NA())</f>
        <v>#N/A</v>
      </c>
      <c r="AI183" s="491" t="e">
        <f ca="1">+IF(AND(ISNUMBER(OFFSET('Sanitation Data'!$F$11,0,10*ROW('Sanitation Data'!F177))),'Data Summary'!CX183="Yes"),OFFSET('Sanitation Data'!$F$11,0,10*ROW('Sanitation Data'!F177)),NA())</f>
        <v>#N/A</v>
      </c>
      <c r="AJ183" s="491" t="e">
        <f ca="1">+IF(AND(ISNUMBER(OFFSET('Sanitation Data'!$F$12,0,10*ROW('Sanitation Data'!F177))),'Data Summary'!CY183="Yes"),OFFSET('Sanitation Data'!$F$12,0,10*ROW('Sanitation Data'!F177)),NA())</f>
        <v>#N/A</v>
      </c>
      <c r="AK183" s="491" t="e">
        <f ca="1">+IF(AND(ISNUMBER(OFFSET('Sanitation Data'!$G$4,0,10*ROW('Sanitation Data'!G177))),'Data Summary'!CZ183="Yes"),100-OFFSET('Sanitation Data'!$G$4,0,10*ROW('Sanitation Data'!G177)),NA())</f>
        <v>#N/A</v>
      </c>
      <c r="AL183" s="491" t="e">
        <f ca="1">+IF(AND(ISNUMBER(OFFSET('Sanitation Data'!$G$6,0,10*ROW('Sanitation Data'!G177))),'Data Summary'!DA183="Yes"),OFFSET('Sanitation Data'!$G$6,0,10*ROW('Sanitation Data'!G177)),NA())</f>
        <v>#N/A</v>
      </c>
      <c r="AM183" s="491" t="e">
        <f ca="1">+IF(AND(ISNUMBER(OFFSET('Sanitation Data'!$G$10,0,10*ROW('Sanitation Data'!G177))),'Data Summary'!DB183="Yes"),OFFSET('Sanitation Data'!$G$10,0,10*ROW('Sanitation Data'!G177)),NA())</f>
        <v>#N/A</v>
      </c>
      <c r="AN183" s="491" t="e">
        <f ca="1">+IF(AND(ISNUMBER(OFFSET('Sanitation Data'!$G$11,0,10*ROW('Sanitation Data'!G177))),'Data Summary'!DC183="Yes"),OFFSET('Sanitation Data'!$G$11,0,10*ROW('Sanitation Data'!G177)),NA())</f>
        <v>#N/A</v>
      </c>
      <c r="AO183" s="491" t="e">
        <f ca="1">+IF(AND(ISNUMBER(OFFSET('Sanitation Data'!$G$12,0,10*ROW('Sanitation Data'!G177))),'Data Summary'!DD183="Yes"),OFFSET('Sanitation Data'!$G$12,0,10*ROW('Sanitation Data'!G177)),NA())</f>
        <v>#N/A</v>
      </c>
      <c r="AP183" s="491" t="e">
        <f ca="1">+IF(AND(ISNUMBER(OFFSET('Sanitation Data'!$H$4,0,10*ROW('Sanitation Data'!H177))),'Data Summary'!DE183="Yes"),100-OFFSET('Sanitation Data'!$H$4,0,10*ROW('Sanitation Data'!H177)),NA())</f>
        <v>#N/A</v>
      </c>
      <c r="AQ183" s="491" t="e">
        <f ca="1">+IF(AND(ISNUMBER(OFFSET('Sanitation Data'!$H$6,0,10*ROW('Sanitation Data'!H177))),'Data Summary'!DF183="Yes"),OFFSET('Sanitation Data'!$H$6,0,10*ROW('Sanitation Data'!H177)),NA())</f>
        <v>#N/A</v>
      </c>
      <c r="AR183" s="491" t="e">
        <f ca="1">+IF(AND(ISNUMBER(OFFSET('Sanitation Data'!$H$10,0,10*ROW('Sanitation Data'!H177))),'Data Summary'!DG183="Yes"),OFFSET('Sanitation Data'!$H$10,0,10*ROW('Sanitation Data'!H177)),NA())</f>
        <v>#N/A</v>
      </c>
      <c r="AS183" s="491" t="e">
        <f ca="1">+IF(AND(ISNUMBER(OFFSET('Sanitation Data'!$H$11,0,10*ROW('Sanitation Data'!H177))),'Data Summary'!DH183="Yes"),OFFSET('Sanitation Data'!$H$11,0,10*ROW('Sanitation Data'!H177)),NA())</f>
        <v>#N/A</v>
      </c>
      <c r="AT183" s="491" t="e">
        <f ca="1">+IF(AND(ISNUMBER(OFFSET('Sanitation Data'!$H$12,0,10*ROW('Sanitation Data'!H177))),'Data Summary'!DI183="Yes"),OFFSET('Sanitation Data'!$H$12,0,10*ROW('Sanitation Data'!H177)),NA())</f>
        <v>#N/A</v>
      </c>
      <c r="AU183" s="491" t="e">
        <f ca="1">+IF(AND(ISNUMBER(OFFSET('Sanitation Data'!$I$4,0,10*ROW('Sanitation Data'!I177))),'Data Summary'!DJ183="Yes"),100-OFFSET('Sanitation Data'!$I$4,0,10*ROW('Sanitation Data'!I177)),NA())</f>
        <v>#N/A</v>
      </c>
      <c r="AV183" s="491" t="e">
        <f ca="1">+IF(AND(ISNUMBER(OFFSET('Sanitation Data'!$I$6,0,10*ROW('Sanitation Data'!I177))),'Data Summary'!DK183="Yes"),OFFSET('Sanitation Data'!$I$6,0,10*ROW('Sanitation Data'!I177)),NA())</f>
        <v>#N/A</v>
      </c>
      <c r="AW183" s="491" t="e">
        <f ca="1">+IF(AND(ISNUMBER(OFFSET('Sanitation Data'!$I$10,0,10*ROW('Sanitation Data'!I177))),'Data Summary'!DL183="Yes"),OFFSET('Sanitation Data'!$I$10,0,10*ROW('Sanitation Data'!I177)),NA())</f>
        <v>#N/A</v>
      </c>
      <c r="AX183" s="491" t="e">
        <f ca="1">+IF(AND(ISNUMBER(OFFSET('Sanitation Data'!$I$11,0,10*ROW('Sanitation Data'!I177))),'Data Summary'!DM183="Yes"),OFFSET('Sanitation Data'!$I$11,0,10*ROW('Sanitation Data'!I177)),NA())</f>
        <v>#N/A</v>
      </c>
      <c r="AY183" s="491" t="e">
        <f ca="1">+IF(AND(ISNUMBER(OFFSET('Sanitation Data'!$I$12,0,10*ROW('Sanitation Data'!I177))),'Data Summary'!DN183="Yes"),OFFSET('Sanitation Data'!$I$12,0,10*ROW('Sanitation Data'!I177)),NA())</f>
        <v>#N/A</v>
      </c>
      <c r="AZ183" s="492" t="e">
        <f ca="1">+IF(AND(ISNUMBER(OFFSET('Hygiene Data'!$D$5,0,10*ROW('Hygiene Data'!D177))),'Data Summary'!DO183="Yes"),OFFSET('Hygiene Data'!$D$5,0,10*ROW('Hygiene Data'!D177)),NA())</f>
        <v>#N/A</v>
      </c>
      <c r="BA183" s="492" t="e">
        <f ca="1">+IF(AND(ISNUMBER(OFFSET('Hygiene Data'!$D$7,0,10*ROW('Hygiene Data'!D177))),'Data Summary'!DP183="Yes"),OFFSET('Hygiene Data'!$D$7,0,10*ROW('Hygiene Data'!D177)),NA())</f>
        <v>#N/A</v>
      </c>
      <c r="BB183" s="492" t="e">
        <f ca="1">+IF(AND(ISNUMBER(OFFSET('Hygiene Data'!$D$9,0,10*ROW('Hygiene Data'!D177))),'Data Summary'!DQ183="Yes"),OFFSET('Hygiene Data'!$D$9,0,10*ROW('Hygiene Data'!D177)),NA())</f>
        <v>#N/A</v>
      </c>
      <c r="BC183" s="492" t="e">
        <f ca="1">+IF(AND(ISNUMBER(OFFSET('Hygiene Data'!$E$5,0,10*ROW('Hygiene Data'!E177))),'Data Summary'!DR183="Yes"),OFFSET('Hygiene Data'!$E$5,0,10*ROW('Hygiene Data'!E177)),NA())</f>
        <v>#N/A</v>
      </c>
      <c r="BD183" s="492" t="e">
        <f ca="1">+IF(AND(ISNUMBER(OFFSET('Hygiene Data'!$E$7,0,10*ROW('Hygiene Data'!E177))),'Data Summary'!DS183="Yes"),OFFSET('Hygiene Data'!$E$7,0,10*ROW('Hygiene Data'!E177)),NA())</f>
        <v>#N/A</v>
      </c>
      <c r="BE183" s="492" t="e">
        <f ca="1">+IF(AND(ISNUMBER(OFFSET('Hygiene Data'!$E$9,0,10*ROW('Hygiene Data'!E177))),'Data Summary'!DT183="Yes"),OFFSET('Hygiene Data'!$E$9,0,10*ROW('Hygiene Data'!E177)),NA())</f>
        <v>#N/A</v>
      </c>
      <c r="BF183" s="492" t="e">
        <f ca="1">+IF(AND(ISNUMBER(OFFSET('Hygiene Data'!$F$5,0,10*ROW('Hygiene Data'!F177))),'Data Summary'!DU183="Yes"),OFFSET('Hygiene Data'!$F$5,0,10*ROW('Hygiene Data'!F177)),NA())</f>
        <v>#N/A</v>
      </c>
      <c r="BG183" s="492" t="e">
        <f ca="1">+IF(AND(ISNUMBER(OFFSET('Hygiene Data'!$F$7,0,10*ROW('Hygiene Data'!F177))),'Data Summary'!DV183="Yes"),OFFSET('Hygiene Data'!$F$7,0,10*ROW('Hygiene Data'!F177)),NA())</f>
        <v>#N/A</v>
      </c>
      <c r="BH183" s="492" t="e">
        <f ca="1">+IF(AND(ISNUMBER(OFFSET('Hygiene Data'!$F$9,0,10*ROW('Hygiene Data'!F177))),'Data Summary'!DW183="Yes"),OFFSET('Hygiene Data'!$F$9,0,10*ROW('Hygiene Data'!F177)),NA())</f>
        <v>#N/A</v>
      </c>
      <c r="BI183" s="492" t="e">
        <f ca="1">+IF(AND(ISNUMBER(OFFSET('Hygiene Data'!$G$5,0,10*ROW('Hygiene Data'!G177))),'Data Summary'!DX183="Yes"),OFFSET('Hygiene Data'!$G$5,0,10*ROW('Hygiene Data'!G177)),NA())</f>
        <v>#N/A</v>
      </c>
      <c r="BJ183" s="492" t="e">
        <f ca="1">+IF(AND(ISNUMBER(OFFSET('Hygiene Data'!$G$7,0,10*ROW('Hygiene Data'!G177))),'Data Summary'!DY183="Yes"),OFFSET('Hygiene Data'!$G$7,0,10*ROW('Hygiene Data'!G177)),NA())</f>
        <v>#N/A</v>
      </c>
      <c r="BK183" s="492" t="e">
        <f ca="1">+IF(AND(ISNUMBER(OFFSET('Hygiene Data'!$G$9,0,10*ROW('Hygiene Data'!G177))),'Data Summary'!DZ183="Yes"),OFFSET('Hygiene Data'!$G$9,0,10*ROW('Hygiene Data'!G177)),NA())</f>
        <v>#N/A</v>
      </c>
      <c r="BL183" s="492" t="e">
        <f ca="1">+IF(AND(ISNUMBER(OFFSET('Hygiene Data'!$H$5,0,10*ROW('Hygiene Data'!H177))),'Data Summary'!EA183="Yes"),OFFSET('Hygiene Data'!$H$5,0,10*ROW('Hygiene Data'!H177)),NA())</f>
        <v>#N/A</v>
      </c>
      <c r="BM183" s="492" t="e">
        <f ca="1">+IF(AND(ISNUMBER(OFFSET('Hygiene Data'!$H$7,0,10*ROW('Hygiene Data'!H177))),'Data Summary'!EB183="Yes"),OFFSET('Hygiene Data'!$H$7,0,10*ROW('Hygiene Data'!H177)),NA())</f>
        <v>#N/A</v>
      </c>
      <c r="BN183" s="492" t="e">
        <f ca="1">+IF(AND(ISNUMBER(OFFSET('Hygiene Data'!$H$9,0,10*ROW('Hygiene Data'!H177))),'Data Summary'!EC183="Yes"),OFFSET('Hygiene Data'!$H$9,0,10*ROW('Hygiene Data'!H177)),NA())</f>
        <v>#N/A</v>
      </c>
      <c r="BO183" s="492" t="e">
        <f ca="1">+IF(AND(ISNUMBER(OFFSET('Hygiene Data'!$I$5,0,10*ROW('Hygiene Data'!I177))),'Data Summary'!ED183="Yes"),OFFSET('Hygiene Data'!$I$5,0,10*ROW('Hygiene Data'!I177)),NA())</f>
        <v>#N/A</v>
      </c>
      <c r="BP183" s="492" t="e">
        <f ca="1">+IF(AND(ISNUMBER(OFFSET('Hygiene Data'!$I$7,0,10*ROW('Hygiene Data'!I177))),'Data Summary'!EE183="Yes"),OFFSET('Hygiene Data'!$I$7,0,10*ROW('Hygiene Data'!I177)),NA())</f>
        <v>#N/A</v>
      </c>
      <c r="BQ183" s="492" t="e">
        <f ca="1">+IF(AND(ISNUMBER(OFFSET('Hygiene Data'!$I$9,0,10*ROW('Hygiene Data'!I177))),'Data Summary'!EF183="Yes"),OFFSET('Hygiene Data'!$I$9,0,10*ROW('Hygiene Data'!I177)),NA())</f>
        <v>#N/A</v>
      </c>
    </row>
    <row r="184" spans="1:69" x14ac:dyDescent="0.25">
      <c r="A184" s="488" t="e">
        <f ca="1">+RIGHT('Data Summary'!A184,LEN('Data Summary'!A184)-9)</f>
        <v>#VALUE!</v>
      </c>
      <c r="B184" s="462" t="str">
        <f ca="1">+IF(ISTEXT('Data Summary'!B184),'Data Summary'!B184,"")</f>
        <v/>
      </c>
      <c r="C184" s="489" t="e">
        <f ca="1">+VALUE('Data Summary'!C184)</f>
        <v>#VALUE!</v>
      </c>
      <c r="D184" s="490" t="e">
        <f ca="1">+IF(AND(ISNUMBER(OFFSET('Water Data'!$D$4,0,10*ROW('Water Data'!D178))),'Data Summary'!BS184="Yes"),100-OFFSET('Water Data'!$D$4,0,10*ROW('Water Data'!D178)),NA())</f>
        <v>#N/A</v>
      </c>
      <c r="E184" s="490" t="e">
        <f ca="1">+IF(AND(ISNUMBER(OFFSET('Water Data'!$D$6,0,10*ROW('Water Data'!D178))),'Data Summary'!BT184="Yes"),OFFSET('Water Data'!$D$6,0,10*ROW('Water Data'!D178)),NA())</f>
        <v>#N/A</v>
      </c>
      <c r="F184" s="490" t="e">
        <f ca="1">+IF(AND(ISNUMBER(OFFSET('Water Data'!$D$9,0,10*ROW('Water Data'!D178))),'Data Summary'!BU184="Yes"),OFFSET('Water Data'!$D$9,0,10*ROW('Water Data'!D178)),NA())</f>
        <v>#N/A</v>
      </c>
      <c r="G184" s="490" t="e">
        <f ca="1">+IF(AND(ISNUMBER(OFFSET('Water Data'!$E$4,0,10*ROW('Water Data'!E178))),'Data Summary'!BV184="Yes"),100-OFFSET('Water Data'!$E$4,0,10*ROW('Water Data'!E178)),NA())</f>
        <v>#N/A</v>
      </c>
      <c r="H184" s="490" t="e">
        <f ca="1">+IF(AND(ISNUMBER(OFFSET('Water Data'!$E$6,0,10*ROW('Water Data'!E178))),'Data Summary'!BW184="Yes"),OFFSET('Water Data'!$E$6,0,10*ROW('Water Data'!E178)),NA())</f>
        <v>#N/A</v>
      </c>
      <c r="I184" s="490" t="e">
        <f ca="1">+IF(AND(ISNUMBER(OFFSET('Water Data'!$E$9,0,10*ROW('Water Data'!E178))),'Data Summary'!BX184="Yes"),OFFSET('Water Data'!$E$9,0,10*ROW('Water Data'!E178)),NA())</f>
        <v>#N/A</v>
      </c>
      <c r="J184" s="490" t="e">
        <f ca="1">+IF(AND(ISNUMBER(OFFSET('Water Data'!$F$4,0,10*ROW('Water Data'!F178))),'Data Summary'!BY184="Yes"),100-OFFSET('Water Data'!$F$4,0,10*ROW('Water Data'!F178)),NA())</f>
        <v>#N/A</v>
      </c>
      <c r="K184" s="490" t="e">
        <f ca="1">+IF(AND(ISNUMBER(OFFSET('Water Data'!$F$6,0,10*ROW('Water Data'!F178))),'Data Summary'!BZ184="Yes"),OFFSET('Water Data'!$F$6,0,10*ROW('Water Data'!F178)),NA())</f>
        <v>#N/A</v>
      </c>
      <c r="L184" s="490" t="e">
        <f ca="1">+IF(AND(ISNUMBER(OFFSET('Water Data'!$F$9,0,10*ROW('Water Data'!F178))),'Data Summary'!CA184="Yes"),OFFSET('Water Data'!$F$9,0,10*ROW('Water Data'!F178)),NA())</f>
        <v>#N/A</v>
      </c>
      <c r="M184" s="490" t="e">
        <f ca="1">+IF(AND(ISNUMBER(OFFSET('Water Data'!$G$4,0,10*ROW('Water Data'!G178))),'Data Summary'!CB184="Yes"),100-OFFSET('Water Data'!$G$4,0,10*ROW('Water Data'!G178)),NA())</f>
        <v>#N/A</v>
      </c>
      <c r="N184" s="490" t="e">
        <f ca="1">+IF(AND(ISNUMBER(OFFSET('Water Data'!$G$6,0,10*ROW('Water Data'!G178))),'Data Summary'!CC184="Yes"),OFFSET('Water Data'!$G$6,0,10*ROW('Water Data'!G178)),NA())</f>
        <v>#N/A</v>
      </c>
      <c r="O184" s="490" t="e">
        <f ca="1">+IF(AND(ISNUMBER(OFFSET('Water Data'!$G$9,0,10*ROW('Water Data'!G178))),'Data Summary'!CD184="Yes"),OFFSET('Water Data'!$G$9,0,10*ROW('Water Data'!G178)),NA())</f>
        <v>#N/A</v>
      </c>
      <c r="P184" s="490" t="e">
        <f ca="1">+IF(AND(ISNUMBER(OFFSET('Water Data'!$H$4,0,10*ROW('Water Data'!H178))),'Data Summary'!CE184="Yes"),100-OFFSET('Water Data'!$H$4,0,10*ROW('Water Data'!H178)),NA())</f>
        <v>#N/A</v>
      </c>
      <c r="Q184" s="490" t="e">
        <f ca="1">+IF(AND(ISNUMBER(OFFSET('Water Data'!$H$6,0,10*ROW('Water Data'!H178))),'Data Summary'!CF184="Yes"),OFFSET('Water Data'!$H$6,0,10*ROW('Water Data'!H178)),NA())</f>
        <v>#N/A</v>
      </c>
      <c r="R184" s="490" t="e">
        <f ca="1">+IF(AND(ISNUMBER(OFFSET('Water Data'!$H$9,0,10*ROW('Water Data'!H178))),'Data Summary'!CG184="Yes"),OFFSET('Water Data'!$H$9,0,10*ROW('Water Data'!H178)),NA())</f>
        <v>#N/A</v>
      </c>
      <c r="S184" s="490" t="e">
        <f ca="1">+IF(AND(ISNUMBER(OFFSET('Water Data'!$I$4,0,10*ROW('Water Data'!I178))),'Data Summary'!CH184="Yes"),100-OFFSET('Water Data'!$I$4,0,10*ROW('Water Data'!I178)),NA())</f>
        <v>#N/A</v>
      </c>
      <c r="T184" s="490" t="e">
        <f ca="1">+IF(AND(ISNUMBER(OFFSET('Water Data'!$I$6,0,10*ROW('Water Data'!I178))),'Data Summary'!CI184="Yes"),OFFSET('Water Data'!$I$6,0,10*ROW('Water Data'!I178)),NA())</f>
        <v>#N/A</v>
      </c>
      <c r="U184" s="490" t="e">
        <f ca="1">+IF(AND(ISNUMBER(OFFSET('Water Data'!$I$9,0,10*ROW('Water Data'!I178))),'Data Summary'!CJ184="Yes"),OFFSET('Water Data'!$I$9,0,10*ROW('Water Data'!I178)),NA())</f>
        <v>#N/A</v>
      </c>
      <c r="V184" s="491" t="e">
        <f ca="1">+IF(AND(ISNUMBER(OFFSET('Sanitation Data'!$D$4,0,10*ROW('Sanitation Data'!D178))),'Data Summary'!CK184="Yes"),100-OFFSET('Sanitation Data'!$D$4,0,10*ROW('Sanitation Data'!D178)),NA())</f>
        <v>#N/A</v>
      </c>
      <c r="W184" s="491" t="e">
        <f ca="1">+IF(AND(ISNUMBER(OFFSET('Sanitation Data'!$D$6,0,10*ROW('Sanitation Data'!D178))),'Data Summary'!CL184="Yes"),OFFSET('Sanitation Data'!$D$6,0,10*ROW('Sanitation Data'!D178)),NA())</f>
        <v>#N/A</v>
      </c>
      <c r="X184" s="491" t="e">
        <f ca="1">+IF(AND(ISNUMBER(OFFSET('Sanitation Data'!$D$10,0,10*ROW('Sanitation Data'!D178))),'Data Summary'!CM184="Yes"),OFFSET('Sanitation Data'!$D$10,0,10*ROW('Sanitation Data'!D178)),NA())</f>
        <v>#N/A</v>
      </c>
      <c r="Y184" s="491" t="e">
        <f ca="1">+IF(AND(ISNUMBER(OFFSET('Sanitation Data'!$D$11,0,10*ROW('Sanitation Data'!D178))),'Data Summary'!CN184="Yes"),OFFSET('Sanitation Data'!$D$11,0,10*ROW('Sanitation Data'!D178)),NA())</f>
        <v>#N/A</v>
      </c>
      <c r="Z184" s="491" t="e">
        <f ca="1">+IF(AND(ISNUMBER(OFFSET('Sanitation Data'!$D$12,0,10*ROW('Sanitation Data'!D178))),'Data Summary'!CO184="Yes"),OFFSET('Sanitation Data'!$D$12,0,10*ROW('Sanitation Data'!D178)),NA())</f>
        <v>#N/A</v>
      </c>
      <c r="AA184" s="491" t="e">
        <f ca="1">+IF(AND(ISNUMBER(OFFSET('Sanitation Data'!$E$4,0,10*ROW('Sanitation Data'!E178))),'Data Summary'!CP184="Yes"),100-OFFSET('Sanitation Data'!$E$4,0,10*ROW('Sanitation Data'!E178)),NA())</f>
        <v>#N/A</v>
      </c>
      <c r="AB184" s="491" t="e">
        <f ca="1">+IF(AND(ISNUMBER(OFFSET('Sanitation Data'!$E$6,0,10*ROW('Sanitation Data'!E178))),'Data Summary'!CQ184="Yes"),OFFSET('Sanitation Data'!$E$6,0,10*ROW('Sanitation Data'!E178)),NA())</f>
        <v>#N/A</v>
      </c>
      <c r="AC184" s="491" t="e">
        <f ca="1">+IF(AND(ISNUMBER(OFFSET('Sanitation Data'!$E$10,0,10*ROW('Sanitation Data'!E178))),'Data Summary'!CR184="Yes"),OFFSET('Sanitation Data'!$E$10,0,10*ROW('Sanitation Data'!E178)),NA())</f>
        <v>#N/A</v>
      </c>
      <c r="AD184" s="491" t="e">
        <f ca="1">+IF(AND(ISNUMBER(OFFSET('Sanitation Data'!$E$11,0,10*ROW('Sanitation Data'!E178))),'Data Summary'!CS184="Yes"),OFFSET('Sanitation Data'!$E$11,0,10*ROW('Sanitation Data'!E178)),NA())</f>
        <v>#N/A</v>
      </c>
      <c r="AE184" s="491" t="e">
        <f ca="1">+IF(AND(ISNUMBER(OFFSET('Sanitation Data'!$E$12,0,10*ROW('Sanitation Data'!E178))),'Data Summary'!CT184="Yes"),OFFSET('Sanitation Data'!$E$12,0,10*ROW('Sanitation Data'!E178)),NA())</f>
        <v>#N/A</v>
      </c>
      <c r="AF184" s="491" t="e">
        <f ca="1">+IF(AND(ISNUMBER(OFFSET('Sanitation Data'!$F$4,0,10*ROW('Sanitation Data'!F178))),'Data Summary'!CU184="Yes"),100-OFFSET('Sanitation Data'!$F$4,0,10*ROW('Sanitation Data'!F178)),NA())</f>
        <v>#N/A</v>
      </c>
      <c r="AG184" s="491" t="e">
        <f ca="1">+IF(AND(ISNUMBER(OFFSET('Sanitation Data'!$F$6,0,10*ROW('Sanitation Data'!F178))),'Data Summary'!CV184="Yes"),OFFSET('Sanitation Data'!$F$6,0,10*ROW('Sanitation Data'!F178)),NA())</f>
        <v>#N/A</v>
      </c>
      <c r="AH184" s="491" t="e">
        <f ca="1">+IF(AND(ISNUMBER(OFFSET('Sanitation Data'!$F$10,0,10*ROW('Sanitation Data'!F178))),'Data Summary'!CW184="Yes"),OFFSET('Sanitation Data'!$F$10,0,10*ROW('Sanitation Data'!F178)),NA())</f>
        <v>#N/A</v>
      </c>
      <c r="AI184" s="491" t="e">
        <f ca="1">+IF(AND(ISNUMBER(OFFSET('Sanitation Data'!$F$11,0,10*ROW('Sanitation Data'!F178))),'Data Summary'!CX184="Yes"),OFFSET('Sanitation Data'!$F$11,0,10*ROW('Sanitation Data'!F178)),NA())</f>
        <v>#N/A</v>
      </c>
      <c r="AJ184" s="491" t="e">
        <f ca="1">+IF(AND(ISNUMBER(OFFSET('Sanitation Data'!$F$12,0,10*ROW('Sanitation Data'!F178))),'Data Summary'!CY184="Yes"),OFFSET('Sanitation Data'!$F$12,0,10*ROW('Sanitation Data'!F178)),NA())</f>
        <v>#N/A</v>
      </c>
      <c r="AK184" s="491" t="e">
        <f ca="1">+IF(AND(ISNUMBER(OFFSET('Sanitation Data'!$G$4,0,10*ROW('Sanitation Data'!G178))),'Data Summary'!CZ184="Yes"),100-OFFSET('Sanitation Data'!$G$4,0,10*ROW('Sanitation Data'!G178)),NA())</f>
        <v>#N/A</v>
      </c>
      <c r="AL184" s="491" t="e">
        <f ca="1">+IF(AND(ISNUMBER(OFFSET('Sanitation Data'!$G$6,0,10*ROW('Sanitation Data'!G178))),'Data Summary'!DA184="Yes"),OFFSET('Sanitation Data'!$G$6,0,10*ROW('Sanitation Data'!G178)),NA())</f>
        <v>#N/A</v>
      </c>
      <c r="AM184" s="491" t="e">
        <f ca="1">+IF(AND(ISNUMBER(OFFSET('Sanitation Data'!$G$10,0,10*ROW('Sanitation Data'!G178))),'Data Summary'!DB184="Yes"),OFFSET('Sanitation Data'!$G$10,0,10*ROW('Sanitation Data'!G178)),NA())</f>
        <v>#N/A</v>
      </c>
      <c r="AN184" s="491" t="e">
        <f ca="1">+IF(AND(ISNUMBER(OFFSET('Sanitation Data'!$G$11,0,10*ROW('Sanitation Data'!G178))),'Data Summary'!DC184="Yes"),OFFSET('Sanitation Data'!$G$11,0,10*ROW('Sanitation Data'!G178)),NA())</f>
        <v>#N/A</v>
      </c>
      <c r="AO184" s="491" t="e">
        <f ca="1">+IF(AND(ISNUMBER(OFFSET('Sanitation Data'!$G$12,0,10*ROW('Sanitation Data'!G178))),'Data Summary'!DD184="Yes"),OFFSET('Sanitation Data'!$G$12,0,10*ROW('Sanitation Data'!G178)),NA())</f>
        <v>#N/A</v>
      </c>
      <c r="AP184" s="491" t="e">
        <f ca="1">+IF(AND(ISNUMBER(OFFSET('Sanitation Data'!$H$4,0,10*ROW('Sanitation Data'!H178))),'Data Summary'!DE184="Yes"),100-OFFSET('Sanitation Data'!$H$4,0,10*ROW('Sanitation Data'!H178)),NA())</f>
        <v>#N/A</v>
      </c>
      <c r="AQ184" s="491" t="e">
        <f ca="1">+IF(AND(ISNUMBER(OFFSET('Sanitation Data'!$H$6,0,10*ROW('Sanitation Data'!H178))),'Data Summary'!DF184="Yes"),OFFSET('Sanitation Data'!$H$6,0,10*ROW('Sanitation Data'!H178)),NA())</f>
        <v>#N/A</v>
      </c>
      <c r="AR184" s="491" t="e">
        <f ca="1">+IF(AND(ISNUMBER(OFFSET('Sanitation Data'!$H$10,0,10*ROW('Sanitation Data'!H178))),'Data Summary'!DG184="Yes"),OFFSET('Sanitation Data'!$H$10,0,10*ROW('Sanitation Data'!H178)),NA())</f>
        <v>#N/A</v>
      </c>
      <c r="AS184" s="491" t="e">
        <f ca="1">+IF(AND(ISNUMBER(OFFSET('Sanitation Data'!$H$11,0,10*ROW('Sanitation Data'!H178))),'Data Summary'!DH184="Yes"),OFFSET('Sanitation Data'!$H$11,0,10*ROW('Sanitation Data'!H178)),NA())</f>
        <v>#N/A</v>
      </c>
      <c r="AT184" s="491" t="e">
        <f ca="1">+IF(AND(ISNUMBER(OFFSET('Sanitation Data'!$H$12,0,10*ROW('Sanitation Data'!H178))),'Data Summary'!DI184="Yes"),OFFSET('Sanitation Data'!$H$12,0,10*ROW('Sanitation Data'!H178)),NA())</f>
        <v>#N/A</v>
      </c>
      <c r="AU184" s="491" t="e">
        <f ca="1">+IF(AND(ISNUMBER(OFFSET('Sanitation Data'!$I$4,0,10*ROW('Sanitation Data'!I178))),'Data Summary'!DJ184="Yes"),100-OFFSET('Sanitation Data'!$I$4,0,10*ROW('Sanitation Data'!I178)),NA())</f>
        <v>#N/A</v>
      </c>
      <c r="AV184" s="491" t="e">
        <f ca="1">+IF(AND(ISNUMBER(OFFSET('Sanitation Data'!$I$6,0,10*ROW('Sanitation Data'!I178))),'Data Summary'!DK184="Yes"),OFFSET('Sanitation Data'!$I$6,0,10*ROW('Sanitation Data'!I178)),NA())</f>
        <v>#N/A</v>
      </c>
      <c r="AW184" s="491" t="e">
        <f ca="1">+IF(AND(ISNUMBER(OFFSET('Sanitation Data'!$I$10,0,10*ROW('Sanitation Data'!I178))),'Data Summary'!DL184="Yes"),OFFSET('Sanitation Data'!$I$10,0,10*ROW('Sanitation Data'!I178)),NA())</f>
        <v>#N/A</v>
      </c>
      <c r="AX184" s="491" t="e">
        <f ca="1">+IF(AND(ISNUMBER(OFFSET('Sanitation Data'!$I$11,0,10*ROW('Sanitation Data'!I178))),'Data Summary'!DM184="Yes"),OFFSET('Sanitation Data'!$I$11,0,10*ROW('Sanitation Data'!I178)),NA())</f>
        <v>#N/A</v>
      </c>
      <c r="AY184" s="491" t="e">
        <f ca="1">+IF(AND(ISNUMBER(OFFSET('Sanitation Data'!$I$12,0,10*ROW('Sanitation Data'!I178))),'Data Summary'!DN184="Yes"),OFFSET('Sanitation Data'!$I$12,0,10*ROW('Sanitation Data'!I178)),NA())</f>
        <v>#N/A</v>
      </c>
      <c r="AZ184" s="492" t="e">
        <f ca="1">+IF(AND(ISNUMBER(OFFSET('Hygiene Data'!$D$5,0,10*ROW('Hygiene Data'!D178))),'Data Summary'!DO184="Yes"),OFFSET('Hygiene Data'!$D$5,0,10*ROW('Hygiene Data'!D178)),NA())</f>
        <v>#N/A</v>
      </c>
      <c r="BA184" s="492" t="e">
        <f ca="1">+IF(AND(ISNUMBER(OFFSET('Hygiene Data'!$D$7,0,10*ROW('Hygiene Data'!D178))),'Data Summary'!DP184="Yes"),OFFSET('Hygiene Data'!$D$7,0,10*ROW('Hygiene Data'!D178)),NA())</f>
        <v>#N/A</v>
      </c>
      <c r="BB184" s="492" t="e">
        <f ca="1">+IF(AND(ISNUMBER(OFFSET('Hygiene Data'!$D$9,0,10*ROW('Hygiene Data'!D178))),'Data Summary'!DQ184="Yes"),OFFSET('Hygiene Data'!$D$9,0,10*ROW('Hygiene Data'!D178)),NA())</f>
        <v>#N/A</v>
      </c>
      <c r="BC184" s="492" t="e">
        <f ca="1">+IF(AND(ISNUMBER(OFFSET('Hygiene Data'!$E$5,0,10*ROW('Hygiene Data'!E178))),'Data Summary'!DR184="Yes"),OFFSET('Hygiene Data'!$E$5,0,10*ROW('Hygiene Data'!E178)),NA())</f>
        <v>#N/A</v>
      </c>
      <c r="BD184" s="492" t="e">
        <f ca="1">+IF(AND(ISNUMBER(OFFSET('Hygiene Data'!$E$7,0,10*ROW('Hygiene Data'!E178))),'Data Summary'!DS184="Yes"),OFFSET('Hygiene Data'!$E$7,0,10*ROW('Hygiene Data'!E178)),NA())</f>
        <v>#N/A</v>
      </c>
      <c r="BE184" s="492" t="e">
        <f ca="1">+IF(AND(ISNUMBER(OFFSET('Hygiene Data'!$E$9,0,10*ROW('Hygiene Data'!E178))),'Data Summary'!DT184="Yes"),OFFSET('Hygiene Data'!$E$9,0,10*ROW('Hygiene Data'!E178)),NA())</f>
        <v>#N/A</v>
      </c>
      <c r="BF184" s="492" t="e">
        <f ca="1">+IF(AND(ISNUMBER(OFFSET('Hygiene Data'!$F$5,0,10*ROW('Hygiene Data'!F178))),'Data Summary'!DU184="Yes"),OFFSET('Hygiene Data'!$F$5,0,10*ROW('Hygiene Data'!F178)),NA())</f>
        <v>#N/A</v>
      </c>
      <c r="BG184" s="492" t="e">
        <f ca="1">+IF(AND(ISNUMBER(OFFSET('Hygiene Data'!$F$7,0,10*ROW('Hygiene Data'!F178))),'Data Summary'!DV184="Yes"),OFFSET('Hygiene Data'!$F$7,0,10*ROW('Hygiene Data'!F178)),NA())</f>
        <v>#N/A</v>
      </c>
      <c r="BH184" s="492" t="e">
        <f ca="1">+IF(AND(ISNUMBER(OFFSET('Hygiene Data'!$F$9,0,10*ROW('Hygiene Data'!F178))),'Data Summary'!DW184="Yes"),OFFSET('Hygiene Data'!$F$9,0,10*ROW('Hygiene Data'!F178)),NA())</f>
        <v>#N/A</v>
      </c>
      <c r="BI184" s="492" t="e">
        <f ca="1">+IF(AND(ISNUMBER(OFFSET('Hygiene Data'!$G$5,0,10*ROW('Hygiene Data'!G178))),'Data Summary'!DX184="Yes"),OFFSET('Hygiene Data'!$G$5,0,10*ROW('Hygiene Data'!G178)),NA())</f>
        <v>#N/A</v>
      </c>
      <c r="BJ184" s="492" t="e">
        <f ca="1">+IF(AND(ISNUMBER(OFFSET('Hygiene Data'!$G$7,0,10*ROW('Hygiene Data'!G178))),'Data Summary'!DY184="Yes"),OFFSET('Hygiene Data'!$G$7,0,10*ROW('Hygiene Data'!G178)),NA())</f>
        <v>#N/A</v>
      </c>
      <c r="BK184" s="492" t="e">
        <f ca="1">+IF(AND(ISNUMBER(OFFSET('Hygiene Data'!$G$9,0,10*ROW('Hygiene Data'!G178))),'Data Summary'!DZ184="Yes"),OFFSET('Hygiene Data'!$G$9,0,10*ROW('Hygiene Data'!G178)),NA())</f>
        <v>#N/A</v>
      </c>
      <c r="BL184" s="492" t="e">
        <f ca="1">+IF(AND(ISNUMBER(OFFSET('Hygiene Data'!$H$5,0,10*ROW('Hygiene Data'!H178))),'Data Summary'!EA184="Yes"),OFFSET('Hygiene Data'!$H$5,0,10*ROW('Hygiene Data'!H178)),NA())</f>
        <v>#N/A</v>
      </c>
      <c r="BM184" s="492" t="e">
        <f ca="1">+IF(AND(ISNUMBER(OFFSET('Hygiene Data'!$H$7,0,10*ROW('Hygiene Data'!H178))),'Data Summary'!EB184="Yes"),OFFSET('Hygiene Data'!$H$7,0,10*ROW('Hygiene Data'!H178)),NA())</f>
        <v>#N/A</v>
      </c>
      <c r="BN184" s="492" t="e">
        <f ca="1">+IF(AND(ISNUMBER(OFFSET('Hygiene Data'!$H$9,0,10*ROW('Hygiene Data'!H178))),'Data Summary'!EC184="Yes"),OFFSET('Hygiene Data'!$H$9,0,10*ROW('Hygiene Data'!H178)),NA())</f>
        <v>#N/A</v>
      </c>
      <c r="BO184" s="492" t="e">
        <f ca="1">+IF(AND(ISNUMBER(OFFSET('Hygiene Data'!$I$5,0,10*ROW('Hygiene Data'!I178))),'Data Summary'!ED184="Yes"),OFFSET('Hygiene Data'!$I$5,0,10*ROW('Hygiene Data'!I178)),NA())</f>
        <v>#N/A</v>
      </c>
      <c r="BP184" s="492" t="e">
        <f ca="1">+IF(AND(ISNUMBER(OFFSET('Hygiene Data'!$I$7,0,10*ROW('Hygiene Data'!I178))),'Data Summary'!EE184="Yes"),OFFSET('Hygiene Data'!$I$7,0,10*ROW('Hygiene Data'!I178)),NA())</f>
        <v>#N/A</v>
      </c>
      <c r="BQ184" s="492" t="e">
        <f ca="1">+IF(AND(ISNUMBER(OFFSET('Hygiene Data'!$I$9,0,10*ROW('Hygiene Data'!I178))),'Data Summary'!EF184="Yes"),OFFSET('Hygiene Data'!$I$9,0,10*ROW('Hygiene Data'!I178)),NA())</f>
        <v>#N/A</v>
      </c>
    </row>
    <row r="185" spans="1:69" x14ac:dyDescent="0.25">
      <c r="A185" s="488" t="e">
        <f ca="1">+RIGHT('Data Summary'!A185,LEN('Data Summary'!A185)-9)</f>
        <v>#VALUE!</v>
      </c>
      <c r="B185" s="462" t="str">
        <f ca="1">+IF(ISTEXT('Data Summary'!B185),'Data Summary'!B185,"")</f>
        <v/>
      </c>
      <c r="C185" s="489" t="e">
        <f ca="1">+VALUE('Data Summary'!C185)</f>
        <v>#VALUE!</v>
      </c>
      <c r="D185" s="490" t="e">
        <f ca="1">+IF(AND(ISNUMBER(OFFSET('Water Data'!$D$4,0,10*ROW('Water Data'!D179))),'Data Summary'!BS185="Yes"),100-OFFSET('Water Data'!$D$4,0,10*ROW('Water Data'!D179)),NA())</f>
        <v>#N/A</v>
      </c>
      <c r="E185" s="490" t="e">
        <f ca="1">+IF(AND(ISNUMBER(OFFSET('Water Data'!$D$6,0,10*ROW('Water Data'!D179))),'Data Summary'!BT185="Yes"),OFFSET('Water Data'!$D$6,0,10*ROW('Water Data'!D179)),NA())</f>
        <v>#N/A</v>
      </c>
      <c r="F185" s="490" t="e">
        <f ca="1">+IF(AND(ISNUMBER(OFFSET('Water Data'!$D$9,0,10*ROW('Water Data'!D179))),'Data Summary'!BU185="Yes"),OFFSET('Water Data'!$D$9,0,10*ROW('Water Data'!D179)),NA())</f>
        <v>#N/A</v>
      </c>
      <c r="G185" s="490" t="e">
        <f ca="1">+IF(AND(ISNUMBER(OFFSET('Water Data'!$E$4,0,10*ROW('Water Data'!E179))),'Data Summary'!BV185="Yes"),100-OFFSET('Water Data'!$E$4,0,10*ROW('Water Data'!E179)),NA())</f>
        <v>#N/A</v>
      </c>
      <c r="H185" s="490" t="e">
        <f ca="1">+IF(AND(ISNUMBER(OFFSET('Water Data'!$E$6,0,10*ROW('Water Data'!E179))),'Data Summary'!BW185="Yes"),OFFSET('Water Data'!$E$6,0,10*ROW('Water Data'!E179)),NA())</f>
        <v>#N/A</v>
      </c>
      <c r="I185" s="490" t="e">
        <f ca="1">+IF(AND(ISNUMBER(OFFSET('Water Data'!$E$9,0,10*ROW('Water Data'!E179))),'Data Summary'!BX185="Yes"),OFFSET('Water Data'!$E$9,0,10*ROW('Water Data'!E179)),NA())</f>
        <v>#N/A</v>
      </c>
      <c r="J185" s="490" t="e">
        <f ca="1">+IF(AND(ISNUMBER(OFFSET('Water Data'!$F$4,0,10*ROW('Water Data'!F179))),'Data Summary'!BY185="Yes"),100-OFFSET('Water Data'!$F$4,0,10*ROW('Water Data'!F179)),NA())</f>
        <v>#N/A</v>
      </c>
      <c r="K185" s="490" t="e">
        <f ca="1">+IF(AND(ISNUMBER(OFFSET('Water Data'!$F$6,0,10*ROW('Water Data'!F179))),'Data Summary'!BZ185="Yes"),OFFSET('Water Data'!$F$6,0,10*ROW('Water Data'!F179)),NA())</f>
        <v>#N/A</v>
      </c>
      <c r="L185" s="490" t="e">
        <f ca="1">+IF(AND(ISNUMBER(OFFSET('Water Data'!$F$9,0,10*ROW('Water Data'!F179))),'Data Summary'!CA185="Yes"),OFFSET('Water Data'!$F$9,0,10*ROW('Water Data'!F179)),NA())</f>
        <v>#N/A</v>
      </c>
      <c r="M185" s="490" t="e">
        <f ca="1">+IF(AND(ISNUMBER(OFFSET('Water Data'!$G$4,0,10*ROW('Water Data'!G179))),'Data Summary'!CB185="Yes"),100-OFFSET('Water Data'!$G$4,0,10*ROW('Water Data'!G179)),NA())</f>
        <v>#N/A</v>
      </c>
      <c r="N185" s="490" t="e">
        <f ca="1">+IF(AND(ISNUMBER(OFFSET('Water Data'!$G$6,0,10*ROW('Water Data'!G179))),'Data Summary'!CC185="Yes"),OFFSET('Water Data'!$G$6,0,10*ROW('Water Data'!G179)),NA())</f>
        <v>#N/A</v>
      </c>
      <c r="O185" s="490" t="e">
        <f ca="1">+IF(AND(ISNUMBER(OFFSET('Water Data'!$G$9,0,10*ROW('Water Data'!G179))),'Data Summary'!CD185="Yes"),OFFSET('Water Data'!$G$9,0,10*ROW('Water Data'!G179)),NA())</f>
        <v>#N/A</v>
      </c>
      <c r="P185" s="490" t="e">
        <f ca="1">+IF(AND(ISNUMBER(OFFSET('Water Data'!$H$4,0,10*ROW('Water Data'!H179))),'Data Summary'!CE185="Yes"),100-OFFSET('Water Data'!$H$4,0,10*ROW('Water Data'!H179)),NA())</f>
        <v>#N/A</v>
      </c>
      <c r="Q185" s="490" t="e">
        <f ca="1">+IF(AND(ISNUMBER(OFFSET('Water Data'!$H$6,0,10*ROW('Water Data'!H179))),'Data Summary'!CF185="Yes"),OFFSET('Water Data'!$H$6,0,10*ROW('Water Data'!H179)),NA())</f>
        <v>#N/A</v>
      </c>
      <c r="R185" s="490" t="e">
        <f ca="1">+IF(AND(ISNUMBER(OFFSET('Water Data'!$H$9,0,10*ROW('Water Data'!H179))),'Data Summary'!CG185="Yes"),OFFSET('Water Data'!$H$9,0,10*ROW('Water Data'!H179)),NA())</f>
        <v>#N/A</v>
      </c>
      <c r="S185" s="490" t="e">
        <f ca="1">+IF(AND(ISNUMBER(OFFSET('Water Data'!$I$4,0,10*ROW('Water Data'!I179))),'Data Summary'!CH185="Yes"),100-OFFSET('Water Data'!$I$4,0,10*ROW('Water Data'!I179)),NA())</f>
        <v>#N/A</v>
      </c>
      <c r="T185" s="490" t="e">
        <f ca="1">+IF(AND(ISNUMBER(OFFSET('Water Data'!$I$6,0,10*ROW('Water Data'!I179))),'Data Summary'!CI185="Yes"),OFFSET('Water Data'!$I$6,0,10*ROW('Water Data'!I179)),NA())</f>
        <v>#N/A</v>
      </c>
      <c r="U185" s="490" t="e">
        <f ca="1">+IF(AND(ISNUMBER(OFFSET('Water Data'!$I$9,0,10*ROW('Water Data'!I179))),'Data Summary'!CJ185="Yes"),OFFSET('Water Data'!$I$9,0,10*ROW('Water Data'!I179)),NA())</f>
        <v>#N/A</v>
      </c>
      <c r="V185" s="491" t="e">
        <f ca="1">+IF(AND(ISNUMBER(OFFSET('Sanitation Data'!$D$4,0,10*ROW('Sanitation Data'!D179))),'Data Summary'!CK185="Yes"),100-OFFSET('Sanitation Data'!$D$4,0,10*ROW('Sanitation Data'!D179)),NA())</f>
        <v>#N/A</v>
      </c>
      <c r="W185" s="491" t="e">
        <f ca="1">+IF(AND(ISNUMBER(OFFSET('Sanitation Data'!$D$6,0,10*ROW('Sanitation Data'!D179))),'Data Summary'!CL185="Yes"),OFFSET('Sanitation Data'!$D$6,0,10*ROW('Sanitation Data'!D179)),NA())</f>
        <v>#N/A</v>
      </c>
      <c r="X185" s="491" t="e">
        <f ca="1">+IF(AND(ISNUMBER(OFFSET('Sanitation Data'!$D$10,0,10*ROW('Sanitation Data'!D179))),'Data Summary'!CM185="Yes"),OFFSET('Sanitation Data'!$D$10,0,10*ROW('Sanitation Data'!D179)),NA())</f>
        <v>#N/A</v>
      </c>
      <c r="Y185" s="491" t="e">
        <f ca="1">+IF(AND(ISNUMBER(OFFSET('Sanitation Data'!$D$11,0,10*ROW('Sanitation Data'!D179))),'Data Summary'!CN185="Yes"),OFFSET('Sanitation Data'!$D$11,0,10*ROW('Sanitation Data'!D179)),NA())</f>
        <v>#N/A</v>
      </c>
      <c r="Z185" s="491" t="e">
        <f ca="1">+IF(AND(ISNUMBER(OFFSET('Sanitation Data'!$D$12,0,10*ROW('Sanitation Data'!D179))),'Data Summary'!CO185="Yes"),OFFSET('Sanitation Data'!$D$12,0,10*ROW('Sanitation Data'!D179)),NA())</f>
        <v>#N/A</v>
      </c>
      <c r="AA185" s="491" t="e">
        <f ca="1">+IF(AND(ISNUMBER(OFFSET('Sanitation Data'!$E$4,0,10*ROW('Sanitation Data'!E179))),'Data Summary'!CP185="Yes"),100-OFFSET('Sanitation Data'!$E$4,0,10*ROW('Sanitation Data'!E179)),NA())</f>
        <v>#N/A</v>
      </c>
      <c r="AB185" s="491" t="e">
        <f ca="1">+IF(AND(ISNUMBER(OFFSET('Sanitation Data'!$E$6,0,10*ROW('Sanitation Data'!E179))),'Data Summary'!CQ185="Yes"),OFFSET('Sanitation Data'!$E$6,0,10*ROW('Sanitation Data'!E179)),NA())</f>
        <v>#N/A</v>
      </c>
      <c r="AC185" s="491" t="e">
        <f ca="1">+IF(AND(ISNUMBER(OFFSET('Sanitation Data'!$E$10,0,10*ROW('Sanitation Data'!E179))),'Data Summary'!CR185="Yes"),OFFSET('Sanitation Data'!$E$10,0,10*ROW('Sanitation Data'!E179)),NA())</f>
        <v>#N/A</v>
      </c>
      <c r="AD185" s="491" t="e">
        <f ca="1">+IF(AND(ISNUMBER(OFFSET('Sanitation Data'!$E$11,0,10*ROW('Sanitation Data'!E179))),'Data Summary'!CS185="Yes"),OFFSET('Sanitation Data'!$E$11,0,10*ROW('Sanitation Data'!E179)),NA())</f>
        <v>#N/A</v>
      </c>
      <c r="AE185" s="491" t="e">
        <f ca="1">+IF(AND(ISNUMBER(OFFSET('Sanitation Data'!$E$12,0,10*ROW('Sanitation Data'!E179))),'Data Summary'!CT185="Yes"),OFFSET('Sanitation Data'!$E$12,0,10*ROW('Sanitation Data'!E179)),NA())</f>
        <v>#N/A</v>
      </c>
      <c r="AF185" s="491" t="e">
        <f ca="1">+IF(AND(ISNUMBER(OFFSET('Sanitation Data'!$F$4,0,10*ROW('Sanitation Data'!F179))),'Data Summary'!CU185="Yes"),100-OFFSET('Sanitation Data'!$F$4,0,10*ROW('Sanitation Data'!F179)),NA())</f>
        <v>#N/A</v>
      </c>
      <c r="AG185" s="491" t="e">
        <f ca="1">+IF(AND(ISNUMBER(OFFSET('Sanitation Data'!$F$6,0,10*ROW('Sanitation Data'!F179))),'Data Summary'!CV185="Yes"),OFFSET('Sanitation Data'!$F$6,0,10*ROW('Sanitation Data'!F179)),NA())</f>
        <v>#N/A</v>
      </c>
      <c r="AH185" s="491" t="e">
        <f ca="1">+IF(AND(ISNUMBER(OFFSET('Sanitation Data'!$F$10,0,10*ROW('Sanitation Data'!F179))),'Data Summary'!CW185="Yes"),OFFSET('Sanitation Data'!$F$10,0,10*ROW('Sanitation Data'!F179)),NA())</f>
        <v>#N/A</v>
      </c>
      <c r="AI185" s="491" t="e">
        <f ca="1">+IF(AND(ISNUMBER(OFFSET('Sanitation Data'!$F$11,0,10*ROW('Sanitation Data'!F179))),'Data Summary'!CX185="Yes"),OFFSET('Sanitation Data'!$F$11,0,10*ROW('Sanitation Data'!F179)),NA())</f>
        <v>#N/A</v>
      </c>
      <c r="AJ185" s="491" t="e">
        <f ca="1">+IF(AND(ISNUMBER(OFFSET('Sanitation Data'!$F$12,0,10*ROW('Sanitation Data'!F179))),'Data Summary'!CY185="Yes"),OFFSET('Sanitation Data'!$F$12,0,10*ROW('Sanitation Data'!F179)),NA())</f>
        <v>#N/A</v>
      </c>
      <c r="AK185" s="491" t="e">
        <f ca="1">+IF(AND(ISNUMBER(OFFSET('Sanitation Data'!$G$4,0,10*ROW('Sanitation Data'!G179))),'Data Summary'!CZ185="Yes"),100-OFFSET('Sanitation Data'!$G$4,0,10*ROW('Sanitation Data'!G179)),NA())</f>
        <v>#N/A</v>
      </c>
      <c r="AL185" s="491" t="e">
        <f ca="1">+IF(AND(ISNUMBER(OFFSET('Sanitation Data'!$G$6,0,10*ROW('Sanitation Data'!G179))),'Data Summary'!DA185="Yes"),OFFSET('Sanitation Data'!$G$6,0,10*ROW('Sanitation Data'!G179)),NA())</f>
        <v>#N/A</v>
      </c>
      <c r="AM185" s="491" t="e">
        <f ca="1">+IF(AND(ISNUMBER(OFFSET('Sanitation Data'!$G$10,0,10*ROW('Sanitation Data'!G179))),'Data Summary'!DB185="Yes"),OFFSET('Sanitation Data'!$G$10,0,10*ROW('Sanitation Data'!G179)),NA())</f>
        <v>#N/A</v>
      </c>
      <c r="AN185" s="491" t="e">
        <f ca="1">+IF(AND(ISNUMBER(OFFSET('Sanitation Data'!$G$11,0,10*ROW('Sanitation Data'!G179))),'Data Summary'!DC185="Yes"),OFFSET('Sanitation Data'!$G$11,0,10*ROW('Sanitation Data'!G179)),NA())</f>
        <v>#N/A</v>
      </c>
      <c r="AO185" s="491" t="e">
        <f ca="1">+IF(AND(ISNUMBER(OFFSET('Sanitation Data'!$G$12,0,10*ROW('Sanitation Data'!G179))),'Data Summary'!DD185="Yes"),OFFSET('Sanitation Data'!$G$12,0,10*ROW('Sanitation Data'!G179)),NA())</f>
        <v>#N/A</v>
      </c>
      <c r="AP185" s="491" t="e">
        <f ca="1">+IF(AND(ISNUMBER(OFFSET('Sanitation Data'!$H$4,0,10*ROW('Sanitation Data'!H179))),'Data Summary'!DE185="Yes"),100-OFFSET('Sanitation Data'!$H$4,0,10*ROW('Sanitation Data'!H179)),NA())</f>
        <v>#N/A</v>
      </c>
      <c r="AQ185" s="491" t="e">
        <f ca="1">+IF(AND(ISNUMBER(OFFSET('Sanitation Data'!$H$6,0,10*ROW('Sanitation Data'!H179))),'Data Summary'!DF185="Yes"),OFFSET('Sanitation Data'!$H$6,0,10*ROW('Sanitation Data'!H179)),NA())</f>
        <v>#N/A</v>
      </c>
      <c r="AR185" s="491" t="e">
        <f ca="1">+IF(AND(ISNUMBER(OFFSET('Sanitation Data'!$H$10,0,10*ROW('Sanitation Data'!H179))),'Data Summary'!DG185="Yes"),OFFSET('Sanitation Data'!$H$10,0,10*ROW('Sanitation Data'!H179)),NA())</f>
        <v>#N/A</v>
      </c>
      <c r="AS185" s="491" t="e">
        <f ca="1">+IF(AND(ISNUMBER(OFFSET('Sanitation Data'!$H$11,0,10*ROW('Sanitation Data'!H179))),'Data Summary'!DH185="Yes"),OFFSET('Sanitation Data'!$H$11,0,10*ROW('Sanitation Data'!H179)),NA())</f>
        <v>#N/A</v>
      </c>
      <c r="AT185" s="491" t="e">
        <f ca="1">+IF(AND(ISNUMBER(OFFSET('Sanitation Data'!$H$12,0,10*ROW('Sanitation Data'!H179))),'Data Summary'!DI185="Yes"),OFFSET('Sanitation Data'!$H$12,0,10*ROW('Sanitation Data'!H179)),NA())</f>
        <v>#N/A</v>
      </c>
      <c r="AU185" s="491" t="e">
        <f ca="1">+IF(AND(ISNUMBER(OFFSET('Sanitation Data'!$I$4,0,10*ROW('Sanitation Data'!I179))),'Data Summary'!DJ185="Yes"),100-OFFSET('Sanitation Data'!$I$4,0,10*ROW('Sanitation Data'!I179)),NA())</f>
        <v>#N/A</v>
      </c>
      <c r="AV185" s="491" t="e">
        <f ca="1">+IF(AND(ISNUMBER(OFFSET('Sanitation Data'!$I$6,0,10*ROW('Sanitation Data'!I179))),'Data Summary'!DK185="Yes"),OFFSET('Sanitation Data'!$I$6,0,10*ROW('Sanitation Data'!I179)),NA())</f>
        <v>#N/A</v>
      </c>
      <c r="AW185" s="491" t="e">
        <f ca="1">+IF(AND(ISNUMBER(OFFSET('Sanitation Data'!$I$10,0,10*ROW('Sanitation Data'!I179))),'Data Summary'!DL185="Yes"),OFFSET('Sanitation Data'!$I$10,0,10*ROW('Sanitation Data'!I179)),NA())</f>
        <v>#N/A</v>
      </c>
      <c r="AX185" s="491" t="e">
        <f ca="1">+IF(AND(ISNUMBER(OFFSET('Sanitation Data'!$I$11,0,10*ROW('Sanitation Data'!I179))),'Data Summary'!DM185="Yes"),OFFSET('Sanitation Data'!$I$11,0,10*ROW('Sanitation Data'!I179)),NA())</f>
        <v>#N/A</v>
      </c>
      <c r="AY185" s="491" t="e">
        <f ca="1">+IF(AND(ISNUMBER(OFFSET('Sanitation Data'!$I$12,0,10*ROW('Sanitation Data'!I179))),'Data Summary'!DN185="Yes"),OFFSET('Sanitation Data'!$I$12,0,10*ROW('Sanitation Data'!I179)),NA())</f>
        <v>#N/A</v>
      </c>
      <c r="AZ185" s="492" t="e">
        <f ca="1">+IF(AND(ISNUMBER(OFFSET('Hygiene Data'!$D$5,0,10*ROW('Hygiene Data'!D179))),'Data Summary'!DO185="Yes"),OFFSET('Hygiene Data'!$D$5,0,10*ROW('Hygiene Data'!D179)),NA())</f>
        <v>#N/A</v>
      </c>
      <c r="BA185" s="492" t="e">
        <f ca="1">+IF(AND(ISNUMBER(OFFSET('Hygiene Data'!$D$7,0,10*ROW('Hygiene Data'!D179))),'Data Summary'!DP185="Yes"),OFFSET('Hygiene Data'!$D$7,0,10*ROW('Hygiene Data'!D179)),NA())</f>
        <v>#N/A</v>
      </c>
      <c r="BB185" s="492" t="e">
        <f ca="1">+IF(AND(ISNUMBER(OFFSET('Hygiene Data'!$D$9,0,10*ROW('Hygiene Data'!D179))),'Data Summary'!DQ185="Yes"),OFFSET('Hygiene Data'!$D$9,0,10*ROW('Hygiene Data'!D179)),NA())</f>
        <v>#N/A</v>
      </c>
      <c r="BC185" s="492" t="e">
        <f ca="1">+IF(AND(ISNUMBER(OFFSET('Hygiene Data'!$E$5,0,10*ROW('Hygiene Data'!E179))),'Data Summary'!DR185="Yes"),OFFSET('Hygiene Data'!$E$5,0,10*ROW('Hygiene Data'!E179)),NA())</f>
        <v>#N/A</v>
      </c>
      <c r="BD185" s="492" t="e">
        <f ca="1">+IF(AND(ISNUMBER(OFFSET('Hygiene Data'!$E$7,0,10*ROW('Hygiene Data'!E179))),'Data Summary'!DS185="Yes"),OFFSET('Hygiene Data'!$E$7,0,10*ROW('Hygiene Data'!E179)),NA())</f>
        <v>#N/A</v>
      </c>
      <c r="BE185" s="492" t="e">
        <f ca="1">+IF(AND(ISNUMBER(OFFSET('Hygiene Data'!$E$9,0,10*ROW('Hygiene Data'!E179))),'Data Summary'!DT185="Yes"),OFFSET('Hygiene Data'!$E$9,0,10*ROW('Hygiene Data'!E179)),NA())</f>
        <v>#N/A</v>
      </c>
      <c r="BF185" s="492" t="e">
        <f ca="1">+IF(AND(ISNUMBER(OFFSET('Hygiene Data'!$F$5,0,10*ROW('Hygiene Data'!F179))),'Data Summary'!DU185="Yes"),OFFSET('Hygiene Data'!$F$5,0,10*ROW('Hygiene Data'!F179)),NA())</f>
        <v>#N/A</v>
      </c>
      <c r="BG185" s="492" t="e">
        <f ca="1">+IF(AND(ISNUMBER(OFFSET('Hygiene Data'!$F$7,0,10*ROW('Hygiene Data'!F179))),'Data Summary'!DV185="Yes"),OFFSET('Hygiene Data'!$F$7,0,10*ROW('Hygiene Data'!F179)),NA())</f>
        <v>#N/A</v>
      </c>
      <c r="BH185" s="492" t="e">
        <f ca="1">+IF(AND(ISNUMBER(OFFSET('Hygiene Data'!$F$9,0,10*ROW('Hygiene Data'!F179))),'Data Summary'!DW185="Yes"),OFFSET('Hygiene Data'!$F$9,0,10*ROW('Hygiene Data'!F179)),NA())</f>
        <v>#N/A</v>
      </c>
      <c r="BI185" s="492" t="e">
        <f ca="1">+IF(AND(ISNUMBER(OFFSET('Hygiene Data'!$G$5,0,10*ROW('Hygiene Data'!G179))),'Data Summary'!DX185="Yes"),OFFSET('Hygiene Data'!$G$5,0,10*ROW('Hygiene Data'!G179)),NA())</f>
        <v>#N/A</v>
      </c>
      <c r="BJ185" s="492" t="e">
        <f ca="1">+IF(AND(ISNUMBER(OFFSET('Hygiene Data'!$G$7,0,10*ROW('Hygiene Data'!G179))),'Data Summary'!DY185="Yes"),OFFSET('Hygiene Data'!$G$7,0,10*ROW('Hygiene Data'!G179)),NA())</f>
        <v>#N/A</v>
      </c>
      <c r="BK185" s="492" t="e">
        <f ca="1">+IF(AND(ISNUMBER(OFFSET('Hygiene Data'!$G$9,0,10*ROW('Hygiene Data'!G179))),'Data Summary'!DZ185="Yes"),OFFSET('Hygiene Data'!$G$9,0,10*ROW('Hygiene Data'!G179)),NA())</f>
        <v>#N/A</v>
      </c>
      <c r="BL185" s="492" t="e">
        <f ca="1">+IF(AND(ISNUMBER(OFFSET('Hygiene Data'!$H$5,0,10*ROW('Hygiene Data'!H179))),'Data Summary'!EA185="Yes"),OFFSET('Hygiene Data'!$H$5,0,10*ROW('Hygiene Data'!H179)),NA())</f>
        <v>#N/A</v>
      </c>
      <c r="BM185" s="492" t="e">
        <f ca="1">+IF(AND(ISNUMBER(OFFSET('Hygiene Data'!$H$7,0,10*ROW('Hygiene Data'!H179))),'Data Summary'!EB185="Yes"),OFFSET('Hygiene Data'!$H$7,0,10*ROW('Hygiene Data'!H179)),NA())</f>
        <v>#N/A</v>
      </c>
      <c r="BN185" s="492" t="e">
        <f ca="1">+IF(AND(ISNUMBER(OFFSET('Hygiene Data'!$H$9,0,10*ROW('Hygiene Data'!H179))),'Data Summary'!EC185="Yes"),OFFSET('Hygiene Data'!$H$9,0,10*ROW('Hygiene Data'!H179)),NA())</f>
        <v>#N/A</v>
      </c>
      <c r="BO185" s="492" t="e">
        <f ca="1">+IF(AND(ISNUMBER(OFFSET('Hygiene Data'!$I$5,0,10*ROW('Hygiene Data'!I179))),'Data Summary'!ED185="Yes"),OFFSET('Hygiene Data'!$I$5,0,10*ROW('Hygiene Data'!I179)),NA())</f>
        <v>#N/A</v>
      </c>
      <c r="BP185" s="492" t="e">
        <f ca="1">+IF(AND(ISNUMBER(OFFSET('Hygiene Data'!$I$7,0,10*ROW('Hygiene Data'!I179))),'Data Summary'!EE185="Yes"),OFFSET('Hygiene Data'!$I$7,0,10*ROW('Hygiene Data'!I179)),NA())</f>
        <v>#N/A</v>
      </c>
      <c r="BQ185" s="492" t="e">
        <f ca="1">+IF(AND(ISNUMBER(OFFSET('Hygiene Data'!$I$9,0,10*ROW('Hygiene Data'!I179))),'Data Summary'!EF185="Yes"),OFFSET('Hygiene Data'!$I$9,0,10*ROW('Hygiene Data'!I179)),NA())</f>
        <v>#N/A</v>
      </c>
    </row>
    <row r="186" spans="1:69" x14ac:dyDescent="0.25">
      <c r="A186" s="488" t="e">
        <f ca="1">+RIGHT('Data Summary'!A186,LEN('Data Summary'!A186)-9)</f>
        <v>#VALUE!</v>
      </c>
      <c r="B186" s="462" t="str">
        <f ca="1">+IF(ISTEXT('Data Summary'!B186),'Data Summary'!B186,"")</f>
        <v/>
      </c>
      <c r="C186" s="489" t="e">
        <f ca="1">+VALUE('Data Summary'!C186)</f>
        <v>#VALUE!</v>
      </c>
      <c r="D186" s="490" t="e">
        <f ca="1">+IF(AND(ISNUMBER(OFFSET('Water Data'!$D$4,0,10*ROW('Water Data'!D180))),'Data Summary'!BS186="Yes"),100-OFFSET('Water Data'!$D$4,0,10*ROW('Water Data'!D180)),NA())</f>
        <v>#N/A</v>
      </c>
      <c r="E186" s="490" t="e">
        <f ca="1">+IF(AND(ISNUMBER(OFFSET('Water Data'!$D$6,0,10*ROW('Water Data'!D180))),'Data Summary'!BT186="Yes"),OFFSET('Water Data'!$D$6,0,10*ROW('Water Data'!D180)),NA())</f>
        <v>#N/A</v>
      </c>
      <c r="F186" s="490" t="e">
        <f ca="1">+IF(AND(ISNUMBER(OFFSET('Water Data'!$D$9,0,10*ROW('Water Data'!D180))),'Data Summary'!BU186="Yes"),OFFSET('Water Data'!$D$9,0,10*ROW('Water Data'!D180)),NA())</f>
        <v>#N/A</v>
      </c>
      <c r="G186" s="490" t="e">
        <f ca="1">+IF(AND(ISNUMBER(OFFSET('Water Data'!$E$4,0,10*ROW('Water Data'!E180))),'Data Summary'!BV186="Yes"),100-OFFSET('Water Data'!$E$4,0,10*ROW('Water Data'!E180)),NA())</f>
        <v>#N/A</v>
      </c>
      <c r="H186" s="490" t="e">
        <f ca="1">+IF(AND(ISNUMBER(OFFSET('Water Data'!$E$6,0,10*ROW('Water Data'!E180))),'Data Summary'!BW186="Yes"),OFFSET('Water Data'!$E$6,0,10*ROW('Water Data'!E180)),NA())</f>
        <v>#N/A</v>
      </c>
      <c r="I186" s="490" t="e">
        <f ca="1">+IF(AND(ISNUMBER(OFFSET('Water Data'!$E$9,0,10*ROW('Water Data'!E180))),'Data Summary'!BX186="Yes"),OFFSET('Water Data'!$E$9,0,10*ROW('Water Data'!E180)),NA())</f>
        <v>#N/A</v>
      </c>
      <c r="J186" s="490" t="e">
        <f ca="1">+IF(AND(ISNUMBER(OFFSET('Water Data'!$F$4,0,10*ROW('Water Data'!F180))),'Data Summary'!BY186="Yes"),100-OFFSET('Water Data'!$F$4,0,10*ROW('Water Data'!F180)),NA())</f>
        <v>#N/A</v>
      </c>
      <c r="K186" s="490" t="e">
        <f ca="1">+IF(AND(ISNUMBER(OFFSET('Water Data'!$F$6,0,10*ROW('Water Data'!F180))),'Data Summary'!BZ186="Yes"),OFFSET('Water Data'!$F$6,0,10*ROW('Water Data'!F180)),NA())</f>
        <v>#N/A</v>
      </c>
      <c r="L186" s="490" t="e">
        <f ca="1">+IF(AND(ISNUMBER(OFFSET('Water Data'!$F$9,0,10*ROW('Water Data'!F180))),'Data Summary'!CA186="Yes"),OFFSET('Water Data'!$F$9,0,10*ROW('Water Data'!F180)),NA())</f>
        <v>#N/A</v>
      </c>
      <c r="M186" s="490" t="e">
        <f ca="1">+IF(AND(ISNUMBER(OFFSET('Water Data'!$G$4,0,10*ROW('Water Data'!G180))),'Data Summary'!CB186="Yes"),100-OFFSET('Water Data'!$G$4,0,10*ROW('Water Data'!G180)),NA())</f>
        <v>#N/A</v>
      </c>
      <c r="N186" s="490" t="e">
        <f ca="1">+IF(AND(ISNUMBER(OFFSET('Water Data'!$G$6,0,10*ROW('Water Data'!G180))),'Data Summary'!CC186="Yes"),OFFSET('Water Data'!$G$6,0,10*ROW('Water Data'!G180)),NA())</f>
        <v>#N/A</v>
      </c>
      <c r="O186" s="490" t="e">
        <f ca="1">+IF(AND(ISNUMBER(OFFSET('Water Data'!$G$9,0,10*ROW('Water Data'!G180))),'Data Summary'!CD186="Yes"),OFFSET('Water Data'!$G$9,0,10*ROW('Water Data'!G180)),NA())</f>
        <v>#N/A</v>
      </c>
      <c r="P186" s="490" t="e">
        <f ca="1">+IF(AND(ISNUMBER(OFFSET('Water Data'!$H$4,0,10*ROW('Water Data'!H180))),'Data Summary'!CE186="Yes"),100-OFFSET('Water Data'!$H$4,0,10*ROW('Water Data'!H180)),NA())</f>
        <v>#N/A</v>
      </c>
      <c r="Q186" s="490" t="e">
        <f ca="1">+IF(AND(ISNUMBER(OFFSET('Water Data'!$H$6,0,10*ROW('Water Data'!H180))),'Data Summary'!CF186="Yes"),OFFSET('Water Data'!$H$6,0,10*ROW('Water Data'!H180)),NA())</f>
        <v>#N/A</v>
      </c>
      <c r="R186" s="490" t="e">
        <f ca="1">+IF(AND(ISNUMBER(OFFSET('Water Data'!$H$9,0,10*ROW('Water Data'!H180))),'Data Summary'!CG186="Yes"),OFFSET('Water Data'!$H$9,0,10*ROW('Water Data'!H180)),NA())</f>
        <v>#N/A</v>
      </c>
      <c r="S186" s="490" t="e">
        <f ca="1">+IF(AND(ISNUMBER(OFFSET('Water Data'!$I$4,0,10*ROW('Water Data'!I180))),'Data Summary'!CH186="Yes"),100-OFFSET('Water Data'!$I$4,0,10*ROW('Water Data'!I180)),NA())</f>
        <v>#N/A</v>
      </c>
      <c r="T186" s="490" t="e">
        <f ca="1">+IF(AND(ISNUMBER(OFFSET('Water Data'!$I$6,0,10*ROW('Water Data'!I180))),'Data Summary'!CI186="Yes"),OFFSET('Water Data'!$I$6,0,10*ROW('Water Data'!I180)),NA())</f>
        <v>#N/A</v>
      </c>
      <c r="U186" s="490" t="e">
        <f ca="1">+IF(AND(ISNUMBER(OFFSET('Water Data'!$I$9,0,10*ROW('Water Data'!I180))),'Data Summary'!CJ186="Yes"),OFFSET('Water Data'!$I$9,0,10*ROW('Water Data'!I180)),NA())</f>
        <v>#N/A</v>
      </c>
      <c r="V186" s="491" t="e">
        <f ca="1">+IF(AND(ISNUMBER(OFFSET('Sanitation Data'!$D$4,0,10*ROW('Sanitation Data'!D180))),'Data Summary'!CK186="Yes"),100-OFFSET('Sanitation Data'!$D$4,0,10*ROW('Sanitation Data'!D180)),NA())</f>
        <v>#N/A</v>
      </c>
      <c r="W186" s="491" t="e">
        <f ca="1">+IF(AND(ISNUMBER(OFFSET('Sanitation Data'!$D$6,0,10*ROW('Sanitation Data'!D180))),'Data Summary'!CL186="Yes"),OFFSET('Sanitation Data'!$D$6,0,10*ROW('Sanitation Data'!D180)),NA())</f>
        <v>#N/A</v>
      </c>
      <c r="X186" s="491" t="e">
        <f ca="1">+IF(AND(ISNUMBER(OFFSET('Sanitation Data'!$D$10,0,10*ROW('Sanitation Data'!D180))),'Data Summary'!CM186="Yes"),OFFSET('Sanitation Data'!$D$10,0,10*ROW('Sanitation Data'!D180)),NA())</f>
        <v>#N/A</v>
      </c>
      <c r="Y186" s="491" t="e">
        <f ca="1">+IF(AND(ISNUMBER(OFFSET('Sanitation Data'!$D$11,0,10*ROW('Sanitation Data'!D180))),'Data Summary'!CN186="Yes"),OFFSET('Sanitation Data'!$D$11,0,10*ROW('Sanitation Data'!D180)),NA())</f>
        <v>#N/A</v>
      </c>
      <c r="Z186" s="491" t="e">
        <f ca="1">+IF(AND(ISNUMBER(OFFSET('Sanitation Data'!$D$12,0,10*ROW('Sanitation Data'!D180))),'Data Summary'!CO186="Yes"),OFFSET('Sanitation Data'!$D$12,0,10*ROW('Sanitation Data'!D180)),NA())</f>
        <v>#N/A</v>
      </c>
      <c r="AA186" s="491" t="e">
        <f ca="1">+IF(AND(ISNUMBER(OFFSET('Sanitation Data'!$E$4,0,10*ROW('Sanitation Data'!E180))),'Data Summary'!CP186="Yes"),100-OFFSET('Sanitation Data'!$E$4,0,10*ROW('Sanitation Data'!E180)),NA())</f>
        <v>#N/A</v>
      </c>
      <c r="AB186" s="491" t="e">
        <f ca="1">+IF(AND(ISNUMBER(OFFSET('Sanitation Data'!$E$6,0,10*ROW('Sanitation Data'!E180))),'Data Summary'!CQ186="Yes"),OFFSET('Sanitation Data'!$E$6,0,10*ROW('Sanitation Data'!E180)),NA())</f>
        <v>#N/A</v>
      </c>
      <c r="AC186" s="491" t="e">
        <f ca="1">+IF(AND(ISNUMBER(OFFSET('Sanitation Data'!$E$10,0,10*ROW('Sanitation Data'!E180))),'Data Summary'!CR186="Yes"),OFFSET('Sanitation Data'!$E$10,0,10*ROW('Sanitation Data'!E180)),NA())</f>
        <v>#N/A</v>
      </c>
      <c r="AD186" s="491" t="e">
        <f ca="1">+IF(AND(ISNUMBER(OFFSET('Sanitation Data'!$E$11,0,10*ROW('Sanitation Data'!E180))),'Data Summary'!CS186="Yes"),OFFSET('Sanitation Data'!$E$11,0,10*ROW('Sanitation Data'!E180)),NA())</f>
        <v>#N/A</v>
      </c>
      <c r="AE186" s="491" t="e">
        <f ca="1">+IF(AND(ISNUMBER(OFFSET('Sanitation Data'!$E$12,0,10*ROW('Sanitation Data'!E180))),'Data Summary'!CT186="Yes"),OFFSET('Sanitation Data'!$E$12,0,10*ROW('Sanitation Data'!E180)),NA())</f>
        <v>#N/A</v>
      </c>
      <c r="AF186" s="491" t="e">
        <f ca="1">+IF(AND(ISNUMBER(OFFSET('Sanitation Data'!$F$4,0,10*ROW('Sanitation Data'!F180))),'Data Summary'!CU186="Yes"),100-OFFSET('Sanitation Data'!$F$4,0,10*ROW('Sanitation Data'!F180)),NA())</f>
        <v>#N/A</v>
      </c>
      <c r="AG186" s="491" t="e">
        <f ca="1">+IF(AND(ISNUMBER(OFFSET('Sanitation Data'!$F$6,0,10*ROW('Sanitation Data'!F180))),'Data Summary'!CV186="Yes"),OFFSET('Sanitation Data'!$F$6,0,10*ROW('Sanitation Data'!F180)),NA())</f>
        <v>#N/A</v>
      </c>
      <c r="AH186" s="491" t="e">
        <f ca="1">+IF(AND(ISNUMBER(OFFSET('Sanitation Data'!$F$10,0,10*ROW('Sanitation Data'!F180))),'Data Summary'!CW186="Yes"),OFFSET('Sanitation Data'!$F$10,0,10*ROW('Sanitation Data'!F180)),NA())</f>
        <v>#N/A</v>
      </c>
      <c r="AI186" s="491" t="e">
        <f ca="1">+IF(AND(ISNUMBER(OFFSET('Sanitation Data'!$F$11,0,10*ROW('Sanitation Data'!F180))),'Data Summary'!CX186="Yes"),OFFSET('Sanitation Data'!$F$11,0,10*ROW('Sanitation Data'!F180)),NA())</f>
        <v>#N/A</v>
      </c>
      <c r="AJ186" s="491" t="e">
        <f ca="1">+IF(AND(ISNUMBER(OFFSET('Sanitation Data'!$F$12,0,10*ROW('Sanitation Data'!F180))),'Data Summary'!CY186="Yes"),OFFSET('Sanitation Data'!$F$12,0,10*ROW('Sanitation Data'!F180)),NA())</f>
        <v>#N/A</v>
      </c>
      <c r="AK186" s="491" t="e">
        <f ca="1">+IF(AND(ISNUMBER(OFFSET('Sanitation Data'!$G$4,0,10*ROW('Sanitation Data'!G180))),'Data Summary'!CZ186="Yes"),100-OFFSET('Sanitation Data'!$G$4,0,10*ROW('Sanitation Data'!G180)),NA())</f>
        <v>#N/A</v>
      </c>
      <c r="AL186" s="491" t="e">
        <f ca="1">+IF(AND(ISNUMBER(OFFSET('Sanitation Data'!$G$6,0,10*ROW('Sanitation Data'!G180))),'Data Summary'!DA186="Yes"),OFFSET('Sanitation Data'!$G$6,0,10*ROW('Sanitation Data'!G180)),NA())</f>
        <v>#N/A</v>
      </c>
      <c r="AM186" s="491" t="e">
        <f ca="1">+IF(AND(ISNUMBER(OFFSET('Sanitation Data'!$G$10,0,10*ROW('Sanitation Data'!G180))),'Data Summary'!DB186="Yes"),OFFSET('Sanitation Data'!$G$10,0,10*ROW('Sanitation Data'!G180)),NA())</f>
        <v>#N/A</v>
      </c>
      <c r="AN186" s="491" t="e">
        <f ca="1">+IF(AND(ISNUMBER(OFFSET('Sanitation Data'!$G$11,0,10*ROW('Sanitation Data'!G180))),'Data Summary'!DC186="Yes"),OFFSET('Sanitation Data'!$G$11,0,10*ROW('Sanitation Data'!G180)),NA())</f>
        <v>#N/A</v>
      </c>
      <c r="AO186" s="491" t="e">
        <f ca="1">+IF(AND(ISNUMBER(OFFSET('Sanitation Data'!$G$12,0,10*ROW('Sanitation Data'!G180))),'Data Summary'!DD186="Yes"),OFFSET('Sanitation Data'!$G$12,0,10*ROW('Sanitation Data'!G180)),NA())</f>
        <v>#N/A</v>
      </c>
      <c r="AP186" s="491" t="e">
        <f ca="1">+IF(AND(ISNUMBER(OFFSET('Sanitation Data'!$H$4,0,10*ROW('Sanitation Data'!H180))),'Data Summary'!DE186="Yes"),100-OFFSET('Sanitation Data'!$H$4,0,10*ROW('Sanitation Data'!H180)),NA())</f>
        <v>#N/A</v>
      </c>
      <c r="AQ186" s="491" t="e">
        <f ca="1">+IF(AND(ISNUMBER(OFFSET('Sanitation Data'!$H$6,0,10*ROW('Sanitation Data'!H180))),'Data Summary'!DF186="Yes"),OFFSET('Sanitation Data'!$H$6,0,10*ROW('Sanitation Data'!H180)),NA())</f>
        <v>#N/A</v>
      </c>
      <c r="AR186" s="491" t="e">
        <f ca="1">+IF(AND(ISNUMBER(OFFSET('Sanitation Data'!$H$10,0,10*ROW('Sanitation Data'!H180))),'Data Summary'!DG186="Yes"),OFFSET('Sanitation Data'!$H$10,0,10*ROW('Sanitation Data'!H180)),NA())</f>
        <v>#N/A</v>
      </c>
      <c r="AS186" s="491" t="e">
        <f ca="1">+IF(AND(ISNUMBER(OFFSET('Sanitation Data'!$H$11,0,10*ROW('Sanitation Data'!H180))),'Data Summary'!DH186="Yes"),OFFSET('Sanitation Data'!$H$11,0,10*ROW('Sanitation Data'!H180)),NA())</f>
        <v>#N/A</v>
      </c>
      <c r="AT186" s="491" t="e">
        <f ca="1">+IF(AND(ISNUMBER(OFFSET('Sanitation Data'!$H$12,0,10*ROW('Sanitation Data'!H180))),'Data Summary'!DI186="Yes"),OFFSET('Sanitation Data'!$H$12,0,10*ROW('Sanitation Data'!H180)),NA())</f>
        <v>#N/A</v>
      </c>
      <c r="AU186" s="491" t="e">
        <f ca="1">+IF(AND(ISNUMBER(OFFSET('Sanitation Data'!$I$4,0,10*ROW('Sanitation Data'!I180))),'Data Summary'!DJ186="Yes"),100-OFFSET('Sanitation Data'!$I$4,0,10*ROW('Sanitation Data'!I180)),NA())</f>
        <v>#N/A</v>
      </c>
      <c r="AV186" s="491" t="e">
        <f ca="1">+IF(AND(ISNUMBER(OFFSET('Sanitation Data'!$I$6,0,10*ROW('Sanitation Data'!I180))),'Data Summary'!DK186="Yes"),OFFSET('Sanitation Data'!$I$6,0,10*ROW('Sanitation Data'!I180)),NA())</f>
        <v>#N/A</v>
      </c>
      <c r="AW186" s="491" t="e">
        <f ca="1">+IF(AND(ISNUMBER(OFFSET('Sanitation Data'!$I$10,0,10*ROW('Sanitation Data'!I180))),'Data Summary'!DL186="Yes"),OFFSET('Sanitation Data'!$I$10,0,10*ROW('Sanitation Data'!I180)),NA())</f>
        <v>#N/A</v>
      </c>
      <c r="AX186" s="491" t="e">
        <f ca="1">+IF(AND(ISNUMBER(OFFSET('Sanitation Data'!$I$11,0,10*ROW('Sanitation Data'!I180))),'Data Summary'!DM186="Yes"),OFFSET('Sanitation Data'!$I$11,0,10*ROW('Sanitation Data'!I180)),NA())</f>
        <v>#N/A</v>
      </c>
      <c r="AY186" s="491" t="e">
        <f ca="1">+IF(AND(ISNUMBER(OFFSET('Sanitation Data'!$I$12,0,10*ROW('Sanitation Data'!I180))),'Data Summary'!DN186="Yes"),OFFSET('Sanitation Data'!$I$12,0,10*ROW('Sanitation Data'!I180)),NA())</f>
        <v>#N/A</v>
      </c>
      <c r="AZ186" s="492" t="e">
        <f ca="1">+IF(AND(ISNUMBER(OFFSET('Hygiene Data'!$D$5,0,10*ROW('Hygiene Data'!D180))),'Data Summary'!DO186="Yes"),OFFSET('Hygiene Data'!$D$5,0,10*ROW('Hygiene Data'!D180)),NA())</f>
        <v>#N/A</v>
      </c>
      <c r="BA186" s="492" t="e">
        <f ca="1">+IF(AND(ISNUMBER(OFFSET('Hygiene Data'!$D$7,0,10*ROW('Hygiene Data'!D180))),'Data Summary'!DP186="Yes"),OFFSET('Hygiene Data'!$D$7,0,10*ROW('Hygiene Data'!D180)),NA())</f>
        <v>#N/A</v>
      </c>
      <c r="BB186" s="492" t="e">
        <f ca="1">+IF(AND(ISNUMBER(OFFSET('Hygiene Data'!$D$9,0,10*ROW('Hygiene Data'!D180))),'Data Summary'!DQ186="Yes"),OFFSET('Hygiene Data'!$D$9,0,10*ROW('Hygiene Data'!D180)),NA())</f>
        <v>#N/A</v>
      </c>
      <c r="BC186" s="492" t="e">
        <f ca="1">+IF(AND(ISNUMBER(OFFSET('Hygiene Data'!$E$5,0,10*ROW('Hygiene Data'!E180))),'Data Summary'!DR186="Yes"),OFFSET('Hygiene Data'!$E$5,0,10*ROW('Hygiene Data'!E180)),NA())</f>
        <v>#N/A</v>
      </c>
      <c r="BD186" s="492" t="e">
        <f ca="1">+IF(AND(ISNUMBER(OFFSET('Hygiene Data'!$E$7,0,10*ROW('Hygiene Data'!E180))),'Data Summary'!DS186="Yes"),OFFSET('Hygiene Data'!$E$7,0,10*ROW('Hygiene Data'!E180)),NA())</f>
        <v>#N/A</v>
      </c>
      <c r="BE186" s="492" t="e">
        <f ca="1">+IF(AND(ISNUMBER(OFFSET('Hygiene Data'!$E$9,0,10*ROW('Hygiene Data'!E180))),'Data Summary'!DT186="Yes"),OFFSET('Hygiene Data'!$E$9,0,10*ROW('Hygiene Data'!E180)),NA())</f>
        <v>#N/A</v>
      </c>
      <c r="BF186" s="492" t="e">
        <f ca="1">+IF(AND(ISNUMBER(OFFSET('Hygiene Data'!$F$5,0,10*ROW('Hygiene Data'!F180))),'Data Summary'!DU186="Yes"),OFFSET('Hygiene Data'!$F$5,0,10*ROW('Hygiene Data'!F180)),NA())</f>
        <v>#N/A</v>
      </c>
      <c r="BG186" s="492" t="e">
        <f ca="1">+IF(AND(ISNUMBER(OFFSET('Hygiene Data'!$F$7,0,10*ROW('Hygiene Data'!F180))),'Data Summary'!DV186="Yes"),OFFSET('Hygiene Data'!$F$7,0,10*ROW('Hygiene Data'!F180)),NA())</f>
        <v>#N/A</v>
      </c>
      <c r="BH186" s="492" t="e">
        <f ca="1">+IF(AND(ISNUMBER(OFFSET('Hygiene Data'!$F$9,0,10*ROW('Hygiene Data'!F180))),'Data Summary'!DW186="Yes"),OFFSET('Hygiene Data'!$F$9,0,10*ROW('Hygiene Data'!F180)),NA())</f>
        <v>#N/A</v>
      </c>
      <c r="BI186" s="492" t="e">
        <f ca="1">+IF(AND(ISNUMBER(OFFSET('Hygiene Data'!$G$5,0,10*ROW('Hygiene Data'!G180))),'Data Summary'!DX186="Yes"),OFFSET('Hygiene Data'!$G$5,0,10*ROW('Hygiene Data'!G180)),NA())</f>
        <v>#N/A</v>
      </c>
      <c r="BJ186" s="492" t="e">
        <f ca="1">+IF(AND(ISNUMBER(OFFSET('Hygiene Data'!$G$7,0,10*ROW('Hygiene Data'!G180))),'Data Summary'!DY186="Yes"),OFFSET('Hygiene Data'!$G$7,0,10*ROW('Hygiene Data'!G180)),NA())</f>
        <v>#N/A</v>
      </c>
      <c r="BK186" s="492" t="e">
        <f ca="1">+IF(AND(ISNUMBER(OFFSET('Hygiene Data'!$G$9,0,10*ROW('Hygiene Data'!G180))),'Data Summary'!DZ186="Yes"),OFFSET('Hygiene Data'!$G$9,0,10*ROW('Hygiene Data'!G180)),NA())</f>
        <v>#N/A</v>
      </c>
      <c r="BL186" s="492" t="e">
        <f ca="1">+IF(AND(ISNUMBER(OFFSET('Hygiene Data'!$H$5,0,10*ROW('Hygiene Data'!H180))),'Data Summary'!EA186="Yes"),OFFSET('Hygiene Data'!$H$5,0,10*ROW('Hygiene Data'!H180)),NA())</f>
        <v>#N/A</v>
      </c>
      <c r="BM186" s="492" t="e">
        <f ca="1">+IF(AND(ISNUMBER(OFFSET('Hygiene Data'!$H$7,0,10*ROW('Hygiene Data'!H180))),'Data Summary'!EB186="Yes"),OFFSET('Hygiene Data'!$H$7,0,10*ROW('Hygiene Data'!H180)),NA())</f>
        <v>#N/A</v>
      </c>
      <c r="BN186" s="492" t="e">
        <f ca="1">+IF(AND(ISNUMBER(OFFSET('Hygiene Data'!$H$9,0,10*ROW('Hygiene Data'!H180))),'Data Summary'!EC186="Yes"),OFFSET('Hygiene Data'!$H$9,0,10*ROW('Hygiene Data'!H180)),NA())</f>
        <v>#N/A</v>
      </c>
      <c r="BO186" s="492" t="e">
        <f ca="1">+IF(AND(ISNUMBER(OFFSET('Hygiene Data'!$I$5,0,10*ROW('Hygiene Data'!I180))),'Data Summary'!ED186="Yes"),OFFSET('Hygiene Data'!$I$5,0,10*ROW('Hygiene Data'!I180)),NA())</f>
        <v>#N/A</v>
      </c>
      <c r="BP186" s="492" t="e">
        <f ca="1">+IF(AND(ISNUMBER(OFFSET('Hygiene Data'!$I$7,0,10*ROW('Hygiene Data'!I180))),'Data Summary'!EE186="Yes"),OFFSET('Hygiene Data'!$I$7,0,10*ROW('Hygiene Data'!I180)),NA())</f>
        <v>#N/A</v>
      </c>
      <c r="BQ186" s="492" t="e">
        <f ca="1">+IF(AND(ISNUMBER(OFFSET('Hygiene Data'!$I$9,0,10*ROW('Hygiene Data'!I180))),'Data Summary'!EF186="Yes"),OFFSET('Hygiene Data'!$I$9,0,10*ROW('Hygiene Data'!I180)),NA())</f>
        <v>#N/A</v>
      </c>
    </row>
    <row r="187" spans="1:69" x14ac:dyDescent="0.25">
      <c r="A187" s="488" t="e">
        <f ca="1">+RIGHT('Data Summary'!A187,LEN('Data Summary'!A187)-9)</f>
        <v>#VALUE!</v>
      </c>
      <c r="B187" s="462" t="str">
        <f ca="1">+IF(ISTEXT('Data Summary'!B187),'Data Summary'!B187,"")</f>
        <v/>
      </c>
      <c r="C187" s="489" t="e">
        <f ca="1">+VALUE('Data Summary'!C187)</f>
        <v>#VALUE!</v>
      </c>
      <c r="D187" s="490" t="e">
        <f ca="1">+IF(AND(ISNUMBER(OFFSET('Water Data'!$D$4,0,10*ROW('Water Data'!D181))),'Data Summary'!BS187="Yes"),100-OFFSET('Water Data'!$D$4,0,10*ROW('Water Data'!D181)),NA())</f>
        <v>#N/A</v>
      </c>
      <c r="E187" s="490" t="e">
        <f ca="1">+IF(AND(ISNUMBER(OFFSET('Water Data'!$D$6,0,10*ROW('Water Data'!D181))),'Data Summary'!BT187="Yes"),OFFSET('Water Data'!$D$6,0,10*ROW('Water Data'!D181)),NA())</f>
        <v>#N/A</v>
      </c>
      <c r="F187" s="490" t="e">
        <f ca="1">+IF(AND(ISNUMBER(OFFSET('Water Data'!$D$9,0,10*ROW('Water Data'!D181))),'Data Summary'!BU187="Yes"),OFFSET('Water Data'!$D$9,0,10*ROW('Water Data'!D181)),NA())</f>
        <v>#N/A</v>
      </c>
      <c r="G187" s="490" t="e">
        <f ca="1">+IF(AND(ISNUMBER(OFFSET('Water Data'!$E$4,0,10*ROW('Water Data'!E181))),'Data Summary'!BV187="Yes"),100-OFFSET('Water Data'!$E$4,0,10*ROW('Water Data'!E181)),NA())</f>
        <v>#N/A</v>
      </c>
      <c r="H187" s="490" t="e">
        <f ca="1">+IF(AND(ISNUMBER(OFFSET('Water Data'!$E$6,0,10*ROW('Water Data'!E181))),'Data Summary'!BW187="Yes"),OFFSET('Water Data'!$E$6,0,10*ROW('Water Data'!E181)),NA())</f>
        <v>#N/A</v>
      </c>
      <c r="I187" s="490" t="e">
        <f ca="1">+IF(AND(ISNUMBER(OFFSET('Water Data'!$E$9,0,10*ROW('Water Data'!E181))),'Data Summary'!BX187="Yes"),OFFSET('Water Data'!$E$9,0,10*ROW('Water Data'!E181)),NA())</f>
        <v>#N/A</v>
      </c>
      <c r="J187" s="490" t="e">
        <f ca="1">+IF(AND(ISNUMBER(OFFSET('Water Data'!$F$4,0,10*ROW('Water Data'!F181))),'Data Summary'!BY187="Yes"),100-OFFSET('Water Data'!$F$4,0,10*ROW('Water Data'!F181)),NA())</f>
        <v>#N/A</v>
      </c>
      <c r="K187" s="490" t="e">
        <f ca="1">+IF(AND(ISNUMBER(OFFSET('Water Data'!$F$6,0,10*ROW('Water Data'!F181))),'Data Summary'!BZ187="Yes"),OFFSET('Water Data'!$F$6,0,10*ROW('Water Data'!F181)),NA())</f>
        <v>#N/A</v>
      </c>
      <c r="L187" s="490" t="e">
        <f ca="1">+IF(AND(ISNUMBER(OFFSET('Water Data'!$F$9,0,10*ROW('Water Data'!F181))),'Data Summary'!CA187="Yes"),OFFSET('Water Data'!$F$9,0,10*ROW('Water Data'!F181)),NA())</f>
        <v>#N/A</v>
      </c>
      <c r="M187" s="490" t="e">
        <f ca="1">+IF(AND(ISNUMBER(OFFSET('Water Data'!$G$4,0,10*ROW('Water Data'!G181))),'Data Summary'!CB187="Yes"),100-OFFSET('Water Data'!$G$4,0,10*ROW('Water Data'!G181)),NA())</f>
        <v>#N/A</v>
      </c>
      <c r="N187" s="490" t="e">
        <f ca="1">+IF(AND(ISNUMBER(OFFSET('Water Data'!$G$6,0,10*ROW('Water Data'!G181))),'Data Summary'!CC187="Yes"),OFFSET('Water Data'!$G$6,0,10*ROW('Water Data'!G181)),NA())</f>
        <v>#N/A</v>
      </c>
      <c r="O187" s="490" t="e">
        <f ca="1">+IF(AND(ISNUMBER(OFFSET('Water Data'!$G$9,0,10*ROW('Water Data'!G181))),'Data Summary'!CD187="Yes"),OFFSET('Water Data'!$G$9,0,10*ROW('Water Data'!G181)),NA())</f>
        <v>#N/A</v>
      </c>
      <c r="P187" s="490" t="e">
        <f ca="1">+IF(AND(ISNUMBER(OFFSET('Water Data'!$H$4,0,10*ROW('Water Data'!H181))),'Data Summary'!CE187="Yes"),100-OFFSET('Water Data'!$H$4,0,10*ROW('Water Data'!H181)),NA())</f>
        <v>#N/A</v>
      </c>
      <c r="Q187" s="490" t="e">
        <f ca="1">+IF(AND(ISNUMBER(OFFSET('Water Data'!$H$6,0,10*ROW('Water Data'!H181))),'Data Summary'!CF187="Yes"),OFFSET('Water Data'!$H$6,0,10*ROW('Water Data'!H181)),NA())</f>
        <v>#N/A</v>
      </c>
      <c r="R187" s="490" t="e">
        <f ca="1">+IF(AND(ISNUMBER(OFFSET('Water Data'!$H$9,0,10*ROW('Water Data'!H181))),'Data Summary'!CG187="Yes"),OFFSET('Water Data'!$H$9,0,10*ROW('Water Data'!H181)),NA())</f>
        <v>#N/A</v>
      </c>
      <c r="S187" s="490" t="e">
        <f ca="1">+IF(AND(ISNUMBER(OFFSET('Water Data'!$I$4,0,10*ROW('Water Data'!I181))),'Data Summary'!CH187="Yes"),100-OFFSET('Water Data'!$I$4,0,10*ROW('Water Data'!I181)),NA())</f>
        <v>#N/A</v>
      </c>
      <c r="T187" s="490" t="e">
        <f ca="1">+IF(AND(ISNUMBER(OFFSET('Water Data'!$I$6,0,10*ROW('Water Data'!I181))),'Data Summary'!CI187="Yes"),OFFSET('Water Data'!$I$6,0,10*ROW('Water Data'!I181)),NA())</f>
        <v>#N/A</v>
      </c>
      <c r="U187" s="490" t="e">
        <f ca="1">+IF(AND(ISNUMBER(OFFSET('Water Data'!$I$9,0,10*ROW('Water Data'!I181))),'Data Summary'!CJ187="Yes"),OFFSET('Water Data'!$I$9,0,10*ROW('Water Data'!I181)),NA())</f>
        <v>#N/A</v>
      </c>
      <c r="V187" s="491" t="e">
        <f ca="1">+IF(AND(ISNUMBER(OFFSET('Sanitation Data'!$D$4,0,10*ROW('Sanitation Data'!D181))),'Data Summary'!CK187="Yes"),100-OFFSET('Sanitation Data'!$D$4,0,10*ROW('Sanitation Data'!D181)),NA())</f>
        <v>#N/A</v>
      </c>
      <c r="W187" s="491" t="e">
        <f ca="1">+IF(AND(ISNUMBER(OFFSET('Sanitation Data'!$D$6,0,10*ROW('Sanitation Data'!D181))),'Data Summary'!CL187="Yes"),OFFSET('Sanitation Data'!$D$6,0,10*ROW('Sanitation Data'!D181)),NA())</f>
        <v>#N/A</v>
      </c>
      <c r="X187" s="491" t="e">
        <f ca="1">+IF(AND(ISNUMBER(OFFSET('Sanitation Data'!$D$10,0,10*ROW('Sanitation Data'!D181))),'Data Summary'!CM187="Yes"),OFFSET('Sanitation Data'!$D$10,0,10*ROW('Sanitation Data'!D181)),NA())</f>
        <v>#N/A</v>
      </c>
      <c r="Y187" s="491" t="e">
        <f ca="1">+IF(AND(ISNUMBER(OFFSET('Sanitation Data'!$D$11,0,10*ROW('Sanitation Data'!D181))),'Data Summary'!CN187="Yes"),OFFSET('Sanitation Data'!$D$11,0,10*ROW('Sanitation Data'!D181)),NA())</f>
        <v>#N/A</v>
      </c>
      <c r="Z187" s="491" t="e">
        <f ca="1">+IF(AND(ISNUMBER(OFFSET('Sanitation Data'!$D$12,0,10*ROW('Sanitation Data'!D181))),'Data Summary'!CO187="Yes"),OFFSET('Sanitation Data'!$D$12,0,10*ROW('Sanitation Data'!D181)),NA())</f>
        <v>#N/A</v>
      </c>
      <c r="AA187" s="491" t="e">
        <f ca="1">+IF(AND(ISNUMBER(OFFSET('Sanitation Data'!$E$4,0,10*ROW('Sanitation Data'!E181))),'Data Summary'!CP187="Yes"),100-OFFSET('Sanitation Data'!$E$4,0,10*ROW('Sanitation Data'!E181)),NA())</f>
        <v>#N/A</v>
      </c>
      <c r="AB187" s="491" t="e">
        <f ca="1">+IF(AND(ISNUMBER(OFFSET('Sanitation Data'!$E$6,0,10*ROW('Sanitation Data'!E181))),'Data Summary'!CQ187="Yes"),OFFSET('Sanitation Data'!$E$6,0,10*ROW('Sanitation Data'!E181)),NA())</f>
        <v>#N/A</v>
      </c>
      <c r="AC187" s="491" t="e">
        <f ca="1">+IF(AND(ISNUMBER(OFFSET('Sanitation Data'!$E$10,0,10*ROW('Sanitation Data'!E181))),'Data Summary'!CR187="Yes"),OFFSET('Sanitation Data'!$E$10,0,10*ROW('Sanitation Data'!E181)),NA())</f>
        <v>#N/A</v>
      </c>
      <c r="AD187" s="491" t="e">
        <f ca="1">+IF(AND(ISNUMBER(OFFSET('Sanitation Data'!$E$11,0,10*ROW('Sanitation Data'!E181))),'Data Summary'!CS187="Yes"),OFFSET('Sanitation Data'!$E$11,0,10*ROW('Sanitation Data'!E181)),NA())</f>
        <v>#N/A</v>
      </c>
      <c r="AE187" s="491" t="e">
        <f ca="1">+IF(AND(ISNUMBER(OFFSET('Sanitation Data'!$E$12,0,10*ROW('Sanitation Data'!E181))),'Data Summary'!CT187="Yes"),OFFSET('Sanitation Data'!$E$12,0,10*ROW('Sanitation Data'!E181)),NA())</f>
        <v>#N/A</v>
      </c>
      <c r="AF187" s="491" t="e">
        <f ca="1">+IF(AND(ISNUMBER(OFFSET('Sanitation Data'!$F$4,0,10*ROW('Sanitation Data'!F181))),'Data Summary'!CU187="Yes"),100-OFFSET('Sanitation Data'!$F$4,0,10*ROW('Sanitation Data'!F181)),NA())</f>
        <v>#N/A</v>
      </c>
      <c r="AG187" s="491" t="e">
        <f ca="1">+IF(AND(ISNUMBER(OFFSET('Sanitation Data'!$F$6,0,10*ROW('Sanitation Data'!F181))),'Data Summary'!CV187="Yes"),OFFSET('Sanitation Data'!$F$6,0,10*ROW('Sanitation Data'!F181)),NA())</f>
        <v>#N/A</v>
      </c>
      <c r="AH187" s="491" t="e">
        <f ca="1">+IF(AND(ISNUMBER(OFFSET('Sanitation Data'!$F$10,0,10*ROW('Sanitation Data'!F181))),'Data Summary'!CW187="Yes"),OFFSET('Sanitation Data'!$F$10,0,10*ROW('Sanitation Data'!F181)),NA())</f>
        <v>#N/A</v>
      </c>
      <c r="AI187" s="491" t="e">
        <f ca="1">+IF(AND(ISNUMBER(OFFSET('Sanitation Data'!$F$11,0,10*ROW('Sanitation Data'!F181))),'Data Summary'!CX187="Yes"),OFFSET('Sanitation Data'!$F$11,0,10*ROW('Sanitation Data'!F181)),NA())</f>
        <v>#N/A</v>
      </c>
      <c r="AJ187" s="491" t="e">
        <f ca="1">+IF(AND(ISNUMBER(OFFSET('Sanitation Data'!$F$12,0,10*ROW('Sanitation Data'!F181))),'Data Summary'!CY187="Yes"),OFFSET('Sanitation Data'!$F$12,0,10*ROW('Sanitation Data'!F181)),NA())</f>
        <v>#N/A</v>
      </c>
      <c r="AK187" s="491" t="e">
        <f ca="1">+IF(AND(ISNUMBER(OFFSET('Sanitation Data'!$G$4,0,10*ROW('Sanitation Data'!G181))),'Data Summary'!CZ187="Yes"),100-OFFSET('Sanitation Data'!$G$4,0,10*ROW('Sanitation Data'!G181)),NA())</f>
        <v>#N/A</v>
      </c>
      <c r="AL187" s="491" t="e">
        <f ca="1">+IF(AND(ISNUMBER(OFFSET('Sanitation Data'!$G$6,0,10*ROW('Sanitation Data'!G181))),'Data Summary'!DA187="Yes"),OFFSET('Sanitation Data'!$G$6,0,10*ROW('Sanitation Data'!G181)),NA())</f>
        <v>#N/A</v>
      </c>
      <c r="AM187" s="491" t="e">
        <f ca="1">+IF(AND(ISNUMBER(OFFSET('Sanitation Data'!$G$10,0,10*ROW('Sanitation Data'!G181))),'Data Summary'!DB187="Yes"),OFFSET('Sanitation Data'!$G$10,0,10*ROW('Sanitation Data'!G181)),NA())</f>
        <v>#N/A</v>
      </c>
      <c r="AN187" s="491" t="e">
        <f ca="1">+IF(AND(ISNUMBER(OFFSET('Sanitation Data'!$G$11,0,10*ROW('Sanitation Data'!G181))),'Data Summary'!DC187="Yes"),OFFSET('Sanitation Data'!$G$11,0,10*ROW('Sanitation Data'!G181)),NA())</f>
        <v>#N/A</v>
      </c>
      <c r="AO187" s="491" t="e">
        <f ca="1">+IF(AND(ISNUMBER(OFFSET('Sanitation Data'!$G$12,0,10*ROW('Sanitation Data'!G181))),'Data Summary'!DD187="Yes"),OFFSET('Sanitation Data'!$G$12,0,10*ROW('Sanitation Data'!G181)),NA())</f>
        <v>#N/A</v>
      </c>
      <c r="AP187" s="491" t="e">
        <f ca="1">+IF(AND(ISNUMBER(OFFSET('Sanitation Data'!$H$4,0,10*ROW('Sanitation Data'!H181))),'Data Summary'!DE187="Yes"),100-OFFSET('Sanitation Data'!$H$4,0,10*ROW('Sanitation Data'!H181)),NA())</f>
        <v>#N/A</v>
      </c>
      <c r="AQ187" s="491" t="e">
        <f ca="1">+IF(AND(ISNUMBER(OFFSET('Sanitation Data'!$H$6,0,10*ROW('Sanitation Data'!H181))),'Data Summary'!DF187="Yes"),OFFSET('Sanitation Data'!$H$6,0,10*ROW('Sanitation Data'!H181)),NA())</f>
        <v>#N/A</v>
      </c>
      <c r="AR187" s="491" t="e">
        <f ca="1">+IF(AND(ISNUMBER(OFFSET('Sanitation Data'!$H$10,0,10*ROW('Sanitation Data'!H181))),'Data Summary'!DG187="Yes"),OFFSET('Sanitation Data'!$H$10,0,10*ROW('Sanitation Data'!H181)),NA())</f>
        <v>#N/A</v>
      </c>
      <c r="AS187" s="491" t="e">
        <f ca="1">+IF(AND(ISNUMBER(OFFSET('Sanitation Data'!$H$11,0,10*ROW('Sanitation Data'!H181))),'Data Summary'!DH187="Yes"),OFFSET('Sanitation Data'!$H$11,0,10*ROW('Sanitation Data'!H181)),NA())</f>
        <v>#N/A</v>
      </c>
      <c r="AT187" s="491" t="e">
        <f ca="1">+IF(AND(ISNUMBER(OFFSET('Sanitation Data'!$H$12,0,10*ROW('Sanitation Data'!H181))),'Data Summary'!DI187="Yes"),OFFSET('Sanitation Data'!$H$12,0,10*ROW('Sanitation Data'!H181)),NA())</f>
        <v>#N/A</v>
      </c>
      <c r="AU187" s="491" t="e">
        <f ca="1">+IF(AND(ISNUMBER(OFFSET('Sanitation Data'!$I$4,0,10*ROW('Sanitation Data'!I181))),'Data Summary'!DJ187="Yes"),100-OFFSET('Sanitation Data'!$I$4,0,10*ROW('Sanitation Data'!I181)),NA())</f>
        <v>#N/A</v>
      </c>
      <c r="AV187" s="491" t="e">
        <f ca="1">+IF(AND(ISNUMBER(OFFSET('Sanitation Data'!$I$6,0,10*ROW('Sanitation Data'!I181))),'Data Summary'!DK187="Yes"),OFFSET('Sanitation Data'!$I$6,0,10*ROW('Sanitation Data'!I181)),NA())</f>
        <v>#N/A</v>
      </c>
      <c r="AW187" s="491" t="e">
        <f ca="1">+IF(AND(ISNUMBER(OFFSET('Sanitation Data'!$I$10,0,10*ROW('Sanitation Data'!I181))),'Data Summary'!DL187="Yes"),OFFSET('Sanitation Data'!$I$10,0,10*ROW('Sanitation Data'!I181)),NA())</f>
        <v>#N/A</v>
      </c>
      <c r="AX187" s="491" t="e">
        <f ca="1">+IF(AND(ISNUMBER(OFFSET('Sanitation Data'!$I$11,0,10*ROW('Sanitation Data'!I181))),'Data Summary'!DM187="Yes"),OFFSET('Sanitation Data'!$I$11,0,10*ROW('Sanitation Data'!I181)),NA())</f>
        <v>#N/A</v>
      </c>
      <c r="AY187" s="491" t="e">
        <f ca="1">+IF(AND(ISNUMBER(OFFSET('Sanitation Data'!$I$12,0,10*ROW('Sanitation Data'!I181))),'Data Summary'!DN187="Yes"),OFFSET('Sanitation Data'!$I$12,0,10*ROW('Sanitation Data'!I181)),NA())</f>
        <v>#N/A</v>
      </c>
      <c r="AZ187" s="492" t="e">
        <f ca="1">+IF(AND(ISNUMBER(OFFSET('Hygiene Data'!$D$5,0,10*ROW('Hygiene Data'!D181))),'Data Summary'!DO187="Yes"),OFFSET('Hygiene Data'!$D$5,0,10*ROW('Hygiene Data'!D181)),NA())</f>
        <v>#N/A</v>
      </c>
      <c r="BA187" s="492" t="e">
        <f ca="1">+IF(AND(ISNUMBER(OFFSET('Hygiene Data'!$D$7,0,10*ROW('Hygiene Data'!D181))),'Data Summary'!DP187="Yes"),OFFSET('Hygiene Data'!$D$7,0,10*ROW('Hygiene Data'!D181)),NA())</f>
        <v>#N/A</v>
      </c>
      <c r="BB187" s="492" t="e">
        <f ca="1">+IF(AND(ISNUMBER(OFFSET('Hygiene Data'!$D$9,0,10*ROW('Hygiene Data'!D181))),'Data Summary'!DQ187="Yes"),OFFSET('Hygiene Data'!$D$9,0,10*ROW('Hygiene Data'!D181)),NA())</f>
        <v>#N/A</v>
      </c>
      <c r="BC187" s="492" t="e">
        <f ca="1">+IF(AND(ISNUMBER(OFFSET('Hygiene Data'!$E$5,0,10*ROW('Hygiene Data'!E181))),'Data Summary'!DR187="Yes"),OFFSET('Hygiene Data'!$E$5,0,10*ROW('Hygiene Data'!E181)),NA())</f>
        <v>#N/A</v>
      </c>
      <c r="BD187" s="492" t="e">
        <f ca="1">+IF(AND(ISNUMBER(OFFSET('Hygiene Data'!$E$7,0,10*ROW('Hygiene Data'!E181))),'Data Summary'!DS187="Yes"),OFFSET('Hygiene Data'!$E$7,0,10*ROW('Hygiene Data'!E181)),NA())</f>
        <v>#N/A</v>
      </c>
      <c r="BE187" s="492" t="e">
        <f ca="1">+IF(AND(ISNUMBER(OFFSET('Hygiene Data'!$E$9,0,10*ROW('Hygiene Data'!E181))),'Data Summary'!DT187="Yes"),OFFSET('Hygiene Data'!$E$9,0,10*ROW('Hygiene Data'!E181)),NA())</f>
        <v>#N/A</v>
      </c>
      <c r="BF187" s="492" t="e">
        <f ca="1">+IF(AND(ISNUMBER(OFFSET('Hygiene Data'!$F$5,0,10*ROW('Hygiene Data'!F181))),'Data Summary'!DU187="Yes"),OFFSET('Hygiene Data'!$F$5,0,10*ROW('Hygiene Data'!F181)),NA())</f>
        <v>#N/A</v>
      </c>
      <c r="BG187" s="492" t="e">
        <f ca="1">+IF(AND(ISNUMBER(OFFSET('Hygiene Data'!$F$7,0,10*ROW('Hygiene Data'!F181))),'Data Summary'!DV187="Yes"),OFFSET('Hygiene Data'!$F$7,0,10*ROW('Hygiene Data'!F181)),NA())</f>
        <v>#N/A</v>
      </c>
      <c r="BH187" s="492" t="e">
        <f ca="1">+IF(AND(ISNUMBER(OFFSET('Hygiene Data'!$F$9,0,10*ROW('Hygiene Data'!F181))),'Data Summary'!DW187="Yes"),OFFSET('Hygiene Data'!$F$9,0,10*ROW('Hygiene Data'!F181)),NA())</f>
        <v>#N/A</v>
      </c>
      <c r="BI187" s="492" t="e">
        <f ca="1">+IF(AND(ISNUMBER(OFFSET('Hygiene Data'!$G$5,0,10*ROW('Hygiene Data'!G181))),'Data Summary'!DX187="Yes"),OFFSET('Hygiene Data'!$G$5,0,10*ROW('Hygiene Data'!G181)),NA())</f>
        <v>#N/A</v>
      </c>
      <c r="BJ187" s="492" t="e">
        <f ca="1">+IF(AND(ISNUMBER(OFFSET('Hygiene Data'!$G$7,0,10*ROW('Hygiene Data'!G181))),'Data Summary'!DY187="Yes"),OFFSET('Hygiene Data'!$G$7,0,10*ROW('Hygiene Data'!G181)),NA())</f>
        <v>#N/A</v>
      </c>
      <c r="BK187" s="492" t="e">
        <f ca="1">+IF(AND(ISNUMBER(OFFSET('Hygiene Data'!$G$9,0,10*ROW('Hygiene Data'!G181))),'Data Summary'!DZ187="Yes"),OFFSET('Hygiene Data'!$G$9,0,10*ROW('Hygiene Data'!G181)),NA())</f>
        <v>#N/A</v>
      </c>
      <c r="BL187" s="492" t="e">
        <f ca="1">+IF(AND(ISNUMBER(OFFSET('Hygiene Data'!$H$5,0,10*ROW('Hygiene Data'!H181))),'Data Summary'!EA187="Yes"),OFFSET('Hygiene Data'!$H$5,0,10*ROW('Hygiene Data'!H181)),NA())</f>
        <v>#N/A</v>
      </c>
      <c r="BM187" s="492" t="e">
        <f ca="1">+IF(AND(ISNUMBER(OFFSET('Hygiene Data'!$H$7,0,10*ROW('Hygiene Data'!H181))),'Data Summary'!EB187="Yes"),OFFSET('Hygiene Data'!$H$7,0,10*ROW('Hygiene Data'!H181)),NA())</f>
        <v>#N/A</v>
      </c>
      <c r="BN187" s="492" t="e">
        <f ca="1">+IF(AND(ISNUMBER(OFFSET('Hygiene Data'!$H$9,0,10*ROW('Hygiene Data'!H181))),'Data Summary'!EC187="Yes"),OFFSET('Hygiene Data'!$H$9,0,10*ROW('Hygiene Data'!H181)),NA())</f>
        <v>#N/A</v>
      </c>
      <c r="BO187" s="492" t="e">
        <f ca="1">+IF(AND(ISNUMBER(OFFSET('Hygiene Data'!$I$5,0,10*ROW('Hygiene Data'!I181))),'Data Summary'!ED187="Yes"),OFFSET('Hygiene Data'!$I$5,0,10*ROW('Hygiene Data'!I181)),NA())</f>
        <v>#N/A</v>
      </c>
      <c r="BP187" s="492" t="e">
        <f ca="1">+IF(AND(ISNUMBER(OFFSET('Hygiene Data'!$I$7,0,10*ROW('Hygiene Data'!I181))),'Data Summary'!EE187="Yes"),OFFSET('Hygiene Data'!$I$7,0,10*ROW('Hygiene Data'!I181)),NA())</f>
        <v>#N/A</v>
      </c>
      <c r="BQ187" s="492" t="e">
        <f ca="1">+IF(AND(ISNUMBER(OFFSET('Hygiene Data'!$I$9,0,10*ROW('Hygiene Data'!I181))),'Data Summary'!EF187="Yes"),OFFSET('Hygiene Data'!$I$9,0,10*ROW('Hygiene Data'!I181)),NA())</f>
        <v>#N/A</v>
      </c>
    </row>
    <row r="188" spans="1:69" x14ac:dyDescent="0.25">
      <c r="A188" s="488" t="e">
        <f ca="1">+RIGHT('Data Summary'!A188,LEN('Data Summary'!A188)-9)</f>
        <v>#VALUE!</v>
      </c>
      <c r="B188" s="462" t="str">
        <f ca="1">+IF(ISTEXT('Data Summary'!B188),'Data Summary'!B188,"")</f>
        <v/>
      </c>
      <c r="C188" s="489" t="e">
        <f ca="1">+VALUE('Data Summary'!C188)</f>
        <v>#VALUE!</v>
      </c>
      <c r="D188" s="490" t="e">
        <f ca="1">+IF(AND(ISNUMBER(OFFSET('Water Data'!$D$4,0,10*ROW('Water Data'!D182))),'Data Summary'!BS188="Yes"),100-OFFSET('Water Data'!$D$4,0,10*ROW('Water Data'!D182)),NA())</f>
        <v>#N/A</v>
      </c>
      <c r="E188" s="490" t="e">
        <f ca="1">+IF(AND(ISNUMBER(OFFSET('Water Data'!$D$6,0,10*ROW('Water Data'!D182))),'Data Summary'!BT188="Yes"),OFFSET('Water Data'!$D$6,0,10*ROW('Water Data'!D182)),NA())</f>
        <v>#N/A</v>
      </c>
      <c r="F188" s="490" t="e">
        <f ca="1">+IF(AND(ISNUMBER(OFFSET('Water Data'!$D$9,0,10*ROW('Water Data'!D182))),'Data Summary'!BU188="Yes"),OFFSET('Water Data'!$D$9,0,10*ROW('Water Data'!D182)),NA())</f>
        <v>#N/A</v>
      </c>
      <c r="G188" s="490" t="e">
        <f ca="1">+IF(AND(ISNUMBER(OFFSET('Water Data'!$E$4,0,10*ROW('Water Data'!E182))),'Data Summary'!BV188="Yes"),100-OFFSET('Water Data'!$E$4,0,10*ROW('Water Data'!E182)),NA())</f>
        <v>#N/A</v>
      </c>
      <c r="H188" s="490" t="e">
        <f ca="1">+IF(AND(ISNUMBER(OFFSET('Water Data'!$E$6,0,10*ROW('Water Data'!E182))),'Data Summary'!BW188="Yes"),OFFSET('Water Data'!$E$6,0,10*ROW('Water Data'!E182)),NA())</f>
        <v>#N/A</v>
      </c>
      <c r="I188" s="490" t="e">
        <f ca="1">+IF(AND(ISNUMBER(OFFSET('Water Data'!$E$9,0,10*ROW('Water Data'!E182))),'Data Summary'!BX188="Yes"),OFFSET('Water Data'!$E$9,0,10*ROW('Water Data'!E182)),NA())</f>
        <v>#N/A</v>
      </c>
      <c r="J188" s="490" t="e">
        <f ca="1">+IF(AND(ISNUMBER(OFFSET('Water Data'!$F$4,0,10*ROW('Water Data'!F182))),'Data Summary'!BY188="Yes"),100-OFFSET('Water Data'!$F$4,0,10*ROW('Water Data'!F182)),NA())</f>
        <v>#N/A</v>
      </c>
      <c r="K188" s="490" t="e">
        <f ca="1">+IF(AND(ISNUMBER(OFFSET('Water Data'!$F$6,0,10*ROW('Water Data'!F182))),'Data Summary'!BZ188="Yes"),OFFSET('Water Data'!$F$6,0,10*ROW('Water Data'!F182)),NA())</f>
        <v>#N/A</v>
      </c>
      <c r="L188" s="490" t="e">
        <f ca="1">+IF(AND(ISNUMBER(OFFSET('Water Data'!$F$9,0,10*ROW('Water Data'!F182))),'Data Summary'!CA188="Yes"),OFFSET('Water Data'!$F$9,0,10*ROW('Water Data'!F182)),NA())</f>
        <v>#N/A</v>
      </c>
      <c r="M188" s="490" t="e">
        <f ca="1">+IF(AND(ISNUMBER(OFFSET('Water Data'!$G$4,0,10*ROW('Water Data'!G182))),'Data Summary'!CB188="Yes"),100-OFFSET('Water Data'!$G$4,0,10*ROW('Water Data'!G182)),NA())</f>
        <v>#N/A</v>
      </c>
      <c r="N188" s="490" t="e">
        <f ca="1">+IF(AND(ISNUMBER(OFFSET('Water Data'!$G$6,0,10*ROW('Water Data'!G182))),'Data Summary'!CC188="Yes"),OFFSET('Water Data'!$G$6,0,10*ROW('Water Data'!G182)),NA())</f>
        <v>#N/A</v>
      </c>
      <c r="O188" s="490" t="e">
        <f ca="1">+IF(AND(ISNUMBER(OFFSET('Water Data'!$G$9,0,10*ROW('Water Data'!G182))),'Data Summary'!CD188="Yes"),OFFSET('Water Data'!$G$9,0,10*ROW('Water Data'!G182)),NA())</f>
        <v>#N/A</v>
      </c>
      <c r="P188" s="490" t="e">
        <f ca="1">+IF(AND(ISNUMBER(OFFSET('Water Data'!$H$4,0,10*ROW('Water Data'!H182))),'Data Summary'!CE188="Yes"),100-OFFSET('Water Data'!$H$4,0,10*ROW('Water Data'!H182)),NA())</f>
        <v>#N/A</v>
      </c>
      <c r="Q188" s="490" t="e">
        <f ca="1">+IF(AND(ISNUMBER(OFFSET('Water Data'!$H$6,0,10*ROW('Water Data'!H182))),'Data Summary'!CF188="Yes"),OFFSET('Water Data'!$H$6,0,10*ROW('Water Data'!H182)),NA())</f>
        <v>#N/A</v>
      </c>
      <c r="R188" s="490" t="e">
        <f ca="1">+IF(AND(ISNUMBER(OFFSET('Water Data'!$H$9,0,10*ROW('Water Data'!H182))),'Data Summary'!CG188="Yes"),OFFSET('Water Data'!$H$9,0,10*ROW('Water Data'!H182)),NA())</f>
        <v>#N/A</v>
      </c>
      <c r="S188" s="490" t="e">
        <f ca="1">+IF(AND(ISNUMBER(OFFSET('Water Data'!$I$4,0,10*ROW('Water Data'!I182))),'Data Summary'!CH188="Yes"),100-OFFSET('Water Data'!$I$4,0,10*ROW('Water Data'!I182)),NA())</f>
        <v>#N/A</v>
      </c>
      <c r="T188" s="490" t="e">
        <f ca="1">+IF(AND(ISNUMBER(OFFSET('Water Data'!$I$6,0,10*ROW('Water Data'!I182))),'Data Summary'!CI188="Yes"),OFFSET('Water Data'!$I$6,0,10*ROW('Water Data'!I182)),NA())</f>
        <v>#N/A</v>
      </c>
      <c r="U188" s="490" t="e">
        <f ca="1">+IF(AND(ISNUMBER(OFFSET('Water Data'!$I$9,0,10*ROW('Water Data'!I182))),'Data Summary'!CJ188="Yes"),OFFSET('Water Data'!$I$9,0,10*ROW('Water Data'!I182)),NA())</f>
        <v>#N/A</v>
      </c>
      <c r="V188" s="491" t="e">
        <f ca="1">+IF(AND(ISNUMBER(OFFSET('Sanitation Data'!$D$4,0,10*ROW('Sanitation Data'!D182))),'Data Summary'!CK188="Yes"),100-OFFSET('Sanitation Data'!$D$4,0,10*ROW('Sanitation Data'!D182)),NA())</f>
        <v>#N/A</v>
      </c>
      <c r="W188" s="491" t="e">
        <f ca="1">+IF(AND(ISNUMBER(OFFSET('Sanitation Data'!$D$6,0,10*ROW('Sanitation Data'!D182))),'Data Summary'!CL188="Yes"),OFFSET('Sanitation Data'!$D$6,0,10*ROW('Sanitation Data'!D182)),NA())</f>
        <v>#N/A</v>
      </c>
      <c r="X188" s="491" t="e">
        <f ca="1">+IF(AND(ISNUMBER(OFFSET('Sanitation Data'!$D$10,0,10*ROW('Sanitation Data'!D182))),'Data Summary'!CM188="Yes"),OFFSET('Sanitation Data'!$D$10,0,10*ROW('Sanitation Data'!D182)),NA())</f>
        <v>#N/A</v>
      </c>
      <c r="Y188" s="491" t="e">
        <f ca="1">+IF(AND(ISNUMBER(OFFSET('Sanitation Data'!$D$11,0,10*ROW('Sanitation Data'!D182))),'Data Summary'!CN188="Yes"),OFFSET('Sanitation Data'!$D$11,0,10*ROW('Sanitation Data'!D182)),NA())</f>
        <v>#N/A</v>
      </c>
      <c r="Z188" s="491" t="e">
        <f ca="1">+IF(AND(ISNUMBER(OFFSET('Sanitation Data'!$D$12,0,10*ROW('Sanitation Data'!D182))),'Data Summary'!CO188="Yes"),OFFSET('Sanitation Data'!$D$12,0,10*ROW('Sanitation Data'!D182)),NA())</f>
        <v>#N/A</v>
      </c>
      <c r="AA188" s="491" t="e">
        <f ca="1">+IF(AND(ISNUMBER(OFFSET('Sanitation Data'!$E$4,0,10*ROW('Sanitation Data'!E182))),'Data Summary'!CP188="Yes"),100-OFFSET('Sanitation Data'!$E$4,0,10*ROW('Sanitation Data'!E182)),NA())</f>
        <v>#N/A</v>
      </c>
      <c r="AB188" s="491" t="e">
        <f ca="1">+IF(AND(ISNUMBER(OFFSET('Sanitation Data'!$E$6,0,10*ROW('Sanitation Data'!E182))),'Data Summary'!CQ188="Yes"),OFFSET('Sanitation Data'!$E$6,0,10*ROW('Sanitation Data'!E182)),NA())</f>
        <v>#N/A</v>
      </c>
      <c r="AC188" s="491" t="e">
        <f ca="1">+IF(AND(ISNUMBER(OFFSET('Sanitation Data'!$E$10,0,10*ROW('Sanitation Data'!E182))),'Data Summary'!CR188="Yes"),OFFSET('Sanitation Data'!$E$10,0,10*ROW('Sanitation Data'!E182)),NA())</f>
        <v>#N/A</v>
      </c>
      <c r="AD188" s="491" t="e">
        <f ca="1">+IF(AND(ISNUMBER(OFFSET('Sanitation Data'!$E$11,0,10*ROW('Sanitation Data'!E182))),'Data Summary'!CS188="Yes"),OFFSET('Sanitation Data'!$E$11,0,10*ROW('Sanitation Data'!E182)),NA())</f>
        <v>#N/A</v>
      </c>
      <c r="AE188" s="491" t="e">
        <f ca="1">+IF(AND(ISNUMBER(OFFSET('Sanitation Data'!$E$12,0,10*ROW('Sanitation Data'!E182))),'Data Summary'!CT188="Yes"),OFFSET('Sanitation Data'!$E$12,0,10*ROW('Sanitation Data'!E182)),NA())</f>
        <v>#N/A</v>
      </c>
      <c r="AF188" s="491" t="e">
        <f ca="1">+IF(AND(ISNUMBER(OFFSET('Sanitation Data'!$F$4,0,10*ROW('Sanitation Data'!F182))),'Data Summary'!CU188="Yes"),100-OFFSET('Sanitation Data'!$F$4,0,10*ROW('Sanitation Data'!F182)),NA())</f>
        <v>#N/A</v>
      </c>
      <c r="AG188" s="491" t="e">
        <f ca="1">+IF(AND(ISNUMBER(OFFSET('Sanitation Data'!$F$6,0,10*ROW('Sanitation Data'!F182))),'Data Summary'!CV188="Yes"),OFFSET('Sanitation Data'!$F$6,0,10*ROW('Sanitation Data'!F182)),NA())</f>
        <v>#N/A</v>
      </c>
      <c r="AH188" s="491" t="e">
        <f ca="1">+IF(AND(ISNUMBER(OFFSET('Sanitation Data'!$F$10,0,10*ROW('Sanitation Data'!F182))),'Data Summary'!CW188="Yes"),OFFSET('Sanitation Data'!$F$10,0,10*ROW('Sanitation Data'!F182)),NA())</f>
        <v>#N/A</v>
      </c>
      <c r="AI188" s="491" t="e">
        <f ca="1">+IF(AND(ISNUMBER(OFFSET('Sanitation Data'!$F$11,0,10*ROW('Sanitation Data'!F182))),'Data Summary'!CX188="Yes"),OFFSET('Sanitation Data'!$F$11,0,10*ROW('Sanitation Data'!F182)),NA())</f>
        <v>#N/A</v>
      </c>
      <c r="AJ188" s="491" t="e">
        <f ca="1">+IF(AND(ISNUMBER(OFFSET('Sanitation Data'!$F$12,0,10*ROW('Sanitation Data'!F182))),'Data Summary'!CY188="Yes"),OFFSET('Sanitation Data'!$F$12,0,10*ROW('Sanitation Data'!F182)),NA())</f>
        <v>#N/A</v>
      </c>
      <c r="AK188" s="491" t="e">
        <f ca="1">+IF(AND(ISNUMBER(OFFSET('Sanitation Data'!$G$4,0,10*ROW('Sanitation Data'!G182))),'Data Summary'!CZ188="Yes"),100-OFFSET('Sanitation Data'!$G$4,0,10*ROW('Sanitation Data'!G182)),NA())</f>
        <v>#N/A</v>
      </c>
      <c r="AL188" s="491" t="e">
        <f ca="1">+IF(AND(ISNUMBER(OFFSET('Sanitation Data'!$G$6,0,10*ROW('Sanitation Data'!G182))),'Data Summary'!DA188="Yes"),OFFSET('Sanitation Data'!$G$6,0,10*ROW('Sanitation Data'!G182)),NA())</f>
        <v>#N/A</v>
      </c>
      <c r="AM188" s="491" t="e">
        <f ca="1">+IF(AND(ISNUMBER(OFFSET('Sanitation Data'!$G$10,0,10*ROW('Sanitation Data'!G182))),'Data Summary'!DB188="Yes"),OFFSET('Sanitation Data'!$G$10,0,10*ROW('Sanitation Data'!G182)),NA())</f>
        <v>#N/A</v>
      </c>
      <c r="AN188" s="491" t="e">
        <f ca="1">+IF(AND(ISNUMBER(OFFSET('Sanitation Data'!$G$11,0,10*ROW('Sanitation Data'!G182))),'Data Summary'!DC188="Yes"),OFFSET('Sanitation Data'!$G$11,0,10*ROW('Sanitation Data'!G182)),NA())</f>
        <v>#N/A</v>
      </c>
      <c r="AO188" s="491" t="e">
        <f ca="1">+IF(AND(ISNUMBER(OFFSET('Sanitation Data'!$G$12,0,10*ROW('Sanitation Data'!G182))),'Data Summary'!DD188="Yes"),OFFSET('Sanitation Data'!$G$12,0,10*ROW('Sanitation Data'!G182)),NA())</f>
        <v>#N/A</v>
      </c>
      <c r="AP188" s="491" t="e">
        <f ca="1">+IF(AND(ISNUMBER(OFFSET('Sanitation Data'!$H$4,0,10*ROW('Sanitation Data'!H182))),'Data Summary'!DE188="Yes"),100-OFFSET('Sanitation Data'!$H$4,0,10*ROW('Sanitation Data'!H182)),NA())</f>
        <v>#N/A</v>
      </c>
      <c r="AQ188" s="491" t="e">
        <f ca="1">+IF(AND(ISNUMBER(OFFSET('Sanitation Data'!$H$6,0,10*ROW('Sanitation Data'!H182))),'Data Summary'!DF188="Yes"),OFFSET('Sanitation Data'!$H$6,0,10*ROW('Sanitation Data'!H182)),NA())</f>
        <v>#N/A</v>
      </c>
      <c r="AR188" s="491" t="e">
        <f ca="1">+IF(AND(ISNUMBER(OFFSET('Sanitation Data'!$H$10,0,10*ROW('Sanitation Data'!H182))),'Data Summary'!DG188="Yes"),OFFSET('Sanitation Data'!$H$10,0,10*ROW('Sanitation Data'!H182)),NA())</f>
        <v>#N/A</v>
      </c>
      <c r="AS188" s="491" t="e">
        <f ca="1">+IF(AND(ISNUMBER(OFFSET('Sanitation Data'!$H$11,0,10*ROW('Sanitation Data'!H182))),'Data Summary'!DH188="Yes"),OFFSET('Sanitation Data'!$H$11,0,10*ROW('Sanitation Data'!H182)),NA())</f>
        <v>#N/A</v>
      </c>
      <c r="AT188" s="491" t="e">
        <f ca="1">+IF(AND(ISNUMBER(OFFSET('Sanitation Data'!$H$12,0,10*ROW('Sanitation Data'!H182))),'Data Summary'!DI188="Yes"),OFFSET('Sanitation Data'!$H$12,0,10*ROW('Sanitation Data'!H182)),NA())</f>
        <v>#N/A</v>
      </c>
      <c r="AU188" s="491" t="e">
        <f ca="1">+IF(AND(ISNUMBER(OFFSET('Sanitation Data'!$I$4,0,10*ROW('Sanitation Data'!I182))),'Data Summary'!DJ188="Yes"),100-OFFSET('Sanitation Data'!$I$4,0,10*ROW('Sanitation Data'!I182)),NA())</f>
        <v>#N/A</v>
      </c>
      <c r="AV188" s="491" t="e">
        <f ca="1">+IF(AND(ISNUMBER(OFFSET('Sanitation Data'!$I$6,0,10*ROW('Sanitation Data'!I182))),'Data Summary'!DK188="Yes"),OFFSET('Sanitation Data'!$I$6,0,10*ROW('Sanitation Data'!I182)),NA())</f>
        <v>#N/A</v>
      </c>
      <c r="AW188" s="491" t="e">
        <f ca="1">+IF(AND(ISNUMBER(OFFSET('Sanitation Data'!$I$10,0,10*ROW('Sanitation Data'!I182))),'Data Summary'!DL188="Yes"),OFFSET('Sanitation Data'!$I$10,0,10*ROW('Sanitation Data'!I182)),NA())</f>
        <v>#N/A</v>
      </c>
      <c r="AX188" s="491" t="e">
        <f ca="1">+IF(AND(ISNUMBER(OFFSET('Sanitation Data'!$I$11,0,10*ROW('Sanitation Data'!I182))),'Data Summary'!DM188="Yes"),OFFSET('Sanitation Data'!$I$11,0,10*ROW('Sanitation Data'!I182)),NA())</f>
        <v>#N/A</v>
      </c>
      <c r="AY188" s="491" t="e">
        <f ca="1">+IF(AND(ISNUMBER(OFFSET('Sanitation Data'!$I$12,0,10*ROW('Sanitation Data'!I182))),'Data Summary'!DN188="Yes"),OFFSET('Sanitation Data'!$I$12,0,10*ROW('Sanitation Data'!I182)),NA())</f>
        <v>#N/A</v>
      </c>
      <c r="AZ188" s="492" t="e">
        <f ca="1">+IF(AND(ISNUMBER(OFFSET('Hygiene Data'!$D$5,0,10*ROW('Hygiene Data'!D182))),'Data Summary'!DO188="Yes"),OFFSET('Hygiene Data'!$D$5,0,10*ROW('Hygiene Data'!D182)),NA())</f>
        <v>#N/A</v>
      </c>
      <c r="BA188" s="492" t="e">
        <f ca="1">+IF(AND(ISNUMBER(OFFSET('Hygiene Data'!$D$7,0,10*ROW('Hygiene Data'!D182))),'Data Summary'!DP188="Yes"),OFFSET('Hygiene Data'!$D$7,0,10*ROW('Hygiene Data'!D182)),NA())</f>
        <v>#N/A</v>
      </c>
      <c r="BB188" s="492" t="e">
        <f ca="1">+IF(AND(ISNUMBER(OFFSET('Hygiene Data'!$D$9,0,10*ROW('Hygiene Data'!D182))),'Data Summary'!DQ188="Yes"),OFFSET('Hygiene Data'!$D$9,0,10*ROW('Hygiene Data'!D182)),NA())</f>
        <v>#N/A</v>
      </c>
      <c r="BC188" s="492" t="e">
        <f ca="1">+IF(AND(ISNUMBER(OFFSET('Hygiene Data'!$E$5,0,10*ROW('Hygiene Data'!E182))),'Data Summary'!DR188="Yes"),OFFSET('Hygiene Data'!$E$5,0,10*ROW('Hygiene Data'!E182)),NA())</f>
        <v>#N/A</v>
      </c>
      <c r="BD188" s="492" t="e">
        <f ca="1">+IF(AND(ISNUMBER(OFFSET('Hygiene Data'!$E$7,0,10*ROW('Hygiene Data'!E182))),'Data Summary'!DS188="Yes"),OFFSET('Hygiene Data'!$E$7,0,10*ROW('Hygiene Data'!E182)),NA())</f>
        <v>#N/A</v>
      </c>
      <c r="BE188" s="492" t="e">
        <f ca="1">+IF(AND(ISNUMBER(OFFSET('Hygiene Data'!$E$9,0,10*ROW('Hygiene Data'!E182))),'Data Summary'!DT188="Yes"),OFFSET('Hygiene Data'!$E$9,0,10*ROW('Hygiene Data'!E182)),NA())</f>
        <v>#N/A</v>
      </c>
      <c r="BF188" s="492" t="e">
        <f ca="1">+IF(AND(ISNUMBER(OFFSET('Hygiene Data'!$F$5,0,10*ROW('Hygiene Data'!F182))),'Data Summary'!DU188="Yes"),OFFSET('Hygiene Data'!$F$5,0,10*ROW('Hygiene Data'!F182)),NA())</f>
        <v>#N/A</v>
      </c>
      <c r="BG188" s="492" t="e">
        <f ca="1">+IF(AND(ISNUMBER(OFFSET('Hygiene Data'!$F$7,0,10*ROW('Hygiene Data'!F182))),'Data Summary'!DV188="Yes"),OFFSET('Hygiene Data'!$F$7,0,10*ROW('Hygiene Data'!F182)),NA())</f>
        <v>#N/A</v>
      </c>
      <c r="BH188" s="492" t="e">
        <f ca="1">+IF(AND(ISNUMBER(OFFSET('Hygiene Data'!$F$9,0,10*ROW('Hygiene Data'!F182))),'Data Summary'!DW188="Yes"),OFFSET('Hygiene Data'!$F$9,0,10*ROW('Hygiene Data'!F182)),NA())</f>
        <v>#N/A</v>
      </c>
      <c r="BI188" s="492" t="e">
        <f ca="1">+IF(AND(ISNUMBER(OFFSET('Hygiene Data'!$G$5,0,10*ROW('Hygiene Data'!G182))),'Data Summary'!DX188="Yes"),OFFSET('Hygiene Data'!$G$5,0,10*ROW('Hygiene Data'!G182)),NA())</f>
        <v>#N/A</v>
      </c>
      <c r="BJ188" s="492" t="e">
        <f ca="1">+IF(AND(ISNUMBER(OFFSET('Hygiene Data'!$G$7,0,10*ROW('Hygiene Data'!G182))),'Data Summary'!DY188="Yes"),OFFSET('Hygiene Data'!$G$7,0,10*ROW('Hygiene Data'!G182)),NA())</f>
        <v>#N/A</v>
      </c>
      <c r="BK188" s="492" t="e">
        <f ca="1">+IF(AND(ISNUMBER(OFFSET('Hygiene Data'!$G$9,0,10*ROW('Hygiene Data'!G182))),'Data Summary'!DZ188="Yes"),OFFSET('Hygiene Data'!$G$9,0,10*ROW('Hygiene Data'!G182)),NA())</f>
        <v>#N/A</v>
      </c>
      <c r="BL188" s="492" t="e">
        <f ca="1">+IF(AND(ISNUMBER(OFFSET('Hygiene Data'!$H$5,0,10*ROW('Hygiene Data'!H182))),'Data Summary'!EA188="Yes"),OFFSET('Hygiene Data'!$H$5,0,10*ROW('Hygiene Data'!H182)),NA())</f>
        <v>#N/A</v>
      </c>
      <c r="BM188" s="492" t="e">
        <f ca="1">+IF(AND(ISNUMBER(OFFSET('Hygiene Data'!$H$7,0,10*ROW('Hygiene Data'!H182))),'Data Summary'!EB188="Yes"),OFFSET('Hygiene Data'!$H$7,0,10*ROW('Hygiene Data'!H182)),NA())</f>
        <v>#N/A</v>
      </c>
      <c r="BN188" s="492" t="e">
        <f ca="1">+IF(AND(ISNUMBER(OFFSET('Hygiene Data'!$H$9,0,10*ROW('Hygiene Data'!H182))),'Data Summary'!EC188="Yes"),OFFSET('Hygiene Data'!$H$9,0,10*ROW('Hygiene Data'!H182)),NA())</f>
        <v>#N/A</v>
      </c>
      <c r="BO188" s="492" t="e">
        <f ca="1">+IF(AND(ISNUMBER(OFFSET('Hygiene Data'!$I$5,0,10*ROW('Hygiene Data'!I182))),'Data Summary'!ED188="Yes"),OFFSET('Hygiene Data'!$I$5,0,10*ROW('Hygiene Data'!I182)),NA())</f>
        <v>#N/A</v>
      </c>
      <c r="BP188" s="492" t="e">
        <f ca="1">+IF(AND(ISNUMBER(OFFSET('Hygiene Data'!$I$7,0,10*ROW('Hygiene Data'!I182))),'Data Summary'!EE188="Yes"),OFFSET('Hygiene Data'!$I$7,0,10*ROW('Hygiene Data'!I182)),NA())</f>
        <v>#N/A</v>
      </c>
      <c r="BQ188" s="492" t="e">
        <f ca="1">+IF(AND(ISNUMBER(OFFSET('Hygiene Data'!$I$9,0,10*ROW('Hygiene Data'!I182))),'Data Summary'!EF188="Yes"),OFFSET('Hygiene Data'!$I$9,0,10*ROW('Hygiene Data'!I182)),NA())</f>
        <v>#N/A</v>
      </c>
    </row>
    <row r="189" spans="1:69" x14ac:dyDescent="0.25">
      <c r="A189" s="488" t="e">
        <f ca="1">+RIGHT('Data Summary'!A189,LEN('Data Summary'!A189)-9)</f>
        <v>#VALUE!</v>
      </c>
      <c r="B189" s="462" t="str">
        <f ca="1">+IF(ISTEXT('Data Summary'!B189),'Data Summary'!B189,"")</f>
        <v/>
      </c>
      <c r="C189" s="489" t="e">
        <f ca="1">+VALUE('Data Summary'!C189)</f>
        <v>#VALUE!</v>
      </c>
      <c r="D189" s="490" t="e">
        <f ca="1">+IF(AND(ISNUMBER(OFFSET('Water Data'!$D$4,0,10*ROW('Water Data'!D183))),'Data Summary'!BS189="Yes"),100-OFFSET('Water Data'!$D$4,0,10*ROW('Water Data'!D183)),NA())</f>
        <v>#N/A</v>
      </c>
      <c r="E189" s="490" t="e">
        <f ca="1">+IF(AND(ISNUMBER(OFFSET('Water Data'!$D$6,0,10*ROW('Water Data'!D183))),'Data Summary'!BT189="Yes"),OFFSET('Water Data'!$D$6,0,10*ROW('Water Data'!D183)),NA())</f>
        <v>#N/A</v>
      </c>
      <c r="F189" s="490" t="e">
        <f ca="1">+IF(AND(ISNUMBER(OFFSET('Water Data'!$D$9,0,10*ROW('Water Data'!D183))),'Data Summary'!BU189="Yes"),OFFSET('Water Data'!$D$9,0,10*ROW('Water Data'!D183)),NA())</f>
        <v>#N/A</v>
      </c>
      <c r="G189" s="490" t="e">
        <f ca="1">+IF(AND(ISNUMBER(OFFSET('Water Data'!$E$4,0,10*ROW('Water Data'!E183))),'Data Summary'!BV189="Yes"),100-OFFSET('Water Data'!$E$4,0,10*ROW('Water Data'!E183)),NA())</f>
        <v>#N/A</v>
      </c>
      <c r="H189" s="490" t="e">
        <f ca="1">+IF(AND(ISNUMBER(OFFSET('Water Data'!$E$6,0,10*ROW('Water Data'!E183))),'Data Summary'!BW189="Yes"),OFFSET('Water Data'!$E$6,0,10*ROW('Water Data'!E183)),NA())</f>
        <v>#N/A</v>
      </c>
      <c r="I189" s="490" t="e">
        <f ca="1">+IF(AND(ISNUMBER(OFFSET('Water Data'!$E$9,0,10*ROW('Water Data'!E183))),'Data Summary'!BX189="Yes"),OFFSET('Water Data'!$E$9,0,10*ROW('Water Data'!E183)),NA())</f>
        <v>#N/A</v>
      </c>
      <c r="J189" s="490" t="e">
        <f ca="1">+IF(AND(ISNUMBER(OFFSET('Water Data'!$F$4,0,10*ROW('Water Data'!F183))),'Data Summary'!BY189="Yes"),100-OFFSET('Water Data'!$F$4,0,10*ROW('Water Data'!F183)),NA())</f>
        <v>#N/A</v>
      </c>
      <c r="K189" s="490" t="e">
        <f ca="1">+IF(AND(ISNUMBER(OFFSET('Water Data'!$F$6,0,10*ROW('Water Data'!F183))),'Data Summary'!BZ189="Yes"),OFFSET('Water Data'!$F$6,0,10*ROW('Water Data'!F183)),NA())</f>
        <v>#N/A</v>
      </c>
      <c r="L189" s="490" t="e">
        <f ca="1">+IF(AND(ISNUMBER(OFFSET('Water Data'!$F$9,0,10*ROW('Water Data'!F183))),'Data Summary'!CA189="Yes"),OFFSET('Water Data'!$F$9,0,10*ROW('Water Data'!F183)),NA())</f>
        <v>#N/A</v>
      </c>
      <c r="M189" s="490" t="e">
        <f ca="1">+IF(AND(ISNUMBER(OFFSET('Water Data'!$G$4,0,10*ROW('Water Data'!G183))),'Data Summary'!CB189="Yes"),100-OFFSET('Water Data'!$G$4,0,10*ROW('Water Data'!G183)),NA())</f>
        <v>#N/A</v>
      </c>
      <c r="N189" s="490" t="e">
        <f ca="1">+IF(AND(ISNUMBER(OFFSET('Water Data'!$G$6,0,10*ROW('Water Data'!G183))),'Data Summary'!CC189="Yes"),OFFSET('Water Data'!$G$6,0,10*ROW('Water Data'!G183)),NA())</f>
        <v>#N/A</v>
      </c>
      <c r="O189" s="490" t="e">
        <f ca="1">+IF(AND(ISNUMBER(OFFSET('Water Data'!$G$9,0,10*ROW('Water Data'!G183))),'Data Summary'!CD189="Yes"),OFFSET('Water Data'!$G$9,0,10*ROW('Water Data'!G183)),NA())</f>
        <v>#N/A</v>
      </c>
      <c r="P189" s="490" t="e">
        <f ca="1">+IF(AND(ISNUMBER(OFFSET('Water Data'!$H$4,0,10*ROW('Water Data'!H183))),'Data Summary'!CE189="Yes"),100-OFFSET('Water Data'!$H$4,0,10*ROW('Water Data'!H183)),NA())</f>
        <v>#N/A</v>
      </c>
      <c r="Q189" s="490" t="e">
        <f ca="1">+IF(AND(ISNUMBER(OFFSET('Water Data'!$H$6,0,10*ROW('Water Data'!H183))),'Data Summary'!CF189="Yes"),OFFSET('Water Data'!$H$6,0,10*ROW('Water Data'!H183)),NA())</f>
        <v>#N/A</v>
      </c>
      <c r="R189" s="490" t="e">
        <f ca="1">+IF(AND(ISNUMBER(OFFSET('Water Data'!$H$9,0,10*ROW('Water Data'!H183))),'Data Summary'!CG189="Yes"),OFFSET('Water Data'!$H$9,0,10*ROW('Water Data'!H183)),NA())</f>
        <v>#N/A</v>
      </c>
      <c r="S189" s="490" t="e">
        <f ca="1">+IF(AND(ISNUMBER(OFFSET('Water Data'!$I$4,0,10*ROW('Water Data'!I183))),'Data Summary'!CH189="Yes"),100-OFFSET('Water Data'!$I$4,0,10*ROW('Water Data'!I183)),NA())</f>
        <v>#N/A</v>
      </c>
      <c r="T189" s="490" t="e">
        <f ca="1">+IF(AND(ISNUMBER(OFFSET('Water Data'!$I$6,0,10*ROW('Water Data'!I183))),'Data Summary'!CI189="Yes"),OFFSET('Water Data'!$I$6,0,10*ROW('Water Data'!I183)),NA())</f>
        <v>#N/A</v>
      </c>
      <c r="U189" s="490" t="e">
        <f ca="1">+IF(AND(ISNUMBER(OFFSET('Water Data'!$I$9,0,10*ROW('Water Data'!I183))),'Data Summary'!CJ189="Yes"),OFFSET('Water Data'!$I$9,0,10*ROW('Water Data'!I183)),NA())</f>
        <v>#N/A</v>
      </c>
      <c r="V189" s="491" t="e">
        <f ca="1">+IF(AND(ISNUMBER(OFFSET('Sanitation Data'!$D$4,0,10*ROW('Sanitation Data'!D183))),'Data Summary'!CK189="Yes"),100-OFFSET('Sanitation Data'!$D$4,0,10*ROW('Sanitation Data'!D183)),NA())</f>
        <v>#N/A</v>
      </c>
      <c r="W189" s="491" t="e">
        <f ca="1">+IF(AND(ISNUMBER(OFFSET('Sanitation Data'!$D$6,0,10*ROW('Sanitation Data'!D183))),'Data Summary'!CL189="Yes"),OFFSET('Sanitation Data'!$D$6,0,10*ROW('Sanitation Data'!D183)),NA())</f>
        <v>#N/A</v>
      </c>
      <c r="X189" s="491" t="e">
        <f ca="1">+IF(AND(ISNUMBER(OFFSET('Sanitation Data'!$D$10,0,10*ROW('Sanitation Data'!D183))),'Data Summary'!CM189="Yes"),OFFSET('Sanitation Data'!$D$10,0,10*ROW('Sanitation Data'!D183)),NA())</f>
        <v>#N/A</v>
      </c>
      <c r="Y189" s="491" t="e">
        <f ca="1">+IF(AND(ISNUMBER(OFFSET('Sanitation Data'!$D$11,0,10*ROW('Sanitation Data'!D183))),'Data Summary'!CN189="Yes"),OFFSET('Sanitation Data'!$D$11,0,10*ROW('Sanitation Data'!D183)),NA())</f>
        <v>#N/A</v>
      </c>
      <c r="Z189" s="491" t="e">
        <f ca="1">+IF(AND(ISNUMBER(OFFSET('Sanitation Data'!$D$12,0,10*ROW('Sanitation Data'!D183))),'Data Summary'!CO189="Yes"),OFFSET('Sanitation Data'!$D$12,0,10*ROW('Sanitation Data'!D183)),NA())</f>
        <v>#N/A</v>
      </c>
      <c r="AA189" s="491" t="e">
        <f ca="1">+IF(AND(ISNUMBER(OFFSET('Sanitation Data'!$E$4,0,10*ROW('Sanitation Data'!E183))),'Data Summary'!CP189="Yes"),100-OFFSET('Sanitation Data'!$E$4,0,10*ROW('Sanitation Data'!E183)),NA())</f>
        <v>#N/A</v>
      </c>
      <c r="AB189" s="491" t="e">
        <f ca="1">+IF(AND(ISNUMBER(OFFSET('Sanitation Data'!$E$6,0,10*ROW('Sanitation Data'!E183))),'Data Summary'!CQ189="Yes"),OFFSET('Sanitation Data'!$E$6,0,10*ROW('Sanitation Data'!E183)),NA())</f>
        <v>#N/A</v>
      </c>
      <c r="AC189" s="491" t="e">
        <f ca="1">+IF(AND(ISNUMBER(OFFSET('Sanitation Data'!$E$10,0,10*ROW('Sanitation Data'!E183))),'Data Summary'!CR189="Yes"),OFFSET('Sanitation Data'!$E$10,0,10*ROW('Sanitation Data'!E183)),NA())</f>
        <v>#N/A</v>
      </c>
      <c r="AD189" s="491" t="e">
        <f ca="1">+IF(AND(ISNUMBER(OFFSET('Sanitation Data'!$E$11,0,10*ROW('Sanitation Data'!E183))),'Data Summary'!CS189="Yes"),OFFSET('Sanitation Data'!$E$11,0,10*ROW('Sanitation Data'!E183)),NA())</f>
        <v>#N/A</v>
      </c>
      <c r="AE189" s="491" t="e">
        <f ca="1">+IF(AND(ISNUMBER(OFFSET('Sanitation Data'!$E$12,0,10*ROW('Sanitation Data'!E183))),'Data Summary'!CT189="Yes"),OFFSET('Sanitation Data'!$E$12,0,10*ROW('Sanitation Data'!E183)),NA())</f>
        <v>#N/A</v>
      </c>
      <c r="AF189" s="491" t="e">
        <f ca="1">+IF(AND(ISNUMBER(OFFSET('Sanitation Data'!$F$4,0,10*ROW('Sanitation Data'!F183))),'Data Summary'!CU189="Yes"),100-OFFSET('Sanitation Data'!$F$4,0,10*ROW('Sanitation Data'!F183)),NA())</f>
        <v>#N/A</v>
      </c>
      <c r="AG189" s="491" t="e">
        <f ca="1">+IF(AND(ISNUMBER(OFFSET('Sanitation Data'!$F$6,0,10*ROW('Sanitation Data'!F183))),'Data Summary'!CV189="Yes"),OFFSET('Sanitation Data'!$F$6,0,10*ROW('Sanitation Data'!F183)),NA())</f>
        <v>#N/A</v>
      </c>
      <c r="AH189" s="491" t="e">
        <f ca="1">+IF(AND(ISNUMBER(OFFSET('Sanitation Data'!$F$10,0,10*ROW('Sanitation Data'!F183))),'Data Summary'!CW189="Yes"),OFFSET('Sanitation Data'!$F$10,0,10*ROW('Sanitation Data'!F183)),NA())</f>
        <v>#N/A</v>
      </c>
      <c r="AI189" s="491" t="e">
        <f ca="1">+IF(AND(ISNUMBER(OFFSET('Sanitation Data'!$F$11,0,10*ROW('Sanitation Data'!F183))),'Data Summary'!CX189="Yes"),OFFSET('Sanitation Data'!$F$11,0,10*ROW('Sanitation Data'!F183)),NA())</f>
        <v>#N/A</v>
      </c>
      <c r="AJ189" s="491" t="e">
        <f ca="1">+IF(AND(ISNUMBER(OFFSET('Sanitation Data'!$F$12,0,10*ROW('Sanitation Data'!F183))),'Data Summary'!CY189="Yes"),OFFSET('Sanitation Data'!$F$12,0,10*ROW('Sanitation Data'!F183)),NA())</f>
        <v>#N/A</v>
      </c>
      <c r="AK189" s="491" t="e">
        <f ca="1">+IF(AND(ISNUMBER(OFFSET('Sanitation Data'!$G$4,0,10*ROW('Sanitation Data'!G183))),'Data Summary'!CZ189="Yes"),100-OFFSET('Sanitation Data'!$G$4,0,10*ROW('Sanitation Data'!G183)),NA())</f>
        <v>#N/A</v>
      </c>
      <c r="AL189" s="491" t="e">
        <f ca="1">+IF(AND(ISNUMBER(OFFSET('Sanitation Data'!$G$6,0,10*ROW('Sanitation Data'!G183))),'Data Summary'!DA189="Yes"),OFFSET('Sanitation Data'!$G$6,0,10*ROW('Sanitation Data'!G183)),NA())</f>
        <v>#N/A</v>
      </c>
      <c r="AM189" s="491" t="e">
        <f ca="1">+IF(AND(ISNUMBER(OFFSET('Sanitation Data'!$G$10,0,10*ROW('Sanitation Data'!G183))),'Data Summary'!DB189="Yes"),OFFSET('Sanitation Data'!$G$10,0,10*ROW('Sanitation Data'!G183)),NA())</f>
        <v>#N/A</v>
      </c>
      <c r="AN189" s="491" t="e">
        <f ca="1">+IF(AND(ISNUMBER(OFFSET('Sanitation Data'!$G$11,0,10*ROW('Sanitation Data'!G183))),'Data Summary'!DC189="Yes"),OFFSET('Sanitation Data'!$G$11,0,10*ROW('Sanitation Data'!G183)),NA())</f>
        <v>#N/A</v>
      </c>
      <c r="AO189" s="491" t="e">
        <f ca="1">+IF(AND(ISNUMBER(OFFSET('Sanitation Data'!$G$12,0,10*ROW('Sanitation Data'!G183))),'Data Summary'!DD189="Yes"),OFFSET('Sanitation Data'!$G$12,0,10*ROW('Sanitation Data'!G183)),NA())</f>
        <v>#N/A</v>
      </c>
      <c r="AP189" s="491" t="e">
        <f ca="1">+IF(AND(ISNUMBER(OFFSET('Sanitation Data'!$H$4,0,10*ROW('Sanitation Data'!H183))),'Data Summary'!DE189="Yes"),100-OFFSET('Sanitation Data'!$H$4,0,10*ROW('Sanitation Data'!H183)),NA())</f>
        <v>#N/A</v>
      </c>
      <c r="AQ189" s="491" t="e">
        <f ca="1">+IF(AND(ISNUMBER(OFFSET('Sanitation Data'!$H$6,0,10*ROW('Sanitation Data'!H183))),'Data Summary'!DF189="Yes"),OFFSET('Sanitation Data'!$H$6,0,10*ROW('Sanitation Data'!H183)),NA())</f>
        <v>#N/A</v>
      </c>
      <c r="AR189" s="491" t="e">
        <f ca="1">+IF(AND(ISNUMBER(OFFSET('Sanitation Data'!$H$10,0,10*ROW('Sanitation Data'!H183))),'Data Summary'!DG189="Yes"),OFFSET('Sanitation Data'!$H$10,0,10*ROW('Sanitation Data'!H183)),NA())</f>
        <v>#N/A</v>
      </c>
      <c r="AS189" s="491" t="e">
        <f ca="1">+IF(AND(ISNUMBER(OFFSET('Sanitation Data'!$H$11,0,10*ROW('Sanitation Data'!H183))),'Data Summary'!DH189="Yes"),OFFSET('Sanitation Data'!$H$11,0,10*ROW('Sanitation Data'!H183)),NA())</f>
        <v>#N/A</v>
      </c>
      <c r="AT189" s="491" t="e">
        <f ca="1">+IF(AND(ISNUMBER(OFFSET('Sanitation Data'!$H$12,0,10*ROW('Sanitation Data'!H183))),'Data Summary'!DI189="Yes"),OFFSET('Sanitation Data'!$H$12,0,10*ROW('Sanitation Data'!H183)),NA())</f>
        <v>#N/A</v>
      </c>
      <c r="AU189" s="491" t="e">
        <f ca="1">+IF(AND(ISNUMBER(OFFSET('Sanitation Data'!$I$4,0,10*ROW('Sanitation Data'!I183))),'Data Summary'!DJ189="Yes"),100-OFFSET('Sanitation Data'!$I$4,0,10*ROW('Sanitation Data'!I183)),NA())</f>
        <v>#N/A</v>
      </c>
      <c r="AV189" s="491" t="e">
        <f ca="1">+IF(AND(ISNUMBER(OFFSET('Sanitation Data'!$I$6,0,10*ROW('Sanitation Data'!I183))),'Data Summary'!DK189="Yes"),OFFSET('Sanitation Data'!$I$6,0,10*ROW('Sanitation Data'!I183)),NA())</f>
        <v>#N/A</v>
      </c>
      <c r="AW189" s="491" t="e">
        <f ca="1">+IF(AND(ISNUMBER(OFFSET('Sanitation Data'!$I$10,0,10*ROW('Sanitation Data'!I183))),'Data Summary'!DL189="Yes"),OFFSET('Sanitation Data'!$I$10,0,10*ROW('Sanitation Data'!I183)),NA())</f>
        <v>#N/A</v>
      </c>
      <c r="AX189" s="491" t="e">
        <f ca="1">+IF(AND(ISNUMBER(OFFSET('Sanitation Data'!$I$11,0,10*ROW('Sanitation Data'!I183))),'Data Summary'!DM189="Yes"),OFFSET('Sanitation Data'!$I$11,0,10*ROW('Sanitation Data'!I183)),NA())</f>
        <v>#N/A</v>
      </c>
      <c r="AY189" s="491" t="e">
        <f ca="1">+IF(AND(ISNUMBER(OFFSET('Sanitation Data'!$I$12,0,10*ROW('Sanitation Data'!I183))),'Data Summary'!DN189="Yes"),OFFSET('Sanitation Data'!$I$12,0,10*ROW('Sanitation Data'!I183)),NA())</f>
        <v>#N/A</v>
      </c>
      <c r="AZ189" s="492" t="e">
        <f ca="1">+IF(AND(ISNUMBER(OFFSET('Hygiene Data'!$D$5,0,10*ROW('Hygiene Data'!D183))),'Data Summary'!DO189="Yes"),OFFSET('Hygiene Data'!$D$5,0,10*ROW('Hygiene Data'!D183)),NA())</f>
        <v>#N/A</v>
      </c>
      <c r="BA189" s="492" t="e">
        <f ca="1">+IF(AND(ISNUMBER(OFFSET('Hygiene Data'!$D$7,0,10*ROW('Hygiene Data'!D183))),'Data Summary'!DP189="Yes"),OFFSET('Hygiene Data'!$D$7,0,10*ROW('Hygiene Data'!D183)),NA())</f>
        <v>#N/A</v>
      </c>
      <c r="BB189" s="492" t="e">
        <f ca="1">+IF(AND(ISNUMBER(OFFSET('Hygiene Data'!$D$9,0,10*ROW('Hygiene Data'!D183))),'Data Summary'!DQ189="Yes"),OFFSET('Hygiene Data'!$D$9,0,10*ROW('Hygiene Data'!D183)),NA())</f>
        <v>#N/A</v>
      </c>
      <c r="BC189" s="492" t="e">
        <f ca="1">+IF(AND(ISNUMBER(OFFSET('Hygiene Data'!$E$5,0,10*ROW('Hygiene Data'!E183))),'Data Summary'!DR189="Yes"),OFFSET('Hygiene Data'!$E$5,0,10*ROW('Hygiene Data'!E183)),NA())</f>
        <v>#N/A</v>
      </c>
      <c r="BD189" s="492" t="e">
        <f ca="1">+IF(AND(ISNUMBER(OFFSET('Hygiene Data'!$E$7,0,10*ROW('Hygiene Data'!E183))),'Data Summary'!DS189="Yes"),OFFSET('Hygiene Data'!$E$7,0,10*ROW('Hygiene Data'!E183)),NA())</f>
        <v>#N/A</v>
      </c>
      <c r="BE189" s="492" t="e">
        <f ca="1">+IF(AND(ISNUMBER(OFFSET('Hygiene Data'!$E$9,0,10*ROW('Hygiene Data'!E183))),'Data Summary'!DT189="Yes"),OFFSET('Hygiene Data'!$E$9,0,10*ROW('Hygiene Data'!E183)),NA())</f>
        <v>#N/A</v>
      </c>
      <c r="BF189" s="492" t="e">
        <f ca="1">+IF(AND(ISNUMBER(OFFSET('Hygiene Data'!$F$5,0,10*ROW('Hygiene Data'!F183))),'Data Summary'!DU189="Yes"),OFFSET('Hygiene Data'!$F$5,0,10*ROW('Hygiene Data'!F183)),NA())</f>
        <v>#N/A</v>
      </c>
      <c r="BG189" s="492" t="e">
        <f ca="1">+IF(AND(ISNUMBER(OFFSET('Hygiene Data'!$F$7,0,10*ROW('Hygiene Data'!F183))),'Data Summary'!DV189="Yes"),OFFSET('Hygiene Data'!$F$7,0,10*ROW('Hygiene Data'!F183)),NA())</f>
        <v>#N/A</v>
      </c>
      <c r="BH189" s="492" t="e">
        <f ca="1">+IF(AND(ISNUMBER(OFFSET('Hygiene Data'!$F$9,0,10*ROW('Hygiene Data'!F183))),'Data Summary'!DW189="Yes"),OFFSET('Hygiene Data'!$F$9,0,10*ROW('Hygiene Data'!F183)),NA())</f>
        <v>#N/A</v>
      </c>
      <c r="BI189" s="492" t="e">
        <f ca="1">+IF(AND(ISNUMBER(OFFSET('Hygiene Data'!$G$5,0,10*ROW('Hygiene Data'!G183))),'Data Summary'!DX189="Yes"),OFFSET('Hygiene Data'!$G$5,0,10*ROW('Hygiene Data'!G183)),NA())</f>
        <v>#N/A</v>
      </c>
      <c r="BJ189" s="492" t="e">
        <f ca="1">+IF(AND(ISNUMBER(OFFSET('Hygiene Data'!$G$7,0,10*ROW('Hygiene Data'!G183))),'Data Summary'!DY189="Yes"),OFFSET('Hygiene Data'!$G$7,0,10*ROW('Hygiene Data'!G183)),NA())</f>
        <v>#N/A</v>
      </c>
      <c r="BK189" s="492" t="e">
        <f ca="1">+IF(AND(ISNUMBER(OFFSET('Hygiene Data'!$G$9,0,10*ROW('Hygiene Data'!G183))),'Data Summary'!DZ189="Yes"),OFFSET('Hygiene Data'!$G$9,0,10*ROW('Hygiene Data'!G183)),NA())</f>
        <v>#N/A</v>
      </c>
      <c r="BL189" s="492" t="e">
        <f ca="1">+IF(AND(ISNUMBER(OFFSET('Hygiene Data'!$H$5,0,10*ROW('Hygiene Data'!H183))),'Data Summary'!EA189="Yes"),OFFSET('Hygiene Data'!$H$5,0,10*ROW('Hygiene Data'!H183)),NA())</f>
        <v>#N/A</v>
      </c>
      <c r="BM189" s="492" t="e">
        <f ca="1">+IF(AND(ISNUMBER(OFFSET('Hygiene Data'!$H$7,0,10*ROW('Hygiene Data'!H183))),'Data Summary'!EB189="Yes"),OFFSET('Hygiene Data'!$H$7,0,10*ROW('Hygiene Data'!H183)),NA())</f>
        <v>#N/A</v>
      </c>
      <c r="BN189" s="492" t="e">
        <f ca="1">+IF(AND(ISNUMBER(OFFSET('Hygiene Data'!$H$9,0,10*ROW('Hygiene Data'!H183))),'Data Summary'!EC189="Yes"),OFFSET('Hygiene Data'!$H$9,0,10*ROW('Hygiene Data'!H183)),NA())</f>
        <v>#N/A</v>
      </c>
      <c r="BO189" s="492" t="e">
        <f ca="1">+IF(AND(ISNUMBER(OFFSET('Hygiene Data'!$I$5,0,10*ROW('Hygiene Data'!I183))),'Data Summary'!ED189="Yes"),OFFSET('Hygiene Data'!$I$5,0,10*ROW('Hygiene Data'!I183)),NA())</f>
        <v>#N/A</v>
      </c>
      <c r="BP189" s="492" t="e">
        <f ca="1">+IF(AND(ISNUMBER(OFFSET('Hygiene Data'!$I$7,0,10*ROW('Hygiene Data'!I183))),'Data Summary'!EE189="Yes"),OFFSET('Hygiene Data'!$I$7,0,10*ROW('Hygiene Data'!I183)),NA())</f>
        <v>#N/A</v>
      </c>
      <c r="BQ189" s="492" t="e">
        <f ca="1">+IF(AND(ISNUMBER(OFFSET('Hygiene Data'!$I$9,0,10*ROW('Hygiene Data'!I183))),'Data Summary'!EF189="Yes"),OFFSET('Hygiene Data'!$I$9,0,10*ROW('Hygiene Data'!I183)),NA())</f>
        <v>#N/A</v>
      </c>
    </row>
    <row r="190" spans="1:69" x14ac:dyDescent="0.25">
      <c r="A190" s="488" t="e">
        <f ca="1">+RIGHT('Data Summary'!A190,LEN('Data Summary'!A190)-9)</f>
        <v>#VALUE!</v>
      </c>
      <c r="B190" s="462" t="str">
        <f ca="1">+IF(ISTEXT('Data Summary'!B190),'Data Summary'!B190,"")</f>
        <v/>
      </c>
      <c r="C190" s="489" t="e">
        <f ca="1">+VALUE('Data Summary'!C190)</f>
        <v>#VALUE!</v>
      </c>
      <c r="D190" s="490" t="e">
        <f ca="1">+IF(AND(ISNUMBER(OFFSET('Water Data'!$D$4,0,10*ROW('Water Data'!D184))),'Data Summary'!BS190="Yes"),100-OFFSET('Water Data'!$D$4,0,10*ROW('Water Data'!D184)),NA())</f>
        <v>#N/A</v>
      </c>
      <c r="E190" s="490" t="e">
        <f ca="1">+IF(AND(ISNUMBER(OFFSET('Water Data'!$D$6,0,10*ROW('Water Data'!D184))),'Data Summary'!BT190="Yes"),OFFSET('Water Data'!$D$6,0,10*ROW('Water Data'!D184)),NA())</f>
        <v>#N/A</v>
      </c>
      <c r="F190" s="490" t="e">
        <f ca="1">+IF(AND(ISNUMBER(OFFSET('Water Data'!$D$9,0,10*ROW('Water Data'!D184))),'Data Summary'!BU190="Yes"),OFFSET('Water Data'!$D$9,0,10*ROW('Water Data'!D184)),NA())</f>
        <v>#N/A</v>
      </c>
      <c r="G190" s="490" t="e">
        <f ca="1">+IF(AND(ISNUMBER(OFFSET('Water Data'!$E$4,0,10*ROW('Water Data'!E184))),'Data Summary'!BV190="Yes"),100-OFFSET('Water Data'!$E$4,0,10*ROW('Water Data'!E184)),NA())</f>
        <v>#N/A</v>
      </c>
      <c r="H190" s="490" t="e">
        <f ca="1">+IF(AND(ISNUMBER(OFFSET('Water Data'!$E$6,0,10*ROW('Water Data'!E184))),'Data Summary'!BW190="Yes"),OFFSET('Water Data'!$E$6,0,10*ROW('Water Data'!E184)),NA())</f>
        <v>#N/A</v>
      </c>
      <c r="I190" s="490" t="e">
        <f ca="1">+IF(AND(ISNUMBER(OFFSET('Water Data'!$E$9,0,10*ROW('Water Data'!E184))),'Data Summary'!BX190="Yes"),OFFSET('Water Data'!$E$9,0,10*ROW('Water Data'!E184)),NA())</f>
        <v>#N/A</v>
      </c>
      <c r="J190" s="490" t="e">
        <f ca="1">+IF(AND(ISNUMBER(OFFSET('Water Data'!$F$4,0,10*ROW('Water Data'!F184))),'Data Summary'!BY190="Yes"),100-OFFSET('Water Data'!$F$4,0,10*ROW('Water Data'!F184)),NA())</f>
        <v>#N/A</v>
      </c>
      <c r="K190" s="490" t="e">
        <f ca="1">+IF(AND(ISNUMBER(OFFSET('Water Data'!$F$6,0,10*ROW('Water Data'!F184))),'Data Summary'!BZ190="Yes"),OFFSET('Water Data'!$F$6,0,10*ROW('Water Data'!F184)),NA())</f>
        <v>#N/A</v>
      </c>
      <c r="L190" s="490" t="e">
        <f ca="1">+IF(AND(ISNUMBER(OFFSET('Water Data'!$F$9,0,10*ROW('Water Data'!F184))),'Data Summary'!CA190="Yes"),OFFSET('Water Data'!$F$9,0,10*ROW('Water Data'!F184)),NA())</f>
        <v>#N/A</v>
      </c>
      <c r="M190" s="490" t="e">
        <f ca="1">+IF(AND(ISNUMBER(OFFSET('Water Data'!$G$4,0,10*ROW('Water Data'!G184))),'Data Summary'!CB190="Yes"),100-OFFSET('Water Data'!$G$4,0,10*ROW('Water Data'!G184)),NA())</f>
        <v>#N/A</v>
      </c>
      <c r="N190" s="490" t="e">
        <f ca="1">+IF(AND(ISNUMBER(OFFSET('Water Data'!$G$6,0,10*ROW('Water Data'!G184))),'Data Summary'!CC190="Yes"),OFFSET('Water Data'!$G$6,0,10*ROW('Water Data'!G184)),NA())</f>
        <v>#N/A</v>
      </c>
      <c r="O190" s="490" t="e">
        <f ca="1">+IF(AND(ISNUMBER(OFFSET('Water Data'!$G$9,0,10*ROW('Water Data'!G184))),'Data Summary'!CD190="Yes"),OFFSET('Water Data'!$G$9,0,10*ROW('Water Data'!G184)),NA())</f>
        <v>#N/A</v>
      </c>
      <c r="P190" s="490" t="e">
        <f ca="1">+IF(AND(ISNUMBER(OFFSET('Water Data'!$H$4,0,10*ROW('Water Data'!H184))),'Data Summary'!CE190="Yes"),100-OFFSET('Water Data'!$H$4,0,10*ROW('Water Data'!H184)),NA())</f>
        <v>#N/A</v>
      </c>
      <c r="Q190" s="490" t="e">
        <f ca="1">+IF(AND(ISNUMBER(OFFSET('Water Data'!$H$6,0,10*ROW('Water Data'!H184))),'Data Summary'!CF190="Yes"),OFFSET('Water Data'!$H$6,0,10*ROW('Water Data'!H184)),NA())</f>
        <v>#N/A</v>
      </c>
      <c r="R190" s="490" t="e">
        <f ca="1">+IF(AND(ISNUMBER(OFFSET('Water Data'!$H$9,0,10*ROW('Water Data'!H184))),'Data Summary'!CG190="Yes"),OFFSET('Water Data'!$H$9,0,10*ROW('Water Data'!H184)),NA())</f>
        <v>#N/A</v>
      </c>
      <c r="S190" s="490" t="e">
        <f ca="1">+IF(AND(ISNUMBER(OFFSET('Water Data'!$I$4,0,10*ROW('Water Data'!I184))),'Data Summary'!CH190="Yes"),100-OFFSET('Water Data'!$I$4,0,10*ROW('Water Data'!I184)),NA())</f>
        <v>#N/A</v>
      </c>
      <c r="T190" s="490" t="e">
        <f ca="1">+IF(AND(ISNUMBER(OFFSET('Water Data'!$I$6,0,10*ROW('Water Data'!I184))),'Data Summary'!CI190="Yes"),OFFSET('Water Data'!$I$6,0,10*ROW('Water Data'!I184)),NA())</f>
        <v>#N/A</v>
      </c>
      <c r="U190" s="490" t="e">
        <f ca="1">+IF(AND(ISNUMBER(OFFSET('Water Data'!$I$9,0,10*ROW('Water Data'!I184))),'Data Summary'!CJ190="Yes"),OFFSET('Water Data'!$I$9,0,10*ROW('Water Data'!I184)),NA())</f>
        <v>#N/A</v>
      </c>
      <c r="V190" s="491" t="e">
        <f ca="1">+IF(AND(ISNUMBER(OFFSET('Sanitation Data'!$D$4,0,10*ROW('Sanitation Data'!D184))),'Data Summary'!CK190="Yes"),100-OFFSET('Sanitation Data'!$D$4,0,10*ROW('Sanitation Data'!D184)),NA())</f>
        <v>#N/A</v>
      </c>
      <c r="W190" s="491" t="e">
        <f ca="1">+IF(AND(ISNUMBER(OFFSET('Sanitation Data'!$D$6,0,10*ROW('Sanitation Data'!D184))),'Data Summary'!CL190="Yes"),OFFSET('Sanitation Data'!$D$6,0,10*ROW('Sanitation Data'!D184)),NA())</f>
        <v>#N/A</v>
      </c>
      <c r="X190" s="491" t="e">
        <f ca="1">+IF(AND(ISNUMBER(OFFSET('Sanitation Data'!$D$10,0,10*ROW('Sanitation Data'!D184))),'Data Summary'!CM190="Yes"),OFFSET('Sanitation Data'!$D$10,0,10*ROW('Sanitation Data'!D184)),NA())</f>
        <v>#N/A</v>
      </c>
      <c r="Y190" s="491" t="e">
        <f ca="1">+IF(AND(ISNUMBER(OFFSET('Sanitation Data'!$D$11,0,10*ROW('Sanitation Data'!D184))),'Data Summary'!CN190="Yes"),OFFSET('Sanitation Data'!$D$11,0,10*ROW('Sanitation Data'!D184)),NA())</f>
        <v>#N/A</v>
      </c>
      <c r="Z190" s="491" t="e">
        <f ca="1">+IF(AND(ISNUMBER(OFFSET('Sanitation Data'!$D$12,0,10*ROW('Sanitation Data'!D184))),'Data Summary'!CO190="Yes"),OFFSET('Sanitation Data'!$D$12,0,10*ROW('Sanitation Data'!D184)),NA())</f>
        <v>#N/A</v>
      </c>
      <c r="AA190" s="491" t="e">
        <f ca="1">+IF(AND(ISNUMBER(OFFSET('Sanitation Data'!$E$4,0,10*ROW('Sanitation Data'!E184))),'Data Summary'!CP190="Yes"),100-OFFSET('Sanitation Data'!$E$4,0,10*ROW('Sanitation Data'!E184)),NA())</f>
        <v>#N/A</v>
      </c>
      <c r="AB190" s="491" t="e">
        <f ca="1">+IF(AND(ISNUMBER(OFFSET('Sanitation Data'!$E$6,0,10*ROW('Sanitation Data'!E184))),'Data Summary'!CQ190="Yes"),OFFSET('Sanitation Data'!$E$6,0,10*ROW('Sanitation Data'!E184)),NA())</f>
        <v>#N/A</v>
      </c>
      <c r="AC190" s="491" t="e">
        <f ca="1">+IF(AND(ISNUMBER(OFFSET('Sanitation Data'!$E$10,0,10*ROW('Sanitation Data'!E184))),'Data Summary'!CR190="Yes"),OFFSET('Sanitation Data'!$E$10,0,10*ROW('Sanitation Data'!E184)),NA())</f>
        <v>#N/A</v>
      </c>
      <c r="AD190" s="491" t="e">
        <f ca="1">+IF(AND(ISNUMBER(OFFSET('Sanitation Data'!$E$11,0,10*ROW('Sanitation Data'!E184))),'Data Summary'!CS190="Yes"),OFFSET('Sanitation Data'!$E$11,0,10*ROW('Sanitation Data'!E184)),NA())</f>
        <v>#N/A</v>
      </c>
      <c r="AE190" s="491" t="e">
        <f ca="1">+IF(AND(ISNUMBER(OFFSET('Sanitation Data'!$E$12,0,10*ROW('Sanitation Data'!E184))),'Data Summary'!CT190="Yes"),OFFSET('Sanitation Data'!$E$12,0,10*ROW('Sanitation Data'!E184)),NA())</f>
        <v>#N/A</v>
      </c>
      <c r="AF190" s="491" t="e">
        <f ca="1">+IF(AND(ISNUMBER(OFFSET('Sanitation Data'!$F$4,0,10*ROW('Sanitation Data'!F184))),'Data Summary'!CU190="Yes"),100-OFFSET('Sanitation Data'!$F$4,0,10*ROW('Sanitation Data'!F184)),NA())</f>
        <v>#N/A</v>
      </c>
      <c r="AG190" s="491" t="e">
        <f ca="1">+IF(AND(ISNUMBER(OFFSET('Sanitation Data'!$F$6,0,10*ROW('Sanitation Data'!F184))),'Data Summary'!CV190="Yes"),OFFSET('Sanitation Data'!$F$6,0,10*ROW('Sanitation Data'!F184)),NA())</f>
        <v>#N/A</v>
      </c>
      <c r="AH190" s="491" t="e">
        <f ca="1">+IF(AND(ISNUMBER(OFFSET('Sanitation Data'!$F$10,0,10*ROW('Sanitation Data'!F184))),'Data Summary'!CW190="Yes"),OFFSET('Sanitation Data'!$F$10,0,10*ROW('Sanitation Data'!F184)),NA())</f>
        <v>#N/A</v>
      </c>
      <c r="AI190" s="491" t="e">
        <f ca="1">+IF(AND(ISNUMBER(OFFSET('Sanitation Data'!$F$11,0,10*ROW('Sanitation Data'!F184))),'Data Summary'!CX190="Yes"),OFFSET('Sanitation Data'!$F$11,0,10*ROW('Sanitation Data'!F184)),NA())</f>
        <v>#N/A</v>
      </c>
      <c r="AJ190" s="491" t="e">
        <f ca="1">+IF(AND(ISNUMBER(OFFSET('Sanitation Data'!$F$12,0,10*ROW('Sanitation Data'!F184))),'Data Summary'!CY190="Yes"),OFFSET('Sanitation Data'!$F$12,0,10*ROW('Sanitation Data'!F184)),NA())</f>
        <v>#N/A</v>
      </c>
      <c r="AK190" s="491" t="e">
        <f ca="1">+IF(AND(ISNUMBER(OFFSET('Sanitation Data'!$G$4,0,10*ROW('Sanitation Data'!G184))),'Data Summary'!CZ190="Yes"),100-OFFSET('Sanitation Data'!$G$4,0,10*ROW('Sanitation Data'!G184)),NA())</f>
        <v>#N/A</v>
      </c>
      <c r="AL190" s="491" t="e">
        <f ca="1">+IF(AND(ISNUMBER(OFFSET('Sanitation Data'!$G$6,0,10*ROW('Sanitation Data'!G184))),'Data Summary'!DA190="Yes"),OFFSET('Sanitation Data'!$G$6,0,10*ROW('Sanitation Data'!G184)),NA())</f>
        <v>#N/A</v>
      </c>
      <c r="AM190" s="491" t="e">
        <f ca="1">+IF(AND(ISNUMBER(OFFSET('Sanitation Data'!$G$10,0,10*ROW('Sanitation Data'!G184))),'Data Summary'!DB190="Yes"),OFFSET('Sanitation Data'!$G$10,0,10*ROW('Sanitation Data'!G184)),NA())</f>
        <v>#N/A</v>
      </c>
      <c r="AN190" s="491" t="e">
        <f ca="1">+IF(AND(ISNUMBER(OFFSET('Sanitation Data'!$G$11,0,10*ROW('Sanitation Data'!G184))),'Data Summary'!DC190="Yes"),OFFSET('Sanitation Data'!$G$11,0,10*ROW('Sanitation Data'!G184)),NA())</f>
        <v>#N/A</v>
      </c>
      <c r="AO190" s="491" t="e">
        <f ca="1">+IF(AND(ISNUMBER(OFFSET('Sanitation Data'!$G$12,0,10*ROW('Sanitation Data'!G184))),'Data Summary'!DD190="Yes"),OFFSET('Sanitation Data'!$G$12,0,10*ROW('Sanitation Data'!G184)),NA())</f>
        <v>#N/A</v>
      </c>
      <c r="AP190" s="491" t="e">
        <f ca="1">+IF(AND(ISNUMBER(OFFSET('Sanitation Data'!$H$4,0,10*ROW('Sanitation Data'!H184))),'Data Summary'!DE190="Yes"),100-OFFSET('Sanitation Data'!$H$4,0,10*ROW('Sanitation Data'!H184)),NA())</f>
        <v>#N/A</v>
      </c>
      <c r="AQ190" s="491" t="e">
        <f ca="1">+IF(AND(ISNUMBER(OFFSET('Sanitation Data'!$H$6,0,10*ROW('Sanitation Data'!H184))),'Data Summary'!DF190="Yes"),OFFSET('Sanitation Data'!$H$6,0,10*ROW('Sanitation Data'!H184)),NA())</f>
        <v>#N/A</v>
      </c>
      <c r="AR190" s="491" t="e">
        <f ca="1">+IF(AND(ISNUMBER(OFFSET('Sanitation Data'!$H$10,0,10*ROW('Sanitation Data'!H184))),'Data Summary'!DG190="Yes"),OFFSET('Sanitation Data'!$H$10,0,10*ROW('Sanitation Data'!H184)),NA())</f>
        <v>#N/A</v>
      </c>
      <c r="AS190" s="491" t="e">
        <f ca="1">+IF(AND(ISNUMBER(OFFSET('Sanitation Data'!$H$11,0,10*ROW('Sanitation Data'!H184))),'Data Summary'!DH190="Yes"),OFFSET('Sanitation Data'!$H$11,0,10*ROW('Sanitation Data'!H184)),NA())</f>
        <v>#N/A</v>
      </c>
      <c r="AT190" s="491" t="e">
        <f ca="1">+IF(AND(ISNUMBER(OFFSET('Sanitation Data'!$H$12,0,10*ROW('Sanitation Data'!H184))),'Data Summary'!DI190="Yes"),OFFSET('Sanitation Data'!$H$12,0,10*ROW('Sanitation Data'!H184)),NA())</f>
        <v>#N/A</v>
      </c>
      <c r="AU190" s="491" t="e">
        <f ca="1">+IF(AND(ISNUMBER(OFFSET('Sanitation Data'!$I$4,0,10*ROW('Sanitation Data'!I184))),'Data Summary'!DJ190="Yes"),100-OFFSET('Sanitation Data'!$I$4,0,10*ROW('Sanitation Data'!I184)),NA())</f>
        <v>#N/A</v>
      </c>
      <c r="AV190" s="491" t="e">
        <f ca="1">+IF(AND(ISNUMBER(OFFSET('Sanitation Data'!$I$6,0,10*ROW('Sanitation Data'!I184))),'Data Summary'!DK190="Yes"),OFFSET('Sanitation Data'!$I$6,0,10*ROW('Sanitation Data'!I184)),NA())</f>
        <v>#N/A</v>
      </c>
      <c r="AW190" s="491" t="e">
        <f ca="1">+IF(AND(ISNUMBER(OFFSET('Sanitation Data'!$I$10,0,10*ROW('Sanitation Data'!I184))),'Data Summary'!DL190="Yes"),OFFSET('Sanitation Data'!$I$10,0,10*ROW('Sanitation Data'!I184)),NA())</f>
        <v>#N/A</v>
      </c>
      <c r="AX190" s="491" t="e">
        <f ca="1">+IF(AND(ISNUMBER(OFFSET('Sanitation Data'!$I$11,0,10*ROW('Sanitation Data'!I184))),'Data Summary'!DM190="Yes"),OFFSET('Sanitation Data'!$I$11,0,10*ROW('Sanitation Data'!I184)),NA())</f>
        <v>#N/A</v>
      </c>
      <c r="AY190" s="491" t="e">
        <f ca="1">+IF(AND(ISNUMBER(OFFSET('Sanitation Data'!$I$12,0,10*ROW('Sanitation Data'!I184))),'Data Summary'!DN190="Yes"),OFFSET('Sanitation Data'!$I$12,0,10*ROW('Sanitation Data'!I184)),NA())</f>
        <v>#N/A</v>
      </c>
      <c r="AZ190" s="492" t="e">
        <f ca="1">+IF(AND(ISNUMBER(OFFSET('Hygiene Data'!$D$5,0,10*ROW('Hygiene Data'!D184))),'Data Summary'!DO190="Yes"),OFFSET('Hygiene Data'!$D$5,0,10*ROW('Hygiene Data'!D184)),NA())</f>
        <v>#N/A</v>
      </c>
      <c r="BA190" s="492" t="e">
        <f ca="1">+IF(AND(ISNUMBER(OFFSET('Hygiene Data'!$D$7,0,10*ROW('Hygiene Data'!D184))),'Data Summary'!DP190="Yes"),OFFSET('Hygiene Data'!$D$7,0,10*ROW('Hygiene Data'!D184)),NA())</f>
        <v>#N/A</v>
      </c>
      <c r="BB190" s="492" t="e">
        <f ca="1">+IF(AND(ISNUMBER(OFFSET('Hygiene Data'!$D$9,0,10*ROW('Hygiene Data'!D184))),'Data Summary'!DQ190="Yes"),OFFSET('Hygiene Data'!$D$9,0,10*ROW('Hygiene Data'!D184)),NA())</f>
        <v>#N/A</v>
      </c>
      <c r="BC190" s="492" t="e">
        <f ca="1">+IF(AND(ISNUMBER(OFFSET('Hygiene Data'!$E$5,0,10*ROW('Hygiene Data'!E184))),'Data Summary'!DR190="Yes"),OFFSET('Hygiene Data'!$E$5,0,10*ROW('Hygiene Data'!E184)),NA())</f>
        <v>#N/A</v>
      </c>
      <c r="BD190" s="492" t="e">
        <f ca="1">+IF(AND(ISNUMBER(OFFSET('Hygiene Data'!$E$7,0,10*ROW('Hygiene Data'!E184))),'Data Summary'!DS190="Yes"),OFFSET('Hygiene Data'!$E$7,0,10*ROW('Hygiene Data'!E184)),NA())</f>
        <v>#N/A</v>
      </c>
      <c r="BE190" s="492" t="e">
        <f ca="1">+IF(AND(ISNUMBER(OFFSET('Hygiene Data'!$E$9,0,10*ROW('Hygiene Data'!E184))),'Data Summary'!DT190="Yes"),OFFSET('Hygiene Data'!$E$9,0,10*ROW('Hygiene Data'!E184)),NA())</f>
        <v>#N/A</v>
      </c>
      <c r="BF190" s="492" t="e">
        <f ca="1">+IF(AND(ISNUMBER(OFFSET('Hygiene Data'!$F$5,0,10*ROW('Hygiene Data'!F184))),'Data Summary'!DU190="Yes"),OFFSET('Hygiene Data'!$F$5,0,10*ROW('Hygiene Data'!F184)),NA())</f>
        <v>#N/A</v>
      </c>
      <c r="BG190" s="492" t="e">
        <f ca="1">+IF(AND(ISNUMBER(OFFSET('Hygiene Data'!$F$7,0,10*ROW('Hygiene Data'!F184))),'Data Summary'!DV190="Yes"),OFFSET('Hygiene Data'!$F$7,0,10*ROW('Hygiene Data'!F184)),NA())</f>
        <v>#N/A</v>
      </c>
      <c r="BH190" s="492" t="e">
        <f ca="1">+IF(AND(ISNUMBER(OFFSET('Hygiene Data'!$F$9,0,10*ROW('Hygiene Data'!F184))),'Data Summary'!DW190="Yes"),OFFSET('Hygiene Data'!$F$9,0,10*ROW('Hygiene Data'!F184)),NA())</f>
        <v>#N/A</v>
      </c>
      <c r="BI190" s="492" t="e">
        <f ca="1">+IF(AND(ISNUMBER(OFFSET('Hygiene Data'!$G$5,0,10*ROW('Hygiene Data'!G184))),'Data Summary'!DX190="Yes"),OFFSET('Hygiene Data'!$G$5,0,10*ROW('Hygiene Data'!G184)),NA())</f>
        <v>#N/A</v>
      </c>
      <c r="BJ190" s="492" t="e">
        <f ca="1">+IF(AND(ISNUMBER(OFFSET('Hygiene Data'!$G$7,0,10*ROW('Hygiene Data'!G184))),'Data Summary'!DY190="Yes"),OFFSET('Hygiene Data'!$G$7,0,10*ROW('Hygiene Data'!G184)),NA())</f>
        <v>#N/A</v>
      </c>
      <c r="BK190" s="492" t="e">
        <f ca="1">+IF(AND(ISNUMBER(OFFSET('Hygiene Data'!$G$9,0,10*ROW('Hygiene Data'!G184))),'Data Summary'!DZ190="Yes"),OFFSET('Hygiene Data'!$G$9,0,10*ROW('Hygiene Data'!G184)),NA())</f>
        <v>#N/A</v>
      </c>
      <c r="BL190" s="492" t="e">
        <f ca="1">+IF(AND(ISNUMBER(OFFSET('Hygiene Data'!$H$5,0,10*ROW('Hygiene Data'!H184))),'Data Summary'!EA190="Yes"),OFFSET('Hygiene Data'!$H$5,0,10*ROW('Hygiene Data'!H184)),NA())</f>
        <v>#N/A</v>
      </c>
      <c r="BM190" s="492" t="e">
        <f ca="1">+IF(AND(ISNUMBER(OFFSET('Hygiene Data'!$H$7,0,10*ROW('Hygiene Data'!H184))),'Data Summary'!EB190="Yes"),OFFSET('Hygiene Data'!$H$7,0,10*ROW('Hygiene Data'!H184)),NA())</f>
        <v>#N/A</v>
      </c>
      <c r="BN190" s="492" t="e">
        <f ca="1">+IF(AND(ISNUMBER(OFFSET('Hygiene Data'!$H$9,0,10*ROW('Hygiene Data'!H184))),'Data Summary'!EC190="Yes"),OFFSET('Hygiene Data'!$H$9,0,10*ROW('Hygiene Data'!H184)),NA())</f>
        <v>#N/A</v>
      </c>
      <c r="BO190" s="492" t="e">
        <f ca="1">+IF(AND(ISNUMBER(OFFSET('Hygiene Data'!$I$5,0,10*ROW('Hygiene Data'!I184))),'Data Summary'!ED190="Yes"),OFFSET('Hygiene Data'!$I$5,0,10*ROW('Hygiene Data'!I184)),NA())</f>
        <v>#N/A</v>
      </c>
      <c r="BP190" s="492" t="e">
        <f ca="1">+IF(AND(ISNUMBER(OFFSET('Hygiene Data'!$I$7,0,10*ROW('Hygiene Data'!I184))),'Data Summary'!EE190="Yes"),OFFSET('Hygiene Data'!$I$7,0,10*ROW('Hygiene Data'!I184)),NA())</f>
        <v>#N/A</v>
      </c>
      <c r="BQ190" s="492" t="e">
        <f ca="1">+IF(AND(ISNUMBER(OFFSET('Hygiene Data'!$I$9,0,10*ROW('Hygiene Data'!I184))),'Data Summary'!EF190="Yes"),OFFSET('Hygiene Data'!$I$9,0,10*ROW('Hygiene Data'!I184)),NA())</f>
        <v>#N/A</v>
      </c>
    </row>
    <row r="191" spans="1:69" x14ac:dyDescent="0.25">
      <c r="A191" s="488" t="e">
        <f ca="1">+RIGHT('Data Summary'!A191,LEN('Data Summary'!A191)-9)</f>
        <v>#VALUE!</v>
      </c>
      <c r="B191" s="462" t="str">
        <f ca="1">+IF(ISTEXT('Data Summary'!B191),'Data Summary'!B191,"")</f>
        <v/>
      </c>
      <c r="C191" s="489" t="e">
        <f ca="1">+VALUE('Data Summary'!C191)</f>
        <v>#VALUE!</v>
      </c>
      <c r="D191" s="490" t="e">
        <f ca="1">+IF(AND(ISNUMBER(OFFSET('Water Data'!$D$4,0,10*ROW('Water Data'!D185))),'Data Summary'!BS191="Yes"),100-OFFSET('Water Data'!$D$4,0,10*ROW('Water Data'!D185)),NA())</f>
        <v>#N/A</v>
      </c>
      <c r="E191" s="490" t="e">
        <f ca="1">+IF(AND(ISNUMBER(OFFSET('Water Data'!$D$6,0,10*ROW('Water Data'!D185))),'Data Summary'!BT191="Yes"),OFFSET('Water Data'!$D$6,0,10*ROW('Water Data'!D185)),NA())</f>
        <v>#N/A</v>
      </c>
      <c r="F191" s="490" t="e">
        <f ca="1">+IF(AND(ISNUMBER(OFFSET('Water Data'!$D$9,0,10*ROW('Water Data'!D185))),'Data Summary'!BU191="Yes"),OFFSET('Water Data'!$D$9,0,10*ROW('Water Data'!D185)),NA())</f>
        <v>#N/A</v>
      </c>
      <c r="G191" s="490" t="e">
        <f ca="1">+IF(AND(ISNUMBER(OFFSET('Water Data'!$E$4,0,10*ROW('Water Data'!E185))),'Data Summary'!BV191="Yes"),100-OFFSET('Water Data'!$E$4,0,10*ROW('Water Data'!E185)),NA())</f>
        <v>#N/A</v>
      </c>
      <c r="H191" s="490" t="e">
        <f ca="1">+IF(AND(ISNUMBER(OFFSET('Water Data'!$E$6,0,10*ROW('Water Data'!E185))),'Data Summary'!BW191="Yes"),OFFSET('Water Data'!$E$6,0,10*ROW('Water Data'!E185)),NA())</f>
        <v>#N/A</v>
      </c>
      <c r="I191" s="490" t="e">
        <f ca="1">+IF(AND(ISNUMBER(OFFSET('Water Data'!$E$9,0,10*ROW('Water Data'!E185))),'Data Summary'!BX191="Yes"),OFFSET('Water Data'!$E$9,0,10*ROW('Water Data'!E185)),NA())</f>
        <v>#N/A</v>
      </c>
      <c r="J191" s="490" t="e">
        <f ca="1">+IF(AND(ISNUMBER(OFFSET('Water Data'!$F$4,0,10*ROW('Water Data'!F185))),'Data Summary'!BY191="Yes"),100-OFFSET('Water Data'!$F$4,0,10*ROW('Water Data'!F185)),NA())</f>
        <v>#N/A</v>
      </c>
      <c r="K191" s="490" t="e">
        <f ca="1">+IF(AND(ISNUMBER(OFFSET('Water Data'!$F$6,0,10*ROW('Water Data'!F185))),'Data Summary'!BZ191="Yes"),OFFSET('Water Data'!$F$6,0,10*ROW('Water Data'!F185)),NA())</f>
        <v>#N/A</v>
      </c>
      <c r="L191" s="490" t="e">
        <f ca="1">+IF(AND(ISNUMBER(OFFSET('Water Data'!$F$9,0,10*ROW('Water Data'!F185))),'Data Summary'!CA191="Yes"),OFFSET('Water Data'!$F$9,0,10*ROW('Water Data'!F185)),NA())</f>
        <v>#N/A</v>
      </c>
      <c r="M191" s="490" t="e">
        <f ca="1">+IF(AND(ISNUMBER(OFFSET('Water Data'!$G$4,0,10*ROW('Water Data'!G185))),'Data Summary'!CB191="Yes"),100-OFFSET('Water Data'!$G$4,0,10*ROW('Water Data'!G185)),NA())</f>
        <v>#N/A</v>
      </c>
      <c r="N191" s="490" t="e">
        <f ca="1">+IF(AND(ISNUMBER(OFFSET('Water Data'!$G$6,0,10*ROW('Water Data'!G185))),'Data Summary'!CC191="Yes"),OFFSET('Water Data'!$G$6,0,10*ROW('Water Data'!G185)),NA())</f>
        <v>#N/A</v>
      </c>
      <c r="O191" s="490" t="e">
        <f ca="1">+IF(AND(ISNUMBER(OFFSET('Water Data'!$G$9,0,10*ROW('Water Data'!G185))),'Data Summary'!CD191="Yes"),OFFSET('Water Data'!$G$9,0,10*ROW('Water Data'!G185)),NA())</f>
        <v>#N/A</v>
      </c>
      <c r="P191" s="490" t="e">
        <f ca="1">+IF(AND(ISNUMBER(OFFSET('Water Data'!$H$4,0,10*ROW('Water Data'!H185))),'Data Summary'!CE191="Yes"),100-OFFSET('Water Data'!$H$4,0,10*ROW('Water Data'!H185)),NA())</f>
        <v>#N/A</v>
      </c>
      <c r="Q191" s="490" t="e">
        <f ca="1">+IF(AND(ISNUMBER(OFFSET('Water Data'!$H$6,0,10*ROW('Water Data'!H185))),'Data Summary'!CF191="Yes"),OFFSET('Water Data'!$H$6,0,10*ROW('Water Data'!H185)),NA())</f>
        <v>#N/A</v>
      </c>
      <c r="R191" s="490" t="e">
        <f ca="1">+IF(AND(ISNUMBER(OFFSET('Water Data'!$H$9,0,10*ROW('Water Data'!H185))),'Data Summary'!CG191="Yes"),OFFSET('Water Data'!$H$9,0,10*ROW('Water Data'!H185)),NA())</f>
        <v>#N/A</v>
      </c>
      <c r="S191" s="490" t="e">
        <f ca="1">+IF(AND(ISNUMBER(OFFSET('Water Data'!$I$4,0,10*ROW('Water Data'!I185))),'Data Summary'!CH191="Yes"),100-OFFSET('Water Data'!$I$4,0,10*ROW('Water Data'!I185)),NA())</f>
        <v>#N/A</v>
      </c>
      <c r="T191" s="490" t="e">
        <f ca="1">+IF(AND(ISNUMBER(OFFSET('Water Data'!$I$6,0,10*ROW('Water Data'!I185))),'Data Summary'!CI191="Yes"),OFFSET('Water Data'!$I$6,0,10*ROW('Water Data'!I185)),NA())</f>
        <v>#N/A</v>
      </c>
      <c r="U191" s="490" t="e">
        <f ca="1">+IF(AND(ISNUMBER(OFFSET('Water Data'!$I$9,0,10*ROW('Water Data'!I185))),'Data Summary'!CJ191="Yes"),OFFSET('Water Data'!$I$9,0,10*ROW('Water Data'!I185)),NA())</f>
        <v>#N/A</v>
      </c>
      <c r="V191" s="491" t="e">
        <f ca="1">+IF(AND(ISNUMBER(OFFSET('Sanitation Data'!$D$4,0,10*ROW('Sanitation Data'!D185))),'Data Summary'!CK191="Yes"),100-OFFSET('Sanitation Data'!$D$4,0,10*ROW('Sanitation Data'!D185)),NA())</f>
        <v>#N/A</v>
      </c>
      <c r="W191" s="491" t="e">
        <f ca="1">+IF(AND(ISNUMBER(OFFSET('Sanitation Data'!$D$6,0,10*ROW('Sanitation Data'!D185))),'Data Summary'!CL191="Yes"),OFFSET('Sanitation Data'!$D$6,0,10*ROW('Sanitation Data'!D185)),NA())</f>
        <v>#N/A</v>
      </c>
      <c r="X191" s="491" t="e">
        <f ca="1">+IF(AND(ISNUMBER(OFFSET('Sanitation Data'!$D$10,0,10*ROW('Sanitation Data'!D185))),'Data Summary'!CM191="Yes"),OFFSET('Sanitation Data'!$D$10,0,10*ROW('Sanitation Data'!D185)),NA())</f>
        <v>#N/A</v>
      </c>
      <c r="Y191" s="491" t="e">
        <f ca="1">+IF(AND(ISNUMBER(OFFSET('Sanitation Data'!$D$11,0,10*ROW('Sanitation Data'!D185))),'Data Summary'!CN191="Yes"),OFFSET('Sanitation Data'!$D$11,0,10*ROW('Sanitation Data'!D185)),NA())</f>
        <v>#N/A</v>
      </c>
      <c r="Z191" s="491" t="e">
        <f ca="1">+IF(AND(ISNUMBER(OFFSET('Sanitation Data'!$D$12,0,10*ROW('Sanitation Data'!D185))),'Data Summary'!CO191="Yes"),OFFSET('Sanitation Data'!$D$12,0,10*ROW('Sanitation Data'!D185)),NA())</f>
        <v>#N/A</v>
      </c>
      <c r="AA191" s="491" t="e">
        <f ca="1">+IF(AND(ISNUMBER(OFFSET('Sanitation Data'!$E$4,0,10*ROW('Sanitation Data'!E185))),'Data Summary'!CP191="Yes"),100-OFFSET('Sanitation Data'!$E$4,0,10*ROW('Sanitation Data'!E185)),NA())</f>
        <v>#N/A</v>
      </c>
      <c r="AB191" s="491" t="e">
        <f ca="1">+IF(AND(ISNUMBER(OFFSET('Sanitation Data'!$E$6,0,10*ROW('Sanitation Data'!E185))),'Data Summary'!CQ191="Yes"),OFFSET('Sanitation Data'!$E$6,0,10*ROW('Sanitation Data'!E185)),NA())</f>
        <v>#N/A</v>
      </c>
      <c r="AC191" s="491" t="e">
        <f ca="1">+IF(AND(ISNUMBER(OFFSET('Sanitation Data'!$E$10,0,10*ROW('Sanitation Data'!E185))),'Data Summary'!CR191="Yes"),OFFSET('Sanitation Data'!$E$10,0,10*ROW('Sanitation Data'!E185)),NA())</f>
        <v>#N/A</v>
      </c>
      <c r="AD191" s="491" t="e">
        <f ca="1">+IF(AND(ISNUMBER(OFFSET('Sanitation Data'!$E$11,0,10*ROW('Sanitation Data'!E185))),'Data Summary'!CS191="Yes"),OFFSET('Sanitation Data'!$E$11,0,10*ROW('Sanitation Data'!E185)),NA())</f>
        <v>#N/A</v>
      </c>
      <c r="AE191" s="491" t="e">
        <f ca="1">+IF(AND(ISNUMBER(OFFSET('Sanitation Data'!$E$12,0,10*ROW('Sanitation Data'!E185))),'Data Summary'!CT191="Yes"),OFFSET('Sanitation Data'!$E$12,0,10*ROW('Sanitation Data'!E185)),NA())</f>
        <v>#N/A</v>
      </c>
      <c r="AF191" s="491" t="e">
        <f ca="1">+IF(AND(ISNUMBER(OFFSET('Sanitation Data'!$F$4,0,10*ROW('Sanitation Data'!F185))),'Data Summary'!CU191="Yes"),100-OFFSET('Sanitation Data'!$F$4,0,10*ROW('Sanitation Data'!F185)),NA())</f>
        <v>#N/A</v>
      </c>
      <c r="AG191" s="491" t="e">
        <f ca="1">+IF(AND(ISNUMBER(OFFSET('Sanitation Data'!$F$6,0,10*ROW('Sanitation Data'!F185))),'Data Summary'!CV191="Yes"),OFFSET('Sanitation Data'!$F$6,0,10*ROW('Sanitation Data'!F185)),NA())</f>
        <v>#N/A</v>
      </c>
      <c r="AH191" s="491" t="e">
        <f ca="1">+IF(AND(ISNUMBER(OFFSET('Sanitation Data'!$F$10,0,10*ROW('Sanitation Data'!F185))),'Data Summary'!CW191="Yes"),OFFSET('Sanitation Data'!$F$10,0,10*ROW('Sanitation Data'!F185)),NA())</f>
        <v>#N/A</v>
      </c>
      <c r="AI191" s="491" t="e">
        <f ca="1">+IF(AND(ISNUMBER(OFFSET('Sanitation Data'!$F$11,0,10*ROW('Sanitation Data'!F185))),'Data Summary'!CX191="Yes"),OFFSET('Sanitation Data'!$F$11,0,10*ROW('Sanitation Data'!F185)),NA())</f>
        <v>#N/A</v>
      </c>
      <c r="AJ191" s="491" t="e">
        <f ca="1">+IF(AND(ISNUMBER(OFFSET('Sanitation Data'!$F$12,0,10*ROW('Sanitation Data'!F185))),'Data Summary'!CY191="Yes"),OFFSET('Sanitation Data'!$F$12,0,10*ROW('Sanitation Data'!F185)),NA())</f>
        <v>#N/A</v>
      </c>
      <c r="AK191" s="491" t="e">
        <f ca="1">+IF(AND(ISNUMBER(OFFSET('Sanitation Data'!$G$4,0,10*ROW('Sanitation Data'!G185))),'Data Summary'!CZ191="Yes"),100-OFFSET('Sanitation Data'!$G$4,0,10*ROW('Sanitation Data'!G185)),NA())</f>
        <v>#N/A</v>
      </c>
      <c r="AL191" s="491" t="e">
        <f ca="1">+IF(AND(ISNUMBER(OFFSET('Sanitation Data'!$G$6,0,10*ROW('Sanitation Data'!G185))),'Data Summary'!DA191="Yes"),OFFSET('Sanitation Data'!$G$6,0,10*ROW('Sanitation Data'!G185)),NA())</f>
        <v>#N/A</v>
      </c>
      <c r="AM191" s="491" t="e">
        <f ca="1">+IF(AND(ISNUMBER(OFFSET('Sanitation Data'!$G$10,0,10*ROW('Sanitation Data'!G185))),'Data Summary'!DB191="Yes"),OFFSET('Sanitation Data'!$G$10,0,10*ROW('Sanitation Data'!G185)),NA())</f>
        <v>#N/A</v>
      </c>
      <c r="AN191" s="491" t="e">
        <f ca="1">+IF(AND(ISNUMBER(OFFSET('Sanitation Data'!$G$11,0,10*ROW('Sanitation Data'!G185))),'Data Summary'!DC191="Yes"),OFFSET('Sanitation Data'!$G$11,0,10*ROW('Sanitation Data'!G185)),NA())</f>
        <v>#N/A</v>
      </c>
      <c r="AO191" s="491" t="e">
        <f ca="1">+IF(AND(ISNUMBER(OFFSET('Sanitation Data'!$G$12,0,10*ROW('Sanitation Data'!G185))),'Data Summary'!DD191="Yes"),OFFSET('Sanitation Data'!$G$12,0,10*ROW('Sanitation Data'!G185)),NA())</f>
        <v>#N/A</v>
      </c>
      <c r="AP191" s="491" t="e">
        <f ca="1">+IF(AND(ISNUMBER(OFFSET('Sanitation Data'!$H$4,0,10*ROW('Sanitation Data'!H185))),'Data Summary'!DE191="Yes"),100-OFFSET('Sanitation Data'!$H$4,0,10*ROW('Sanitation Data'!H185)),NA())</f>
        <v>#N/A</v>
      </c>
      <c r="AQ191" s="491" t="e">
        <f ca="1">+IF(AND(ISNUMBER(OFFSET('Sanitation Data'!$H$6,0,10*ROW('Sanitation Data'!H185))),'Data Summary'!DF191="Yes"),OFFSET('Sanitation Data'!$H$6,0,10*ROW('Sanitation Data'!H185)),NA())</f>
        <v>#N/A</v>
      </c>
      <c r="AR191" s="491" t="e">
        <f ca="1">+IF(AND(ISNUMBER(OFFSET('Sanitation Data'!$H$10,0,10*ROW('Sanitation Data'!H185))),'Data Summary'!DG191="Yes"),OFFSET('Sanitation Data'!$H$10,0,10*ROW('Sanitation Data'!H185)),NA())</f>
        <v>#N/A</v>
      </c>
      <c r="AS191" s="491" t="e">
        <f ca="1">+IF(AND(ISNUMBER(OFFSET('Sanitation Data'!$H$11,0,10*ROW('Sanitation Data'!H185))),'Data Summary'!DH191="Yes"),OFFSET('Sanitation Data'!$H$11,0,10*ROW('Sanitation Data'!H185)),NA())</f>
        <v>#N/A</v>
      </c>
      <c r="AT191" s="491" t="e">
        <f ca="1">+IF(AND(ISNUMBER(OFFSET('Sanitation Data'!$H$12,0,10*ROW('Sanitation Data'!H185))),'Data Summary'!DI191="Yes"),OFFSET('Sanitation Data'!$H$12,0,10*ROW('Sanitation Data'!H185)),NA())</f>
        <v>#N/A</v>
      </c>
      <c r="AU191" s="491" t="e">
        <f ca="1">+IF(AND(ISNUMBER(OFFSET('Sanitation Data'!$I$4,0,10*ROW('Sanitation Data'!I185))),'Data Summary'!DJ191="Yes"),100-OFFSET('Sanitation Data'!$I$4,0,10*ROW('Sanitation Data'!I185)),NA())</f>
        <v>#N/A</v>
      </c>
      <c r="AV191" s="491" t="e">
        <f ca="1">+IF(AND(ISNUMBER(OFFSET('Sanitation Data'!$I$6,0,10*ROW('Sanitation Data'!I185))),'Data Summary'!DK191="Yes"),OFFSET('Sanitation Data'!$I$6,0,10*ROW('Sanitation Data'!I185)),NA())</f>
        <v>#N/A</v>
      </c>
      <c r="AW191" s="491" t="e">
        <f ca="1">+IF(AND(ISNUMBER(OFFSET('Sanitation Data'!$I$10,0,10*ROW('Sanitation Data'!I185))),'Data Summary'!DL191="Yes"),OFFSET('Sanitation Data'!$I$10,0,10*ROW('Sanitation Data'!I185)),NA())</f>
        <v>#N/A</v>
      </c>
      <c r="AX191" s="491" t="e">
        <f ca="1">+IF(AND(ISNUMBER(OFFSET('Sanitation Data'!$I$11,0,10*ROW('Sanitation Data'!I185))),'Data Summary'!DM191="Yes"),OFFSET('Sanitation Data'!$I$11,0,10*ROW('Sanitation Data'!I185)),NA())</f>
        <v>#N/A</v>
      </c>
      <c r="AY191" s="491" t="e">
        <f ca="1">+IF(AND(ISNUMBER(OFFSET('Sanitation Data'!$I$12,0,10*ROW('Sanitation Data'!I185))),'Data Summary'!DN191="Yes"),OFFSET('Sanitation Data'!$I$12,0,10*ROW('Sanitation Data'!I185)),NA())</f>
        <v>#N/A</v>
      </c>
      <c r="AZ191" s="492" t="e">
        <f ca="1">+IF(AND(ISNUMBER(OFFSET('Hygiene Data'!$D$5,0,10*ROW('Hygiene Data'!D185))),'Data Summary'!DO191="Yes"),OFFSET('Hygiene Data'!$D$5,0,10*ROW('Hygiene Data'!D185)),NA())</f>
        <v>#N/A</v>
      </c>
      <c r="BA191" s="492" t="e">
        <f ca="1">+IF(AND(ISNUMBER(OFFSET('Hygiene Data'!$D$7,0,10*ROW('Hygiene Data'!D185))),'Data Summary'!DP191="Yes"),OFFSET('Hygiene Data'!$D$7,0,10*ROW('Hygiene Data'!D185)),NA())</f>
        <v>#N/A</v>
      </c>
      <c r="BB191" s="492" t="e">
        <f ca="1">+IF(AND(ISNUMBER(OFFSET('Hygiene Data'!$D$9,0,10*ROW('Hygiene Data'!D185))),'Data Summary'!DQ191="Yes"),OFFSET('Hygiene Data'!$D$9,0,10*ROW('Hygiene Data'!D185)),NA())</f>
        <v>#N/A</v>
      </c>
      <c r="BC191" s="492" t="e">
        <f ca="1">+IF(AND(ISNUMBER(OFFSET('Hygiene Data'!$E$5,0,10*ROW('Hygiene Data'!E185))),'Data Summary'!DR191="Yes"),OFFSET('Hygiene Data'!$E$5,0,10*ROW('Hygiene Data'!E185)),NA())</f>
        <v>#N/A</v>
      </c>
      <c r="BD191" s="492" t="e">
        <f ca="1">+IF(AND(ISNUMBER(OFFSET('Hygiene Data'!$E$7,0,10*ROW('Hygiene Data'!E185))),'Data Summary'!DS191="Yes"),OFFSET('Hygiene Data'!$E$7,0,10*ROW('Hygiene Data'!E185)),NA())</f>
        <v>#N/A</v>
      </c>
      <c r="BE191" s="492" t="e">
        <f ca="1">+IF(AND(ISNUMBER(OFFSET('Hygiene Data'!$E$9,0,10*ROW('Hygiene Data'!E185))),'Data Summary'!DT191="Yes"),OFFSET('Hygiene Data'!$E$9,0,10*ROW('Hygiene Data'!E185)),NA())</f>
        <v>#N/A</v>
      </c>
      <c r="BF191" s="492" t="e">
        <f ca="1">+IF(AND(ISNUMBER(OFFSET('Hygiene Data'!$F$5,0,10*ROW('Hygiene Data'!F185))),'Data Summary'!DU191="Yes"),OFFSET('Hygiene Data'!$F$5,0,10*ROW('Hygiene Data'!F185)),NA())</f>
        <v>#N/A</v>
      </c>
      <c r="BG191" s="492" t="e">
        <f ca="1">+IF(AND(ISNUMBER(OFFSET('Hygiene Data'!$F$7,0,10*ROW('Hygiene Data'!F185))),'Data Summary'!DV191="Yes"),OFFSET('Hygiene Data'!$F$7,0,10*ROW('Hygiene Data'!F185)),NA())</f>
        <v>#N/A</v>
      </c>
      <c r="BH191" s="492" t="e">
        <f ca="1">+IF(AND(ISNUMBER(OFFSET('Hygiene Data'!$F$9,0,10*ROW('Hygiene Data'!F185))),'Data Summary'!DW191="Yes"),OFFSET('Hygiene Data'!$F$9,0,10*ROW('Hygiene Data'!F185)),NA())</f>
        <v>#N/A</v>
      </c>
      <c r="BI191" s="492" t="e">
        <f ca="1">+IF(AND(ISNUMBER(OFFSET('Hygiene Data'!$G$5,0,10*ROW('Hygiene Data'!G185))),'Data Summary'!DX191="Yes"),OFFSET('Hygiene Data'!$G$5,0,10*ROW('Hygiene Data'!G185)),NA())</f>
        <v>#N/A</v>
      </c>
      <c r="BJ191" s="492" t="e">
        <f ca="1">+IF(AND(ISNUMBER(OFFSET('Hygiene Data'!$G$7,0,10*ROW('Hygiene Data'!G185))),'Data Summary'!DY191="Yes"),OFFSET('Hygiene Data'!$G$7,0,10*ROW('Hygiene Data'!G185)),NA())</f>
        <v>#N/A</v>
      </c>
      <c r="BK191" s="492" t="e">
        <f ca="1">+IF(AND(ISNUMBER(OFFSET('Hygiene Data'!$G$9,0,10*ROW('Hygiene Data'!G185))),'Data Summary'!DZ191="Yes"),OFFSET('Hygiene Data'!$G$9,0,10*ROW('Hygiene Data'!G185)),NA())</f>
        <v>#N/A</v>
      </c>
      <c r="BL191" s="492" t="e">
        <f ca="1">+IF(AND(ISNUMBER(OFFSET('Hygiene Data'!$H$5,0,10*ROW('Hygiene Data'!H185))),'Data Summary'!EA191="Yes"),OFFSET('Hygiene Data'!$H$5,0,10*ROW('Hygiene Data'!H185)),NA())</f>
        <v>#N/A</v>
      </c>
      <c r="BM191" s="492" t="e">
        <f ca="1">+IF(AND(ISNUMBER(OFFSET('Hygiene Data'!$H$7,0,10*ROW('Hygiene Data'!H185))),'Data Summary'!EB191="Yes"),OFFSET('Hygiene Data'!$H$7,0,10*ROW('Hygiene Data'!H185)),NA())</f>
        <v>#N/A</v>
      </c>
      <c r="BN191" s="492" t="e">
        <f ca="1">+IF(AND(ISNUMBER(OFFSET('Hygiene Data'!$H$9,0,10*ROW('Hygiene Data'!H185))),'Data Summary'!EC191="Yes"),OFFSET('Hygiene Data'!$H$9,0,10*ROW('Hygiene Data'!H185)),NA())</f>
        <v>#N/A</v>
      </c>
      <c r="BO191" s="492" t="e">
        <f ca="1">+IF(AND(ISNUMBER(OFFSET('Hygiene Data'!$I$5,0,10*ROW('Hygiene Data'!I185))),'Data Summary'!ED191="Yes"),OFFSET('Hygiene Data'!$I$5,0,10*ROW('Hygiene Data'!I185)),NA())</f>
        <v>#N/A</v>
      </c>
      <c r="BP191" s="492" t="e">
        <f ca="1">+IF(AND(ISNUMBER(OFFSET('Hygiene Data'!$I$7,0,10*ROW('Hygiene Data'!I185))),'Data Summary'!EE191="Yes"),OFFSET('Hygiene Data'!$I$7,0,10*ROW('Hygiene Data'!I185)),NA())</f>
        <v>#N/A</v>
      </c>
      <c r="BQ191" s="492" t="e">
        <f ca="1">+IF(AND(ISNUMBER(OFFSET('Hygiene Data'!$I$9,0,10*ROW('Hygiene Data'!I185))),'Data Summary'!EF191="Yes"),OFFSET('Hygiene Data'!$I$9,0,10*ROW('Hygiene Data'!I185)),NA())</f>
        <v>#N/A</v>
      </c>
    </row>
    <row r="192" spans="1:69" x14ac:dyDescent="0.25">
      <c r="A192" s="488" t="e">
        <f ca="1">+RIGHT('Data Summary'!A192,LEN('Data Summary'!A192)-9)</f>
        <v>#VALUE!</v>
      </c>
      <c r="B192" s="462" t="str">
        <f ca="1">+IF(ISTEXT('Data Summary'!B192),'Data Summary'!B192,"")</f>
        <v/>
      </c>
      <c r="C192" s="489" t="e">
        <f ca="1">+VALUE('Data Summary'!C192)</f>
        <v>#VALUE!</v>
      </c>
      <c r="D192" s="490" t="e">
        <f ca="1">+IF(AND(ISNUMBER(OFFSET('Water Data'!$D$4,0,10*ROW('Water Data'!D186))),'Data Summary'!BS192="Yes"),100-OFFSET('Water Data'!$D$4,0,10*ROW('Water Data'!D186)),NA())</f>
        <v>#N/A</v>
      </c>
      <c r="E192" s="490" t="e">
        <f ca="1">+IF(AND(ISNUMBER(OFFSET('Water Data'!$D$6,0,10*ROW('Water Data'!D186))),'Data Summary'!BT192="Yes"),OFFSET('Water Data'!$D$6,0,10*ROW('Water Data'!D186)),NA())</f>
        <v>#N/A</v>
      </c>
      <c r="F192" s="490" t="e">
        <f ca="1">+IF(AND(ISNUMBER(OFFSET('Water Data'!$D$9,0,10*ROW('Water Data'!D186))),'Data Summary'!BU192="Yes"),OFFSET('Water Data'!$D$9,0,10*ROW('Water Data'!D186)),NA())</f>
        <v>#N/A</v>
      </c>
      <c r="G192" s="490" t="e">
        <f ca="1">+IF(AND(ISNUMBER(OFFSET('Water Data'!$E$4,0,10*ROW('Water Data'!E186))),'Data Summary'!BV192="Yes"),100-OFFSET('Water Data'!$E$4,0,10*ROW('Water Data'!E186)),NA())</f>
        <v>#N/A</v>
      </c>
      <c r="H192" s="490" t="e">
        <f ca="1">+IF(AND(ISNUMBER(OFFSET('Water Data'!$E$6,0,10*ROW('Water Data'!E186))),'Data Summary'!BW192="Yes"),OFFSET('Water Data'!$E$6,0,10*ROW('Water Data'!E186)),NA())</f>
        <v>#N/A</v>
      </c>
      <c r="I192" s="490" t="e">
        <f ca="1">+IF(AND(ISNUMBER(OFFSET('Water Data'!$E$9,0,10*ROW('Water Data'!E186))),'Data Summary'!BX192="Yes"),OFFSET('Water Data'!$E$9,0,10*ROW('Water Data'!E186)),NA())</f>
        <v>#N/A</v>
      </c>
      <c r="J192" s="490" t="e">
        <f ca="1">+IF(AND(ISNUMBER(OFFSET('Water Data'!$F$4,0,10*ROW('Water Data'!F186))),'Data Summary'!BY192="Yes"),100-OFFSET('Water Data'!$F$4,0,10*ROW('Water Data'!F186)),NA())</f>
        <v>#N/A</v>
      </c>
      <c r="K192" s="490" t="e">
        <f ca="1">+IF(AND(ISNUMBER(OFFSET('Water Data'!$F$6,0,10*ROW('Water Data'!F186))),'Data Summary'!BZ192="Yes"),OFFSET('Water Data'!$F$6,0,10*ROW('Water Data'!F186)),NA())</f>
        <v>#N/A</v>
      </c>
      <c r="L192" s="490" t="e">
        <f ca="1">+IF(AND(ISNUMBER(OFFSET('Water Data'!$F$9,0,10*ROW('Water Data'!F186))),'Data Summary'!CA192="Yes"),OFFSET('Water Data'!$F$9,0,10*ROW('Water Data'!F186)),NA())</f>
        <v>#N/A</v>
      </c>
      <c r="M192" s="490" t="e">
        <f ca="1">+IF(AND(ISNUMBER(OFFSET('Water Data'!$G$4,0,10*ROW('Water Data'!G186))),'Data Summary'!CB192="Yes"),100-OFFSET('Water Data'!$G$4,0,10*ROW('Water Data'!G186)),NA())</f>
        <v>#N/A</v>
      </c>
      <c r="N192" s="490" t="e">
        <f ca="1">+IF(AND(ISNUMBER(OFFSET('Water Data'!$G$6,0,10*ROW('Water Data'!G186))),'Data Summary'!CC192="Yes"),OFFSET('Water Data'!$G$6,0,10*ROW('Water Data'!G186)),NA())</f>
        <v>#N/A</v>
      </c>
      <c r="O192" s="490" t="e">
        <f ca="1">+IF(AND(ISNUMBER(OFFSET('Water Data'!$G$9,0,10*ROW('Water Data'!G186))),'Data Summary'!CD192="Yes"),OFFSET('Water Data'!$G$9,0,10*ROW('Water Data'!G186)),NA())</f>
        <v>#N/A</v>
      </c>
      <c r="P192" s="490" t="e">
        <f ca="1">+IF(AND(ISNUMBER(OFFSET('Water Data'!$H$4,0,10*ROW('Water Data'!H186))),'Data Summary'!CE192="Yes"),100-OFFSET('Water Data'!$H$4,0,10*ROW('Water Data'!H186)),NA())</f>
        <v>#N/A</v>
      </c>
      <c r="Q192" s="490" t="e">
        <f ca="1">+IF(AND(ISNUMBER(OFFSET('Water Data'!$H$6,0,10*ROW('Water Data'!H186))),'Data Summary'!CF192="Yes"),OFFSET('Water Data'!$H$6,0,10*ROW('Water Data'!H186)),NA())</f>
        <v>#N/A</v>
      </c>
      <c r="R192" s="490" t="e">
        <f ca="1">+IF(AND(ISNUMBER(OFFSET('Water Data'!$H$9,0,10*ROW('Water Data'!H186))),'Data Summary'!CG192="Yes"),OFFSET('Water Data'!$H$9,0,10*ROW('Water Data'!H186)),NA())</f>
        <v>#N/A</v>
      </c>
      <c r="S192" s="490" t="e">
        <f ca="1">+IF(AND(ISNUMBER(OFFSET('Water Data'!$I$4,0,10*ROW('Water Data'!I186))),'Data Summary'!CH192="Yes"),100-OFFSET('Water Data'!$I$4,0,10*ROW('Water Data'!I186)),NA())</f>
        <v>#N/A</v>
      </c>
      <c r="T192" s="490" t="e">
        <f ca="1">+IF(AND(ISNUMBER(OFFSET('Water Data'!$I$6,0,10*ROW('Water Data'!I186))),'Data Summary'!CI192="Yes"),OFFSET('Water Data'!$I$6,0,10*ROW('Water Data'!I186)),NA())</f>
        <v>#N/A</v>
      </c>
      <c r="U192" s="490" t="e">
        <f ca="1">+IF(AND(ISNUMBER(OFFSET('Water Data'!$I$9,0,10*ROW('Water Data'!I186))),'Data Summary'!CJ192="Yes"),OFFSET('Water Data'!$I$9,0,10*ROW('Water Data'!I186)),NA())</f>
        <v>#N/A</v>
      </c>
      <c r="V192" s="491" t="e">
        <f ca="1">+IF(AND(ISNUMBER(OFFSET('Sanitation Data'!$D$4,0,10*ROW('Sanitation Data'!D186))),'Data Summary'!CK192="Yes"),100-OFFSET('Sanitation Data'!$D$4,0,10*ROW('Sanitation Data'!D186)),NA())</f>
        <v>#N/A</v>
      </c>
      <c r="W192" s="491" t="e">
        <f ca="1">+IF(AND(ISNUMBER(OFFSET('Sanitation Data'!$D$6,0,10*ROW('Sanitation Data'!D186))),'Data Summary'!CL192="Yes"),OFFSET('Sanitation Data'!$D$6,0,10*ROW('Sanitation Data'!D186)),NA())</f>
        <v>#N/A</v>
      </c>
      <c r="X192" s="491" t="e">
        <f ca="1">+IF(AND(ISNUMBER(OFFSET('Sanitation Data'!$D$10,0,10*ROW('Sanitation Data'!D186))),'Data Summary'!CM192="Yes"),OFFSET('Sanitation Data'!$D$10,0,10*ROW('Sanitation Data'!D186)),NA())</f>
        <v>#N/A</v>
      </c>
      <c r="Y192" s="491" t="e">
        <f ca="1">+IF(AND(ISNUMBER(OFFSET('Sanitation Data'!$D$11,0,10*ROW('Sanitation Data'!D186))),'Data Summary'!CN192="Yes"),OFFSET('Sanitation Data'!$D$11,0,10*ROW('Sanitation Data'!D186)),NA())</f>
        <v>#N/A</v>
      </c>
      <c r="Z192" s="491" t="e">
        <f ca="1">+IF(AND(ISNUMBER(OFFSET('Sanitation Data'!$D$12,0,10*ROW('Sanitation Data'!D186))),'Data Summary'!CO192="Yes"),OFFSET('Sanitation Data'!$D$12,0,10*ROW('Sanitation Data'!D186)),NA())</f>
        <v>#N/A</v>
      </c>
      <c r="AA192" s="491" t="e">
        <f ca="1">+IF(AND(ISNUMBER(OFFSET('Sanitation Data'!$E$4,0,10*ROW('Sanitation Data'!E186))),'Data Summary'!CP192="Yes"),100-OFFSET('Sanitation Data'!$E$4,0,10*ROW('Sanitation Data'!E186)),NA())</f>
        <v>#N/A</v>
      </c>
      <c r="AB192" s="491" t="e">
        <f ca="1">+IF(AND(ISNUMBER(OFFSET('Sanitation Data'!$E$6,0,10*ROW('Sanitation Data'!E186))),'Data Summary'!CQ192="Yes"),OFFSET('Sanitation Data'!$E$6,0,10*ROW('Sanitation Data'!E186)),NA())</f>
        <v>#N/A</v>
      </c>
      <c r="AC192" s="491" t="e">
        <f ca="1">+IF(AND(ISNUMBER(OFFSET('Sanitation Data'!$E$10,0,10*ROW('Sanitation Data'!E186))),'Data Summary'!CR192="Yes"),OFFSET('Sanitation Data'!$E$10,0,10*ROW('Sanitation Data'!E186)),NA())</f>
        <v>#N/A</v>
      </c>
      <c r="AD192" s="491" t="e">
        <f ca="1">+IF(AND(ISNUMBER(OFFSET('Sanitation Data'!$E$11,0,10*ROW('Sanitation Data'!E186))),'Data Summary'!CS192="Yes"),OFFSET('Sanitation Data'!$E$11,0,10*ROW('Sanitation Data'!E186)),NA())</f>
        <v>#N/A</v>
      </c>
      <c r="AE192" s="491" t="e">
        <f ca="1">+IF(AND(ISNUMBER(OFFSET('Sanitation Data'!$E$12,0,10*ROW('Sanitation Data'!E186))),'Data Summary'!CT192="Yes"),OFFSET('Sanitation Data'!$E$12,0,10*ROW('Sanitation Data'!E186)),NA())</f>
        <v>#N/A</v>
      </c>
      <c r="AF192" s="491" t="e">
        <f ca="1">+IF(AND(ISNUMBER(OFFSET('Sanitation Data'!$F$4,0,10*ROW('Sanitation Data'!F186))),'Data Summary'!CU192="Yes"),100-OFFSET('Sanitation Data'!$F$4,0,10*ROW('Sanitation Data'!F186)),NA())</f>
        <v>#N/A</v>
      </c>
      <c r="AG192" s="491" t="e">
        <f ca="1">+IF(AND(ISNUMBER(OFFSET('Sanitation Data'!$F$6,0,10*ROW('Sanitation Data'!F186))),'Data Summary'!CV192="Yes"),OFFSET('Sanitation Data'!$F$6,0,10*ROW('Sanitation Data'!F186)),NA())</f>
        <v>#N/A</v>
      </c>
      <c r="AH192" s="491" t="e">
        <f ca="1">+IF(AND(ISNUMBER(OFFSET('Sanitation Data'!$F$10,0,10*ROW('Sanitation Data'!F186))),'Data Summary'!CW192="Yes"),OFFSET('Sanitation Data'!$F$10,0,10*ROW('Sanitation Data'!F186)),NA())</f>
        <v>#N/A</v>
      </c>
      <c r="AI192" s="491" t="e">
        <f ca="1">+IF(AND(ISNUMBER(OFFSET('Sanitation Data'!$F$11,0,10*ROW('Sanitation Data'!F186))),'Data Summary'!CX192="Yes"),OFFSET('Sanitation Data'!$F$11,0,10*ROW('Sanitation Data'!F186)),NA())</f>
        <v>#N/A</v>
      </c>
      <c r="AJ192" s="491" t="e">
        <f ca="1">+IF(AND(ISNUMBER(OFFSET('Sanitation Data'!$F$12,0,10*ROW('Sanitation Data'!F186))),'Data Summary'!CY192="Yes"),OFFSET('Sanitation Data'!$F$12,0,10*ROW('Sanitation Data'!F186)),NA())</f>
        <v>#N/A</v>
      </c>
      <c r="AK192" s="491" t="e">
        <f ca="1">+IF(AND(ISNUMBER(OFFSET('Sanitation Data'!$G$4,0,10*ROW('Sanitation Data'!G186))),'Data Summary'!CZ192="Yes"),100-OFFSET('Sanitation Data'!$G$4,0,10*ROW('Sanitation Data'!G186)),NA())</f>
        <v>#N/A</v>
      </c>
      <c r="AL192" s="491" t="e">
        <f ca="1">+IF(AND(ISNUMBER(OFFSET('Sanitation Data'!$G$6,0,10*ROW('Sanitation Data'!G186))),'Data Summary'!DA192="Yes"),OFFSET('Sanitation Data'!$G$6,0,10*ROW('Sanitation Data'!G186)),NA())</f>
        <v>#N/A</v>
      </c>
      <c r="AM192" s="491" t="e">
        <f ca="1">+IF(AND(ISNUMBER(OFFSET('Sanitation Data'!$G$10,0,10*ROW('Sanitation Data'!G186))),'Data Summary'!DB192="Yes"),OFFSET('Sanitation Data'!$G$10,0,10*ROW('Sanitation Data'!G186)),NA())</f>
        <v>#N/A</v>
      </c>
      <c r="AN192" s="491" t="e">
        <f ca="1">+IF(AND(ISNUMBER(OFFSET('Sanitation Data'!$G$11,0,10*ROW('Sanitation Data'!G186))),'Data Summary'!DC192="Yes"),OFFSET('Sanitation Data'!$G$11,0,10*ROW('Sanitation Data'!G186)),NA())</f>
        <v>#N/A</v>
      </c>
      <c r="AO192" s="491" t="e">
        <f ca="1">+IF(AND(ISNUMBER(OFFSET('Sanitation Data'!$G$12,0,10*ROW('Sanitation Data'!G186))),'Data Summary'!DD192="Yes"),OFFSET('Sanitation Data'!$G$12,0,10*ROW('Sanitation Data'!G186)),NA())</f>
        <v>#N/A</v>
      </c>
      <c r="AP192" s="491" t="e">
        <f ca="1">+IF(AND(ISNUMBER(OFFSET('Sanitation Data'!$H$4,0,10*ROW('Sanitation Data'!H186))),'Data Summary'!DE192="Yes"),100-OFFSET('Sanitation Data'!$H$4,0,10*ROW('Sanitation Data'!H186)),NA())</f>
        <v>#N/A</v>
      </c>
      <c r="AQ192" s="491" t="e">
        <f ca="1">+IF(AND(ISNUMBER(OFFSET('Sanitation Data'!$H$6,0,10*ROW('Sanitation Data'!H186))),'Data Summary'!DF192="Yes"),OFFSET('Sanitation Data'!$H$6,0,10*ROW('Sanitation Data'!H186)),NA())</f>
        <v>#N/A</v>
      </c>
      <c r="AR192" s="491" t="e">
        <f ca="1">+IF(AND(ISNUMBER(OFFSET('Sanitation Data'!$H$10,0,10*ROW('Sanitation Data'!H186))),'Data Summary'!DG192="Yes"),OFFSET('Sanitation Data'!$H$10,0,10*ROW('Sanitation Data'!H186)),NA())</f>
        <v>#N/A</v>
      </c>
      <c r="AS192" s="491" t="e">
        <f ca="1">+IF(AND(ISNUMBER(OFFSET('Sanitation Data'!$H$11,0,10*ROW('Sanitation Data'!H186))),'Data Summary'!DH192="Yes"),OFFSET('Sanitation Data'!$H$11,0,10*ROW('Sanitation Data'!H186)),NA())</f>
        <v>#N/A</v>
      </c>
      <c r="AT192" s="491" t="e">
        <f ca="1">+IF(AND(ISNUMBER(OFFSET('Sanitation Data'!$H$12,0,10*ROW('Sanitation Data'!H186))),'Data Summary'!DI192="Yes"),OFFSET('Sanitation Data'!$H$12,0,10*ROW('Sanitation Data'!H186)),NA())</f>
        <v>#N/A</v>
      </c>
      <c r="AU192" s="491" t="e">
        <f ca="1">+IF(AND(ISNUMBER(OFFSET('Sanitation Data'!$I$4,0,10*ROW('Sanitation Data'!I186))),'Data Summary'!DJ192="Yes"),100-OFFSET('Sanitation Data'!$I$4,0,10*ROW('Sanitation Data'!I186)),NA())</f>
        <v>#N/A</v>
      </c>
      <c r="AV192" s="491" t="e">
        <f ca="1">+IF(AND(ISNUMBER(OFFSET('Sanitation Data'!$I$6,0,10*ROW('Sanitation Data'!I186))),'Data Summary'!DK192="Yes"),OFFSET('Sanitation Data'!$I$6,0,10*ROW('Sanitation Data'!I186)),NA())</f>
        <v>#N/A</v>
      </c>
      <c r="AW192" s="491" t="e">
        <f ca="1">+IF(AND(ISNUMBER(OFFSET('Sanitation Data'!$I$10,0,10*ROW('Sanitation Data'!I186))),'Data Summary'!DL192="Yes"),OFFSET('Sanitation Data'!$I$10,0,10*ROW('Sanitation Data'!I186)),NA())</f>
        <v>#N/A</v>
      </c>
      <c r="AX192" s="491" t="e">
        <f ca="1">+IF(AND(ISNUMBER(OFFSET('Sanitation Data'!$I$11,0,10*ROW('Sanitation Data'!I186))),'Data Summary'!DM192="Yes"),OFFSET('Sanitation Data'!$I$11,0,10*ROW('Sanitation Data'!I186)),NA())</f>
        <v>#N/A</v>
      </c>
      <c r="AY192" s="491" t="e">
        <f ca="1">+IF(AND(ISNUMBER(OFFSET('Sanitation Data'!$I$12,0,10*ROW('Sanitation Data'!I186))),'Data Summary'!DN192="Yes"),OFFSET('Sanitation Data'!$I$12,0,10*ROW('Sanitation Data'!I186)),NA())</f>
        <v>#N/A</v>
      </c>
      <c r="AZ192" s="492" t="e">
        <f ca="1">+IF(AND(ISNUMBER(OFFSET('Hygiene Data'!$D$5,0,10*ROW('Hygiene Data'!D186))),'Data Summary'!DO192="Yes"),OFFSET('Hygiene Data'!$D$5,0,10*ROW('Hygiene Data'!D186)),NA())</f>
        <v>#N/A</v>
      </c>
      <c r="BA192" s="492" t="e">
        <f ca="1">+IF(AND(ISNUMBER(OFFSET('Hygiene Data'!$D$7,0,10*ROW('Hygiene Data'!D186))),'Data Summary'!DP192="Yes"),OFFSET('Hygiene Data'!$D$7,0,10*ROW('Hygiene Data'!D186)),NA())</f>
        <v>#N/A</v>
      </c>
      <c r="BB192" s="492" t="e">
        <f ca="1">+IF(AND(ISNUMBER(OFFSET('Hygiene Data'!$D$9,0,10*ROW('Hygiene Data'!D186))),'Data Summary'!DQ192="Yes"),OFFSET('Hygiene Data'!$D$9,0,10*ROW('Hygiene Data'!D186)),NA())</f>
        <v>#N/A</v>
      </c>
      <c r="BC192" s="492" t="e">
        <f ca="1">+IF(AND(ISNUMBER(OFFSET('Hygiene Data'!$E$5,0,10*ROW('Hygiene Data'!E186))),'Data Summary'!DR192="Yes"),OFFSET('Hygiene Data'!$E$5,0,10*ROW('Hygiene Data'!E186)),NA())</f>
        <v>#N/A</v>
      </c>
      <c r="BD192" s="492" t="e">
        <f ca="1">+IF(AND(ISNUMBER(OFFSET('Hygiene Data'!$E$7,0,10*ROW('Hygiene Data'!E186))),'Data Summary'!DS192="Yes"),OFFSET('Hygiene Data'!$E$7,0,10*ROW('Hygiene Data'!E186)),NA())</f>
        <v>#N/A</v>
      </c>
      <c r="BE192" s="492" t="e">
        <f ca="1">+IF(AND(ISNUMBER(OFFSET('Hygiene Data'!$E$9,0,10*ROW('Hygiene Data'!E186))),'Data Summary'!DT192="Yes"),OFFSET('Hygiene Data'!$E$9,0,10*ROW('Hygiene Data'!E186)),NA())</f>
        <v>#N/A</v>
      </c>
      <c r="BF192" s="492" t="e">
        <f ca="1">+IF(AND(ISNUMBER(OFFSET('Hygiene Data'!$F$5,0,10*ROW('Hygiene Data'!F186))),'Data Summary'!DU192="Yes"),OFFSET('Hygiene Data'!$F$5,0,10*ROW('Hygiene Data'!F186)),NA())</f>
        <v>#N/A</v>
      </c>
      <c r="BG192" s="492" t="e">
        <f ca="1">+IF(AND(ISNUMBER(OFFSET('Hygiene Data'!$F$7,0,10*ROW('Hygiene Data'!F186))),'Data Summary'!DV192="Yes"),OFFSET('Hygiene Data'!$F$7,0,10*ROW('Hygiene Data'!F186)),NA())</f>
        <v>#N/A</v>
      </c>
      <c r="BH192" s="492" t="e">
        <f ca="1">+IF(AND(ISNUMBER(OFFSET('Hygiene Data'!$F$9,0,10*ROW('Hygiene Data'!F186))),'Data Summary'!DW192="Yes"),OFFSET('Hygiene Data'!$F$9,0,10*ROW('Hygiene Data'!F186)),NA())</f>
        <v>#N/A</v>
      </c>
      <c r="BI192" s="492" t="e">
        <f ca="1">+IF(AND(ISNUMBER(OFFSET('Hygiene Data'!$G$5,0,10*ROW('Hygiene Data'!G186))),'Data Summary'!DX192="Yes"),OFFSET('Hygiene Data'!$G$5,0,10*ROW('Hygiene Data'!G186)),NA())</f>
        <v>#N/A</v>
      </c>
      <c r="BJ192" s="492" t="e">
        <f ca="1">+IF(AND(ISNUMBER(OFFSET('Hygiene Data'!$G$7,0,10*ROW('Hygiene Data'!G186))),'Data Summary'!DY192="Yes"),OFFSET('Hygiene Data'!$G$7,0,10*ROW('Hygiene Data'!G186)),NA())</f>
        <v>#N/A</v>
      </c>
      <c r="BK192" s="492" t="e">
        <f ca="1">+IF(AND(ISNUMBER(OFFSET('Hygiene Data'!$G$9,0,10*ROW('Hygiene Data'!G186))),'Data Summary'!DZ192="Yes"),OFFSET('Hygiene Data'!$G$9,0,10*ROW('Hygiene Data'!G186)),NA())</f>
        <v>#N/A</v>
      </c>
      <c r="BL192" s="492" t="e">
        <f ca="1">+IF(AND(ISNUMBER(OFFSET('Hygiene Data'!$H$5,0,10*ROW('Hygiene Data'!H186))),'Data Summary'!EA192="Yes"),OFFSET('Hygiene Data'!$H$5,0,10*ROW('Hygiene Data'!H186)),NA())</f>
        <v>#N/A</v>
      </c>
      <c r="BM192" s="492" t="e">
        <f ca="1">+IF(AND(ISNUMBER(OFFSET('Hygiene Data'!$H$7,0,10*ROW('Hygiene Data'!H186))),'Data Summary'!EB192="Yes"),OFFSET('Hygiene Data'!$H$7,0,10*ROW('Hygiene Data'!H186)),NA())</f>
        <v>#N/A</v>
      </c>
      <c r="BN192" s="492" t="e">
        <f ca="1">+IF(AND(ISNUMBER(OFFSET('Hygiene Data'!$H$9,0,10*ROW('Hygiene Data'!H186))),'Data Summary'!EC192="Yes"),OFFSET('Hygiene Data'!$H$9,0,10*ROW('Hygiene Data'!H186)),NA())</f>
        <v>#N/A</v>
      </c>
      <c r="BO192" s="492" t="e">
        <f ca="1">+IF(AND(ISNUMBER(OFFSET('Hygiene Data'!$I$5,0,10*ROW('Hygiene Data'!I186))),'Data Summary'!ED192="Yes"),OFFSET('Hygiene Data'!$I$5,0,10*ROW('Hygiene Data'!I186)),NA())</f>
        <v>#N/A</v>
      </c>
      <c r="BP192" s="492" t="e">
        <f ca="1">+IF(AND(ISNUMBER(OFFSET('Hygiene Data'!$I$7,0,10*ROW('Hygiene Data'!I186))),'Data Summary'!EE192="Yes"),OFFSET('Hygiene Data'!$I$7,0,10*ROW('Hygiene Data'!I186)),NA())</f>
        <v>#N/A</v>
      </c>
      <c r="BQ192" s="492" t="e">
        <f ca="1">+IF(AND(ISNUMBER(OFFSET('Hygiene Data'!$I$9,0,10*ROW('Hygiene Data'!I186))),'Data Summary'!EF192="Yes"),OFFSET('Hygiene Data'!$I$9,0,10*ROW('Hygiene Data'!I186)),NA())</f>
        <v>#N/A</v>
      </c>
    </row>
    <row r="193" spans="1:69" x14ac:dyDescent="0.25">
      <c r="A193" s="488" t="e">
        <f ca="1">+RIGHT('Data Summary'!A193,LEN('Data Summary'!A193)-9)</f>
        <v>#VALUE!</v>
      </c>
      <c r="B193" s="462" t="str">
        <f ca="1">+IF(ISTEXT('Data Summary'!B193),'Data Summary'!B193,"")</f>
        <v/>
      </c>
      <c r="C193" s="489" t="e">
        <f ca="1">+VALUE('Data Summary'!C193)</f>
        <v>#VALUE!</v>
      </c>
      <c r="D193" s="490" t="e">
        <f ca="1">+IF(AND(ISNUMBER(OFFSET('Water Data'!$D$4,0,10*ROW('Water Data'!D187))),'Data Summary'!BS193="Yes"),100-OFFSET('Water Data'!$D$4,0,10*ROW('Water Data'!D187)),NA())</f>
        <v>#N/A</v>
      </c>
      <c r="E193" s="490" t="e">
        <f ca="1">+IF(AND(ISNUMBER(OFFSET('Water Data'!$D$6,0,10*ROW('Water Data'!D187))),'Data Summary'!BT193="Yes"),OFFSET('Water Data'!$D$6,0,10*ROW('Water Data'!D187)),NA())</f>
        <v>#N/A</v>
      </c>
      <c r="F193" s="490" t="e">
        <f ca="1">+IF(AND(ISNUMBER(OFFSET('Water Data'!$D$9,0,10*ROW('Water Data'!D187))),'Data Summary'!BU193="Yes"),OFFSET('Water Data'!$D$9,0,10*ROW('Water Data'!D187)),NA())</f>
        <v>#N/A</v>
      </c>
      <c r="G193" s="490" t="e">
        <f ca="1">+IF(AND(ISNUMBER(OFFSET('Water Data'!$E$4,0,10*ROW('Water Data'!E187))),'Data Summary'!BV193="Yes"),100-OFFSET('Water Data'!$E$4,0,10*ROW('Water Data'!E187)),NA())</f>
        <v>#N/A</v>
      </c>
      <c r="H193" s="490" t="e">
        <f ca="1">+IF(AND(ISNUMBER(OFFSET('Water Data'!$E$6,0,10*ROW('Water Data'!E187))),'Data Summary'!BW193="Yes"),OFFSET('Water Data'!$E$6,0,10*ROW('Water Data'!E187)),NA())</f>
        <v>#N/A</v>
      </c>
      <c r="I193" s="490" t="e">
        <f ca="1">+IF(AND(ISNUMBER(OFFSET('Water Data'!$E$9,0,10*ROW('Water Data'!E187))),'Data Summary'!BX193="Yes"),OFFSET('Water Data'!$E$9,0,10*ROW('Water Data'!E187)),NA())</f>
        <v>#N/A</v>
      </c>
      <c r="J193" s="490" t="e">
        <f ca="1">+IF(AND(ISNUMBER(OFFSET('Water Data'!$F$4,0,10*ROW('Water Data'!F187))),'Data Summary'!BY193="Yes"),100-OFFSET('Water Data'!$F$4,0,10*ROW('Water Data'!F187)),NA())</f>
        <v>#N/A</v>
      </c>
      <c r="K193" s="490" t="e">
        <f ca="1">+IF(AND(ISNUMBER(OFFSET('Water Data'!$F$6,0,10*ROW('Water Data'!F187))),'Data Summary'!BZ193="Yes"),OFFSET('Water Data'!$F$6,0,10*ROW('Water Data'!F187)),NA())</f>
        <v>#N/A</v>
      </c>
      <c r="L193" s="490" t="e">
        <f ca="1">+IF(AND(ISNUMBER(OFFSET('Water Data'!$F$9,0,10*ROW('Water Data'!F187))),'Data Summary'!CA193="Yes"),OFFSET('Water Data'!$F$9,0,10*ROW('Water Data'!F187)),NA())</f>
        <v>#N/A</v>
      </c>
      <c r="M193" s="490" t="e">
        <f ca="1">+IF(AND(ISNUMBER(OFFSET('Water Data'!$G$4,0,10*ROW('Water Data'!G187))),'Data Summary'!CB193="Yes"),100-OFFSET('Water Data'!$G$4,0,10*ROW('Water Data'!G187)),NA())</f>
        <v>#N/A</v>
      </c>
      <c r="N193" s="490" t="e">
        <f ca="1">+IF(AND(ISNUMBER(OFFSET('Water Data'!$G$6,0,10*ROW('Water Data'!G187))),'Data Summary'!CC193="Yes"),OFFSET('Water Data'!$G$6,0,10*ROW('Water Data'!G187)),NA())</f>
        <v>#N/A</v>
      </c>
      <c r="O193" s="490" t="e">
        <f ca="1">+IF(AND(ISNUMBER(OFFSET('Water Data'!$G$9,0,10*ROW('Water Data'!G187))),'Data Summary'!CD193="Yes"),OFFSET('Water Data'!$G$9,0,10*ROW('Water Data'!G187)),NA())</f>
        <v>#N/A</v>
      </c>
      <c r="P193" s="490" t="e">
        <f ca="1">+IF(AND(ISNUMBER(OFFSET('Water Data'!$H$4,0,10*ROW('Water Data'!H187))),'Data Summary'!CE193="Yes"),100-OFFSET('Water Data'!$H$4,0,10*ROW('Water Data'!H187)),NA())</f>
        <v>#N/A</v>
      </c>
      <c r="Q193" s="490" t="e">
        <f ca="1">+IF(AND(ISNUMBER(OFFSET('Water Data'!$H$6,0,10*ROW('Water Data'!H187))),'Data Summary'!CF193="Yes"),OFFSET('Water Data'!$H$6,0,10*ROW('Water Data'!H187)),NA())</f>
        <v>#N/A</v>
      </c>
      <c r="R193" s="490" t="e">
        <f ca="1">+IF(AND(ISNUMBER(OFFSET('Water Data'!$H$9,0,10*ROW('Water Data'!H187))),'Data Summary'!CG193="Yes"),OFFSET('Water Data'!$H$9,0,10*ROW('Water Data'!H187)),NA())</f>
        <v>#N/A</v>
      </c>
      <c r="S193" s="490" t="e">
        <f ca="1">+IF(AND(ISNUMBER(OFFSET('Water Data'!$I$4,0,10*ROW('Water Data'!I187))),'Data Summary'!CH193="Yes"),100-OFFSET('Water Data'!$I$4,0,10*ROW('Water Data'!I187)),NA())</f>
        <v>#N/A</v>
      </c>
      <c r="T193" s="490" t="e">
        <f ca="1">+IF(AND(ISNUMBER(OFFSET('Water Data'!$I$6,0,10*ROW('Water Data'!I187))),'Data Summary'!CI193="Yes"),OFFSET('Water Data'!$I$6,0,10*ROW('Water Data'!I187)),NA())</f>
        <v>#N/A</v>
      </c>
      <c r="U193" s="490" t="e">
        <f ca="1">+IF(AND(ISNUMBER(OFFSET('Water Data'!$I$9,0,10*ROW('Water Data'!I187))),'Data Summary'!CJ193="Yes"),OFFSET('Water Data'!$I$9,0,10*ROW('Water Data'!I187)),NA())</f>
        <v>#N/A</v>
      </c>
      <c r="V193" s="491" t="e">
        <f ca="1">+IF(AND(ISNUMBER(OFFSET('Sanitation Data'!$D$4,0,10*ROW('Sanitation Data'!D187))),'Data Summary'!CK193="Yes"),100-OFFSET('Sanitation Data'!$D$4,0,10*ROW('Sanitation Data'!D187)),NA())</f>
        <v>#N/A</v>
      </c>
      <c r="W193" s="491" t="e">
        <f ca="1">+IF(AND(ISNUMBER(OFFSET('Sanitation Data'!$D$6,0,10*ROW('Sanitation Data'!D187))),'Data Summary'!CL193="Yes"),OFFSET('Sanitation Data'!$D$6,0,10*ROW('Sanitation Data'!D187)),NA())</f>
        <v>#N/A</v>
      </c>
      <c r="X193" s="491" t="e">
        <f ca="1">+IF(AND(ISNUMBER(OFFSET('Sanitation Data'!$D$10,0,10*ROW('Sanitation Data'!D187))),'Data Summary'!CM193="Yes"),OFFSET('Sanitation Data'!$D$10,0,10*ROW('Sanitation Data'!D187)),NA())</f>
        <v>#N/A</v>
      </c>
      <c r="Y193" s="491" t="e">
        <f ca="1">+IF(AND(ISNUMBER(OFFSET('Sanitation Data'!$D$11,0,10*ROW('Sanitation Data'!D187))),'Data Summary'!CN193="Yes"),OFFSET('Sanitation Data'!$D$11,0,10*ROW('Sanitation Data'!D187)),NA())</f>
        <v>#N/A</v>
      </c>
      <c r="Z193" s="491" t="e">
        <f ca="1">+IF(AND(ISNUMBER(OFFSET('Sanitation Data'!$D$12,0,10*ROW('Sanitation Data'!D187))),'Data Summary'!CO193="Yes"),OFFSET('Sanitation Data'!$D$12,0,10*ROW('Sanitation Data'!D187)),NA())</f>
        <v>#N/A</v>
      </c>
      <c r="AA193" s="491" t="e">
        <f ca="1">+IF(AND(ISNUMBER(OFFSET('Sanitation Data'!$E$4,0,10*ROW('Sanitation Data'!E187))),'Data Summary'!CP193="Yes"),100-OFFSET('Sanitation Data'!$E$4,0,10*ROW('Sanitation Data'!E187)),NA())</f>
        <v>#N/A</v>
      </c>
      <c r="AB193" s="491" t="e">
        <f ca="1">+IF(AND(ISNUMBER(OFFSET('Sanitation Data'!$E$6,0,10*ROW('Sanitation Data'!E187))),'Data Summary'!CQ193="Yes"),OFFSET('Sanitation Data'!$E$6,0,10*ROW('Sanitation Data'!E187)),NA())</f>
        <v>#N/A</v>
      </c>
      <c r="AC193" s="491" t="e">
        <f ca="1">+IF(AND(ISNUMBER(OFFSET('Sanitation Data'!$E$10,0,10*ROW('Sanitation Data'!E187))),'Data Summary'!CR193="Yes"),OFFSET('Sanitation Data'!$E$10,0,10*ROW('Sanitation Data'!E187)),NA())</f>
        <v>#N/A</v>
      </c>
      <c r="AD193" s="491" t="e">
        <f ca="1">+IF(AND(ISNUMBER(OFFSET('Sanitation Data'!$E$11,0,10*ROW('Sanitation Data'!E187))),'Data Summary'!CS193="Yes"),OFFSET('Sanitation Data'!$E$11,0,10*ROW('Sanitation Data'!E187)),NA())</f>
        <v>#N/A</v>
      </c>
      <c r="AE193" s="491" t="e">
        <f ca="1">+IF(AND(ISNUMBER(OFFSET('Sanitation Data'!$E$12,0,10*ROW('Sanitation Data'!E187))),'Data Summary'!CT193="Yes"),OFFSET('Sanitation Data'!$E$12,0,10*ROW('Sanitation Data'!E187)),NA())</f>
        <v>#N/A</v>
      </c>
      <c r="AF193" s="491" t="e">
        <f ca="1">+IF(AND(ISNUMBER(OFFSET('Sanitation Data'!$F$4,0,10*ROW('Sanitation Data'!F187))),'Data Summary'!CU193="Yes"),100-OFFSET('Sanitation Data'!$F$4,0,10*ROW('Sanitation Data'!F187)),NA())</f>
        <v>#N/A</v>
      </c>
      <c r="AG193" s="491" t="e">
        <f ca="1">+IF(AND(ISNUMBER(OFFSET('Sanitation Data'!$F$6,0,10*ROW('Sanitation Data'!F187))),'Data Summary'!CV193="Yes"),OFFSET('Sanitation Data'!$F$6,0,10*ROW('Sanitation Data'!F187)),NA())</f>
        <v>#N/A</v>
      </c>
      <c r="AH193" s="491" t="e">
        <f ca="1">+IF(AND(ISNUMBER(OFFSET('Sanitation Data'!$F$10,0,10*ROW('Sanitation Data'!F187))),'Data Summary'!CW193="Yes"),OFFSET('Sanitation Data'!$F$10,0,10*ROW('Sanitation Data'!F187)),NA())</f>
        <v>#N/A</v>
      </c>
      <c r="AI193" s="491" t="e">
        <f ca="1">+IF(AND(ISNUMBER(OFFSET('Sanitation Data'!$F$11,0,10*ROW('Sanitation Data'!F187))),'Data Summary'!CX193="Yes"),OFFSET('Sanitation Data'!$F$11,0,10*ROW('Sanitation Data'!F187)),NA())</f>
        <v>#N/A</v>
      </c>
      <c r="AJ193" s="491" t="e">
        <f ca="1">+IF(AND(ISNUMBER(OFFSET('Sanitation Data'!$F$12,0,10*ROW('Sanitation Data'!F187))),'Data Summary'!CY193="Yes"),OFFSET('Sanitation Data'!$F$12,0,10*ROW('Sanitation Data'!F187)),NA())</f>
        <v>#N/A</v>
      </c>
      <c r="AK193" s="491" t="e">
        <f ca="1">+IF(AND(ISNUMBER(OFFSET('Sanitation Data'!$G$4,0,10*ROW('Sanitation Data'!G187))),'Data Summary'!CZ193="Yes"),100-OFFSET('Sanitation Data'!$G$4,0,10*ROW('Sanitation Data'!G187)),NA())</f>
        <v>#N/A</v>
      </c>
      <c r="AL193" s="491" t="e">
        <f ca="1">+IF(AND(ISNUMBER(OFFSET('Sanitation Data'!$G$6,0,10*ROW('Sanitation Data'!G187))),'Data Summary'!DA193="Yes"),OFFSET('Sanitation Data'!$G$6,0,10*ROW('Sanitation Data'!G187)),NA())</f>
        <v>#N/A</v>
      </c>
      <c r="AM193" s="491" t="e">
        <f ca="1">+IF(AND(ISNUMBER(OFFSET('Sanitation Data'!$G$10,0,10*ROW('Sanitation Data'!G187))),'Data Summary'!DB193="Yes"),OFFSET('Sanitation Data'!$G$10,0,10*ROW('Sanitation Data'!G187)),NA())</f>
        <v>#N/A</v>
      </c>
      <c r="AN193" s="491" t="e">
        <f ca="1">+IF(AND(ISNUMBER(OFFSET('Sanitation Data'!$G$11,0,10*ROW('Sanitation Data'!G187))),'Data Summary'!DC193="Yes"),OFFSET('Sanitation Data'!$G$11,0,10*ROW('Sanitation Data'!G187)),NA())</f>
        <v>#N/A</v>
      </c>
      <c r="AO193" s="491" t="e">
        <f ca="1">+IF(AND(ISNUMBER(OFFSET('Sanitation Data'!$G$12,0,10*ROW('Sanitation Data'!G187))),'Data Summary'!DD193="Yes"),OFFSET('Sanitation Data'!$G$12,0,10*ROW('Sanitation Data'!G187)),NA())</f>
        <v>#N/A</v>
      </c>
      <c r="AP193" s="491" t="e">
        <f ca="1">+IF(AND(ISNUMBER(OFFSET('Sanitation Data'!$H$4,0,10*ROW('Sanitation Data'!H187))),'Data Summary'!DE193="Yes"),100-OFFSET('Sanitation Data'!$H$4,0,10*ROW('Sanitation Data'!H187)),NA())</f>
        <v>#N/A</v>
      </c>
      <c r="AQ193" s="491" t="e">
        <f ca="1">+IF(AND(ISNUMBER(OFFSET('Sanitation Data'!$H$6,0,10*ROW('Sanitation Data'!H187))),'Data Summary'!DF193="Yes"),OFFSET('Sanitation Data'!$H$6,0,10*ROW('Sanitation Data'!H187)),NA())</f>
        <v>#N/A</v>
      </c>
      <c r="AR193" s="491" t="e">
        <f ca="1">+IF(AND(ISNUMBER(OFFSET('Sanitation Data'!$H$10,0,10*ROW('Sanitation Data'!H187))),'Data Summary'!DG193="Yes"),OFFSET('Sanitation Data'!$H$10,0,10*ROW('Sanitation Data'!H187)),NA())</f>
        <v>#N/A</v>
      </c>
      <c r="AS193" s="491" t="e">
        <f ca="1">+IF(AND(ISNUMBER(OFFSET('Sanitation Data'!$H$11,0,10*ROW('Sanitation Data'!H187))),'Data Summary'!DH193="Yes"),OFFSET('Sanitation Data'!$H$11,0,10*ROW('Sanitation Data'!H187)),NA())</f>
        <v>#N/A</v>
      </c>
      <c r="AT193" s="491" t="e">
        <f ca="1">+IF(AND(ISNUMBER(OFFSET('Sanitation Data'!$H$12,0,10*ROW('Sanitation Data'!H187))),'Data Summary'!DI193="Yes"),OFFSET('Sanitation Data'!$H$12,0,10*ROW('Sanitation Data'!H187)),NA())</f>
        <v>#N/A</v>
      </c>
      <c r="AU193" s="491" t="e">
        <f ca="1">+IF(AND(ISNUMBER(OFFSET('Sanitation Data'!$I$4,0,10*ROW('Sanitation Data'!I187))),'Data Summary'!DJ193="Yes"),100-OFFSET('Sanitation Data'!$I$4,0,10*ROW('Sanitation Data'!I187)),NA())</f>
        <v>#N/A</v>
      </c>
      <c r="AV193" s="491" t="e">
        <f ca="1">+IF(AND(ISNUMBER(OFFSET('Sanitation Data'!$I$6,0,10*ROW('Sanitation Data'!I187))),'Data Summary'!DK193="Yes"),OFFSET('Sanitation Data'!$I$6,0,10*ROW('Sanitation Data'!I187)),NA())</f>
        <v>#N/A</v>
      </c>
      <c r="AW193" s="491" t="e">
        <f ca="1">+IF(AND(ISNUMBER(OFFSET('Sanitation Data'!$I$10,0,10*ROW('Sanitation Data'!I187))),'Data Summary'!DL193="Yes"),OFFSET('Sanitation Data'!$I$10,0,10*ROW('Sanitation Data'!I187)),NA())</f>
        <v>#N/A</v>
      </c>
      <c r="AX193" s="491" t="e">
        <f ca="1">+IF(AND(ISNUMBER(OFFSET('Sanitation Data'!$I$11,0,10*ROW('Sanitation Data'!I187))),'Data Summary'!DM193="Yes"),OFFSET('Sanitation Data'!$I$11,0,10*ROW('Sanitation Data'!I187)),NA())</f>
        <v>#N/A</v>
      </c>
      <c r="AY193" s="491" t="e">
        <f ca="1">+IF(AND(ISNUMBER(OFFSET('Sanitation Data'!$I$12,0,10*ROW('Sanitation Data'!I187))),'Data Summary'!DN193="Yes"),OFFSET('Sanitation Data'!$I$12,0,10*ROW('Sanitation Data'!I187)),NA())</f>
        <v>#N/A</v>
      </c>
      <c r="AZ193" s="492" t="e">
        <f ca="1">+IF(AND(ISNUMBER(OFFSET('Hygiene Data'!$D$5,0,10*ROW('Hygiene Data'!D187))),'Data Summary'!DO193="Yes"),OFFSET('Hygiene Data'!$D$5,0,10*ROW('Hygiene Data'!D187)),NA())</f>
        <v>#N/A</v>
      </c>
      <c r="BA193" s="492" t="e">
        <f ca="1">+IF(AND(ISNUMBER(OFFSET('Hygiene Data'!$D$7,0,10*ROW('Hygiene Data'!D187))),'Data Summary'!DP193="Yes"),OFFSET('Hygiene Data'!$D$7,0,10*ROW('Hygiene Data'!D187)),NA())</f>
        <v>#N/A</v>
      </c>
      <c r="BB193" s="492" t="e">
        <f ca="1">+IF(AND(ISNUMBER(OFFSET('Hygiene Data'!$D$9,0,10*ROW('Hygiene Data'!D187))),'Data Summary'!DQ193="Yes"),OFFSET('Hygiene Data'!$D$9,0,10*ROW('Hygiene Data'!D187)),NA())</f>
        <v>#N/A</v>
      </c>
      <c r="BC193" s="492" t="e">
        <f ca="1">+IF(AND(ISNUMBER(OFFSET('Hygiene Data'!$E$5,0,10*ROW('Hygiene Data'!E187))),'Data Summary'!DR193="Yes"),OFFSET('Hygiene Data'!$E$5,0,10*ROW('Hygiene Data'!E187)),NA())</f>
        <v>#N/A</v>
      </c>
      <c r="BD193" s="492" t="e">
        <f ca="1">+IF(AND(ISNUMBER(OFFSET('Hygiene Data'!$E$7,0,10*ROW('Hygiene Data'!E187))),'Data Summary'!DS193="Yes"),OFFSET('Hygiene Data'!$E$7,0,10*ROW('Hygiene Data'!E187)),NA())</f>
        <v>#N/A</v>
      </c>
      <c r="BE193" s="492" t="e">
        <f ca="1">+IF(AND(ISNUMBER(OFFSET('Hygiene Data'!$E$9,0,10*ROW('Hygiene Data'!E187))),'Data Summary'!DT193="Yes"),OFFSET('Hygiene Data'!$E$9,0,10*ROW('Hygiene Data'!E187)),NA())</f>
        <v>#N/A</v>
      </c>
      <c r="BF193" s="492" t="e">
        <f ca="1">+IF(AND(ISNUMBER(OFFSET('Hygiene Data'!$F$5,0,10*ROW('Hygiene Data'!F187))),'Data Summary'!DU193="Yes"),OFFSET('Hygiene Data'!$F$5,0,10*ROW('Hygiene Data'!F187)),NA())</f>
        <v>#N/A</v>
      </c>
      <c r="BG193" s="492" t="e">
        <f ca="1">+IF(AND(ISNUMBER(OFFSET('Hygiene Data'!$F$7,0,10*ROW('Hygiene Data'!F187))),'Data Summary'!DV193="Yes"),OFFSET('Hygiene Data'!$F$7,0,10*ROW('Hygiene Data'!F187)),NA())</f>
        <v>#N/A</v>
      </c>
      <c r="BH193" s="492" t="e">
        <f ca="1">+IF(AND(ISNUMBER(OFFSET('Hygiene Data'!$F$9,0,10*ROW('Hygiene Data'!F187))),'Data Summary'!DW193="Yes"),OFFSET('Hygiene Data'!$F$9,0,10*ROW('Hygiene Data'!F187)),NA())</f>
        <v>#N/A</v>
      </c>
      <c r="BI193" s="492" t="e">
        <f ca="1">+IF(AND(ISNUMBER(OFFSET('Hygiene Data'!$G$5,0,10*ROW('Hygiene Data'!G187))),'Data Summary'!DX193="Yes"),OFFSET('Hygiene Data'!$G$5,0,10*ROW('Hygiene Data'!G187)),NA())</f>
        <v>#N/A</v>
      </c>
      <c r="BJ193" s="492" t="e">
        <f ca="1">+IF(AND(ISNUMBER(OFFSET('Hygiene Data'!$G$7,0,10*ROW('Hygiene Data'!G187))),'Data Summary'!DY193="Yes"),OFFSET('Hygiene Data'!$G$7,0,10*ROW('Hygiene Data'!G187)),NA())</f>
        <v>#N/A</v>
      </c>
      <c r="BK193" s="492" t="e">
        <f ca="1">+IF(AND(ISNUMBER(OFFSET('Hygiene Data'!$G$9,0,10*ROW('Hygiene Data'!G187))),'Data Summary'!DZ193="Yes"),OFFSET('Hygiene Data'!$G$9,0,10*ROW('Hygiene Data'!G187)),NA())</f>
        <v>#N/A</v>
      </c>
      <c r="BL193" s="492" t="e">
        <f ca="1">+IF(AND(ISNUMBER(OFFSET('Hygiene Data'!$H$5,0,10*ROW('Hygiene Data'!H187))),'Data Summary'!EA193="Yes"),OFFSET('Hygiene Data'!$H$5,0,10*ROW('Hygiene Data'!H187)),NA())</f>
        <v>#N/A</v>
      </c>
      <c r="BM193" s="492" t="e">
        <f ca="1">+IF(AND(ISNUMBER(OFFSET('Hygiene Data'!$H$7,0,10*ROW('Hygiene Data'!H187))),'Data Summary'!EB193="Yes"),OFFSET('Hygiene Data'!$H$7,0,10*ROW('Hygiene Data'!H187)),NA())</f>
        <v>#N/A</v>
      </c>
      <c r="BN193" s="492" t="e">
        <f ca="1">+IF(AND(ISNUMBER(OFFSET('Hygiene Data'!$H$9,0,10*ROW('Hygiene Data'!H187))),'Data Summary'!EC193="Yes"),OFFSET('Hygiene Data'!$H$9,0,10*ROW('Hygiene Data'!H187)),NA())</f>
        <v>#N/A</v>
      </c>
      <c r="BO193" s="492" t="e">
        <f ca="1">+IF(AND(ISNUMBER(OFFSET('Hygiene Data'!$I$5,0,10*ROW('Hygiene Data'!I187))),'Data Summary'!ED193="Yes"),OFFSET('Hygiene Data'!$I$5,0,10*ROW('Hygiene Data'!I187)),NA())</f>
        <v>#N/A</v>
      </c>
      <c r="BP193" s="492" t="e">
        <f ca="1">+IF(AND(ISNUMBER(OFFSET('Hygiene Data'!$I$7,0,10*ROW('Hygiene Data'!I187))),'Data Summary'!EE193="Yes"),OFFSET('Hygiene Data'!$I$7,0,10*ROW('Hygiene Data'!I187)),NA())</f>
        <v>#N/A</v>
      </c>
      <c r="BQ193" s="492" t="e">
        <f ca="1">+IF(AND(ISNUMBER(OFFSET('Hygiene Data'!$I$9,0,10*ROW('Hygiene Data'!I187))),'Data Summary'!EF193="Yes"),OFFSET('Hygiene Data'!$I$9,0,10*ROW('Hygiene Data'!I187)),NA())</f>
        <v>#N/A</v>
      </c>
    </row>
    <row r="194" spans="1:69" x14ac:dyDescent="0.25">
      <c r="A194" s="488" t="e">
        <f ca="1">+RIGHT('Data Summary'!A194,LEN('Data Summary'!A194)-9)</f>
        <v>#VALUE!</v>
      </c>
      <c r="B194" s="462" t="str">
        <f ca="1">+IF(ISTEXT('Data Summary'!B194),'Data Summary'!B194,"")</f>
        <v/>
      </c>
      <c r="C194" s="489" t="e">
        <f ca="1">+VALUE('Data Summary'!C194)</f>
        <v>#VALUE!</v>
      </c>
      <c r="D194" s="490" t="e">
        <f ca="1">+IF(AND(ISNUMBER(OFFSET('Water Data'!$D$4,0,10*ROW('Water Data'!D188))),'Data Summary'!BS194="Yes"),100-OFFSET('Water Data'!$D$4,0,10*ROW('Water Data'!D188)),NA())</f>
        <v>#N/A</v>
      </c>
      <c r="E194" s="490" t="e">
        <f ca="1">+IF(AND(ISNUMBER(OFFSET('Water Data'!$D$6,0,10*ROW('Water Data'!D188))),'Data Summary'!BT194="Yes"),OFFSET('Water Data'!$D$6,0,10*ROW('Water Data'!D188)),NA())</f>
        <v>#N/A</v>
      </c>
      <c r="F194" s="490" t="e">
        <f ca="1">+IF(AND(ISNUMBER(OFFSET('Water Data'!$D$9,0,10*ROW('Water Data'!D188))),'Data Summary'!BU194="Yes"),OFFSET('Water Data'!$D$9,0,10*ROW('Water Data'!D188)),NA())</f>
        <v>#N/A</v>
      </c>
      <c r="G194" s="490" t="e">
        <f ca="1">+IF(AND(ISNUMBER(OFFSET('Water Data'!$E$4,0,10*ROW('Water Data'!E188))),'Data Summary'!BV194="Yes"),100-OFFSET('Water Data'!$E$4,0,10*ROW('Water Data'!E188)),NA())</f>
        <v>#N/A</v>
      </c>
      <c r="H194" s="490" t="e">
        <f ca="1">+IF(AND(ISNUMBER(OFFSET('Water Data'!$E$6,0,10*ROW('Water Data'!E188))),'Data Summary'!BW194="Yes"),OFFSET('Water Data'!$E$6,0,10*ROW('Water Data'!E188)),NA())</f>
        <v>#N/A</v>
      </c>
      <c r="I194" s="490" t="e">
        <f ca="1">+IF(AND(ISNUMBER(OFFSET('Water Data'!$E$9,0,10*ROW('Water Data'!E188))),'Data Summary'!BX194="Yes"),OFFSET('Water Data'!$E$9,0,10*ROW('Water Data'!E188)),NA())</f>
        <v>#N/A</v>
      </c>
      <c r="J194" s="490" t="e">
        <f ca="1">+IF(AND(ISNUMBER(OFFSET('Water Data'!$F$4,0,10*ROW('Water Data'!F188))),'Data Summary'!BY194="Yes"),100-OFFSET('Water Data'!$F$4,0,10*ROW('Water Data'!F188)),NA())</f>
        <v>#N/A</v>
      </c>
      <c r="K194" s="490" t="e">
        <f ca="1">+IF(AND(ISNUMBER(OFFSET('Water Data'!$F$6,0,10*ROW('Water Data'!F188))),'Data Summary'!BZ194="Yes"),OFFSET('Water Data'!$F$6,0,10*ROW('Water Data'!F188)),NA())</f>
        <v>#N/A</v>
      </c>
      <c r="L194" s="490" t="e">
        <f ca="1">+IF(AND(ISNUMBER(OFFSET('Water Data'!$F$9,0,10*ROW('Water Data'!F188))),'Data Summary'!CA194="Yes"),OFFSET('Water Data'!$F$9,0,10*ROW('Water Data'!F188)),NA())</f>
        <v>#N/A</v>
      </c>
      <c r="M194" s="490" t="e">
        <f ca="1">+IF(AND(ISNUMBER(OFFSET('Water Data'!$G$4,0,10*ROW('Water Data'!G188))),'Data Summary'!CB194="Yes"),100-OFFSET('Water Data'!$G$4,0,10*ROW('Water Data'!G188)),NA())</f>
        <v>#N/A</v>
      </c>
      <c r="N194" s="490" t="e">
        <f ca="1">+IF(AND(ISNUMBER(OFFSET('Water Data'!$G$6,0,10*ROW('Water Data'!G188))),'Data Summary'!CC194="Yes"),OFFSET('Water Data'!$G$6,0,10*ROW('Water Data'!G188)),NA())</f>
        <v>#N/A</v>
      </c>
      <c r="O194" s="490" t="e">
        <f ca="1">+IF(AND(ISNUMBER(OFFSET('Water Data'!$G$9,0,10*ROW('Water Data'!G188))),'Data Summary'!CD194="Yes"),OFFSET('Water Data'!$G$9,0,10*ROW('Water Data'!G188)),NA())</f>
        <v>#N/A</v>
      </c>
      <c r="P194" s="490" t="e">
        <f ca="1">+IF(AND(ISNUMBER(OFFSET('Water Data'!$H$4,0,10*ROW('Water Data'!H188))),'Data Summary'!CE194="Yes"),100-OFFSET('Water Data'!$H$4,0,10*ROW('Water Data'!H188)),NA())</f>
        <v>#N/A</v>
      </c>
      <c r="Q194" s="490" t="e">
        <f ca="1">+IF(AND(ISNUMBER(OFFSET('Water Data'!$H$6,0,10*ROW('Water Data'!H188))),'Data Summary'!CF194="Yes"),OFFSET('Water Data'!$H$6,0,10*ROW('Water Data'!H188)),NA())</f>
        <v>#N/A</v>
      </c>
      <c r="R194" s="490" t="e">
        <f ca="1">+IF(AND(ISNUMBER(OFFSET('Water Data'!$H$9,0,10*ROW('Water Data'!H188))),'Data Summary'!CG194="Yes"),OFFSET('Water Data'!$H$9,0,10*ROW('Water Data'!H188)),NA())</f>
        <v>#N/A</v>
      </c>
      <c r="S194" s="490" t="e">
        <f ca="1">+IF(AND(ISNUMBER(OFFSET('Water Data'!$I$4,0,10*ROW('Water Data'!I188))),'Data Summary'!CH194="Yes"),100-OFFSET('Water Data'!$I$4,0,10*ROW('Water Data'!I188)),NA())</f>
        <v>#N/A</v>
      </c>
      <c r="T194" s="490" t="e">
        <f ca="1">+IF(AND(ISNUMBER(OFFSET('Water Data'!$I$6,0,10*ROW('Water Data'!I188))),'Data Summary'!CI194="Yes"),OFFSET('Water Data'!$I$6,0,10*ROW('Water Data'!I188)),NA())</f>
        <v>#N/A</v>
      </c>
      <c r="U194" s="490" t="e">
        <f ca="1">+IF(AND(ISNUMBER(OFFSET('Water Data'!$I$9,0,10*ROW('Water Data'!I188))),'Data Summary'!CJ194="Yes"),OFFSET('Water Data'!$I$9,0,10*ROW('Water Data'!I188)),NA())</f>
        <v>#N/A</v>
      </c>
      <c r="V194" s="491" t="e">
        <f ca="1">+IF(AND(ISNUMBER(OFFSET('Sanitation Data'!$D$4,0,10*ROW('Sanitation Data'!D188))),'Data Summary'!CK194="Yes"),100-OFFSET('Sanitation Data'!$D$4,0,10*ROW('Sanitation Data'!D188)),NA())</f>
        <v>#N/A</v>
      </c>
      <c r="W194" s="491" t="e">
        <f ca="1">+IF(AND(ISNUMBER(OFFSET('Sanitation Data'!$D$6,0,10*ROW('Sanitation Data'!D188))),'Data Summary'!CL194="Yes"),OFFSET('Sanitation Data'!$D$6,0,10*ROW('Sanitation Data'!D188)),NA())</f>
        <v>#N/A</v>
      </c>
      <c r="X194" s="491" t="e">
        <f ca="1">+IF(AND(ISNUMBER(OFFSET('Sanitation Data'!$D$10,0,10*ROW('Sanitation Data'!D188))),'Data Summary'!CM194="Yes"),OFFSET('Sanitation Data'!$D$10,0,10*ROW('Sanitation Data'!D188)),NA())</f>
        <v>#N/A</v>
      </c>
      <c r="Y194" s="491" t="e">
        <f ca="1">+IF(AND(ISNUMBER(OFFSET('Sanitation Data'!$D$11,0,10*ROW('Sanitation Data'!D188))),'Data Summary'!CN194="Yes"),OFFSET('Sanitation Data'!$D$11,0,10*ROW('Sanitation Data'!D188)),NA())</f>
        <v>#N/A</v>
      </c>
      <c r="Z194" s="491" t="e">
        <f ca="1">+IF(AND(ISNUMBER(OFFSET('Sanitation Data'!$D$12,0,10*ROW('Sanitation Data'!D188))),'Data Summary'!CO194="Yes"),OFFSET('Sanitation Data'!$D$12,0,10*ROW('Sanitation Data'!D188)),NA())</f>
        <v>#N/A</v>
      </c>
      <c r="AA194" s="491" t="e">
        <f ca="1">+IF(AND(ISNUMBER(OFFSET('Sanitation Data'!$E$4,0,10*ROW('Sanitation Data'!E188))),'Data Summary'!CP194="Yes"),100-OFFSET('Sanitation Data'!$E$4,0,10*ROW('Sanitation Data'!E188)),NA())</f>
        <v>#N/A</v>
      </c>
      <c r="AB194" s="491" t="e">
        <f ca="1">+IF(AND(ISNUMBER(OFFSET('Sanitation Data'!$E$6,0,10*ROW('Sanitation Data'!E188))),'Data Summary'!CQ194="Yes"),OFFSET('Sanitation Data'!$E$6,0,10*ROW('Sanitation Data'!E188)),NA())</f>
        <v>#N/A</v>
      </c>
      <c r="AC194" s="491" t="e">
        <f ca="1">+IF(AND(ISNUMBER(OFFSET('Sanitation Data'!$E$10,0,10*ROW('Sanitation Data'!E188))),'Data Summary'!CR194="Yes"),OFFSET('Sanitation Data'!$E$10,0,10*ROW('Sanitation Data'!E188)),NA())</f>
        <v>#N/A</v>
      </c>
      <c r="AD194" s="491" t="e">
        <f ca="1">+IF(AND(ISNUMBER(OFFSET('Sanitation Data'!$E$11,0,10*ROW('Sanitation Data'!E188))),'Data Summary'!CS194="Yes"),OFFSET('Sanitation Data'!$E$11,0,10*ROW('Sanitation Data'!E188)),NA())</f>
        <v>#N/A</v>
      </c>
      <c r="AE194" s="491" t="e">
        <f ca="1">+IF(AND(ISNUMBER(OFFSET('Sanitation Data'!$E$12,0,10*ROW('Sanitation Data'!E188))),'Data Summary'!CT194="Yes"),OFFSET('Sanitation Data'!$E$12,0,10*ROW('Sanitation Data'!E188)),NA())</f>
        <v>#N/A</v>
      </c>
      <c r="AF194" s="491" t="e">
        <f ca="1">+IF(AND(ISNUMBER(OFFSET('Sanitation Data'!$F$4,0,10*ROW('Sanitation Data'!F188))),'Data Summary'!CU194="Yes"),100-OFFSET('Sanitation Data'!$F$4,0,10*ROW('Sanitation Data'!F188)),NA())</f>
        <v>#N/A</v>
      </c>
      <c r="AG194" s="491" t="e">
        <f ca="1">+IF(AND(ISNUMBER(OFFSET('Sanitation Data'!$F$6,0,10*ROW('Sanitation Data'!F188))),'Data Summary'!CV194="Yes"),OFFSET('Sanitation Data'!$F$6,0,10*ROW('Sanitation Data'!F188)),NA())</f>
        <v>#N/A</v>
      </c>
      <c r="AH194" s="491" t="e">
        <f ca="1">+IF(AND(ISNUMBER(OFFSET('Sanitation Data'!$F$10,0,10*ROW('Sanitation Data'!F188))),'Data Summary'!CW194="Yes"),OFFSET('Sanitation Data'!$F$10,0,10*ROW('Sanitation Data'!F188)),NA())</f>
        <v>#N/A</v>
      </c>
      <c r="AI194" s="491" t="e">
        <f ca="1">+IF(AND(ISNUMBER(OFFSET('Sanitation Data'!$F$11,0,10*ROW('Sanitation Data'!F188))),'Data Summary'!CX194="Yes"),OFFSET('Sanitation Data'!$F$11,0,10*ROW('Sanitation Data'!F188)),NA())</f>
        <v>#N/A</v>
      </c>
      <c r="AJ194" s="491" t="e">
        <f ca="1">+IF(AND(ISNUMBER(OFFSET('Sanitation Data'!$F$12,0,10*ROW('Sanitation Data'!F188))),'Data Summary'!CY194="Yes"),OFFSET('Sanitation Data'!$F$12,0,10*ROW('Sanitation Data'!F188)),NA())</f>
        <v>#N/A</v>
      </c>
      <c r="AK194" s="491" t="e">
        <f ca="1">+IF(AND(ISNUMBER(OFFSET('Sanitation Data'!$G$4,0,10*ROW('Sanitation Data'!G188))),'Data Summary'!CZ194="Yes"),100-OFFSET('Sanitation Data'!$G$4,0,10*ROW('Sanitation Data'!G188)),NA())</f>
        <v>#N/A</v>
      </c>
      <c r="AL194" s="491" t="e">
        <f ca="1">+IF(AND(ISNUMBER(OFFSET('Sanitation Data'!$G$6,0,10*ROW('Sanitation Data'!G188))),'Data Summary'!DA194="Yes"),OFFSET('Sanitation Data'!$G$6,0,10*ROW('Sanitation Data'!G188)),NA())</f>
        <v>#N/A</v>
      </c>
      <c r="AM194" s="491" t="e">
        <f ca="1">+IF(AND(ISNUMBER(OFFSET('Sanitation Data'!$G$10,0,10*ROW('Sanitation Data'!G188))),'Data Summary'!DB194="Yes"),OFFSET('Sanitation Data'!$G$10,0,10*ROW('Sanitation Data'!G188)),NA())</f>
        <v>#N/A</v>
      </c>
      <c r="AN194" s="491" t="e">
        <f ca="1">+IF(AND(ISNUMBER(OFFSET('Sanitation Data'!$G$11,0,10*ROW('Sanitation Data'!G188))),'Data Summary'!DC194="Yes"),OFFSET('Sanitation Data'!$G$11,0,10*ROW('Sanitation Data'!G188)),NA())</f>
        <v>#N/A</v>
      </c>
      <c r="AO194" s="491" t="e">
        <f ca="1">+IF(AND(ISNUMBER(OFFSET('Sanitation Data'!$G$12,0,10*ROW('Sanitation Data'!G188))),'Data Summary'!DD194="Yes"),OFFSET('Sanitation Data'!$G$12,0,10*ROW('Sanitation Data'!G188)),NA())</f>
        <v>#N/A</v>
      </c>
      <c r="AP194" s="491" t="e">
        <f ca="1">+IF(AND(ISNUMBER(OFFSET('Sanitation Data'!$H$4,0,10*ROW('Sanitation Data'!H188))),'Data Summary'!DE194="Yes"),100-OFFSET('Sanitation Data'!$H$4,0,10*ROW('Sanitation Data'!H188)),NA())</f>
        <v>#N/A</v>
      </c>
      <c r="AQ194" s="491" t="e">
        <f ca="1">+IF(AND(ISNUMBER(OFFSET('Sanitation Data'!$H$6,0,10*ROW('Sanitation Data'!H188))),'Data Summary'!DF194="Yes"),OFFSET('Sanitation Data'!$H$6,0,10*ROW('Sanitation Data'!H188)),NA())</f>
        <v>#N/A</v>
      </c>
      <c r="AR194" s="491" t="e">
        <f ca="1">+IF(AND(ISNUMBER(OFFSET('Sanitation Data'!$H$10,0,10*ROW('Sanitation Data'!H188))),'Data Summary'!DG194="Yes"),OFFSET('Sanitation Data'!$H$10,0,10*ROW('Sanitation Data'!H188)),NA())</f>
        <v>#N/A</v>
      </c>
      <c r="AS194" s="491" t="e">
        <f ca="1">+IF(AND(ISNUMBER(OFFSET('Sanitation Data'!$H$11,0,10*ROW('Sanitation Data'!H188))),'Data Summary'!DH194="Yes"),OFFSET('Sanitation Data'!$H$11,0,10*ROW('Sanitation Data'!H188)),NA())</f>
        <v>#N/A</v>
      </c>
      <c r="AT194" s="491" t="e">
        <f ca="1">+IF(AND(ISNUMBER(OFFSET('Sanitation Data'!$H$12,0,10*ROW('Sanitation Data'!H188))),'Data Summary'!DI194="Yes"),OFFSET('Sanitation Data'!$H$12,0,10*ROW('Sanitation Data'!H188)),NA())</f>
        <v>#N/A</v>
      </c>
      <c r="AU194" s="491" t="e">
        <f ca="1">+IF(AND(ISNUMBER(OFFSET('Sanitation Data'!$I$4,0,10*ROW('Sanitation Data'!I188))),'Data Summary'!DJ194="Yes"),100-OFFSET('Sanitation Data'!$I$4,0,10*ROW('Sanitation Data'!I188)),NA())</f>
        <v>#N/A</v>
      </c>
      <c r="AV194" s="491" t="e">
        <f ca="1">+IF(AND(ISNUMBER(OFFSET('Sanitation Data'!$I$6,0,10*ROW('Sanitation Data'!I188))),'Data Summary'!DK194="Yes"),OFFSET('Sanitation Data'!$I$6,0,10*ROW('Sanitation Data'!I188)),NA())</f>
        <v>#N/A</v>
      </c>
      <c r="AW194" s="491" t="e">
        <f ca="1">+IF(AND(ISNUMBER(OFFSET('Sanitation Data'!$I$10,0,10*ROW('Sanitation Data'!I188))),'Data Summary'!DL194="Yes"),OFFSET('Sanitation Data'!$I$10,0,10*ROW('Sanitation Data'!I188)),NA())</f>
        <v>#N/A</v>
      </c>
      <c r="AX194" s="491" t="e">
        <f ca="1">+IF(AND(ISNUMBER(OFFSET('Sanitation Data'!$I$11,0,10*ROW('Sanitation Data'!I188))),'Data Summary'!DM194="Yes"),OFFSET('Sanitation Data'!$I$11,0,10*ROW('Sanitation Data'!I188)),NA())</f>
        <v>#N/A</v>
      </c>
      <c r="AY194" s="491" t="e">
        <f ca="1">+IF(AND(ISNUMBER(OFFSET('Sanitation Data'!$I$12,0,10*ROW('Sanitation Data'!I188))),'Data Summary'!DN194="Yes"),OFFSET('Sanitation Data'!$I$12,0,10*ROW('Sanitation Data'!I188)),NA())</f>
        <v>#N/A</v>
      </c>
      <c r="AZ194" s="492" t="e">
        <f ca="1">+IF(AND(ISNUMBER(OFFSET('Hygiene Data'!$D$5,0,10*ROW('Hygiene Data'!D188))),'Data Summary'!DO194="Yes"),OFFSET('Hygiene Data'!$D$5,0,10*ROW('Hygiene Data'!D188)),NA())</f>
        <v>#N/A</v>
      </c>
      <c r="BA194" s="492" t="e">
        <f ca="1">+IF(AND(ISNUMBER(OFFSET('Hygiene Data'!$D$7,0,10*ROW('Hygiene Data'!D188))),'Data Summary'!DP194="Yes"),OFFSET('Hygiene Data'!$D$7,0,10*ROW('Hygiene Data'!D188)),NA())</f>
        <v>#N/A</v>
      </c>
      <c r="BB194" s="492" t="e">
        <f ca="1">+IF(AND(ISNUMBER(OFFSET('Hygiene Data'!$D$9,0,10*ROW('Hygiene Data'!D188))),'Data Summary'!DQ194="Yes"),OFFSET('Hygiene Data'!$D$9,0,10*ROW('Hygiene Data'!D188)),NA())</f>
        <v>#N/A</v>
      </c>
      <c r="BC194" s="492" t="e">
        <f ca="1">+IF(AND(ISNUMBER(OFFSET('Hygiene Data'!$E$5,0,10*ROW('Hygiene Data'!E188))),'Data Summary'!DR194="Yes"),OFFSET('Hygiene Data'!$E$5,0,10*ROW('Hygiene Data'!E188)),NA())</f>
        <v>#N/A</v>
      </c>
      <c r="BD194" s="492" t="e">
        <f ca="1">+IF(AND(ISNUMBER(OFFSET('Hygiene Data'!$E$7,0,10*ROW('Hygiene Data'!E188))),'Data Summary'!DS194="Yes"),OFFSET('Hygiene Data'!$E$7,0,10*ROW('Hygiene Data'!E188)),NA())</f>
        <v>#N/A</v>
      </c>
      <c r="BE194" s="492" t="e">
        <f ca="1">+IF(AND(ISNUMBER(OFFSET('Hygiene Data'!$E$9,0,10*ROW('Hygiene Data'!E188))),'Data Summary'!DT194="Yes"),OFFSET('Hygiene Data'!$E$9,0,10*ROW('Hygiene Data'!E188)),NA())</f>
        <v>#N/A</v>
      </c>
      <c r="BF194" s="492" t="e">
        <f ca="1">+IF(AND(ISNUMBER(OFFSET('Hygiene Data'!$F$5,0,10*ROW('Hygiene Data'!F188))),'Data Summary'!DU194="Yes"),OFFSET('Hygiene Data'!$F$5,0,10*ROW('Hygiene Data'!F188)),NA())</f>
        <v>#N/A</v>
      </c>
      <c r="BG194" s="492" t="e">
        <f ca="1">+IF(AND(ISNUMBER(OFFSET('Hygiene Data'!$F$7,0,10*ROW('Hygiene Data'!F188))),'Data Summary'!DV194="Yes"),OFFSET('Hygiene Data'!$F$7,0,10*ROW('Hygiene Data'!F188)),NA())</f>
        <v>#N/A</v>
      </c>
      <c r="BH194" s="492" t="e">
        <f ca="1">+IF(AND(ISNUMBER(OFFSET('Hygiene Data'!$F$9,0,10*ROW('Hygiene Data'!F188))),'Data Summary'!DW194="Yes"),OFFSET('Hygiene Data'!$F$9,0,10*ROW('Hygiene Data'!F188)),NA())</f>
        <v>#N/A</v>
      </c>
      <c r="BI194" s="492" t="e">
        <f ca="1">+IF(AND(ISNUMBER(OFFSET('Hygiene Data'!$G$5,0,10*ROW('Hygiene Data'!G188))),'Data Summary'!DX194="Yes"),OFFSET('Hygiene Data'!$G$5,0,10*ROW('Hygiene Data'!G188)),NA())</f>
        <v>#N/A</v>
      </c>
      <c r="BJ194" s="492" t="e">
        <f ca="1">+IF(AND(ISNUMBER(OFFSET('Hygiene Data'!$G$7,0,10*ROW('Hygiene Data'!G188))),'Data Summary'!DY194="Yes"),OFFSET('Hygiene Data'!$G$7,0,10*ROW('Hygiene Data'!G188)),NA())</f>
        <v>#N/A</v>
      </c>
      <c r="BK194" s="492" t="e">
        <f ca="1">+IF(AND(ISNUMBER(OFFSET('Hygiene Data'!$G$9,0,10*ROW('Hygiene Data'!G188))),'Data Summary'!DZ194="Yes"),OFFSET('Hygiene Data'!$G$9,0,10*ROW('Hygiene Data'!G188)),NA())</f>
        <v>#N/A</v>
      </c>
      <c r="BL194" s="492" t="e">
        <f ca="1">+IF(AND(ISNUMBER(OFFSET('Hygiene Data'!$H$5,0,10*ROW('Hygiene Data'!H188))),'Data Summary'!EA194="Yes"),OFFSET('Hygiene Data'!$H$5,0,10*ROW('Hygiene Data'!H188)),NA())</f>
        <v>#N/A</v>
      </c>
      <c r="BM194" s="492" t="e">
        <f ca="1">+IF(AND(ISNUMBER(OFFSET('Hygiene Data'!$H$7,0,10*ROW('Hygiene Data'!H188))),'Data Summary'!EB194="Yes"),OFFSET('Hygiene Data'!$H$7,0,10*ROW('Hygiene Data'!H188)),NA())</f>
        <v>#N/A</v>
      </c>
      <c r="BN194" s="492" t="e">
        <f ca="1">+IF(AND(ISNUMBER(OFFSET('Hygiene Data'!$H$9,0,10*ROW('Hygiene Data'!H188))),'Data Summary'!EC194="Yes"),OFFSET('Hygiene Data'!$H$9,0,10*ROW('Hygiene Data'!H188)),NA())</f>
        <v>#N/A</v>
      </c>
      <c r="BO194" s="492" t="e">
        <f ca="1">+IF(AND(ISNUMBER(OFFSET('Hygiene Data'!$I$5,0,10*ROW('Hygiene Data'!I188))),'Data Summary'!ED194="Yes"),OFFSET('Hygiene Data'!$I$5,0,10*ROW('Hygiene Data'!I188)),NA())</f>
        <v>#N/A</v>
      </c>
      <c r="BP194" s="492" t="e">
        <f ca="1">+IF(AND(ISNUMBER(OFFSET('Hygiene Data'!$I$7,0,10*ROW('Hygiene Data'!I188))),'Data Summary'!EE194="Yes"),OFFSET('Hygiene Data'!$I$7,0,10*ROW('Hygiene Data'!I188)),NA())</f>
        <v>#N/A</v>
      </c>
      <c r="BQ194" s="492" t="e">
        <f ca="1">+IF(AND(ISNUMBER(OFFSET('Hygiene Data'!$I$9,0,10*ROW('Hygiene Data'!I188))),'Data Summary'!EF194="Yes"),OFFSET('Hygiene Data'!$I$9,0,10*ROW('Hygiene Data'!I188)),NA())</f>
        <v>#N/A</v>
      </c>
    </row>
    <row r="195" spans="1:69" x14ac:dyDescent="0.25">
      <c r="A195" s="488" t="e">
        <f ca="1">+RIGHT('Data Summary'!A195,LEN('Data Summary'!A195)-9)</f>
        <v>#VALUE!</v>
      </c>
      <c r="B195" s="462" t="str">
        <f ca="1">+IF(ISTEXT('Data Summary'!B195),'Data Summary'!B195,"")</f>
        <v/>
      </c>
      <c r="C195" s="489" t="e">
        <f ca="1">+VALUE('Data Summary'!C195)</f>
        <v>#VALUE!</v>
      </c>
      <c r="D195" s="490" t="e">
        <f ca="1">+IF(AND(ISNUMBER(OFFSET('Water Data'!$D$4,0,10*ROW('Water Data'!D189))),'Data Summary'!BS195="Yes"),100-OFFSET('Water Data'!$D$4,0,10*ROW('Water Data'!D189)),NA())</f>
        <v>#N/A</v>
      </c>
      <c r="E195" s="490" t="e">
        <f ca="1">+IF(AND(ISNUMBER(OFFSET('Water Data'!$D$6,0,10*ROW('Water Data'!D189))),'Data Summary'!BT195="Yes"),OFFSET('Water Data'!$D$6,0,10*ROW('Water Data'!D189)),NA())</f>
        <v>#N/A</v>
      </c>
      <c r="F195" s="490" t="e">
        <f ca="1">+IF(AND(ISNUMBER(OFFSET('Water Data'!$D$9,0,10*ROW('Water Data'!D189))),'Data Summary'!BU195="Yes"),OFFSET('Water Data'!$D$9,0,10*ROW('Water Data'!D189)),NA())</f>
        <v>#N/A</v>
      </c>
      <c r="G195" s="490" t="e">
        <f ca="1">+IF(AND(ISNUMBER(OFFSET('Water Data'!$E$4,0,10*ROW('Water Data'!E189))),'Data Summary'!BV195="Yes"),100-OFFSET('Water Data'!$E$4,0,10*ROW('Water Data'!E189)),NA())</f>
        <v>#N/A</v>
      </c>
      <c r="H195" s="490" t="e">
        <f ca="1">+IF(AND(ISNUMBER(OFFSET('Water Data'!$E$6,0,10*ROW('Water Data'!E189))),'Data Summary'!BW195="Yes"),OFFSET('Water Data'!$E$6,0,10*ROW('Water Data'!E189)),NA())</f>
        <v>#N/A</v>
      </c>
      <c r="I195" s="490" t="e">
        <f ca="1">+IF(AND(ISNUMBER(OFFSET('Water Data'!$E$9,0,10*ROW('Water Data'!E189))),'Data Summary'!BX195="Yes"),OFFSET('Water Data'!$E$9,0,10*ROW('Water Data'!E189)),NA())</f>
        <v>#N/A</v>
      </c>
      <c r="J195" s="490" t="e">
        <f ca="1">+IF(AND(ISNUMBER(OFFSET('Water Data'!$F$4,0,10*ROW('Water Data'!F189))),'Data Summary'!BY195="Yes"),100-OFFSET('Water Data'!$F$4,0,10*ROW('Water Data'!F189)),NA())</f>
        <v>#N/A</v>
      </c>
      <c r="K195" s="490" t="e">
        <f ca="1">+IF(AND(ISNUMBER(OFFSET('Water Data'!$F$6,0,10*ROW('Water Data'!F189))),'Data Summary'!BZ195="Yes"),OFFSET('Water Data'!$F$6,0,10*ROW('Water Data'!F189)),NA())</f>
        <v>#N/A</v>
      </c>
      <c r="L195" s="490" t="e">
        <f ca="1">+IF(AND(ISNUMBER(OFFSET('Water Data'!$F$9,0,10*ROW('Water Data'!F189))),'Data Summary'!CA195="Yes"),OFFSET('Water Data'!$F$9,0,10*ROW('Water Data'!F189)),NA())</f>
        <v>#N/A</v>
      </c>
      <c r="M195" s="490" t="e">
        <f ca="1">+IF(AND(ISNUMBER(OFFSET('Water Data'!$G$4,0,10*ROW('Water Data'!G189))),'Data Summary'!CB195="Yes"),100-OFFSET('Water Data'!$G$4,0,10*ROW('Water Data'!G189)),NA())</f>
        <v>#N/A</v>
      </c>
      <c r="N195" s="490" t="e">
        <f ca="1">+IF(AND(ISNUMBER(OFFSET('Water Data'!$G$6,0,10*ROW('Water Data'!G189))),'Data Summary'!CC195="Yes"),OFFSET('Water Data'!$G$6,0,10*ROW('Water Data'!G189)),NA())</f>
        <v>#N/A</v>
      </c>
      <c r="O195" s="490" t="e">
        <f ca="1">+IF(AND(ISNUMBER(OFFSET('Water Data'!$G$9,0,10*ROW('Water Data'!G189))),'Data Summary'!CD195="Yes"),OFFSET('Water Data'!$G$9,0,10*ROW('Water Data'!G189)),NA())</f>
        <v>#N/A</v>
      </c>
      <c r="P195" s="490" t="e">
        <f ca="1">+IF(AND(ISNUMBER(OFFSET('Water Data'!$H$4,0,10*ROW('Water Data'!H189))),'Data Summary'!CE195="Yes"),100-OFFSET('Water Data'!$H$4,0,10*ROW('Water Data'!H189)),NA())</f>
        <v>#N/A</v>
      </c>
      <c r="Q195" s="490" t="e">
        <f ca="1">+IF(AND(ISNUMBER(OFFSET('Water Data'!$H$6,0,10*ROW('Water Data'!H189))),'Data Summary'!CF195="Yes"),OFFSET('Water Data'!$H$6,0,10*ROW('Water Data'!H189)),NA())</f>
        <v>#N/A</v>
      </c>
      <c r="R195" s="490" t="e">
        <f ca="1">+IF(AND(ISNUMBER(OFFSET('Water Data'!$H$9,0,10*ROW('Water Data'!H189))),'Data Summary'!CG195="Yes"),OFFSET('Water Data'!$H$9,0,10*ROW('Water Data'!H189)),NA())</f>
        <v>#N/A</v>
      </c>
      <c r="S195" s="490" t="e">
        <f ca="1">+IF(AND(ISNUMBER(OFFSET('Water Data'!$I$4,0,10*ROW('Water Data'!I189))),'Data Summary'!CH195="Yes"),100-OFFSET('Water Data'!$I$4,0,10*ROW('Water Data'!I189)),NA())</f>
        <v>#N/A</v>
      </c>
      <c r="T195" s="490" t="e">
        <f ca="1">+IF(AND(ISNUMBER(OFFSET('Water Data'!$I$6,0,10*ROW('Water Data'!I189))),'Data Summary'!CI195="Yes"),OFFSET('Water Data'!$I$6,0,10*ROW('Water Data'!I189)),NA())</f>
        <v>#N/A</v>
      </c>
      <c r="U195" s="490" t="e">
        <f ca="1">+IF(AND(ISNUMBER(OFFSET('Water Data'!$I$9,0,10*ROW('Water Data'!I189))),'Data Summary'!CJ195="Yes"),OFFSET('Water Data'!$I$9,0,10*ROW('Water Data'!I189)),NA())</f>
        <v>#N/A</v>
      </c>
      <c r="V195" s="491" t="e">
        <f ca="1">+IF(AND(ISNUMBER(OFFSET('Sanitation Data'!$D$4,0,10*ROW('Sanitation Data'!D189))),'Data Summary'!CK195="Yes"),100-OFFSET('Sanitation Data'!$D$4,0,10*ROW('Sanitation Data'!D189)),NA())</f>
        <v>#N/A</v>
      </c>
      <c r="W195" s="491" t="e">
        <f ca="1">+IF(AND(ISNUMBER(OFFSET('Sanitation Data'!$D$6,0,10*ROW('Sanitation Data'!D189))),'Data Summary'!CL195="Yes"),OFFSET('Sanitation Data'!$D$6,0,10*ROW('Sanitation Data'!D189)),NA())</f>
        <v>#N/A</v>
      </c>
      <c r="X195" s="491" t="e">
        <f ca="1">+IF(AND(ISNUMBER(OFFSET('Sanitation Data'!$D$10,0,10*ROW('Sanitation Data'!D189))),'Data Summary'!CM195="Yes"),OFFSET('Sanitation Data'!$D$10,0,10*ROW('Sanitation Data'!D189)),NA())</f>
        <v>#N/A</v>
      </c>
      <c r="Y195" s="491" t="e">
        <f ca="1">+IF(AND(ISNUMBER(OFFSET('Sanitation Data'!$D$11,0,10*ROW('Sanitation Data'!D189))),'Data Summary'!CN195="Yes"),OFFSET('Sanitation Data'!$D$11,0,10*ROW('Sanitation Data'!D189)),NA())</f>
        <v>#N/A</v>
      </c>
      <c r="Z195" s="491" t="e">
        <f ca="1">+IF(AND(ISNUMBER(OFFSET('Sanitation Data'!$D$12,0,10*ROW('Sanitation Data'!D189))),'Data Summary'!CO195="Yes"),OFFSET('Sanitation Data'!$D$12,0,10*ROW('Sanitation Data'!D189)),NA())</f>
        <v>#N/A</v>
      </c>
      <c r="AA195" s="491" t="e">
        <f ca="1">+IF(AND(ISNUMBER(OFFSET('Sanitation Data'!$E$4,0,10*ROW('Sanitation Data'!E189))),'Data Summary'!CP195="Yes"),100-OFFSET('Sanitation Data'!$E$4,0,10*ROW('Sanitation Data'!E189)),NA())</f>
        <v>#N/A</v>
      </c>
      <c r="AB195" s="491" t="e">
        <f ca="1">+IF(AND(ISNUMBER(OFFSET('Sanitation Data'!$E$6,0,10*ROW('Sanitation Data'!E189))),'Data Summary'!CQ195="Yes"),OFFSET('Sanitation Data'!$E$6,0,10*ROW('Sanitation Data'!E189)),NA())</f>
        <v>#N/A</v>
      </c>
      <c r="AC195" s="491" t="e">
        <f ca="1">+IF(AND(ISNUMBER(OFFSET('Sanitation Data'!$E$10,0,10*ROW('Sanitation Data'!E189))),'Data Summary'!CR195="Yes"),OFFSET('Sanitation Data'!$E$10,0,10*ROW('Sanitation Data'!E189)),NA())</f>
        <v>#N/A</v>
      </c>
      <c r="AD195" s="491" t="e">
        <f ca="1">+IF(AND(ISNUMBER(OFFSET('Sanitation Data'!$E$11,0,10*ROW('Sanitation Data'!E189))),'Data Summary'!CS195="Yes"),OFFSET('Sanitation Data'!$E$11,0,10*ROW('Sanitation Data'!E189)),NA())</f>
        <v>#N/A</v>
      </c>
      <c r="AE195" s="491" t="e">
        <f ca="1">+IF(AND(ISNUMBER(OFFSET('Sanitation Data'!$E$12,0,10*ROW('Sanitation Data'!E189))),'Data Summary'!CT195="Yes"),OFFSET('Sanitation Data'!$E$12,0,10*ROW('Sanitation Data'!E189)),NA())</f>
        <v>#N/A</v>
      </c>
      <c r="AF195" s="491" t="e">
        <f ca="1">+IF(AND(ISNUMBER(OFFSET('Sanitation Data'!$F$4,0,10*ROW('Sanitation Data'!F189))),'Data Summary'!CU195="Yes"),100-OFFSET('Sanitation Data'!$F$4,0,10*ROW('Sanitation Data'!F189)),NA())</f>
        <v>#N/A</v>
      </c>
      <c r="AG195" s="491" t="e">
        <f ca="1">+IF(AND(ISNUMBER(OFFSET('Sanitation Data'!$F$6,0,10*ROW('Sanitation Data'!F189))),'Data Summary'!CV195="Yes"),OFFSET('Sanitation Data'!$F$6,0,10*ROW('Sanitation Data'!F189)),NA())</f>
        <v>#N/A</v>
      </c>
      <c r="AH195" s="491" t="e">
        <f ca="1">+IF(AND(ISNUMBER(OFFSET('Sanitation Data'!$F$10,0,10*ROW('Sanitation Data'!F189))),'Data Summary'!CW195="Yes"),OFFSET('Sanitation Data'!$F$10,0,10*ROW('Sanitation Data'!F189)),NA())</f>
        <v>#N/A</v>
      </c>
      <c r="AI195" s="491" t="e">
        <f ca="1">+IF(AND(ISNUMBER(OFFSET('Sanitation Data'!$F$11,0,10*ROW('Sanitation Data'!F189))),'Data Summary'!CX195="Yes"),OFFSET('Sanitation Data'!$F$11,0,10*ROW('Sanitation Data'!F189)),NA())</f>
        <v>#N/A</v>
      </c>
      <c r="AJ195" s="491" t="e">
        <f ca="1">+IF(AND(ISNUMBER(OFFSET('Sanitation Data'!$F$12,0,10*ROW('Sanitation Data'!F189))),'Data Summary'!CY195="Yes"),OFFSET('Sanitation Data'!$F$12,0,10*ROW('Sanitation Data'!F189)),NA())</f>
        <v>#N/A</v>
      </c>
      <c r="AK195" s="491" t="e">
        <f ca="1">+IF(AND(ISNUMBER(OFFSET('Sanitation Data'!$G$4,0,10*ROW('Sanitation Data'!G189))),'Data Summary'!CZ195="Yes"),100-OFFSET('Sanitation Data'!$G$4,0,10*ROW('Sanitation Data'!G189)),NA())</f>
        <v>#N/A</v>
      </c>
      <c r="AL195" s="491" t="e">
        <f ca="1">+IF(AND(ISNUMBER(OFFSET('Sanitation Data'!$G$6,0,10*ROW('Sanitation Data'!G189))),'Data Summary'!DA195="Yes"),OFFSET('Sanitation Data'!$G$6,0,10*ROW('Sanitation Data'!G189)),NA())</f>
        <v>#N/A</v>
      </c>
      <c r="AM195" s="491" t="e">
        <f ca="1">+IF(AND(ISNUMBER(OFFSET('Sanitation Data'!$G$10,0,10*ROW('Sanitation Data'!G189))),'Data Summary'!DB195="Yes"),OFFSET('Sanitation Data'!$G$10,0,10*ROW('Sanitation Data'!G189)),NA())</f>
        <v>#N/A</v>
      </c>
      <c r="AN195" s="491" t="e">
        <f ca="1">+IF(AND(ISNUMBER(OFFSET('Sanitation Data'!$G$11,0,10*ROW('Sanitation Data'!G189))),'Data Summary'!DC195="Yes"),OFFSET('Sanitation Data'!$G$11,0,10*ROW('Sanitation Data'!G189)),NA())</f>
        <v>#N/A</v>
      </c>
      <c r="AO195" s="491" t="e">
        <f ca="1">+IF(AND(ISNUMBER(OFFSET('Sanitation Data'!$G$12,0,10*ROW('Sanitation Data'!G189))),'Data Summary'!DD195="Yes"),OFFSET('Sanitation Data'!$G$12,0,10*ROW('Sanitation Data'!G189)),NA())</f>
        <v>#N/A</v>
      </c>
      <c r="AP195" s="491" t="e">
        <f ca="1">+IF(AND(ISNUMBER(OFFSET('Sanitation Data'!$H$4,0,10*ROW('Sanitation Data'!H189))),'Data Summary'!DE195="Yes"),100-OFFSET('Sanitation Data'!$H$4,0,10*ROW('Sanitation Data'!H189)),NA())</f>
        <v>#N/A</v>
      </c>
      <c r="AQ195" s="491" t="e">
        <f ca="1">+IF(AND(ISNUMBER(OFFSET('Sanitation Data'!$H$6,0,10*ROW('Sanitation Data'!H189))),'Data Summary'!DF195="Yes"),OFFSET('Sanitation Data'!$H$6,0,10*ROW('Sanitation Data'!H189)),NA())</f>
        <v>#N/A</v>
      </c>
      <c r="AR195" s="491" t="e">
        <f ca="1">+IF(AND(ISNUMBER(OFFSET('Sanitation Data'!$H$10,0,10*ROW('Sanitation Data'!H189))),'Data Summary'!DG195="Yes"),OFFSET('Sanitation Data'!$H$10,0,10*ROW('Sanitation Data'!H189)),NA())</f>
        <v>#N/A</v>
      </c>
      <c r="AS195" s="491" t="e">
        <f ca="1">+IF(AND(ISNUMBER(OFFSET('Sanitation Data'!$H$11,0,10*ROW('Sanitation Data'!H189))),'Data Summary'!DH195="Yes"),OFFSET('Sanitation Data'!$H$11,0,10*ROW('Sanitation Data'!H189)),NA())</f>
        <v>#N/A</v>
      </c>
      <c r="AT195" s="491" t="e">
        <f ca="1">+IF(AND(ISNUMBER(OFFSET('Sanitation Data'!$H$12,0,10*ROW('Sanitation Data'!H189))),'Data Summary'!DI195="Yes"),OFFSET('Sanitation Data'!$H$12,0,10*ROW('Sanitation Data'!H189)),NA())</f>
        <v>#N/A</v>
      </c>
      <c r="AU195" s="491" t="e">
        <f ca="1">+IF(AND(ISNUMBER(OFFSET('Sanitation Data'!$I$4,0,10*ROW('Sanitation Data'!I189))),'Data Summary'!DJ195="Yes"),100-OFFSET('Sanitation Data'!$I$4,0,10*ROW('Sanitation Data'!I189)),NA())</f>
        <v>#N/A</v>
      </c>
      <c r="AV195" s="491" t="e">
        <f ca="1">+IF(AND(ISNUMBER(OFFSET('Sanitation Data'!$I$6,0,10*ROW('Sanitation Data'!I189))),'Data Summary'!DK195="Yes"),OFFSET('Sanitation Data'!$I$6,0,10*ROW('Sanitation Data'!I189)),NA())</f>
        <v>#N/A</v>
      </c>
      <c r="AW195" s="491" t="e">
        <f ca="1">+IF(AND(ISNUMBER(OFFSET('Sanitation Data'!$I$10,0,10*ROW('Sanitation Data'!I189))),'Data Summary'!DL195="Yes"),OFFSET('Sanitation Data'!$I$10,0,10*ROW('Sanitation Data'!I189)),NA())</f>
        <v>#N/A</v>
      </c>
      <c r="AX195" s="491" t="e">
        <f ca="1">+IF(AND(ISNUMBER(OFFSET('Sanitation Data'!$I$11,0,10*ROW('Sanitation Data'!I189))),'Data Summary'!DM195="Yes"),OFFSET('Sanitation Data'!$I$11,0,10*ROW('Sanitation Data'!I189)),NA())</f>
        <v>#N/A</v>
      </c>
      <c r="AY195" s="491" t="e">
        <f ca="1">+IF(AND(ISNUMBER(OFFSET('Sanitation Data'!$I$12,0,10*ROW('Sanitation Data'!I189))),'Data Summary'!DN195="Yes"),OFFSET('Sanitation Data'!$I$12,0,10*ROW('Sanitation Data'!I189)),NA())</f>
        <v>#N/A</v>
      </c>
      <c r="AZ195" s="492" t="e">
        <f ca="1">+IF(AND(ISNUMBER(OFFSET('Hygiene Data'!$D$5,0,10*ROW('Hygiene Data'!D189))),'Data Summary'!DO195="Yes"),OFFSET('Hygiene Data'!$D$5,0,10*ROW('Hygiene Data'!D189)),NA())</f>
        <v>#N/A</v>
      </c>
      <c r="BA195" s="492" t="e">
        <f ca="1">+IF(AND(ISNUMBER(OFFSET('Hygiene Data'!$D$7,0,10*ROW('Hygiene Data'!D189))),'Data Summary'!DP195="Yes"),OFFSET('Hygiene Data'!$D$7,0,10*ROW('Hygiene Data'!D189)),NA())</f>
        <v>#N/A</v>
      </c>
      <c r="BB195" s="492" t="e">
        <f ca="1">+IF(AND(ISNUMBER(OFFSET('Hygiene Data'!$D$9,0,10*ROW('Hygiene Data'!D189))),'Data Summary'!DQ195="Yes"),OFFSET('Hygiene Data'!$D$9,0,10*ROW('Hygiene Data'!D189)),NA())</f>
        <v>#N/A</v>
      </c>
      <c r="BC195" s="492" t="e">
        <f ca="1">+IF(AND(ISNUMBER(OFFSET('Hygiene Data'!$E$5,0,10*ROW('Hygiene Data'!E189))),'Data Summary'!DR195="Yes"),OFFSET('Hygiene Data'!$E$5,0,10*ROW('Hygiene Data'!E189)),NA())</f>
        <v>#N/A</v>
      </c>
      <c r="BD195" s="492" t="e">
        <f ca="1">+IF(AND(ISNUMBER(OFFSET('Hygiene Data'!$E$7,0,10*ROW('Hygiene Data'!E189))),'Data Summary'!DS195="Yes"),OFFSET('Hygiene Data'!$E$7,0,10*ROW('Hygiene Data'!E189)),NA())</f>
        <v>#N/A</v>
      </c>
      <c r="BE195" s="492" t="e">
        <f ca="1">+IF(AND(ISNUMBER(OFFSET('Hygiene Data'!$E$9,0,10*ROW('Hygiene Data'!E189))),'Data Summary'!DT195="Yes"),OFFSET('Hygiene Data'!$E$9,0,10*ROW('Hygiene Data'!E189)),NA())</f>
        <v>#N/A</v>
      </c>
      <c r="BF195" s="492" t="e">
        <f ca="1">+IF(AND(ISNUMBER(OFFSET('Hygiene Data'!$F$5,0,10*ROW('Hygiene Data'!F189))),'Data Summary'!DU195="Yes"),OFFSET('Hygiene Data'!$F$5,0,10*ROW('Hygiene Data'!F189)),NA())</f>
        <v>#N/A</v>
      </c>
      <c r="BG195" s="492" t="e">
        <f ca="1">+IF(AND(ISNUMBER(OFFSET('Hygiene Data'!$F$7,0,10*ROW('Hygiene Data'!F189))),'Data Summary'!DV195="Yes"),OFFSET('Hygiene Data'!$F$7,0,10*ROW('Hygiene Data'!F189)),NA())</f>
        <v>#N/A</v>
      </c>
      <c r="BH195" s="492" t="e">
        <f ca="1">+IF(AND(ISNUMBER(OFFSET('Hygiene Data'!$F$9,0,10*ROW('Hygiene Data'!F189))),'Data Summary'!DW195="Yes"),OFFSET('Hygiene Data'!$F$9,0,10*ROW('Hygiene Data'!F189)),NA())</f>
        <v>#N/A</v>
      </c>
      <c r="BI195" s="492" t="e">
        <f ca="1">+IF(AND(ISNUMBER(OFFSET('Hygiene Data'!$G$5,0,10*ROW('Hygiene Data'!G189))),'Data Summary'!DX195="Yes"),OFFSET('Hygiene Data'!$G$5,0,10*ROW('Hygiene Data'!G189)),NA())</f>
        <v>#N/A</v>
      </c>
      <c r="BJ195" s="492" t="e">
        <f ca="1">+IF(AND(ISNUMBER(OFFSET('Hygiene Data'!$G$7,0,10*ROW('Hygiene Data'!G189))),'Data Summary'!DY195="Yes"),OFFSET('Hygiene Data'!$G$7,0,10*ROW('Hygiene Data'!G189)),NA())</f>
        <v>#N/A</v>
      </c>
      <c r="BK195" s="492" t="e">
        <f ca="1">+IF(AND(ISNUMBER(OFFSET('Hygiene Data'!$G$9,0,10*ROW('Hygiene Data'!G189))),'Data Summary'!DZ195="Yes"),OFFSET('Hygiene Data'!$G$9,0,10*ROW('Hygiene Data'!G189)),NA())</f>
        <v>#N/A</v>
      </c>
      <c r="BL195" s="492" t="e">
        <f ca="1">+IF(AND(ISNUMBER(OFFSET('Hygiene Data'!$H$5,0,10*ROW('Hygiene Data'!H189))),'Data Summary'!EA195="Yes"),OFFSET('Hygiene Data'!$H$5,0,10*ROW('Hygiene Data'!H189)),NA())</f>
        <v>#N/A</v>
      </c>
      <c r="BM195" s="492" t="e">
        <f ca="1">+IF(AND(ISNUMBER(OFFSET('Hygiene Data'!$H$7,0,10*ROW('Hygiene Data'!H189))),'Data Summary'!EB195="Yes"),OFFSET('Hygiene Data'!$H$7,0,10*ROW('Hygiene Data'!H189)),NA())</f>
        <v>#N/A</v>
      </c>
      <c r="BN195" s="492" t="e">
        <f ca="1">+IF(AND(ISNUMBER(OFFSET('Hygiene Data'!$H$9,0,10*ROW('Hygiene Data'!H189))),'Data Summary'!EC195="Yes"),OFFSET('Hygiene Data'!$H$9,0,10*ROW('Hygiene Data'!H189)),NA())</f>
        <v>#N/A</v>
      </c>
      <c r="BO195" s="492" t="e">
        <f ca="1">+IF(AND(ISNUMBER(OFFSET('Hygiene Data'!$I$5,0,10*ROW('Hygiene Data'!I189))),'Data Summary'!ED195="Yes"),OFFSET('Hygiene Data'!$I$5,0,10*ROW('Hygiene Data'!I189)),NA())</f>
        <v>#N/A</v>
      </c>
      <c r="BP195" s="492" t="e">
        <f ca="1">+IF(AND(ISNUMBER(OFFSET('Hygiene Data'!$I$7,0,10*ROW('Hygiene Data'!I189))),'Data Summary'!EE195="Yes"),OFFSET('Hygiene Data'!$I$7,0,10*ROW('Hygiene Data'!I189)),NA())</f>
        <v>#N/A</v>
      </c>
      <c r="BQ195" s="492" t="e">
        <f ca="1">+IF(AND(ISNUMBER(OFFSET('Hygiene Data'!$I$9,0,10*ROW('Hygiene Data'!I189))),'Data Summary'!EF195="Yes"),OFFSET('Hygiene Data'!$I$9,0,10*ROW('Hygiene Data'!I189)),NA())</f>
        <v>#N/A</v>
      </c>
    </row>
    <row r="196" spans="1:69" x14ac:dyDescent="0.25">
      <c r="A196" s="488" t="e">
        <f ca="1">+RIGHT('Data Summary'!A196,LEN('Data Summary'!A196)-9)</f>
        <v>#VALUE!</v>
      </c>
      <c r="B196" s="462" t="str">
        <f ca="1">+IF(ISTEXT('Data Summary'!B196),'Data Summary'!B196,"")</f>
        <v/>
      </c>
      <c r="C196" s="489" t="e">
        <f ca="1">+VALUE('Data Summary'!C196)</f>
        <v>#VALUE!</v>
      </c>
      <c r="D196" s="490" t="e">
        <f ca="1">+IF(AND(ISNUMBER(OFFSET('Water Data'!$D$4,0,10*ROW('Water Data'!D190))),'Data Summary'!BS196="Yes"),100-OFFSET('Water Data'!$D$4,0,10*ROW('Water Data'!D190)),NA())</f>
        <v>#N/A</v>
      </c>
      <c r="E196" s="490" t="e">
        <f ca="1">+IF(AND(ISNUMBER(OFFSET('Water Data'!$D$6,0,10*ROW('Water Data'!D190))),'Data Summary'!BT196="Yes"),OFFSET('Water Data'!$D$6,0,10*ROW('Water Data'!D190)),NA())</f>
        <v>#N/A</v>
      </c>
      <c r="F196" s="490" t="e">
        <f ca="1">+IF(AND(ISNUMBER(OFFSET('Water Data'!$D$9,0,10*ROW('Water Data'!D190))),'Data Summary'!BU196="Yes"),OFFSET('Water Data'!$D$9,0,10*ROW('Water Data'!D190)),NA())</f>
        <v>#N/A</v>
      </c>
      <c r="G196" s="490" t="e">
        <f ca="1">+IF(AND(ISNUMBER(OFFSET('Water Data'!$E$4,0,10*ROW('Water Data'!E190))),'Data Summary'!BV196="Yes"),100-OFFSET('Water Data'!$E$4,0,10*ROW('Water Data'!E190)),NA())</f>
        <v>#N/A</v>
      </c>
      <c r="H196" s="490" t="e">
        <f ca="1">+IF(AND(ISNUMBER(OFFSET('Water Data'!$E$6,0,10*ROW('Water Data'!E190))),'Data Summary'!BW196="Yes"),OFFSET('Water Data'!$E$6,0,10*ROW('Water Data'!E190)),NA())</f>
        <v>#N/A</v>
      </c>
      <c r="I196" s="490" t="e">
        <f ca="1">+IF(AND(ISNUMBER(OFFSET('Water Data'!$E$9,0,10*ROW('Water Data'!E190))),'Data Summary'!BX196="Yes"),OFFSET('Water Data'!$E$9,0,10*ROW('Water Data'!E190)),NA())</f>
        <v>#N/A</v>
      </c>
      <c r="J196" s="490" t="e">
        <f ca="1">+IF(AND(ISNUMBER(OFFSET('Water Data'!$F$4,0,10*ROW('Water Data'!F190))),'Data Summary'!BY196="Yes"),100-OFFSET('Water Data'!$F$4,0,10*ROW('Water Data'!F190)),NA())</f>
        <v>#N/A</v>
      </c>
      <c r="K196" s="490" t="e">
        <f ca="1">+IF(AND(ISNUMBER(OFFSET('Water Data'!$F$6,0,10*ROW('Water Data'!F190))),'Data Summary'!BZ196="Yes"),OFFSET('Water Data'!$F$6,0,10*ROW('Water Data'!F190)),NA())</f>
        <v>#N/A</v>
      </c>
      <c r="L196" s="490" t="e">
        <f ca="1">+IF(AND(ISNUMBER(OFFSET('Water Data'!$F$9,0,10*ROW('Water Data'!F190))),'Data Summary'!CA196="Yes"),OFFSET('Water Data'!$F$9,0,10*ROW('Water Data'!F190)),NA())</f>
        <v>#N/A</v>
      </c>
      <c r="M196" s="490" t="e">
        <f ca="1">+IF(AND(ISNUMBER(OFFSET('Water Data'!$G$4,0,10*ROW('Water Data'!G190))),'Data Summary'!CB196="Yes"),100-OFFSET('Water Data'!$G$4,0,10*ROW('Water Data'!G190)),NA())</f>
        <v>#N/A</v>
      </c>
      <c r="N196" s="490" t="e">
        <f ca="1">+IF(AND(ISNUMBER(OFFSET('Water Data'!$G$6,0,10*ROW('Water Data'!G190))),'Data Summary'!CC196="Yes"),OFFSET('Water Data'!$G$6,0,10*ROW('Water Data'!G190)),NA())</f>
        <v>#N/A</v>
      </c>
      <c r="O196" s="490" t="e">
        <f ca="1">+IF(AND(ISNUMBER(OFFSET('Water Data'!$G$9,0,10*ROW('Water Data'!G190))),'Data Summary'!CD196="Yes"),OFFSET('Water Data'!$G$9,0,10*ROW('Water Data'!G190)),NA())</f>
        <v>#N/A</v>
      </c>
      <c r="P196" s="490" t="e">
        <f ca="1">+IF(AND(ISNUMBER(OFFSET('Water Data'!$H$4,0,10*ROW('Water Data'!H190))),'Data Summary'!CE196="Yes"),100-OFFSET('Water Data'!$H$4,0,10*ROW('Water Data'!H190)),NA())</f>
        <v>#N/A</v>
      </c>
      <c r="Q196" s="490" t="e">
        <f ca="1">+IF(AND(ISNUMBER(OFFSET('Water Data'!$H$6,0,10*ROW('Water Data'!H190))),'Data Summary'!CF196="Yes"),OFFSET('Water Data'!$H$6,0,10*ROW('Water Data'!H190)),NA())</f>
        <v>#N/A</v>
      </c>
      <c r="R196" s="490" t="e">
        <f ca="1">+IF(AND(ISNUMBER(OFFSET('Water Data'!$H$9,0,10*ROW('Water Data'!H190))),'Data Summary'!CG196="Yes"),OFFSET('Water Data'!$H$9,0,10*ROW('Water Data'!H190)),NA())</f>
        <v>#N/A</v>
      </c>
      <c r="S196" s="490" t="e">
        <f ca="1">+IF(AND(ISNUMBER(OFFSET('Water Data'!$I$4,0,10*ROW('Water Data'!I190))),'Data Summary'!CH196="Yes"),100-OFFSET('Water Data'!$I$4,0,10*ROW('Water Data'!I190)),NA())</f>
        <v>#N/A</v>
      </c>
      <c r="T196" s="490" t="e">
        <f ca="1">+IF(AND(ISNUMBER(OFFSET('Water Data'!$I$6,0,10*ROW('Water Data'!I190))),'Data Summary'!CI196="Yes"),OFFSET('Water Data'!$I$6,0,10*ROW('Water Data'!I190)),NA())</f>
        <v>#N/A</v>
      </c>
      <c r="U196" s="490" t="e">
        <f ca="1">+IF(AND(ISNUMBER(OFFSET('Water Data'!$I$9,0,10*ROW('Water Data'!I190))),'Data Summary'!CJ196="Yes"),OFFSET('Water Data'!$I$9,0,10*ROW('Water Data'!I190)),NA())</f>
        <v>#N/A</v>
      </c>
      <c r="V196" s="491" t="e">
        <f ca="1">+IF(AND(ISNUMBER(OFFSET('Sanitation Data'!$D$4,0,10*ROW('Sanitation Data'!D190))),'Data Summary'!CK196="Yes"),100-OFFSET('Sanitation Data'!$D$4,0,10*ROW('Sanitation Data'!D190)),NA())</f>
        <v>#N/A</v>
      </c>
      <c r="W196" s="491" t="e">
        <f ca="1">+IF(AND(ISNUMBER(OFFSET('Sanitation Data'!$D$6,0,10*ROW('Sanitation Data'!D190))),'Data Summary'!CL196="Yes"),OFFSET('Sanitation Data'!$D$6,0,10*ROW('Sanitation Data'!D190)),NA())</f>
        <v>#N/A</v>
      </c>
      <c r="X196" s="491" t="e">
        <f ca="1">+IF(AND(ISNUMBER(OFFSET('Sanitation Data'!$D$10,0,10*ROW('Sanitation Data'!D190))),'Data Summary'!CM196="Yes"),OFFSET('Sanitation Data'!$D$10,0,10*ROW('Sanitation Data'!D190)),NA())</f>
        <v>#N/A</v>
      </c>
      <c r="Y196" s="491" t="e">
        <f ca="1">+IF(AND(ISNUMBER(OFFSET('Sanitation Data'!$D$11,0,10*ROW('Sanitation Data'!D190))),'Data Summary'!CN196="Yes"),OFFSET('Sanitation Data'!$D$11,0,10*ROW('Sanitation Data'!D190)),NA())</f>
        <v>#N/A</v>
      </c>
      <c r="Z196" s="491" t="e">
        <f ca="1">+IF(AND(ISNUMBER(OFFSET('Sanitation Data'!$D$12,0,10*ROW('Sanitation Data'!D190))),'Data Summary'!CO196="Yes"),OFFSET('Sanitation Data'!$D$12,0,10*ROW('Sanitation Data'!D190)),NA())</f>
        <v>#N/A</v>
      </c>
      <c r="AA196" s="491" t="e">
        <f ca="1">+IF(AND(ISNUMBER(OFFSET('Sanitation Data'!$E$4,0,10*ROW('Sanitation Data'!E190))),'Data Summary'!CP196="Yes"),100-OFFSET('Sanitation Data'!$E$4,0,10*ROW('Sanitation Data'!E190)),NA())</f>
        <v>#N/A</v>
      </c>
      <c r="AB196" s="491" t="e">
        <f ca="1">+IF(AND(ISNUMBER(OFFSET('Sanitation Data'!$E$6,0,10*ROW('Sanitation Data'!E190))),'Data Summary'!CQ196="Yes"),OFFSET('Sanitation Data'!$E$6,0,10*ROW('Sanitation Data'!E190)),NA())</f>
        <v>#N/A</v>
      </c>
      <c r="AC196" s="491" t="e">
        <f ca="1">+IF(AND(ISNUMBER(OFFSET('Sanitation Data'!$E$10,0,10*ROW('Sanitation Data'!E190))),'Data Summary'!CR196="Yes"),OFFSET('Sanitation Data'!$E$10,0,10*ROW('Sanitation Data'!E190)),NA())</f>
        <v>#N/A</v>
      </c>
      <c r="AD196" s="491" t="e">
        <f ca="1">+IF(AND(ISNUMBER(OFFSET('Sanitation Data'!$E$11,0,10*ROW('Sanitation Data'!E190))),'Data Summary'!CS196="Yes"),OFFSET('Sanitation Data'!$E$11,0,10*ROW('Sanitation Data'!E190)),NA())</f>
        <v>#N/A</v>
      </c>
      <c r="AE196" s="491" t="e">
        <f ca="1">+IF(AND(ISNUMBER(OFFSET('Sanitation Data'!$E$12,0,10*ROW('Sanitation Data'!E190))),'Data Summary'!CT196="Yes"),OFFSET('Sanitation Data'!$E$12,0,10*ROW('Sanitation Data'!E190)),NA())</f>
        <v>#N/A</v>
      </c>
      <c r="AF196" s="491" t="e">
        <f ca="1">+IF(AND(ISNUMBER(OFFSET('Sanitation Data'!$F$4,0,10*ROW('Sanitation Data'!F190))),'Data Summary'!CU196="Yes"),100-OFFSET('Sanitation Data'!$F$4,0,10*ROW('Sanitation Data'!F190)),NA())</f>
        <v>#N/A</v>
      </c>
      <c r="AG196" s="491" t="e">
        <f ca="1">+IF(AND(ISNUMBER(OFFSET('Sanitation Data'!$F$6,0,10*ROW('Sanitation Data'!F190))),'Data Summary'!CV196="Yes"),OFFSET('Sanitation Data'!$F$6,0,10*ROW('Sanitation Data'!F190)),NA())</f>
        <v>#N/A</v>
      </c>
      <c r="AH196" s="491" t="e">
        <f ca="1">+IF(AND(ISNUMBER(OFFSET('Sanitation Data'!$F$10,0,10*ROW('Sanitation Data'!F190))),'Data Summary'!CW196="Yes"),OFFSET('Sanitation Data'!$F$10,0,10*ROW('Sanitation Data'!F190)),NA())</f>
        <v>#N/A</v>
      </c>
      <c r="AI196" s="491" t="e">
        <f ca="1">+IF(AND(ISNUMBER(OFFSET('Sanitation Data'!$F$11,0,10*ROW('Sanitation Data'!F190))),'Data Summary'!CX196="Yes"),OFFSET('Sanitation Data'!$F$11,0,10*ROW('Sanitation Data'!F190)),NA())</f>
        <v>#N/A</v>
      </c>
      <c r="AJ196" s="491" t="e">
        <f ca="1">+IF(AND(ISNUMBER(OFFSET('Sanitation Data'!$F$12,0,10*ROW('Sanitation Data'!F190))),'Data Summary'!CY196="Yes"),OFFSET('Sanitation Data'!$F$12,0,10*ROW('Sanitation Data'!F190)),NA())</f>
        <v>#N/A</v>
      </c>
      <c r="AK196" s="491" t="e">
        <f ca="1">+IF(AND(ISNUMBER(OFFSET('Sanitation Data'!$G$4,0,10*ROW('Sanitation Data'!G190))),'Data Summary'!CZ196="Yes"),100-OFFSET('Sanitation Data'!$G$4,0,10*ROW('Sanitation Data'!G190)),NA())</f>
        <v>#N/A</v>
      </c>
      <c r="AL196" s="491" t="e">
        <f ca="1">+IF(AND(ISNUMBER(OFFSET('Sanitation Data'!$G$6,0,10*ROW('Sanitation Data'!G190))),'Data Summary'!DA196="Yes"),OFFSET('Sanitation Data'!$G$6,0,10*ROW('Sanitation Data'!G190)),NA())</f>
        <v>#N/A</v>
      </c>
      <c r="AM196" s="491" t="e">
        <f ca="1">+IF(AND(ISNUMBER(OFFSET('Sanitation Data'!$G$10,0,10*ROW('Sanitation Data'!G190))),'Data Summary'!DB196="Yes"),OFFSET('Sanitation Data'!$G$10,0,10*ROW('Sanitation Data'!G190)),NA())</f>
        <v>#N/A</v>
      </c>
      <c r="AN196" s="491" t="e">
        <f ca="1">+IF(AND(ISNUMBER(OFFSET('Sanitation Data'!$G$11,0,10*ROW('Sanitation Data'!G190))),'Data Summary'!DC196="Yes"),OFFSET('Sanitation Data'!$G$11,0,10*ROW('Sanitation Data'!G190)),NA())</f>
        <v>#N/A</v>
      </c>
      <c r="AO196" s="491" t="e">
        <f ca="1">+IF(AND(ISNUMBER(OFFSET('Sanitation Data'!$G$12,0,10*ROW('Sanitation Data'!G190))),'Data Summary'!DD196="Yes"),OFFSET('Sanitation Data'!$G$12,0,10*ROW('Sanitation Data'!G190)),NA())</f>
        <v>#N/A</v>
      </c>
      <c r="AP196" s="491" t="e">
        <f ca="1">+IF(AND(ISNUMBER(OFFSET('Sanitation Data'!$H$4,0,10*ROW('Sanitation Data'!H190))),'Data Summary'!DE196="Yes"),100-OFFSET('Sanitation Data'!$H$4,0,10*ROW('Sanitation Data'!H190)),NA())</f>
        <v>#N/A</v>
      </c>
      <c r="AQ196" s="491" t="e">
        <f ca="1">+IF(AND(ISNUMBER(OFFSET('Sanitation Data'!$H$6,0,10*ROW('Sanitation Data'!H190))),'Data Summary'!DF196="Yes"),OFFSET('Sanitation Data'!$H$6,0,10*ROW('Sanitation Data'!H190)),NA())</f>
        <v>#N/A</v>
      </c>
      <c r="AR196" s="491" t="e">
        <f ca="1">+IF(AND(ISNUMBER(OFFSET('Sanitation Data'!$H$10,0,10*ROW('Sanitation Data'!H190))),'Data Summary'!DG196="Yes"),OFFSET('Sanitation Data'!$H$10,0,10*ROW('Sanitation Data'!H190)),NA())</f>
        <v>#N/A</v>
      </c>
      <c r="AS196" s="491" t="e">
        <f ca="1">+IF(AND(ISNUMBER(OFFSET('Sanitation Data'!$H$11,0,10*ROW('Sanitation Data'!H190))),'Data Summary'!DH196="Yes"),OFFSET('Sanitation Data'!$H$11,0,10*ROW('Sanitation Data'!H190)),NA())</f>
        <v>#N/A</v>
      </c>
      <c r="AT196" s="491" t="e">
        <f ca="1">+IF(AND(ISNUMBER(OFFSET('Sanitation Data'!$H$12,0,10*ROW('Sanitation Data'!H190))),'Data Summary'!DI196="Yes"),OFFSET('Sanitation Data'!$H$12,0,10*ROW('Sanitation Data'!H190)),NA())</f>
        <v>#N/A</v>
      </c>
      <c r="AU196" s="491" t="e">
        <f ca="1">+IF(AND(ISNUMBER(OFFSET('Sanitation Data'!$I$4,0,10*ROW('Sanitation Data'!I190))),'Data Summary'!DJ196="Yes"),100-OFFSET('Sanitation Data'!$I$4,0,10*ROW('Sanitation Data'!I190)),NA())</f>
        <v>#N/A</v>
      </c>
      <c r="AV196" s="491" t="e">
        <f ca="1">+IF(AND(ISNUMBER(OFFSET('Sanitation Data'!$I$6,0,10*ROW('Sanitation Data'!I190))),'Data Summary'!DK196="Yes"),OFFSET('Sanitation Data'!$I$6,0,10*ROW('Sanitation Data'!I190)),NA())</f>
        <v>#N/A</v>
      </c>
      <c r="AW196" s="491" t="e">
        <f ca="1">+IF(AND(ISNUMBER(OFFSET('Sanitation Data'!$I$10,0,10*ROW('Sanitation Data'!I190))),'Data Summary'!DL196="Yes"),OFFSET('Sanitation Data'!$I$10,0,10*ROW('Sanitation Data'!I190)),NA())</f>
        <v>#N/A</v>
      </c>
      <c r="AX196" s="491" t="e">
        <f ca="1">+IF(AND(ISNUMBER(OFFSET('Sanitation Data'!$I$11,0,10*ROW('Sanitation Data'!I190))),'Data Summary'!DM196="Yes"),OFFSET('Sanitation Data'!$I$11,0,10*ROW('Sanitation Data'!I190)),NA())</f>
        <v>#N/A</v>
      </c>
      <c r="AY196" s="491" t="e">
        <f ca="1">+IF(AND(ISNUMBER(OFFSET('Sanitation Data'!$I$12,0,10*ROW('Sanitation Data'!I190))),'Data Summary'!DN196="Yes"),OFFSET('Sanitation Data'!$I$12,0,10*ROW('Sanitation Data'!I190)),NA())</f>
        <v>#N/A</v>
      </c>
      <c r="AZ196" s="492" t="e">
        <f ca="1">+IF(AND(ISNUMBER(OFFSET('Hygiene Data'!$D$5,0,10*ROW('Hygiene Data'!D190))),'Data Summary'!DO196="Yes"),OFFSET('Hygiene Data'!$D$5,0,10*ROW('Hygiene Data'!D190)),NA())</f>
        <v>#N/A</v>
      </c>
      <c r="BA196" s="492" t="e">
        <f ca="1">+IF(AND(ISNUMBER(OFFSET('Hygiene Data'!$D$7,0,10*ROW('Hygiene Data'!D190))),'Data Summary'!DP196="Yes"),OFFSET('Hygiene Data'!$D$7,0,10*ROW('Hygiene Data'!D190)),NA())</f>
        <v>#N/A</v>
      </c>
      <c r="BB196" s="492" t="e">
        <f ca="1">+IF(AND(ISNUMBER(OFFSET('Hygiene Data'!$D$9,0,10*ROW('Hygiene Data'!D190))),'Data Summary'!DQ196="Yes"),OFFSET('Hygiene Data'!$D$9,0,10*ROW('Hygiene Data'!D190)),NA())</f>
        <v>#N/A</v>
      </c>
      <c r="BC196" s="492" t="e">
        <f ca="1">+IF(AND(ISNUMBER(OFFSET('Hygiene Data'!$E$5,0,10*ROW('Hygiene Data'!E190))),'Data Summary'!DR196="Yes"),OFFSET('Hygiene Data'!$E$5,0,10*ROW('Hygiene Data'!E190)),NA())</f>
        <v>#N/A</v>
      </c>
      <c r="BD196" s="492" t="e">
        <f ca="1">+IF(AND(ISNUMBER(OFFSET('Hygiene Data'!$E$7,0,10*ROW('Hygiene Data'!E190))),'Data Summary'!DS196="Yes"),OFFSET('Hygiene Data'!$E$7,0,10*ROW('Hygiene Data'!E190)),NA())</f>
        <v>#N/A</v>
      </c>
      <c r="BE196" s="492" t="e">
        <f ca="1">+IF(AND(ISNUMBER(OFFSET('Hygiene Data'!$E$9,0,10*ROW('Hygiene Data'!E190))),'Data Summary'!DT196="Yes"),OFFSET('Hygiene Data'!$E$9,0,10*ROW('Hygiene Data'!E190)),NA())</f>
        <v>#N/A</v>
      </c>
      <c r="BF196" s="492" t="e">
        <f ca="1">+IF(AND(ISNUMBER(OFFSET('Hygiene Data'!$F$5,0,10*ROW('Hygiene Data'!F190))),'Data Summary'!DU196="Yes"),OFFSET('Hygiene Data'!$F$5,0,10*ROW('Hygiene Data'!F190)),NA())</f>
        <v>#N/A</v>
      </c>
      <c r="BG196" s="492" t="e">
        <f ca="1">+IF(AND(ISNUMBER(OFFSET('Hygiene Data'!$F$7,0,10*ROW('Hygiene Data'!F190))),'Data Summary'!DV196="Yes"),OFFSET('Hygiene Data'!$F$7,0,10*ROW('Hygiene Data'!F190)),NA())</f>
        <v>#N/A</v>
      </c>
      <c r="BH196" s="492" t="e">
        <f ca="1">+IF(AND(ISNUMBER(OFFSET('Hygiene Data'!$F$9,0,10*ROW('Hygiene Data'!F190))),'Data Summary'!DW196="Yes"),OFFSET('Hygiene Data'!$F$9,0,10*ROW('Hygiene Data'!F190)),NA())</f>
        <v>#N/A</v>
      </c>
      <c r="BI196" s="492" t="e">
        <f ca="1">+IF(AND(ISNUMBER(OFFSET('Hygiene Data'!$G$5,0,10*ROW('Hygiene Data'!G190))),'Data Summary'!DX196="Yes"),OFFSET('Hygiene Data'!$G$5,0,10*ROW('Hygiene Data'!G190)),NA())</f>
        <v>#N/A</v>
      </c>
      <c r="BJ196" s="492" t="e">
        <f ca="1">+IF(AND(ISNUMBER(OFFSET('Hygiene Data'!$G$7,0,10*ROW('Hygiene Data'!G190))),'Data Summary'!DY196="Yes"),OFFSET('Hygiene Data'!$G$7,0,10*ROW('Hygiene Data'!G190)),NA())</f>
        <v>#N/A</v>
      </c>
      <c r="BK196" s="492" t="e">
        <f ca="1">+IF(AND(ISNUMBER(OFFSET('Hygiene Data'!$G$9,0,10*ROW('Hygiene Data'!G190))),'Data Summary'!DZ196="Yes"),OFFSET('Hygiene Data'!$G$9,0,10*ROW('Hygiene Data'!G190)),NA())</f>
        <v>#N/A</v>
      </c>
      <c r="BL196" s="492" t="e">
        <f ca="1">+IF(AND(ISNUMBER(OFFSET('Hygiene Data'!$H$5,0,10*ROW('Hygiene Data'!H190))),'Data Summary'!EA196="Yes"),OFFSET('Hygiene Data'!$H$5,0,10*ROW('Hygiene Data'!H190)),NA())</f>
        <v>#N/A</v>
      </c>
      <c r="BM196" s="492" t="e">
        <f ca="1">+IF(AND(ISNUMBER(OFFSET('Hygiene Data'!$H$7,0,10*ROW('Hygiene Data'!H190))),'Data Summary'!EB196="Yes"),OFFSET('Hygiene Data'!$H$7,0,10*ROW('Hygiene Data'!H190)),NA())</f>
        <v>#N/A</v>
      </c>
      <c r="BN196" s="492" t="e">
        <f ca="1">+IF(AND(ISNUMBER(OFFSET('Hygiene Data'!$H$9,0,10*ROW('Hygiene Data'!H190))),'Data Summary'!EC196="Yes"),OFFSET('Hygiene Data'!$H$9,0,10*ROW('Hygiene Data'!H190)),NA())</f>
        <v>#N/A</v>
      </c>
      <c r="BO196" s="492" t="e">
        <f ca="1">+IF(AND(ISNUMBER(OFFSET('Hygiene Data'!$I$5,0,10*ROW('Hygiene Data'!I190))),'Data Summary'!ED196="Yes"),OFFSET('Hygiene Data'!$I$5,0,10*ROW('Hygiene Data'!I190)),NA())</f>
        <v>#N/A</v>
      </c>
      <c r="BP196" s="492" t="e">
        <f ca="1">+IF(AND(ISNUMBER(OFFSET('Hygiene Data'!$I$7,0,10*ROW('Hygiene Data'!I190))),'Data Summary'!EE196="Yes"),OFFSET('Hygiene Data'!$I$7,0,10*ROW('Hygiene Data'!I190)),NA())</f>
        <v>#N/A</v>
      </c>
      <c r="BQ196" s="492" t="e">
        <f ca="1">+IF(AND(ISNUMBER(OFFSET('Hygiene Data'!$I$9,0,10*ROW('Hygiene Data'!I190))),'Data Summary'!EF196="Yes"),OFFSET('Hygiene Data'!$I$9,0,10*ROW('Hygiene Data'!I190)),NA())</f>
        <v>#N/A</v>
      </c>
    </row>
    <row r="197" spans="1:69" x14ac:dyDescent="0.25">
      <c r="A197" s="488" t="e">
        <f ca="1">+RIGHT('Data Summary'!A197,LEN('Data Summary'!A197)-9)</f>
        <v>#VALUE!</v>
      </c>
      <c r="B197" s="462" t="str">
        <f ca="1">+IF(ISTEXT('Data Summary'!B197),'Data Summary'!B197,"")</f>
        <v/>
      </c>
      <c r="C197" s="489" t="e">
        <f ca="1">+VALUE('Data Summary'!C197)</f>
        <v>#VALUE!</v>
      </c>
      <c r="D197" s="490" t="e">
        <f ca="1">+IF(AND(ISNUMBER(OFFSET('Water Data'!$D$4,0,10*ROW('Water Data'!D191))),'Data Summary'!BS197="Yes"),100-OFFSET('Water Data'!$D$4,0,10*ROW('Water Data'!D191)),NA())</f>
        <v>#N/A</v>
      </c>
      <c r="E197" s="490" t="e">
        <f ca="1">+IF(AND(ISNUMBER(OFFSET('Water Data'!$D$6,0,10*ROW('Water Data'!D191))),'Data Summary'!BT197="Yes"),OFFSET('Water Data'!$D$6,0,10*ROW('Water Data'!D191)),NA())</f>
        <v>#N/A</v>
      </c>
      <c r="F197" s="490" t="e">
        <f ca="1">+IF(AND(ISNUMBER(OFFSET('Water Data'!$D$9,0,10*ROW('Water Data'!D191))),'Data Summary'!BU197="Yes"),OFFSET('Water Data'!$D$9,0,10*ROW('Water Data'!D191)),NA())</f>
        <v>#N/A</v>
      </c>
      <c r="G197" s="490" t="e">
        <f ca="1">+IF(AND(ISNUMBER(OFFSET('Water Data'!$E$4,0,10*ROW('Water Data'!E191))),'Data Summary'!BV197="Yes"),100-OFFSET('Water Data'!$E$4,0,10*ROW('Water Data'!E191)),NA())</f>
        <v>#N/A</v>
      </c>
      <c r="H197" s="490" t="e">
        <f ca="1">+IF(AND(ISNUMBER(OFFSET('Water Data'!$E$6,0,10*ROW('Water Data'!E191))),'Data Summary'!BW197="Yes"),OFFSET('Water Data'!$E$6,0,10*ROW('Water Data'!E191)),NA())</f>
        <v>#N/A</v>
      </c>
      <c r="I197" s="490" t="e">
        <f ca="1">+IF(AND(ISNUMBER(OFFSET('Water Data'!$E$9,0,10*ROW('Water Data'!E191))),'Data Summary'!BX197="Yes"),OFFSET('Water Data'!$E$9,0,10*ROW('Water Data'!E191)),NA())</f>
        <v>#N/A</v>
      </c>
      <c r="J197" s="490" t="e">
        <f ca="1">+IF(AND(ISNUMBER(OFFSET('Water Data'!$F$4,0,10*ROW('Water Data'!F191))),'Data Summary'!BY197="Yes"),100-OFFSET('Water Data'!$F$4,0,10*ROW('Water Data'!F191)),NA())</f>
        <v>#N/A</v>
      </c>
      <c r="K197" s="490" t="e">
        <f ca="1">+IF(AND(ISNUMBER(OFFSET('Water Data'!$F$6,0,10*ROW('Water Data'!F191))),'Data Summary'!BZ197="Yes"),OFFSET('Water Data'!$F$6,0,10*ROW('Water Data'!F191)),NA())</f>
        <v>#N/A</v>
      </c>
      <c r="L197" s="490" t="e">
        <f ca="1">+IF(AND(ISNUMBER(OFFSET('Water Data'!$F$9,0,10*ROW('Water Data'!F191))),'Data Summary'!CA197="Yes"),OFFSET('Water Data'!$F$9,0,10*ROW('Water Data'!F191)),NA())</f>
        <v>#N/A</v>
      </c>
      <c r="M197" s="490" t="e">
        <f ca="1">+IF(AND(ISNUMBER(OFFSET('Water Data'!$G$4,0,10*ROW('Water Data'!G191))),'Data Summary'!CB197="Yes"),100-OFFSET('Water Data'!$G$4,0,10*ROW('Water Data'!G191)),NA())</f>
        <v>#N/A</v>
      </c>
      <c r="N197" s="490" t="e">
        <f ca="1">+IF(AND(ISNUMBER(OFFSET('Water Data'!$G$6,0,10*ROW('Water Data'!G191))),'Data Summary'!CC197="Yes"),OFFSET('Water Data'!$G$6,0,10*ROW('Water Data'!G191)),NA())</f>
        <v>#N/A</v>
      </c>
      <c r="O197" s="490" t="e">
        <f ca="1">+IF(AND(ISNUMBER(OFFSET('Water Data'!$G$9,0,10*ROW('Water Data'!G191))),'Data Summary'!CD197="Yes"),OFFSET('Water Data'!$G$9,0,10*ROW('Water Data'!G191)),NA())</f>
        <v>#N/A</v>
      </c>
      <c r="P197" s="490" t="e">
        <f ca="1">+IF(AND(ISNUMBER(OFFSET('Water Data'!$H$4,0,10*ROW('Water Data'!H191))),'Data Summary'!CE197="Yes"),100-OFFSET('Water Data'!$H$4,0,10*ROW('Water Data'!H191)),NA())</f>
        <v>#N/A</v>
      </c>
      <c r="Q197" s="490" t="e">
        <f ca="1">+IF(AND(ISNUMBER(OFFSET('Water Data'!$H$6,0,10*ROW('Water Data'!H191))),'Data Summary'!CF197="Yes"),OFFSET('Water Data'!$H$6,0,10*ROW('Water Data'!H191)),NA())</f>
        <v>#N/A</v>
      </c>
      <c r="R197" s="490" t="e">
        <f ca="1">+IF(AND(ISNUMBER(OFFSET('Water Data'!$H$9,0,10*ROW('Water Data'!H191))),'Data Summary'!CG197="Yes"),OFFSET('Water Data'!$H$9,0,10*ROW('Water Data'!H191)),NA())</f>
        <v>#N/A</v>
      </c>
      <c r="S197" s="490" t="e">
        <f ca="1">+IF(AND(ISNUMBER(OFFSET('Water Data'!$I$4,0,10*ROW('Water Data'!I191))),'Data Summary'!CH197="Yes"),100-OFFSET('Water Data'!$I$4,0,10*ROW('Water Data'!I191)),NA())</f>
        <v>#N/A</v>
      </c>
      <c r="T197" s="490" t="e">
        <f ca="1">+IF(AND(ISNUMBER(OFFSET('Water Data'!$I$6,0,10*ROW('Water Data'!I191))),'Data Summary'!CI197="Yes"),OFFSET('Water Data'!$I$6,0,10*ROW('Water Data'!I191)),NA())</f>
        <v>#N/A</v>
      </c>
      <c r="U197" s="490" t="e">
        <f ca="1">+IF(AND(ISNUMBER(OFFSET('Water Data'!$I$9,0,10*ROW('Water Data'!I191))),'Data Summary'!CJ197="Yes"),OFFSET('Water Data'!$I$9,0,10*ROW('Water Data'!I191)),NA())</f>
        <v>#N/A</v>
      </c>
      <c r="V197" s="491" t="e">
        <f ca="1">+IF(AND(ISNUMBER(OFFSET('Sanitation Data'!$D$4,0,10*ROW('Sanitation Data'!D191))),'Data Summary'!CK197="Yes"),100-OFFSET('Sanitation Data'!$D$4,0,10*ROW('Sanitation Data'!D191)),NA())</f>
        <v>#N/A</v>
      </c>
      <c r="W197" s="491" t="e">
        <f ca="1">+IF(AND(ISNUMBER(OFFSET('Sanitation Data'!$D$6,0,10*ROW('Sanitation Data'!D191))),'Data Summary'!CL197="Yes"),OFFSET('Sanitation Data'!$D$6,0,10*ROW('Sanitation Data'!D191)),NA())</f>
        <v>#N/A</v>
      </c>
      <c r="X197" s="491" t="e">
        <f ca="1">+IF(AND(ISNUMBER(OFFSET('Sanitation Data'!$D$10,0,10*ROW('Sanitation Data'!D191))),'Data Summary'!CM197="Yes"),OFFSET('Sanitation Data'!$D$10,0,10*ROW('Sanitation Data'!D191)),NA())</f>
        <v>#N/A</v>
      </c>
      <c r="Y197" s="491" t="e">
        <f ca="1">+IF(AND(ISNUMBER(OFFSET('Sanitation Data'!$D$11,0,10*ROW('Sanitation Data'!D191))),'Data Summary'!CN197="Yes"),OFFSET('Sanitation Data'!$D$11,0,10*ROW('Sanitation Data'!D191)),NA())</f>
        <v>#N/A</v>
      </c>
      <c r="Z197" s="491" t="e">
        <f ca="1">+IF(AND(ISNUMBER(OFFSET('Sanitation Data'!$D$12,0,10*ROW('Sanitation Data'!D191))),'Data Summary'!CO197="Yes"),OFFSET('Sanitation Data'!$D$12,0,10*ROW('Sanitation Data'!D191)),NA())</f>
        <v>#N/A</v>
      </c>
      <c r="AA197" s="491" t="e">
        <f ca="1">+IF(AND(ISNUMBER(OFFSET('Sanitation Data'!$E$4,0,10*ROW('Sanitation Data'!E191))),'Data Summary'!CP197="Yes"),100-OFFSET('Sanitation Data'!$E$4,0,10*ROW('Sanitation Data'!E191)),NA())</f>
        <v>#N/A</v>
      </c>
      <c r="AB197" s="491" t="e">
        <f ca="1">+IF(AND(ISNUMBER(OFFSET('Sanitation Data'!$E$6,0,10*ROW('Sanitation Data'!E191))),'Data Summary'!CQ197="Yes"),OFFSET('Sanitation Data'!$E$6,0,10*ROW('Sanitation Data'!E191)),NA())</f>
        <v>#N/A</v>
      </c>
      <c r="AC197" s="491" t="e">
        <f ca="1">+IF(AND(ISNUMBER(OFFSET('Sanitation Data'!$E$10,0,10*ROW('Sanitation Data'!E191))),'Data Summary'!CR197="Yes"),OFFSET('Sanitation Data'!$E$10,0,10*ROW('Sanitation Data'!E191)),NA())</f>
        <v>#N/A</v>
      </c>
      <c r="AD197" s="491" t="e">
        <f ca="1">+IF(AND(ISNUMBER(OFFSET('Sanitation Data'!$E$11,0,10*ROW('Sanitation Data'!E191))),'Data Summary'!CS197="Yes"),OFFSET('Sanitation Data'!$E$11,0,10*ROW('Sanitation Data'!E191)),NA())</f>
        <v>#N/A</v>
      </c>
      <c r="AE197" s="491" t="e">
        <f ca="1">+IF(AND(ISNUMBER(OFFSET('Sanitation Data'!$E$12,0,10*ROW('Sanitation Data'!E191))),'Data Summary'!CT197="Yes"),OFFSET('Sanitation Data'!$E$12,0,10*ROW('Sanitation Data'!E191)),NA())</f>
        <v>#N/A</v>
      </c>
      <c r="AF197" s="491" t="e">
        <f ca="1">+IF(AND(ISNUMBER(OFFSET('Sanitation Data'!$F$4,0,10*ROW('Sanitation Data'!F191))),'Data Summary'!CU197="Yes"),100-OFFSET('Sanitation Data'!$F$4,0,10*ROW('Sanitation Data'!F191)),NA())</f>
        <v>#N/A</v>
      </c>
      <c r="AG197" s="491" t="e">
        <f ca="1">+IF(AND(ISNUMBER(OFFSET('Sanitation Data'!$F$6,0,10*ROW('Sanitation Data'!F191))),'Data Summary'!CV197="Yes"),OFFSET('Sanitation Data'!$F$6,0,10*ROW('Sanitation Data'!F191)),NA())</f>
        <v>#N/A</v>
      </c>
      <c r="AH197" s="491" t="e">
        <f ca="1">+IF(AND(ISNUMBER(OFFSET('Sanitation Data'!$F$10,0,10*ROW('Sanitation Data'!F191))),'Data Summary'!CW197="Yes"),OFFSET('Sanitation Data'!$F$10,0,10*ROW('Sanitation Data'!F191)),NA())</f>
        <v>#N/A</v>
      </c>
      <c r="AI197" s="491" t="e">
        <f ca="1">+IF(AND(ISNUMBER(OFFSET('Sanitation Data'!$F$11,0,10*ROW('Sanitation Data'!F191))),'Data Summary'!CX197="Yes"),OFFSET('Sanitation Data'!$F$11,0,10*ROW('Sanitation Data'!F191)),NA())</f>
        <v>#N/A</v>
      </c>
      <c r="AJ197" s="491" t="e">
        <f ca="1">+IF(AND(ISNUMBER(OFFSET('Sanitation Data'!$F$12,0,10*ROW('Sanitation Data'!F191))),'Data Summary'!CY197="Yes"),OFFSET('Sanitation Data'!$F$12,0,10*ROW('Sanitation Data'!F191)),NA())</f>
        <v>#N/A</v>
      </c>
      <c r="AK197" s="491" t="e">
        <f ca="1">+IF(AND(ISNUMBER(OFFSET('Sanitation Data'!$G$4,0,10*ROW('Sanitation Data'!G191))),'Data Summary'!CZ197="Yes"),100-OFFSET('Sanitation Data'!$G$4,0,10*ROW('Sanitation Data'!G191)),NA())</f>
        <v>#N/A</v>
      </c>
      <c r="AL197" s="491" t="e">
        <f ca="1">+IF(AND(ISNUMBER(OFFSET('Sanitation Data'!$G$6,0,10*ROW('Sanitation Data'!G191))),'Data Summary'!DA197="Yes"),OFFSET('Sanitation Data'!$G$6,0,10*ROW('Sanitation Data'!G191)),NA())</f>
        <v>#N/A</v>
      </c>
      <c r="AM197" s="491" t="e">
        <f ca="1">+IF(AND(ISNUMBER(OFFSET('Sanitation Data'!$G$10,0,10*ROW('Sanitation Data'!G191))),'Data Summary'!DB197="Yes"),OFFSET('Sanitation Data'!$G$10,0,10*ROW('Sanitation Data'!G191)),NA())</f>
        <v>#N/A</v>
      </c>
      <c r="AN197" s="491" t="e">
        <f ca="1">+IF(AND(ISNUMBER(OFFSET('Sanitation Data'!$G$11,0,10*ROW('Sanitation Data'!G191))),'Data Summary'!DC197="Yes"),OFFSET('Sanitation Data'!$G$11,0,10*ROW('Sanitation Data'!G191)),NA())</f>
        <v>#N/A</v>
      </c>
      <c r="AO197" s="491" t="e">
        <f ca="1">+IF(AND(ISNUMBER(OFFSET('Sanitation Data'!$G$12,0,10*ROW('Sanitation Data'!G191))),'Data Summary'!DD197="Yes"),OFFSET('Sanitation Data'!$G$12,0,10*ROW('Sanitation Data'!G191)),NA())</f>
        <v>#N/A</v>
      </c>
      <c r="AP197" s="491" t="e">
        <f ca="1">+IF(AND(ISNUMBER(OFFSET('Sanitation Data'!$H$4,0,10*ROW('Sanitation Data'!H191))),'Data Summary'!DE197="Yes"),100-OFFSET('Sanitation Data'!$H$4,0,10*ROW('Sanitation Data'!H191)),NA())</f>
        <v>#N/A</v>
      </c>
      <c r="AQ197" s="491" t="e">
        <f ca="1">+IF(AND(ISNUMBER(OFFSET('Sanitation Data'!$H$6,0,10*ROW('Sanitation Data'!H191))),'Data Summary'!DF197="Yes"),OFFSET('Sanitation Data'!$H$6,0,10*ROW('Sanitation Data'!H191)),NA())</f>
        <v>#N/A</v>
      </c>
      <c r="AR197" s="491" t="e">
        <f ca="1">+IF(AND(ISNUMBER(OFFSET('Sanitation Data'!$H$10,0,10*ROW('Sanitation Data'!H191))),'Data Summary'!DG197="Yes"),OFFSET('Sanitation Data'!$H$10,0,10*ROW('Sanitation Data'!H191)),NA())</f>
        <v>#N/A</v>
      </c>
      <c r="AS197" s="491" t="e">
        <f ca="1">+IF(AND(ISNUMBER(OFFSET('Sanitation Data'!$H$11,0,10*ROW('Sanitation Data'!H191))),'Data Summary'!DH197="Yes"),OFFSET('Sanitation Data'!$H$11,0,10*ROW('Sanitation Data'!H191)),NA())</f>
        <v>#N/A</v>
      </c>
      <c r="AT197" s="491" t="e">
        <f ca="1">+IF(AND(ISNUMBER(OFFSET('Sanitation Data'!$H$12,0,10*ROW('Sanitation Data'!H191))),'Data Summary'!DI197="Yes"),OFFSET('Sanitation Data'!$H$12,0,10*ROW('Sanitation Data'!H191)),NA())</f>
        <v>#N/A</v>
      </c>
      <c r="AU197" s="491" t="e">
        <f ca="1">+IF(AND(ISNUMBER(OFFSET('Sanitation Data'!$I$4,0,10*ROW('Sanitation Data'!I191))),'Data Summary'!DJ197="Yes"),100-OFFSET('Sanitation Data'!$I$4,0,10*ROW('Sanitation Data'!I191)),NA())</f>
        <v>#N/A</v>
      </c>
      <c r="AV197" s="491" t="e">
        <f ca="1">+IF(AND(ISNUMBER(OFFSET('Sanitation Data'!$I$6,0,10*ROW('Sanitation Data'!I191))),'Data Summary'!DK197="Yes"),OFFSET('Sanitation Data'!$I$6,0,10*ROW('Sanitation Data'!I191)),NA())</f>
        <v>#N/A</v>
      </c>
      <c r="AW197" s="491" t="e">
        <f ca="1">+IF(AND(ISNUMBER(OFFSET('Sanitation Data'!$I$10,0,10*ROW('Sanitation Data'!I191))),'Data Summary'!DL197="Yes"),OFFSET('Sanitation Data'!$I$10,0,10*ROW('Sanitation Data'!I191)),NA())</f>
        <v>#N/A</v>
      </c>
      <c r="AX197" s="491" t="e">
        <f ca="1">+IF(AND(ISNUMBER(OFFSET('Sanitation Data'!$I$11,0,10*ROW('Sanitation Data'!I191))),'Data Summary'!DM197="Yes"),OFFSET('Sanitation Data'!$I$11,0,10*ROW('Sanitation Data'!I191)),NA())</f>
        <v>#N/A</v>
      </c>
      <c r="AY197" s="491" t="e">
        <f ca="1">+IF(AND(ISNUMBER(OFFSET('Sanitation Data'!$I$12,0,10*ROW('Sanitation Data'!I191))),'Data Summary'!DN197="Yes"),OFFSET('Sanitation Data'!$I$12,0,10*ROW('Sanitation Data'!I191)),NA())</f>
        <v>#N/A</v>
      </c>
      <c r="AZ197" s="492" t="e">
        <f ca="1">+IF(AND(ISNUMBER(OFFSET('Hygiene Data'!$D$5,0,10*ROW('Hygiene Data'!D191))),'Data Summary'!DO197="Yes"),OFFSET('Hygiene Data'!$D$5,0,10*ROW('Hygiene Data'!D191)),NA())</f>
        <v>#N/A</v>
      </c>
      <c r="BA197" s="492" t="e">
        <f ca="1">+IF(AND(ISNUMBER(OFFSET('Hygiene Data'!$D$7,0,10*ROW('Hygiene Data'!D191))),'Data Summary'!DP197="Yes"),OFFSET('Hygiene Data'!$D$7,0,10*ROW('Hygiene Data'!D191)),NA())</f>
        <v>#N/A</v>
      </c>
      <c r="BB197" s="492" t="e">
        <f ca="1">+IF(AND(ISNUMBER(OFFSET('Hygiene Data'!$D$9,0,10*ROW('Hygiene Data'!D191))),'Data Summary'!DQ197="Yes"),OFFSET('Hygiene Data'!$D$9,0,10*ROW('Hygiene Data'!D191)),NA())</f>
        <v>#N/A</v>
      </c>
      <c r="BC197" s="492" t="e">
        <f ca="1">+IF(AND(ISNUMBER(OFFSET('Hygiene Data'!$E$5,0,10*ROW('Hygiene Data'!E191))),'Data Summary'!DR197="Yes"),OFFSET('Hygiene Data'!$E$5,0,10*ROW('Hygiene Data'!E191)),NA())</f>
        <v>#N/A</v>
      </c>
      <c r="BD197" s="492" t="e">
        <f ca="1">+IF(AND(ISNUMBER(OFFSET('Hygiene Data'!$E$7,0,10*ROW('Hygiene Data'!E191))),'Data Summary'!DS197="Yes"),OFFSET('Hygiene Data'!$E$7,0,10*ROW('Hygiene Data'!E191)),NA())</f>
        <v>#N/A</v>
      </c>
      <c r="BE197" s="492" t="e">
        <f ca="1">+IF(AND(ISNUMBER(OFFSET('Hygiene Data'!$E$9,0,10*ROW('Hygiene Data'!E191))),'Data Summary'!DT197="Yes"),OFFSET('Hygiene Data'!$E$9,0,10*ROW('Hygiene Data'!E191)),NA())</f>
        <v>#N/A</v>
      </c>
      <c r="BF197" s="492" t="e">
        <f ca="1">+IF(AND(ISNUMBER(OFFSET('Hygiene Data'!$F$5,0,10*ROW('Hygiene Data'!F191))),'Data Summary'!DU197="Yes"),OFFSET('Hygiene Data'!$F$5,0,10*ROW('Hygiene Data'!F191)),NA())</f>
        <v>#N/A</v>
      </c>
      <c r="BG197" s="492" t="e">
        <f ca="1">+IF(AND(ISNUMBER(OFFSET('Hygiene Data'!$F$7,0,10*ROW('Hygiene Data'!F191))),'Data Summary'!DV197="Yes"),OFFSET('Hygiene Data'!$F$7,0,10*ROW('Hygiene Data'!F191)),NA())</f>
        <v>#N/A</v>
      </c>
      <c r="BH197" s="492" t="e">
        <f ca="1">+IF(AND(ISNUMBER(OFFSET('Hygiene Data'!$F$9,0,10*ROW('Hygiene Data'!F191))),'Data Summary'!DW197="Yes"),OFFSET('Hygiene Data'!$F$9,0,10*ROW('Hygiene Data'!F191)),NA())</f>
        <v>#N/A</v>
      </c>
      <c r="BI197" s="492" t="e">
        <f ca="1">+IF(AND(ISNUMBER(OFFSET('Hygiene Data'!$G$5,0,10*ROW('Hygiene Data'!G191))),'Data Summary'!DX197="Yes"),OFFSET('Hygiene Data'!$G$5,0,10*ROW('Hygiene Data'!G191)),NA())</f>
        <v>#N/A</v>
      </c>
      <c r="BJ197" s="492" t="e">
        <f ca="1">+IF(AND(ISNUMBER(OFFSET('Hygiene Data'!$G$7,0,10*ROW('Hygiene Data'!G191))),'Data Summary'!DY197="Yes"),OFFSET('Hygiene Data'!$G$7,0,10*ROW('Hygiene Data'!G191)),NA())</f>
        <v>#N/A</v>
      </c>
      <c r="BK197" s="492" t="e">
        <f ca="1">+IF(AND(ISNUMBER(OFFSET('Hygiene Data'!$G$9,0,10*ROW('Hygiene Data'!G191))),'Data Summary'!DZ197="Yes"),OFFSET('Hygiene Data'!$G$9,0,10*ROW('Hygiene Data'!G191)),NA())</f>
        <v>#N/A</v>
      </c>
      <c r="BL197" s="492" t="e">
        <f ca="1">+IF(AND(ISNUMBER(OFFSET('Hygiene Data'!$H$5,0,10*ROW('Hygiene Data'!H191))),'Data Summary'!EA197="Yes"),OFFSET('Hygiene Data'!$H$5,0,10*ROW('Hygiene Data'!H191)),NA())</f>
        <v>#N/A</v>
      </c>
      <c r="BM197" s="492" t="e">
        <f ca="1">+IF(AND(ISNUMBER(OFFSET('Hygiene Data'!$H$7,0,10*ROW('Hygiene Data'!H191))),'Data Summary'!EB197="Yes"),OFFSET('Hygiene Data'!$H$7,0,10*ROW('Hygiene Data'!H191)),NA())</f>
        <v>#N/A</v>
      </c>
      <c r="BN197" s="492" t="e">
        <f ca="1">+IF(AND(ISNUMBER(OFFSET('Hygiene Data'!$H$9,0,10*ROW('Hygiene Data'!H191))),'Data Summary'!EC197="Yes"),OFFSET('Hygiene Data'!$H$9,0,10*ROW('Hygiene Data'!H191)),NA())</f>
        <v>#N/A</v>
      </c>
      <c r="BO197" s="492" t="e">
        <f ca="1">+IF(AND(ISNUMBER(OFFSET('Hygiene Data'!$I$5,0,10*ROW('Hygiene Data'!I191))),'Data Summary'!ED197="Yes"),OFFSET('Hygiene Data'!$I$5,0,10*ROW('Hygiene Data'!I191)),NA())</f>
        <v>#N/A</v>
      </c>
      <c r="BP197" s="492" t="e">
        <f ca="1">+IF(AND(ISNUMBER(OFFSET('Hygiene Data'!$I$7,0,10*ROW('Hygiene Data'!I191))),'Data Summary'!EE197="Yes"),OFFSET('Hygiene Data'!$I$7,0,10*ROW('Hygiene Data'!I191)),NA())</f>
        <v>#N/A</v>
      </c>
      <c r="BQ197" s="492" t="e">
        <f ca="1">+IF(AND(ISNUMBER(OFFSET('Hygiene Data'!$I$9,0,10*ROW('Hygiene Data'!I191))),'Data Summary'!EF197="Yes"),OFFSET('Hygiene Data'!$I$9,0,10*ROW('Hygiene Data'!I191)),NA())</f>
        <v>#N/A</v>
      </c>
    </row>
    <row r="198" spans="1:69" x14ac:dyDescent="0.25">
      <c r="A198" s="488" t="e">
        <f ca="1">+RIGHT('Data Summary'!A198,LEN('Data Summary'!A198)-9)</f>
        <v>#VALUE!</v>
      </c>
      <c r="B198" s="462" t="str">
        <f ca="1">+IF(ISTEXT('Data Summary'!B198),'Data Summary'!B198,"")</f>
        <v/>
      </c>
      <c r="C198" s="489" t="e">
        <f ca="1">+VALUE('Data Summary'!C198)</f>
        <v>#VALUE!</v>
      </c>
      <c r="D198" s="490" t="e">
        <f ca="1">+IF(AND(ISNUMBER(OFFSET('Water Data'!$D$4,0,10*ROW('Water Data'!D192))),'Data Summary'!BS198="Yes"),100-OFFSET('Water Data'!$D$4,0,10*ROW('Water Data'!D192)),NA())</f>
        <v>#N/A</v>
      </c>
      <c r="E198" s="490" t="e">
        <f ca="1">+IF(AND(ISNUMBER(OFFSET('Water Data'!$D$6,0,10*ROW('Water Data'!D192))),'Data Summary'!BT198="Yes"),OFFSET('Water Data'!$D$6,0,10*ROW('Water Data'!D192)),NA())</f>
        <v>#N/A</v>
      </c>
      <c r="F198" s="490" t="e">
        <f ca="1">+IF(AND(ISNUMBER(OFFSET('Water Data'!$D$9,0,10*ROW('Water Data'!D192))),'Data Summary'!BU198="Yes"),OFFSET('Water Data'!$D$9,0,10*ROW('Water Data'!D192)),NA())</f>
        <v>#N/A</v>
      </c>
      <c r="G198" s="490" t="e">
        <f ca="1">+IF(AND(ISNUMBER(OFFSET('Water Data'!$E$4,0,10*ROW('Water Data'!E192))),'Data Summary'!BV198="Yes"),100-OFFSET('Water Data'!$E$4,0,10*ROW('Water Data'!E192)),NA())</f>
        <v>#N/A</v>
      </c>
      <c r="H198" s="490" t="e">
        <f ca="1">+IF(AND(ISNUMBER(OFFSET('Water Data'!$E$6,0,10*ROW('Water Data'!E192))),'Data Summary'!BW198="Yes"),OFFSET('Water Data'!$E$6,0,10*ROW('Water Data'!E192)),NA())</f>
        <v>#N/A</v>
      </c>
      <c r="I198" s="490" t="e">
        <f ca="1">+IF(AND(ISNUMBER(OFFSET('Water Data'!$E$9,0,10*ROW('Water Data'!E192))),'Data Summary'!BX198="Yes"),OFFSET('Water Data'!$E$9,0,10*ROW('Water Data'!E192)),NA())</f>
        <v>#N/A</v>
      </c>
      <c r="J198" s="490" t="e">
        <f ca="1">+IF(AND(ISNUMBER(OFFSET('Water Data'!$F$4,0,10*ROW('Water Data'!F192))),'Data Summary'!BY198="Yes"),100-OFFSET('Water Data'!$F$4,0,10*ROW('Water Data'!F192)),NA())</f>
        <v>#N/A</v>
      </c>
      <c r="K198" s="490" t="e">
        <f ca="1">+IF(AND(ISNUMBER(OFFSET('Water Data'!$F$6,0,10*ROW('Water Data'!F192))),'Data Summary'!BZ198="Yes"),OFFSET('Water Data'!$F$6,0,10*ROW('Water Data'!F192)),NA())</f>
        <v>#N/A</v>
      </c>
      <c r="L198" s="490" t="e">
        <f ca="1">+IF(AND(ISNUMBER(OFFSET('Water Data'!$F$9,0,10*ROW('Water Data'!F192))),'Data Summary'!CA198="Yes"),OFFSET('Water Data'!$F$9,0,10*ROW('Water Data'!F192)),NA())</f>
        <v>#N/A</v>
      </c>
      <c r="M198" s="490" t="e">
        <f ca="1">+IF(AND(ISNUMBER(OFFSET('Water Data'!$G$4,0,10*ROW('Water Data'!G192))),'Data Summary'!CB198="Yes"),100-OFFSET('Water Data'!$G$4,0,10*ROW('Water Data'!G192)),NA())</f>
        <v>#N/A</v>
      </c>
      <c r="N198" s="490" t="e">
        <f ca="1">+IF(AND(ISNUMBER(OFFSET('Water Data'!$G$6,0,10*ROW('Water Data'!G192))),'Data Summary'!CC198="Yes"),OFFSET('Water Data'!$G$6,0,10*ROW('Water Data'!G192)),NA())</f>
        <v>#N/A</v>
      </c>
      <c r="O198" s="490" t="e">
        <f ca="1">+IF(AND(ISNUMBER(OFFSET('Water Data'!$G$9,0,10*ROW('Water Data'!G192))),'Data Summary'!CD198="Yes"),OFFSET('Water Data'!$G$9,0,10*ROW('Water Data'!G192)),NA())</f>
        <v>#N/A</v>
      </c>
      <c r="P198" s="490" t="e">
        <f ca="1">+IF(AND(ISNUMBER(OFFSET('Water Data'!$H$4,0,10*ROW('Water Data'!H192))),'Data Summary'!CE198="Yes"),100-OFFSET('Water Data'!$H$4,0,10*ROW('Water Data'!H192)),NA())</f>
        <v>#N/A</v>
      </c>
      <c r="Q198" s="490" t="e">
        <f ca="1">+IF(AND(ISNUMBER(OFFSET('Water Data'!$H$6,0,10*ROW('Water Data'!H192))),'Data Summary'!CF198="Yes"),OFFSET('Water Data'!$H$6,0,10*ROW('Water Data'!H192)),NA())</f>
        <v>#N/A</v>
      </c>
      <c r="R198" s="490" t="e">
        <f ca="1">+IF(AND(ISNUMBER(OFFSET('Water Data'!$H$9,0,10*ROW('Water Data'!H192))),'Data Summary'!CG198="Yes"),OFFSET('Water Data'!$H$9,0,10*ROW('Water Data'!H192)),NA())</f>
        <v>#N/A</v>
      </c>
      <c r="S198" s="490" t="e">
        <f ca="1">+IF(AND(ISNUMBER(OFFSET('Water Data'!$I$4,0,10*ROW('Water Data'!I192))),'Data Summary'!CH198="Yes"),100-OFFSET('Water Data'!$I$4,0,10*ROW('Water Data'!I192)),NA())</f>
        <v>#N/A</v>
      </c>
      <c r="T198" s="490" t="e">
        <f ca="1">+IF(AND(ISNUMBER(OFFSET('Water Data'!$I$6,0,10*ROW('Water Data'!I192))),'Data Summary'!CI198="Yes"),OFFSET('Water Data'!$I$6,0,10*ROW('Water Data'!I192)),NA())</f>
        <v>#N/A</v>
      </c>
      <c r="U198" s="490" t="e">
        <f ca="1">+IF(AND(ISNUMBER(OFFSET('Water Data'!$I$9,0,10*ROW('Water Data'!I192))),'Data Summary'!CJ198="Yes"),OFFSET('Water Data'!$I$9,0,10*ROW('Water Data'!I192)),NA())</f>
        <v>#N/A</v>
      </c>
      <c r="V198" s="491" t="e">
        <f ca="1">+IF(AND(ISNUMBER(OFFSET('Sanitation Data'!$D$4,0,10*ROW('Sanitation Data'!D192))),'Data Summary'!CK198="Yes"),100-OFFSET('Sanitation Data'!$D$4,0,10*ROW('Sanitation Data'!D192)),NA())</f>
        <v>#N/A</v>
      </c>
      <c r="W198" s="491" t="e">
        <f ca="1">+IF(AND(ISNUMBER(OFFSET('Sanitation Data'!$D$6,0,10*ROW('Sanitation Data'!D192))),'Data Summary'!CL198="Yes"),OFFSET('Sanitation Data'!$D$6,0,10*ROW('Sanitation Data'!D192)),NA())</f>
        <v>#N/A</v>
      </c>
      <c r="X198" s="491" t="e">
        <f ca="1">+IF(AND(ISNUMBER(OFFSET('Sanitation Data'!$D$10,0,10*ROW('Sanitation Data'!D192))),'Data Summary'!CM198="Yes"),OFFSET('Sanitation Data'!$D$10,0,10*ROW('Sanitation Data'!D192)),NA())</f>
        <v>#N/A</v>
      </c>
      <c r="Y198" s="491" t="e">
        <f ca="1">+IF(AND(ISNUMBER(OFFSET('Sanitation Data'!$D$11,0,10*ROW('Sanitation Data'!D192))),'Data Summary'!CN198="Yes"),OFFSET('Sanitation Data'!$D$11,0,10*ROW('Sanitation Data'!D192)),NA())</f>
        <v>#N/A</v>
      </c>
      <c r="Z198" s="491" t="e">
        <f ca="1">+IF(AND(ISNUMBER(OFFSET('Sanitation Data'!$D$12,0,10*ROW('Sanitation Data'!D192))),'Data Summary'!CO198="Yes"),OFFSET('Sanitation Data'!$D$12,0,10*ROW('Sanitation Data'!D192)),NA())</f>
        <v>#N/A</v>
      </c>
      <c r="AA198" s="491" t="e">
        <f ca="1">+IF(AND(ISNUMBER(OFFSET('Sanitation Data'!$E$4,0,10*ROW('Sanitation Data'!E192))),'Data Summary'!CP198="Yes"),100-OFFSET('Sanitation Data'!$E$4,0,10*ROW('Sanitation Data'!E192)),NA())</f>
        <v>#N/A</v>
      </c>
      <c r="AB198" s="491" t="e">
        <f ca="1">+IF(AND(ISNUMBER(OFFSET('Sanitation Data'!$E$6,0,10*ROW('Sanitation Data'!E192))),'Data Summary'!CQ198="Yes"),OFFSET('Sanitation Data'!$E$6,0,10*ROW('Sanitation Data'!E192)),NA())</f>
        <v>#N/A</v>
      </c>
      <c r="AC198" s="491" t="e">
        <f ca="1">+IF(AND(ISNUMBER(OFFSET('Sanitation Data'!$E$10,0,10*ROW('Sanitation Data'!E192))),'Data Summary'!CR198="Yes"),OFFSET('Sanitation Data'!$E$10,0,10*ROW('Sanitation Data'!E192)),NA())</f>
        <v>#N/A</v>
      </c>
      <c r="AD198" s="491" t="e">
        <f ca="1">+IF(AND(ISNUMBER(OFFSET('Sanitation Data'!$E$11,0,10*ROW('Sanitation Data'!E192))),'Data Summary'!CS198="Yes"),OFFSET('Sanitation Data'!$E$11,0,10*ROW('Sanitation Data'!E192)),NA())</f>
        <v>#N/A</v>
      </c>
      <c r="AE198" s="491" t="e">
        <f ca="1">+IF(AND(ISNUMBER(OFFSET('Sanitation Data'!$E$12,0,10*ROW('Sanitation Data'!E192))),'Data Summary'!CT198="Yes"),OFFSET('Sanitation Data'!$E$12,0,10*ROW('Sanitation Data'!E192)),NA())</f>
        <v>#N/A</v>
      </c>
      <c r="AF198" s="491" t="e">
        <f ca="1">+IF(AND(ISNUMBER(OFFSET('Sanitation Data'!$F$4,0,10*ROW('Sanitation Data'!F192))),'Data Summary'!CU198="Yes"),100-OFFSET('Sanitation Data'!$F$4,0,10*ROW('Sanitation Data'!F192)),NA())</f>
        <v>#N/A</v>
      </c>
      <c r="AG198" s="491" t="e">
        <f ca="1">+IF(AND(ISNUMBER(OFFSET('Sanitation Data'!$F$6,0,10*ROW('Sanitation Data'!F192))),'Data Summary'!CV198="Yes"),OFFSET('Sanitation Data'!$F$6,0,10*ROW('Sanitation Data'!F192)),NA())</f>
        <v>#N/A</v>
      </c>
      <c r="AH198" s="491" t="e">
        <f ca="1">+IF(AND(ISNUMBER(OFFSET('Sanitation Data'!$F$10,0,10*ROW('Sanitation Data'!F192))),'Data Summary'!CW198="Yes"),OFFSET('Sanitation Data'!$F$10,0,10*ROW('Sanitation Data'!F192)),NA())</f>
        <v>#N/A</v>
      </c>
      <c r="AI198" s="491" t="e">
        <f ca="1">+IF(AND(ISNUMBER(OFFSET('Sanitation Data'!$F$11,0,10*ROW('Sanitation Data'!F192))),'Data Summary'!CX198="Yes"),OFFSET('Sanitation Data'!$F$11,0,10*ROW('Sanitation Data'!F192)),NA())</f>
        <v>#N/A</v>
      </c>
      <c r="AJ198" s="491" t="e">
        <f ca="1">+IF(AND(ISNUMBER(OFFSET('Sanitation Data'!$F$12,0,10*ROW('Sanitation Data'!F192))),'Data Summary'!CY198="Yes"),OFFSET('Sanitation Data'!$F$12,0,10*ROW('Sanitation Data'!F192)),NA())</f>
        <v>#N/A</v>
      </c>
      <c r="AK198" s="491" t="e">
        <f ca="1">+IF(AND(ISNUMBER(OFFSET('Sanitation Data'!$G$4,0,10*ROW('Sanitation Data'!G192))),'Data Summary'!CZ198="Yes"),100-OFFSET('Sanitation Data'!$G$4,0,10*ROW('Sanitation Data'!G192)),NA())</f>
        <v>#N/A</v>
      </c>
      <c r="AL198" s="491" t="e">
        <f ca="1">+IF(AND(ISNUMBER(OFFSET('Sanitation Data'!$G$6,0,10*ROW('Sanitation Data'!G192))),'Data Summary'!DA198="Yes"),OFFSET('Sanitation Data'!$G$6,0,10*ROW('Sanitation Data'!G192)),NA())</f>
        <v>#N/A</v>
      </c>
      <c r="AM198" s="491" t="e">
        <f ca="1">+IF(AND(ISNUMBER(OFFSET('Sanitation Data'!$G$10,0,10*ROW('Sanitation Data'!G192))),'Data Summary'!DB198="Yes"),OFFSET('Sanitation Data'!$G$10,0,10*ROW('Sanitation Data'!G192)),NA())</f>
        <v>#N/A</v>
      </c>
      <c r="AN198" s="491" t="e">
        <f ca="1">+IF(AND(ISNUMBER(OFFSET('Sanitation Data'!$G$11,0,10*ROW('Sanitation Data'!G192))),'Data Summary'!DC198="Yes"),OFFSET('Sanitation Data'!$G$11,0,10*ROW('Sanitation Data'!G192)),NA())</f>
        <v>#N/A</v>
      </c>
      <c r="AO198" s="491" t="e">
        <f ca="1">+IF(AND(ISNUMBER(OFFSET('Sanitation Data'!$G$12,0,10*ROW('Sanitation Data'!G192))),'Data Summary'!DD198="Yes"),OFFSET('Sanitation Data'!$G$12,0,10*ROW('Sanitation Data'!G192)),NA())</f>
        <v>#N/A</v>
      </c>
      <c r="AP198" s="491" t="e">
        <f ca="1">+IF(AND(ISNUMBER(OFFSET('Sanitation Data'!$H$4,0,10*ROW('Sanitation Data'!H192))),'Data Summary'!DE198="Yes"),100-OFFSET('Sanitation Data'!$H$4,0,10*ROW('Sanitation Data'!H192)),NA())</f>
        <v>#N/A</v>
      </c>
      <c r="AQ198" s="491" t="e">
        <f ca="1">+IF(AND(ISNUMBER(OFFSET('Sanitation Data'!$H$6,0,10*ROW('Sanitation Data'!H192))),'Data Summary'!DF198="Yes"),OFFSET('Sanitation Data'!$H$6,0,10*ROW('Sanitation Data'!H192)),NA())</f>
        <v>#N/A</v>
      </c>
      <c r="AR198" s="491" t="e">
        <f ca="1">+IF(AND(ISNUMBER(OFFSET('Sanitation Data'!$H$10,0,10*ROW('Sanitation Data'!H192))),'Data Summary'!DG198="Yes"),OFFSET('Sanitation Data'!$H$10,0,10*ROW('Sanitation Data'!H192)),NA())</f>
        <v>#N/A</v>
      </c>
      <c r="AS198" s="491" t="e">
        <f ca="1">+IF(AND(ISNUMBER(OFFSET('Sanitation Data'!$H$11,0,10*ROW('Sanitation Data'!H192))),'Data Summary'!DH198="Yes"),OFFSET('Sanitation Data'!$H$11,0,10*ROW('Sanitation Data'!H192)),NA())</f>
        <v>#N/A</v>
      </c>
      <c r="AT198" s="491" t="e">
        <f ca="1">+IF(AND(ISNUMBER(OFFSET('Sanitation Data'!$H$12,0,10*ROW('Sanitation Data'!H192))),'Data Summary'!DI198="Yes"),OFFSET('Sanitation Data'!$H$12,0,10*ROW('Sanitation Data'!H192)),NA())</f>
        <v>#N/A</v>
      </c>
      <c r="AU198" s="491" t="e">
        <f ca="1">+IF(AND(ISNUMBER(OFFSET('Sanitation Data'!$I$4,0,10*ROW('Sanitation Data'!I192))),'Data Summary'!DJ198="Yes"),100-OFFSET('Sanitation Data'!$I$4,0,10*ROW('Sanitation Data'!I192)),NA())</f>
        <v>#N/A</v>
      </c>
      <c r="AV198" s="491" t="e">
        <f ca="1">+IF(AND(ISNUMBER(OFFSET('Sanitation Data'!$I$6,0,10*ROW('Sanitation Data'!I192))),'Data Summary'!DK198="Yes"),OFFSET('Sanitation Data'!$I$6,0,10*ROW('Sanitation Data'!I192)),NA())</f>
        <v>#N/A</v>
      </c>
      <c r="AW198" s="491" t="e">
        <f ca="1">+IF(AND(ISNUMBER(OFFSET('Sanitation Data'!$I$10,0,10*ROW('Sanitation Data'!I192))),'Data Summary'!DL198="Yes"),OFFSET('Sanitation Data'!$I$10,0,10*ROW('Sanitation Data'!I192)),NA())</f>
        <v>#N/A</v>
      </c>
      <c r="AX198" s="491" t="e">
        <f ca="1">+IF(AND(ISNUMBER(OFFSET('Sanitation Data'!$I$11,0,10*ROW('Sanitation Data'!I192))),'Data Summary'!DM198="Yes"),OFFSET('Sanitation Data'!$I$11,0,10*ROW('Sanitation Data'!I192)),NA())</f>
        <v>#N/A</v>
      </c>
      <c r="AY198" s="491" t="e">
        <f ca="1">+IF(AND(ISNUMBER(OFFSET('Sanitation Data'!$I$12,0,10*ROW('Sanitation Data'!I192))),'Data Summary'!DN198="Yes"),OFFSET('Sanitation Data'!$I$12,0,10*ROW('Sanitation Data'!I192)),NA())</f>
        <v>#N/A</v>
      </c>
      <c r="AZ198" s="492" t="e">
        <f ca="1">+IF(AND(ISNUMBER(OFFSET('Hygiene Data'!$D$5,0,10*ROW('Hygiene Data'!D192))),'Data Summary'!DO198="Yes"),OFFSET('Hygiene Data'!$D$5,0,10*ROW('Hygiene Data'!D192)),NA())</f>
        <v>#N/A</v>
      </c>
      <c r="BA198" s="492" t="e">
        <f ca="1">+IF(AND(ISNUMBER(OFFSET('Hygiene Data'!$D$7,0,10*ROW('Hygiene Data'!D192))),'Data Summary'!DP198="Yes"),OFFSET('Hygiene Data'!$D$7,0,10*ROW('Hygiene Data'!D192)),NA())</f>
        <v>#N/A</v>
      </c>
      <c r="BB198" s="492" t="e">
        <f ca="1">+IF(AND(ISNUMBER(OFFSET('Hygiene Data'!$D$9,0,10*ROW('Hygiene Data'!D192))),'Data Summary'!DQ198="Yes"),OFFSET('Hygiene Data'!$D$9,0,10*ROW('Hygiene Data'!D192)),NA())</f>
        <v>#N/A</v>
      </c>
      <c r="BC198" s="492" t="e">
        <f ca="1">+IF(AND(ISNUMBER(OFFSET('Hygiene Data'!$E$5,0,10*ROW('Hygiene Data'!E192))),'Data Summary'!DR198="Yes"),OFFSET('Hygiene Data'!$E$5,0,10*ROW('Hygiene Data'!E192)),NA())</f>
        <v>#N/A</v>
      </c>
      <c r="BD198" s="492" t="e">
        <f ca="1">+IF(AND(ISNUMBER(OFFSET('Hygiene Data'!$E$7,0,10*ROW('Hygiene Data'!E192))),'Data Summary'!DS198="Yes"),OFFSET('Hygiene Data'!$E$7,0,10*ROW('Hygiene Data'!E192)),NA())</f>
        <v>#N/A</v>
      </c>
      <c r="BE198" s="492" t="e">
        <f ca="1">+IF(AND(ISNUMBER(OFFSET('Hygiene Data'!$E$9,0,10*ROW('Hygiene Data'!E192))),'Data Summary'!DT198="Yes"),OFFSET('Hygiene Data'!$E$9,0,10*ROW('Hygiene Data'!E192)),NA())</f>
        <v>#N/A</v>
      </c>
      <c r="BF198" s="492" t="e">
        <f ca="1">+IF(AND(ISNUMBER(OFFSET('Hygiene Data'!$F$5,0,10*ROW('Hygiene Data'!F192))),'Data Summary'!DU198="Yes"),OFFSET('Hygiene Data'!$F$5,0,10*ROW('Hygiene Data'!F192)),NA())</f>
        <v>#N/A</v>
      </c>
      <c r="BG198" s="492" t="e">
        <f ca="1">+IF(AND(ISNUMBER(OFFSET('Hygiene Data'!$F$7,0,10*ROW('Hygiene Data'!F192))),'Data Summary'!DV198="Yes"),OFFSET('Hygiene Data'!$F$7,0,10*ROW('Hygiene Data'!F192)),NA())</f>
        <v>#N/A</v>
      </c>
      <c r="BH198" s="492" t="e">
        <f ca="1">+IF(AND(ISNUMBER(OFFSET('Hygiene Data'!$F$9,0,10*ROW('Hygiene Data'!F192))),'Data Summary'!DW198="Yes"),OFFSET('Hygiene Data'!$F$9,0,10*ROW('Hygiene Data'!F192)),NA())</f>
        <v>#N/A</v>
      </c>
      <c r="BI198" s="492" t="e">
        <f ca="1">+IF(AND(ISNUMBER(OFFSET('Hygiene Data'!$G$5,0,10*ROW('Hygiene Data'!G192))),'Data Summary'!DX198="Yes"),OFFSET('Hygiene Data'!$G$5,0,10*ROW('Hygiene Data'!G192)),NA())</f>
        <v>#N/A</v>
      </c>
      <c r="BJ198" s="492" t="e">
        <f ca="1">+IF(AND(ISNUMBER(OFFSET('Hygiene Data'!$G$7,0,10*ROW('Hygiene Data'!G192))),'Data Summary'!DY198="Yes"),OFFSET('Hygiene Data'!$G$7,0,10*ROW('Hygiene Data'!G192)),NA())</f>
        <v>#N/A</v>
      </c>
      <c r="BK198" s="492" t="e">
        <f ca="1">+IF(AND(ISNUMBER(OFFSET('Hygiene Data'!$G$9,0,10*ROW('Hygiene Data'!G192))),'Data Summary'!DZ198="Yes"),OFFSET('Hygiene Data'!$G$9,0,10*ROW('Hygiene Data'!G192)),NA())</f>
        <v>#N/A</v>
      </c>
      <c r="BL198" s="492" t="e">
        <f ca="1">+IF(AND(ISNUMBER(OFFSET('Hygiene Data'!$H$5,0,10*ROW('Hygiene Data'!H192))),'Data Summary'!EA198="Yes"),OFFSET('Hygiene Data'!$H$5,0,10*ROW('Hygiene Data'!H192)),NA())</f>
        <v>#N/A</v>
      </c>
      <c r="BM198" s="492" t="e">
        <f ca="1">+IF(AND(ISNUMBER(OFFSET('Hygiene Data'!$H$7,0,10*ROW('Hygiene Data'!H192))),'Data Summary'!EB198="Yes"),OFFSET('Hygiene Data'!$H$7,0,10*ROW('Hygiene Data'!H192)),NA())</f>
        <v>#N/A</v>
      </c>
      <c r="BN198" s="492" t="e">
        <f ca="1">+IF(AND(ISNUMBER(OFFSET('Hygiene Data'!$H$9,0,10*ROW('Hygiene Data'!H192))),'Data Summary'!EC198="Yes"),OFFSET('Hygiene Data'!$H$9,0,10*ROW('Hygiene Data'!H192)),NA())</f>
        <v>#N/A</v>
      </c>
      <c r="BO198" s="492" t="e">
        <f ca="1">+IF(AND(ISNUMBER(OFFSET('Hygiene Data'!$I$5,0,10*ROW('Hygiene Data'!I192))),'Data Summary'!ED198="Yes"),OFFSET('Hygiene Data'!$I$5,0,10*ROW('Hygiene Data'!I192)),NA())</f>
        <v>#N/A</v>
      </c>
      <c r="BP198" s="492" t="e">
        <f ca="1">+IF(AND(ISNUMBER(OFFSET('Hygiene Data'!$I$7,0,10*ROW('Hygiene Data'!I192))),'Data Summary'!EE198="Yes"),OFFSET('Hygiene Data'!$I$7,0,10*ROW('Hygiene Data'!I192)),NA())</f>
        <v>#N/A</v>
      </c>
      <c r="BQ198" s="492" t="e">
        <f ca="1">+IF(AND(ISNUMBER(OFFSET('Hygiene Data'!$I$9,0,10*ROW('Hygiene Data'!I192))),'Data Summary'!EF198="Yes"),OFFSET('Hygiene Data'!$I$9,0,10*ROW('Hygiene Data'!I192)),NA())</f>
        <v>#N/A</v>
      </c>
    </row>
    <row r="199" spans="1:69" x14ac:dyDescent="0.25">
      <c r="A199" s="488" t="e">
        <f ca="1">+RIGHT('Data Summary'!A199,LEN('Data Summary'!A199)-9)</f>
        <v>#VALUE!</v>
      </c>
      <c r="B199" s="462" t="str">
        <f ca="1">+IF(ISTEXT('Data Summary'!B199),'Data Summary'!B199,"")</f>
        <v/>
      </c>
      <c r="C199" s="489" t="e">
        <f ca="1">+VALUE('Data Summary'!C199)</f>
        <v>#VALUE!</v>
      </c>
      <c r="D199" s="490" t="e">
        <f ca="1">+IF(AND(ISNUMBER(OFFSET('Water Data'!$D$4,0,10*ROW('Water Data'!D193))),'Data Summary'!BS199="Yes"),100-OFFSET('Water Data'!$D$4,0,10*ROW('Water Data'!D193)),NA())</f>
        <v>#N/A</v>
      </c>
      <c r="E199" s="490" t="e">
        <f ca="1">+IF(AND(ISNUMBER(OFFSET('Water Data'!$D$6,0,10*ROW('Water Data'!D193))),'Data Summary'!BT199="Yes"),OFFSET('Water Data'!$D$6,0,10*ROW('Water Data'!D193)),NA())</f>
        <v>#N/A</v>
      </c>
      <c r="F199" s="490" t="e">
        <f ca="1">+IF(AND(ISNUMBER(OFFSET('Water Data'!$D$9,0,10*ROW('Water Data'!D193))),'Data Summary'!BU199="Yes"),OFFSET('Water Data'!$D$9,0,10*ROW('Water Data'!D193)),NA())</f>
        <v>#N/A</v>
      </c>
      <c r="G199" s="490" t="e">
        <f ca="1">+IF(AND(ISNUMBER(OFFSET('Water Data'!$E$4,0,10*ROW('Water Data'!E193))),'Data Summary'!BV199="Yes"),100-OFFSET('Water Data'!$E$4,0,10*ROW('Water Data'!E193)),NA())</f>
        <v>#N/A</v>
      </c>
      <c r="H199" s="490" t="e">
        <f ca="1">+IF(AND(ISNUMBER(OFFSET('Water Data'!$E$6,0,10*ROW('Water Data'!E193))),'Data Summary'!BW199="Yes"),OFFSET('Water Data'!$E$6,0,10*ROW('Water Data'!E193)),NA())</f>
        <v>#N/A</v>
      </c>
      <c r="I199" s="490" t="e">
        <f ca="1">+IF(AND(ISNUMBER(OFFSET('Water Data'!$E$9,0,10*ROW('Water Data'!E193))),'Data Summary'!BX199="Yes"),OFFSET('Water Data'!$E$9,0,10*ROW('Water Data'!E193)),NA())</f>
        <v>#N/A</v>
      </c>
      <c r="J199" s="490" t="e">
        <f ca="1">+IF(AND(ISNUMBER(OFFSET('Water Data'!$F$4,0,10*ROW('Water Data'!F193))),'Data Summary'!BY199="Yes"),100-OFFSET('Water Data'!$F$4,0,10*ROW('Water Data'!F193)),NA())</f>
        <v>#N/A</v>
      </c>
      <c r="K199" s="490" t="e">
        <f ca="1">+IF(AND(ISNUMBER(OFFSET('Water Data'!$F$6,0,10*ROW('Water Data'!F193))),'Data Summary'!BZ199="Yes"),OFFSET('Water Data'!$F$6,0,10*ROW('Water Data'!F193)),NA())</f>
        <v>#N/A</v>
      </c>
      <c r="L199" s="490" t="e">
        <f ca="1">+IF(AND(ISNUMBER(OFFSET('Water Data'!$F$9,0,10*ROW('Water Data'!F193))),'Data Summary'!CA199="Yes"),OFFSET('Water Data'!$F$9,0,10*ROW('Water Data'!F193)),NA())</f>
        <v>#N/A</v>
      </c>
      <c r="M199" s="490" t="e">
        <f ca="1">+IF(AND(ISNUMBER(OFFSET('Water Data'!$G$4,0,10*ROW('Water Data'!G193))),'Data Summary'!CB199="Yes"),100-OFFSET('Water Data'!$G$4,0,10*ROW('Water Data'!G193)),NA())</f>
        <v>#N/A</v>
      </c>
      <c r="N199" s="490" t="e">
        <f ca="1">+IF(AND(ISNUMBER(OFFSET('Water Data'!$G$6,0,10*ROW('Water Data'!G193))),'Data Summary'!CC199="Yes"),OFFSET('Water Data'!$G$6,0,10*ROW('Water Data'!G193)),NA())</f>
        <v>#N/A</v>
      </c>
      <c r="O199" s="490" t="e">
        <f ca="1">+IF(AND(ISNUMBER(OFFSET('Water Data'!$G$9,0,10*ROW('Water Data'!G193))),'Data Summary'!CD199="Yes"),OFFSET('Water Data'!$G$9,0,10*ROW('Water Data'!G193)),NA())</f>
        <v>#N/A</v>
      </c>
      <c r="P199" s="490" t="e">
        <f ca="1">+IF(AND(ISNUMBER(OFFSET('Water Data'!$H$4,0,10*ROW('Water Data'!H193))),'Data Summary'!CE199="Yes"),100-OFFSET('Water Data'!$H$4,0,10*ROW('Water Data'!H193)),NA())</f>
        <v>#N/A</v>
      </c>
      <c r="Q199" s="490" t="e">
        <f ca="1">+IF(AND(ISNUMBER(OFFSET('Water Data'!$H$6,0,10*ROW('Water Data'!H193))),'Data Summary'!CF199="Yes"),OFFSET('Water Data'!$H$6,0,10*ROW('Water Data'!H193)),NA())</f>
        <v>#N/A</v>
      </c>
      <c r="R199" s="490" t="e">
        <f ca="1">+IF(AND(ISNUMBER(OFFSET('Water Data'!$H$9,0,10*ROW('Water Data'!H193))),'Data Summary'!CG199="Yes"),OFFSET('Water Data'!$H$9,0,10*ROW('Water Data'!H193)),NA())</f>
        <v>#N/A</v>
      </c>
      <c r="S199" s="490" t="e">
        <f ca="1">+IF(AND(ISNUMBER(OFFSET('Water Data'!$I$4,0,10*ROW('Water Data'!I193))),'Data Summary'!CH199="Yes"),100-OFFSET('Water Data'!$I$4,0,10*ROW('Water Data'!I193)),NA())</f>
        <v>#N/A</v>
      </c>
      <c r="T199" s="490" t="e">
        <f ca="1">+IF(AND(ISNUMBER(OFFSET('Water Data'!$I$6,0,10*ROW('Water Data'!I193))),'Data Summary'!CI199="Yes"),OFFSET('Water Data'!$I$6,0,10*ROW('Water Data'!I193)),NA())</f>
        <v>#N/A</v>
      </c>
      <c r="U199" s="490" t="e">
        <f ca="1">+IF(AND(ISNUMBER(OFFSET('Water Data'!$I$9,0,10*ROW('Water Data'!I193))),'Data Summary'!CJ199="Yes"),OFFSET('Water Data'!$I$9,0,10*ROW('Water Data'!I193)),NA())</f>
        <v>#N/A</v>
      </c>
      <c r="V199" s="491" t="e">
        <f ca="1">+IF(AND(ISNUMBER(OFFSET('Sanitation Data'!$D$4,0,10*ROW('Sanitation Data'!D193))),'Data Summary'!CK199="Yes"),100-OFFSET('Sanitation Data'!$D$4,0,10*ROW('Sanitation Data'!D193)),NA())</f>
        <v>#N/A</v>
      </c>
      <c r="W199" s="491" t="e">
        <f ca="1">+IF(AND(ISNUMBER(OFFSET('Sanitation Data'!$D$6,0,10*ROW('Sanitation Data'!D193))),'Data Summary'!CL199="Yes"),OFFSET('Sanitation Data'!$D$6,0,10*ROW('Sanitation Data'!D193)),NA())</f>
        <v>#N/A</v>
      </c>
      <c r="X199" s="491" t="e">
        <f ca="1">+IF(AND(ISNUMBER(OFFSET('Sanitation Data'!$D$10,0,10*ROW('Sanitation Data'!D193))),'Data Summary'!CM199="Yes"),OFFSET('Sanitation Data'!$D$10,0,10*ROW('Sanitation Data'!D193)),NA())</f>
        <v>#N/A</v>
      </c>
      <c r="Y199" s="491" t="e">
        <f ca="1">+IF(AND(ISNUMBER(OFFSET('Sanitation Data'!$D$11,0,10*ROW('Sanitation Data'!D193))),'Data Summary'!CN199="Yes"),OFFSET('Sanitation Data'!$D$11,0,10*ROW('Sanitation Data'!D193)),NA())</f>
        <v>#N/A</v>
      </c>
      <c r="Z199" s="491" t="e">
        <f ca="1">+IF(AND(ISNUMBER(OFFSET('Sanitation Data'!$D$12,0,10*ROW('Sanitation Data'!D193))),'Data Summary'!CO199="Yes"),OFFSET('Sanitation Data'!$D$12,0,10*ROW('Sanitation Data'!D193)),NA())</f>
        <v>#N/A</v>
      </c>
      <c r="AA199" s="491" t="e">
        <f ca="1">+IF(AND(ISNUMBER(OFFSET('Sanitation Data'!$E$4,0,10*ROW('Sanitation Data'!E193))),'Data Summary'!CP199="Yes"),100-OFFSET('Sanitation Data'!$E$4,0,10*ROW('Sanitation Data'!E193)),NA())</f>
        <v>#N/A</v>
      </c>
      <c r="AB199" s="491" t="e">
        <f ca="1">+IF(AND(ISNUMBER(OFFSET('Sanitation Data'!$E$6,0,10*ROW('Sanitation Data'!E193))),'Data Summary'!CQ199="Yes"),OFFSET('Sanitation Data'!$E$6,0,10*ROW('Sanitation Data'!E193)),NA())</f>
        <v>#N/A</v>
      </c>
      <c r="AC199" s="491" t="e">
        <f ca="1">+IF(AND(ISNUMBER(OFFSET('Sanitation Data'!$E$10,0,10*ROW('Sanitation Data'!E193))),'Data Summary'!CR199="Yes"),OFFSET('Sanitation Data'!$E$10,0,10*ROW('Sanitation Data'!E193)),NA())</f>
        <v>#N/A</v>
      </c>
      <c r="AD199" s="491" t="e">
        <f ca="1">+IF(AND(ISNUMBER(OFFSET('Sanitation Data'!$E$11,0,10*ROW('Sanitation Data'!E193))),'Data Summary'!CS199="Yes"),OFFSET('Sanitation Data'!$E$11,0,10*ROW('Sanitation Data'!E193)),NA())</f>
        <v>#N/A</v>
      </c>
      <c r="AE199" s="491" t="e">
        <f ca="1">+IF(AND(ISNUMBER(OFFSET('Sanitation Data'!$E$12,0,10*ROW('Sanitation Data'!E193))),'Data Summary'!CT199="Yes"),OFFSET('Sanitation Data'!$E$12,0,10*ROW('Sanitation Data'!E193)),NA())</f>
        <v>#N/A</v>
      </c>
      <c r="AF199" s="491" t="e">
        <f ca="1">+IF(AND(ISNUMBER(OFFSET('Sanitation Data'!$F$4,0,10*ROW('Sanitation Data'!F193))),'Data Summary'!CU199="Yes"),100-OFFSET('Sanitation Data'!$F$4,0,10*ROW('Sanitation Data'!F193)),NA())</f>
        <v>#N/A</v>
      </c>
      <c r="AG199" s="491" t="e">
        <f ca="1">+IF(AND(ISNUMBER(OFFSET('Sanitation Data'!$F$6,0,10*ROW('Sanitation Data'!F193))),'Data Summary'!CV199="Yes"),OFFSET('Sanitation Data'!$F$6,0,10*ROW('Sanitation Data'!F193)),NA())</f>
        <v>#N/A</v>
      </c>
      <c r="AH199" s="491" t="e">
        <f ca="1">+IF(AND(ISNUMBER(OFFSET('Sanitation Data'!$F$10,0,10*ROW('Sanitation Data'!F193))),'Data Summary'!CW199="Yes"),OFFSET('Sanitation Data'!$F$10,0,10*ROW('Sanitation Data'!F193)),NA())</f>
        <v>#N/A</v>
      </c>
      <c r="AI199" s="491" t="e">
        <f ca="1">+IF(AND(ISNUMBER(OFFSET('Sanitation Data'!$F$11,0,10*ROW('Sanitation Data'!F193))),'Data Summary'!CX199="Yes"),OFFSET('Sanitation Data'!$F$11,0,10*ROW('Sanitation Data'!F193)),NA())</f>
        <v>#N/A</v>
      </c>
      <c r="AJ199" s="491" t="e">
        <f ca="1">+IF(AND(ISNUMBER(OFFSET('Sanitation Data'!$F$12,0,10*ROW('Sanitation Data'!F193))),'Data Summary'!CY199="Yes"),OFFSET('Sanitation Data'!$F$12,0,10*ROW('Sanitation Data'!F193)),NA())</f>
        <v>#N/A</v>
      </c>
      <c r="AK199" s="491" t="e">
        <f ca="1">+IF(AND(ISNUMBER(OFFSET('Sanitation Data'!$G$4,0,10*ROW('Sanitation Data'!G193))),'Data Summary'!CZ199="Yes"),100-OFFSET('Sanitation Data'!$G$4,0,10*ROW('Sanitation Data'!G193)),NA())</f>
        <v>#N/A</v>
      </c>
      <c r="AL199" s="491" t="e">
        <f ca="1">+IF(AND(ISNUMBER(OFFSET('Sanitation Data'!$G$6,0,10*ROW('Sanitation Data'!G193))),'Data Summary'!DA199="Yes"),OFFSET('Sanitation Data'!$G$6,0,10*ROW('Sanitation Data'!G193)),NA())</f>
        <v>#N/A</v>
      </c>
      <c r="AM199" s="491" t="e">
        <f ca="1">+IF(AND(ISNUMBER(OFFSET('Sanitation Data'!$G$10,0,10*ROW('Sanitation Data'!G193))),'Data Summary'!DB199="Yes"),OFFSET('Sanitation Data'!$G$10,0,10*ROW('Sanitation Data'!G193)),NA())</f>
        <v>#N/A</v>
      </c>
      <c r="AN199" s="491" t="e">
        <f ca="1">+IF(AND(ISNUMBER(OFFSET('Sanitation Data'!$G$11,0,10*ROW('Sanitation Data'!G193))),'Data Summary'!DC199="Yes"),OFFSET('Sanitation Data'!$G$11,0,10*ROW('Sanitation Data'!G193)),NA())</f>
        <v>#N/A</v>
      </c>
      <c r="AO199" s="491" t="e">
        <f ca="1">+IF(AND(ISNUMBER(OFFSET('Sanitation Data'!$G$12,0,10*ROW('Sanitation Data'!G193))),'Data Summary'!DD199="Yes"),OFFSET('Sanitation Data'!$G$12,0,10*ROW('Sanitation Data'!G193)),NA())</f>
        <v>#N/A</v>
      </c>
      <c r="AP199" s="491" t="e">
        <f ca="1">+IF(AND(ISNUMBER(OFFSET('Sanitation Data'!$H$4,0,10*ROW('Sanitation Data'!H193))),'Data Summary'!DE199="Yes"),100-OFFSET('Sanitation Data'!$H$4,0,10*ROW('Sanitation Data'!H193)),NA())</f>
        <v>#N/A</v>
      </c>
      <c r="AQ199" s="491" t="e">
        <f ca="1">+IF(AND(ISNUMBER(OFFSET('Sanitation Data'!$H$6,0,10*ROW('Sanitation Data'!H193))),'Data Summary'!DF199="Yes"),OFFSET('Sanitation Data'!$H$6,0,10*ROW('Sanitation Data'!H193)),NA())</f>
        <v>#N/A</v>
      </c>
      <c r="AR199" s="491" t="e">
        <f ca="1">+IF(AND(ISNUMBER(OFFSET('Sanitation Data'!$H$10,0,10*ROW('Sanitation Data'!H193))),'Data Summary'!DG199="Yes"),OFFSET('Sanitation Data'!$H$10,0,10*ROW('Sanitation Data'!H193)),NA())</f>
        <v>#N/A</v>
      </c>
      <c r="AS199" s="491" t="e">
        <f ca="1">+IF(AND(ISNUMBER(OFFSET('Sanitation Data'!$H$11,0,10*ROW('Sanitation Data'!H193))),'Data Summary'!DH199="Yes"),OFFSET('Sanitation Data'!$H$11,0,10*ROW('Sanitation Data'!H193)),NA())</f>
        <v>#N/A</v>
      </c>
      <c r="AT199" s="491" t="e">
        <f ca="1">+IF(AND(ISNUMBER(OFFSET('Sanitation Data'!$H$12,0,10*ROW('Sanitation Data'!H193))),'Data Summary'!DI199="Yes"),OFFSET('Sanitation Data'!$H$12,0,10*ROW('Sanitation Data'!H193)),NA())</f>
        <v>#N/A</v>
      </c>
      <c r="AU199" s="491" t="e">
        <f ca="1">+IF(AND(ISNUMBER(OFFSET('Sanitation Data'!$I$4,0,10*ROW('Sanitation Data'!I193))),'Data Summary'!DJ199="Yes"),100-OFFSET('Sanitation Data'!$I$4,0,10*ROW('Sanitation Data'!I193)),NA())</f>
        <v>#N/A</v>
      </c>
      <c r="AV199" s="491" t="e">
        <f ca="1">+IF(AND(ISNUMBER(OFFSET('Sanitation Data'!$I$6,0,10*ROW('Sanitation Data'!I193))),'Data Summary'!DK199="Yes"),OFFSET('Sanitation Data'!$I$6,0,10*ROW('Sanitation Data'!I193)),NA())</f>
        <v>#N/A</v>
      </c>
      <c r="AW199" s="491" t="e">
        <f ca="1">+IF(AND(ISNUMBER(OFFSET('Sanitation Data'!$I$10,0,10*ROW('Sanitation Data'!I193))),'Data Summary'!DL199="Yes"),OFFSET('Sanitation Data'!$I$10,0,10*ROW('Sanitation Data'!I193)),NA())</f>
        <v>#N/A</v>
      </c>
      <c r="AX199" s="491" t="e">
        <f ca="1">+IF(AND(ISNUMBER(OFFSET('Sanitation Data'!$I$11,0,10*ROW('Sanitation Data'!I193))),'Data Summary'!DM199="Yes"),OFFSET('Sanitation Data'!$I$11,0,10*ROW('Sanitation Data'!I193)),NA())</f>
        <v>#N/A</v>
      </c>
      <c r="AY199" s="491" t="e">
        <f ca="1">+IF(AND(ISNUMBER(OFFSET('Sanitation Data'!$I$12,0,10*ROW('Sanitation Data'!I193))),'Data Summary'!DN199="Yes"),OFFSET('Sanitation Data'!$I$12,0,10*ROW('Sanitation Data'!I193)),NA())</f>
        <v>#N/A</v>
      </c>
      <c r="AZ199" s="492" t="e">
        <f ca="1">+IF(AND(ISNUMBER(OFFSET('Hygiene Data'!$D$5,0,10*ROW('Hygiene Data'!D193))),'Data Summary'!DO199="Yes"),OFFSET('Hygiene Data'!$D$5,0,10*ROW('Hygiene Data'!D193)),NA())</f>
        <v>#N/A</v>
      </c>
      <c r="BA199" s="492" t="e">
        <f ca="1">+IF(AND(ISNUMBER(OFFSET('Hygiene Data'!$D$7,0,10*ROW('Hygiene Data'!D193))),'Data Summary'!DP199="Yes"),OFFSET('Hygiene Data'!$D$7,0,10*ROW('Hygiene Data'!D193)),NA())</f>
        <v>#N/A</v>
      </c>
      <c r="BB199" s="492" t="e">
        <f ca="1">+IF(AND(ISNUMBER(OFFSET('Hygiene Data'!$D$9,0,10*ROW('Hygiene Data'!D193))),'Data Summary'!DQ199="Yes"),OFFSET('Hygiene Data'!$D$9,0,10*ROW('Hygiene Data'!D193)),NA())</f>
        <v>#N/A</v>
      </c>
      <c r="BC199" s="492" t="e">
        <f ca="1">+IF(AND(ISNUMBER(OFFSET('Hygiene Data'!$E$5,0,10*ROW('Hygiene Data'!E193))),'Data Summary'!DR199="Yes"),OFFSET('Hygiene Data'!$E$5,0,10*ROW('Hygiene Data'!E193)),NA())</f>
        <v>#N/A</v>
      </c>
      <c r="BD199" s="492" t="e">
        <f ca="1">+IF(AND(ISNUMBER(OFFSET('Hygiene Data'!$E$7,0,10*ROW('Hygiene Data'!E193))),'Data Summary'!DS199="Yes"),OFFSET('Hygiene Data'!$E$7,0,10*ROW('Hygiene Data'!E193)),NA())</f>
        <v>#N/A</v>
      </c>
      <c r="BE199" s="492" t="e">
        <f ca="1">+IF(AND(ISNUMBER(OFFSET('Hygiene Data'!$E$9,0,10*ROW('Hygiene Data'!E193))),'Data Summary'!DT199="Yes"),OFFSET('Hygiene Data'!$E$9,0,10*ROW('Hygiene Data'!E193)),NA())</f>
        <v>#N/A</v>
      </c>
      <c r="BF199" s="492" t="e">
        <f ca="1">+IF(AND(ISNUMBER(OFFSET('Hygiene Data'!$F$5,0,10*ROW('Hygiene Data'!F193))),'Data Summary'!DU199="Yes"),OFFSET('Hygiene Data'!$F$5,0,10*ROW('Hygiene Data'!F193)),NA())</f>
        <v>#N/A</v>
      </c>
      <c r="BG199" s="492" t="e">
        <f ca="1">+IF(AND(ISNUMBER(OFFSET('Hygiene Data'!$F$7,0,10*ROW('Hygiene Data'!F193))),'Data Summary'!DV199="Yes"),OFFSET('Hygiene Data'!$F$7,0,10*ROW('Hygiene Data'!F193)),NA())</f>
        <v>#N/A</v>
      </c>
      <c r="BH199" s="492" t="e">
        <f ca="1">+IF(AND(ISNUMBER(OFFSET('Hygiene Data'!$F$9,0,10*ROW('Hygiene Data'!F193))),'Data Summary'!DW199="Yes"),OFFSET('Hygiene Data'!$F$9,0,10*ROW('Hygiene Data'!F193)),NA())</f>
        <v>#N/A</v>
      </c>
      <c r="BI199" s="492" t="e">
        <f ca="1">+IF(AND(ISNUMBER(OFFSET('Hygiene Data'!$G$5,0,10*ROW('Hygiene Data'!G193))),'Data Summary'!DX199="Yes"),OFFSET('Hygiene Data'!$G$5,0,10*ROW('Hygiene Data'!G193)),NA())</f>
        <v>#N/A</v>
      </c>
      <c r="BJ199" s="492" t="e">
        <f ca="1">+IF(AND(ISNUMBER(OFFSET('Hygiene Data'!$G$7,0,10*ROW('Hygiene Data'!G193))),'Data Summary'!DY199="Yes"),OFFSET('Hygiene Data'!$G$7,0,10*ROW('Hygiene Data'!G193)),NA())</f>
        <v>#N/A</v>
      </c>
      <c r="BK199" s="492" t="e">
        <f ca="1">+IF(AND(ISNUMBER(OFFSET('Hygiene Data'!$G$9,0,10*ROW('Hygiene Data'!G193))),'Data Summary'!DZ199="Yes"),OFFSET('Hygiene Data'!$G$9,0,10*ROW('Hygiene Data'!G193)),NA())</f>
        <v>#N/A</v>
      </c>
      <c r="BL199" s="492" t="e">
        <f ca="1">+IF(AND(ISNUMBER(OFFSET('Hygiene Data'!$H$5,0,10*ROW('Hygiene Data'!H193))),'Data Summary'!EA199="Yes"),OFFSET('Hygiene Data'!$H$5,0,10*ROW('Hygiene Data'!H193)),NA())</f>
        <v>#N/A</v>
      </c>
      <c r="BM199" s="492" t="e">
        <f ca="1">+IF(AND(ISNUMBER(OFFSET('Hygiene Data'!$H$7,0,10*ROW('Hygiene Data'!H193))),'Data Summary'!EB199="Yes"),OFFSET('Hygiene Data'!$H$7,0,10*ROW('Hygiene Data'!H193)),NA())</f>
        <v>#N/A</v>
      </c>
      <c r="BN199" s="492" t="e">
        <f ca="1">+IF(AND(ISNUMBER(OFFSET('Hygiene Data'!$H$9,0,10*ROW('Hygiene Data'!H193))),'Data Summary'!EC199="Yes"),OFFSET('Hygiene Data'!$H$9,0,10*ROW('Hygiene Data'!H193)),NA())</f>
        <v>#N/A</v>
      </c>
      <c r="BO199" s="492" t="e">
        <f ca="1">+IF(AND(ISNUMBER(OFFSET('Hygiene Data'!$I$5,0,10*ROW('Hygiene Data'!I193))),'Data Summary'!ED199="Yes"),OFFSET('Hygiene Data'!$I$5,0,10*ROW('Hygiene Data'!I193)),NA())</f>
        <v>#N/A</v>
      </c>
      <c r="BP199" s="492" t="e">
        <f ca="1">+IF(AND(ISNUMBER(OFFSET('Hygiene Data'!$I$7,0,10*ROW('Hygiene Data'!I193))),'Data Summary'!EE199="Yes"),OFFSET('Hygiene Data'!$I$7,0,10*ROW('Hygiene Data'!I193)),NA())</f>
        <v>#N/A</v>
      </c>
      <c r="BQ199" s="492" t="e">
        <f ca="1">+IF(AND(ISNUMBER(OFFSET('Hygiene Data'!$I$9,0,10*ROW('Hygiene Data'!I193))),'Data Summary'!EF199="Yes"),OFFSET('Hygiene Data'!$I$9,0,10*ROW('Hygiene Data'!I193)),NA())</f>
        <v>#N/A</v>
      </c>
    </row>
    <row r="200" spans="1:69" x14ac:dyDescent="0.25">
      <c r="A200" s="488" t="e">
        <f ca="1">+RIGHT('Data Summary'!A200,LEN('Data Summary'!A200)-9)</f>
        <v>#VALUE!</v>
      </c>
      <c r="B200" s="462" t="str">
        <f ca="1">+IF(ISTEXT('Data Summary'!B200),'Data Summary'!B200,"")</f>
        <v/>
      </c>
      <c r="C200" s="489" t="e">
        <f ca="1">+VALUE('Data Summary'!C200)</f>
        <v>#VALUE!</v>
      </c>
      <c r="D200" s="490" t="e">
        <f ca="1">+IF(AND(ISNUMBER(OFFSET('Water Data'!$D$4,0,10*ROW('Water Data'!D194))),'Data Summary'!BS200="Yes"),100-OFFSET('Water Data'!$D$4,0,10*ROW('Water Data'!D194)),NA())</f>
        <v>#N/A</v>
      </c>
      <c r="E200" s="490" t="e">
        <f ca="1">+IF(AND(ISNUMBER(OFFSET('Water Data'!$D$6,0,10*ROW('Water Data'!D194))),'Data Summary'!BT200="Yes"),OFFSET('Water Data'!$D$6,0,10*ROW('Water Data'!D194)),NA())</f>
        <v>#N/A</v>
      </c>
      <c r="F200" s="490" t="e">
        <f ca="1">+IF(AND(ISNUMBER(OFFSET('Water Data'!$D$9,0,10*ROW('Water Data'!D194))),'Data Summary'!BU200="Yes"),OFFSET('Water Data'!$D$9,0,10*ROW('Water Data'!D194)),NA())</f>
        <v>#N/A</v>
      </c>
      <c r="G200" s="490" t="e">
        <f ca="1">+IF(AND(ISNUMBER(OFFSET('Water Data'!$E$4,0,10*ROW('Water Data'!E194))),'Data Summary'!BV200="Yes"),100-OFFSET('Water Data'!$E$4,0,10*ROW('Water Data'!E194)),NA())</f>
        <v>#N/A</v>
      </c>
      <c r="H200" s="490" t="e">
        <f ca="1">+IF(AND(ISNUMBER(OFFSET('Water Data'!$E$6,0,10*ROW('Water Data'!E194))),'Data Summary'!BW200="Yes"),OFFSET('Water Data'!$E$6,0,10*ROW('Water Data'!E194)),NA())</f>
        <v>#N/A</v>
      </c>
      <c r="I200" s="490" t="e">
        <f ca="1">+IF(AND(ISNUMBER(OFFSET('Water Data'!$E$9,0,10*ROW('Water Data'!E194))),'Data Summary'!BX200="Yes"),OFFSET('Water Data'!$E$9,0,10*ROW('Water Data'!E194)),NA())</f>
        <v>#N/A</v>
      </c>
      <c r="J200" s="490" t="e">
        <f ca="1">+IF(AND(ISNUMBER(OFFSET('Water Data'!$F$4,0,10*ROW('Water Data'!F194))),'Data Summary'!BY200="Yes"),100-OFFSET('Water Data'!$F$4,0,10*ROW('Water Data'!F194)),NA())</f>
        <v>#N/A</v>
      </c>
      <c r="K200" s="490" t="e">
        <f ca="1">+IF(AND(ISNUMBER(OFFSET('Water Data'!$F$6,0,10*ROW('Water Data'!F194))),'Data Summary'!BZ200="Yes"),OFFSET('Water Data'!$F$6,0,10*ROW('Water Data'!F194)),NA())</f>
        <v>#N/A</v>
      </c>
      <c r="L200" s="490" t="e">
        <f ca="1">+IF(AND(ISNUMBER(OFFSET('Water Data'!$F$9,0,10*ROW('Water Data'!F194))),'Data Summary'!CA200="Yes"),OFFSET('Water Data'!$F$9,0,10*ROW('Water Data'!F194)),NA())</f>
        <v>#N/A</v>
      </c>
      <c r="M200" s="490" t="e">
        <f ca="1">+IF(AND(ISNUMBER(OFFSET('Water Data'!$G$4,0,10*ROW('Water Data'!G194))),'Data Summary'!CB200="Yes"),100-OFFSET('Water Data'!$G$4,0,10*ROW('Water Data'!G194)),NA())</f>
        <v>#N/A</v>
      </c>
      <c r="N200" s="490" t="e">
        <f ca="1">+IF(AND(ISNUMBER(OFFSET('Water Data'!$G$6,0,10*ROW('Water Data'!G194))),'Data Summary'!CC200="Yes"),OFFSET('Water Data'!$G$6,0,10*ROW('Water Data'!G194)),NA())</f>
        <v>#N/A</v>
      </c>
      <c r="O200" s="490" t="e">
        <f ca="1">+IF(AND(ISNUMBER(OFFSET('Water Data'!$G$9,0,10*ROW('Water Data'!G194))),'Data Summary'!CD200="Yes"),OFFSET('Water Data'!$G$9,0,10*ROW('Water Data'!G194)),NA())</f>
        <v>#N/A</v>
      </c>
      <c r="P200" s="490" t="e">
        <f ca="1">+IF(AND(ISNUMBER(OFFSET('Water Data'!$H$4,0,10*ROW('Water Data'!H194))),'Data Summary'!CE200="Yes"),100-OFFSET('Water Data'!$H$4,0,10*ROW('Water Data'!H194)),NA())</f>
        <v>#N/A</v>
      </c>
      <c r="Q200" s="490" t="e">
        <f ca="1">+IF(AND(ISNUMBER(OFFSET('Water Data'!$H$6,0,10*ROW('Water Data'!H194))),'Data Summary'!CF200="Yes"),OFFSET('Water Data'!$H$6,0,10*ROW('Water Data'!H194)),NA())</f>
        <v>#N/A</v>
      </c>
      <c r="R200" s="490" t="e">
        <f ca="1">+IF(AND(ISNUMBER(OFFSET('Water Data'!$H$9,0,10*ROW('Water Data'!H194))),'Data Summary'!CG200="Yes"),OFFSET('Water Data'!$H$9,0,10*ROW('Water Data'!H194)),NA())</f>
        <v>#N/A</v>
      </c>
      <c r="S200" s="490" t="e">
        <f ca="1">+IF(AND(ISNUMBER(OFFSET('Water Data'!$I$4,0,10*ROW('Water Data'!I194))),'Data Summary'!CH200="Yes"),100-OFFSET('Water Data'!$I$4,0,10*ROW('Water Data'!I194)),NA())</f>
        <v>#N/A</v>
      </c>
      <c r="T200" s="490" t="e">
        <f ca="1">+IF(AND(ISNUMBER(OFFSET('Water Data'!$I$6,0,10*ROW('Water Data'!I194))),'Data Summary'!CI200="Yes"),OFFSET('Water Data'!$I$6,0,10*ROW('Water Data'!I194)),NA())</f>
        <v>#N/A</v>
      </c>
      <c r="U200" s="490" t="e">
        <f ca="1">+IF(AND(ISNUMBER(OFFSET('Water Data'!$I$9,0,10*ROW('Water Data'!I194))),'Data Summary'!CJ200="Yes"),OFFSET('Water Data'!$I$9,0,10*ROW('Water Data'!I194)),NA())</f>
        <v>#N/A</v>
      </c>
      <c r="V200" s="491" t="e">
        <f ca="1">+IF(AND(ISNUMBER(OFFSET('Sanitation Data'!$D$4,0,10*ROW('Sanitation Data'!D194))),'Data Summary'!CK200="Yes"),100-OFFSET('Sanitation Data'!$D$4,0,10*ROW('Sanitation Data'!D194)),NA())</f>
        <v>#N/A</v>
      </c>
      <c r="W200" s="491" t="e">
        <f ca="1">+IF(AND(ISNUMBER(OFFSET('Sanitation Data'!$D$6,0,10*ROW('Sanitation Data'!D194))),'Data Summary'!CL200="Yes"),OFFSET('Sanitation Data'!$D$6,0,10*ROW('Sanitation Data'!D194)),NA())</f>
        <v>#N/A</v>
      </c>
      <c r="X200" s="491" t="e">
        <f ca="1">+IF(AND(ISNUMBER(OFFSET('Sanitation Data'!$D$10,0,10*ROW('Sanitation Data'!D194))),'Data Summary'!CM200="Yes"),OFFSET('Sanitation Data'!$D$10,0,10*ROW('Sanitation Data'!D194)),NA())</f>
        <v>#N/A</v>
      </c>
      <c r="Y200" s="491" t="e">
        <f ca="1">+IF(AND(ISNUMBER(OFFSET('Sanitation Data'!$D$11,0,10*ROW('Sanitation Data'!D194))),'Data Summary'!CN200="Yes"),OFFSET('Sanitation Data'!$D$11,0,10*ROW('Sanitation Data'!D194)),NA())</f>
        <v>#N/A</v>
      </c>
      <c r="Z200" s="491" t="e">
        <f ca="1">+IF(AND(ISNUMBER(OFFSET('Sanitation Data'!$D$12,0,10*ROW('Sanitation Data'!D194))),'Data Summary'!CO200="Yes"),OFFSET('Sanitation Data'!$D$12,0,10*ROW('Sanitation Data'!D194)),NA())</f>
        <v>#N/A</v>
      </c>
      <c r="AA200" s="491" t="e">
        <f ca="1">+IF(AND(ISNUMBER(OFFSET('Sanitation Data'!$E$4,0,10*ROW('Sanitation Data'!E194))),'Data Summary'!CP200="Yes"),100-OFFSET('Sanitation Data'!$E$4,0,10*ROW('Sanitation Data'!E194)),NA())</f>
        <v>#N/A</v>
      </c>
      <c r="AB200" s="491" t="e">
        <f ca="1">+IF(AND(ISNUMBER(OFFSET('Sanitation Data'!$E$6,0,10*ROW('Sanitation Data'!E194))),'Data Summary'!CQ200="Yes"),OFFSET('Sanitation Data'!$E$6,0,10*ROW('Sanitation Data'!E194)),NA())</f>
        <v>#N/A</v>
      </c>
      <c r="AC200" s="491" t="e">
        <f ca="1">+IF(AND(ISNUMBER(OFFSET('Sanitation Data'!$E$10,0,10*ROW('Sanitation Data'!E194))),'Data Summary'!CR200="Yes"),OFFSET('Sanitation Data'!$E$10,0,10*ROW('Sanitation Data'!E194)),NA())</f>
        <v>#N/A</v>
      </c>
      <c r="AD200" s="491" t="e">
        <f ca="1">+IF(AND(ISNUMBER(OFFSET('Sanitation Data'!$E$11,0,10*ROW('Sanitation Data'!E194))),'Data Summary'!CS200="Yes"),OFFSET('Sanitation Data'!$E$11,0,10*ROW('Sanitation Data'!E194)),NA())</f>
        <v>#N/A</v>
      </c>
      <c r="AE200" s="491" t="e">
        <f ca="1">+IF(AND(ISNUMBER(OFFSET('Sanitation Data'!$E$12,0,10*ROW('Sanitation Data'!E194))),'Data Summary'!CT200="Yes"),OFFSET('Sanitation Data'!$E$12,0,10*ROW('Sanitation Data'!E194)),NA())</f>
        <v>#N/A</v>
      </c>
      <c r="AF200" s="491" t="e">
        <f ca="1">+IF(AND(ISNUMBER(OFFSET('Sanitation Data'!$F$4,0,10*ROW('Sanitation Data'!F194))),'Data Summary'!CU200="Yes"),100-OFFSET('Sanitation Data'!$F$4,0,10*ROW('Sanitation Data'!F194)),NA())</f>
        <v>#N/A</v>
      </c>
      <c r="AG200" s="491" t="e">
        <f ca="1">+IF(AND(ISNUMBER(OFFSET('Sanitation Data'!$F$6,0,10*ROW('Sanitation Data'!F194))),'Data Summary'!CV200="Yes"),OFFSET('Sanitation Data'!$F$6,0,10*ROW('Sanitation Data'!F194)),NA())</f>
        <v>#N/A</v>
      </c>
      <c r="AH200" s="491" t="e">
        <f ca="1">+IF(AND(ISNUMBER(OFFSET('Sanitation Data'!$F$10,0,10*ROW('Sanitation Data'!F194))),'Data Summary'!CW200="Yes"),OFFSET('Sanitation Data'!$F$10,0,10*ROW('Sanitation Data'!F194)),NA())</f>
        <v>#N/A</v>
      </c>
      <c r="AI200" s="491" t="e">
        <f ca="1">+IF(AND(ISNUMBER(OFFSET('Sanitation Data'!$F$11,0,10*ROW('Sanitation Data'!F194))),'Data Summary'!CX200="Yes"),OFFSET('Sanitation Data'!$F$11,0,10*ROW('Sanitation Data'!F194)),NA())</f>
        <v>#N/A</v>
      </c>
      <c r="AJ200" s="491" t="e">
        <f ca="1">+IF(AND(ISNUMBER(OFFSET('Sanitation Data'!$F$12,0,10*ROW('Sanitation Data'!F194))),'Data Summary'!CY200="Yes"),OFFSET('Sanitation Data'!$F$12,0,10*ROW('Sanitation Data'!F194)),NA())</f>
        <v>#N/A</v>
      </c>
      <c r="AK200" s="491" t="e">
        <f ca="1">+IF(AND(ISNUMBER(OFFSET('Sanitation Data'!$G$4,0,10*ROW('Sanitation Data'!G194))),'Data Summary'!CZ200="Yes"),100-OFFSET('Sanitation Data'!$G$4,0,10*ROW('Sanitation Data'!G194)),NA())</f>
        <v>#N/A</v>
      </c>
      <c r="AL200" s="491" t="e">
        <f ca="1">+IF(AND(ISNUMBER(OFFSET('Sanitation Data'!$G$6,0,10*ROW('Sanitation Data'!G194))),'Data Summary'!DA200="Yes"),OFFSET('Sanitation Data'!$G$6,0,10*ROW('Sanitation Data'!G194)),NA())</f>
        <v>#N/A</v>
      </c>
      <c r="AM200" s="491" t="e">
        <f ca="1">+IF(AND(ISNUMBER(OFFSET('Sanitation Data'!$G$10,0,10*ROW('Sanitation Data'!G194))),'Data Summary'!DB200="Yes"),OFFSET('Sanitation Data'!$G$10,0,10*ROW('Sanitation Data'!G194)),NA())</f>
        <v>#N/A</v>
      </c>
      <c r="AN200" s="491" t="e">
        <f ca="1">+IF(AND(ISNUMBER(OFFSET('Sanitation Data'!$G$11,0,10*ROW('Sanitation Data'!G194))),'Data Summary'!DC200="Yes"),OFFSET('Sanitation Data'!$G$11,0,10*ROW('Sanitation Data'!G194)),NA())</f>
        <v>#N/A</v>
      </c>
      <c r="AO200" s="491" t="e">
        <f ca="1">+IF(AND(ISNUMBER(OFFSET('Sanitation Data'!$G$12,0,10*ROW('Sanitation Data'!G194))),'Data Summary'!DD200="Yes"),OFFSET('Sanitation Data'!$G$12,0,10*ROW('Sanitation Data'!G194)),NA())</f>
        <v>#N/A</v>
      </c>
      <c r="AP200" s="491" t="e">
        <f ca="1">+IF(AND(ISNUMBER(OFFSET('Sanitation Data'!$H$4,0,10*ROW('Sanitation Data'!H194))),'Data Summary'!DE200="Yes"),100-OFFSET('Sanitation Data'!$H$4,0,10*ROW('Sanitation Data'!H194)),NA())</f>
        <v>#N/A</v>
      </c>
      <c r="AQ200" s="491" t="e">
        <f ca="1">+IF(AND(ISNUMBER(OFFSET('Sanitation Data'!$H$6,0,10*ROW('Sanitation Data'!H194))),'Data Summary'!DF200="Yes"),OFFSET('Sanitation Data'!$H$6,0,10*ROW('Sanitation Data'!H194)),NA())</f>
        <v>#N/A</v>
      </c>
      <c r="AR200" s="491" t="e">
        <f ca="1">+IF(AND(ISNUMBER(OFFSET('Sanitation Data'!$H$10,0,10*ROW('Sanitation Data'!H194))),'Data Summary'!DG200="Yes"),OFFSET('Sanitation Data'!$H$10,0,10*ROW('Sanitation Data'!H194)),NA())</f>
        <v>#N/A</v>
      </c>
      <c r="AS200" s="491" t="e">
        <f ca="1">+IF(AND(ISNUMBER(OFFSET('Sanitation Data'!$H$11,0,10*ROW('Sanitation Data'!H194))),'Data Summary'!DH200="Yes"),OFFSET('Sanitation Data'!$H$11,0,10*ROW('Sanitation Data'!H194)),NA())</f>
        <v>#N/A</v>
      </c>
      <c r="AT200" s="491" t="e">
        <f ca="1">+IF(AND(ISNUMBER(OFFSET('Sanitation Data'!$H$12,0,10*ROW('Sanitation Data'!H194))),'Data Summary'!DI200="Yes"),OFFSET('Sanitation Data'!$H$12,0,10*ROW('Sanitation Data'!H194)),NA())</f>
        <v>#N/A</v>
      </c>
      <c r="AU200" s="491" t="e">
        <f ca="1">+IF(AND(ISNUMBER(OFFSET('Sanitation Data'!$I$4,0,10*ROW('Sanitation Data'!I194))),'Data Summary'!DJ200="Yes"),100-OFFSET('Sanitation Data'!$I$4,0,10*ROW('Sanitation Data'!I194)),NA())</f>
        <v>#N/A</v>
      </c>
      <c r="AV200" s="491" t="e">
        <f ca="1">+IF(AND(ISNUMBER(OFFSET('Sanitation Data'!$I$6,0,10*ROW('Sanitation Data'!I194))),'Data Summary'!DK200="Yes"),OFFSET('Sanitation Data'!$I$6,0,10*ROW('Sanitation Data'!I194)),NA())</f>
        <v>#N/A</v>
      </c>
      <c r="AW200" s="491" t="e">
        <f ca="1">+IF(AND(ISNUMBER(OFFSET('Sanitation Data'!$I$10,0,10*ROW('Sanitation Data'!I194))),'Data Summary'!DL200="Yes"),OFFSET('Sanitation Data'!$I$10,0,10*ROW('Sanitation Data'!I194)),NA())</f>
        <v>#N/A</v>
      </c>
      <c r="AX200" s="491" t="e">
        <f ca="1">+IF(AND(ISNUMBER(OFFSET('Sanitation Data'!$I$11,0,10*ROW('Sanitation Data'!I194))),'Data Summary'!DM200="Yes"),OFFSET('Sanitation Data'!$I$11,0,10*ROW('Sanitation Data'!I194)),NA())</f>
        <v>#N/A</v>
      </c>
      <c r="AY200" s="491" t="e">
        <f ca="1">+IF(AND(ISNUMBER(OFFSET('Sanitation Data'!$I$12,0,10*ROW('Sanitation Data'!I194))),'Data Summary'!DN200="Yes"),OFFSET('Sanitation Data'!$I$12,0,10*ROW('Sanitation Data'!I194)),NA())</f>
        <v>#N/A</v>
      </c>
      <c r="AZ200" s="492" t="e">
        <f ca="1">+IF(AND(ISNUMBER(OFFSET('Hygiene Data'!$D$5,0,10*ROW('Hygiene Data'!D194))),'Data Summary'!DO200="Yes"),OFFSET('Hygiene Data'!$D$5,0,10*ROW('Hygiene Data'!D194)),NA())</f>
        <v>#N/A</v>
      </c>
      <c r="BA200" s="492" t="e">
        <f ca="1">+IF(AND(ISNUMBER(OFFSET('Hygiene Data'!$D$7,0,10*ROW('Hygiene Data'!D194))),'Data Summary'!DP200="Yes"),OFFSET('Hygiene Data'!$D$7,0,10*ROW('Hygiene Data'!D194)),NA())</f>
        <v>#N/A</v>
      </c>
      <c r="BB200" s="492" t="e">
        <f ca="1">+IF(AND(ISNUMBER(OFFSET('Hygiene Data'!$D$9,0,10*ROW('Hygiene Data'!D194))),'Data Summary'!DQ200="Yes"),OFFSET('Hygiene Data'!$D$9,0,10*ROW('Hygiene Data'!D194)),NA())</f>
        <v>#N/A</v>
      </c>
      <c r="BC200" s="492" t="e">
        <f ca="1">+IF(AND(ISNUMBER(OFFSET('Hygiene Data'!$E$5,0,10*ROW('Hygiene Data'!E194))),'Data Summary'!DR200="Yes"),OFFSET('Hygiene Data'!$E$5,0,10*ROW('Hygiene Data'!E194)),NA())</f>
        <v>#N/A</v>
      </c>
      <c r="BD200" s="492" t="e">
        <f ca="1">+IF(AND(ISNUMBER(OFFSET('Hygiene Data'!$E$7,0,10*ROW('Hygiene Data'!E194))),'Data Summary'!DS200="Yes"),OFFSET('Hygiene Data'!$E$7,0,10*ROW('Hygiene Data'!E194)),NA())</f>
        <v>#N/A</v>
      </c>
      <c r="BE200" s="492" t="e">
        <f ca="1">+IF(AND(ISNUMBER(OFFSET('Hygiene Data'!$E$9,0,10*ROW('Hygiene Data'!E194))),'Data Summary'!DT200="Yes"),OFFSET('Hygiene Data'!$E$9,0,10*ROW('Hygiene Data'!E194)),NA())</f>
        <v>#N/A</v>
      </c>
      <c r="BF200" s="492" t="e">
        <f ca="1">+IF(AND(ISNUMBER(OFFSET('Hygiene Data'!$F$5,0,10*ROW('Hygiene Data'!F194))),'Data Summary'!DU200="Yes"),OFFSET('Hygiene Data'!$F$5,0,10*ROW('Hygiene Data'!F194)),NA())</f>
        <v>#N/A</v>
      </c>
      <c r="BG200" s="492" t="e">
        <f ca="1">+IF(AND(ISNUMBER(OFFSET('Hygiene Data'!$F$7,0,10*ROW('Hygiene Data'!F194))),'Data Summary'!DV200="Yes"),OFFSET('Hygiene Data'!$F$7,0,10*ROW('Hygiene Data'!F194)),NA())</f>
        <v>#N/A</v>
      </c>
      <c r="BH200" s="492" t="e">
        <f ca="1">+IF(AND(ISNUMBER(OFFSET('Hygiene Data'!$F$9,0,10*ROW('Hygiene Data'!F194))),'Data Summary'!DW200="Yes"),OFFSET('Hygiene Data'!$F$9,0,10*ROW('Hygiene Data'!F194)),NA())</f>
        <v>#N/A</v>
      </c>
      <c r="BI200" s="492" t="e">
        <f ca="1">+IF(AND(ISNUMBER(OFFSET('Hygiene Data'!$G$5,0,10*ROW('Hygiene Data'!G194))),'Data Summary'!DX200="Yes"),OFFSET('Hygiene Data'!$G$5,0,10*ROW('Hygiene Data'!G194)),NA())</f>
        <v>#N/A</v>
      </c>
      <c r="BJ200" s="492" t="e">
        <f ca="1">+IF(AND(ISNUMBER(OFFSET('Hygiene Data'!$G$7,0,10*ROW('Hygiene Data'!G194))),'Data Summary'!DY200="Yes"),OFFSET('Hygiene Data'!$G$7,0,10*ROW('Hygiene Data'!G194)),NA())</f>
        <v>#N/A</v>
      </c>
      <c r="BK200" s="492" t="e">
        <f ca="1">+IF(AND(ISNUMBER(OFFSET('Hygiene Data'!$G$9,0,10*ROW('Hygiene Data'!G194))),'Data Summary'!DZ200="Yes"),OFFSET('Hygiene Data'!$G$9,0,10*ROW('Hygiene Data'!G194)),NA())</f>
        <v>#N/A</v>
      </c>
      <c r="BL200" s="492" t="e">
        <f ca="1">+IF(AND(ISNUMBER(OFFSET('Hygiene Data'!$H$5,0,10*ROW('Hygiene Data'!H194))),'Data Summary'!EA200="Yes"),OFFSET('Hygiene Data'!$H$5,0,10*ROW('Hygiene Data'!H194)),NA())</f>
        <v>#N/A</v>
      </c>
      <c r="BM200" s="492" t="e">
        <f ca="1">+IF(AND(ISNUMBER(OFFSET('Hygiene Data'!$H$7,0,10*ROW('Hygiene Data'!H194))),'Data Summary'!EB200="Yes"),OFFSET('Hygiene Data'!$H$7,0,10*ROW('Hygiene Data'!H194)),NA())</f>
        <v>#N/A</v>
      </c>
      <c r="BN200" s="492" t="e">
        <f ca="1">+IF(AND(ISNUMBER(OFFSET('Hygiene Data'!$H$9,0,10*ROW('Hygiene Data'!H194))),'Data Summary'!EC200="Yes"),OFFSET('Hygiene Data'!$H$9,0,10*ROW('Hygiene Data'!H194)),NA())</f>
        <v>#N/A</v>
      </c>
      <c r="BO200" s="492" t="e">
        <f ca="1">+IF(AND(ISNUMBER(OFFSET('Hygiene Data'!$I$5,0,10*ROW('Hygiene Data'!I194))),'Data Summary'!ED200="Yes"),OFFSET('Hygiene Data'!$I$5,0,10*ROW('Hygiene Data'!I194)),NA())</f>
        <v>#N/A</v>
      </c>
      <c r="BP200" s="492" t="e">
        <f ca="1">+IF(AND(ISNUMBER(OFFSET('Hygiene Data'!$I$7,0,10*ROW('Hygiene Data'!I194))),'Data Summary'!EE200="Yes"),OFFSET('Hygiene Data'!$I$7,0,10*ROW('Hygiene Data'!I194)),NA())</f>
        <v>#N/A</v>
      </c>
      <c r="BQ200" s="492" t="e">
        <f ca="1">+IF(AND(ISNUMBER(OFFSET('Hygiene Data'!$I$9,0,10*ROW('Hygiene Data'!I194))),'Data Summary'!EF200="Yes"),OFFSET('Hygiene Data'!$I$9,0,10*ROW('Hygiene Data'!I194)),NA())</f>
        <v>#N/A</v>
      </c>
    </row>
    <row r="201" spans="1:69" x14ac:dyDescent="0.25">
      <c r="A201" s="488" t="e">
        <f ca="1">+RIGHT('Data Summary'!A201,LEN('Data Summary'!A201)-9)</f>
        <v>#VALUE!</v>
      </c>
      <c r="B201" s="462" t="str">
        <f ca="1">+IF(ISTEXT('Data Summary'!B201),'Data Summary'!B201,"")</f>
        <v/>
      </c>
      <c r="C201" s="489" t="e">
        <f ca="1">+VALUE('Data Summary'!C201)</f>
        <v>#VALUE!</v>
      </c>
      <c r="D201" s="490" t="e">
        <f ca="1">+IF(AND(ISNUMBER(OFFSET('Water Data'!$D$4,0,10*ROW('Water Data'!D195))),'Data Summary'!BS201="Yes"),100-OFFSET('Water Data'!$D$4,0,10*ROW('Water Data'!D195)),NA())</f>
        <v>#N/A</v>
      </c>
      <c r="E201" s="490" t="e">
        <f ca="1">+IF(AND(ISNUMBER(OFFSET('Water Data'!$D$6,0,10*ROW('Water Data'!D195))),'Data Summary'!BT201="Yes"),OFFSET('Water Data'!$D$6,0,10*ROW('Water Data'!D195)),NA())</f>
        <v>#N/A</v>
      </c>
      <c r="F201" s="490" t="e">
        <f ca="1">+IF(AND(ISNUMBER(OFFSET('Water Data'!$D$9,0,10*ROW('Water Data'!D195))),'Data Summary'!BU201="Yes"),OFFSET('Water Data'!$D$9,0,10*ROW('Water Data'!D195)),NA())</f>
        <v>#N/A</v>
      </c>
      <c r="G201" s="490" t="e">
        <f ca="1">+IF(AND(ISNUMBER(OFFSET('Water Data'!$E$4,0,10*ROW('Water Data'!E195))),'Data Summary'!BV201="Yes"),100-OFFSET('Water Data'!$E$4,0,10*ROW('Water Data'!E195)),NA())</f>
        <v>#N/A</v>
      </c>
      <c r="H201" s="490" t="e">
        <f ca="1">+IF(AND(ISNUMBER(OFFSET('Water Data'!$E$6,0,10*ROW('Water Data'!E195))),'Data Summary'!BW201="Yes"),OFFSET('Water Data'!$E$6,0,10*ROW('Water Data'!E195)),NA())</f>
        <v>#N/A</v>
      </c>
      <c r="I201" s="490" t="e">
        <f ca="1">+IF(AND(ISNUMBER(OFFSET('Water Data'!$E$9,0,10*ROW('Water Data'!E195))),'Data Summary'!BX201="Yes"),OFFSET('Water Data'!$E$9,0,10*ROW('Water Data'!E195)),NA())</f>
        <v>#N/A</v>
      </c>
      <c r="J201" s="490" t="e">
        <f ca="1">+IF(AND(ISNUMBER(OFFSET('Water Data'!$F$4,0,10*ROW('Water Data'!F195))),'Data Summary'!BY201="Yes"),100-OFFSET('Water Data'!$F$4,0,10*ROW('Water Data'!F195)),NA())</f>
        <v>#N/A</v>
      </c>
      <c r="K201" s="490" t="e">
        <f ca="1">+IF(AND(ISNUMBER(OFFSET('Water Data'!$F$6,0,10*ROW('Water Data'!F195))),'Data Summary'!BZ201="Yes"),OFFSET('Water Data'!$F$6,0,10*ROW('Water Data'!F195)),NA())</f>
        <v>#N/A</v>
      </c>
      <c r="L201" s="490" t="e">
        <f ca="1">+IF(AND(ISNUMBER(OFFSET('Water Data'!$F$9,0,10*ROW('Water Data'!F195))),'Data Summary'!CA201="Yes"),OFFSET('Water Data'!$F$9,0,10*ROW('Water Data'!F195)),NA())</f>
        <v>#N/A</v>
      </c>
      <c r="M201" s="490" t="e">
        <f ca="1">+IF(AND(ISNUMBER(OFFSET('Water Data'!$G$4,0,10*ROW('Water Data'!G195))),'Data Summary'!CB201="Yes"),100-OFFSET('Water Data'!$G$4,0,10*ROW('Water Data'!G195)),NA())</f>
        <v>#N/A</v>
      </c>
      <c r="N201" s="490" t="e">
        <f ca="1">+IF(AND(ISNUMBER(OFFSET('Water Data'!$G$6,0,10*ROW('Water Data'!G195))),'Data Summary'!CC201="Yes"),OFFSET('Water Data'!$G$6,0,10*ROW('Water Data'!G195)),NA())</f>
        <v>#N/A</v>
      </c>
      <c r="O201" s="490" t="e">
        <f ca="1">+IF(AND(ISNUMBER(OFFSET('Water Data'!$G$9,0,10*ROW('Water Data'!G195))),'Data Summary'!CD201="Yes"),OFFSET('Water Data'!$G$9,0,10*ROW('Water Data'!G195)),NA())</f>
        <v>#N/A</v>
      </c>
      <c r="P201" s="490" t="e">
        <f ca="1">+IF(AND(ISNUMBER(OFFSET('Water Data'!$H$4,0,10*ROW('Water Data'!H195))),'Data Summary'!CE201="Yes"),100-OFFSET('Water Data'!$H$4,0,10*ROW('Water Data'!H195)),NA())</f>
        <v>#N/A</v>
      </c>
      <c r="Q201" s="490" t="e">
        <f ca="1">+IF(AND(ISNUMBER(OFFSET('Water Data'!$H$6,0,10*ROW('Water Data'!H195))),'Data Summary'!CF201="Yes"),OFFSET('Water Data'!$H$6,0,10*ROW('Water Data'!H195)),NA())</f>
        <v>#N/A</v>
      </c>
      <c r="R201" s="490" t="e">
        <f ca="1">+IF(AND(ISNUMBER(OFFSET('Water Data'!$H$9,0,10*ROW('Water Data'!H195))),'Data Summary'!CG201="Yes"),OFFSET('Water Data'!$H$9,0,10*ROW('Water Data'!H195)),NA())</f>
        <v>#N/A</v>
      </c>
      <c r="S201" s="490" t="e">
        <f ca="1">+IF(AND(ISNUMBER(OFFSET('Water Data'!$I$4,0,10*ROW('Water Data'!I195))),'Data Summary'!CH201="Yes"),100-OFFSET('Water Data'!$I$4,0,10*ROW('Water Data'!I195)),NA())</f>
        <v>#N/A</v>
      </c>
      <c r="T201" s="490" t="e">
        <f ca="1">+IF(AND(ISNUMBER(OFFSET('Water Data'!$I$6,0,10*ROW('Water Data'!I195))),'Data Summary'!CI201="Yes"),OFFSET('Water Data'!$I$6,0,10*ROW('Water Data'!I195)),NA())</f>
        <v>#N/A</v>
      </c>
      <c r="U201" s="490" t="e">
        <f ca="1">+IF(AND(ISNUMBER(OFFSET('Water Data'!$I$9,0,10*ROW('Water Data'!I195))),'Data Summary'!CJ201="Yes"),OFFSET('Water Data'!$I$9,0,10*ROW('Water Data'!I195)),NA())</f>
        <v>#N/A</v>
      </c>
      <c r="V201" s="491" t="e">
        <f ca="1">+IF(AND(ISNUMBER(OFFSET('Sanitation Data'!$D$4,0,10*ROW('Sanitation Data'!D195))),'Data Summary'!CK201="Yes"),100-OFFSET('Sanitation Data'!$D$4,0,10*ROW('Sanitation Data'!D195)),NA())</f>
        <v>#N/A</v>
      </c>
      <c r="W201" s="491" t="e">
        <f ca="1">+IF(AND(ISNUMBER(OFFSET('Sanitation Data'!$D$6,0,10*ROW('Sanitation Data'!D195))),'Data Summary'!CL201="Yes"),OFFSET('Sanitation Data'!$D$6,0,10*ROW('Sanitation Data'!D195)),NA())</f>
        <v>#N/A</v>
      </c>
      <c r="X201" s="491" t="e">
        <f ca="1">+IF(AND(ISNUMBER(OFFSET('Sanitation Data'!$D$10,0,10*ROW('Sanitation Data'!D195))),'Data Summary'!CM201="Yes"),OFFSET('Sanitation Data'!$D$10,0,10*ROW('Sanitation Data'!D195)),NA())</f>
        <v>#N/A</v>
      </c>
      <c r="Y201" s="491" t="e">
        <f ca="1">+IF(AND(ISNUMBER(OFFSET('Sanitation Data'!$D$11,0,10*ROW('Sanitation Data'!D195))),'Data Summary'!CN201="Yes"),OFFSET('Sanitation Data'!$D$11,0,10*ROW('Sanitation Data'!D195)),NA())</f>
        <v>#N/A</v>
      </c>
      <c r="Z201" s="491" t="e">
        <f ca="1">+IF(AND(ISNUMBER(OFFSET('Sanitation Data'!$D$12,0,10*ROW('Sanitation Data'!D195))),'Data Summary'!CO201="Yes"),OFFSET('Sanitation Data'!$D$12,0,10*ROW('Sanitation Data'!D195)),NA())</f>
        <v>#N/A</v>
      </c>
      <c r="AA201" s="491" t="e">
        <f ca="1">+IF(AND(ISNUMBER(OFFSET('Sanitation Data'!$E$4,0,10*ROW('Sanitation Data'!E195))),'Data Summary'!CP201="Yes"),100-OFFSET('Sanitation Data'!$E$4,0,10*ROW('Sanitation Data'!E195)),NA())</f>
        <v>#N/A</v>
      </c>
      <c r="AB201" s="491" t="e">
        <f ca="1">+IF(AND(ISNUMBER(OFFSET('Sanitation Data'!$E$6,0,10*ROW('Sanitation Data'!E195))),'Data Summary'!CQ201="Yes"),OFFSET('Sanitation Data'!$E$6,0,10*ROW('Sanitation Data'!E195)),NA())</f>
        <v>#N/A</v>
      </c>
      <c r="AC201" s="491" t="e">
        <f ca="1">+IF(AND(ISNUMBER(OFFSET('Sanitation Data'!$E$10,0,10*ROW('Sanitation Data'!E195))),'Data Summary'!CR201="Yes"),OFFSET('Sanitation Data'!$E$10,0,10*ROW('Sanitation Data'!E195)),NA())</f>
        <v>#N/A</v>
      </c>
      <c r="AD201" s="491" t="e">
        <f ca="1">+IF(AND(ISNUMBER(OFFSET('Sanitation Data'!$E$11,0,10*ROW('Sanitation Data'!E195))),'Data Summary'!CS201="Yes"),OFFSET('Sanitation Data'!$E$11,0,10*ROW('Sanitation Data'!E195)),NA())</f>
        <v>#N/A</v>
      </c>
      <c r="AE201" s="491" t="e">
        <f ca="1">+IF(AND(ISNUMBER(OFFSET('Sanitation Data'!$E$12,0,10*ROW('Sanitation Data'!E195))),'Data Summary'!CT201="Yes"),OFFSET('Sanitation Data'!$E$12,0,10*ROW('Sanitation Data'!E195)),NA())</f>
        <v>#N/A</v>
      </c>
      <c r="AF201" s="491" t="e">
        <f ca="1">+IF(AND(ISNUMBER(OFFSET('Sanitation Data'!$F$4,0,10*ROW('Sanitation Data'!F195))),'Data Summary'!CU201="Yes"),100-OFFSET('Sanitation Data'!$F$4,0,10*ROW('Sanitation Data'!F195)),NA())</f>
        <v>#N/A</v>
      </c>
      <c r="AG201" s="491" t="e">
        <f ca="1">+IF(AND(ISNUMBER(OFFSET('Sanitation Data'!$F$6,0,10*ROW('Sanitation Data'!F195))),'Data Summary'!CV201="Yes"),OFFSET('Sanitation Data'!$F$6,0,10*ROW('Sanitation Data'!F195)),NA())</f>
        <v>#N/A</v>
      </c>
      <c r="AH201" s="491" t="e">
        <f ca="1">+IF(AND(ISNUMBER(OFFSET('Sanitation Data'!$F$10,0,10*ROW('Sanitation Data'!F195))),'Data Summary'!CW201="Yes"),OFFSET('Sanitation Data'!$F$10,0,10*ROW('Sanitation Data'!F195)),NA())</f>
        <v>#N/A</v>
      </c>
      <c r="AI201" s="491" t="e">
        <f ca="1">+IF(AND(ISNUMBER(OFFSET('Sanitation Data'!$F$11,0,10*ROW('Sanitation Data'!F195))),'Data Summary'!CX201="Yes"),OFFSET('Sanitation Data'!$F$11,0,10*ROW('Sanitation Data'!F195)),NA())</f>
        <v>#N/A</v>
      </c>
      <c r="AJ201" s="491" t="e">
        <f ca="1">+IF(AND(ISNUMBER(OFFSET('Sanitation Data'!$F$12,0,10*ROW('Sanitation Data'!F195))),'Data Summary'!CY201="Yes"),OFFSET('Sanitation Data'!$F$12,0,10*ROW('Sanitation Data'!F195)),NA())</f>
        <v>#N/A</v>
      </c>
      <c r="AK201" s="491" t="e">
        <f ca="1">+IF(AND(ISNUMBER(OFFSET('Sanitation Data'!$G$4,0,10*ROW('Sanitation Data'!G195))),'Data Summary'!CZ201="Yes"),100-OFFSET('Sanitation Data'!$G$4,0,10*ROW('Sanitation Data'!G195)),NA())</f>
        <v>#N/A</v>
      </c>
      <c r="AL201" s="491" t="e">
        <f ca="1">+IF(AND(ISNUMBER(OFFSET('Sanitation Data'!$G$6,0,10*ROW('Sanitation Data'!G195))),'Data Summary'!DA201="Yes"),OFFSET('Sanitation Data'!$G$6,0,10*ROW('Sanitation Data'!G195)),NA())</f>
        <v>#N/A</v>
      </c>
      <c r="AM201" s="491" t="e">
        <f ca="1">+IF(AND(ISNUMBER(OFFSET('Sanitation Data'!$G$10,0,10*ROW('Sanitation Data'!G195))),'Data Summary'!DB201="Yes"),OFFSET('Sanitation Data'!$G$10,0,10*ROW('Sanitation Data'!G195)),NA())</f>
        <v>#N/A</v>
      </c>
      <c r="AN201" s="491" t="e">
        <f ca="1">+IF(AND(ISNUMBER(OFFSET('Sanitation Data'!$G$11,0,10*ROW('Sanitation Data'!G195))),'Data Summary'!DC201="Yes"),OFFSET('Sanitation Data'!$G$11,0,10*ROW('Sanitation Data'!G195)),NA())</f>
        <v>#N/A</v>
      </c>
      <c r="AO201" s="491" t="e">
        <f ca="1">+IF(AND(ISNUMBER(OFFSET('Sanitation Data'!$G$12,0,10*ROW('Sanitation Data'!G195))),'Data Summary'!DD201="Yes"),OFFSET('Sanitation Data'!$G$12,0,10*ROW('Sanitation Data'!G195)),NA())</f>
        <v>#N/A</v>
      </c>
      <c r="AP201" s="491" t="e">
        <f ca="1">+IF(AND(ISNUMBER(OFFSET('Sanitation Data'!$H$4,0,10*ROW('Sanitation Data'!H195))),'Data Summary'!DE201="Yes"),100-OFFSET('Sanitation Data'!$H$4,0,10*ROW('Sanitation Data'!H195)),NA())</f>
        <v>#N/A</v>
      </c>
      <c r="AQ201" s="491" t="e">
        <f ca="1">+IF(AND(ISNUMBER(OFFSET('Sanitation Data'!$H$6,0,10*ROW('Sanitation Data'!H195))),'Data Summary'!DF201="Yes"),OFFSET('Sanitation Data'!$H$6,0,10*ROW('Sanitation Data'!H195)),NA())</f>
        <v>#N/A</v>
      </c>
      <c r="AR201" s="491" t="e">
        <f ca="1">+IF(AND(ISNUMBER(OFFSET('Sanitation Data'!$H$10,0,10*ROW('Sanitation Data'!H195))),'Data Summary'!DG201="Yes"),OFFSET('Sanitation Data'!$H$10,0,10*ROW('Sanitation Data'!H195)),NA())</f>
        <v>#N/A</v>
      </c>
      <c r="AS201" s="491" t="e">
        <f ca="1">+IF(AND(ISNUMBER(OFFSET('Sanitation Data'!$H$11,0,10*ROW('Sanitation Data'!H195))),'Data Summary'!DH201="Yes"),OFFSET('Sanitation Data'!$H$11,0,10*ROW('Sanitation Data'!H195)),NA())</f>
        <v>#N/A</v>
      </c>
      <c r="AT201" s="491" t="e">
        <f ca="1">+IF(AND(ISNUMBER(OFFSET('Sanitation Data'!$H$12,0,10*ROW('Sanitation Data'!H195))),'Data Summary'!DI201="Yes"),OFFSET('Sanitation Data'!$H$12,0,10*ROW('Sanitation Data'!H195)),NA())</f>
        <v>#N/A</v>
      </c>
      <c r="AU201" s="491" t="e">
        <f ca="1">+IF(AND(ISNUMBER(OFFSET('Sanitation Data'!$I$4,0,10*ROW('Sanitation Data'!I195))),'Data Summary'!DJ201="Yes"),100-OFFSET('Sanitation Data'!$I$4,0,10*ROW('Sanitation Data'!I195)),NA())</f>
        <v>#N/A</v>
      </c>
      <c r="AV201" s="491" t="e">
        <f ca="1">+IF(AND(ISNUMBER(OFFSET('Sanitation Data'!$I$6,0,10*ROW('Sanitation Data'!I195))),'Data Summary'!DK201="Yes"),OFFSET('Sanitation Data'!$I$6,0,10*ROW('Sanitation Data'!I195)),NA())</f>
        <v>#N/A</v>
      </c>
      <c r="AW201" s="491" t="e">
        <f ca="1">+IF(AND(ISNUMBER(OFFSET('Sanitation Data'!$I$10,0,10*ROW('Sanitation Data'!I195))),'Data Summary'!DL201="Yes"),OFFSET('Sanitation Data'!$I$10,0,10*ROW('Sanitation Data'!I195)),NA())</f>
        <v>#N/A</v>
      </c>
      <c r="AX201" s="491" t="e">
        <f ca="1">+IF(AND(ISNUMBER(OFFSET('Sanitation Data'!$I$11,0,10*ROW('Sanitation Data'!I195))),'Data Summary'!DM201="Yes"),OFFSET('Sanitation Data'!$I$11,0,10*ROW('Sanitation Data'!I195)),NA())</f>
        <v>#N/A</v>
      </c>
      <c r="AY201" s="491" t="e">
        <f ca="1">+IF(AND(ISNUMBER(OFFSET('Sanitation Data'!$I$12,0,10*ROW('Sanitation Data'!I195))),'Data Summary'!DN201="Yes"),OFFSET('Sanitation Data'!$I$12,0,10*ROW('Sanitation Data'!I195)),NA())</f>
        <v>#N/A</v>
      </c>
      <c r="AZ201" s="492" t="e">
        <f ca="1">+IF(AND(ISNUMBER(OFFSET('Hygiene Data'!$D$5,0,10*ROW('Hygiene Data'!D195))),'Data Summary'!DO201="Yes"),OFFSET('Hygiene Data'!$D$5,0,10*ROW('Hygiene Data'!D195)),NA())</f>
        <v>#N/A</v>
      </c>
      <c r="BA201" s="492" t="e">
        <f ca="1">+IF(AND(ISNUMBER(OFFSET('Hygiene Data'!$D$7,0,10*ROW('Hygiene Data'!D195))),'Data Summary'!DP201="Yes"),OFFSET('Hygiene Data'!$D$7,0,10*ROW('Hygiene Data'!D195)),NA())</f>
        <v>#N/A</v>
      </c>
      <c r="BB201" s="492" t="e">
        <f ca="1">+IF(AND(ISNUMBER(OFFSET('Hygiene Data'!$D$9,0,10*ROW('Hygiene Data'!D195))),'Data Summary'!DQ201="Yes"),OFFSET('Hygiene Data'!$D$9,0,10*ROW('Hygiene Data'!D195)),NA())</f>
        <v>#N/A</v>
      </c>
      <c r="BC201" s="492" t="e">
        <f ca="1">+IF(AND(ISNUMBER(OFFSET('Hygiene Data'!$E$5,0,10*ROW('Hygiene Data'!E195))),'Data Summary'!DR201="Yes"),OFFSET('Hygiene Data'!$E$5,0,10*ROW('Hygiene Data'!E195)),NA())</f>
        <v>#N/A</v>
      </c>
      <c r="BD201" s="492" t="e">
        <f ca="1">+IF(AND(ISNUMBER(OFFSET('Hygiene Data'!$E$7,0,10*ROW('Hygiene Data'!E195))),'Data Summary'!DS201="Yes"),OFFSET('Hygiene Data'!$E$7,0,10*ROW('Hygiene Data'!E195)),NA())</f>
        <v>#N/A</v>
      </c>
      <c r="BE201" s="492" t="e">
        <f ca="1">+IF(AND(ISNUMBER(OFFSET('Hygiene Data'!$E$9,0,10*ROW('Hygiene Data'!E195))),'Data Summary'!DT201="Yes"),OFFSET('Hygiene Data'!$E$9,0,10*ROW('Hygiene Data'!E195)),NA())</f>
        <v>#N/A</v>
      </c>
      <c r="BF201" s="492" t="e">
        <f ca="1">+IF(AND(ISNUMBER(OFFSET('Hygiene Data'!$F$5,0,10*ROW('Hygiene Data'!F195))),'Data Summary'!DU201="Yes"),OFFSET('Hygiene Data'!$F$5,0,10*ROW('Hygiene Data'!F195)),NA())</f>
        <v>#N/A</v>
      </c>
      <c r="BG201" s="492" t="e">
        <f ca="1">+IF(AND(ISNUMBER(OFFSET('Hygiene Data'!$F$7,0,10*ROW('Hygiene Data'!F195))),'Data Summary'!DV201="Yes"),OFFSET('Hygiene Data'!$F$7,0,10*ROW('Hygiene Data'!F195)),NA())</f>
        <v>#N/A</v>
      </c>
      <c r="BH201" s="492" t="e">
        <f ca="1">+IF(AND(ISNUMBER(OFFSET('Hygiene Data'!$F$9,0,10*ROW('Hygiene Data'!F195))),'Data Summary'!DW201="Yes"),OFFSET('Hygiene Data'!$F$9,0,10*ROW('Hygiene Data'!F195)),NA())</f>
        <v>#N/A</v>
      </c>
      <c r="BI201" s="492" t="e">
        <f ca="1">+IF(AND(ISNUMBER(OFFSET('Hygiene Data'!$G$5,0,10*ROW('Hygiene Data'!G195))),'Data Summary'!DX201="Yes"),OFFSET('Hygiene Data'!$G$5,0,10*ROW('Hygiene Data'!G195)),NA())</f>
        <v>#N/A</v>
      </c>
      <c r="BJ201" s="492" t="e">
        <f ca="1">+IF(AND(ISNUMBER(OFFSET('Hygiene Data'!$G$7,0,10*ROW('Hygiene Data'!G195))),'Data Summary'!DY201="Yes"),OFFSET('Hygiene Data'!$G$7,0,10*ROW('Hygiene Data'!G195)),NA())</f>
        <v>#N/A</v>
      </c>
      <c r="BK201" s="492" t="e">
        <f ca="1">+IF(AND(ISNUMBER(OFFSET('Hygiene Data'!$G$9,0,10*ROW('Hygiene Data'!G195))),'Data Summary'!DZ201="Yes"),OFFSET('Hygiene Data'!$G$9,0,10*ROW('Hygiene Data'!G195)),NA())</f>
        <v>#N/A</v>
      </c>
      <c r="BL201" s="492" t="e">
        <f ca="1">+IF(AND(ISNUMBER(OFFSET('Hygiene Data'!$H$5,0,10*ROW('Hygiene Data'!H195))),'Data Summary'!EA201="Yes"),OFFSET('Hygiene Data'!$H$5,0,10*ROW('Hygiene Data'!H195)),NA())</f>
        <v>#N/A</v>
      </c>
      <c r="BM201" s="492" t="e">
        <f ca="1">+IF(AND(ISNUMBER(OFFSET('Hygiene Data'!$H$7,0,10*ROW('Hygiene Data'!H195))),'Data Summary'!EB201="Yes"),OFFSET('Hygiene Data'!$H$7,0,10*ROW('Hygiene Data'!H195)),NA())</f>
        <v>#N/A</v>
      </c>
      <c r="BN201" s="492" t="e">
        <f ca="1">+IF(AND(ISNUMBER(OFFSET('Hygiene Data'!$H$9,0,10*ROW('Hygiene Data'!H195))),'Data Summary'!EC201="Yes"),OFFSET('Hygiene Data'!$H$9,0,10*ROW('Hygiene Data'!H195)),NA())</f>
        <v>#N/A</v>
      </c>
      <c r="BO201" s="492" t="e">
        <f ca="1">+IF(AND(ISNUMBER(OFFSET('Hygiene Data'!$I$5,0,10*ROW('Hygiene Data'!I195))),'Data Summary'!ED201="Yes"),OFFSET('Hygiene Data'!$I$5,0,10*ROW('Hygiene Data'!I195)),NA())</f>
        <v>#N/A</v>
      </c>
      <c r="BP201" s="492" t="e">
        <f ca="1">+IF(AND(ISNUMBER(OFFSET('Hygiene Data'!$I$7,0,10*ROW('Hygiene Data'!I195))),'Data Summary'!EE201="Yes"),OFFSET('Hygiene Data'!$I$7,0,10*ROW('Hygiene Data'!I195)),NA())</f>
        <v>#N/A</v>
      </c>
      <c r="BQ201" s="492" t="e">
        <f ca="1">+IF(AND(ISNUMBER(OFFSET('Hygiene Data'!$I$9,0,10*ROW('Hygiene Data'!I195))),'Data Summary'!EF201="Yes"),OFFSET('Hygiene Data'!$I$9,0,10*ROW('Hygiene Data'!I195)),NA())</f>
        <v>#N/A</v>
      </c>
    </row>
    <row r="202" spans="1:69" x14ac:dyDescent="0.25">
      <c r="A202" s="488" t="e">
        <f ca="1">+RIGHT('Data Summary'!A202,LEN('Data Summary'!A202)-9)</f>
        <v>#VALUE!</v>
      </c>
      <c r="B202" s="462" t="str">
        <f ca="1">+IF(ISTEXT('Data Summary'!B202),'Data Summary'!B202,"")</f>
        <v/>
      </c>
      <c r="C202" s="489" t="e">
        <f ca="1">+VALUE('Data Summary'!C202)</f>
        <v>#VALUE!</v>
      </c>
      <c r="D202" s="490" t="e">
        <f ca="1">+IF(AND(ISNUMBER(OFFSET('Water Data'!$D$4,0,10*ROW('Water Data'!D196))),'Data Summary'!BS202="Yes"),100-OFFSET('Water Data'!$D$4,0,10*ROW('Water Data'!D196)),NA())</f>
        <v>#N/A</v>
      </c>
      <c r="E202" s="490" t="e">
        <f ca="1">+IF(AND(ISNUMBER(OFFSET('Water Data'!$D$6,0,10*ROW('Water Data'!D196))),'Data Summary'!BT202="Yes"),OFFSET('Water Data'!$D$6,0,10*ROW('Water Data'!D196)),NA())</f>
        <v>#N/A</v>
      </c>
      <c r="F202" s="490" t="e">
        <f ca="1">+IF(AND(ISNUMBER(OFFSET('Water Data'!$D$9,0,10*ROW('Water Data'!D196))),'Data Summary'!BU202="Yes"),OFFSET('Water Data'!$D$9,0,10*ROW('Water Data'!D196)),NA())</f>
        <v>#N/A</v>
      </c>
      <c r="G202" s="490" t="e">
        <f ca="1">+IF(AND(ISNUMBER(OFFSET('Water Data'!$E$4,0,10*ROW('Water Data'!E196))),'Data Summary'!BV202="Yes"),100-OFFSET('Water Data'!$E$4,0,10*ROW('Water Data'!E196)),NA())</f>
        <v>#N/A</v>
      </c>
      <c r="H202" s="490" t="e">
        <f ca="1">+IF(AND(ISNUMBER(OFFSET('Water Data'!$E$6,0,10*ROW('Water Data'!E196))),'Data Summary'!BW202="Yes"),OFFSET('Water Data'!$E$6,0,10*ROW('Water Data'!E196)),NA())</f>
        <v>#N/A</v>
      </c>
      <c r="I202" s="490" t="e">
        <f ca="1">+IF(AND(ISNUMBER(OFFSET('Water Data'!$E$9,0,10*ROW('Water Data'!E196))),'Data Summary'!BX202="Yes"),OFFSET('Water Data'!$E$9,0,10*ROW('Water Data'!E196)),NA())</f>
        <v>#N/A</v>
      </c>
      <c r="J202" s="490" t="e">
        <f ca="1">+IF(AND(ISNUMBER(OFFSET('Water Data'!$F$4,0,10*ROW('Water Data'!F196))),'Data Summary'!BY202="Yes"),100-OFFSET('Water Data'!$F$4,0,10*ROW('Water Data'!F196)),NA())</f>
        <v>#N/A</v>
      </c>
      <c r="K202" s="490" t="e">
        <f ca="1">+IF(AND(ISNUMBER(OFFSET('Water Data'!$F$6,0,10*ROW('Water Data'!F196))),'Data Summary'!BZ202="Yes"),OFFSET('Water Data'!$F$6,0,10*ROW('Water Data'!F196)),NA())</f>
        <v>#N/A</v>
      </c>
      <c r="L202" s="490" t="e">
        <f ca="1">+IF(AND(ISNUMBER(OFFSET('Water Data'!$F$9,0,10*ROW('Water Data'!F196))),'Data Summary'!CA202="Yes"),OFFSET('Water Data'!$F$9,0,10*ROW('Water Data'!F196)),NA())</f>
        <v>#N/A</v>
      </c>
      <c r="M202" s="490" t="e">
        <f ca="1">+IF(AND(ISNUMBER(OFFSET('Water Data'!$G$4,0,10*ROW('Water Data'!G196))),'Data Summary'!CB202="Yes"),100-OFFSET('Water Data'!$G$4,0,10*ROW('Water Data'!G196)),NA())</f>
        <v>#N/A</v>
      </c>
      <c r="N202" s="490" t="e">
        <f ca="1">+IF(AND(ISNUMBER(OFFSET('Water Data'!$G$6,0,10*ROW('Water Data'!G196))),'Data Summary'!CC202="Yes"),OFFSET('Water Data'!$G$6,0,10*ROW('Water Data'!G196)),NA())</f>
        <v>#N/A</v>
      </c>
      <c r="O202" s="490" t="e">
        <f ca="1">+IF(AND(ISNUMBER(OFFSET('Water Data'!$G$9,0,10*ROW('Water Data'!G196))),'Data Summary'!CD202="Yes"),OFFSET('Water Data'!$G$9,0,10*ROW('Water Data'!G196)),NA())</f>
        <v>#N/A</v>
      </c>
      <c r="P202" s="490" t="e">
        <f ca="1">+IF(AND(ISNUMBER(OFFSET('Water Data'!$H$4,0,10*ROW('Water Data'!H196))),'Data Summary'!CE202="Yes"),100-OFFSET('Water Data'!$H$4,0,10*ROW('Water Data'!H196)),NA())</f>
        <v>#N/A</v>
      </c>
      <c r="Q202" s="490" t="e">
        <f ca="1">+IF(AND(ISNUMBER(OFFSET('Water Data'!$H$6,0,10*ROW('Water Data'!H196))),'Data Summary'!CF202="Yes"),OFFSET('Water Data'!$H$6,0,10*ROW('Water Data'!H196)),NA())</f>
        <v>#N/A</v>
      </c>
      <c r="R202" s="490" t="e">
        <f ca="1">+IF(AND(ISNUMBER(OFFSET('Water Data'!$H$9,0,10*ROW('Water Data'!H196))),'Data Summary'!CG202="Yes"),OFFSET('Water Data'!$H$9,0,10*ROW('Water Data'!H196)),NA())</f>
        <v>#N/A</v>
      </c>
      <c r="S202" s="490" t="e">
        <f ca="1">+IF(AND(ISNUMBER(OFFSET('Water Data'!$I$4,0,10*ROW('Water Data'!I196))),'Data Summary'!CH202="Yes"),100-OFFSET('Water Data'!$I$4,0,10*ROW('Water Data'!I196)),NA())</f>
        <v>#N/A</v>
      </c>
      <c r="T202" s="490" t="e">
        <f ca="1">+IF(AND(ISNUMBER(OFFSET('Water Data'!$I$6,0,10*ROW('Water Data'!I196))),'Data Summary'!CI202="Yes"),OFFSET('Water Data'!$I$6,0,10*ROW('Water Data'!I196)),NA())</f>
        <v>#N/A</v>
      </c>
      <c r="U202" s="490" t="e">
        <f ca="1">+IF(AND(ISNUMBER(OFFSET('Water Data'!$I$9,0,10*ROW('Water Data'!I196))),'Data Summary'!CJ202="Yes"),OFFSET('Water Data'!$I$9,0,10*ROW('Water Data'!I196)),NA())</f>
        <v>#N/A</v>
      </c>
      <c r="V202" s="491" t="e">
        <f ca="1">+IF(AND(ISNUMBER(OFFSET('Sanitation Data'!$D$4,0,10*ROW('Sanitation Data'!D196))),'Data Summary'!CK202="Yes"),100-OFFSET('Sanitation Data'!$D$4,0,10*ROW('Sanitation Data'!D196)),NA())</f>
        <v>#N/A</v>
      </c>
      <c r="W202" s="491" t="e">
        <f ca="1">+IF(AND(ISNUMBER(OFFSET('Sanitation Data'!$D$6,0,10*ROW('Sanitation Data'!D196))),'Data Summary'!CL202="Yes"),OFFSET('Sanitation Data'!$D$6,0,10*ROW('Sanitation Data'!D196)),NA())</f>
        <v>#N/A</v>
      </c>
      <c r="X202" s="491" t="e">
        <f ca="1">+IF(AND(ISNUMBER(OFFSET('Sanitation Data'!$D$10,0,10*ROW('Sanitation Data'!D196))),'Data Summary'!CM202="Yes"),OFFSET('Sanitation Data'!$D$10,0,10*ROW('Sanitation Data'!D196)),NA())</f>
        <v>#N/A</v>
      </c>
      <c r="Y202" s="491" t="e">
        <f ca="1">+IF(AND(ISNUMBER(OFFSET('Sanitation Data'!$D$11,0,10*ROW('Sanitation Data'!D196))),'Data Summary'!CN202="Yes"),OFFSET('Sanitation Data'!$D$11,0,10*ROW('Sanitation Data'!D196)),NA())</f>
        <v>#N/A</v>
      </c>
      <c r="Z202" s="491" t="e">
        <f ca="1">+IF(AND(ISNUMBER(OFFSET('Sanitation Data'!$D$12,0,10*ROW('Sanitation Data'!D196))),'Data Summary'!CO202="Yes"),OFFSET('Sanitation Data'!$D$12,0,10*ROW('Sanitation Data'!D196)),NA())</f>
        <v>#N/A</v>
      </c>
      <c r="AA202" s="491" t="e">
        <f ca="1">+IF(AND(ISNUMBER(OFFSET('Sanitation Data'!$E$4,0,10*ROW('Sanitation Data'!E196))),'Data Summary'!CP202="Yes"),100-OFFSET('Sanitation Data'!$E$4,0,10*ROW('Sanitation Data'!E196)),NA())</f>
        <v>#N/A</v>
      </c>
      <c r="AB202" s="491" t="e">
        <f ca="1">+IF(AND(ISNUMBER(OFFSET('Sanitation Data'!$E$6,0,10*ROW('Sanitation Data'!E196))),'Data Summary'!CQ202="Yes"),OFFSET('Sanitation Data'!$E$6,0,10*ROW('Sanitation Data'!E196)),NA())</f>
        <v>#N/A</v>
      </c>
      <c r="AC202" s="491" t="e">
        <f ca="1">+IF(AND(ISNUMBER(OFFSET('Sanitation Data'!$E$10,0,10*ROW('Sanitation Data'!E196))),'Data Summary'!CR202="Yes"),OFFSET('Sanitation Data'!$E$10,0,10*ROW('Sanitation Data'!E196)),NA())</f>
        <v>#N/A</v>
      </c>
      <c r="AD202" s="491" t="e">
        <f ca="1">+IF(AND(ISNUMBER(OFFSET('Sanitation Data'!$E$11,0,10*ROW('Sanitation Data'!E196))),'Data Summary'!CS202="Yes"),OFFSET('Sanitation Data'!$E$11,0,10*ROW('Sanitation Data'!E196)),NA())</f>
        <v>#N/A</v>
      </c>
      <c r="AE202" s="491" t="e">
        <f ca="1">+IF(AND(ISNUMBER(OFFSET('Sanitation Data'!$E$12,0,10*ROW('Sanitation Data'!E196))),'Data Summary'!CT202="Yes"),OFFSET('Sanitation Data'!$E$12,0,10*ROW('Sanitation Data'!E196)),NA())</f>
        <v>#N/A</v>
      </c>
      <c r="AF202" s="491" t="e">
        <f ca="1">+IF(AND(ISNUMBER(OFFSET('Sanitation Data'!$F$4,0,10*ROW('Sanitation Data'!F196))),'Data Summary'!CU202="Yes"),100-OFFSET('Sanitation Data'!$F$4,0,10*ROW('Sanitation Data'!F196)),NA())</f>
        <v>#N/A</v>
      </c>
      <c r="AG202" s="491" t="e">
        <f ca="1">+IF(AND(ISNUMBER(OFFSET('Sanitation Data'!$F$6,0,10*ROW('Sanitation Data'!F196))),'Data Summary'!CV202="Yes"),OFFSET('Sanitation Data'!$F$6,0,10*ROW('Sanitation Data'!F196)),NA())</f>
        <v>#N/A</v>
      </c>
      <c r="AH202" s="491" t="e">
        <f ca="1">+IF(AND(ISNUMBER(OFFSET('Sanitation Data'!$F$10,0,10*ROW('Sanitation Data'!F196))),'Data Summary'!CW202="Yes"),OFFSET('Sanitation Data'!$F$10,0,10*ROW('Sanitation Data'!F196)),NA())</f>
        <v>#N/A</v>
      </c>
      <c r="AI202" s="491" t="e">
        <f ca="1">+IF(AND(ISNUMBER(OFFSET('Sanitation Data'!$F$11,0,10*ROW('Sanitation Data'!F196))),'Data Summary'!CX202="Yes"),OFFSET('Sanitation Data'!$F$11,0,10*ROW('Sanitation Data'!F196)),NA())</f>
        <v>#N/A</v>
      </c>
      <c r="AJ202" s="491" t="e">
        <f ca="1">+IF(AND(ISNUMBER(OFFSET('Sanitation Data'!$F$12,0,10*ROW('Sanitation Data'!F196))),'Data Summary'!CY202="Yes"),OFFSET('Sanitation Data'!$F$12,0,10*ROW('Sanitation Data'!F196)),NA())</f>
        <v>#N/A</v>
      </c>
      <c r="AK202" s="491" t="e">
        <f ca="1">+IF(AND(ISNUMBER(OFFSET('Sanitation Data'!$G$4,0,10*ROW('Sanitation Data'!G196))),'Data Summary'!CZ202="Yes"),100-OFFSET('Sanitation Data'!$G$4,0,10*ROW('Sanitation Data'!G196)),NA())</f>
        <v>#N/A</v>
      </c>
      <c r="AL202" s="491" t="e">
        <f ca="1">+IF(AND(ISNUMBER(OFFSET('Sanitation Data'!$G$6,0,10*ROW('Sanitation Data'!G196))),'Data Summary'!DA202="Yes"),OFFSET('Sanitation Data'!$G$6,0,10*ROW('Sanitation Data'!G196)),NA())</f>
        <v>#N/A</v>
      </c>
      <c r="AM202" s="491" t="e">
        <f ca="1">+IF(AND(ISNUMBER(OFFSET('Sanitation Data'!$G$10,0,10*ROW('Sanitation Data'!G196))),'Data Summary'!DB202="Yes"),OFFSET('Sanitation Data'!$G$10,0,10*ROW('Sanitation Data'!G196)),NA())</f>
        <v>#N/A</v>
      </c>
      <c r="AN202" s="491" t="e">
        <f ca="1">+IF(AND(ISNUMBER(OFFSET('Sanitation Data'!$G$11,0,10*ROW('Sanitation Data'!G196))),'Data Summary'!DC202="Yes"),OFFSET('Sanitation Data'!$G$11,0,10*ROW('Sanitation Data'!G196)),NA())</f>
        <v>#N/A</v>
      </c>
      <c r="AO202" s="491" t="e">
        <f ca="1">+IF(AND(ISNUMBER(OFFSET('Sanitation Data'!$G$12,0,10*ROW('Sanitation Data'!G196))),'Data Summary'!DD202="Yes"),OFFSET('Sanitation Data'!$G$12,0,10*ROW('Sanitation Data'!G196)),NA())</f>
        <v>#N/A</v>
      </c>
      <c r="AP202" s="491" t="e">
        <f ca="1">+IF(AND(ISNUMBER(OFFSET('Sanitation Data'!$H$4,0,10*ROW('Sanitation Data'!H196))),'Data Summary'!DE202="Yes"),100-OFFSET('Sanitation Data'!$H$4,0,10*ROW('Sanitation Data'!H196)),NA())</f>
        <v>#N/A</v>
      </c>
      <c r="AQ202" s="491" t="e">
        <f ca="1">+IF(AND(ISNUMBER(OFFSET('Sanitation Data'!$H$6,0,10*ROW('Sanitation Data'!H196))),'Data Summary'!DF202="Yes"),OFFSET('Sanitation Data'!$H$6,0,10*ROW('Sanitation Data'!H196)),NA())</f>
        <v>#N/A</v>
      </c>
      <c r="AR202" s="491" t="e">
        <f ca="1">+IF(AND(ISNUMBER(OFFSET('Sanitation Data'!$H$10,0,10*ROW('Sanitation Data'!H196))),'Data Summary'!DG202="Yes"),OFFSET('Sanitation Data'!$H$10,0,10*ROW('Sanitation Data'!H196)),NA())</f>
        <v>#N/A</v>
      </c>
      <c r="AS202" s="491" t="e">
        <f ca="1">+IF(AND(ISNUMBER(OFFSET('Sanitation Data'!$H$11,0,10*ROW('Sanitation Data'!H196))),'Data Summary'!DH202="Yes"),OFFSET('Sanitation Data'!$H$11,0,10*ROW('Sanitation Data'!H196)),NA())</f>
        <v>#N/A</v>
      </c>
      <c r="AT202" s="491" t="e">
        <f ca="1">+IF(AND(ISNUMBER(OFFSET('Sanitation Data'!$H$12,0,10*ROW('Sanitation Data'!H196))),'Data Summary'!DI202="Yes"),OFFSET('Sanitation Data'!$H$12,0,10*ROW('Sanitation Data'!H196)),NA())</f>
        <v>#N/A</v>
      </c>
      <c r="AU202" s="491" t="e">
        <f ca="1">+IF(AND(ISNUMBER(OFFSET('Sanitation Data'!$I$4,0,10*ROW('Sanitation Data'!I196))),'Data Summary'!DJ202="Yes"),100-OFFSET('Sanitation Data'!$I$4,0,10*ROW('Sanitation Data'!I196)),NA())</f>
        <v>#N/A</v>
      </c>
      <c r="AV202" s="491" t="e">
        <f ca="1">+IF(AND(ISNUMBER(OFFSET('Sanitation Data'!$I$6,0,10*ROW('Sanitation Data'!I196))),'Data Summary'!DK202="Yes"),OFFSET('Sanitation Data'!$I$6,0,10*ROW('Sanitation Data'!I196)),NA())</f>
        <v>#N/A</v>
      </c>
      <c r="AW202" s="491" t="e">
        <f ca="1">+IF(AND(ISNUMBER(OFFSET('Sanitation Data'!$I$10,0,10*ROW('Sanitation Data'!I196))),'Data Summary'!DL202="Yes"),OFFSET('Sanitation Data'!$I$10,0,10*ROW('Sanitation Data'!I196)),NA())</f>
        <v>#N/A</v>
      </c>
      <c r="AX202" s="491" t="e">
        <f ca="1">+IF(AND(ISNUMBER(OFFSET('Sanitation Data'!$I$11,0,10*ROW('Sanitation Data'!I196))),'Data Summary'!DM202="Yes"),OFFSET('Sanitation Data'!$I$11,0,10*ROW('Sanitation Data'!I196)),NA())</f>
        <v>#N/A</v>
      </c>
      <c r="AY202" s="491" t="e">
        <f ca="1">+IF(AND(ISNUMBER(OFFSET('Sanitation Data'!$I$12,0,10*ROW('Sanitation Data'!I196))),'Data Summary'!DN202="Yes"),OFFSET('Sanitation Data'!$I$12,0,10*ROW('Sanitation Data'!I196)),NA())</f>
        <v>#N/A</v>
      </c>
      <c r="AZ202" s="492" t="e">
        <f ca="1">+IF(AND(ISNUMBER(OFFSET('Hygiene Data'!$D$5,0,10*ROW('Hygiene Data'!D196))),'Data Summary'!DO202="Yes"),OFFSET('Hygiene Data'!$D$5,0,10*ROW('Hygiene Data'!D196)),NA())</f>
        <v>#N/A</v>
      </c>
      <c r="BA202" s="492" t="e">
        <f ca="1">+IF(AND(ISNUMBER(OFFSET('Hygiene Data'!$D$7,0,10*ROW('Hygiene Data'!D196))),'Data Summary'!DP202="Yes"),OFFSET('Hygiene Data'!$D$7,0,10*ROW('Hygiene Data'!D196)),NA())</f>
        <v>#N/A</v>
      </c>
      <c r="BB202" s="492" t="e">
        <f ca="1">+IF(AND(ISNUMBER(OFFSET('Hygiene Data'!$D$9,0,10*ROW('Hygiene Data'!D196))),'Data Summary'!DQ202="Yes"),OFFSET('Hygiene Data'!$D$9,0,10*ROW('Hygiene Data'!D196)),NA())</f>
        <v>#N/A</v>
      </c>
      <c r="BC202" s="492" t="e">
        <f ca="1">+IF(AND(ISNUMBER(OFFSET('Hygiene Data'!$E$5,0,10*ROW('Hygiene Data'!E196))),'Data Summary'!DR202="Yes"),OFFSET('Hygiene Data'!$E$5,0,10*ROW('Hygiene Data'!E196)),NA())</f>
        <v>#N/A</v>
      </c>
      <c r="BD202" s="492" t="e">
        <f ca="1">+IF(AND(ISNUMBER(OFFSET('Hygiene Data'!$E$7,0,10*ROW('Hygiene Data'!E196))),'Data Summary'!DS202="Yes"),OFFSET('Hygiene Data'!$E$7,0,10*ROW('Hygiene Data'!E196)),NA())</f>
        <v>#N/A</v>
      </c>
      <c r="BE202" s="492" t="e">
        <f ca="1">+IF(AND(ISNUMBER(OFFSET('Hygiene Data'!$E$9,0,10*ROW('Hygiene Data'!E196))),'Data Summary'!DT202="Yes"),OFFSET('Hygiene Data'!$E$9,0,10*ROW('Hygiene Data'!E196)),NA())</f>
        <v>#N/A</v>
      </c>
      <c r="BF202" s="492" t="e">
        <f ca="1">+IF(AND(ISNUMBER(OFFSET('Hygiene Data'!$F$5,0,10*ROW('Hygiene Data'!F196))),'Data Summary'!DU202="Yes"),OFFSET('Hygiene Data'!$F$5,0,10*ROW('Hygiene Data'!F196)),NA())</f>
        <v>#N/A</v>
      </c>
      <c r="BG202" s="492" t="e">
        <f ca="1">+IF(AND(ISNUMBER(OFFSET('Hygiene Data'!$F$7,0,10*ROW('Hygiene Data'!F196))),'Data Summary'!DV202="Yes"),OFFSET('Hygiene Data'!$F$7,0,10*ROW('Hygiene Data'!F196)),NA())</f>
        <v>#N/A</v>
      </c>
      <c r="BH202" s="492" t="e">
        <f ca="1">+IF(AND(ISNUMBER(OFFSET('Hygiene Data'!$F$9,0,10*ROW('Hygiene Data'!F196))),'Data Summary'!DW202="Yes"),OFFSET('Hygiene Data'!$F$9,0,10*ROW('Hygiene Data'!F196)),NA())</f>
        <v>#N/A</v>
      </c>
      <c r="BI202" s="492" t="e">
        <f ca="1">+IF(AND(ISNUMBER(OFFSET('Hygiene Data'!$G$5,0,10*ROW('Hygiene Data'!G196))),'Data Summary'!DX202="Yes"),OFFSET('Hygiene Data'!$G$5,0,10*ROW('Hygiene Data'!G196)),NA())</f>
        <v>#N/A</v>
      </c>
      <c r="BJ202" s="492" t="e">
        <f ca="1">+IF(AND(ISNUMBER(OFFSET('Hygiene Data'!$G$7,0,10*ROW('Hygiene Data'!G196))),'Data Summary'!DY202="Yes"),OFFSET('Hygiene Data'!$G$7,0,10*ROW('Hygiene Data'!G196)),NA())</f>
        <v>#N/A</v>
      </c>
      <c r="BK202" s="492" t="e">
        <f ca="1">+IF(AND(ISNUMBER(OFFSET('Hygiene Data'!$G$9,0,10*ROW('Hygiene Data'!G196))),'Data Summary'!DZ202="Yes"),OFFSET('Hygiene Data'!$G$9,0,10*ROW('Hygiene Data'!G196)),NA())</f>
        <v>#N/A</v>
      </c>
      <c r="BL202" s="492" t="e">
        <f ca="1">+IF(AND(ISNUMBER(OFFSET('Hygiene Data'!$H$5,0,10*ROW('Hygiene Data'!H196))),'Data Summary'!EA202="Yes"),OFFSET('Hygiene Data'!$H$5,0,10*ROW('Hygiene Data'!H196)),NA())</f>
        <v>#N/A</v>
      </c>
      <c r="BM202" s="492" t="e">
        <f ca="1">+IF(AND(ISNUMBER(OFFSET('Hygiene Data'!$H$7,0,10*ROW('Hygiene Data'!H196))),'Data Summary'!EB202="Yes"),OFFSET('Hygiene Data'!$H$7,0,10*ROW('Hygiene Data'!H196)),NA())</f>
        <v>#N/A</v>
      </c>
      <c r="BN202" s="492" t="e">
        <f ca="1">+IF(AND(ISNUMBER(OFFSET('Hygiene Data'!$H$9,0,10*ROW('Hygiene Data'!H196))),'Data Summary'!EC202="Yes"),OFFSET('Hygiene Data'!$H$9,0,10*ROW('Hygiene Data'!H196)),NA())</f>
        <v>#N/A</v>
      </c>
      <c r="BO202" s="492" t="e">
        <f ca="1">+IF(AND(ISNUMBER(OFFSET('Hygiene Data'!$I$5,0,10*ROW('Hygiene Data'!I196))),'Data Summary'!ED202="Yes"),OFFSET('Hygiene Data'!$I$5,0,10*ROW('Hygiene Data'!I196)),NA())</f>
        <v>#N/A</v>
      </c>
      <c r="BP202" s="492" t="e">
        <f ca="1">+IF(AND(ISNUMBER(OFFSET('Hygiene Data'!$I$7,0,10*ROW('Hygiene Data'!I196))),'Data Summary'!EE202="Yes"),OFFSET('Hygiene Data'!$I$7,0,10*ROW('Hygiene Data'!I196)),NA())</f>
        <v>#N/A</v>
      </c>
      <c r="BQ202" s="492" t="e">
        <f ca="1">+IF(AND(ISNUMBER(OFFSET('Hygiene Data'!$I$9,0,10*ROW('Hygiene Data'!I196))),'Data Summary'!EF202="Yes"),OFFSET('Hygiene Data'!$I$9,0,10*ROW('Hygiene Data'!I196)),NA())</f>
        <v>#N/A</v>
      </c>
    </row>
    <row r="203" spans="1:69" x14ac:dyDescent="0.25">
      <c r="A203" s="488" t="e">
        <f ca="1">+RIGHT('Data Summary'!A203,LEN('Data Summary'!A203)-9)</f>
        <v>#VALUE!</v>
      </c>
      <c r="B203" s="462" t="str">
        <f ca="1">+IF(ISTEXT('Data Summary'!B203),'Data Summary'!B203,"")</f>
        <v/>
      </c>
      <c r="C203" s="489" t="e">
        <f ca="1">+VALUE('Data Summary'!C203)</f>
        <v>#VALUE!</v>
      </c>
      <c r="D203" s="490" t="e">
        <f ca="1">+IF(AND(ISNUMBER(OFFSET('Water Data'!$D$4,0,10*ROW('Water Data'!D197))),'Data Summary'!BS203="Yes"),100-OFFSET('Water Data'!$D$4,0,10*ROW('Water Data'!D197)),NA())</f>
        <v>#N/A</v>
      </c>
      <c r="E203" s="490" t="e">
        <f ca="1">+IF(AND(ISNUMBER(OFFSET('Water Data'!$D$6,0,10*ROW('Water Data'!D197))),'Data Summary'!BT203="Yes"),OFFSET('Water Data'!$D$6,0,10*ROW('Water Data'!D197)),NA())</f>
        <v>#N/A</v>
      </c>
      <c r="F203" s="490" t="e">
        <f ca="1">+IF(AND(ISNUMBER(OFFSET('Water Data'!$D$9,0,10*ROW('Water Data'!D197))),'Data Summary'!BU203="Yes"),OFFSET('Water Data'!$D$9,0,10*ROW('Water Data'!D197)),NA())</f>
        <v>#N/A</v>
      </c>
      <c r="G203" s="490" t="e">
        <f ca="1">+IF(AND(ISNUMBER(OFFSET('Water Data'!$E$4,0,10*ROW('Water Data'!E197))),'Data Summary'!BV203="Yes"),100-OFFSET('Water Data'!$E$4,0,10*ROW('Water Data'!E197)),NA())</f>
        <v>#N/A</v>
      </c>
      <c r="H203" s="490" t="e">
        <f ca="1">+IF(AND(ISNUMBER(OFFSET('Water Data'!$E$6,0,10*ROW('Water Data'!E197))),'Data Summary'!BW203="Yes"),OFFSET('Water Data'!$E$6,0,10*ROW('Water Data'!E197)),NA())</f>
        <v>#N/A</v>
      </c>
      <c r="I203" s="490" t="e">
        <f ca="1">+IF(AND(ISNUMBER(OFFSET('Water Data'!$E$9,0,10*ROW('Water Data'!E197))),'Data Summary'!BX203="Yes"),OFFSET('Water Data'!$E$9,0,10*ROW('Water Data'!E197)),NA())</f>
        <v>#N/A</v>
      </c>
      <c r="J203" s="490" t="e">
        <f ca="1">+IF(AND(ISNUMBER(OFFSET('Water Data'!$F$4,0,10*ROW('Water Data'!F197))),'Data Summary'!BY203="Yes"),100-OFFSET('Water Data'!$F$4,0,10*ROW('Water Data'!F197)),NA())</f>
        <v>#N/A</v>
      </c>
      <c r="K203" s="490" t="e">
        <f ca="1">+IF(AND(ISNUMBER(OFFSET('Water Data'!$F$6,0,10*ROW('Water Data'!F197))),'Data Summary'!BZ203="Yes"),OFFSET('Water Data'!$F$6,0,10*ROW('Water Data'!F197)),NA())</f>
        <v>#N/A</v>
      </c>
      <c r="L203" s="490" t="e">
        <f ca="1">+IF(AND(ISNUMBER(OFFSET('Water Data'!$F$9,0,10*ROW('Water Data'!F197))),'Data Summary'!CA203="Yes"),OFFSET('Water Data'!$F$9,0,10*ROW('Water Data'!F197)),NA())</f>
        <v>#N/A</v>
      </c>
      <c r="M203" s="490" t="e">
        <f ca="1">+IF(AND(ISNUMBER(OFFSET('Water Data'!$G$4,0,10*ROW('Water Data'!G197))),'Data Summary'!CB203="Yes"),100-OFFSET('Water Data'!$G$4,0,10*ROW('Water Data'!G197)),NA())</f>
        <v>#N/A</v>
      </c>
      <c r="N203" s="490" t="e">
        <f ca="1">+IF(AND(ISNUMBER(OFFSET('Water Data'!$G$6,0,10*ROW('Water Data'!G197))),'Data Summary'!CC203="Yes"),OFFSET('Water Data'!$G$6,0,10*ROW('Water Data'!G197)),NA())</f>
        <v>#N/A</v>
      </c>
      <c r="O203" s="490" t="e">
        <f ca="1">+IF(AND(ISNUMBER(OFFSET('Water Data'!$G$9,0,10*ROW('Water Data'!G197))),'Data Summary'!CD203="Yes"),OFFSET('Water Data'!$G$9,0,10*ROW('Water Data'!G197)),NA())</f>
        <v>#N/A</v>
      </c>
      <c r="P203" s="490" t="e">
        <f ca="1">+IF(AND(ISNUMBER(OFFSET('Water Data'!$H$4,0,10*ROW('Water Data'!H197))),'Data Summary'!CE203="Yes"),100-OFFSET('Water Data'!$H$4,0,10*ROW('Water Data'!H197)),NA())</f>
        <v>#N/A</v>
      </c>
      <c r="Q203" s="490" t="e">
        <f ca="1">+IF(AND(ISNUMBER(OFFSET('Water Data'!$H$6,0,10*ROW('Water Data'!H197))),'Data Summary'!CF203="Yes"),OFFSET('Water Data'!$H$6,0,10*ROW('Water Data'!H197)),NA())</f>
        <v>#N/A</v>
      </c>
      <c r="R203" s="490" t="e">
        <f ca="1">+IF(AND(ISNUMBER(OFFSET('Water Data'!$H$9,0,10*ROW('Water Data'!H197))),'Data Summary'!CG203="Yes"),OFFSET('Water Data'!$H$9,0,10*ROW('Water Data'!H197)),NA())</f>
        <v>#N/A</v>
      </c>
      <c r="S203" s="490" t="e">
        <f ca="1">+IF(AND(ISNUMBER(OFFSET('Water Data'!$I$4,0,10*ROW('Water Data'!I197))),'Data Summary'!CH203="Yes"),100-OFFSET('Water Data'!$I$4,0,10*ROW('Water Data'!I197)),NA())</f>
        <v>#N/A</v>
      </c>
      <c r="T203" s="490" t="e">
        <f ca="1">+IF(AND(ISNUMBER(OFFSET('Water Data'!$I$6,0,10*ROW('Water Data'!I197))),'Data Summary'!CI203="Yes"),OFFSET('Water Data'!$I$6,0,10*ROW('Water Data'!I197)),NA())</f>
        <v>#N/A</v>
      </c>
      <c r="U203" s="490" t="e">
        <f ca="1">+IF(AND(ISNUMBER(OFFSET('Water Data'!$I$9,0,10*ROW('Water Data'!I197))),'Data Summary'!CJ203="Yes"),OFFSET('Water Data'!$I$9,0,10*ROW('Water Data'!I197)),NA())</f>
        <v>#N/A</v>
      </c>
      <c r="V203" s="491" t="e">
        <f ca="1">+IF(AND(ISNUMBER(OFFSET('Sanitation Data'!$D$4,0,10*ROW('Sanitation Data'!D197))),'Data Summary'!CK203="Yes"),100-OFFSET('Sanitation Data'!$D$4,0,10*ROW('Sanitation Data'!D197)),NA())</f>
        <v>#N/A</v>
      </c>
      <c r="W203" s="491" t="e">
        <f ca="1">+IF(AND(ISNUMBER(OFFSET('Sanitation Data'!$D$6,0,10*ROW('Sanitation Data'!D197))),'Data Summary'!CL203="Yes"),OFFSET('Sanitation Data'!$D$6,0,10*ROW('Sanitation Data'!D197)),NA())</f>
        <v>#N/A</v>
      </c>
      <c r="X203" s="491" t="e">
        <f ca="1">+IF(AND(ISNUMBER(OFFSET('Sanitation Data'!$D$10,0,10*ROW('Sanitation Data'!D197))),'Data Summary'!CM203="Yes"),OFFSET('Sanitation Data'!$D$10,0,10*ROW('Sanitation Data'!D197)),NA())</f>
        <v>#N/A</v>
      </c>
      <c r="Y203" s="491" t="e">
        <f ca="1">+IF(AND(ISNUMBER(OFFSET('Sanitation Data'!$D$11,0,10*ROW('Sanitation Data'!D197))),'Data Summary'!CN203="Yes"),OFFSET('Sanitation Data'!$D$11,0,10*ROW('Sanitation Data'!D197)),NA())</f>
        <v>#N/A</v>
      </c>
      <c r="Z203" s="491" t="e">
        <f ca="1">+IF(AND(ISNUMBER(OFFSET('Sanitation Data'!$D$12,0,10*ROW('Sanitation Data'!D197))),'Data Summary'!CO203="Yes"),OFFSET('Sanitation Data'!$D$12,0,10*ROW('Sanitation Data'!D197)),NA())</f>
        <v>#N/A</v>
      </c>
      <c r="AA203" s="491" t="e">
        <f ca="1">+IF(AND(ISNUMBER(OFFSET('Sanitation Data'!$E$4,0,10*ROW('Sanitation Data'!E197))),'Data Summary'!CP203="Yes"),100-OFFSET('Sanitation Data'!$E$4,0,10*ROW('Sanitation Data'!E197)),NA())</f>
        <v>#N/A</v>
      </c>
      <c r="AB203" s="491" t="e">
        <f ca="1">+IF(AND(ISNUMBER(OFFSET('Sanitation Data'!$E$6,0,10*ROW('Sanitation Data'!E197))),'Data Summary'!CQ203="Yes"),OFFSET('Sanitation Data'!$E$6,0,10*ROW('Sanitation Data'!E197)),NA())</f>
        <v>#N/A</v>
      </c>
      <c r="AC203" s="491" t="e">
        <f ca="1">+IF(AND(ISNUMBER(OFFSET('Sanitation Data'!$E$10,0,10*ROW('Sanitation Data'!E197))),'Data Summary'!CR203="Yes"),OFFSET('Sanitation Data'!$E$10,0,10*ROW('Sanitation Data'!E197)),NA())</f>
        <v>#N/A</v>
      </c>
      <c r="AD203" s="491" t="e">
        <f ca="1">+IF(AND(ISNUMBER(OFFSET('Sanitation Data'!$E$11,0,10*ROW('Sanitation Data'!E197))),'Data Summary'!CS203="Yes"),OFFSET('Sanitation Data'!$E$11,0,10*ROW('Sanitation Data'!E197)),NA())</f>
        <v>#N/A</v>
      </c>
      <c r="AE203" s="491" t="e">
        <f ca="1">+IF(AND(ISNUMBER(OFFSET('Sanitation Data'!$E$12,0,10*ROW('Sanitation Data'!E197))),'Data Summary'!CT203="Yes"),OFFSET('Sanitation Data'!$E$12,0,10*ROW('Sanitation Data'!E197)),NA())</f>
        <v>#N/A</v>
      </c>
      <c r="AF203" s="491" t="e">
        <f ca="1">+IF(AND(ISNUMBER(OFFSET('Sanitation Data'!$F$4,0,10*ROW('Sanitation Data'!F197))),'Data Summary'!CU203="Yes"),100-OFFSET('Sanitation Data'!$F$4,0,10*ROW('Sanitation Data'!F197)),NA())</f>
        <v>#N/A</v>
      </c>
      <c r="AG203" s="491" t="e">
        <f ca="1">+IF(AND(ISNUMBER(OFFSET('Sanitation Data'!$F$6,0,10*ROW('Sanitation Data'!F197))),'Data Summary'!CV203="Yes"),OFFSET('Sanitation Data'!$F$6,0,10*ROW('Sanitation Data'!F197)),NA())</f>
        <v>#N/A</v>
      </c>
      <c r="AH203" s="491" t="e">
        <f ca="1">+IF(AND(ISNUMBER(OFFSET('Sanitation Data'!$F$10,0,10*ROW('Sanitation Data'!F197))),'Data Summary'!CW203="Yes"),OFFSET('Sanitation Data'!$F$10,0,10*ROW('Sanitation Data'!F197)),NA())</f>
        <v>#N/A</v>
      </c>
      <c r="AI203" s="491" t="e">
        <f ca="1">+IF(AND(ISNUMBER(OFFSET('Sanitation Data'!$F$11,0,10*ROW('Sanitation Data'!F197))),'Data Summary'!CX203="Yes"),OFFSET('Sanitation Data'!$F$11,0,10*ROW('Sanitation Data'!F197)),NA())</f>
        <v>#N/A</v>
      </c>
      <c r="AJ203" s="491" t="e">
        <f ca="1">+IF(AND(ISNUMBER(OFFSET('Sanitation Data'!$F$12,0,10*ROW('Sanitation Data'!F197))),'Data Summary'!CY203="Yes"),OFFSET('Sanitation Data'!$F$12,0,10*ROW('Sanitation Data'!F197)),NA())</f>
        <v>#N/A</v>
      </c>
      <c r="AK203" s="491" t="e">
        <f ca="1">+IF(AND(ISNUMBER(OFFSET('Sanitation Data'!$G$4,0,10*ROW('Sanitation Data'!G197))),'Data Summary'!CZ203="Yes"),100-OFFSET('Sanitation Data'!$G$4,0,10*ROW('Sanitation Data'!G197)),NA())</f>
        <v>#N/A</v>
      </c>
      <c r="AL203" s="491" t="e">
        <f ca="1">+IF(AND(ISNUMBER(OFFSET('Sanitation Data'!$G$6,0,10*ROW('Sanitation Data'!G197))),'Data Summary'!DA203="Yes"),OFFSET('Sanitation Data'!$G$6,0,10*ROW('Sanitation Data'!G197)),NA())</f>
        <v>#N/A</v>
      </c>
      <c r="AM203" s="491" t="e">
        <f ca="1">+IF(AND(ISNUMBER(OFFSET('Sanitation Data'!$G$10,0,10*ROW('Sanitation Data'!G197))),'Data Summary'!DB203="Yes"),OFFSET('Sanitation Data'!$G$10,0,10*ROW('Sanitation Data'!G197)),NA())</f>
        <v>#N/A</v>
      </c>
      <c r="AN203" s="491" t="e">
        <f ca="1">+IF(AND(ISNUMBER(OFFSET('Sanitation Data'!$G$11,0,10*ROW('Sanitation Data'!G197))),'Data Summary'!DC203="Yes"),OFFSET('Sanitation Data'!$G$11,0,10*ROW('Sanitation Data'!G197)),NA())</f>
        <v>#N/A</v>
      </c>
      <c r="AO203" s="491" t="e">
        <f ca="1">+IF(AND(ISNUMBER(OFFSET('Sanitation Data'!$G$12,0,10*ROW('Sanitation Data'!G197))),'Data Summary'!DD203="Yes"),OFFSET('Sanitation Data'!$G$12,0,10*ROW('Sanitation Data'!G197)),NA())</f>
        <v>#N/A</v>
      </c>
      <c r="AP203" s="491" t="e">
        <f ca="1">+IF(AND(ISNUMBER(OFFSET('Sanitation Data'!$H$4,0,10*ROW('Sanitation Data'!H197))),'Data Summary'!DE203="Yes"),100-OFFSET('Sanitation Data'!$H$4,0,10*ROW('Sanitation Data'!H197)),NA())</f>
        <v>#N/A</v>
      </c>
      <c r="AQ203" s="491" t="e">
        <f ca="1">+IF(AND(ISNUMBER(OFFSET('Sanitation Data'!$H$6,0,10*ROW('Sanitation Data'!H197))),'Data Summary'!DF203="Yes"),OFFSET('Sanitation Data'!$H$6,0,10*ROW('Sanitation Data'!H197)),NA())</f>
        <v>#N/A</v>
      </c>
      <c r="AR203" s="491" t="e">
        <f ca="1">+IF(AND(ISNUMBER(OFFSET('Sanitation Data'!$H$10,0,10*ROW('Sanitation Data'!H197))),'Data Summary'!DG203="Yes"),OFFSET('Sanitation Data'!$H$10,0,10*ROW('Sanitation Data'!H197)),NA())</f>
        <v>#N/A</v>
      </c>
      <c r="AS203" s="491" t="e">
        <f ca="1">+IF(AND(ISNUMBER(OFFSET('Sanitation Data'!$H$11,0,10*ROW('Sanitation Data'!H197))),'Data Summary'!DH203="Yes"),OFFSET('Sanitation Data'!$H$11,0,10*ROW('Sanitation Data'!H197)),NA())</f>
        <v>#N/A</v>
      </c>
      <c r="AT203" s="491" t="e">
        <f ca="1">+IF(AND(ISNUMBER(OFFSET('Sanitation Data'!$H$12,0,10*ROW('Sanitation Data'!H197))),'Data Summary'!DI203="Yes"),OFFSET('Sanitation Data'!$H$12,0,10*ROW('Sanitation Data'!H197)),NA())</f>
        <v>#N/A</v>
      </c>
      <c r="AU203" s="491" t="e">
        <f ca="1">+IF(AND(ISNUMBER(OFFSET('Sanitation Data'!$I$4,0,10*ROW('Sanitation Data'!I197))),'Data Summary'!DJ203="Yes"),100-OFFSET('Sanitation Data'!$I$4,0,10*ROW('Sanitation Data'!I197)),NA())</f>
        <v>#N/A</v>
      </c>
      <c r="AV203" s="491" t="e">
        <f ca="1">+IF(AND(ISNUMBER(OFFSET('Sanitation Data'!$I$6,0,10*ROW('Sanitation Data'!I197))),'Data Summary'!DK203="Yes"),OFFSET('Sanitation Data'!$I$6,0,10*ROW('Sanitation Data'!I197)),NA())</f>
        <v>#N/A</v>
      </c>
      <c r="AW203" s="491" t="e">
        <f ca="1">+IF(AND(ISNUMBER(OFFSET('Sanitation Data'!$I$10,0,10*ROW('Sanitation Data'!I197))),'Data Summary'!DL203="Yes"),OFFSET('Sanitation Data'!$I$10,0,10*ROW('Sanitation Data'!I197)),NA())</f>
        <v>#N/A</v>
      </c>
      <c r="AX203" s="491" t="e">
        <f ca="1">+IF(AND(ISNUMBER(OFFSET('Sanitation Data'!$I$11,0,10*ROW('Sanitation Data'!I197))),'Data Summary'!DM203="Yes"),OFFSET('Sanitation Data'!$I$11,0,10*ROW('Sanitation Data'!I197)),NA())</f>
        <v>#N/A</v>
      </c>
      <c r="AY203" s="491" t="e">
        <f ca="1">+IF(AND(ISNUMBER(OFFSET('Sanitation Data'!$I$12,0,10*ROW('Sanitation Data'!I197))),'Data Summary'!DN203="Yes"),OFFSET('Sanitation Data'!$I$12,0,10*ROW('Sanitation Data'!I197)),NA())</f>
        <v>#N/A</v>
      </c>
      <c r="AZ203" s="492" t="e">
        <f ca="1">+IF(AND(ISNUMBER(OFFSET('Hygiene Data'!$D$5,0,10*ROW('Hygiene Data'!D197))),'Data Summary'!DO203="Yes"),OFFSET('Hygiene Data'!$D$5,0,10*ROW('Hygiene Data'!D197)),NA())</f>
        <v>#N/A</v>
      </c>
      <c r="BA203" s="492" t="e">
        <f ca="1">+IF(AND(ISNUMBER(OFFSET('Hygiene Data'!$D$7,0,10*ROW('Hygiene Data'!D197))),'Data Summary'!DP203="Yes"),OFFSET('Hygiene Data'!$D$7,0,10*ROW('Hygiene Data'!D197)),NA())</f>
        <v>#N/A</v>
      </c>
      <c r="BB203" s="492" t="e">
        <f ca="1">+IF(AND(ISNUMBER(OFFSET('Hygiene Data'!$D$9,0,10*ROW('Hygiene Data'!D197))),'Data Summary'!DQ203="Yes"),OFFSET('Hygiene Data'!$D$9,0,10*ROW('Hygiene Data'!D197)),NA())</f>
        <v>#N/A</v>
      </c>
      <c r="BC203" s="492" t="e">
        <f ca="1">+IF(AND(ISNUMBER(OFFSET('Hygiene Data'!$E$5,0,10*ROW('Hygiene Data'!E197))),'Data Summary'!DR203="Yes"),OFFSET('Hygiene Data'!$E$5,0,10*ROW('Hygiene Data'!E197)),NA())</f>
        <v>#N/A</v>
      </c>
      <c r="BD203" s="492" t="e">
        <f ca="1">+IF(AND(ISNUMBER(OFFSET('Hygiene Data'!$E$7,0,10*ROW('Hygiene Data'!E197))),'Data Summary'!DS203="Yes"),OFFSET('Hygiene Data'!$E$7,0,10*ROW('Hygiene Data'!E197)),NA())</f>
        <v>#N/A</v>
      </c>
      <c r="BE203" s="492" t="e">
        <f ca="1">+IF(AND(ISNUMBER(OFFSET('Hygiene Data'!$E$9,0,10*ROW('Hygiene Data'!E197))),'Data Summary'!DT203="Yes"),OFFSET('Hygiene Data'!$E$9,0,10*ROW('Hygiene Data'!E197)),NA())</f>
        <v>#N/A</v>
      </c>
      <c r="BF203" s="492" t="e">
        <f ca="1">+IF(AND(ISNUMBER(OFFSET('Hygiene Data'!$F$5,0,10*ROW('Hygiene Data'!F197))),'Data Summary'!DU203="Yes"),OFFSET('Hygiene Data'!$F$5,0,10*ROW('Hygiene Data'!F197)),NA())</f>
        <v>#N/A</v>
      </c>
      <c r="BG203" s="492" t="e">
        <f ca="1">+IF(AND(ISNUMBER(OFFSET('Hygiene Data'!$F$7,0,10*ROW('Hygiene Data'!F197))),'Data Summary'!DV203="Yes"),OFFSET('Hygiene Data'!$F$7,0,10*ROW('Hygiene Data'!F197)),NA())</f>
        <v>#N/A</v>
      </c>
      <c r="BH203" s="492" t="e">
        <f ca="1">+IF(AND(ISNUMBER(OFFSET('Hygiene Data'!$F$9,0,10*ROW('Hygiene Data'!F197))),'Data Summary'!DW203="Yes"),OFFSET('Hygiene Data'!$F$9,0,10*ROW('Hygiene Data'!F197)),NA())</f>
        <v>#N/A</v>
      </c>
      <c r="BI203" s="492" t="e">
        <f ca="1">+IF(AND(ISNUMBER(OFFSET('Hygiene Data'!$G$5,0,10*ROW('Hygiene Data'!G197))),'Data Summary'!DX203="Yes"),OFFSET('Hygiene Data'!$G$5,0,10*ROW('Hygiene Data'!G197)),NA())</f>
        <v>#N/A</v>
      </c>
      <c r="BJ203" s="492" t="e">
        <f ca="1">+IF(AND(ISNUMBER(OFFSET('Hygiene Data'!$G$7,0,10*ROW('Hygiene Data'!G197))),'Data Summary'!DY203="Yes"),OFFSET('Hygiene Data'!$G$7,0,10*ROW('Hygiene Data'!G197)),NA())</f>
        <v>#N/A</v>
      </c>
      <c r="BK203" s="492" t="e">
        <f ca="1">+IF(AND(ISNUMBER(OFFSET('Hygiene Data'!$G$9,0,10*ROW('Hygiene Data'!G197))),'Data Summary'!DZ203="Yes"),OFFSET('Hygiene Data'!$G$9,0,10*ROW('Hygiene Data'!G197)),NA())</f>
        <v>#N/A</v>
      </c>
      <c r="BL203" s="492" t="e">
        <f ca="1">+IF(AND(ISNUMBER(OFFSET('Hygiene Data'!$H$5,0,10*ROW('Hygiene Data'!H197))),'Data Summary'!EA203="Yes"),OFFSET('Hygiene Data'!$H$5,0,10*ROW('Hygiene Data'!H197)),NA())</f>
        <v>#N/A</v>
      </c>
      <c r="BM203" s="492" t="e">
        <f ca="1">+IF(AND(ISNUMBER(OFFSET('Hygiene Data'!$H$7,0,10*ROW('Hygiene Data'!H197))),'Data Summary'!EB203="Yes"),OFFSET('Hygiene Data'!$H$7,0,10*ROW('Hygiene Data'!H197)),NA())</f>
        <v>#N/A</v>
      </c>
      <c r="BN203" s="492" t="e">
        <f ca="1">+IF(AND(ISNUMBER(OFFSET('Hygiene Data'!$H$9,0,10*ROW('Hygiene Data'!H197))),'Data Summary'!EC203="Yes"),OFFSET('Hygiene Data'!$H$9,0,10*ROW('Hygiene Data'!H197)),NA())</f>
        <v>#N/A</v>
      </c>
      <c r="BO203" s="492" t="e">
        <f ca="1">+IF(AND(ISNUMBER(OFFSET('Hygiene Data'!$I$5,0,10*ROW('Hygiene Data'!I197))),'Data Summary'!ED203="Yes"),OFFSET('Hygiene Data'!$I$5,0,10*ROW('Hygiene Data'!I197)),NA())</f>
        <v>#N/A</v>
      </c>
      <c r="BP203" s="492" t="e">
        <f ca="1">+IF(AND(ISNUMBER(OFFSET('Hygiene Data'!$I$7,0,10*ROW('Hygiene Data'!I197))),'Data Summary'!EE203="Yes"),OFFSET('Hygiene Data'!$I$7,0,10*ROW('Hygiene Data'!I197)),NA())</f>
        <v>#N/A</v>
      </c>
      <c r="BQ203" s="492" t="e">
        <f ca="1">+IF(AND(ISNUMBER(OFFSET('Hygiene Data'!$I$9,0,10*ROW('Hygiene Data'!I197))),'Data Summary'!EF203="Yes"),OFFSET('Hygiene Data'!$I$9,0,10*ROW('Hygiene Data'!I197)),NA())</f>
        <v>#N/A</v>
      </c>
    </row>
    <row r="204" spans="1:69" x14ac:dyDescent="0.25">
      <c r="A204" s="488" t="e">
        <f ca="1">+RIGHT('Data Summary'!A204,LEN('Data Summary'!A204)-9)</f>
        <v>#VALUE!</v>
      </c>
      <c r="B204" s="462" t="str">
        <f ca="1">+IF(ISTEXT('Data Summary'!B204),'Data Summary'!B204,"")</f>
        <v/>
      </c>
      <c r="C204" s="489" t="e">
        <f ca="1">+VALUE('Data Summary'!C204)</f>
        <v>#VALUE!</v>
      </c>
      <c r="D204" s="490" t="e">
        <f ca="1">+IF(AND(ISNUMBER(OFFSET('Water Data'!$D$4,0,10*ROW('Water Data'!D198))),'Data Summary'!BS204="Yes"),100-OFFSET('Water Data'!$D$4,0,10*ROW('Water Data'!D198)),NA())</f>
        <v>#N/A</v>
      </c>
      <c r="E204" s="490" t="e">
        <f ca="1">+IF(AND(ISNUMBER(OFFSET('Water Data'!$D$6,0,10*ROW('Water Data'!D198))),'Data Summary'!BT204="Yes"),OFFSET('Water Data'!$D$6,0,10*ROW('Water Data'!D198)),NA())</f>
        <v>#N/A</v>
      </c>
      <c r="F204" s="490" t="e">
        <f ca="1">+IF(AND(ISNUMBER(OFFSET('Water Data'!$D$9,0,10*ROW('Water Data'!D198))),'Data Summary'!BU204="Yes"),OFFSET('Water Data'!$D$9,0,10*ROW('Water Data'!D198)),NA())</f>
        <v>#N/A</v>
      </c>
      <c r="G204" s="490" t="e">
        <f ca="1">+IF(AND(ISNUMBER(OFFSET('Water Data'!$E$4,0,10*ROW('Water Data'!E198))),'Data Summary'!BV204="Yes"),100-OFFSET('Water Data'!$E$4,0,10*ROW('Water Data'!E198)),NA())</f>
        <v>#N/A</v>
      </c>
      <c r="H204" s="490" t="e">
        <f ca="1">+IF(AND(ISNUMBER(OFFSET('Water Data'!$E$6,0,10*ROW('Water Data'!E198))),'Data Summary'!BW204="Yes"),OFFSET('Water Data'!$E$6,0,10*ROW('Water Data'!E198)),NA())</f>
        <v>#N/A</v>
      </c>
      <c r="I204" s="490" t="e">
        <f ca="1">+IF(AND(ISNUMBER(OFFSET('Water Data'!$E$9,0,10*ROW('Water Data'!E198))),'Data Summary'!BX204="Yes"),OFFSET('Water Data'!$E$9,0,10*ROW('Water Data'!E198)),NA())</f>
        <v>#N/A</v>
      </c>
      <c r="J204" s="490" t="e">
        <f ca="1">+IF(AND(ISNUMBER(OFFSET('Water Data'!$F$4,0,10*ROW('Water Data'!F198))),'Data Summary'!BY204="Yes"),100-OFFSET('Water Data'!$F$4,0,10*ROW('Water Data'!F198)),NA())</f>
        <v>#N/A</v>
      </c>
      <c r="K204" s="490" t="e">
        <f ca="1">+IF(AND(ISNUMBER(OFFSET('Water Data'!$F$6,0,10*ROW('Water Data'!F198))),'Data Summary'!BZ204="Yes"),OFFSET('Water Data'!$F$6,0,10*ROW('Water Data'!F198)),NA())</f>
        <v>#N/A</v>
      </c>
      <c r="L204" s="490" t="e">
        <f ca="1">+IF(AND(ISNUMBER(OFFSET('Water Data'!$F$9,0,10*ROW('Water Data'!F198))),'Data Summary'!CA204="Yes"),OFFSET('Water Data'!$F$9,0,10*ROW('Water Data'!F198)),NA())</f>
        <v>#N/A</v>
      </c>
      <c r="M204" s="490" t="e">
        <f ca="1">+IF(AND(ISNUMBER(OFFSET('Water Data'!$G$4,0,10*ROW('Water Data'!G198))),'Data Summary'!CB204="Yes"),100-OFFSET('Water Data'!$G$4,0,10*ROW('Water Data'!G198)),NA())</f>
        <v>#N/A</v>
      </c>
      <c r="N204" s="490" t="e">
        <f ca="1">+IF(AND(ISNUMBER(OFFSET('Water Data'!$G$6,0,10*ROW('Water Data'!G198))),'Data Summary'!CC204="Yes"),OFFSET('Water Data'!$G$6,0,10*ROW('Water Data'!G198)),NA())</f>
        <v>#N/A</v>
      </c>
      <c r="O204" s="490" t="e">
        <f ca="1">+IF(AND(ISNUMBER(OFFSET('Water Data'!$G$9,0,10*ROW('Water Data'!G198))),'Data Summary'!CD204="Yes"),OFFSET('Water Data'!$G$9,0,10*ROW('Water Data'!G198)),NA())</f>
        <v>#N/A</v>
      </c>
      <c r="P204" s="490" t="e">
        <f ca="1">+IF(AND(ISNUMBER(OFFSET('Water Data'!$H$4,0,10*ROW('Water Data'!H198))),'Data Summary'!CE204="Yes"),100-OFFSET('Water Data'!$H$4,0,10*ROW('Water Data'!H198)),NA())</f>
        <v>#N/A</v>
      </c>
      <c r="Q204" s="490" t="e">
        <f ca="1">+IF(AND(ISNUMBER(OFFSET('Water Data'!$H$6,0,10*ROW('Water Data'!H198))),'Data Summary'!CF204="Yes"),OFFSET('Water Data'!$H$6,0,10*ROW('Water Data'!H198)),NA())</f>
        <v>#N/A</v>
      </c>
      <c r="R204" s="490" t="e">
        <f ca="1">+IF(AND(ISNUMBER(OFFSET('Water Data'!$H$9,0,10*ROW('Water Data'!H198))),'Data Summary'!CG204="Yes"),OFFSET('Water Data'!$H$9,0,10*ROW('Water Data'!H198)),NA())</f>
        <v>#N/A</v>
      </c>
      <c r="S204" s="490" t="e">
        <f ca="1">+IF(AND(ISNUMBER(OFFSET('Water Data'!$I$4,0,10*ROW('Water Data'!I198))),'Data Summary'!CH204="Yes"),100-OFFSET('Water Data'!$I$4,0,10*ROW('Water Data'!I198)),NA())</f>
        <v>#N/A</v>
      </c>
      <c r="T204" s="490" t="e">
        <f ca="1">+IF(AND(ISNUMBER(OFFSET('Water Data'!$I$6,0,10*ROW('Water Data'!I198))),'Data Summary'!CI204="Yes"),OFFSET('Water Data'!$I$6,0,10*ROW('Water Data'!I198)),NA())</f>
        <v>#N/A</v>
      </c>
      <c r="U204" s="490" t="e">
        <f ca="1">+IF(AND(ISNUMBER(OFFSET('Water Data'!$I$9,0,10*ROW('Water Data'!I198))),'Data Summary'!CJ204="Yes"),OFFSET('Water Data'!$I$9,0,10*ROW('Water Data'!I198)),NA())</f>
        <v>#N/A</v>
      </c>
      <c r="V204" s="491" t="e">
        <f ca="1">+IF(AND(ISNUMBER(OFFSET('Sanitation Data'!$D$4,0,10*ROW('Sanitation Data'!D198))),'Data Summary'!CK204="Yes"),100-OFFSET('Sanitation Data'!$D$4,0,10*ROW('Sanitation Data'!D198)),NA())</f>
        <v>#N/A</v>
      </c>
      <c r="W204" s="491" t="e">
        <f ca="1">+IF(AND(ISNUMBER(OFFSET('Sanitation Data'!$D$6,0,10*ROW('Sanitation Data'!D198))),'Data Summary'!CL204="Yes"),OFFSET('Sanitation Data'!$D$6,0,10*ROW('Sanitation Data'!D198)),NA())</f>
        <v>#N/A</v>
      </c>
      <c r="X204" s="491" t="e">
        <f ca="1">+IF(AND(ISNUMBER(OFFSET('Sanitation Data'!$D$10,0,10*ROW('Sanitation Data'!D198))),'Data Summary'!CM204="Yes"),OFFSET('Sanitation Data'!$D$10,0,10*ROW('Sanitation Data'!D198)),NA())</f>
        <v>#N/A</v>
      </c>
      <c r="Y204" s="491" t="e">
        <f ca="1">+IF(AND(ISNUMBER(OFFSET('Sanitation Data'!$D$11,0,10*ROW('Sanitation Data'!D198))),'Data Summary'!CN204="Yes"),OFFSET('Sanitation Data'!$D$11,0,10*ROW('Sanitation Data'!D198)),NA())</f>
        <v>#N/A</v>
      </c>
      <c r="Z204" s="491" t="e">
        <f ca="1">+IF(AND(ISNUMBER(OFFSET('Sanitation Data'!$D$12,0,10*ROW('Sanitation Data'!D198))),'Data Summary'!CO204="Yes"),OFFSET('Sanitation Data'!$D$12,0,10*ROW('Sanitation Data'!D198)),NA())</f>
        <v>#N/A</v>
      </c>
      <c r="AA204" s="491" t="e">
        <f ca="1">+IF(AND(ISNUMBER(OFFSET('Sanitation Data'!$E$4,0,10*ROW('Sanitation Data'!E198))),'Data Summary'!CP204="Yes"),100-OFFSET('Sanitation Data'!$E$4,0,10*ROW('Sanitation Data'!E198)),NA())</f>
        <v>#N/A</v>
      </c>
      <c r="AB204" s="491" t="e">
        <f ca="1">+IF(AND(ISNUMBER(OFFSET('Sanitation Data'!$E$6,0,10*ROW('Sanitation Data'!E198))),'Data Summary'!CQ204="Yes"),OFFSET('Sanitation Data'!$E$6,0,10*ROW('Sanitation Data'!E198)),NA())</f>
        <v>#N/A</v>
      </c>
      <c r="AC204" s="491" t="e">
        <f ca="1">+IF(AND(ISNUMBER(OFFSET('Sanitation Data'!$E$10,0,10*ROW('Sanitation Data'!E198))),'Data Summary'!CR204="Yes"),OFFSET('Sanitation Data'!$E$10,0,10*ROW('Sanitation Data'!E198)),NA())</f>
        <v>#N/A</v>
      </c>
      <c r="AD204" s="491" t="e">
        <f ca="1">+IF(AND(ISNUMBER(OFFSET('Sanitation Data'!$E$11,0,10*ROW('Sanitation Data'!E198))),'Data Summary'!CS204="Yes"),OFFSET('Sanitation Data'!$E$11,0,10*ROW('Sanitation Data'!E198)),NA())</f>
        <v>#N/A</v>
      </c>
      <c r="AE204" s="491" t="e">
        <f ca="1">+IF(AND(ISNUMBER(OFFSET('Sanitation Data'!$E$12,0,10*ROW('Sanitation Data'!E198))),'Data Summary'!CT204="Yes"),OFFSET('Sanitation Data'!$E$12,0,10*ROW('Sanitation Data'!E198)),NA())</f>
        <v>#N/A</v>
      </c>
      <c r="AF204" s="491" t="e">
        <f ca="1">+IF(AND(ISNUMBER(OFFSET('Sanitation Data'!$F$4,0,10*ROW('Sanitation Data'!F198))),'Data Summary'!CU204="Yes"),100-OFFSET('Sanitation Data'!$F$4,0,10*ROW('Sanitation Data'!F198)),NA())</f>
        <v>#N/A</v>
      </c>
      <c r="AG204" s="491" t="e">
        <f ca="1">+IF(AND(ISNUMBER(OFFSET('Sanitation Data'!$F$6,0,10*ROW('Sanitation Data'!F198))),'Data Summary'!CV204="Yes"),OFFSET('Sanitation Data'!$F$6,0,10*ROW('Sanitation Data'!F198)),NA())</f>
        <v>#N/A</v>
      </c>
      <c r="AH204" s="491" t="e">
        <f ca="1">+IF(AND(ISNUMBER(OFFSET('Sanitation Data'!$F$10,0,10*ROW('Sanitation Data'!F198))),'Data Summary'!CW204="Yes"),OFFSET('Sanitation Data'!$F$10,0,10*ROW('Sanitation Data'!F198)),NA())</f>
        <v>#N/A</v>
      </c>
      <c r="AI204" s="491" t="e">
        <f ca="1">+IF(AND(ISNUMBER(OFFSET('Sanitation Data'!$F$11,0,10*ROW('Sanitation Data'!F198))),'Data Summary'!CX204="Yes"),OFFSET('Sanitation Data'!$F$11,0,10*ROW('Sanitation Data'!F198)),NA())</f>
        <v>#N/A</v>
      </c>
      <c r="AJ204" s="491" t="e">
        <f ca="1">+IF(AND(ISNUMBER(OFFSET('Sanitation Data'!$F$12,0,10*ROW('Sanitation Data'!F198))),'Data Summary'!CY204="Yes"),OFFSET('Sanitation Data'!$F$12,0,10*ROW('Sanitation Data'!F198)),NA())</f>
        <v>#N/A</v>
      </c>
      <c r="AK204" s="491" t="e">
        <f ca="1">+IF(AND(ISNUMBER(OFFSET('Sanitation Data'!$G$4,0,10*ROW('Sanitation Data'!G198))),'Data Summary'!CZ204="Yes"),100-OFFSET('Sanitation Data'!$G$4,0,10*ROW('Sanitation Data'!G198)),NA())</f>
        <v>#N/A</v>
      </c>
      <c r="AL204" s="491" t="e">
        <f ca="1">+IF(AND(ISNUMBER(OFFSET('Sanitation Data'!$G$6,0,10*ROW('Sanitation Data'!G198))),'Data Summary'!DA204="Yes"),OFFSET('Sanitation Data'!$G$6,0,10*ROW('Sanitation Data'!G198)),NA())</f>
        <v>#N/A</v>
      </c>
      <c r="AM204" s="491" t="e">
        <f ca="1">+IF(AND(ISNUMBER(OFFSET('Sanitation Data'!$G$10,0,10*ROW('Sanitation Data'!G198))),'Data Summary'!DB204="Yes"),OFFSET('Sanitation Data'!$G$10,0,10*ROW('Sanitation Data'!G198)),NA())</f>
        <v>#N/A</v>
      </c>
      <c r="AN204" s="491" t="e">
        <f ca="1">+IF(AND(ISNUMBER(OFFSET('Sanitation Data'!$G$11,0,10*ROW('Sanitation Data'!G198))),'Data Summary'!DC204="Yes"),OFFSET('Sanitation Data'!$G$11,0,10*ROW('Sanitation Data'!G198)),NA())</f>
        <v>#N/A</v>
      </c>
      <c r="AO204" s="491" t="e">
        <f ca="1">+IF(AND(ISNUMBER(OFFSET('Sanitation Data'!$G$12,0,10*ROW('Sanitation Data'!G198))),'Data Summary'!DD204="Yes"),OFFSET('Sanitation Data'!$G$12,0,10*ROW('Sanitation Data'!G198)),NA())</f>
        <v>#N/A</v>
      </c>
      <c r="AP204" s="491" t="e">
        <f ca="1">+IF(AND(ISNUMBER(OFFSET('Sanitation Data'!$H$4,0,10*ROW('Sanitation Data'!H198))),'Data Summary'!DE204="Yes"),100-OFFSET('Sanitation Data'!$H$4,0,10*ROW('Sanitation Data'!H198)),NA())</f>
        <v>#N/A</v>
      </c>
      <c r="AQ204" s="491" t="e">
        <f ca="1">+IF(AND(ISNUMBER(OFFSET('Sanitation Data'!$H$6,0,10*ROW('Sanitation Data'!H198))),'Data Summary'!DF204="Yes"),OFFSET('Sanitation Data'!$H$6,0,10*ROW('Sanitation Data'!H198)),NA())</f>
        <v>#N/A</v>
      </c>
      <c r="AR204" s="491" t="e">
        <f ca="1">+IF(AND(ISNUMBER(OFFSET('Sanitation Data'!$H$10,0,10*ROW('Sanitation Data'!H198))),'Data Summary'!DG204="Yes"),OFFSET('Sanitation Data'!$H$10,0,10*ROW('Sanitation Data'!H198)),NA())</f>
        <v>#N/A</v>
      </c>
      <c r="AS204" s="491" t="e">
        <f ca="1">+IF(AND(ISNUMBER(OFFSET('Sanitation Data'!$H$11,0,10*ROW('Sanitation Data'!H198))),'Data Summary'!DH204="Yes"),OFFSET('Sanitation Data'!$H$11,0,10*ROW('Sanitation Data'!H198)),NA())</f>
        <v>#N/A</v>
      </c>
      <c r="AT204" s="491" t="e">
        <f ca="1">+IF(AND(ISNUMBER(OFFSET('Sanitation Data'!$H$12,0,10*ROW('Sanitation Data'!H198))),'Data Summary'!DI204="Yes"),OFFSET('Sanitation Data'!$H$12,0,10*ROW('Sanitation Data'!H198)),NA())</f>
        <v>#N/A</v>
      </c>
      <c r="AU204" s="491" t="e">
        <f ca="1">+IF(AND(ISNUMBER(OFFSET('Sanitation Data'!$I$4,0,10*ROW('Sanitation Data'!I198))),'Data Summary'!DJ204="Yes"),100-OFFSET('Sanitation Data'!$I$4,0,10*ROW('Sanitation Data'!I198)),NA())</f>
        <v>#N/A</v>
      </c>
      <c r="AV204" s="491" t="e">
        <f ca="1">+IF(AND(ISNUMBER(OFFSET('Sanitation Data'!$I$6,0,10*ROW('Sanitation Data'!I198))),'Data Summary'!DK204="Yes"),OFFSET('Sanitation Data'!$I$6,0,10*ROW('Sanitation Data'!I198)),NA())</f>
        <v>#N/A</v>
      </c>
      <c r="AW204" s="491" t="e">
        <f ca="1">+IF(AND(ISNUMBER(OFFSET('Sanitation Data'!$I$10,0,10*ROW('Sanitation Data'!I198))),'Data Summary'!DL204="Yes"),OFFSET('Sanitation Data'!$I$10,0,10*ROW('Sanitation Data'!I198)),NA())</f>
        <v>#N/A</v>
      </c>
      <c r="AX204" s="491" t="e">
        <f ca="1">+IF(AND(ISNUMBER(OFFSET('Sanitation Data'!$I$11,0,10*ROW('Sanitation Data'!I198))),'Data Summary'!DM204="Yes"),OFFSET('Sanitation Data'!$I$11,0,10*ROW('Sanitation Data'!I198)),NA())</f>
        <v>#N/A</v>
      </c>
      <c r="AY204" s="491" t="e">
        <f ca="1">+IF(AND(ISNUMBER(OFFSET('Sanitation Data'!$I$12,0,10*ROW('Sanitation Data'!I198))),'Data Summary'!DN204="Yes"),OFFSET('Sanitation Data'!$I$12,0,10*ROW('Sanitation Data'!I198)),NA())</f>
        <v>#N/A</v>
      </c>
      <c r="AZ204" s="492" t="e">
        <f ca="1">+IF(AND(ISNUMBER(OFFSET('Hygiene Data'!$D$5,0,10*ROW('Hygiene Data'!D198))),'Data Summary'!DO204="Yes"),OFFSET('Hygiene Data'!$D$5,0,10*ROW('Hygiene Data'!D198)),NA())</f>
        <v>#N/A</v>
      </c>
      <c r="BA204" s="492" t="e">
        <f ca="1">+IF(AND(ISNUMBER(OFFSET('Hygiene Data'!$D$7,0,10*ROW('Hygiene Data'!D198))),'Data Summary'!DP204="Yes"),OFFSET('Hygiene Data'!$D$7,0,10*ROW('Hygiene Data'!D198)),NA())</f>
        <v>#N/A</v>
      </c>
      <c r="BB204" s="492" t="e">
        <f ca="1">+IF(AND(ISNUMBER(OFFSET('Hygiene Data'!$D$9,0,10*ROW('Hygiene Data'!D198))),'Data Summary'!DQ204="Yes"),OFFSET('Hygiene Data'!$D$9,0,10*ROW('Hygiene Data'!D198)),NA())</f>
        <v>#N/A</v>
      </c>
      <c r="BC204" s="492" t="e">
        <f ca="1">+IF(AND(ISNUMBER(OFFSET('Hygiene Data'!$E$5,0,10*ROW('Hygiene Data'!E198))),'Data Summary'!DR204="Yes"),OFFSET('Hygiene Data'!$E$5,0,10*ROW('Hygiene Data'!E198)),NA())</f>
        <v>#N/A</v>
      </c>
      <c r="BD204" s="492" t="e">
        <f ca="1">+IF(AND(ISNUMBER(OFFSET('Hygiene Data'!$E$7,0,10*ROW('Hygiene Data'!E198))),'Data Summary'!DS204="Yes"),OFFSET('Hygiene Data'!$E$7,0,10*ROW('Hygiene Data'!E198)),NA())</f>
        <v>#N/A</v>
      </c>
      <c r="BE204" s="492" t="e">
        <f ca="1">+IF(AND(ISNUMBER(OFFSET('Hygiene Data'!$E$9,0,10*ROW('Hygiene Data'!E198))),'Data Summary'!DT204="Yes"),OFFSET('Hygiene Data'!$E$9,0,10*ROW('Hygiene Data'!E198)),NA())</f>
        <v>#N/A</v>
      </c>
      <c r="BF204" s="492" t="e">
        <f ca="1">+IF(AND(ISNUMBER(OFFSET('Hygiene Data'!$F$5,0,10*ROW('Hygiene Data'!F198))),'Data Summary'!DU204="Yes"),OFFSET('Hygiene Data'!$F$5,0,10*ROW('Hygiene Data'!F198)),NA())</f>
        <v>#N/A</v>
      </c>
      <c r="BG204" s="492" t="e">
        <f ca="1">+IF(AND(ISNUMBER(OFFSET('Hygiene Data'!$F$7,0,10*ROW('Hygiene Data'!F198))),'Data Summary'!DV204="Yes"),OFFSET('Hygiene Data'!$F$7,0,10*ROW('Hygiene Data'!F198)),NA())</f>
        <v>#N/A</v>
      </c>
      <c r="BH204" s="492" t="e">
        <f ca="1">+IF(AND(ISNUMBER(OFFSET('Hygiene Data'!$F$9,0,10*ROW('Hygiene Data'!F198))),'Data Summary'!DW204="Yes"),OFFSET('Hygiene Data'!$F$9,0,10*ROW('Hygiene Data'!F198)),NA())</f>
        <v>#N/A</v>
      </c>
      <c r="BI204" s="492" t="e">
        <f ca="1">+IF(AND(ISNUMBER(OFFSET('Hygiene Data'!$G$5,0,10*ROW('Hygiene Data'!G198))),'Data Summary'!DX204="Yes"),OFFSET('Hygiene Data'!$G$5,0,10*ROW('Hygiene Data'!G198)),NA())</f>
        <v>#N/A</v>
      </c>
      <c r="BJ204" s="492" t="e">
        <f ca="1">+IF(AND(ISNUMBER(OFFSET('Hygiene Data'!$G$7,0,10*ROW('Hygiene Data'!G198))),'Data Summary'!DY204="Yes"),OFFSET('Hygiene Data'!$G$7,0,10*ROW('Hygiene Data'!G198)),NA())</f>
        <v>#N/A</v>
      </c>
      <c r="BK204" s="492" t="e">
        <f ca="1">+IF(AND(ISNUMBER(OFFSET('Hygiene Data'!$G$9,0,10*ROW('Hygiene Data'!G198))),'Data Summary'!DZ204="Yes"),OFFSET('Hygiene Data'!$G$9,0,10*ROW('Hygiene Data'!G198)),NA())</f>
        <v>#N/A</v>
      </c>
      <c r="BL204" s="492" t="e">
        <f ca="1">+IF(AND(ISNUMBER(OFFSET('Hygiene Data'!$H$5,0,10*ROW('Hygiene Data'!H198))),'Data Summary'!EA204="Yes"),OFFSET('Hygiene Data'!$H$5,0,10*ROW('Hygiene Data'!H198)),NA())</f>
        <v>#N/A</v>
      </c>
      <c r="BM204" s="492" t="e">
        <f ca="1">+IF(AND(ISNUMBER(OFFSET('Hygiene Data'!$H$7,0,10*ROW('Hygiene Data'!H198))),'Data Summary'!EB204="Yes"),OFFSET('Hygiene Data'!$H$7,0,10*ROW('Hygiene Data'!H198)),NA())</f>
        <v>#N/A</v>
      </c>
      <c r="BN204" s="492" t="e">
        <f ca="1">+IF(AND(ISNUMBER(OFFSET('Hygiene Data'!$H$9,0,10*ROW('Hygiene Data'!H198))),'Data Summary'!EC204="Yes"),OFFSET('Hygiene Data'!$H$9,0,10*ROW('Hygiene Data'!H198)),NA())</f>
        <v>#N/A</v>
      </c>
      <c r="BO204" s="492" t="e">
        <f ca="1">+IF(AND(ISNUMBER(OFFSET('Hygiene Data'!$I$5,0,10*ROW('Hygiene Data'!I198))),'Data Summary'!ED204="Yes"),OFFSET('Hygiene Data'!$I$5,0,10*ROW('Hygiene Data'!I198)),NA())</f>
        <v>#N/A</v>
      </c>
      <c r="BP204" s="492" t="e">
        <f ca="1">+IF(AND(ISNUMBER(OFFSET('Hygiene Data'!$I$7,0,10*ROW('Hygiene Data'!I198))),'Data Summary'!EE204="Yes"),OFFSET('Hygiene Data'!$I$7,0,10*ROW('Hygiene Data'!I198)),NA())</f>
        <v>#N/A</v>
      </c>
      <c r="BQ204" s="492" t="e">
        <f ca="1">+IF(AND(ISNUMBER(OFFSET('Hygiene Data'!$I$9,0,10*ROW('Hygiene Data'!I198))),'Data Summary'!EF204="Yes"),OFFSET('Hygiene Data'!$I$9,0,10*ROW('Hygiene Data'!I198)),NA())</f>
        <v>#N/A</v>
      </c>
    </row>
    <row r="205" spans="1:69" x14ac:dyDescent="0.25">
      <c r="A205" s="488" t="e">
        <f ca="1">+RIGHT('Data Summary'!A205,LEN('Data Summary'!A205)-9)</f>
        <v>#VALUE!</v>
      </c>
      <c r="B205" s="462" t="str">
        <f ca="1">+IF(ISTEXT('Data Summary'!B205),'Data Summary'!B205,"")</f>
        <v/>
      </c>
      <c r="C205" s="489" t="e">
        <f ca="1">+VALUE('Data Summary'!C205)</f>
        <v>#VALUE!</v>
      </c>
      <c r="D205" s="490" t="e">
        <f ca="1">+IF(AND(ISNUMBER(OFFSET('Water Data'!$D$4,0,10*ROW('Water Data'!D199))),'Data Summary'!BS205="Yes"),100-OFFSET('Water Data'!$D$4,0,10*ROW('Water Data'!D199)),NA())</f>
        <v>#N/A</v>
      </c>
      <c r="E205" s="490" t="e">
        <f ca="1">+IF(AND(ISNUMBER(OFFSET('Water Data'!$D$6,0,10*ROW('Water Data'!D199))),'Data Summary'!BT205="Yes"),OFFSET('Water Data'!$D$6,0,10*ROW('Water Data'!D199)),NA())</f>
        <v>#N/A</v>
      </c>
      <c r="F205" s="490" t="e">
        <f ca="1">+IF(AND(ISNUMBER(OFFSET('Water Data'!$D$9,0,10*ROW('Water Data'!D199))),'Data Summary'!BU205="Yes"),OFFSET('Water Data'!$D$9,0,10*ROW('Water Data'!D199)),NA())</f>
        <v>#N/A</v>
      </c>
      <c r="G205" s="490" t="e">
        <f ca="1">+IF(AND(ISNUMBER(OFFSET('Water Data'!$E$4,0,10*ROW('Water Data'!E199))),'Data Summary'!BV205="Yes"),100-OFFSET('Water Data'!$E$4,0,10*ROW('Water Data'!E199)),NA())</f>
        <v>#N/A</v>
      </c>
      <c r="H205" s="490" t="e">
        <f ca="1">+IF(AND(ISNUMBER(OFFSET('Water Data'!$E$6,0,10*ROW('Water Data'!E199))),'Data Summary'!BW205="Yes"),OFFSET('Water Data'!$E$6,0,10*ROW('Water Data'!E199)),NA())</f>
        <v>#N/A</v>
      </c>
      <c r="I205" s="490" t="e">
        <f ca="1">+IF(AND(ISNUMBER(OFFSET('Water Data'!$E$9,0,10*ROW('Water Data'!E199))),'Data Summary'!BX205="Yes"),OFFSET('Water Data'!$E$9,0,10*ROW('Water Data'!E199)),NA())</f>
        <v>#N/A</v>
      </c>
      <c r="J205" s="490" t="e">
        <f ca="1">+IF(AND(ISNUMBER(OFFSET('Water Data'!$F$4,0,10*ROW('Water Data'!F199))),'Data Summary'!BY205="Yes"),100-OFFSET('Water Data'!$F$4,0,10*ROW('Water Data'!F199)),NA())</f>
        <v>#N/A</v>
      </c>
      <c r="K205" s="490" t="e">
        <f ca="1">+IF(AND(ISNUMBER(OFFSET('Water Data'!$F$6,0,10*ROW('Water Data'!F199))),'Data Summary'!BZ205="Yes"),OFFSET('Water Data'!$F$6,0,10*ROW('Water Data'!F199)),NA())</f>
        <v>#N/A</v>
      </c>
      <c r="L205" s="490" t="e">
        <f ca="1">+IF(AND(ISNUMBER(OFFSET('Water Data'!$F$9,0,10*ROW('Water Data'!F199))),'Data Summary'!CA205="Yes"),OFFSET('Water Data'!$F$9,0,10*ROW('Water Data'!F199)),NA())</f>
        <v>#N/A</v>
      </c>
      <c r="M205" s="490" t="e">
        <f ca="1">+IF(AND(ISNUMBER(OFFSET('Water Data'!$G$4,0,10*ROW('Water Data'!G199))),'Data Summary'!CB205="Yes"),100-OFFSET('Water Data'!$G$4,0,10*ROW('Water Data'!G199)),NA())</f>
        <v>#N/A</v>
      </c>
      <c r="N205" s="490" t="e">
        <f ca="1">+IF(AND(ISNUMBER(OFFSET('Water Data'!$G$6,0,10*ROW('Water Data'!G199))),'Data Summary'!CC205="Yes"),OFFSET('Water Data'!$G$6,0,10*ROW('Water Data'!G199)),NA())</f>
        <v>#N/A</v>
      </c>
      <c r="O205" s="490" t="e">
        <f ca="1">+IF(AND(ISNUMBER(OFFSET('Water Data'!$G$9,0,10*ROW('Water Data'!G199))),'Data Summary'!CD205="Yes"),OFFSET('Water Data'!$G$9,0,10*ROW('Water Data'!G199)),NA())</f>
        <v>#N/A</v>
      </c>
      <c r="P205" s="490" t="e">
        <f ca="1">+IF(AND(ISNUMBER(OFFSET('Water Data'!$H$4,0,10*ROW('Water Data'!H199))),'Data Summary'!CE205="Yes"),100-OFFSET('Water Data'!$H$4,0,10*ROW('Water Data'!H199)),NA())</f>
        <v>#N/A</v>
      </c>
      <c r="Q205" s="490" t="e">
        <f ca="1">+IF(AND(ISNUMBER(OFFSET('Water Data'!$H$6,0,10*ROW('Water Data'!H199))),'Data Summary'!CF205="Yes"),OFFSET('Water Data'!$H$6,0,10*ROW('Water Data'!H199)),NA())</f>
        <v>#N/A</v>
      </c>
      <c r="R205" s="490" t="e">
        <f ca="1">+IF(AND(ISNUMBER(OFFSET('Water Data'!$H$9,0,10*ROW('Water Data'!H199))),'Data Summary'!CG205="Yes"),OFFSET('Water Data'!$H$9,0,10*ROW('Water Data'!H199)),NA())</f>
        <v>#N/A</v>
      </c>
      <c r="S205" s="490" t="e">
        <f ca="1">+IF(AND(ISNUMBER(OFFSET('Water Data'!$I$4,0,10*ROW('Water Data'!I199))),'Data Summary'!CH205="Yes"),100-OFFSET('Water Data'!$I$4,0,10*ROW('Water Data'!I199)),NA())</f>
        <v>#N/A</v>
      </c>
      <c r="T205" s="490" t="e">
        <f ca="1">+IF(AND(ISNUMBER(OFFSET('Water Data'!$I$6,0,10*ROW('Water Data'!I199))),'Data Summary'!CI205="Yes"),OFFSET('Water Data'!$I$6,0,10*ROW('Water Data'!I199)),NA())</f>
        <v>#N/A</v>
      </c>
      <c r="U205" s="490" t="e">
        <f ca="1">+IF(AND(ISNUMBER(OFFSET('Water Data'!$I$9,0,10*ROW('Water Data'!I199))),'Data Summary'!CJ205="Yes"),OFFSET('Water Data'!$I$9,0,10*ROW('Water Data'!I199)),NA())</f>
        <v>#N/A</v>
      </c>
      <c r="V205" s="491" t="e">
        <f ca="1">+IF(AND(ISNUMBER(OFFSET('Sanitation Data'!$D$4,0,10*ROW('Sanitation Data'!D199))),'Data Summary'!CK205="Yes"),100-OFFSET('Sanitation Data'!$D$4,0,10*ROW('Sanitation Data'!D199)),NA())</f>
        <v>#N/A</v>
      </c>
      <c r="W205" s="491" t="e">
        <f ca="1">+IF(AND(ISNUMBER(OFFSET('Sanitation Data'!$D$6,0,10*ROW('Sanitation Data'!D199))),'Data Summary'!CL205="Yes"),OFFSET('Sanitation Data'!$D$6,0,10*ROW('Sanitation Data'!D199)),NA())</f>
        <v>#N/A</v>
      </c>
      <c r="X205" s="491" t="e">
        <f ca="1">+IF(AND(ISNUMBER(OFFSET('Sanitation Data'!$D$10,0,10*ROW('Sanitation Data'!D199))),'Data Summary'!CM205="Yes"),OFFSET('Sanitation Data'!$D$10,0,10*ROW('Sanitation Data'!D199)),NA())</f>
        <v>#N/A</v>
      </c>
      <c r="Y205" s="491" t="e">
        <f ca="1">+IF(AND(ISNUMBER(OFFSET('Sanitation Data'!$D$11,0,10*ROW('Sanitation Data'!D199))),'Data Summary'!CN205="Yes"),OFFSET('Sanitation Data'!$D$11,0,10*ROW('Sanitation Data'!D199)),NA())</f>
        <v>#N/A</v>
      </c>
      <c r="Z205" s="491" t="e">
        <f ca="1">+IF(AND(ISNUMBER(OFFSET('Sanitation Data'!$D$12,0,10*ROW('Sanitation Data'!D199))),'Data Summary'!CO205="Yes"),OFFSET('Sanitation Data'!$D$12,0,10*ROW('Sanitation Data'!D199)),NA())</f>
        <v>#N/A</v>
      </c>
      <c r="AA205" s="491" t="e">
        <f ca="1">+IF(AND(ISNUMBER(OFFSET('Sanitation Data'!$E$4,0,10*ROW('Sanitation Data'!E199))),'Data Summary'!CP205="Yes"),100-OFFSET('Sanitation Data'!$E$4,0,10*ROW('Sanitation Data'!E199)),NA())</f>
        <v>#N/A</v>
      </c>
      <c r="AB205" s="491" t="e">
        <f ca="1">+IF(AND(ISNUMBER(OFFSET('Sanitation Data'!$E$6,0,10*ROW('Sanitation Data'!E199))),'Data Summary'!CQ205="Yes"),OFFSET('Sanitation Data'!$E$6,0,10*ROW('Sanitation Data'!E199)),NA())</f>
        <v>#N/A</v>
      </c>
      <c r="AC205" s="491" t="e">
        <f ca="1">+IF(AND(ISNUMBER(OFFSET('Sanitation Data'!$E$10,0,10*ROW('Sanitation Data'!E199))),'Data Summary'!CR205="Yes"),OFFSET('Sanitation Data'!$E$10,0,10*ROW('Sanitation Data'!E199)),NA())</f>
        <v>#N/A</v>
      </c>
      <c r="AD205" s="491" t="e">
        <f ca="1">+IF(AND(ISNUMBER(OFFSET('Sanitation Data'!$E$11,0,10*ROW('Sanitation Data'!E199))),'Data Summary'!CS205="Yes"),OFFSET('Sanitation Data'!$E$11,0,10*ROW('Sanitation Data'!E199)),NA())</f>
        <v>#N/A</v>
      </c>
      <c r="AE205" s="491" t="e">
        <f ca="1">+IF(AND(ISNUMBER(OFFSET('Sanitation Data'!$E$12,0,10*ROW('Sanitation Data'!E199))),'Data Summary'!CT205="Yes"),OFFSET('Sanitation Data'!$E$12,0,10*ROW('Sanitation Data'!E199)),NA())</f>
        <v>#N/A</v>
      </c>
      <c r="AF205" s="491" t="e">
        <f ca="1">+IF(AND(ISNUMBER(OFFSET('Sanitation Data'!$F$4,0,10*ROW('Sanitation Data'!F199))),'Data Summary'!CU205="Yes"),100-OFFSET('Sanitation Data'!$F$4,0,10*ROW('Sanitation Data'!F199)),NA())</f>
        <v>#N/A</v>
      </c>
      <c r="AG205" s="491" t="e">
        <f ca="1">+IF(AND(ISNUMBER(OFFSET('Sanitation Data'!$F$6,0,10*ROW('Sanitation Data'!F199))),'Data Summary'!CV205="Yes"),OFFSET('Sanitation Data'!$F$6,0,10*ROW('Sanitation Data'!F199)),NA())</f>
        <v>#N/A</v>
      </c>
      <c r="AH205" s="491" t="e">
        <f ca="1">+IF(AND(ISNUMBER(OFFSET('Sanitation Data'!$F$10,0,10*ROW('Sanitation Data'!F199))),'Data Summary'!CW205="Yes"),OFFSET('Sanitation Data'!$F$10,0,10*ROW('Sanitation Data'!F199)),NA())</f>
        <v>#N/A</v>
      </c>
      <c r="AI205" s="491" t="e">
        <f ca="1">+IF(AND(ISNUMBER(OFFSET('Sanitation Data'!$F$11,0,10*ROW('Sanitation Data'!F199))),'Data Summary'!CX205="Yes"),OFFSET('Sanitation Data'!$F$11,0,10*ROW('Sanitation Data'!F199)),NA())</f>
        <v>#N/A</v>
      </c>
      <c r="AJ205" s="491" t="e">
        <f ca="1">+IF(AND(ISNUMBER(OFFSET('Sanitation Data'!$F$12,0,10*ROW('Sanitation Data'!F199))),'Data Summary'!CY205="Yes"),OFFSET('Sanitation Data'!$F$12,0,10*ROW('Sanitation Data'!F199)),NA())</f>
        <v>#N/A</v>
      </c>
      <c r="AK205" s="491" t="e">
        <f ca="1">+IF(AND(ISNUMBER(OFFSET('Sanitation Data'!$G$4,0,10*ROW('Sanitation Data'!G199))),'Data Summary'!CZ205="Yes"),100-OFFSET('Sanitation Data'!$G$4,0,10*ROW('Sanitation Data'!G199)),NA())</f>
        <v>#N/A</v>
      </c>
      <c r="AL205" s="491" t="e">
        <f ca="1">+IF(AND(ISNUMBER(OFFSET('Sanitation Data'!$G$6,0,10*ROW('Sanitation Data'!G199))),'Data Summary'!DA205="Yes"),OFFSET('Sanitation Data'!$G$6,0,10*ROW('Sanitation Data'!G199)),NA())</f>
        <v>#N/A</v>
      </c>
      <c r="AM205" s="491" t="e">
        <f ca="1">+IF(AND(ISNUMBER(OFFSET('Sanitation Data'!$G$10,0,10*ROW('Sanitation Data'!G199))),'Data Summary'!DB205="Yes"),OFFSET('Sanitation Data'!$G$10,0,10*ROW('Sanitation Data'!G199)),NA())</f>
        <v>#N/A</v>
      </c>
      <c r="AN205" s="491" t="e">
        <f ca="1">+IF(AND(ISNUMBER(OFFSET('Sanitation Data'!$G$11,0,10*ROW('Sanitation Data'!G199))),'Data Summary'!DC205="Yes"),OFFSET('Sanitation Data'!$G$11,0,10*ROW('Sanitation Data'!G199)),NA())</f>
        <v>#N/A</v>
      </c>
      <c r="AO205" s="491" t="e">
        <f ca="1">+IF(AND(ISNUMBER(OFFSET('Sanitation Data'!$G$12,0,10*ROW('Sanitation Data'!G199))),'Data Summary'!DD205="Yes"),OFFSET('Sanitation Data'!$G$12,0,10*ROW('Sanitation Data'!G199)),NA())</f>
        <v>#N/A</v>
      </c>
      <c r="AP205" s="491" t="e">
        <f ca="1">+IF(AND(ISNUMBER(OFFSET('Sanitation Data'!$H$4,0,10*ROW('Sanitation Data'!H199))),'Data Summary'!DE205="Yes"),100-OFFSET('Sanitation Data'!$H$4,0,10*ROW('Sanitation Data'!H199)),NA())</f>
        <v>#N/A</v>
      </c>
      <c r="AQ205" s="491" t="e">
        <f ca="1">+IF(AND(ISNUMBER(OFFSET('Sanitation Data'!$H$6,0,10*ROW('Sanitation Data'!H199))),'Data Summary'!DF205="Yes"),OFFSET('Sanitation Data'!$H$6,0,10*ROW('Sanitation Data'!H199)),NA())</f>
        <v>#N/A</v>
      </c>
      <c r="AR205" s="491" t="e">
        <f ca="1">+IF(AND(ISNUMBER(OFFSET('Sanitation Data'!$H$10,0,10*ROW('Sanitation Data'!H199))),'Data Summary'!DG205="Yes"),OFFSET('Sanitation Data'!$H$10,0,10*ROW('Sanitation Data'!H199)),NA())</f>
        <v>#N/A</v>
      </c>
      <c r="AS205" s="491" t="e">
        <f ca="1">+IF(AND(ISNUMBER(OFFSET('Sanitation Data'!$H$11,0,10*ROW('Sanitation Data'!H199))),'Data Summary'!DH205="Yes"),OFFSET('Sanitation Data'!$H$11,0,10*ROW('Sanitation Data'!H199)),NA())</f>
        <v>#N/A</v>
      </c>
      <c r="AT205" s="491" t="e">
        <f ca="1">+IF(AND(ISNUMBER(OFFSET('Sanitation Data'!$H$12,0,10*ROW('Sanitation Data'!H199))),'Data Summary'!DI205="Yes"),OFFSET('Sanitation Data'!$H$12,0,10*ROW('Sanitation Data'!H199)),NA())</f>
        <v>#N/A</v>
      </c>
      <c r="AU205" s="491" t="e">
        <f ca="1">+IF(AND(ISNUMBER(OFFSET('Sanitation Data'!$I$4,0,10*ROW('Sanitation Data'!I199))),'Data Summary'!DJ205="Yes"),100-OFFSET('Sanitation Data'!$I$4,0,10*ROW('Sanitation Data'!I199)),NA())</f>
        <v>#N/A</v>
      </c>
      <c r="AV205" s="491" t="e">
        <f ca="1">+IF(AND(ISNUMBER(OFFSET('Sanitation Data'!$I$6,0,10*ROW('Sanitation Data'!I199))),'Data Summary'!DK205="Yes"),OFFSET('Sanitation Data'!$I$6,0,10*ROW('Sanitation Data'!I199)),NA())</f>
        <v>#N/A</v>
      </c>
      <c r="AW205" s="491" t="e">
        <f ca="1">+IF(AND(ISNUMBER(OFFSET('Sanitation Data'!$I$10,0,10*ROW('Sanitation Data'!I199))),'Data Summary'!DL205="Yes"),OFFSET('Sanitation Data'!$I$10,0,10*ROW('Sanitation Data'!I199)),NA())</f>
        <v>#N/A</v>
      </c>
      <c r="AX205" s="491" t="e">
        <f ca="1">+IF(AND(ISNUMBER(OFFSET('Sanitation Data'!$I$11,0,10*ROW('Sanitation Data'!I199))),'Data Summary'!DM205="Yes"),OFFSET('Sanitation Data'!$I$11,0,10*ROW('Sanitation Data'!I199)),NA())</f>
        <v>#N/A</v>
      </c>
      <c r="AY205" s="491" t="e">
        <f ca="1">+IF(AND(ISNUMBER(OFFSET('Sanitation Data'!$I$12,0,10*ROW('Sanitation Data'!I199))),'Data Summary'!DN205="Yes"),OFFSET('Sanitation Data'!$I$12,0,10*ROW('Sanitation Data'!I199)),NA())</f>
        <v>#N/A</v>
      </c>
      <c r="AZ205" s="492" t="e">
        <f ca="1">+IF(AND(ISNUMBER(OFFSET('Hygiene Data'!$D$5,0,10*ROW('Hygiene Data'!D199))),'Data Summary'!DO205="Yes"),OFFSET('Hygiene Data'!$D$5,0,10*ROW('Hygiene Data'!D199)),NA())</f>
        <v>#N/A</v>
      </c>
      <c r="BA205" s="492" t="e">
        <f ca="1">+IF(AND(ISNUMBER(OFFSET('Hygiene Data'!$D$7,0,10*ROW('Hygiene Data'!D199))),'Data Summary'!DP205="Yes"),OFFSET('Hygiene Data'!$D$7,0,10*ROW('Hygiene Data'!D199)),NA())</f>
        <v>#N/A</v>
      </c>
      <c r="BB205" s="492" t="e">
        <f ca="1">+IF(AND(ISNUMBER(OFFSET('Hygiene Data'!$D$9,0,10*ROW('Hygiene Data'!D199))),'Data Summary'!DQ205="Yes"),OFFSET('Hygiene Data'!$D$9,0,10*ROW('Hygiene Data'!D199)),NA())</f>
        <v>#N/A</v>
      </c>
      <c r="BC205" s="492" t="e">
        <f ca="1">+IF(AND(ISNUMBER(OFFSET('Hygiene Data'!$E$5,0,10*ROW('Hygiene Data'!E199))),'Data Summary'!DR205="Yes"),OFFSET('Hygiene Data'!$E$5,0,10*ROW('Hygiene Data'!E199)),NA())</f>
        <v>#N/A</v>
      </c>
      <c r="BD205" s="492" t="e">
        <f ca="1">+IF(AND(ISNUMBER(OFFSET('Hygiene Data'!$E$7,0,10*ROW('Hygiene Data'!E199))),'Data Summary'!DS205="Yes"),OFFSET('Hygiene Data'!$E$7,0,10*ROW('Hygiene Data'!E199)),NA())</f>
        <v>#N/A</v>
      </c>
      <c r="BE205" s="492" t="e">
        <f ca="1">+IF(AND(ISNUMBER(OFFSET('Hygiene Data'!$E$9,0,10*ROW('Hygiene Data'!E199))),'Data Summary'!DT205="Yes"),OFFSET('Hygiene Data'!$E$9,0,10*ROW('Hygiene Data'!E199)),NA())</f>
        <v>#N/A</v>
      </c>
      <c r="BF205" s="492" t="e">
        <f ca="1">+IF(AND(ISNUMBER(OFFSET('Hygiene Data'!$F$5,0,10*ROW('Hygiene Data'!F199))),'Data Summary'!DU205="Yes"),OFFSET('Hygiene Data'!$F$5,0,10*ROW('Hygiene Data'!F199)),NA())</f>
        <v>#N/A</v>
      </c>
      <c r="BG205" s="492" t="e">
        <f ca="1">+IF(AND(ISNUMBER(OFFSET('Hygiene Data'!$F$7,0,10*ROW('Hygiene Data'!F199))),'Data Summary'!DV205="Yes"),OFFSET('Hygiene Data'!$F$7,0,10*ROW('Hygiene Data'!F199)),NA())</f>
        <v>#N/A</v>
      </c>
      <c r="BH205" s="492" t="e">
        <f ca="1">+IF(AND(ISNUMBER(OFFSET('Hygiene Data'!$F$9,0,10*ROW('Hygiene Data'!F199))),'Data Summary'!DW205="Yes"),OFFSET('Hygiene Data'!$F$9,0,10*ROW('Hygiene Data'!F199)),NA())</f>
        <v>#N/A</v>
      </c>
      <c r="BI205" s="492" t="e">
        <f ca="1">+IF(AND(ISNUMBER(OFFSET('Hygiene Data'!$G$5,0,10*ROW('Hygiene Data'!G199))),'Data Summary'!DX205="Yes"),OFFSET('Hygiene Data'!$G$5,0,10*ROW('Hygiene Data'!G199)),NA())</f>
        <v>#N/A</v>
      </c>
      <c r="BJ205" s="492" t="e">
        <f ca="1">+IF(AND(ISNUMBER(OFFSET('Hygiene Data'!$G$7,0,10*ROW('Hygiene Data'!G199))),'Data Summary'!DY205="Yes"),OFFSET('Hygiene Data'!$G$7,0,10*ROW('Hygiene Data'!G199)),NA())</f>
        <v>#N/A</v>
      </c>
      <c r="BK205" s="492" t="e">
        <f ca="1">+IF(AND(ISNUMBER(OFFSET('Hygiene Data'!$G$9,0,10*ROW('Hygiene Data'!G199))),'Data Summary'!DZ205="Yes"),OFFSET('Hygiene Data'!$G$9,0,10*ROW('Hygiene Data'!G199)),NA())</f>
        <v>#N/A</v>
      </c>
      <c r="BL205" s="492" t="e">
        <f ca="1">+IF(AND(ISNUMBER(OFFSET('Hygiene Data'!$H$5,0,10*ROW('Hygiene Data'!H199))),'Data Summary'!EA205="Yes"),OFFSET('Hygiene Data'!$H$5,0,10*ROW('Hygiene Data'!H199)),NA())</f>
        <v>#N/A</v>
      </c>
      <c r="BM205" s="492" t="e">
        <f ca="1">+IF(AND(ISNUMBER(OFFSET('Hygiene Data'!$H$7,0,10*ROW('Hygiene Data'!H199))),'Data Summary'!EB205="Yes"),OFFSET('Hygiene Data'!$H$7,0,10*ROW('Hygiene Data'!H199)),NA())</f>
        <v>#N/A</v>
      </c>
      <c r="BN205" s="492" t="e">
        <f ca="1">+IF(AND(ISNUMBER(OFFSET('Hygiene Data'!$H$9,0,10*ROW('Hygiene Data'!H199))),'Data Summary'!EC205="Yes"),OFFSET('Hygiene Data'!$H$9,0,10*ROW('Hygiene Data'!H199)),NA())</f>
        <v>#N/A</v>
      </c>
      <c r="BO205" s="492" t="e">
        <f ca="1">+IF(AND(ISNUMBER(OFFSET('Hygiene Data'!$I$5,0,10*ROW('Hygiene Data'!I199))),'Data Summary'!ED205="Yes"),OFFSET('Hygiene Data'!$I$5,0,10*ROW('Hygiene Data'!I199)),NA())</f>
        <v>#N/A</v>
      </c>
      <c r="BP205" s="492" t="e">
        <f ca="1">+IF(AND(ISNUMBER(OFFSET('Hygiene Data'!$I$7,0,10*ROW('Hygiene Data'!I199))),'Data Summary'!EE205="Yes"),OFFSET('Hygiene Data'!$I$7,0,10*ROW('Hygiene Data'!I199)),NA())</f>
        <v>#N/A</v>
      </c>
      <c r="BQ205" s="492" t="e">
        <f ca="1">+IF(AND(ISNUMBER(OFFSET('Hygiene Data'!$I$9,0,10*ROW('Hygiene Data'!I199))),'Data Summary'!EF205="Yes"),OFFSET('Hygiene Data'!$I$9,0,10*ROW('Hygiene Data'!I199)),NA())</f>
        <v>#N/A</v>
      </c>
    </row>
    <row r="206" spans="1:69" x14ac:dyDescent="0.25">
      <c r="A206" s="488" t="e">
        <f ca="1">+RIGHT('Data Summary'!A206,LEN('Data Summary'!A206)-9)</f>
        <v>#VALUE!</v>
      </c>
      <c r="B206" s="462" t="str">
        <f ca="1">+IF(ISTEXT('Data Summary'!B206),'Data Summary'!B206,"")</f>
        <v/>
      </c>
      <c r="C206" s="489" t="e">
        <f ca="1">+VALUE('Data Summary'!C206)</f>
        <v>#VALUE!</v>
      </c>
      <c r="D206" s="490" t="e">
        <f ca="1">+IF(AND(ISNUMBER(OFFSET('Water Data'!$D$4,0,10*ROW('Water Data'!D200))),'Data Summary'!BS206="Yes"),100-OFFSET('Water Data'!$D$4,0,10*ROW('Water Data'!D200)),NA())</f>
        <v>#N/A</v>
      </c>
      <c r="E206" s="490" t="e">
        <f ca="1">+IF(AND(ISNUMBER(OFFSET('Water Data'!$D$6,0,10*ROW('Water Data'!D200))),'Data Summary'!BT206="Yes"),OFFSET('Water Data'!$D$6,0,10*ROW('Water Data'!D200)),NA())</f>
        <v>#N/A</v>
      </c>
      <c r="F206" s="490" t="e">
        <f ca="1">+IF(AND(ISNUMBER(OFFSET('Water Data'!$D$9,0,10*ROW('Water Data'!D200))),'Data Summary'!BU206="Yes"),OFFSET('Water Data'!$D$9,0,10*ROW('Water Data'!D200)),NA())</f>
        <v>#N/A</v>
      </c>
      <c r="G206" s="490" t="e">
        <f ca="1">+IF(AND(ISNUMBER(OFFSET('Water Data'!$E$4,0,10*ROW('Water Data'!E200))),'Data Summary'!BV206="Yes"),100-OFFSET('Water Data'!$E$4,0,10*ROW('Water Data'!E200)),NA())</f>
        <v>#N/A</v>
      </c>
      <c r="H206" s="490" t="e">
        <f ca="1">+IF(AND(ISNUMBER(OFFSET('Water Data'!$E$6,0,10*ROW('Water Data'!E200))),'Data Summary'!BW206="Yes"),OFFSET('Water Data'!$E$6,0,10*ROW('Water Data'!E200)),NA())</f>
        <v>#N/A</v>
      </c>
      <c r="I206" s="490" t="e">
        <f ca="1">+IF(AND(ISNUMBER(OFFSET('Water Data'!$E$9,0,10*ROW('Water Data'!E200))),'Data Summary'!BX206="Yes"),OFFSET('Water Data'!$E$9,0,10*ROW('Water Data'!E200)),NA())</f>
        <v>#N/A</v>
      </c>
      <c r="J206" s="490" t="e">
        <f ca="1">+IF(AND(ISNUMBER(OFFSET('Water Data'!$F$4,0,10*ROW('Water Data'!F200))),'Data Summary'!BY206="Yes"),100-OFFSET('Water Data'!$F$4,0,10*ROW('Water Data'!F200)),NA())</f>
        <v>#N/A</v>
      </c>
      <c r="K206" s="490" t="e">
        <f ca="1">+IF(AND(ISNUMBER(OFFSET('Water Data'!$F$6,0,10*ROW('Water Data'!F200))),'Data Summary'!BZ206="Yes"),OFFSET('Water Data'!$F$6,0,10*ROW('Water Data'!F200)),NA())</f>
        <v>#N/A</v>
      </c>
      <c r="L206" s="490" t="e">
        <f ca="1">+IF(AND(ISNUMBER(OFFSET('Water Data'!$F$9,0,10*ROW('Water Data'!F200))),'Data Summary'!CA206="Yes"),OFFSET('Water Data'!$F$9,0,10*ROW('Water Data'!F200)),NA())</f>
        <v>#N/A</v>
      </c>
      <c r="M206" s="490" t="e">
        <f ca="1">+IF(AND(ISNUMBER(OFFSET('Water Data'!$G$4,0,10*ROW('Water Data'!G200))),'Data Summary'!CB206="Yes"),100-OFFSET('Water Data'!$G$4,0,10*ROW('Water Data'!G200)),NA())</f>
        <v>#N/A</v>
      </c>
      <c r="N206" s="490" t="e">
        <f ca="1">+IF(AND(ISNUMBER(OFFSET('Water Data'!$G$6,0,10*ROW('Water Data'!G200))),'Data Summary'!CC206="Yes"),OFFSET('Water Data'!$G$6,0,10*ROW('Water Data'!G200)),NA())</f>
        <v>#N/A</v>
      </c>
      <c r="O206" s="490" t="e">
        <f ca="1">+IF(AND(ISNUMBER(OFFSET('Water Data'!$G$9,0,10*ROW('Water Data'!G200))),'Data Summary'!CD206="Yes"),OFFSET('Water Data'!$G$9,0,10*ROW('Water Data'!G200)),NA())</f>
        <v>#N/A</v>
      </c>
      <c r="P206" s="490" t="e">
        <f ca="1">+IF(AND(ISNUMBER(OFFSET('Water Data'!$H$4,0,10*ROW('Water Data'!H200))),'Data Summary'!CE206="Yes"),100-OFFSET('Water Data'!$H$4,0,10*ROW('Water Data'!H200)),NA())</f>
        <v>#N/A</v>
      </c>
      <c r="Q206" s="490" t="e">
        <f ca="1">+IF(AND(ISNUMBER(OFFSET('Water Data'!$H$6,0,10*ROW('Water Data'!H200))),'Data Summary'!CF206="Yes"),OFFSET('Water Data'!$H$6,0,10*ROW('Water Data'!H200)),NA())</f>
        <v>#N/A</v>
      </c>
      <c r="R206" s="490" t="e">
        <f ca="1">+IF(AND(ISNUMBER(OFFSET('Water Data'!$H$9,0,10*ROW('Water Data'!H200))),'Data Summary'!CG206="Yes"),OFFSET('Water Data'!$H$9,0,10*ROW('Water Data'!H200)),NA())</f>
        <v>#N/A</v>
      </c>
      <c r="S206" s="490" t="e">
        <f ca="1">+IF(AND(ISNUMBER(OFFSET('Water Data'!$I$4,0,10*ROW('Water Data'!I200))),'Data Summary'!CH206="Yes"),100-OFFSET('Water Data'!$I$4,0,10*ROW('Water Data'!I200)),NA())</f>
        <v>#N/A</v>
      </c>
      <c r="T206" s="490" t="e">
        <f ca="1">+IF(AND(ISNUMBER(OFFSET('Water Data'!$I$6,0,10*ROW('Water Data'!I200))),'Data Summary'!CI206="Yes"),OFFSET('Water Data'!$I$6,0,10*ROW('Water Data'!I200)),NA())</f>
        <v>#N/A</v>
      </c>
      <c r="U206" s="490" t="e">
        <f ca="1">+IF(AND(ISNUMBER(OFFSET('Water Data'!$I$9,0,10*ROW('Water Data'!I200))),'Data Summary'!CJ206="Yes"),OFFSET('Water Data'!$I$9,0,10*ROW('Water Data'!I200)),NA())</f>
        <v>#N/A</v>
      </c>
      <c r="V206" s="491" t="e">
        <f ca="1">+IF(AND(ISNUMBER(OFFSET('Sanitation Data'!$D$4,0,10*ROW('Sanitation Data'!D200))),'Data Summary'!CK206="Yes"),100-OFFSET('Sanitation Data'!$D$4,0,10*ROW('Sanitation Data'!D200)),NA())</f>
        <v>#N/A</v>
      </c>
      <c r="W206" s="491" t="e">
        <f ca="1">+IF(AND(ISNUMBER(OFFSET('Sanitation Data'!$D$6,0,10*ROW('Sanitation Data'!D200))),'Data Summary'!CL206="Yes"),OFFSET('Sanitation Data'!$D$6,0,10*ROW('Sanitation Data'!D200)),NA())</f>
        <v>#N/A</v>
      </c>
      <c r="X206" s="491" t="e">
        <f ca="1">+IF(AND(ISNUMBER(OFFSET('Sanitation Data'!$D$10,0,10*ROW('Sanitation Data'!D200))),'Data Summary'!CM206="Yes"),OFFSET('Sanitation Data'!$D$10,0,10*ROW('Sanitation Data'!D200)),NA())</f>
        <v>#N/A</v>
      </c>
      <c r="Y206" s="491" t="e">
        <f ca="1">+IF(AND(ISNUMBER(OFFSET('Sanitation Data'!$D$11,0,10*ROW('Sanitation Data'!D200))),'Data Summary'!CN206="Yes"),OFFSET('Sanitation Data'!$D$11,0,10*ROW('Sanitation Data'!D200)),NA())</f>
        <v>#N/A</v>
      </c>
      <c r="Z206" s="491" t="e">
        <f ca="1">+IF(AND(ISNUMBER(OFFSET('Sanitation Data'!$D$12,0,10*ROW('Sanitation Data'!D200))),'Data Summary'!CO206="Yes"),OFFSET('Sanitation Data'!$D$12,0,10*ROW('Sanitation Data'!D200)),NA())</f>
        <v>#N/A</v>
      </c>
      <c r="AA206" s="491" t="e">
        <f ca="1">+IF(AND(ISNUMBER(OFFSET('Sanitation Data'!$E$4,0,10*ROW('Sanitation Data'!E200))),'Data Summary'!CP206="Yes"),100-OFFSET('Sanitation Data'!$E$4,0,10*ROW('Sanitation Data'!E200)),NA())</f>
        <v>#N/A</v>
      </c>
      <c r="AB206" s="491" t="e">
        <f ca="1">+IF(AND(ISNUMBER(OFFSET('Sanitation Data'!$E$6,0,10*ROW('Sanitation Data'!E200))),'Data Summary'!CQ206="Yes"),OFFSET('Sanitation Data'!$E$6,0,10*ROW('Sanitation Data'!E200)),NA())</f>
        <v>#N/A</v>
      </c>
      <c r="AC206" s="491" t="e">
        <f ca="1">+IF(AND(ISNUMBER(OFFSET('Sanitation Data'!$E$10,0,10*ROW('Sanitation Data'!E200))),'Data Summary'!CR206="Yes"),OFFSET('Sanitation Data'!$E$10,0,10*ROW('Sanitation Data'!E200)),NA())</f>
        <v>#N/A</v>
      </c>
      <c r="AD206" s="491" t="e">
        <f ca="1">+IF(AND(ISNUMBER(OFFSET('Sanitation Data'!$E$11,0,10*ROW('Sanitation Data'!E200))),'Data Summary'!CS206="Yes"),OFFSET('Sanitation Data'!$E$11,0,10*ROW('Sanitation Data'!E200)),NA())</f>
        <v>#N/A</v>
      </c>
      <c r="AE206" s="491" t="e">
        <f ca="1">+IF(AND(ISNUMBER(OFFSET('Sanitation Data'!$E$12,0,10*ROW('Sanitation Data'!E200))),'Data Summary'!CT206="Yes"),OFFSET('Sanitation Data'!$E$12,0,10*ROW('Sanitation Data'!E200)),NA())</f>
        <v>#N/A</v>
      </c>
      <c r="AF206" s="491" t="e">
        <f ca="1">+IF(AND(ISNUMBER(OFFSET('Sanitation Data'!$F$4,0,10*ROW('Sanitation Data'!F200))),'Data Summary'!CU206="Yes"),100-OFFSET('Sanitation Data'!$F$4,0,10*ROW('Sanitation Data'!F200)),NA())</f>
        <v>#N/A</v>
      </c>
      <c r="AG206" s="491" t="e">
        <f ca="1">+IF(AND(ISNUMBER(OFFSET('Sanitation Data'!$F$6,0,10*ROW('Sanitation Data'!F200))),'Data Summary'!CV206="Yes"),OFFSET('Sanitation Data'!$F$6,0,10*ROW('Sanitation Data'!F200)),NA())</f>
        <v>#N/A</v>
      </c>
      <c r="AH206" s="491" t="e">
        <f ca="1">+IF(AND(ISNUMBER(OFFSET('Sanitation Data'!$F$10,0,10*ROW('Sanitation Data'!F200))),'Data Summary'!CW206="Yes"),OFFSET('Sanitation Data'!$F$10,0,10*ROW('Sanitation Data'!F200)),NA())</f>
        <v>#N/A</v>
      </c>
      <c r="AI206" s="491" t="e">
        <f ca="1">+IF(AND(ISNUMBER(OFFSET('Sanitation Data'!$F$11,0,10*ROW('Sanitation Data'!F200))),'Data Summary'!CX206="Yes"),OFFSET('Sanitation Data'!$F$11,0,10*ROW('Sanitation Data'!F200)),NA())</f>
        <v>#N/A</v>
      </c>
      <c r="AJ206" s="491" t="e">
        <f ca="1">+IF(AND(ISNUMBER(OFFSET('Sanitation Data'!$F$12,0,10*ROW('Sanitation Data'!F200))),'Data Summary'!CY206="Yes"),OFFSET('Sanitation Data'!$F$12,0,10*ROW('Sanitation Data'!F200)),NA())</f>
        <v>#N/A</v>
      </c>
      <c r="AK206" s="491" t="e">
        <f ca="1">+IF(AND(ISNUMBER(OFFSET('Sanitation Data'!$G$4,0,10*ROW('Sanitation Data'!G200))),'Data Summary'!CZ206="Yes"),100-OFFSET('Sanitation Data'!$G$4,0,10*ROW('Sanitation Data'!G200)),NA())</f>
        <v>#N/A</v>
      </c>
      <c r="AL206" s="491" t="e">
        <f ca="1">+IF(AND(ISNUMBER(OFFSET('Sanitation Data'!$G$6,0,10*ROW('Sanitation Data'!G200))),'Data Summary'!DA206="Yes"),OFFSET('Sanitation Data'!$G$6,0,10*ROW('Sanitation Data'!G200)),NA())</f>
        <v>#N/A</v>
      </c>
      <c r="AM206" s="491" t="e">
        <f ca="1">+IF(AND(ISNUMBER(OFFSET('Sanitation Data'!$G$10,0,10*ROW('Sanitation Data'!G200))),'Data Summary'!DB206="Yes"),OFFSET('Sanitation Data'!$G$10,0,10*ROW('Sanitation Data'!G200)),NA())</f>
        <v>#N/A</v>
      </c>
      <c r="AN206" s="491" t="e">
        <f ca="1">+IF(AND(ISNUMBER(OFFSET('Sanitation Data'!$G$11,0,10*ROW('Sanitation Data'!G200))),'Data Summary'!DC206="Yes"),OFFSET('Sanitation Data'!$G$11,0,10*ROW('Sanitation Data'!G200)),NA())</f>
        <v>#N/A</v>
      </c>
      <c r="AO206" s="491" t="e">
        <f ca="1">+IF(AND(ISNUMBER(OFFSET('Sanitation Data'!$G$12,0,10*ROW('Sanitation Data'!G200))),'Data Summary'!DD206="Yes"),OFFSET('Sanitation Data'!$G$12,0,10*ROW('Sanitation Data'!G200)),NA())</f>
        <v>#N/A</v>
      </c>
      <c r="AP206" s="491" t="e">
        <f ca="1">+IF(AND(ISNUMBER(OFFSET('Sanitation Data'!$H$4,0,10*ROW('Sanitation Data'!H200))),'Data Summary'!DE206="Yes"),100-OFFSET('Sanitation Data'!$H$4,0,10*ROW('Sanitation Data'!H200)),NA())</f>
        <v>#N/A</v>
      </c>
      <c r="AQ206" s="491" t="e">
        <f ca="1">+IF(AND(ISNUMBER(OFFSET('Sanitation Data'!$H$6,0,10*ROW('Sanitation Data'!H200))),'Data Summary'!DF206="Yes"),OFFSET('Sanitation Data'!$H$6,0,10*ROW('Sanitation Data'!H200)),NA())</f>
        <v>#N/A</v>
      </c>
      <c r="AR206" s="491" t="e">
        <f ca="1">+IF(AND(ISNUMBER(OFFSET('Sanitation Data'!$H$10,0,10*ROW('Sanitation Data'!H200))),'Data Summary'!DG206="Yes"),OFFSET('Sanitation Data'!$H$10,0,10*ROW('Sanitation Data'!H200)),NA())</f>
        <v>#N/A</v>
      </c>
      <c r="AS206" s="491" t="e">
        <f ca="1">+IF(AND(ISNUMBER(OFFSET('Sanitation Data'!$H$11,0,10*ROW('Sanitation Data'!H200))),'Data Summary'!DH206="Yes"),OFFSET('Sanitation Data'!$H$11,0,10*ROW('Sanitation Data'!H200)),NA())</f>
        <v>#N/A</v>
      </c>
      <c r="AT206" s="491" t="e">
        <f ca="1">+IF(AND(ISNUMBER(OFFSET('Sanitation Data'!$H$12,0,10*ROW('Sanitation Data'!H200))),'Data Summary'!DI206="Yes"),OFFSET('Sanitation Data'!$H$12,0,10*ROW('Sanitation Data'!H200)),NA())</f>
        <v>#N/A</v>
      </c>
      <c r="AU206" s="491" t="e">
        <f ca="1">+IF(AND(ISNUMBER(OFFSET('Sanitation Data'!$I$4,0,10*ROW('Sanitation Data'!I200))),'Data Summary'!DJ206="Yes"),100-OFFSET('Sanitation Data'!$I$4,0,10*ROW('Sanitation Data'!I200)),NA())</f>
        <v>#N/A</v>
      </c>
      <c r="AV206" s="491" t="e">
        <f ca="1">+IF(AND(ISNUMBER(OFFSET('Sanitation Data'!$I$6,0,10*ROW('Sanitation Data'!I200))),'Data Summary'!DK206="Yes"),OFFSET('Sanitation Data'!$I$6,0,10*ROW('Sanitation Data'!I200)),NA())</f>
        <v>#N/A</v>
      </c>
      <c r="AW206" s="491" t="e">
        <f ca="1">+IF(AND(ISNUMBER(OFFSET('Sanitation Data'!$I$10,0,10*ROW('Sanitation Data'!I200))),'Data Summary'!DL206="Yes"),OFFSET('Sanitation Data'!$I$10,0,10*ROW('Sanitation Data'!I200)),NA())</f>
        <v>#N/A</v>
      </c>
      <c r="AX206" s="491" t="e">
        <f ca="1">+IF(AND(ISNUMBER(OFFSET('Sanitation Data'!$I$11,0,10*ROW('Sanitation Data'!I200))),'Data Summary'!DM206="Yes"),OFFSET('Sanitation Data'!$I$11,0,10*ROW('Sanitation Data'!I200)),NA())</f>
        <v>#N/A</v>
      </c>
      <c r="AY206" s="491" t="e">
        <f ca="1">+IF(AND(ISNUMBER(OFFSET('Sanitation Data'!$I$12,0,10*ROW('Sanitation Data'!I200))),'Data Summary'!DN206="Yes"),OFFSET('Sanitation Data'!$I$12,0,10*ROW('Sanitation Data'!I200)),NA())</f>
        <v>#N/A</v>
      </c>
      <c r="AZ206" s="492" t="e">
        <f ca="1">+IF(AND(ISNUMBER(OFFSET('Hygiene Data'!$D$5,0,10*ROW('Hygiene Data'!D200))),'Data Summary'!DO206="Yes"),OFFSET('Hygiene Data'!$D$5,0,10*ROW('Hygiene Data'!D200)),NA())</f>
        <v>#N/A</v>
      </c>
      <c r="BA206" s="492" t="e">
        <f ca="1">+IF(AND(ISNUMBER(OFFSET('Hygiene Data'!$D$7,0,10*ROW('Hygiene Data'!D200))),'Data Summary'!DP206="Yes"),OFFSET('Hygiene Data'!$D$7,0,10*ROW('Hygiene Data'!D200)),NA())</f>
        <v>#N/A</v>
      </c>
      <c r="BB206" s="492" t="e">
        <f ca="1">+IF(AND(ISNUMBER(OFFSET('Hygiene Data'!$D$9,0,10*ROW('Hygiene Data'!D200))),'Data Summary'!DQ206="Yes"),OFFSET('Hygiene Data'!$D$9,0,10*ROW('Hygiene Data'!D200)),NA())</f>
        <v>#N/A</v>
      </c>
      <c r="BC206" s="492" t="e">
        <f ca="1">+IF(AND(ISNUMBER(OFFSET('Hygiene Data'!$E$5,0,10*ROW('Hygiene Data'!E200))),'Data Summary'!DR206="Yes"),OFFSET('Hygiene Data'!$E$5,0,10*ROW('Hygiene Data'!E200)),NA())</f>
        <v>#N/A</v>
      </c>
      <c r="BD206" s="492" t="e">
        <f ca="1">+IF(AND(ISNUMBER(OFFSET('Hygiene Data'!$E$7,0,10*ROW('Hygiene Data'!E200))),'Data Summary'!DS206="Yes"),OFFSET('Hygiene Data'!$E$7,0,10*ROW('Hygiene Data'!E200)),NA())</f>
        <v>#N/A</v>
      </c>
      <c r="BE206" s="492" t="e">
        <f ca="1">+IF(AND(ISNUMBER(OFFSET('Hygiene Data'!$E$9,0,10*ROW('Hygiene Data'!E200))),'Data Summary'!DT206="Yes"),OFFSET('Hygiene Data'!$E$9,0,10*ROW('Hygiene Data'!E200)),NA())</f>
        <v>#N/A</v>
      </c>
      <c r="BF206" s="492" t="e">
        <f ca="1">+IF(AND(ISNUMBER(OFFSET('Hygiene Data'!$F$5,0,10*ROW('Hygiene Data'!F200))),'Data Summary'!DU206="Yes"),OFFSET('Hygiene Data'!$F$5,0,10*ROW('Hygiene Data'!F200)),NA())</f>
        <v>#N/A</v>
      </c>
      <c r="BG206" s="492" t="e">
        <f ca="1">+IF(AND(ISNUMBER(OFFSET('Hygiene Data'!$F$7,0,10*ROW('Hygiene Data'!F200))),'Data Summary'!DV206="Yes"),OFFSET('Hygiene Data'!$F$7,0,10*ROW('Hygiene Data'!F200)),NA())</f>
        <v>#N/A</v>
      </c>
      <c r="BH206" s="492" t="e">
        <f ca="1">+IF(AND(ISNUMBER(OFFSET('Hygiene Data'!$F$9,0,10*ROW('Hygiene Data'!F200))),'Data Summary'!DW206="Yes"),OFFSET('Hygiene Data'!$F$9,0,10*ROW('Hygiene Data'!F200)),NA())</f>
        <v>#N/A</v>
      </c>
      <c r="BI206" s="492" t="e">
        <f ca="1">+IF(AND(ISNUMBER(OFFSET('Hygiene Data'!$G$5,0,10*ROW('Hygiene Data'!G200))),'Data Summary'!DX206="Yes"),OFFSET('Hygiene Data'!$G$5,0,10*ROW('Hygiene Data'!G200)),NA())</f>
        <v>#N/A</v>
      </c>
      <c r="BJ206" s="492" t="e">
        <f ca="1">+IF(AND(ISNUMBER(OFFSET('Hygiene Data'!$G$7,0,10*ROW('Hygiene Data'!G200))),'Data Summary'!DY206="Yes"),OFFSET('Hygiene Data'!$G$7,0,10*ROW('Hygiene Data'!G200)),NA())</f>
        <v>#N/A</v>
      </c>
      <c r="BK206" s="492" t="e">
        <f ca="1">+IF(AND(ISNUMBER(OFFSET('Hygiene Data'!$G$9,0,10*ROW('Hygiene Data'!G200))),'Data Summary'!DZ206="Yes"),OFFSET('Hygiene Data'!$G$9,0,10*ROW('Hygiene Data'!G200)),NA())</f>
        <v>#N/A</v>
      </c>
      <c r="BL206" s="492" t="e">
        <f ca="1">+IF(AND(ISNUMBER(OFFSET('Hygiene Data'!$H$5,0,10*ROW('Hygiene Data'!H200))),'Data Summary'!EA206="Yes"),OFFSET('Hygiene Data'!$H$5,0,10*ROW('Hygiene Data'!H200)),NA())</f>
        <v>#N/A</v>
      </c>
      <c r="BM206" s="492" t="e">
        <f ca="1">+IF(AND(ISNUMBER(OFFSET('Hygiene Data'!$H$7,0,10*ROW('Hygiene Data'!H200))),'Data Summary'!EB206="Yes"),OFFSET('Hygiene Data'!$H$7,0,10*ROW('Hygiene Data'!H200)),NA())</f>
        <v>#N/A</v>
      </c>
      <c r="BN206" s="492" t="e">
        <f ca="1">+IF(AND(ISNUMBER(OFFSET('Hygiene Data'!$H$9,0,10*ROW('Hygiene Data'!H200))),'Data Summary'!EC206="Yes"),OFFSET('Hygiene Data'!$H$9,0,10*ROW('Hygiene Data'!H200)),NA())</f>
        <v>#N/A</v>
      </c>
      <c r="BO206" s="492" t="e">
        <f ca="1">+IF(AND(ISNUMBER(OFFSET('Hygiene Data'!$I$5,0,10*ROW('Hygiene Data'!I200))),'Data Summary'!ED206="Yes"),OFFSET('Hygiene Data'!$I$5,0,10*ROW('Hygiene Data'!I200)),NA())</f>
        <v>#N/A</v>
      </c>
      <c r="BP206" s="492" t="e">
        <f ca="1">+IF(AND(ISNUMBER(OFFSET('Hygiene Data'!$I$7,0,10*ROW('Hygiene Data'!I200))),'Data Summary'!EE206="Yes"),OFFSET('Hygiene Data'!$I$7,0,10*ROW('Hygiene Data'!I200)),NA())</f>
        <v>#N/A</v>
      </c>
      <c r="BQ206" s="492" t="e">
        <f ca="1">+IF(AND(ISNUMBER(OFFSET('Hygiene Data'!$I$9,0,10*ROW('Hygiene Data'!I200))),'Data Summary'!EF206="Yes"),OFFSET('Hygiene Data'!$I$9,0,10*ROW('Hygiene Data'!I200)),NA())</f>
        <v>#N/A</v>
      </c>
    </row>
    <row r="207" spans="1:69" x14ac:dyDescent="0.25">
      <c r="A207" s="488" t="e">
        <f ca="1">+RIGHT('Data Summary'!A207,LEN('Data Summary'!A207)-9)</f>
        <v>#VALUE!</v>
      </c>
      <c r="B207" s="462" t="str">
        <f ca="1">+IF(ISTEXT('Data Summary'!B207),'Data Summary'!B207,"")</f>
        <v/>
      </c>
      <c r="C207" s="489" t="e">
        <f ca="1">+VALUE('Data Summary'!C207)</f>
        <v>#VALUE!</v>
      </c>
      <c r="D207" s="490" t="e">
        <f ca="1">+IF(AND(ISNUMBER(OFFSET('Water Data'!$D$4,0,10*ROW('Water Data'!D201))),'Data Summary'!BS207="Yes"),100-OFFSET('Water Data'!$D$4,0,10*ROW('Water Data'!D201)),NA())</f>
        <v>#N/A</v>
      </c>
      <c r="E207" s="490" t="e">
        <f ca="1">+IF(AND(ISNUMBER(OFFSET('Water Data'!$D$6,0,10*ROW('Water Data'!D201))),'Data Summary'!BT207="Yes"),OFFSET('Water Data'!$D$6,0,10*ROW('Water Data'!D201)),NA())</f>
        <v>#N/A</v>
      </c>
      <c r="F207" s="490" t="e">
        <f ca="1">+IF(AND(ISNUMBER(OFFSET('Water Data'!$D$9,0,10*ROW('Water Data'!D201))),'Data Summary'!BU207="Yes"),OFFSET('Water Data'!$D$9,0,10*ROW('Water Data'!D201)),NA())</f>
        <v>#N/A</v>
      </c>
      <c r="G207" s="490" t="e">
        <f ca="1">+IF(AND(ISNUMBER(OFFSET('Water Data'!$E$4,0,10*ROW('Water Data'!E201))),'Data Summary'!BV207="Yes"),100-OFFSET('Water Data'!$E$4,0,10*ROW('Water Data'!E201)),NA())</f>
        <v>#N/A</v>
      </c>
      <c r="H207" s="490" t="e">
        <f ca="1">+IF(AND(ISNUMBER(OFFSET('Water Data'!$E$6,0,10*ROW('Water Data'!E201))),'Data Summary'!BW207="Yes"),OFFSET('Water Data'!$E$6,0,10*ROW('Water Data'!E201)),NA())</f>
        <v>#N/A</v>
      </c>
      <c r="I207" s="490" t="e">
        <f ca="1">+IF(AND(ISNUMBER(OFFSET('Water Data'!$E$9,0,10*ROW('Water Data'!E201))),'Data Summary'!BX207="Yes"),OFFSET('Water Data'!$E$9,0,10*ROW('Water Data'!E201)),NA())</f>
        <v>#N/A</v>
      </c>
      <c r="J207" s="490" t="e">
        <f ca="1">+IF(AND(ISNUMBER(OFFSET('Water Data'!$F$4,0,10*ROW('Water Data'!F201))),'Data Summary'!BY207="Yes"),100-OFFSET('Water Data'!$F$4,0,10*ROW('Water Data'!F201)),NA())</f>
        <v>#N/A</v>
      </c>
      <c r="K207" s="490" t="e">
        <f ca="1">+IF(AND(ISNUMBER(OFFSET('Water Data'!$F$6,0,10*ROW('Water Data'!F201))),'Data Summary'!BZ207="Yes"),OFFSET('Water Data'!$F$6,0,10*ROW('Water Data'!F201)),NA())</f>
        <v>#N/A</v>
      </c>
      <c r="L207" s="490" t="e">
        <f ca="1">+IF(AND(ISNUMBER(OFFSET('Water Data'!$F$9,0,10*ROW('Water Data'!F201))),'Data Summary'!CA207="Yes"),OFFSET('Water Data'!$F$9,0,10*ROW('Water Data'!F201)),NA())</f>
        <v>#N/A</v>
      </c>
      <c r="M207" s="490" t="e">
        <f ca="1">+IF(AND(ISNUMBER(OFFSET('Water Data'!$G$4,0,10*ROW('Water Data'!G201))),'Data Summary'!CB207="Yes"),100-OFFSET('Water Data'!$G$4,0,10*ROW('Water Data'!G201)),NA())</f>
        <v>#N/A</v>
      </c>
      <c r="N207" s="490" t="e">
        <f ca="1">+IF(AND(ISNUMBER(OFFSET('Water Data'!$G$6,0,10*ROW('Water Data'!G201))),'Data Summary'!CC207="Yes"),OFFSET('Water Data'!$G$6,0,10*ROW('Water Data'!G201)),NA())</f>
        <v>#N/A</v>
      </c>
      <c r="O207" s="490" t="e">
        <f ca="1">+IF(AND(ISNUMBER(OFFSET('Water Data'!$G$9,0,10*ROW('Water Data'!G201))),'Data Summary'!CD207="Yes"),OFFSET('Water Data'!$G$9,0,10*ROW('Water Data'!G201)),NA())</f>
        <v>#N/A</v>
      </c>
      <c r="P207" s="490" t="e">
        <f ca="1">+IF(AND(ISNUMBER(OFFSET('Water Data'!$H$4,0,10*ROW('Water Data'!H201))),'Data Summary'!CE207="Yes"),100-OFFSET('Water Data'!$H$4,0,10*ROW('Water Data'!H201)),NA())</f>
        <v>#N/A</v>
      </c>
      <c r="Q207" s="490" t="e">
        <f ca="1">+IF(AND(ISNUMBER(OFFSET('Water Data'!$H$6,0,10*ROW('Water Data'!H201))),'Data Summary'!CF207="Yes"),OFFSET('Water Data'!$H$6,0,10*ROW('Water Data'!H201)),NA())</f>
        <v>#N/A</v>
      </c>
      <c r="R207" s="490" t="e">
        <f ca="1">+IF(AND(ISNUMBER(OFFSET('Water Data'!$H$9,0,10*ROW('Water Data'!H201))),'Data Summary'!CG207="Yes"),OFFSET('Water Data'!$H$9,0,10*ROW('Water Data'!H201)),NA())</f>
        <v>#N/A</v>
      </c>
      <c r="S207" s="490" t="e">
        <f ca="1">+IF(AND(ISNUMBER(OFFSET('Water Data'!$I$4,0,10*ROW('Water Data'!I201))),'Data Summary'!CH207="Yes"),100-OFFSET('Water Data'!$I$4,0,10*ROW('Water Data'!I201)),NA())</f>
        <v>#N/A</v>
      </c>
      <c r="T207" s="490" t="e">
        <f ca="1">+IF(AND(ISNUMBER(OFFSET('Water Data'!$I$6,0,10*ROW('Water Data'!I201))),'Data Summary'!CI207="Yes"),OFFSET('Water Data'!$I$6,0,10*ROW('Water Data'!I201)),NA())</f>
        <v>#N/A</v>
      </c>
      <c r="U207" s="490" t="e">
        <f ca="1">+IF(AND(ISNUMBER(OFFSET('Water Data'!$I$9,0,10*ROW('Water Data'!I201))),'Data Summary'!CJ207="Yes"),OFFSET('Water Data'!$I$9,0,10*ROW('Water Data'!I201)),NA())</f>
        <v>#N/A</v>
      </c>
      <c r="V207" s="491" t="e">
        <f ca="1">+IF(AND(ISNUMBER(OFFSET('Sanitation Data'!$D$4,0,10*ROW('Sanitation Data'!D201))),'Data Summary'!CK207="Yes"),100-OFFSET('Sanitation Data'!$D$4,0,10*ROW('Sanitation Data'!D201)),NA())</f>
        <v>#N/A</v>
      </c>
      <c r="W207" s="491" t="e">
        <f ca="1">+IF(AND(ISNUMBER(OFFSET('Sanitation Data'!$D$6,0,10*ROW('Sanitation Data'!D201))),'Data Summary'!CL207="Yes"),OFFSET('Sanitation Data'!$D$6,0,10*ROW('Sanitation Data'!D201)),NA())</f>
        <v>#N/A</v>
      </c>
      <c r="X207" s="491" t="e">
        <f ca="1">+IF(AND(ISNUMBER(OFFSET('Sanitation Data'!$D$10,0,10*ROW('Sanitation Data'!D201))),'Data Summary'!CM207="Yes"),OFFSET('Sanitation Data'!$D$10,0,10*ROW('Sanitation Data'!D201)),NA())</f>
        <v>#N/A</v>
      </c>
      <c r="Y207" s="491" t="e">
        <f ca="1">+IF(AND(ISNUMBER(OFFSET('Sanitation Data'!$D$11,0,10*ROW('Sanitation Data'!D201))),'Data Summary'!CN207="Yes"),OFFSET('Sanitation Data'!$D$11,0,10*ROW('Sanitation Data'!D201)),NA())</f>
        <v>#N/A</v>
      </c>
      <c r="Z207" s="491" t="e">
        <f ca="1">+IF(AND(ISNUMBER(OFFSET('Sanitation Data'!$D$12,0,10*ROW('Sanitation Data'!D201))),'Data Summary'!CO207="Yes"),OFFSET('Sanitation Data'!$D$12,0,10*ROW('Sanitation Data'!D201)),NA())</f>
        <v>#N/A</v>
      </c>
      <c r="AA207" s="491" t="e">
        <f ca="1">+IF(AND(ISNUMBER(OFFSET('Sanitation Data'!$E$4,0,10*ROW('Sanitation Data'!E201))),'Data Summary'!CP207="Yes"),100-OFFSET('Sanitation Data'!$E$4,0,10*ROW('Sanitation Data'!E201)),NA())</f>
        <v>#N/A</v>
      </c>
      <c r="AB207" s="491" t="e">
        <f ca="1">+IF(AND(ISNUMBER(OFFSET('Sanitation Data'!$E$6,0,10*ROW('Sanitation Data'!E201))),'Data Summary'!CQ207="Yes"),OFFSET('Sanitation Data'!$E$6,0,10*ROW('Sanitation Data'!E201)),NA())</f>
        <v>#N/A</v>
      </c>
      <c r="AC207" s="491" t="e">
        <f ca="1">+IF(AND(ISNUMBER(OFFSET('Sanitation Data'!$E$10,0,10*ROW('Sanitation Data'!E201))),'Data Summary'!CR207="Yes"),OFFSET('Sanitation Data'!$E$10,0,10*ROW('Sanitation Data'!E201)),NA())</f>
        <v>#N/A</v>
      </c>
      <c r="AD207" s="491" t="e">
        <f ca="1">+IF(AND(ISNUMBER(OFFSET('Sanitation Data'!$E$11,0,10*ROW('Sanitation Data'!E201))),'Data Summary'!CS207="Yes"),OFFSET('Sanitation Data'!$E$11,0,10*ROW('Sanitation Data'!E201)),NA())</f>
        <v>#N/A</v>
      </c>
      <c r="AE207" s="491" t="e">
        <f ca="1">+IF(AND(ISNUMBER(OFFSET('Sanitation Data'!$E$12,0,10*ROW('Sanitation Data'!E201))),'Data Summary'!CT207="Yes"),OFFSET('Sanitation Data'!$E$12,0,10*ROW('Sanitation Data'!E201)),NA())</f>
        <v>#N/A</v>
      </c>
      <c r="AF207" s="491" t="e">
        <f ca="1">+IF(AND(ISNUMBER(OFFSET('Sanitation Data'!$F$4,0,10*ROW('Sanitation Data'!F201))),'Data Summary'!CU207="Yes"),100-OFFSET('Sanitation Data'!$F$4,0,10*ROW('Sanitation Data'!F201)),NA())</f>
        <v>#N/A</v>
      </c>
      <c r="AG207" s="491" t="e">
        <f ca="1">+IF(AND(ISNUMBER(OFFSET('Sanitation Data'!$F$6,0,10*ROW('Sanitation Data'!F201))),'Data Summary'!CV207="Yes"),OFFSET('Sanitation Data'!$F$6,0,10*ROW('Sanitation Data'!F201)),NA())</f>
        <v>#N/A</v>
      </c>
      <c r="AH207" s="491" t="e">
        <f ca="1">+IF(AND(ISNUMBER(OFFSET('Sanitation Data'!$F$10,0,10*ROW('Sanitation Data'!F201))),'Data Summary'!CW207="Yes"),OFFSET('Sanitation Data'!$F$10,0,10*ROW('Sanitation Data'!F201)),NA())</f>
        <v>#N/A</v>
      </c>
      <c r="AI207" s="491" t="e">
        <f ca="1">+IF(AND(ISNUMBER(OFFSET('Sanitation Data'!$F$11,0,10*ROW('Sanitation Data'!F201))),'Data Summary'!CX207="Yes"),OFFSET('Sanitation Data'!$F$11,0,10*ROW('Sanitation Data'!F201)),NA())</f>
        <v>#N/A</v>
      </c>
      <c r="AJ207" s="491" t="e">
        <f ca="1">+IF(AND(ISNUMBER(OFFSET('Sanitation Data'!$F$12,0,10*ROW('Sanitation Data'!F201))),'Data Summary'!CY207="Yes"),OFFSET('Sanitation Data'!$F$12,0,10*ROW('Sanitation Data'!F201)),NA())</f>
        <v>#N/A</v>
      </c>
      <c r="AK207" s="491" t="e">
        <f ca="1">+IF(AND(ISNUMBER(OFFSET('Sanitation Data'!$G$4,0,10*ROW('Sanitation Data'!G201))),'Data Summary'!CZ207="Yes"),100-OFFSET('Sanitation Data'!$G$4,0,10*ROW('Sanitation Data'!G201)),NA())</f>
        <v>#N/A</v>
      </c>
      <c r="AL207" s="491" t="e">
        <f ca="1">+IF(AND(ISNUMBER(OFFSET('Sanitation Data'!$G$6,0,10*ROW('Sanitation Data'!G201))),'Data Summary'!DA207="Yes"),OFFSET('Sanitation Data'!$G$6,0,10*ROW('Sanitation Data'!G201)),NA())</f>
        <v>#N/A</v>
      </c>
      <c r="AM207" s="491" t="e">
        <f ca="1">+IF(AND(ISNUMBER(OFFSET('Sanitation Data'!$G$10,0,10*ROW('Sanitation Data'!G201))),'Data Summary'!DB207="Yes"),OFFSET('Sanitation Data'!$G$10,0,10*ROW('Sanitation Data'!G201)),NA())</f>
        <v>#N/A</v>
      </c>
      <c r="AN207" s="491" t="e">
        <f ca="1">+IF(AND(ISNUMBER(OFFSET('Sanitation Data'!$G$11,0,10*ROW('Sanitation Data'!G201))),'Data Summary'!DC207="Yes"),OFFSET('Sanitation Data'!$G$11,0,10*ROW('Sanitation Data'!G201)),NA())</f>
        <v>#N/A</v>
      </c>
      <c r="AO207" s="491" t="e">
        <f ca="1">+IF(AND(ISNUMBER(OFFSET('Sanitation Data'!$G$12,0,10*ROW('Sanitation Data'!G201))),'Data Summary'!DD207="Yes"),OFFSET('Sanitation Data'!$G$12,0,10*ROW('Sanitation Data'!G201)),NA())</f>
        <v>#N/A</v>
      </c>
      <c r="AP207" s="491" t="e">
        <f ca="1">+IF(AND(ISNUMBER(OFFSET('Sanitation Data'!$H$4,0,10*ROW('Sanitation Data'!H201))),'Data Summary'!DE207="Yes"),100-OFFSET('Sanitation Data'!$H$4,0,10*ROW('Sanitation Data'!H201)),NA())</f>
        <v>#N/A</v>
      </c>
      <c r="AQ207" s="491" t="e">
        <f ca="1">+IF(AND(ISNUMBER(OFFSET('Sanitation Data'!$H$6,0,10*ROW('Sanitation Data'!H201))),'Data Summary'!DF207="Yes"),OFFSET('Sanitation Data'!$H$6,0,10*ROW('Sanitation Data'!H201)),NA())</f>
        <v>#N/A</v>
      </c>
      <c r="AR207" s="491" t="e">
        <f ca="1">+IF(AND(ISNUMBER(OFFSET('Sanitation Data'!$H$10,0,10*ROW('Sanitation Data'!H201))),'Data Summary'!DG207="Yes"),OFFSET('Sanitation Data'!$H$10,0,10*ROW('Sanitation Data'!H201)),NA())</f>
        <v>#N/A</v>
      </c>
      <c r="AS207" s="491" t="e">
        <f ca="1">+IF(AND(ISNUMBER(OFFSET('Sanitation Data'!$H$11,0,10*ROW('Sanitation Data'!H201))),'Data Summary'!DH207="Yes"),OFFSET('Sanitation Data'!$H$11,0,10*ROW('Sanitation Data'!H201)),NA())</f>
        <v>#N/A</v>
      </c>
      <c r="AT207" s="491" t="e">
        <f ca="1">+IF(AND(ISNUMBER(OFFSET('Sanitation Data'!$H$12,0,10*ROW('Sanitation Data'!H201))),'Data Summary'!DI207="Yes"),OFFSET('Sanitation Data'!$H$12,0,10*ROW('Sanitation Data'!H201)),NA())</f>
        <v>#N/A</v>
      </c>
      <c r="AU207" s="491" t="e">
        <f ca="1">+IF(AND(ISNUMBER(OFFSET('Sanitation Data'!$I$4,0,10*ROW('Sanitation Data'!I201))),'Data Summary'!DJ207="Yes"),100-OFFSET('Sanitation Data'!$I$4,0,10*ROW('Sanitation Data'!I201)),NA())</f>
        <v>#N/A</v>
      </c>
      <c r="AV207" s="491" t="e">
        <f ca="1">+IF(AND(ISNUMBER(OFFSET('Sanitation Data'!$I$6,0,10*ROW('Sanitation Data'!I201))),'Data Summary'!DK207="Yes"),OFFSET('Sanitation Data'!$I$6,0,10*ROW('Sanitation Data'!I201)),NA())</f>
        <v>#N/A</v>
      </c>
      <c r="AW207" s="491" t="e">
        <f ca="1">+IF(AND(ISNUMBER(OFFSET('Sanitation Data'!$I$10,0,10*ROW('Sanitation Data'!I201))),'Data Summary'!DL207="Yes"),OFFSET('Sanitation Data'!$I$10,0,10*ROW('Sanitation Data'!I201)),NA())</f>
        <v>#N/A</v>
      </c>
      <c r="AX207" s="491" t="e">
        <f ca="1">+IF(AND(ISNUMBER(OFFSET('Sanitation Data'!$I$11,0,10*ROW('Sanitation Data'!I201))),'Data Summary'!DM207="Yes"),OFFSET('Sanitation Data'!$I$11,0,10*ROW('Sanitation Data'!I201)),NA())</f>
        <v>#N/A</v>
      </c>
      <c r="AY207" s="491" t="e">
        <f ca="1">+IF(AND(ISNUMBER(OFFSET('Sanitation Data'!$I$12,0,10*ROW('Sanitation Data'!I201))),'Data Summary'!DN207="Yes"),OFFSET('Sanitation Data'!$I$12,0,10*ROW('Sanitation Data'!I201)),NA())</f>
        <v>#N/A</v>
      </c>
      <c r="AZ207" s="492" t="e">
        <f ca="1">+IF(AND(ISNUMBER(OFFSET('Hygiene Data'!$D$5,0,10*ROW('Hygiene Data'!D201))),'Data Summary'!DO207="Yes"),OFFSET('Hygiene Data'!$D$5,0,10*ROW('Hygiene Data'!D201)),NA())</f>
        <v>#N/A</v>
      </c>
      <c r="BA207" s="492" t="e">
        <f ca="1">+IF(AND(ISNUMBER(OFFSET('Hygiene Data'!$D$7,0,10*ROW('Hygiene Data'!D201))),'Data Summary'!DP207="Yes"),OFFSET('Hygiene Data'!$D$7,0,10*ROW('Hygiene Data'!D201)),NA())</f>
        <v>#N/A</v>
      </c>
      <c r="BB207" s="492" t="e">
        <f ca="1">+IF(AND(ISNUMBER(OFFSET('Hygiene Data'!$D$9,0,10*ROW('Hygiene Data'!D201))),'Data Summary'!DQ207="Yes"),OFFSET('Hygiene Data'!$D$9,0,10*ROW('Hygiene Data'!D201)),NA())</f>
        <v>#N/A</v>
      </c>
      <c r="BC207" s="492" t="e">
        <f ca="1">+IF(AND(ISNUMBER(OFFSET('Hygiene Data'!$E$5,0,10*ROW('Hygiene Data'!E201))),'Data Summary'!DR207="Yes"),OFFSET('Hygiene Data'!$E$5,0,10*ROW('Hygiene Data'!E201)),NA())</f>
        <v>#N/A</v>
      </c>
      <c r="BD207" s="492" t="e">
        <f ca="1">+IF(AND(ISNUMBER(OFFSET('Hygiene Data'!$E$7,0,10*ROW('Hygiene Data'!E201))),'Data Summary'!DS207="Yes"),OFFSET('Hygiene Data'!$E$7,0,10*ROW('Hygiene Data'!E201)),NA())</f>
        <v>#N/A</v>
      </c>
      <c r="BE207" s="492" t="e">
        <f ca="1">+IF(AND(ISNUMBER(OFFSET('Hygiene Data'!$E$9,0,10*ROW('Hygiene Data'!E201))),'Data Summary'!DT207="Yes"),OFFSET('Hygiene Data'!$E$9,0,10*ROW('Hygiene Data'!E201)),NA())</f>
        <v>#N/A</v>
      </c>
      <c r="BF207" s="492" t="e">
        <f ca="1">+IF(AND(ISNUMBER(OFFSET('Hygiene Data'!$F$5,0,10*ROW('Hygiene Data'!F201))),'Data Summary'!DU207="Yes"),OFFSET('Hygiene Data'!$F$5,0,10*ROW('Hygiene Data'!F201)),NA())</f>
        <v>#N/A</v>
      </c>
      <c r="BG207" s="492" t="e">
        <f ca="1">+IF(AND(ISNUMBER(OFFSET('Hygiene Data'!$F$7,0,10*ROW('Hygiene Data'!F201))),'Data Summary'!DV207="Yes"),OFFSET('Hygiene Data'!$F$7,0,10*ROW('Hygiene Data'!F201)),NA())</f>
        <v>#N/A</v>
      </c>
      <c r="BH207" s="492" t="e">
        <f ca="1">+IF(AND(ISNUMBER(OFFSET('Hygiene Data'!$F$9,0,10*ROW('Hygiene Data'!F201))),'Data Summary'!DW207="Yes"),OFFSET('Hygiene Data'!$F$9,0,10*ROW('Hygiene Data'!F201)),NA())</f>
        <v>#N/A</v>
      </c>
      <c r="BI207" s="492" t="e">
        <f ca="1">+IF(AND(ISNUMBER(OFFSET('Hygiene Data'!$G$5,0,10*ROW('Hygiene Data'!G201))),'Data Summary'!DX207="Yes"),OFFSET('Hygiene Data'!$G$5,0,10*ROW('Hygiene Data'!G201)),NA())</f>
        <v>#N/A</v>
      </c>
      <c r="BJ207" s="492" t="e">
        <f ca="1">+IF(AND(ISNUMBER(OFFSET('Hygiene Data'!$G$7,0,10*ROW('Hygiene Data'!G201))),'Data Summary'!DY207="Yes"),OFFSET('Hygiene Data'!$G$7,0,10*ROW('Hygiene Data'!G201)),NA())</f>
        <v>#N/A</v>
      </c>
      <c r="BK207" s="492" t="e">
        <f ca="1">+IF(AND(ISNUMBER(OFFSET('Hygiene Data'!$G$9,0,10*ROW('Hygiene Data'!G201))),'Data Summary'!DZ207="Yes"),OFFSET('Hygiene Data'!$G$9,0,10*ROW('Hygiene Data'!G201)),NA())</f>
        <v>#N/A</v>
      </c>
      <c r="BL207" s="492" t="e">
        <f ca="1">+IF(AND(ISNUMBER(OFFSET('Hygiene Data'!$H$5,0,10*ROW('Hygiene Data'!H201))),'Data Summary'!EA207="Yes"),OFFSET('Hygiene Data'!$H$5,0,10*ROW('Hygiene Data'!H201)),NA())</f>
        <v>#N/A</v>
      </c>
      <c r="BM207" s="492" t="e">
        <f ca="1">+IF(AND(ISNUMBER(OFFSET('Hygiene Data'!$H$7,0,10*ROW('Hygiene Data'!H201))),'Data Summary'!EB207="Yes"),OFFSET('Hygiene Data'!$H$7,0,10*ROW('Hygiene Data'!H201)),NA())</f>
        <v>#N/A</v>
      </c>
      <c r="BN207" s="492" t="e">
        <f ca="1">+IF(AND(ISNUMBER(OFFSET('Hygiene Data'!$H$9,0,10*ROW('Hygiene Data'!H201))),'Data Summary'!EC207="Yes"),OFFSET('Hygiene Data'!$H$9,0,10*ROW('Hygiene Data'!H201)),NA())</f>
        <v>#N/A</v>
      </c>
      <c r="BO207" s="492" t="e">
        <f ca="1">+IF(AND(ISNUMBER(OFFSET('Hygiene Data'!$I$5,0,10*ROW('Hygiene Data'!I201))),'Data Summary'!ED207="Yes"),OFFSET('Hygiene Data'!$I$5,0,10*ROW('Hygiene Data'!I201)),NA())</f>
        <v>#N/A</v>
      </c>
      <c r="BP207" s="492" t="e">
        <f ca="1">+IF(AND(ISNUMBER(OFFSET('Hygiene Data'!$I$7,0,10*ROW('Hygiene Data'!I201))),'Data Summary'!EE207="Yes"),OFFSET('Hygiene Data'!$I$7,0,10*ROW('Hygiene Data'!I201)),NA())</f>
        <v>#N/A</v>
      </c>
      <c r="BQ207" s="49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75BFA-38D3-4EED-A869-023532798302}">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2" customWidth="1"/>
    <col min="2" max="2" width="6.5" style="553" customWidth="1"/>
    <col min="3" max="3" width="21.59765625" style="554" customWidth="1"/>
    <col min="4" max="4" width="9.69921875" style="502" customWidth="1"/>
    <col min="5" max="5" width="8" style="557" customWidth="1"/>
    <col min="6" max="6" width="8" style="555" customWidth="1"/>
    <col min="7" max="7" width="8" style="558" customWidth="1"/>
    <col min="8" max="8" width="8" style="555" customWidth="1"/>
    <col min="9" max="9" width="8" style="502" customWidth="1"/>
    <col min="10" max="10" width="8" style="556" customWidth="1"/>
    <col min="11" max="11" width="8" style="559" customWidth="1"/>
    <col min="12" max="12" width="8" style="555" customWidth="1"/>
    <col min="13" max="13" width="8" style="560" customWidth="1"/>
    <col min="14" max="14" width="8" style="556" customWidth="1"/>
    <col min="15" max="19" width="8" style="502" customWidth="1"/>
    <col min="20" max="16384" width="9" style="502"/>
  </cols>
  <sheetData>
    <row r="1" spans="1:19" ht="20.25" customHeight="1" x14ac:dyDescent="0.25">
      <c r="A1" s="493" t="e">
        <f>HLOOKUP(Introduction!$G$4,nametranslations,157,FALSE)</f>
        <v>#N/A</v>
      </c>
      <c r="B1" s="494" t="e">
        <f ca="1">HLOOKUP([1]Introduction!$G$4,nametranslations,38,FALSE)</f>
        <v>#N/A</v>
      </c>
      <c r="C1" s="494" t="e">
        <f ca="1">HLOOKUP([1]Introduction!$G$4,nametranslations,38,FALSE)</f>
        <v>#N/A</v>
      </c>
      <c r="D1" s="494" t="e">
        <f ca="1">HLOOKUP([1]Introduction!$G$4,nametranslations,38,FALSE)</f>
        <v>#N/A</v>
      </c>
      <c r="E1" s="495" t="e">
        <f>HLOOKUP(Introduction!$G$4,nametranslations,68,FALSE)</f>
        <v>#N/A</v>
      </c>
      <c r="F1" s="496"/>
      <c r="G1" s="496"/>
      <c r="H1" s="496"/>
      <c r="I1" s="497"/>
      <c r="J1" s="498" t="e">
        <f>HLOOKUP(Introduction!$G$4,nametranslations,69,FALSE)</f>
        <v>#N/A</v>
      </c>
      <c r="K1" s="498"/>
      <c r="L1" s="498"/>
      <c r="M1" s="498"/>
      <c r="N1" s="498"/>
      <c r="O1" s="499" t="e">
        <f>HLOOKUP(Introduction!$G$4,nametranslations,70,FALSE)</f>
        <v>#N/A</v>
      </c>
      <c r="P1" s="500"/>
      <c r="Q1" s="500"/>
      <c r="R1" s="500"/>
      <c r="S1" s="501"/>
    </row>
    <row r="2" spans="1:19" x14ac:dyDescent="0.25">
      <c r="A2" s="494" t="e">
        <f ca="1">HLOOKUP([1]Introduction!$G$4,nametranslations,38,FALSE)</f>
        <v>#N/A</v>
      </c>
      <c r="B2" s="494" t="e">
        <f ca="1">HLOOKUP([1]Introduction!$G$4,nametranslations,38,FALSE)</f>
        <v>#N/A</v>
      </c>
      <c r="C2" s="494" t="e">
        <f ca="1">HLOOKUP([1]Introduction!$G$4,nametranslations,38,FALSE)</f>
        <v>#N/A</v>
      </c>
      <c r="D2" s="494" t="e">
        <f ca="1">HLOOKUP([1]Introduction!$G$4,nametranslations,38,FALSE)</f>
        <v>#N/A</v>
      </c>
      <c r="E2" s="503"/>
      <c r="F2" s="504"/>
      <c r="G2" s="505"/>
      <c r="H2" s="506"/>
      <c r="I2" s="507"/>
      <c r="J2" s="508"/>
      <c r="K2" s="504"/>
      <c r="L2" s="509"/>
      <c r="M2" s="506"/>
      <c r="N2" s="510"/>
      <c r="O2" s="503"/>
      <c r="P2" s="504"/>
      <c r="Q2" s="511"/>
      <c r="R2" s="506"/>
      <c r="S2" s="507"/>
    </row>
    <row r="3" spans="1:19" ht="134.25" customHeight="1" x14ac:dyDescent="0.25">
      <c r="A3" s="512" t="e">
        <f>HLOOKUP(Introduction!$G$4,nametranslations,71,FALSE)</f>
        <v>#N/A</v>
      </c>
      <c r="B3" s="513" t="e">
        <f>HLOOKUP(Introduction!$G$4,nametranslations,72,FALSE)</f>
        <v>#N/A</v>
      </c>
      <c r="C3" s="514" t="e">
        <f>HLOOKUP(Introduction!$G$4,nametranslations,73,FALSE)</f>
        <v>#N/A</v>
      </c>
      <c r="D3" s="515" t="e">
        <f>HLOOKUP(Introduction!$G$4,nametranslations,67,FALSE)</f>
        <v>#N/A</v>
      </c>
      <c r="E3" s="516" t="e">
        <f>HLOOKUP(Introduction!$G$4,nametranslations,74,FALSE)</f>
        <v>#N/A</v>
      </c>
      <c r="F3" s="517" t="e">
        <f>HLOOKUP(Introduction!$G$4,nametranslations,75,FALSE)</f>
        <v>#N/A</v>
      </c>
      <c r="G3" s="518" t="e">
        <f>HLOOKUP(Introduction!$G$4,nametranslations,76,FALSE)</f>
        <v>#N/A</v>
      </c>
      <c r="H3" s="519" t="e">
        <f>HLOOKUP(Introduction!$G$4,nametranslations,77,FALSE)</f>
        <v>#N/A</v>
      </c>
      <c r="I3" s="520" t="e">
        <f>HLOOKUP(Introduction!$G$4,nametranslations,78,FALSE)</f>
        <v>#N/A</v>
      </c>
      <c r="J3" s="521" t="e">
        <f>HLOOKUP(Introduction!$G$4,nametranslations,74,FALSE)</f>
        <v>#N/A</v>
      </c>
      <c r="K3" s="522" t="e">
        <f>HLOOKUP(Introduction!$G$4,nametranslations,75,FALSE)</f>
        <v>#N/A</v>
      </c>
      <c r="L3" s="523" t="e">
        <f>HLOOKUP(Introduction!$G$4,nametranslations,79,FALSE)</f>
        <v>#N/A</v>
      </c>
      <c r="M3" s="519" t="e">
        <f>HLOOKUP(Introduction!$G$4,nametranslations,77,FALSE)</f>
        <v>#N/A</v>
      </c>
      <c r="N3" s="520" t="e">
        <f>HLOOKUP(Introduction!$G$4,nametranslations,78,FALSE)</f>
        <v>#N/A</v>
      </c>
      <c r="O3" s="516" t="e">
        <f>HLOOKUP(Introduction!$G$4,nametranslations,74,FALSE)</f>
        <v>#N/A</v>
      </c>
      <c r="P3" s="517" t="e">
        <f>HLOOKUP(Introduction!$G$4,nametranslations,80,FALSE)</f>
        <v>#N/A</v>
      </c>
      <c r="Q3" s="524" t="e">
        <f>HLOOKUP(Introduction!$G$4,nametranslations,81,FALSE)</f>
        <v>#N/A</v>
      </c>
      <c r="R3" s="519" t="e">
        <f>HLOOKUP(Introduction!$G$4,nametranslations,77,FALSE)</f>
        <v>#N/A</v>
      </c>
      <c r="S3" s="520" t="e">
        <f>HLOOKUP(Introduction!$G$4,nametranslations,78,FALSE)</f>
        <v>#N/A</v>
      </c>
    </row>
    <row r="4" spans="1:19" x14ac:dyDescent="0.25">
      <c r="A4" s="525" t="e">
        <f>+Introduction!$C$7</f>
        <v>#N/A</v>
      </c>
      <c r="B4" s="526">
        <f>IF(ISBLANK(Regressions!B14), " ", Regressions!B14)</f>
        <v>2000</v>
      </c>
      <c r="C4" s="527" t="e">
        <f>HLOOKUP(Introduction!$G$4,nametranslations,24,FALSE)</f>
        <v>#N/A</v>
      </c>
      <c r="D4" s="528">
        <f>IF(ISBLANK(Regressions!D14), " ", Regressions!D14)</f>
        <v>6789</v>
      </c>
      <c r="E4" s="529">
        <f>IF(ISNUMBER(Regressions!E14),ROUND(Regressions!E14, 1), NA())</f>
        <v>100</v>
      </c>
      <c r="F4" s="530">
        <f>IF(ISNUMBER(Regressions!F14),ROUND(Regressions!F14, 1), NA())</f>
        <v>100</v>
      </c>
      <c r="G4" s="531">
        <f>IF(ISNUMBER(Regressions!G14),ROUND(Regressions!G14, 1), NA())</f>
        <v>100</v>
      </c>
      <c r="H4" s="532">
        <f>IF(ISNUMBER(Regressions!H14),ROUND(Regressions!H14, 1), NA())</f>
        <v>0</v>
      </c>
      <c r="I4" s="533">
        <f>IF(ISNUMBER(Regressions!I14),ROUND(Regressions!I14, 1), NA())</f>
        <v>0</v>
      </c>
      <c r="J4" s="534">
        <f>IF(ISNUMBER(Regressions!K14),ROUND(Regressions!K14, 1), NA())</f>
        <v>100</v>
      </c>
      <c r="K4" s="530">
        <f>IF(ISNUMBER(Regressions!L14),ROUND(Regressions!L14, 1), NA())</f>
        <v>100</v>
      </c>
      <c r="L4" s="535">
        <f>IF(ISNUMBER(Regressions!M14),ROUND(Regressions!M14, 1), NA())</f>
        <v>100</v>
      </c>
      <c r="M4" s="532">
        <f>IF(ISNUMBER(Regressions!N14),ROUND(Regressions!N14, 1), NA())</f>
        <v>0</v>
      </c>
      <c r="N4" s="533">
        <f>IF(ISNUMBER(Regressions!O14),ROUND(Regressions!O14, 1), NA())</f>
        <v>0</v>
      </c>
      <c r="O4" s="534">
        <f>IF(ISNUMBER(Regressions!Q14),ROUND(Regressions!Q14, 1), NA())</f>
        <v>100</v>
      </c>
      <c r="P4" s="530">
        <f>IF(ISNUMBER(Regressions!R14),ROUND(Regressions!R14, 1), NA())</f>
        <v>100</v>
      </c>
      <c r="Q4" s="536">
        <f>IF(ISNUMBER(Regressions!S14),ROUND(Regressions!S14, 1), NA())</f>
        <v>100</v>
      </c>
      <c r="R4" s="532">
        <f>IF(ISNUMBER(Regressions!T14),ROUND(Regressions!T14, 1), NA())</f>
        <v>0</v>
      </c>
      <c r="S4" s="533">
        <f>IF(ISNUMBER(Regressions!U14),ROUND(Regressions!U14, 1), NA())</f>
        <v>0</v>
      </c>
    </row>
    <row r="5" spans="1:19" x14ac:dyDescent="0.25">
      <c r="A5" s="525" t="e">
        <f>+Introduction!$C$7</f>
        <v>#N/A</v>
      </c>
      <c r="B5" s="526">
        <f>IF(ISBLANK(Regressions!B15), " ", Regressions!B15)</f>
        <v>2001</v>
      </c>
      <c r="C5" s="525" t="e">
        <f>HLOOKUP(Introduction!$G$4,nametranslations,24,FALSE)</f>
        <v>#N/A</v>
      </c>
      <c r="D5" s="528">
        <f>IF(ISBLANK(Regressions!D15), " ", Regressions!D15)</f>
        <v>7101</v>
      </c>
      <c r="E5" s="529">
        <f>IF(ISNUMBER(Regressions!E15),ROUND(Regressions!E15, 1), NA())</f>
        <v>100</v>
      </c>
      <c r="F5" s="530">
        <f>IF(ISNUMBER(Regressions!F15),ROUND(Regressions!F15, 1), NA())</f>
        <v>100</v>
      </c>
      <c r="G5" s="531">
        <f>IF(ISNUMBER(Regressions!G15),ROUND(Regressions!G15, 1), NA())</f>
        <v>100</v>
      </c>
      <c r="H5" s="532">
        <f>IF(ISNUMBER(Regressions!H15),ROUND(Regressions!H15, 1), NA())</f>
        <v>0</v>
      </c>
      <c r="I5" s="533">
        <f>IF(ISNUMBER(Regressions!I15),ROUND(Regressions!I15, 1), NA())</f>
        <v>0</v>
      </c>
      <c r="J5" s="534">
        <f>IF(ISNUMBER(Regressions!K15),ROUND(Regressions!K15, 1), NA())</f>
        <v>100</v>
      </c>
      <c r="K5" s="530">
        <f>IF(ISNUMBER(Regressions!L15),ROUND(Regressions!L15, 1), NA())</f>
        <v>100</v>
      </c>
      <c r="L5" s="535">
        <f>IF(ISNUMBER(Regressions!M15),ROUND(Regressions!M15, 1), NA())</f>
        <v>100</v>
      </c>
      <c r="M5" s="532">
        <f>IF(ISNUMBER(Regressions!N15),ROUND(Regressions!N15, 1), NA())</f>
        <v>0</v>
      </c>
      <c r="N5" s="533">
        <f>IF(ISNUMBER(Regressions!O15),ROUND(Regressions!O15, 1), NA())</f>
        <v>0</v>
      </c>
      <c r="O5" s="534">
        <f>IF(ISNUMBER(Regressions!Q15),ROUND(Regressions!Q15, 1), NA())</f>
        <v>100</v>
      </c>
      <c r="P5" s="530">
        <f>IF(ISNUMBER(Regressions!R15),ROUND(Regressions!R15, 1), NA())</f>
        <v>100</v>
      </c>
      <c r="Q5" s="536">
        <f>IF(ISNUMBER(Regressions!S15),ROUND(Regressions!S15, 1), NA())</f>
        <v>100</v>
      </c>
      <c r="R5" s="532">
        <f>IF(ISNUMBER(Regressions!T15),ROUND(Regressions!T15, 1), NA())</f>
        <v>0</v>
      </c>
      <c r="S5" s="533">
        <f>IF(ISNUMBER(Regressions!U15),ROUND(Regressions!U15, 1), NA())</f>
        <v>0</v>
      </c>
    </row>
    <row r="6" spans="1:19" x14ac:dyDescent="0.25">
      <c r="A6" s="525" t="e">
        <f>+Introduction!$C$7</f>
        <v>#N/A</v>
      </c>
      <c r="B6" s="526">
        <f>IF(ISBLANK(Regressions!B16), " ", Regressions!B16)</f>
        <v>2002</v>
      </c>
      <c r="C6" s="525" t="e">
        <f>HLOOKUP(Introduction!$G$4,nametranslations,24,FALSE)</f>
        <v>#N/A</v>
      </c>
      <c r="D6" s="528">
        <f>IF(ISBLANK(Regressions!D16), " ", Regressions!D16)</f>
        <v>7306</v>
      </c>
      <c r="E6" s="529">
        <f>IF(ISNUMBER(Regressions!E16),ROUND(Regressions!E16, 1), NA())</f>
        <v>100</v>
      </c>
      <c r="F6" s="530">
        <f>IF(ISNUMBER(Regressions!F16),ROUND(Regressions!F16, 1), NA())</f>
        <v>100</v>
      </c>
      <c r="G6" s="531">
        <f>IF(ISNUMBER(Regressions!G16),ROUND(Regressions!G16, 1), NA())</f>
        <v>100</v>
      </c>
      <c r="H6" s="532">
        <f>IF(ISNUMBER(Regressions!H16),ROUND(Regressions!H16, 1), NA())</f>
        <v>0</v>
      </c>
      <c r="I6" s="533">
        <f>IF(ISNUMBER(Regressions!I16),ROUND(Regressions!I16, 1), NA())</f>
        <v>0</v>
      </c>
      <c r="J6" s="534">
        <f>IF(ISNUMBER(Regressions!K16),ROUND(Regressions!K16, 1), NA())</f>
        <v>100</v>
      </c>
      <c r="K6" s="530">
        <f>IF(ISNUMBER(Regressions!L16),ROUND(Regressions!L16, 1), NA())</f>
        <v>100</v>
      </c>
      <c r="L6" s="535">
        <f>IF(ISNUMBER(Regressions!M16),ROUND(Regressions!M16, 1), NA())</f>
        <v>100</v>
      </c>
      <c r="M6" s="532">
        <f>IF(ISNUMBER(Regressions!N16),ROUND(Regressions!N16, 1), NA())</f>
        <v>0</v>
      </c>
      <c r="N6" s="533">
        <f>IF(ISNUMBER(Regressions!O16),ROUND(Regressions!O16, 1), NA())</f>
        <v>0</v>
      </c>
      <c r="O6" s="534">
        <f>IF(ISNUMBER(Regressions!Q16),ROUND(Regressions!Q16, 1), NA())</f>
        <v>100</v>
      </c>
      <c r="P6" s="530">
        <f>IF(ISNUMBER(Regressions!R16),ROUND(Regressions!R16, 1), NA())</f>
        <v>100</v>
      </c>
      <c r="Q6" s="536">
        <f>IF(ISNUMBER(Regressions!S16),ROUND(Regressions!S16, 1), NA())</f>
        <v>100</v>
      </c>
      <c r="R6" s="532">
        <f>IF(ISNUMBER(Regressions!T16),ROUND(Regressions!T16, 1), NA())</f>
        <v>0</v>
      </c>
      <c r="S6" s="533">
        <f>IF(ISNUMBER(Regressions!U16),ROUND(Regressions!U16, 1), NA())</f>
        <v>0</v>
      </c>
    </row>
    <row r="7" spans="1:19" x14ac:dyDescent="0.25">
      <c r="A7" s="525" t="e">
        <f>+Introduction!$C$7</f>
        <v>#N/A</v>
      </c>
      <c r="B7" s="526">
        <f>IF(ISBLANK(Regressions!B17), " ", Regressions!B17)</f>
        <v>2003</v>
      </c>
      <c r="C7" s="525" t="e">
        <f>HLOOKUP(Introduction!$G$4,nametranslations,24,FALSE)</f>
        <v>#N/A</v>
      </c>
      <c r="D7" s="528">
        <f>IF(ISBLANK(Regressions!D17), " ", Regressions!D17)</f>
        <v>7466</v>
      </c>
      <c r="E7" s="529">
        <f>IF(ISNUMBER(Regressions!E17),ROUND(Regressions!E17, 1), NA())</f>
        <v>100</v>
      </c>
      <c r="F7" s="530">
        <f>IF(ISNUMBER(Regressions!F17),ROUND(Regressions!F17, 1), NA())</f>
        <v>100</v>
      </c>
      <c r="G7" s="531">
        <f>IF(ISNUMBER(Regressions!G17),ROUND(Regressions!G17, 1), NA())</f>
        <v>100</v>
      </c>
      <c r="H7" s="532">
        <f>IF(ISNUMBER(Regressions!H17),ROUND(Regressions!H17, 1), NA())</f>
        <v>0</v>
      </c>
      <c r="I7" s="533">
        <f>IF(ISNUMBER(Regressions!I17),ROUND(Regressions!I17, 1), NA())</f>
        <v>0</v>
      </c>
      <c r="J7" s="534">
        <f>IF(ISNUMBER(Regressions!K17),ROUND(Regressions!K17, 1), NA())</f>
        <v>100</v>
      </c>
      <c r="K7" s="530">
        <f>IF(ISNUMBER(Regressions!L17),ROUND(Regressions!L17, 1), NA())</f>
        <v>100</v>
      </c>
      <c r="L7" s="535">
        <f>IF(ISNUMBER(Regressions!M17),ROUND(Regressions!M17, 1), NA())</f>
        <v>100</v>
      </c>
      <c r="M7" s="532">
        <f>IF(ISNUMBER(Regressions!N17),ROUND(Regressions!N17, 1), NA())</f>
        <v>0</v>
      </c>
      <c r="N7" s="533">
        <f>IF(ISNUMBER(Regressions!O17),ROUND(Regressions!O17, 1), NA())</f>
        <v>0</v>
      </c>
      <c r="O7" s="534">
        <f>IF(ISNUMBER(Regressions!Q17),ROUND(Regressions!Q17, 1), NA())</f>
        <v>100</v>
      </c>
      <c r="P7" s="530">
        <f>IF(ISNUMBER(Regressions!R17),ROUND(Regressions!R17, 1), NA())</f>
        <v>100</v>
      </c>
      <c r="Q7" s="536">
        <f>IF(ISNUMBER(Regressions!S17),ROUND(Regressions!S17, 1), NA())</f>
        <v>100</v>
      </c>
      <c r="R7" s="532">
        <f>IF(ISNUMBER(Regressions!T17),ROUND(Regressions!T17, 1), NA())</f>
        <v>0</v>
      </c>
      <c r="S7" s="533">
        <f>IF(ISNUMBER(Regressions!U17),ROUND(Regressions!U17, 1), NA())</f>
        <v>0</v>
      </c>
    </row>
    <row r="8" spans="1:19" x14ac:dyDescent="0.25">
      <c r="A8" s="525" t="e">
        <f>+Introduction!$C$7</f>
        <v>#N/A</v>
      </c>
      <c r="B8" s="526">
        <f>IF(ISBLANK(Regressions!B18), " ", Regressions!B18)</f>
        <v>2004</v>
      </c>
      <c r="C8" s="525" t="e">
        <f>HLOOKUP(Introduction!$G$4,nametranslations,24,FALSE)</f>
        <v>#N/A</v>
      </c>
      <c r="D8" s="528">
        <f>IF(ISBLANK(Regressions!D18), " ", Regressions!D18)</f>
        <v>7666</v>
      </c>
      <c r="E8" s="529">
        <f>IF(ISNUMBER(Regressions!E18),ROUND(Regressions!E18, 1), NA())</f>
        <v>100</v>
      </c>
      <c r="F8" s="530">
        <f>IF(ISNUMBER(Regressions!F18),ROUND(Regressions!F18, 1), NA())</f>
        <v>100</v>
      </c>
      <c r="G8" s="531">
        <f>IF(ISNUMBER(Regressions!G18),ROUND(Regressions!G18, 1), NA())</f>
        <v>100</v>
      </c>
      <c r="H8" s="532">
        <f>IF(ISNUMBER(Regressions!H18),ROUND(Regressions!H18, 1), NA())</f>
        <v>0</v>
      </c>
      <c r="I8" s="533">
        <f>IF(ISNUMBER(Regressions!I18),ROUND(Regressions!I18, 1), NA())</f>
        <v>0</v>
      </c>
      <c r="J8" s="534">
        <f>IF(ISNUMBER(Regressions!K18),ROUND(Regressions!K18, 1), NA())</f>
        <v>100</v>
      </c>
      <c r="K8" s="530">
        <f>IF(ISNUMBER(Regressions!L18),ROUND(Regressions!L18, 1), NA())</f>
        <v>100</v>
      </c>
      <c r="L8" s="535">
        <f>IF(ISNUMBER(Regressions!M18),ROUND(Regressions!M18, 1), NA())</f>
        <v>100</v>
      </c>
      <c r="M8" s="532">
        <f>IF(ISNUMBER(Regressions!N18),ROUND(Regressions!N18, 1), NA())</f>
        <v>0</v>
      </c>
      <c r="N8" s="533">
        <f>IF(ISNUMBER(Regressions!O18),ROUND(Regressions!O18, 1), NA())</f>
        <v>0</v>
      </c>
      <c r="O8" s="534">
        <f>IF(ISNUMBER(Regressions!Q18),ROUND(Regressions!Q18, 1), NA())</f>
        <v>100</v>
      </c>
      <c r="P8" s="530">
        <f>IF(ISNUMBER(Regressions!R18),ROUND(Regressions!R18, 1), NA())</f>
        <v>100</v>
      </c>
      <c r="Q8" s="536">
        <f>IF(ISNUMBER(Regressions!S18),ROUND(Regressions!S18, 1), NA())</f>
        <v>100</v>
      </c>
      <c r="R8" s="532">
        <f>IF(ISNUMBER(Regressions!T18),ROUND(Regressions!T18, 1), NA())</f>
        <v>0</v>
      </c>
      <c r="S8" s="533">
        <f>IF(ISNUMBER(Regressions!U18),ROUND(Regressions!U18, 1), NA())</f>
        <v>0</v>
      </c>
    </row>
    <row r="9" spans="1:19" x14ac:dyDescent="0.25">
      <c r="A9" s="525" t="e">
        <f>+Introduction!$C$7</f>
        <v>#N/A</v>
      </c>
      <c r="B9" s="526">
        <f>IF(ISBLANK(Regressions!B19), " ", Regressions!B19)</f>
        <v>2005</v>
      </c>
      <c r="C9" s="525" t="e">
        <f>HLOOKUP(Introduction!$G$4,nametranslations,24,FALSE)</f>
        <v>#N/A</v>
      </c>
      <c r="D9" s="528">
        <f>IF(ISBLANK(Regressions!D19), " ", Regressions!D19)</f>
        <v>7866</v>
      </c>
      <c r="E9" s="529">
        <f>IF(ISNUMBER(Regressions!E19),ROUND(Regressions!E19, 1), NA())</f>
        <v>100</v>
      </c>
      <c r="F9" s="530">
        <f>IF(ISNUMBER(Regressions!F19),ROUND(Regressions!F19, 1), NA())</f>
        <v>100</v>
      </c>
      <c r="G9" s="531">
        <f>IF(ISNUMBER(Regressions!G19),ROUND(Regressions!G19, 1), NA())</f>
        <v>100</v>
      </c>
      <c r="H9" s="532">
        <f>IF(ISNUMBER(Regressions!H19),ROUND(Regressions!H19, 1), NA())</f>
        <v>0</v>
      </c>
      <c r="I9" s="533">
        <f>IF(ISNUMBER(Regressions!I19),ROUND(Regressions!I19, 1), NA())</f>
        <v>0</v>
      </c>
      <c r="J9" s="534">
        <f>IF(ISNUMBER(Regressions!K19),ROUND(Regressions!K19, 1), NA())</f>
        <v>100</v>
      </c>
      <c r="K9" s="530">
        <f>IF(ISNUMBER(Regressions!L19),ROUND(Regressions!L19, 1), NA())</f>
        <v>100</v>
      </c>
      <c r="L9" s="535">
        <f>IF(ISNUMBER(Regressions!M19),ROUND(Regressions!M19, 1), NA())</f>
        <v>100</v>
      </c>
      <c r="M9" s="532">
        <f>IF(ISNUMBER(Regressions!N19),ROUND(Regressions!N19, 1), NA())</f>
        <v>0</v>
      </c>
      <c r="N9" s="533">
        <f>IF(ISNUMBER(Regressions!O19),ROUND(Regressions!O19, 1), NA())</f>
        <v>0</v>
      </c>
      <c r="O9" s="534">
        <f>IF(ISNUMBER(Regressions!Q19),ROUND(Regressions!Q19, 1), NA())</f>
        <v>100</v>
      </c>
      <c r="P9" s="530">
        <f>IF(ISNUMBER(Regressions!R19),ROUND(Regressions!R19, 1), NA())</f>
        <v>100</v>
      </c>
      <c r="Q9" s="536">
        <f>IF(ISNUMBER(Regressions!S19),ROUND(Regressions!S19, 1), NA())</f>
        <v>100</v>
      </c>
      <c r="R9" s="532">
        <f>IF(ISNUMBER(Regressions!T19),ROUND(Regressions!T19, 1), NA())</f>
        <v>0</v>
      </c>
      <c r="S9" s="533">
        <f>IF(ISNUMBER(Regressions!U19),ROUND(Regressions!U19, 1), NA())</f>
        <v>0</v>
      </c>
    </row>
    <row r="10" spans="1:19" x14ac:dyDescent="0.25">
      <c r="A10" s="525" t="e">
        <f>+Introduction!$C$7</f>
        <v>#N/A</v>
      </c>
      <c r="B10" s="526">
        <f>IF(ISBLANK(Regressions!B20), " ", Regressions!B20)</f>
        <v>2006</v>
      </c>
      <c r="C10" s="525" t="e">
        <f>HLOOKUP(Introduction!$G$4,nametranslations,24,FALSE)</f>
        <v>#N/A</v>
      </c>
      <c r="D10" s="528">
        <f>IF(ISBLANK(Regressions!D20), " ", Regressions!D20)</f>
        <v>8051</v>
      </c>
      <c r="E10" s="529">
        <f>IF(ISNUMBER(Regressions!E20),ROUND(Regressions!E20, 1), NA())</f>
        <v>100</v>
      </c>
      <c r="F10" s="530">
        <f>IF(ISNUMBER(Regressions!F20),ROUND(Regressions!F20, 1), NA())</f>
        <v>100</v>
      </c>
      <c r="G10" s="531">
        <f>IF(ISNUMBER(Regressions!G20),ROUND(Regressions!G20, 1), NA())</f>
        <v>100</v>
      </c>
      <c r="H10" s="532">
        <f>IF(ISNUMBER(Regressions!H20),ROUND(Regressions!H20, 1), NA())</f>
        <v>0</v>
      </c>
      <c r="I10" s="533">
        <f>IF(ISNUMBER(Regressions!I20),ROUND(Regressions!I20, 1), NA())</f>
        <v>0</v>
      </c>
      <c r="J10" s="534">
        <f>IF(ISNUMBER(Regressions!K20),ROUND(Regressions!K20, 1), NA())</f>
        <v>100</v>
      </c>
      <c r="K10" s="530">
        <f>IF(ISNUMBER(Regressions!L20),ROUND(Regressions!L20, 1), NA())</f>
        <v>100</v>
      </c>
      <c r="L10" s="535">
        <f>IF(ISNUMBER(Regressions!M20),ROUND(Regressions!M20, 1), NA())</f>
        <v>100</v>
      </c>
      <c r="M10" s="532">
        <f>IF(ISNUMBER(Regressions!N20),ROUND(Regressions!N20, 1), NA())</f>
        <v>0</v>
      </c>
      <c r="N10" s="533">
        <f>IF(ISNUMBER(Regressions!O20),ROUND(Regressions!O20, 1), NA())</f>
        <v>0</v>
      </c>
      <c r="O10" s="534">
        <f>IF(ISNUMBER(Regressions!Q20),ROUND(Regressions!Q20, 1), NA())</f>
        <v>100</v>
      </c>
      <c r="P10" s="530">
        <f>IF(ISNUMBER(Regressions!R20),ROUND(Regressions!R20, 1), NA())</f>
        <v>100</v>
      </c>
      <c r="Q10" s="536">
        <f>IF(ISNUMBER(Regressions!S20),ROUND(Regressions!S20, 1), NA())</f>
        <v>100</v>
      </c>
      <c r="R10" s="532">
        <f>IF(ISNUMBER(Regressions!T20),ROUND(Regressions!T20, 1), NA())</f>
        <v>0</v>
      </c>
      <c r="S10" s="533">
        <f>IF(ISNUMBER(Regressions!U20),ROUND(Regressions!U20, 1), NA())</f>
        <v>0</v>
      </c>
    </row>
    <row r="11" spans="1:19" x14ac:dyDescent="0.25">
      <c r="A11" s="525" t="e">
        <f>+Introduction!$C$7</f>
        <v>#N/A</v>
      </c>
      <c r="B11" s="526">
        <f>IF(ISBLANK(Regressions!B21), " ", Regressions!B21)</f>
        <v>2007</v>
      </c>
      <c r="C11" s="525" t="e">
        <f>HLOOKUP(Introduction!$G$4,nametranslations,24,FALSE)</f>
        <v>#N/A</v>
      </c>
      <c r="D11" s="528">
        <f>IF(ISBLANK(Regressions!D21), " ", Regressions!D21)</f>
        <v>8194</v>
      </c>
      <c r="E11" s="529">
        <f>IF(ISNUMBER(Regressions!E21),ROUND(Regressions!E21, 1), NA())</f>
        <v>100</v>
      </c>
      <c r="F11" s="530">
        <f>IF(ISNUMBER(Regressions!F21),ROUND(Regressions!F21, 1), NA())</f>
        <v>100</v>
      </c>
      <c r="G11" s="531">
        <f>IF(ISNUMBER(Regressions!G21),ROUND(Regressions!G21, 1), NA())</f>
        <v>100</v>
      </c>
      <c r="H11" s="532">
        <f>IF(ISNUMBER(Regressions!H21),ROUND(Regressions!H21, 1), NA())</f>
        <v>0</v>
      </c>
      <c r="I11" s="533">
        <f>IF(ISNUMBER(Regressions!I21),ROUND(Regressions!I21, 1), NA())</f>
        <v>0</v>
      </c>
      <c r="J11" s="534">
        <f>IF(ISNUMBER(Regressions!K21),ROUND(Regressions!K21, 1), NA())</f>
        <v>100</v>
      </c>
      <c r="K11" s="530">
        <f>IF(ISNUMBER(Regressions!L21),ROUND(Regressions!L21, 1), NA())</f>
        <v>100</v>
      </c>
      <c r="L11" s="535">
        <f>IF(ISNUMBER(Regressions!M21),ROUND(Regressions!M21, 1), NA())</f>
        <v>100</v>
      </c>
      <c r="M11" s="532">
        <f>IF(ISNUMBER(Regressions!N21),ROUND(Regressions!N21, 1), NA())</f>
        <v>0</v>
      </c>
      <c r="N11" s="533">
        <f>IF(ISNUMBER(Regressions!O21),ROUND(Regressions!O21, 1), NA())</f>
        <v>0</v>
      </c>
      <c r="O11" s="534">
        <f>IF(ISNUMBER(Regressions!Q21),ROUND(Regressions!Q21, 1), NA())</f>
        <v>100</v>
      </c>
      <c r="P11" s="530">
        <f>IF(ISNUMBER(Regressions!R21),ROUND(Regressions!R21, 1), NA())</f>
        <v>100</v>
      </c>
      <c r="Q11" s="536">
        <f>IF(ISNUMBER(Regressions!S21),ROUND(Regressions!S21, 1), NA())</f>
        <v>100</v>
      </c>
      <c r="R11" s="532">
        <f>IF(ISNUMBER(Regressions!T21),ROUND(Regressions!T21, 1), NA())</f>
        <v>0</v>
      </c>
      <c r="S11" s="533">
        <f>IF(ISNUMBER(Regressions!U21),ROUND(Regressions!U21, 1), NA())</f>
        <v>0</v>
      </c>
    </row>
    <row r="12" spans="1:19" x14ac:dyDescent="0.25">
      <c r="A12" s="525" t="e">
        <f>+Introduction!$C$7</f>
        <v>#N/A</v>
      </c>
      <c r="B12" s="526">
        <f>IF(ISBLANK(Regressions!B22), " ", Regressions!B22)</f>
        <v>2008</v>
      </c>
      <c r="C12" s="525" t="e">
        <f>HLOOKUP(Introduction!$G$4,nametranslations,24,FALSE)</f>
        <v>#N/A</v>
      </c>
      <c r="D12" s="528">
        <f>IF(ISBLANK(Regressions!D22), " ", Regressions!D22)</f>
        <v>8326</v>
      </c>
      <c r="E12" s="529">
        <f>IF(ISNUMBER(Regressions!E22),ROUND(Regressions!E22, 1), NA())</f>
        <v>100</v>
      </c>
      <c r="F12" s="530">
        <f>IF(ISNUMBER(Regressions!F22),ROUND(Regressions!F22, 1), NA())</f>
        <v>100</v>
      </c>
      <c r="G12" s="531">
        <f>IF(ISNUMBER(Regressions!G22),ROUND(Regressions!G22, 1), NA())</f>
        <v>100</v>
      </c>
      <c r="H12" s="532">
        <f>IF(ISNUMBER(Regressions!H22),ROUND(Regressions!H22, 1), NA())</f>
        <v>0</v>
      </c>
      <c r="I12" s="533">
        <f>IF(ISNUMBER(Regressions!I22),ROUND(Regressions!I22, 1), NA())</f>
        <v>0</v>
      </c>
      <c r="J12" s="534">
        <f>IF(ISNUMBER(Regressions!K22),ROUND(Regressions!K22, 1), NA())</f>
        <v>100</v>
      </c>
      <c r="K12" s="530">
        <f>IF(ISNUMBER(Regressions!L22),ROUND(Regressions!L22, 1), NA())</f>
        <v>100</v>
      </c>
      <c r="L12" s="535">
        <f>IF(ISNUMBER(Regressions!M22),ROUND(Regressions!M22, 1), NA())</f>
        <v>100</v>
      </c>
      <c r="M12" s="532">
        <f>IF(ISNUMBER(Regressions!N22),ROUND(Regressions!N22, 1), NA())</f>
        <v>0</v>
      </c>
      <c r="N12" s="533">
        <f>IF(ISNUMBER(Regressions!O22),ROUND(Regressions!O22, 1), NA())</f>
        <v>0</v>
      </c>
      <c r="O12" s="534">
        <f>IF(ISNUMBER(Regressions!Q22),ROUND(Regressions!Q22, 1), NA())</f>
        <v>100</v>
      </c>
      <c r="P12" s="530">
        <f>IF(ISNUMBER(Regressions!R22),ROUND(Regressions!R22, 1), NA())</f>
        <v>100</v>
      </c>
      <c r="Q12" s="536">
        <f>IF(ISNUMBER(Regressions!S22),ROUND(Regressions!S22, 1), NA())</f>
        <v>100</v>
      </c>
      <c r="R12" s="532">
        <f>IF(ISNUMBER(Regressions!T22),ROUND(Regressions!T22, 1), NA())</f>
        <v>0</v>
      </c>
      <c r="S12" s="533">
        <f>IF(ISNUMBER(Regressions!U22),ROUND(Regressions!U22, 1), NA())</f>
        <v>0</v>
      </c>
    </row>
    <row r="13" spans="1:19" x14ac:dyDescent="0.25">
      <c r="A13" s="525" t="e">
        <f>+Introduction!$C$7</f>
        <v>#N/A</v>
      </c>
      <c r="B13" s="526">
        <f>IF(ISBLANK(Regressions!B23), " ", Regressions!B23)</f>
        <v>2009</v>
      </c>
      <c r="C13" s="525" t="e">
        <f>HLOOKUP(Introduction!$G$4,nametranslations,24,FALSE)</f>
        <v>#N/A</v>
      </c>
      <c r="D13" s="528">
        <f>IF(ISBLANK(Regressions!D23), " ", Regressions!D23)</f>
        <v>8464</v>
      </c>
      <c r="E13" s="529">
        <f>IF(ISNUMBER(Regressions!E23),ROUND(Regressions!E23, 1), NA())</f>
        <v>100</v>
      </c>
      <c r="F13" s="530">
        <f>IF(ISNUMBER(Regressions!F23),ROUND(Regressions!F23, 1), NA())</f>
        <v>100</v>
      </c>
      <c r="G13" s="531">
        <f>IF(ISNUMBER(Regressions!G23),ROUND(Regressions!G23, 1), NA())</f>
        <v>100</v>
      </c>
      <c r="H13" s="532">
        <f>IF(ISNUMBER(Regressions!H23),ROUND(Regressions!H23, 1), NA())</f>
        <v>0</v>
      </c>
      <c r="I13" s="533">
        <f>IF(ISNUMBER(Regressions!I23),ROUND(Regressions!I23, 1), NA())</f>
        <v>0</v>
      </c>
      <c r="J13" s="534">
        <f>IF(ISNUMBER(Regressions!K23),ROUND(Regressions!K23, 1), NA())</f>
        <v>100</v>
      </c>
      <c r="K13" s="530">
        <f>IF(ISNUMBER(Regressions!L23),ROUND(Regressions!L23, 1), NA())</f>
        <v>100</v>
      </c>
      <c r="L13" s="535">
        <f>IF(ISNUMBER(Regressions!M23),ROUND(Regressions!M23, 1), NA())</f>
        <v>100</v>
      </c>
      <c r="M13" s="532">
        <f>IF(ISNUMBER(Regressions!N23),ROUND(Regressions!N23, 1), NA())</f>
        <v>0</v>
      </c>
      <c r="N13" s="533">
        <f>IF(ISNUMBER(Regressions!O23),ROUND(Regressions!O23, 1), NA())</f>
        <v>0</v>
      </c>
      <c r="O13" s="534">
        <f>IF(ISNUMBER(Regressions!Q23),ROUND(Regressions!Q23, 1), NA())</f>
        <v>100</v>
      </c>
      <c r="P13" s="530">
        <f>IF(ISNUMBER(Regressions!R23),ROUND(Regressions!R23, 1), NA())</f>
        <v>100</v>
      </c>
      <c r="Q13" s="536">
        <f>IF(ISNUMBER(Regressions!S23),ROUND(Regressions!S23, 1), NA())</f>
        <v>100</v>
      </c>
      <c r="R13" s="532">
        <f>IF(ISNUMBER(Regressions!T23),ROUND(Regressions!T23, 1), NA())</f>
        <v>0</v>
      </c>
      <c r="S13" s="533">
        <f>IF(ISNUMBER(Regressions!U23),ROUND(Regressions!U23, 1), NA())</f>
        <v>0</v>
      </c>
    </row>
    <row r="14" spans="1:19" x14ac:dyDescent="0.25">
      <c r="A14" s="525" t="e">
        <f>+Introduction!$C$7</f>
        <v>#N/A</v>
      </c>
      <c r="B14" s="526">
        <f>IF(ISBLANK(Regressions!B24), " ", Regressions!B24)</f>
        <v>2010</v>
      </c>
      <c r="C14" s="525" t="e">
        <f>HLOOKUP(Introduction!$G$4,nametranslations,24,FALSE)</f>
        <v>#N/A</v>
      </c>
      <c r="D14" s="528">
        <f>IF(ISBLANK(Regressions!D24), " ", Regressions!D24)</f>
        <v>8603</v>
      </c>
      <c r="E14" s="529">
        <f>IF(ISNUMBER(Regressions!E24),ROUND(Regressions!E24, 1), NA())</f>
        <v>100</v>
      </c>
      <c r="F14" s="530">
        <f>IF(ISNUMBER(Regressions!F24),ROUND(Regressions!F24, 1), NA())</f>
        <v>100</v>
      </c>
      <c r="G14" s="531">
        <f>IF(ISNUMBER(Regressions!G24),ROUND(Regressions!G24, 1), NA())</f>
        <v>100</v>
      </c>
      <c r="H14" s="532">
        <f>IF(ISNUMBER(Regressions!H24),ROUND(Regressions!H24, 1), NA())</f>
        <v>0</v>
      </c>
      <c r="I14" s="533">
        <f>IF(ISNUMBER(Regressions!I24),ROUND(Regressions!I24, 1), NA())</f>
        <v>0</v>
      </c>
      <c r="J14" s="534">
        <f>IF(ISNUMBER(Regressions!K24),ROUND(Regressions!K24, 1), NA())</f>
        <v>100</v>
      </c>
      <c r="K14" s="530">
        <f>IF(ISNUMBER(Regressions!L24),ROUND(Regressions!L24, 1), NA())</f>
        <v>100</v>
      </c>
      <c r="L14" s="535">
        <f>IF(ISNUMBER(Regressions!M24),ROUND(Regressions!M24, 1), NA())</f>
        <v>100</v>
      </c>
      <c r="M14" s="532">
        <f>IF(ISNUMBER(Regressions!N24),ROUND(Regressions!N24, 1), NA())</f>
        <v>0</v>
      </c>
      <c r="N14" s="533">
        <f>IF(ISNUMBER(Regressions!O24),ROUND(Regressions!O24, 1), NA())</f>
        <v>0</v>
      </c>
      <c r="O14" s="534">
        <f>IF(ISNUMBER(Regressions!Q24),ROUND(Regressions!Q24, 1), NA())</f>
        <v>100</v>
      </c>
      <c r="P14" s="530">
        <f>IF(ISNUMBER(Regressions!R24),ROUND(Regressions!R24, 1), NA())</f>
        <v>100</v>
      </c>
      <c r="Q14" s="536">
        <f>IF(ISNUMBER(Regressions!S24),ROUND(Regressions!S24, 1), NA())</f>
        <v>100</v>
      </c>
      <c r="R14" s="532">
        <f>IF(ISNUMBER(Regressions!T24),ROUND(Regressions!T24, 1), NA())</f>
        <v>0</v>
      </c>
      <c r="S14" s="533">
        <f>IF(ISNUMBER(Regressions!U24),ROUND(Regressions!U24, 1), NA())</f>
        <v>0</v>
      </c>
    </row>
    <row r="15" spans="1:19" x14ac:dyDescent="0.25">
      <c r="A15" s="525" t="e">
        <f>+Introduction!$C$7</f>
        <v>#N/A</v>
      </c>
      <c r="B15" s="526">
        <f>IF(ISBLANK(Regressions!B25), " ", Regressions!B25)</f>
        <v>2011</v>
      </c>
      <c r="C15" s="525" t="e">
        <f>HLOOKUP(Introduction!$G$4,nametranslations,24,FALSE)</f>
        <v>#N/A</v>
      </c>
      <c r="D15" s="528">
        <f>IF(ISBLANK(Regressions!D25), " ", Regressions!D25)</f>
        <v>8790</v>
      </c>
      <c r="E15" s="529">
        <f>IF(ISNUMBER(Regressions!E25),ROUND(Regressions!E25, 1), NA())</f>
        <v>100</v>
      </c>
      <c r="F15" s="530">
        <f>IF(ISNUMBER(Regressions!F25),ROUND(Regressions!F25, 1), NA())</f>
        <v>100</v>
      </c>
      <c r="G15" s="531">
        <f>IF(ISNUMBER(Regressions!G25),ROUND(Regressions!G25, 1), NA())</f>
        <v>100</v>
      </c>
      <c r="H15" s="532">
        <f>IF(ISNUMBER(Regressions!H25),ROUND(Regressions!H25, 1), NA())</f>
        <v>0</v>
      </c>
      <c r="I15" s="533">
        <f>IF(ISNUMBER(Regressions!I25),ROUND(Regressions!I25, 1), NA())</f>
        <v>0</v>
      </c>
      <c r="J15" s="534">
        <f>IF(ISNUMBER(Regressions!K25),ROUND(Regressions!K25, 1), NA())</f>
        <v>100</v>
      </c>
      <c r="K15" s="530">
        <f>IF(ISNUMBER(Regressions!L25),ROUND(Regressions!L25, 1), NA())</f>
        <v>100</v>
      </c>
      <c r="L15" s="535">
        <f>IF(ISNUMBER(Regressions!M25),ROUND(Regressions!M25, 1), NA())</f>
        <v>100</v>
      </c>
      <c r="M15" s="532">
        <f>IF(ISNUMBER(Regressions!N25),ROUND(Regressions!N25, 1), NA())</f>
        <v>0</v>
      </c>
      <c r="N15" s="533">
        <f>IF(ISNUMBER(Regressions!O25),ROUND(Regressions!O25, 1), NA())</f>
        <v>0</v>
      </c>
      <c r="O15" s="534">
        <f>IF(ISNUMBER(Regressions!Q25),ROUND(Regressions!Q25, 1), NA())</f>
        <v>100</v>
      </c>
      <c r="P15" s="530">
        <f>IF(ISNUMBER(Regressions!R25),ROUND(Regressions!R25, 1), NA())</f>
        <v>100</v>
      </c>
      <c r="Q15" s="536">
        <f>IF(ISNUMBER(Regressions!S25),ROUND(Regressions!S25, 1), NA())</f>
        <v>100</v>
      </c>
      <c r="R15" s="532">
        <f>IF(ISNUMBER(Regressions!T25),ROUND(Regressions!T25, 1), NA())</f>
        <v>0</v>
      </c>
      <c r="S15" s="533">
        <f>IF(ISNUMBER(Regressions!U25),ROUND(Regressions!U25, 1), NA())</f>
        <v>0</v>
      </c>
    </row>
    <row r="16" spans="1:19" x14ac:dyDescent="0.25">
      <c r="A16" s="525" t="e">
        <f>+Introduction!$C$7</f>
        <v>#N/A</v>
      </c>
      <c r="B16" s="526">
        <f>IF(ISBLANK(Regressions!B26), " ", Regressions!B26)</f>
        <v>2012</v>
      </c>
      <c r="C16" s="525" t="e">
        <f>HLOOKUP(Introduction!$G$4,nametranslations,24,FALSE)</f>
        <v>#N/A</v>
      </c>
      <c r="D16" s="528">
        <f>IF(ISBLANK(Regressions!D26), " ", Regressions!D26)</f>
        <v>9098</v>
      </c>
      <c r="E16" s="529">
        <f>IF(ISNUMBER(Regressions!E26),ROUND(Regressions!E26, 1), NA())</f>
        <v>100</v>
      </c>
      <c r="F16" s="530">
        <f>IF(ISNUMBER(Regressions!F26),ROUND(Regressions!F26, 1), NA())</f>
        <v>100</v>
      </c>
      <c r="G16" s="531">
        <f>IF(ISNUMBER(Regressions!G26),ROUND(Regressions!G26, 1), NA())</f>
        <v>100</v>
      </c>
      <c r="H16" s="532">
        <f>IF(ISNUMBER(Regressions!H26),ROUND(Regressions!H26, 1), NA())</f>
        <v>0</v>
      </c>
      <c r="I16" s="533">
        <f>IF(ISNUMBER(Regressions!I26),ROUND(Regressions!I26, 1), NA())</f>
        <v>0</v>
      </c>
      <c r="J16" s="534">
        <f>IF(ISNUMBER(Regressions!K26),ROUND(Regressions!K26, 1), NA())</f>
        <v>100</v>
      </c>
      <c r="K16" s="530">
        <f>IF(ISNUMBER(Regressions!L26),ROUND(Regressions!L26, 1), NA())</f>
        <v>100</v>
      </c>
      <c r="L16" s="535">
        <f>IF(ISNUMBER(Regressions!M26),ROUND(Regressions!M26, 1), NA())</f>
        <v>100</v>
      </c>
      <c r="M16" s="532">
        <f>IF(ISNUMBER(Regressions!N26),ROUND(Regressions!N26, 1), NA())</f>
        <v>0</v>
      </c>
      <c r="N16" s="533">
        <f>IF(ISNUMBER(Regressions!O26),ROUND(Regressions!O26, 1), NA())</f>
        <v>0</v>
      </c>
      <c r="O16" s="534">
        <f>IF(ISNUMBER(Regressions!Q26),ROUND(Regressions!Q26, 1), NA())</f>
        <v>100</v>
      </c>
      <c r="P16" s="530">
        <f>IF(ISNUMBER(Regressions!R26),ROUND(Regressions!R26, 1), NA())</f>
        <v>100</v>
      </c>
      <c r="Q16" s="536">
        <f>IF(ISNUMBER(Regressions!S26),ROUND(Regressions!S26, 1), NA())</f>
        <v>100</v>
      </c>
      <c r="R16" s="532">
        <f>IF(ISNUMBER(Regressions!T26),ROUND(Regressions!T26, 1), NA())</f>
        <v>0</v>
      </c>
      <c r="S16" s="533">
        <f>IF(ISNUMBER(Regressions!U26),ROUND(Regressions!U26, 1), NA())</f>
        <v>0</v>
      </c>
    </row>
    <row r="17" spans="1:19" x14ac:dyDescent="0.25">
      <c r="A17" s="525" t="e">
        <f>+Introduction!$C$7</f>
        <v>#N/A</v>
      </c>
      <c r="B17" s="526">
        <f>IF(ISBLANK(Regressions!B27), " ", Regressions!B27)</f>
        <v>2013</v>
      </c>
      <c r="C17" s="525" t="e">
        <f>HLOOKUP(Introduction!$G$4,nametranslations,24,FALSE)</f>
        <v>#N/A</v>
      </c>
      <c r="D17" s="528">
        <f>IF(ISBLANK(Regressions!D27), " ", Regressions!D27)</f>
        <v>9350</v>
      </c>
      <c r="E17" s="529">
        <f>IF(ISNUMBER(Regressions!E27),ROUND(Regressions!E27, 1), NA())</f>
        <v>100</v>
      </c>
      <c r="F17" s="530">
        <f>IF(ISNUMBER(Regressions!F27),ROUND(Regressions!F27, 1), NA())</f>
        <v>100</v>
      </c>
      <c r="G17" s="531">
        <f>IF(ISNUMBER(Regressions!G27),ROUND(Regressions!G27, 1), NA())</f>
        <v>100</v>
      </c>
      <c r="H17" s="532">
        <f>IF(ISNUMBER(Regressions!H27),ROUND(Regressions!H27, 1), NA())</f>
        <v>0</v>
      </c>
      <c r="I17" s="533">
        <f>IF(ISNUMBER(Regressions!I27),ROUND(Regressions!I27, 1), NA())</f>
        <v>0</v>
      </c>
      <c r="J17" s="534">
        <f>IF(ISNUMBER(Regressions!K27),ROUND(Regressions!K27, 1), NA())</f>
        <v>100</v>
      </c>
      <c r="K17" s="530">
        <f>IF(ISNUMBER(Regressions!L27),ROUND(Regressions!L27, 1), NA())</f>
        <v>100</v>
      </c>
      <c r="L17" s="535">
        <f>IF(ISNUMBER(Regressions!M27),ROUND(Regressions!M27, 1), NA())</f>
        <v>100</v>
      </c>
      <c r="M17" s="532">
        <f>IF(ISNUMBER(Regressions!N27),ROUND(Regressions!N27, 1), NA())</f>
        <v>0</v>
      </c>
      <c r="N17" s="533">
        <f>IF(ISNUMBER(Regressions!O27),ROUND(Regressions!O27, 1), NA())</f>
        <v>0</v>
      </c>
      <c r="O17" s="534">
        <f>IF(ISNUMBER(Regressions!Q27),ROUND(Regressions!Q27, 1), NA())</f>
        <v>100</v>
      </c>
      <c r="P17" s="530">
        <f>IF(ISNUMBER(Regressions!R27),ROUND(Regressions!R27, 1), NA())</f>
        <v>100</v>
      </c>
      <c r="Q17" s="536">
        <f>IF(ISNUMBER(Regressions!S27),ROUND(Regressions!S27, 1), NA())</f>
        <v>100</v>
      </c>
      <c r="R17" s="532">
        <f>IF(ISNUMBER(Regressions!T27),ROUND(Regressions!T27, 1), NA())</f>
        <v>0</v>
      </c>
      <c r="S17" s="533">
        <f>IF(ISNUMBER(Regressions!U27),ROUND(Regressions!U27, 1), NA())</f>
        <v>0</v>
      </c>
    </row>
    <row r="18" spans="1:19" x14ac:dyDescent="0.25">
      <c r="A18" s="525" t="e">
        <f>+Introduction!$C$7</f>
        <v>#N/A</v>
      </c>
      <c r="B18" s="526">
        <f>IF(ISBLANK(Regressions!B28), " ", Regressions!B28)</f>
        <v>2014</v>
      </c>
      <c r="C18" s="525" t="e">
        <f>HLOOKUP(Introduction!$G$4,nametranslations,24,FALSE)</f>
        <v>#N/A</v>
      </c>
      <c r="D18" s="528">
        <f>IF(ISBLANK(Regressions!D28), " ", Regressions!D28)</f>
        <v>9547</v>
      </c>
      <c r="E18" s="529">
        <f>IF(ISNUMBER(Regressions!E28),ROUND(Regressions!E28, 1), NA())</f>
        <v>100</v>
      </c>
      <c r="F18" s="530">
        <f>IF(ISNUMBER(Regressions!F28),ROUND(Regressions!F28, 1), NA())</f>
        <v>100</v>
      </c>
      <c r="G18" s="531">
        <f>IF(ISNUMBER(Regressions!G28),ROUND(Regressions!G28, 1), NA())</f>
        <v>100</v>
      </c>
      <c r="H18" s="532">
        <f>IF(ISNUMBER(Regressions!H28),ROUND(Regressions!H28, 1), NA())</f>
        <v>0</v>
      </c>
      <c r="I18" s="533">
        <f>IF(ISNUMBER(Regressions!I28),ROUND(Regressions!I28, 1), NA())</f>
        <v>0</v>
      </c>
      <c r="J18" s="534">
        <f>IF(ISNUMBER(Regressions!K28),ROUND(Regressions!K28, 1), NA())</f>
        <v>100</v>
      </c>
      <c r="K18" s="530">
        <f>IF(ISNUMBER(Regressions!L28),ROUND(Regressions!L28, 1), NA())</f>
        <v>100</v>
      </c>
      <c r="L18" s="535">
        <f>IF(ISNUMBER(Regressions!M28),ROUND(Regressions!M28, 1), NA())</f>
        <v>100</v>
      </c>
      <c r="M18" s="532">
        <f>IF(ISNUMBER(Regressions!N28),ROUND(Regressions!N28, 1), NA())</f>
        <v>0</v>
      </c>
      <c r="N18" s="533">
        <f>IF(ISNUMBER(Regressions!O28),ROUND(Regressions!O28, 1), NA())</f>
        <v>0</v>
      </c>
      <c r="O18" s="534">
        <f>IF(ISNUMBER(Regressions!Q28),ROUND(Regressions!Q28, 1), NA())</f>
        <v>100</v>
      </c>
      <c r="P18" s="530">
        <f>IF(ISNUMBER(Regressions!R28),ROUND(Regressions!R28, 1), NA())</f>
        <v>100</v>
      </c>
      <c r="Q18" s="536">
        <f>IF(ISNUMBER(Regressions!S28),ROUND(Regressions!S28, 1), NA())</f>
        <v>100</v>
      </c>
      <c r="R18" s="532">
        <f>IF(ISNUMBER(Regressions!T28),ROUND(Regressions!T28, 1), NA())</f>
        <v>0</v>
      </c>
      <c r="S18" s="533">
        <f>IF(ISNUMBER(Regressions!U28),ROUND(Regressions!U28, 1), NA())</f>
        <v>0</v>
      </c>
    </row>
    <row r="19" spans="1:19" x14ac:dyDescent="0.25">
      <c r="A19" s="525" t="e">
        <f>+Introduction!$C$7</f>
        <v>#N/A</v>
      </c>
      <c r="B19" s="526">
        <f>IF(ISBLANK(Regressions!B29), " ", Regressions!B29)</f>
        <v>2015</v>
      </c>
      <c r="C19" s="525" t="e">
        <f>HLOOKUP(Introduction!$G$4,nametranslations,24,FALSE)</f>
        <v>#N/A</v>
      </c>
      <c r="D19" s="528">
        <f>IF(ISBLANK(Regressions!D29), " ", Regressions!D29)</f>
        <v>9722</v>
      </c>
      <c r="E19" s="529">
        <f>IF(ISNUMBER(Regressions!E29),ROUND(Regressions!E29, 1), NA())</f>
        <v>100</v>
      </c>
      <c r="F19" s="530">
        <f>IF(ISNUMBER(Regressions!F29),ROUND(Regressions!F29, 1), NA())</f>
        <v>100</v>
      </c>
      <c r="G19" s="531">
        <f>IF(ISNUMBER(Regressions!G29),ROUND(Regressions!G29, 1), NA())</f>
        <v>100</v>
      </c>
      <c r="H19" s="532">
        <f>IF(ISNUMBER(Regressions!H29),ROUND(Regressions!H29, 1), NA())</f>
        <v>0</v>
      </c>
      <c r="I19" s="533">
        <f>IF(ISNUMBER(Regressions!I29),ROUND(Regressions!I29, 1), NA())</f>
        <v>0</v>
      </c>
      <c r="J19" s="534">
        <f>IF(ISNUMBER(Regressions!K29),ROUND(Regressions!K29, 1), NA())</f>
        <v>100</v>
      </c>
      <c r="K19" s="530">
        <f>IF(ISNUMBER(Regressions!L29),ROUND(Regressions!L29, 1), NA())</f>
        <v>100</v>
      </c>
      <c r="L19" s="535">
        <f>IF(ISNUMBER(Regressions!M29),ROUND(Regressions!M29, 1), NA())</f>
        <v>100</v>
      </c>
      <c r="M19" s="532">
        <f>IF(ISNUMBER(Regressions!N29),ROUND(Regressions!N29, 1), NA())</f>
        <v>0</v>
      </c>
      <c r="N19" s="533">
        <f>IF(ISNUMBER(Regressions!O29),ROUND(Regressions!O29, 1), NA())</f>
        <v>0</v>
      </c>
      <c r="O19" s="534">
        <f>IF(ISNUMBER(Regressions!Q29),ROUND(Regressions!Q29, 1), NA())</f>
        <v>100</v>
      </c>
      <c r="P19" s="530">
        <f>IF(ISNUMBER(Regressions!R29),ROUND(Regressions!R29, 1), NA())</f>
        <v>100</v>
      </c>
      <c r="Q19" s="536">
        <f>IF(ISNUMBER(Regressions!S29),ROUND(Regressions!S29, 1), NA())</f>
        <v>100</v>
      </c>
      <c r="R19" s="532">
        <f>IF(ISNUMBER(Regressions!T29),ROUND(Regressions!T29, 1), NA())</f>
        <v>0</v>
      </c>
      <c r="S19" s="533">
        <f>IF(ISNUMBER(Regressions!U29),ROUND(Regressions!U29, 1), NA())</f>
        <v>0</v>
      </c>
    </row>
    <row r="20" spans="1:19" x14ac:dyDescent="0.25">
      <c r="A20" s="525" t="e">
        <f>+Introduction!$C$7</f>
        <v>#N/A</v>
      </c>
      <c r="B20" s="526">
        <f>IF(ISBLANK(Regressions!B30), " ", Regressions!B30)</f>
        <v>2016</v>
      </c>
      <c r="C20" s="525" t="e">
        <f>HLOOKUP(Introduction!$G$4,nametranslations,24,FALSE)</f>
        <v>#N/A</v>
      </c>
      <c r="D20" s="528">
        <f>IF(ISBLANK(Regressions!D30), " ", Regressions!D30)</f>
        <v>9878</v>
      </c>
      <c r="E20" s="529">
        <f>IF(ISNUMBER(Regressions!E30),ROUND(Regressions!E30, 1), NA())</f>
        <v>100</v>
      </c>
      <c r="F20" s="530">
        <f>IF(ISNUMBER(Regressions!F30),ROUND(Regressions!F30, 1), NA())</f>
        <v>100</v>
      </c>
      <c r="G20" s="531">
        <f>IF(ISNUMBER(Regressions!G30),ROUND(Regressions!G30, 1), NA())</f>
        <v>100</v>
      </c>
      <c r="H20" s="532">
        <f>IF(ISNUMBER(Regressions!H30),ROUND(Regressions!H30, 1), NA())</f>
        <v>0</v>
      </c>
      <c r="I20" s="533">
        <f>IF(ISNUMBER(Regressions!I30),ROUND(Regressions!I30, 1), NA())</f>
        <v>0</v>
      </c>
      <c r="J20" s="534">
        <f>IF(ISNUMBER(Regressions!K30),ROUND(Regressions!K30, 1), NA())</f>
        <v>100</v>
      </c>
      <c r="K20" s="530">
        <f>IF(ISNUMBER(Regressions!L30),ROUND(Regressions!L30, 1), NA())</f>
        <v>100</v>
      </c>
      <c r="L20" s="535">
        <f>IF(ISNUMBER(Regressions!M30),ROUND(Regressions!M30, 1), NA())</f>
        <v>100</v>
      </c>
      <c r="M20" s="532">
        <f>IF(ISNUMBER(Regressions!N30),ROUND(Regressions!N30, 1), NA())</f>
        <v>0</v>
      </c>
      <c r="N20" s="533">
        <f>IF(ISNUMBER(Regressions!O30),ROUND(Regressions!O30, 1), NA())</f>
        <v>0</v>
      </c>
      <c r="O20" s="534">
        <f>IF(ISNUMBER(Regressions!Q30),ROUND(Regressions!Q30, 1), NA())</f>
        <v>100</v>
      </c>
      <c r="P20" s="530">
        <f>IF(ISNUMBER(Regressions!R30),ROUND(Regressions!R30, 1), NA())</f>
        <v>100</v>
      </c>
      <c r="Q20" s="536">
        <f>IF(ISNUMBER(Regressions!S30),ROUND(Regressions!S30, 1), NA())</f>
        <v>100</v>
      </c>
      <c r="R20" s="532">
        <f>IF(ISNUMBER(Regressions!T30),ROUND(Regressions!T30, 1), NA())</f>
        <v>0</v>
      </c>
      <c r="S20" s="533">
        <f>IF(ISNUMBER(Regressions!U30),ROUND(Regressions!U30, 1), NA())</f>
        <v>0</v>
      </c>
    </row>
    <row r="21" spans="1:19" x14ac:dyDescent="0.25">
      <c r="A21" s="525" t="e">
        <f>+Introduction!$C$7</f>
        <v>#N/A</v>
      </c>
      <c r="B21" s="526">
        <f>IF(ISBLANK(Regressions!B31), " ", Regressions!B31)</f>
        <v>2017</v>
      </c>
      <c r="C21" s="525" t="e">
        <f>HLOOKUP(Introduction!$G$4,nametranslations,24,FALSE)</f>
        <v>#N/A</v>
      </c>
      <c r="D21" s="528">
        <f>IF(ISBLANK(Regressions!D31), " ", Regressions!D31)</f>
        <v>10009</v>
      </c>
      <c r="E21" s="529">
        <f>IF(ISNUMBER(Regressions!E31),ROUND(Regressions!E31, 1), NA())</f>
        <v>100</v>
      </c>
      <c r="F21" s="530">
        <f>IF(ISNUMBER(Regressions!F31),ROUND(Regressions!F31, 1), NA())</f>
        <v>100</v>
      </c>
      <c r="G21" s="531">
        <f>IF(ISNUMBER(Regressions!G31),ROUND(Regressions!G31, 1), NA())</f>
        <v>100</v>
      </c>
      <c r="H21" s="532">
        <f>IF(ISNUMBER(Regressions!H31),ROUND(Regressions!H31, 1), NA())</f>
        <v>0</v>
      </c>
      <c r="I21" s="533">
        <f>IF(ISNUMBER(Regressions!I31),ROUND(Regressions!I31, 1), NA())</f>
        <v>0</v>
      </c>
      <c r="J21" s="534">
        <f>IF(ISNUMBER(Regressions!K31),ROUND(Regressions!K31, 1), NA())</f>
        <v>100</v>
      </c>
      <c r="K21" s="530">
        <f>IF(ISNUMBER(Regressions!L31),ROUND(Regressions!L31, 1), NA())</f>
        <v>100</v>
      </c>
      <c r="L21" s="535">
        <f>IF(ISNUMBER(Regressions!M31),ROUND(Regressions!M31, 1), NA())</f>
        <v>100</v>
      </c>
      <c r="M21" s="532">
        <f>IF(ISNUMBER(Regressions!N31),ROUND(Regressions!N31, 1), NA())</f>
        <v>0</v>
      </c>
      <c r="N21" s="533">
        <f>IF(ISNUMBER(Regressions!O31),ROUND(Regressions!O31, 1), NA())</f>
        <v>0</v>
      </c>
      <c r="O21" s="534">
        <f>IF(ISNUMBER(Regressions!Q31),ROUND(Regressions!Q31, 1), NA())</f>
        <v>100</v>
      </c>
      <c r="P21" s="530">
        <f>IF(ISNUMBER(Regressions!R31),ROUND(Regressions!R31, 1), NA())</f>
        <v>100</v>
      </c>
      <c r="Q21" s="536">
        <f>IF(ISNUMBER(Regressions!S31),ROUND(Regressions!S31, 1), NA())</f>
        <v>100</v>
      </c>
      <c r="R21" s="532">
        <f>IF(ISNUMBER(Regressions!T31),ROUND(Regressions!T31, 1), NA())</f>
        <v>0</v>
      </c>
      <c r="S21" s="533">
        <f>IF(ISNUMBER(Regressions!U31),ROUND(Regressions!U31, 1), NA())</f>
        <v>0</v>
      </c>
    </row>
    <row r="22" spans="1:19" x14ac:dyDescent="0.25">
      <c r="A22" s="525" t="e">
        <f>+Introduction!$C$7</f>
        <v>#N/A</v>
      </c>
      <c r="B22" s="526">
        <f>IF(ISBLANK(Regressions!B32), " ", Regressions!B32)</f>
        <v>2018</v>
      </c>
      <c r="C22" s="525" t="e">
        <f>HLOOKUP(Introduction!$G$4,nametranslations,24,FALSE)</f>
        <v>#N/A</v>
      </c>
      <c r="D22" s="528">
        <f>IF(ISBLANK(Regressions!D32), " ", Regressions!D32)</f>
        <v>10116</v>
      </c>
      <c r="E22" s="529">
        <f>IF(ISNUMBER(Regressions!E32),ROUND(Regressions!E32, 1), NA())</f>
        <v>100</v>
      </c>
      <c r="F22" s="530">
        <f>IF(ISNUMBER(Regressions!F32),ROUND(Regressions!F32, 1), NA())</f>
        <v>100</v>
      </c>
      <c r="G22" s="531">
        <f>IF(ISNUMBER(Regressions!G32),ROUND(Regressions!G32, 1), NA())</f>
        <v>100</v>
      </c>
      <c r="H22" s="532">
        <f>IF(ISNUMBER(Regressions!H32),ROUND(Regressions!H32, 1), NA())</f>
        <v>0</v>
      </c>
      <c r="I22" s="533">
        <f>IF(ISNUMBER(Regressions!I32),ROUND(Regressions!I32, 1), NA())</f>
        <v>0</v>
      </c>
      <c r="J22" s="534">
        <f>IF(ISNUMBER(Regressions!K32),ROUND(Regressions!K32, 1), NA())</f>
        <v>100</v>
      </c>
      <c r="K22" s="530">
        <f>IF(ISNUMBER(Regressions!L32),ROUND(Regressions!L32, 1), NA())</f>
        <v>100</v>
      </c>
      <c r="L22" s="535">
        <f>IF(ISNUMBER(Regressions!M32),ROUND(Regressions!M32, 1), NA())</f>
        <v>100</v>
      </c>
      <c r="M22" s="532">
        <f>IF(ISNUMBER(Regressions!N32),ROUND(Regressions!N32, 1), NA())</f>
        <v>0</v>
      </c>
      <c r="N22" s="533">
        <f>IF(ISNUMBER(Regressions!O32),ROUND(Regressions!O32, 1), NA())</f>
        <v>0</v>
      </c>
      <c r="O22" s="534">
        <f>IF(ISNUMBER(Regressions!Q32),ROUND(Regressions!Q32, 1), NA())</f>
        <v>100</v>
      </c>
      <c r="P22" s="530">
        <f>IF(ISNUMBER(Regressions!R32),ROUND(Regressions!R32, 1), NA())</f>
        <v>100</v>
      </c>
      <c r="Q22" s="536">
        <f>IF(ISNUMBER(Regressions!S32),ROUND(Regressions!S32, 1), NA())</f>
        <v>100</v>
      </c>
      <c r="R22" s="532">
        <f>IF(ISNUMBER(Regressions!T32),ROUND(Regressions!T32, 1), NA())</f>
        <v>0</v>
      </c>
      <c r="S22" s="533">
        <f>IF(ISNUMBER(Regressions!U32),ROUND(Regressions!U32, 1), NA())</f>
        <v>0</v>
      </c>
    </row>
    <row r="23" spans="1:19" x14ac:dyDescent="0.25">
      <c r="A23" s="525" t="e">
        <f>+Introduction!$C$7</f>
        <v>#N/A</v>
      </c>
      <c r="B23" s="526">
        <f>IF(ISBLANK(Regressions!B33), " ", Regressions!B33)</f>
        <v>2019</v>
      </c>
      <c r="C23" s="525" t="e">
        <f>HLOOKUP(Introduction!$G$4,nametranslations,24,FALSE)</f>
        <v>#N/A</v>
      </c>
      <c r="D23" s="528">
        <f>IF(ISBLANK(Regressions!D33), " ", Regressions!D33)</f>
        <v>10214</v>
      </c>
      <c r="E23" s="529">
        <f>IF(ISNUMBER(Regressions!E33),ROUND(Regressions!E33, 1), NA())</f>
        <v>100</v>
      </c>
      <c r="F23" s="530">
        <f>IF(ISNUMBER(Regressions!F33),ROUND(Regressions!F33, 1), NA())</f>
        <v>100</v>
      </c>
      <c r="G23" s="531">
        <f>IF(ISNUMBER(Regressions!G33),ROUND(Regressions!G33, 1), NA())</f>
        <v>100</v>
      </c>
      <c r="H23" s="532">
        <f>IF(ISNUMBER(Regressions!H33),ROUND(Regressions!H33, 1), NA())</f>
        <v>0</v>
      </c>
      <c r="I23" s="533">
        <f>IF(ISNUMBER(Regressions!I33),ROUND(Regressions!I33, 1), NA())</f>
        <v>0</v>
      </c>
      <c r="J23" s="534">
        <f>IF(ISNUMBER(Regressions!K33),ROUND(Regressions!K33, 1), NA())</f>
        <v>100</v>
      </c>
      <c r="K23" s="530">
        <f>IF(ISNUMBER(Regressions!L33),ROUND(Regressions!L33, 1), NA())</f>
        <v>100</v>
      </c>
      <c r="L23" s="535">
        <f>IF(ISNUMBER(Regressions!M33),ROUND(Regressions!M33, 1), NA())</f>
        <v>100</v>
      </c>
      <c r="M23" s="532">
        <f>IF(ISNUMBER(Regressions!N33),ROUND(Regressions!N33, 1), NA())</f>
        <v>0</v>
      </c>
      <c r="N23" s="533">
        <f>IF(ISNUMBER(Regressions!O33),ROUND(Regressions!O33, 1), NA())</f>
        <v>0</v>
      </c>
      <c r="O23" s="534">
        <f>IF(ISNUMBER(Regressions!Q33),ROUND(Regressions!Q33, 1), NA())</f>
        <v>100</v>
      </c>
      <c r="P23" s="530">
        <f>IF(ISNUMBER(Regressions!R33),ROUND(Regressions!R33, 1), NA())</f>
        <v>100</v>
      </c>
      <c r="Q23" s="536">
        <f>IF(ISNUMBER(Regressions!S33),ROUND(Regressions!S33, 1), NA())</f>
        <v>100</v>
      </c>
      <c r="R23" s="532">
        <f>IF(ISNUMBER(Regressions!T33),ROUND(Regressions!T33, 1), NA())</f>
        <v>0</v>
      </c>
      <c r="S23" s="533">
        <f>IF(ISNUMBER(Regressions!U33),ROUND(Regressions!U33, 1), NA())</f>
        <v>0</v>
      </c>
    </row>
    <row r="24" spans="1:19" x14ac:dyDescent="0.25">
      <c r="A24" s="525" t="e">
        <f>+Introduction!$C$7</f>
        <v>#N/A</v>
      </c>
      <c r="B24" s="526">
        <f>IF(ISBLANK(Regressions!B34), " ", Regressions!B34)</f>
        <v>2020</v>
      </c>
      <c r="C24" s="525" t="e">
        <f>HLOOKUP(Introduction!$G$4,nametranslations,24,FALSE)</f>
        <v>#N/A</v>
      </c>
      <c r="D24" s="528">
        <f>IF(ISBLANK(Regressions!D34), " ", Regressions!D34)</f>
        <v>10312</v>
      </c>
      <c r="E24" s="529">
        <f>IF(ISNUMBER(Regressions!E34),ROUND(Regressions!E34, 1), NA())</f>
        <v>100</v>
      </c>
      <c r="F24" s="530">
        <f>IF(ISNUMBER(Regressions!F34),ROUND(Regressions!F34, 1), NA())</f>
        <v>100</v>
      </c>
      <c r="G24" s="531">
        <f>IF(ISNUMBER(Regressions!G34),ROUND(Regressions!G34, 1), NA())</f>
        <v>100</v>
      </c>
      <c r="H24" s="532">
        <f>IF(ISNUMBER(Regressions!H34),ROUND(Regressions!H34, 1), NA())</f>
        <v>0</v>
      </c>
      <c r="I24" s="533">
        <f>IF(ISNUMBER(Regressions!I34),ROUND(Regressions!I34, 1), NA())</f>
        <v>0</v>
      </c>
      <c r="J24" s="534">
        <f>IF(ISNUMBER(Regressions!K34),ROUND(Regressions!K34, 1), NA())</f>
        <v>100</v>
      </c>
      <c r="K24" s="530">
        <f>IF(ISNUMBER(Regressions!L34),ROUND(Regressions!L34, 1), NA())</f>
        <v>100</v>
      </c>
      <c r="L24" s="535">
        <f>IF(ISNUMBER(Regressions!M34),ROUND(Regressions!M34, 1), NA())</f>
        <v>100</v>
      </c>
      <c r="M24" s="532">
        <f>IF(ISNUMBER(Regressions!N34),ROUND(Regressions!N34, 1), NA())</f>
        <v>0</v>
      </c>
      <c r="N24" s="533">
        <f>IF(ISNUMBER(Regressions!O34),ROUND(Regressions!O34, 1), NA())</f>
        <v>0</v>
      </c>
      <c r="O24" s="534">
        <f>IF(ISNUMBER(Regressions!Q34),ROUND(Regressions!Q34, 1), NA())</f>
        <v>100</v>
      </c>
      <c r="P24" s="530">
        <f>IF(ISNUMBER(Regressions!R34),ROUND(Regressions!R34, 1), NA())</f>
        <v>100</v>
      </c>
      <c r="Q24" s="536">
        <f>IF(ISNUMBER(Regressions!S34),ROUND(Regressions!S34, 1), NA())</f>
        <v>100</v>
      </c>
      <c r="R24" s="532">
        <f>IF(ISNUMBER(Regressions!T34),ROUND(Regressions!T34, 1), NA())</f>
        <v>0</v>
      </c>
      <c r="S24" s="533">
        <f>IF(ISNUMBER(Regressions!U34),ROUND(Regressions!U34, 1), NA())</f>
        <v>0</v>
      </c>
    </row>
    <row r="25" spans="1:19" x14ac:dyDescent="0.25">
      <c r="A25" s="525" t="e">
        <f>+Introduction!$C$7</f>
        <v>#N/A</v>
      </c>
      <c r="B25" s="526">
        <f>IF(ISBLANK(Regressions!B35), " ", Regressions!B35)</f>
        <v>2021</v>
      </c>
      <c r="C25" s="525" t="e">
        <f>HLOOKUP(Introduction!$G$4,nametranslations,24,FALSE)</f>
        <v>#N/A</v>
      </c>
      <c r="D25" s="528">
        <f>IF(ISBLANK(Regressions!D35), " ", Regressions!D35)</f>
        <v>10380</v>
      </c>
      <c r="E25" s="534">
        <f>IF(ISNUMBER(Regressions!E35),ROUND(Regressions!E35, 1), NA())</f>
        <v>100</v>
      </c>
      <c r="F25" s="537">
        <f>IF(ISNUMBER(Regressions!F35),ROUND(Regressions!F35, 1), NA())</f>
        <v>100</v>
      </c>
      <c r="G25" s="538">
        <f>IF(ISNUMBER(Regressions!G35),ROUND(Regressions!G35, 1), NA())</f>
        <v>100</v>
      </c>
      <c r="H25" s="532">
        <f>IF(ISNUMBER(Regressions!H35),ROUND(Regressions!H35, 1), NA())</f>
        <v>0</v>
      </c>
      <c r="I25" s="533">
        <f>IF(ISNUMBER(Regressions!I35),ROUND(Regressions!I35, 1), NA())</f>
        <v>0</v>
      </c>
      <c r="J25" s="534">
        <f>IF(ISNUMBER(Regressions!K35),ROUND(Regressions!K35, 1), NA())</f>
        <v>100</v>
      </c>
      <c r="K25" s="537">
        <f>IF(ISNUMBER(Regressions!L35),ROUND(Regressions!L35, 1), NA())</f>
        <v>100</v>
      </c>
      <c r="L25" s="539">
        <f>IF(ISNUMBER(Regressions!M35),ROUND(Regressions!M35, 1), NA())</f>
        <v>100</v>
      </c>
      <c r="M25" s="532">
        <f>IF(ISNUMBER(Regressions!N35),ROUND(Regressions!N35, 1), NA())</f>
        <v>0</v>
      </c>
      <c r="N25" s="533">
        <f>IF(ISNUMBER(Regressions!O35),ROUND(Regressions!O35, 1), NA())</f>
        <v>0</v>
      </c>
      <c r="O25" s="534">
        <f>IF(ISNUMBER(Regressions!Q35),ROUND(Regressions!Q35, 1), NA())</f>
        <v>100</v>
      </c>
      <c r="P25" s="537">
        <f>IF(ISNUMBER(Regressions!R35),ROUND(Regressions!R35, 1), NA())</f>
        <v>100</v>
      </c>
      <c r="Q25" s="540">
        <f>IF(ISNUMBER(Regressions!S35),ROUND(Regressions!S35, 1), NA())</f>
        <v>100</v>
      </c>
      <c r="R25" s="532">
        <f>IF(ISNUMBER(Regressions!T35),ROUND(Regressions!T35, 1), NA())</f>
        <v>0</v>
      </c>
      <c r="S25" s="533">
        <f>IF(ISNUMBER(Regressions!U35),ROUND(Regressions!U35, 1), NA())</f>
        <v>0</v>
      </c>
    </row>
    <row r="26" spans="1:19" x14ac:dyDescent="0.25">
      <c r="A26" s="525" t="e">
        <f>+Introduction!$C$7</f>
        <v>#N/A</v>
      </c>
      <c r="B26" s="526">
        <f>IF(ISBLANK(Regressions!B36), " ", Regressions!B36)</f>
        <v>2022</v>
      </c>
      <c r="C26" s="525" t="e">
        <f>HLOOKUP(Introduction!$G$4,nametranslations,24,FALSE)</f>
        <v>#N/A</v>
      </c>
      <c r="D26" s="528">
        <f>IF(ISBLANK(Regressions!D36), " ", Regressions!D36)</f>
        <v>10569</v>
      </c>
      <c r="E26" s="529">
        <f>IF(ISNUMBER(Regressions!E36),ROUND(Regressions!E36, 1), NA())</f>
        <v>100</v>
      </c>
      <c r="F26" s="530">
        <f>IF(ISNUMBER(Regressions!F36),ROUND(Regressions!F36, 1), NA())</f>
        <v>100</v>
      </c>
      <c r="G26" s="531">
        <f>IF(ISNUMBER(Regressions!G36),ROUND(Regressions!G36, 1), NA())</f>
        <v>100</v>
      </c>
      <c r="H26" s="532">
        <f>IF(ISNUMBER(Regressions!H36),ROUND(Regressions!H36, 1), NA())</f>
        <v>0</v>
      </c>
      <c r="I26" s="533">
        <f>IF(ISNUMBER(Regressions!I36),ROUND(Regressions!I36, 1), NA())</f>
        <v>0</v>
      </c>
      <c r="J26" s="534">
        <f>IF(ISNUMBER(Regressions!K36),ROUND(Regressions!K36, 1), NA())</f>
        <v>100</v>
      </c>
      <c r="K26" s="530">
        <f>IF(ISNUMBER(Regressions!L36),ROUND(Regressions!L36, 1), NA())</f>
        <v>100</v>
      </c>
      <c r="L26" s="535">
        <f>IF(ISNUMBER(Regressions!M36),ROUND(Regressions!M36, 1), NA())</f>
        <v>100</v>
      </c>
      <c r="M26" s="532">
        <f>IF(ISNUMBER(Regressions!N36),ROUND(Regressions!N36, 1), NA())</f>
        <v>0</v>
      </c>
      <c r="N26" s="533">
        <f>IF(ISNUMBER(Regressions!O36),ROUND(Regressions!O36, 1), NA())</f>
        <v>0</v>
      </c>
      <c r="O26" s="534">
        <f>IF(ISNUMBER(Regressions!Q36),ROUND(Regressions!Q36, 1), NA())</f>
        <v>100</v>
      </c>
      <c r="P26" s="530">
        <f>IF(ISNUMBER(Regressions!R36),ROUND(Regressions!R36, 1), NA())</f>
        <v>100</v>
      </c>
      <c r="Q26" s="536">
        <f>IF(ISNUMBER(Regressions!S36),ROUND(Regressions!S36, 1), NA())</f>
        <v>100</v>
      </c>
      <c r="R26" s="532">
        <f>IF(ISNUMBER(Regressions!T36),ROUND(Regressions!T36, 1), NA())</f>
        <v>0</v>
      </c>
      <c r="S26" s="533">
        <f>IF(ISNUMBER(Regressions!U36),ROUND(Regressions!U36, 1), NA())</f>
        <v>0</v>
      </c>
    </row>
    <row r="27" spans="1:19" x14ac:dyDescent="0.25">
      <c r="A27" s="525" t="e">
        <f>+Introduction!$C$7</f>
        <v>#N/A</v>
      </c>
      <c r="B27" s="526">
        <f>IF(ISBLANK(Regressions!B37), " ", Regressions!B37)</f>
        <v>2023</v>
      </c>
      <c r="C27" s="525" t="e">
        <f>HLOOKUP(Introduction!$G$4,nametranslations,24,FALSE)</f>
        <v>#N/A</v>
      </c>
      <c r="D27" s="528">
        <f>IF(ISBLANK(Regressions!D37), " ", Regressions!D37)</f>
        <v>10737</v>
      </c>
      <c r="E27" s="534">
        <f>IF(ISNUMBER(Regressions!E37),ROUND(Regressions!E37, 1), NA())</f>
        <v>100</v>
      </c>
      <c r="F27" s="537">
        <f>IF(ISNUMBER(Regressions!F37),ROUND(Regressions!F37, 1), NA())</f>
        <v>100</v>
      </c>
      <c r="G27" s="538">
        <f>IF(ISNUMBER(Regressions!G37),ROUND(Regressions!G37, 1), NA())</f>
        <v>100</v>
      </c>
      <c r="H27" s="532">
        <f>IF(ISNUMBER(Regressions!H37),ROUND(Regressions!H37, 1), NA())</f>
        <v>0</v>
      </c>
      <c r="I27" s="533">
        <f>IF(ISNUMBER(Regressions!I37),ROUND(Regressions!I37, 1), NA())</f>
        <v>0</v>
      </c>
      <c r="J27" s="534">
        <f>IF(ISNUMBER(Regressions!K37),ROUND(Regressions!K37, 1), NA())</f>
        <v>100</v>
      </c>
      <c r="K27" s="537">
        <f>IF(ISNUMBER(Regressions!L37),ROUND(Regressions!L37, 1), NA())</f>
        <v>100</v>
      </c>
      <c r="L27" s="539">
        <f>IF(ISNUMBER(Regressions!M37),ROUND(Regressions!M37, 1), NA())</f>
        <v>100</v>
      </c>
      <c r="M27" s="532">
        <f>IF(ISNUMBER(Regressions!N37),ROUND(Regressions!N37, 1), NA())</f>
        <v>0</v>
      </c>
      <c r="N27" s="533">
        <f>IF(ISNUMBER(Regressions!O37),ROUND(Regressions!O37, 1), NA())</f>
        <v>0</v>
      </c>
      <c r="O27" s="534">
        <f>IF(ISNUMBER(Regressions!Q37),ROUND(Regressions!Q37, 1), NA())</f>
        <v>100</v>
      </c>
      <c r="P27" s="537">
        <f>IF(ISNUMBER(Regressions!R37),ROUND(Regressions!R37, 1), NA())</f>
        <v>100</v>
      </c>
      <c r="Q27" s="540">
        <f>IF(ISNUMBER(Regressions!S37),ROUND(Regressions!S37, 1), NA())</f>
        <v>100</v>
      </c>
      <c r="R27" s="532">
        <f>IF(ISNUMBER(Regressions!T37),ROUND(Regressions!T37, 1), NA())</f>
        <v>0</v>
      </c>
      <c r="S27" s="533">
        <f>IF(ISNUMBER(Regressions!U37),ROUND(Regressions!U37, 1), NA())</f>
        <v>0</v>
      </c>
    </row>
    <row r="28" spans="1:19" x14ac:dyDescent="0.25">
      <c r="A28" s="525" t="e">
        <f>+Introduction!$C$7</f>
        <v>#N/A</v>
      </c>
      <c r="B28" s="526">
        <f>IF(ISBLANK(Regressions!B38), " ", Regressions!B38)</f>
        <v>2024</v>
      </c>
      <c r="C28" s="525" t="e">
        <f>HLOOKUP(Introduction!$G$4,nametranslations,24,FALSE)</f>
        <v>#N/A</v>
      </c>
      <c r="D28" s="528">
        <f>IF(ISBLANK(Regressions!D38), " ", Regressions!D38)</f>
        <v>11072</v>
      </c>
      <c r="E28" s="529">
        <f>IF(ISNUMBER(Regressions!E38),ROUND(Regressions!E38, 1), NA())</f>
        <v>100</v>
      </c>
      <c r="F28" s="530">
        <f>IF(ISNUMBER(Regressions!F38),ROUND(Regressions!F38, 1), NA())</f>
        <v>100</v>
      </c>
      <c r="G28" s="531">
        <f>IF(ISNUMBER(Regressions!G38),ROUND(Regressions!G38, 1), NA())</f>
        <v>100</v>
      </c>
      <c r="H28" s="532">
        <f>IF(ISNUMBER(Regressions!H38),ROUND(Regressions!H38, 1), NA())</f>
        <v>0</v>
      </c>
      <c r="I28" s="533">
        <f>IF(ISNUMBER(Regressions!I38),ROUND(Regressions!I38, 1), NA())</f>
        <v>0</v>
      </c>
      <c r="J28" s="534">
        <f>IF(ISNUMBER(Regressions!K38),ROUND(Regressions!K38, 1), NA())</f>
        <v>100</v>
      </c>
      <c r="K28" s="530">
        <f>IF(ISNUMBER(Regressions!L38),ROUND(Regressions!L38, 1), NA())</f>
        <v>100</v>
      </c>
      <c r="L28" s="535">
        <f>IF(ISNUMBER(Regressions!M38),ROUND(Regressions!M38, 1), NA())</f>
        <v>100</v>
      </c>
      <c r="M28" s="532">
        <f>IF(ISNUMBER(Regressions!N38),ROUND(Regressions!N38, 1), NA())</f>
        <v>0</v>
      </c>
      <c r="N28" s="533">
        <f>IF(ISNUMBER(Regressions!O38),ROUND(Regressions!O38, 1), NA())</f>
        <v>0</v>
      </c>
      <c r="O28" s="534">
        <f>IF(ISNUMBER(Regressions!Q38),ROUND(Regressions!Q38, 1), NA())</f>
        <v>100</v>
      </c>
      <c r="P28" s="530">
        <f>IF(ISNUMBER(Regressions!R38),ROUND(Regressions!R38, 1), NA())</f>
        <v>100</v>
      </c>
      <c r="Q28" s="536">
        <f>IF(ISNUMBER(Regressions!S38),ROUND(Regressions!S38, 1), NA())</f>
        <v>100</v>
      </c>
      <c r="R28" s="532">
        <f>IF(ISNUMBER(Regressions!T38),ROUND(Regressions!T38, 1), NA())</f>
        <v>0</v>
      </c>
      <c r="S28" s="533">
        <f>IF(ISNUMBER(Regressions!U38),ROUND(Regressions!U38, 1), NA())</f>
        <v>0</v>
      </c>
    </row>
    <row r="29" spans="1:19" x14ac:dyDescent="0.25">
      <c r="A29" s="541" t="e">
        <f>+Introduction!$C$7</f>
        <v>#N/A</v>
      </c>
      <c r="B29" s="542">
        <f>IF(ISBLANK(Regressions!B39), " ", Regressions!B39)</f>
        <v>2025</v>
      </c>
      <c r="C29" s="541" t="e">
        <f>HLOOKUP(Introduction!$G$4,nametranslations,24,FALSE)</f>
        <v>#N/A</v>
      </c>
      <c r="D29" s="543">
        <f>IF(ISBLANK(Regressions!D39), " ", Regressions!D39)</f>
        <v>11242</v>
      </c>
      <c r="E29" s="544">
        <f>IF(ISNUMBER(Regressions!E39),ROUND(Regressions!E39, 1), NA())</f>
        <v>100</v>
      </c>
      <c r="F29" s="545">
        <f>IF(ISNUMBER(Regressions!F39),ROUND(Regressions!F39, 1), NA())</f>
        <v>100</v>
      </c>
      <c r="G29" s="546">
        <f>IF(ISNUMBER(Regressions!G39),ROUND(Regressions!G39, 1), NA())</f>
        <v>100</v>
      </c>
      <c r="H29" s="547">
        <f>IF(ISNUMBER(Regressions!H39),ROUND(Regressions!H39, 1), NA())</f>
        <v>0</v>
      </c>
      <c r="I29" s="548">
        <f>IF(ISNUMBER(Regressions!I39),ROUND(Regressions!I39, 1), NA())</f>
        <v>0</v>
      </c>
      <c r="J29" s="549">
        <f>IF(ISNUMBER(Regressions!K39),ROUND(Regressions!K39, 1), NA())</f>
        <v>100</v>
      </c>
      <c r="K29" s="545">
        <f>IF(ISNUMBER(Regressions!L39),ROUND(Regressions!L39, 1), NA())</f>
        <v>100</v>
      </c>
      <c r="L29" s="550">
        <f>IF(ISNUMBER(Regressions!M39),ROUND(Regressions!M39, 1), NA())</f>
        <v>100</v>
      </c>
      <c r="M29" s="547">
        <f>IF(ISNUMBER(Regressions!N39),ROUND(Regressions!N39, 1), NA())</f>
        <v>0</v>
      </c>
      <c r="N29" s="548">
        <f>IF(ISNUMBER(Regressions!O39),ROUND(Regressions!O39, 1), NA())</f>
        <v>0</v>
      </c>
      <c r="O29" s="549">
        <f>IF(ISNUMBER(Regressions!Q39),ROUND(Regressions!Q39, 1), NA())</f>
        <v>100</v>
      </c>
      <c r="P29" s="545">
        <f>IF(ISNUMBER(Regressions!R39),ROUND(Regressions!R39, 1), NA())</f>
        <v>100</v>
      </c>
      <c r="Q29" s="551">
        <f>IF(ISNUMBER(Regressions!S39),ROUND(Regressions!S39, 1), NA())</f>
        <v>100</v>
      </c>
      <c r="R29" s="547">
        <f>IF(ISNUMBER(Regressions!T39),ROUND(Regressions!T39, 1), NA())</f>
        <v>0</v>
      </c>
      <c r="S29" s="548">
        <f>IF(ISNUMBER(Regressions!U39),ROUND(Regressions!U39, 1), NA())</f>
        <v>0</v>
      </c>
    </row>
    <row r="30" spans="1:19" hidden="1" x14ac:dyDescent="0.25">
      <c r="A30" s="525" t="e">
        <f>+Introduction!$C$7</f>
        <v>#N/A</v>
      </c>
      <c r="B30" s="526">
        <f>IF(ISBLANK(Regressions!B40), " ", Regressions!B40)</f>
        <v>2026</v>
      </c>
      <c r="C30" s="525" t="e">
        <f>HLOOKUP(Introduction!$G$4,nametranslations,24,FALSE)</f>
        <v>#N/A</v>
      </c>
      <c r="D30" s="528" t="str">
        <f>IF(ISBLANK(Regressions!D40), " ", Regressions!D40)</f>
        <v xml:space="preserve"> </v>
      </c>
      <c r="E30" s="529">
        <f>IF(ISNUMBER(Regressions!E40),ROUND(Regressions!E40, 1), NA())</f>
        <v>100</v>
      </c>
      <c r="F30" s="530">
        <f>IF(ISNUMBER(Regressions!F40),ROUND(Regressions!F40, 1), NA())</f>
        <v>100</v>
      </c>
      <c r="G30" s="531">
        <f>IF(ISNUMBER(Regressions!G40),ROUND(Regressions!G40, 1), NA())</f>
        <v>100</v>
      </c>
      <c r="H30" s="532">
        <f>IF(ISNUMBER(Regressions!H40),ROUND(Regressions!H40, 1), NA())</f>
        <v>0</v>
      </c>
      <c r="I30" s="533">
        <f>IF(ISNUMBER(Regressions!I40),ROUND(Regressions!I40, 1), NA())</f>
        <v>0</v>
      </c>
      <c r="J30" s="534">
        <f>IF(ISNUMBER(Regressions!K40),ROUND(Regressions!K40, 1), NA())</f>
        <v>100</v>
      </c>
      <c r="K30" s="530">
        <f>IF(ISNUMBER(Regressions!L40),ROUND(Regressions!L40, 1), NA())</f>
        <v>100</v>
      </c>
      <c r="L30" s="535">
        <f>IF(ISNUMBER(Regressions!M40),ROUND(Regressions!M40, 1), NA())</f>
        <v>100</v>
      </c>
      <c r="M30" s="532">
        <f>IF(ISNUMBER(Regressions!N40),ROUND(Regressions!N40, 1), NA())</f>
        <v>0</v>
      </c>
      <c r="N30" s="533">
        <f>IF(ISNUMBER(Regressions!O40),ROUND(Regressions!O40, 1), NA())</f>
        <v>0</v>
      </c>
      <c r="O30" s="534">
        <f>IF(ISNUMBER(Regressions!Q40),ROUND(Regressions!Q40, 1), NA())</f>
        <v>100</v>
      </c>
      <c r="P30" s="530">
        <f>IF(ISNUMBER(Regressions!R40),ROUND(Regressions!R40, 1), NA())</f>
        <v>100</v>
      </c>
      <c r="Q30" s="536">
        <f>IF(ISNUMBER(Regressions!S40),ROUND(Regressions!S40, 1), NA())</f>
        <v>100</v>
      </c>
      <c r="R30" s="532">
        <f>IF(ISNUMBER(Regressions!T40),ROUND(Regressions!T40, 1), NA())</f>
        <v>0</v>
      </c>
      <c r="S30" s="533">
        <f>IF(ISNUMBER(Regressions!U40),ROUND(Regressions!U40, 1), NA())</f>
        <v>0</v>
      </c>
    </row>
    <row r="31" spans="1:19" hidden="1" x14ac:dyDescent="0.25">
      <c r="A31" s="525" t="e">
        <f>+Introduction!$C$7</f>
        <v>#N/A</v>
      </c>
      <c r="B31" s="526">
        <f>IF(ISBLANK(Regressions!B41), " ", Regressions!B41)</f>
        <v>2027</v>
      </c>
      <c r="C31" s="525" t="e">
        <f>HLOOKUP(Introduction!$G$4,nametranslations,24,FALSE)</f>
        <v>#N/A</v>
      </c>
      <c r="D31" s="528" t="str">
        <f>IF(ISBLANK(Regressions!D41), " ", Regressions!D41)</f>
        <v xml:space="preserve"> </v>
      </c>
      <c r="E31" s="529">
        <f>IF(ISNUMBER(Regressions!E41),ROUND(Regressions!E41, 1), NA())</f>
        <v>100</v>
      </c>
      <c r="F31" s="530">
        <f>IF(ISNUMBER(Regressions!F41),ROUND(Regressions!F41, 1), NA())</f>
        <v>100</v>
      </c>
      <c r="G31" s="531">
        <f>IF(ISNUMBER(Regressions!G41),ROUND(Regressions!G41, 1), NA())</f>
        <v>100</v>
      </c>
      <c r="H31" s="532">
        <f>IF(ISNUMBER(Regressions!H41),ROUND(Regressions!H41, 1), NA())</f>
        <v>0</v>
      </c>
      <c r="I31" s="533">
        <f>IF(ISNUMBER(Regressions!I41),ROUND(Regressions!I41, 1), NA())</f>
        <v>0</v>
      </c>
      <c r="J31" s="534">
        <f>IF(ISNUMBER(Regressions!K41),ROUND(Regressions!K41, 1), NA())</f>
        <v>100</v>
      </c>
      <c r="K31" s="530">
        <f>IF(ISNUMBER(Regressions!L41),ROUND(Regressions!L41, 1), NA())</f>
        <v>100</v>
      </c>
      <c r="L31" s="535">
        <f>IF(ISNUMBER(Regressions!M41),ROUND(Regressions!M41, 1), NA())</f>
        <v>100</v>
      </c>
      <c r="M31" s="532">
        <f>IF(ISNUMBER(Regressions!N41),ROUND(Regressions!N41, 1), NA())</f>
        <v>0</v>
      </c>
      <c r="N31" s="533">
        <f>IF(ISNUMBER(Regressions!O41),ROUND(Regressions!O41, 1), NA())</f>
        <v>0</v>
      </c>
      <c r="O31" s="534">
        <f>IF(ISNUMBER(Regressions!Q41),ROUND(Regressions!Q41, 1), NA())</f>
        <v>100</v>
      </c>
      <c r="P31" s="530">
        <f>IF(ISNUMBER(Regressions!R41),ROUND(Regressions!R41, 1), NA())</f>
        <v>100</v>
      </c>
      <c r="Q31" s="536">
        <f>IF(ISNUMBER(Regressions!S41),ROUND(Regressions!S41, 1), NA())</f>
        <v>100</v>
      </c>
      <c r="R31" s="532">
        <f>IF(ISNUMBER(Regressions!T41),ROUND(Regressions!T41, 1), NA())</f>
        <v>0</v>
      </c>
      <c r="S31" s="533">
        <f>IF(ISNUMBER(Regressions!U41),ROUND(Regressions!U41, 1), NA())</f>
        <v>0</v>
      </c>
    </row>
    <row r="32" spans="1:19" hidden="1" x14ac:dyDescent="0.25">
      <c r="A32" s="525" t="e">
        <f>+Introduction!$C$7</f>
        <v>#N/A</v>
      </c>
      <c r="B32" s="526">
        <f>IF(ISBLANK(Regressions!B42), " ", Regressions!B42)</f>
        <v>2028</v>
      </c>
      <c r="C32" s="525" t="e">
        <f>HLOOKUP(Introduction!$G$4,nametranslations,24,FALSE)</f>
        <v>#N/A</v>
      </c>
      <c r="D32" s="528" t="str">
        <f>IF(ISBLANK(Regressions!D42), " ", Regressions!D42)</f>
        <v xml:space="preserve"> </v>
      </c>
      <c r="E32" s="529">
        <f>IF(ISNUMBER(Regressions!E42),ROUND(Regressions!E42, 1), NA())</f>
        <v>100</v>
      </c>
      <c r="F32" s="530">
        <f>IF(ISNUMBER(Regressions!F42),ROUND(Regressions!F42, 1), NA())</f>
        <v>100</v>
      </c>
      <c r="G32" s="531">
        <f>IF(ISNUMBER(Regressions!G42),ROUND(Regressions!G42, 1), NA())</f>
        <v>100</v>
      </c>
      <c r="H32" s="532">
        <f>IF(ISNUMBER(Regressions!H42),ROUND(Regressions!H42, 1), NA())</f>
        <v>0</v>
      </c>
      <c r="I32" s="533">
        <f>IF(ISNUMBER(Regressions!I42),ROUND(Regressions!I42, 1), NA())</f>
        <v>0</v>
      </c>
      <c r="J32" s="534">
        <f>IF(ISNUMBER(Regressions!K42),ROUND(Regressions!K42, 1), NA())</f>
        <v>100</v>
      </c>
      <c r="K32" s="530">
        <f>IF(ISNUMBER(Regressions!L42),ROUND(Regressions!L42, 1), NA())</f>
        <v>100</v>
      </c>
      <c r="L32" s="535">
        <f>IF(ISNUMBER(Regressions!M42),ROUND(Regressions!M42, 1), NA())</f>
        <v>100</v>
      </c>
      <c r="M32" s="532">
        <f>IF(ISNUMBER(Regressions!N42),ROUND(Regressions!N42, 1), NA())</f>
        <v>0</v>
      </c>
      <c r="N32" s="533">
        <f>IF(ISNUMBER(Regressions!O42),ROUND(Regressions!O42, 1), NA())</f>
        <v>0</v>
      </c>
      <c r="O32" s="534">
        <f>IF(ISNUMBER(Regressions!Q42),ROUND(Regressions!Q42, 1), NA())</f>
        <v>100</v>
      </c>
      <c r="P32" s="530">
        <f>IF(ISNUMBER(Regressions!R42),ROUND(Regressions!R42, 1), NA())</f>
        <v>100</v>
      </c>
      <c r="Q32" s="536">
        <f>IF(ISNUMBER(Regressions!S42),ROUND(Regressions!S42, 1), NA())</f>
        <v>100</v>
      </c>
      <c r="R32" s="532">
        <f>IF(ISNUMBER(Regressions!T42),ROUND(Regressions!T42, 1), NA())</f>
        <v>0</v>
      </c>
      <c r="S32" s="533">
        <f>IF(ISNUMBER(Regressions!U42),ROUND(Regressions!U42, 1), NA())</f>
        <v>0</v>
      </c>
    </row>
    <row r="33" spans="1:19" hidden="1" x14ac:dyDescent="0.25">
      <c r="A33" s="525" t="e">
        <f>+Introduction!$C$7</f>
        <v>#N/A</v>
      </c>
      <c r="B33" s="526">
        <f>IF(ISBLANK(Regressions!B43), " ", Regressions!B43)</f>
        <v>2029</v>
      </c>
      <c r="C33" s="525" t="e">
        <f>HLOOKUP(Introduction!$G$4,nametranslations,24,FALSE)</f>
        <v>#N/A</v>
      </c>
      <c r="D33" s="528" t="str">
        <f>IF(ISBLANK(Regressions!D43), " ", Regressions!D43)</f>
        <v xml:space="preserve"> </v>
      </c>
      <c r="E33" s="529">
        <f>IF(ISNUMBER(Regressions!E43),ROUND(Regressions!E43, 1), NA())</f>
        <v>100</v>
      </c>
      <c r="F33" s="530">
        <f>IF(ISNUMBER(Regressions!F43),ROUND(Regressions!F43, 1), NA())</f>
        <v>100</v>
      </c>
      <c r="G33" s="531">
        <f>IF(ISNUMBER(Regressions!G43),ROUND(Regressions!G43, 1), NA())</f>
        <v>100</v>
      </c>
      <c r="H33" s="532">
        <f>IF(ISNUMBER(Regressions!H43),ROUND(Regressions!H43, 1), NA())</f>
        <v>0</v>
      </c>
      <c r="I33" s="533">
        <f>IF(ISNUMBER(Regressions!I43),ROUND(Regressions!I43, 1), NA())</f>
        <v>0</v>
      </c>
      <c r="J33" s="534">
        <f>IF(ISNUMBER(Regressions!K43),ROUND(Regressions!K43, 1), NA())</f>
        <v>100</v>
      </c>
      <c r="K33" s="530">
        <f>IF(ISNUMBER(Regressions!L43),ROUND(Regressions!L43, 1), NA())</f>
        <v>100</v>
      </c>
      <c r="L33" s="535">
        <f>IF(ISNUMBER(Regressions!M43),ROUND(Regressions!M43, 1), NA())</f>
        <v>100</v>
      </c>
      <c r="M33" s="532">
        <f>IF(ISNUMBER(Regressions!N43),ROUND(Regressions!N43, 1), NA())</f>
        <v>0</v>
      </c>
      <c r="N33" s="533">
        <f>IF(ISNUMBER(Regressions!O43),ROUND(Regressions!O43, 1), NA())</f>
        <v>0</v>
      </c>
      <c r="O33" s="534">
        <f>IF(ISNUMBER(Regressions!Q43),ROUND(Regressions!Q43, 1), NA())</f>
        <v>100</v>
      </c>
      <c r="P33" s="530">
        <f>IF(ISNUMBER(Regressions!R43),ROUND(Regressions!R43, 1), NA())</f>
        <v>100</v>
      </c>
      <c r="Q33" s="536">
        <f>IF(ISNUMBER(Regressions!S43),ROUND(Regressions!S43, 1), NA())</f>
        <v>100</v>
      </c>
      <c r="R33" s="532">
        <f>IF(ISNUMBER(Regressions!T43),ROUND(Regressions!T43, 1), NA())</f>
        <v>0</v>
      </c>
      <c r="S33" s="533">
        <f>IF(ISNUMBER(Regressions!U43),ROUND(Regressions!U43, 1), NA())</f>
        <v>0</v>
      </c>
    </row>
    <row r="34" spans="1:19" hidden="1" x14ac:dyDescent="0.25">
      <c r="A34" s="525" t="e">
        <f>+Introduction!$C$7</f>
        <v>#N/A</v>
      </c>
      <c r="B34" s="526">
        <f>IF(ISBLANK(Regressions!B44), " ", Regressions!B44)</f>
        <v>2030</v>
      </c>
      <c r="C34" s="525" t="e">
        <f>HLOOKUP(Introduction!$G$4,nametranslations,24,FALSE)</f>
        <v>#N/A</v>
      </c>
      <c r="D34" s="528" t="str">
        <f>IF(ISBLANK(Regressions!D44), " ", Regressions!D44)</f>
        <v xml:space="preserve"> </v>
      </c>
      <c r="E34" s="529">
        <f>IF(ISNUMBER(Regressions!E44),ROUND(Regressions!E44, 1), NA())</f>
        <v>100</v>
      </c>
      <c r="F34" s="530">
        <f>IF(ISNUMBER(Regressions!F44),ROUND(Regressions!F44, 1), NA())</f>
        <v>100</v>
      </c>
      <c r="G34" s="531">
        <f>IF(ISNUMBER(Regressions!G44),ROUND(Regressions!G44, 1), NA())</f>
        <v>100</v>
      </c>
      <c r="H34" s="532">
        <f>IF(ISNUMBER(Regressions!H44),ROUND(Regressions!H44, 1), NA())</f>
        <v>0</v>
      </c>
      <c r="I34" s="533">
        <f>IF(ISNUMBER(Regressions!I44),ROUND(Regressions!I44, 1), NA())</f>
        <v>0</v>
      </c>
      <c r="J34" s="534">
        <f>IF(ISNUMBER(Regressions!K44),ROUND(Regressions!K44, 1), NA())</f>
        <v>100</v>
      </c>
      <c r="K34" s="530">
        <f>IF(ISNUMBER(Regressions!L44),ROUND(Regressions!L44, 1), NA())</f>
        <v>100</v>
      </c>
      <c r="L34" s="535">
        <f>IF(ISNUMBER(Regressions!M44),ROUND(Regressions!M44, 1), NA())</f>
        <v>100</v>
      </c>
      <c r="M34" s="532">
        <f>IF(ISNUMBER(Regressions!N44),ROUND(Regressions!N44, 1), NA())</f>
        <v>0</v>
      </c>
      <c r="N34" s="533">
        <f>IF(ISNUMBER(Regressions!O44),ROUND(Regressions!O44, 1), NA())</f>
        <v>0</v>
      </c>
      <c r="O34" s="534">
        <f>IF(ISNUMBER(Regressions!Q44),ROUND(Regressions!Q44, 1), NA())</f>
        <v>100</v>
      </c>
      <c r="P34" s="530">
        <f>IF(ISNUMBER(Regressions!R44),ROUND(Regressions!R44, 1), NA())</f>
        <v>100</v>
      </c>
      <c r="Q34" s="536">
        <f>IF(ISNUMBER(Regressions!S44),ROUND(Regressions!S44, 1), NA())</f>
        <v>100</v>
      </c>
      <c r="R34" s="532">
        <f>IF(ISNUMBER(Regressions!T44),ROUND(Regressions!T44, 1), NA())</f>
        <v>0</v>
      </c>
      <c r="S34" s="533">
        <f>IF(ISNUMBER(Regressions!U44),ROUND(Regressions!U44, 1), NA())</f>
        <v>0</v>
      </c>
    </row>
    <row r="35" spans="1:19" x14ac:dyDescent="0.25">
      <c r="A35" s="525" t="e">
        <f>+Introduction!$C$7</f>
        <v>#N/A</v>
      </c>
      <c r="B35" s="526">
        <f>IF(ISBLANK(Regressions!B45), " ", Regressions!B45)</f>
        <v>2000</v>
      </c>
      <c r="C35" s="525" t="e">
        <f>HLOOKUP(Introduction!$G$4,nametranslations,26,FALSE)</f>
        <v>#N/A</v>
      </c>
      <c r="D35" s="528">
        <f>IF(ISBLANK(Regressions!D45), " ", Regressions!D45)</f>
        <v>6789</v>
      </c>
      <c r="E35" s="529" t="e">
        <f>IF(ISNUMBER(Regressions!E45),ROUND(Regressions!E45, 1), NA())</f>
        <v>#N/A</v>
      </c>
      <c r="F35" s="530" t="e">
        <f>IF(ISNUMBER(Regressions!F45),ROUND(Regressions!F45, 1), NA())</f>
        <v>#N/A</v>
      </c>
      <c r="G35" s="531" t="e">
        <f>IF(ISNUMBER(Regressions!G45),ROUND(Regressions!G45, 1), NA())</f>
        <v>#N/A</v>
      </c>
      <c r="H35" s="532" t="e">
        <f>IF(ISNUMBER(Regressions!H45),ROUND(Regressions!H45, 1), NA())</f>
        <v>#N/A</v>
      </c>
      <c r="I35" s="533" t="e">
        <f>IF(ISNUMBER(Regressions!I45),ROUND(Regressions!I45, 1), NA())</f>
        <v>#N/A</v>
      </c>
      <c r="J35" s="534" t="e">
        <f>IF(ISNUMBER(Regressions!K45),ROUND(Regressions!K45, 1), NA())</f>
        <v>#N/A</v>
      </c>
      <c r="K35" s="530" t="e">
        <f>IF(ISNUMBER(Regressions!L45),ROUND(Regressions!L45, 1), NA())</f>
        <v>#N/A</v>
      </c>
      <c r="L35" s="535" t="e">
        <f>IF(ISNUMBER(Regressions!M45),ROUND(Regressions!M45, 1), NA())</f>
        <v>#N/A</v>
      </c>
      <c r="M35" s="532" t="e">
        <f>IF(ISNUMBER(Regressions!N45),ROUND(Regressions!N45, 1), NA())</f>
        <v>#N/A</v>
      </c>
      <c r="N35" s="533" t="e">
        <f>IF(ISNUMBER(Regressions!O45),ROUND(Regressions!O45, 1), NA())</f>
        <v>#N/A</v>
      </c>
      <c r="O35" s="534" t="e">
        <f>IF(ISNUMBER(Regressions!Q45),ROUND(Regressions!Q45, 1), NA())</f>
        <v>#N/A</v>
      </c>
      <c r="P35" s="530" t="e">
        <f>IF(ISNUMBER(Regressions!R45),ROUND(Regressions!R45, 1), NA())</f>
        <v>#N/A</v>
      </c>
      <c r="Q35" s="536" t="e">
        <f>IF(ISNUMBER(Regressions!S45),ROUND(Regressions!S45, 1), NA())</f>
        <v>#N/A</v>
      </c>
      <c r="R35" s="532" t="e">
        <f>IF(ISNUMBER(Regressions!T45),ROUND(Regressions!T45, 1), NA())</f>
        <v>#N/A</v>
      </c>
      <c r="S35" s="533" t="e">
        <f>IF(ISNUMBER(Regressions!U45),ROUND(Regressions!U45, 1), NA())</f>
        <v>#N/A</v>
      </c>
    </row>
    <row r="36" spans="1:19" x14ac:dyDescent="0.25">
      <c r="A36" s="525" t="e">
        <f>+Introduction!$C$7</f>
        <v>#N/A</v>
      </c>
      <c r="B36" s="526">
        <f>IF(ISBLANK(Regressions!B46), " ", Regressions!B46)</f>
        <v>2001</v>
      </c>
      <c r="C36" s="525" t="e">
        <f>HLOOKUP(Introduction!$G$4,nametranslations,26,FALSE)</f>
        <v>#N/A</v>
      </c>
      <c r="D36" s="528">
        <f>IF(ISBLANK(Regressions!D46), " ", Regressions!D46)</f>
        <v>7101</v>
      </c>
      <c r="E36" s="529" t="e">
        <f>IF(ISNUMBER(Regressions!E46),ROUND(Regressions!E46, 1), NA())</f>
        <v>#N/A</v>
      </c>
      <c r="F36" s="530" t="e">
        <f>IF(ISNUMBER(Regressions!F46),ROUND(Regressions!F46, 1), NA())</f>
        <v>#N/A</v>
      </c>
      <c r="G36" s="531" t="e">
        <f>IF(ISNUMBER(Regressions!G46),ROUND(Regressions!G46, 1), NA())</f>
        <v>#N/A</v>
      </c>
      <c r="H36" s="532" t="e">
        <f>IF(ISNUMBER(Regressions!H46),ROUND(Regressions!H46, 1), NA())</f>
        <v>#N/A</v>
      </c>
      <c r="I36" s="533" t="e">
        <f>IF(ISNUMBER(Regressions!I46),ROUND(Regressions!I46, 1), NA())</f>
        <v>#N/A</v>
      </c>
      <c r="J36" s="534" t="e">
        <f>IF(ISNUMBER(Regressions!K46),ROUND(Regressions!K46, 1), NA())</f>
        <v>#N/A</v>
      </c>
      <c r="K36" s="530" t="e">
        <f>IF(ISNUMBER(Regressions!L46),ROUND(Regressions!L46, 1), NA())</f>
        <v>#N/A</v>
      </c>
      <c r="L36" s="535" t="e">
        <f>IF(ISNUMBER(Regressions!M46),ROUND(Regressions!M46, 1), NA())</f>
        <v>#N/A</v>
      </c>
      <c r="M36" s="532" t="e">
        <f>IF(ISNUMBER(Regressions!N46),ROUND(Regressions!N46, 1), NA())</f>
        <v>#N/A</v>
      </c>
      <c r="N36" s="533" t="e">
        <f>IF(ISNUMBER(Regressions!O46),ROUND(Regressions!O46, 1), NA())</f>
        <v>#N/A</v>
      </c>
      <c r="O36" s="534" t="e">
        <f>IF(ISNUMBER(Regressions!Q46),ROUND(Regressions!Q46, 1), NA())</f>
        <v>#N/A</v>
      </c>
      <c r="P36" s="530" t="e">
        <f>IF(ISNUMBER(Regressions!R46),ROUND(Regressions!R46, 1), NA())</f>
        <v>#N/A</v>
      </c>
      <c r="Q36" s="536" t="e">
        <f>IF(ISNUMBER(Regressions!S46),ROUND(Regressions!S46, 1), NA())</f>
        <v>#N/A</v>
      </c>
      <c r="R36" s="532" t="e">
        <f>IF(ISNUMBER(Regressions!T46),ROUND(Regressions!T46, 1), NA())</f>
        <v>#N/A</v>
      </c>
      <c r="S36" s="533" t="e">
        <f>IF(ISNUMBER(Regressions!U46),ROUND(Regressions!U46, 1), NA())</f>
        <v>#N/A</v>
      </c>
    </row>
    <row r="37" spans="1:19" x14ac:dyDescent="0.25">
      <c r="A37" s="525" t="e">
        <f>+Introduction!$C$7</f>
        <v>#N/A</v>
      </c>
      <c r="B37" s="526">
        <f>IF(ISBLANK(Regressions!B47), " ", Regressions!B47)</f>
        <v>2002</v>
      </c>
      <c r="C37" s="525" t="e">
        <f>HLOOKUP(Introduction!$G$4,nametranslations,26,FALSE)</f>
        <v>#N/A</v>
      </c>
      <c r="D37" s="528">
        <f>IF(ISBLANK(Regressions!D47), " ", Regressions!D47)</f>
        <v>7306</v>
      </c>
      <c r="E37" s="529" t="e">
        <f>IF(ISNUMBER(Regressions!E47),ROUND(Regressions!E47, 1), NA())</f>
        <v>#N/A</v>
      </c>
      <c r="F37" s="530" t="e">
        <f>IF(ISNUMBER(Regressions!F47),ROUND(Regressions!F47, 1), NA())</f>
        <v>#N/A</v>
      </c>
      <c r="G37" s="531" t="e">
        <f>IF(ISNUMBER(Regressions!G47),ROUND(Regressions!G47, 1), NA())</f>
        <v>#N/A</v>
      </c>
      <c r="H37" s="532" t="e">
        <f>IF(ISNUMBER(Regressions!H47),ROUND(Regressions!H47, 1), NA())</f>
        <v>#N/A</v>
      </c>
      <c r="I37" s="533" t="e">
        <f>IF(ISNUMBER(Regressions!I47),ROUND(Regressions!I47, 1), NA())</f>
        <v>#N/A</v>
      </c>
      <c r="J37" s="534" t="e">
        <f>IF(ISNUMBER(Regressions!K47),ROUND(Regressions!K47, 1), NA())</f>
        <v>#N/A</v>
      </c>
      <c r="K37" s="530" t="e">
        <f>IF(ISNUMBER(Regressions!L47),ROUND(Regressions!L47, 1), NA())</f>
        <v>#N/A</v>
      </c>
      <c r="L37" s="535" t="e">
        <f>IF(ISNUMBER(Regressions!M47),ROUND(Regressions!M47, 1), NA())</f>
        <v>#N/A</v>
      </c>
      <c r="M37" s="532" t="e">
        <f>IF(ISNUMBER(Regressions!N47),ROUND(Regressions!N47, 1), NA())</f>
        <v>#N/A</v>
      </c>
      <c r="N37" s="533" t="e">
        <f>IF(ISNUMBER(Regressions!O47),ROUND(Regressions!O47, 1), NA())</f>
        <v>#N/A</v>
      </c>
      <c r="O37" s="534" t="e">
        <f>IF(ISNUMBER(Regressions!Q47),ROUND(Regressions!Q47, 1), NA())</f>
        <v>#N/A</v>
      </c>
      <c r="P37" s="530" t="e">
        <f>IF(ISNUMBER(Regressions!R47),ROUND(Regressions!R47, 1), NA())</f>
        <v>#N/A</v>
      </c>
      <c r="Q37" s="536" t="e">
        <f>IF(ISNUMBER(Regressions!S47),ROUND(Regressions!S47, 1), NA())</f>
        <v>#N/A</v>
      </c>
      <c r="R37" s="532" t="e">
        <f>IF(ISNUMBER(Regressions!T47),ROUND(Regressions!T47, 1), NA())</f>
        <v>#N/A</v>
      </c>
      <c r="S37" s="533" t="e">
        <f>IF(ISNUMBER(Regressions!U47),ROUND(Regressions!U47, 1), NA())</f>
        <v>#N/A</v>
      </c>
    </row>
    <row r="38" spans="1:19" x14ac:dyDescent="0.25">
      <c r="A38" s="525" t="e">
        <f>+Introduction!$C$7</f>
        <v>#N/A</v>
      </c>
      <c r="B38" s="526">
        <f>IF(ISBLANK(Regressions!B48), " ", Regressions!B48)</f>
        <v>2003</v>
      </c>
      <c r="C38" s="525" t="e">
        <f>HLOOKUP(Introduction!$G$4,nametranslations,26,FALSE)</f>
        <v>#N/A</v>
      </c>
      <c r="D38" s="528">
        <f>IF(ISBLANK(Regressions!D48), " ", Regressions!D48)</f>
        <v>7466</v>
      </c>
      <c r="E38" s="529" t="e">
        <f>IF(ISNUMBER(Regressions!E48),ROUND(Regressions!E48, 1), NA())</f>
        <v>#N/A</v>
      </c>
      <c r="F38" s="530" t="e">
        <f>IF(ISNUMBER(Regressions!F48),ROUND(Regressions!F48, 1), NA())</f>
        <v>#N/A</v>
      </c>
      <c r="G38" s="531" t="e">
        <f>IF(ISNUMBER(Regressions!G48),ROUND(Regressions!G48, 1), NA())</f>
        <v>#N/A</v>
      </c>
      <c r="H38" s="532" t="e">
        <f>IF(ISNUMBER(Regressions!H48),ROUND(Regressions!H48, 1), NA())</f>
        <v>#N/A</v>
      </c>
      <c r="I38" s="533" t="e">
        <f>IF(ISNUMBER(Regressions!I48),ROUND(Regressions!I48, 1), NA())</f>
        <v>#N/A</v>
      </c>
      <c r="J38" s="534" t="e">
        <f>IF(ISNUMBER(Regressions!K48),ROUND(Regressions!K48, 1), NA())</f>
        <v>#N/A</v>
      </c>
      <c r="K38" s="530" t="e">
        <f>IF(ISNUMBER(Regressions!L48),ROUND(Regressions!L48, 1), NA())</f>
        <v>#N/A</v>
      </c>
      <c r="L38" s="535" t="e">
        <f>IF(ISNUMBER(Regressions!M48),ROUND(Regressions!M48, 1), NA())</f>
        <v>#N/A</v>
      </c>
      <c r="M38" s="532" t="e">
        <f>IF(ISNUMBER(Regressions!N48),ROUND(Regressions!N48, 1), NA())</f>
        <v>#N/A</v>
      </c>
      <c r="N38" s="533" t="e">
        <f>IF(ISNUMBER(Regressions!O48),ROUND(Regressions!O48, 1), NA())</f>
        <v>#N/A</v>
      </c>
      <c r="O38" s="534" t="e">
        <f>IF(ISNUMBER(Regressions!Q48),ROUND(Regressions!Q48, 1), NA())</f>
        <v>#N/A</v>
      </c>
      <c r="P38" s="530" t="e">
        <f>IF(ISNUMBER(Regressions!R48),ROUND(Regressions!R48, 1), NA())</f>
        <v>#N/A</v>
      </c>
      <c r="Q38" s="536" t="e">
        <f>IF(ISNUMBER(Regressions!S48),ROUND(Regressions!S48, 1), NA())</f>
        <v>#N/A</v>
      </c>
      <c r="R38" s="532" t="e">
        <f>IF(ISNUMBER(Regressions!T48),ROUND(Regressions!T48, 1), NA())</f>
        <v>#N/A</v>
      </c>
      <c r="S38" s="533" t="e">
        <f>IF(ISNUMBER(Regressions!U48),ROUND(Regressions!U48, 1), NA())</f>
        <v>#N/A</v>
      </c>
    </row>
    <row r="39" spans="1:19" x14ac:dyDescent="0.25">
      <c r="A39" s="525" t="e">
        <f>+Introduction!$C$7</f>
        <v>#N/A</v>
      </c>
      <c r="B39" s="526">
        <f>IF(ISBLANK(Regressions!B49), " ", Regressions!B49)</f>
        <v>2004</v>
      </c>
      <c r="C39" s="525" t="e">
        <f>HLOOKUP(Introduction!$G$4,nametranslations,26,FALSE)</f>
        <v>#N/A</v>
      </c>
      <c r="D39" s="528">
        <f>IF(ISBLANK(Regressions!D49), " ", Regressions!D49)</f>
        <v>7666</v>
      </c>
      <c r="E39" s="529" t="e">
        <f>IF(ISNUMBER(Regressions!E49),ROUND(Regressions!E49, 1), NA())</f>
        <v>#N/A</v>
      </c>
      <c r="F39" s="530" t="e">
        <f>IF(ISNUMBER(Regressions!F49),ROUND(Regressions!F49, 1), NA())</f>
        <v>#N/A</v>
      </c>
      <c r="G39" s="531" t="e">
        <f>IF(ISNUMBER(Regressions!G49),ROUND(Regressions!G49, 1), NA())</f>
        <v>#N/A</v>
      </c>
      <c r="H39" s="532" t="e">
        <f>IF(ISNUMBER(Regressions!H49),ROUND(Regressions!H49, 1), NA())</f>
        <v>#N/A</v>
      </c>
      <c r="I39" s="533" t="e">
        <f>IF(ISNUMBER(Regressions!I49),ROUND(Regressions!I49, 1), NA())</f>
        <v>#N/A</v>
      </c>
      <c r="J39" s="534" t="e">
        <f>IF(ISNUMBER(Regressions!K49),ROUND(Regressions!K49, 1), NA())</f>
        <v>#N/A</v>
      </c>
      <c r="K39" s="530" t="e">
        <f>IF(ISNUMBER(Regressions!L49),ROUND(Regressions!L49, 1), NA())</f>
        <v>#N/A</v>
      </c>
      <c r="L39" s="535" t="e">
        <f>IF(ISNUMBER(Regressions!M49),ROUND(Regressions!M49, 1), NA())</f>
        <v>#N/A</v>
      </c>
      <c r="M39" s="532" t="e">
        <f>IF(ISNUMBER(Regressions!N49),ROUND(Regressions!N49, 1), NA())</f>
        <v>#N/A</v>
      </c>
      <c r="N39" s="533" t="e">
        <f>IF(ISNUMBER(Regressions!O49),ROUND(Regressions!O49, 1), NA())</f>
        <v>#N/A</v>
      </c>
      <c r="O39" s="534" t="e">
        <f>IF(ISNUMBER(Regressions!Q49),ROUND(Regressions!Q49, 1), NA())</f>
        <v>#N/A</v>
      </c>
      <c r="P39" s="530" t="e">
        <f>IF(ISNUMBER(Regressions!R49),ROUND(Regressions!R49, 1), NA())</f>
        <v>#N/A</v>
      </c>
      <c r="Q39" s="536" t="e">
        <f>IF(ISNUMBER(Regressions!S49),ROUND(Regressions!S49, 1), NA())</f>
        <v>#N/A</v>
      </c>
      <c r="R39" s="532" t="e">
        <f>IF(ISNUMBER(Regressions!T49),ROUND(Regressions!T49, 1), NA())</f>
        <v>#N/A</v>
      </c>
      <c r="S39" s="533" t="e">
        <f>IF(ISNUMBER(Regressions!U49),ROUND(Regressions!U49, 1), NA())</f>
        <v>#N/A</v>
      </c>
    </row>
    <row r="40" spans="1:19" x14ac:dyDescent="0.25">
      <c r="A40" s="525" t="e">
        <f>+Introduction!$C$7</f>
        <v>#N/A</v>
      </c>
      <c r="B40" s="526">
        <f>IF(ISBLANK(Regressions!B50), " ", Regressions!B50)</f>
        <v>2005</v>
      </c>
      <c r="C40" s="525" t="e">
        <f>HLOOKUP(Introduction!$G$4,nametranslations,26,FALSE)</f>
        <v>#N/A</v>
      </c>
      <c r="D40" s="528">
        <f>IF(ISBLANK(Regressions!D50), " ", Regressions!D50)</f>
        <v>7866</v>
      </c>
      <c r="E40" s="529" t="e">
        <f>IF(ISNUMBER(Regressions!E50),ROUND(Regressions!E50, 1), NA())</f>
        <v>#N/A</v>
      </c>
      <c r="F40" s="530" t="e">
        <f>IF(ISNUMBER(Regressions!F50),ROUND(Regressions!F50, 1), NA())</f>
        <v>#N/A</v>
      </c>
      <c r="G40" s="531" t="e">
        <f>IF(ISNUMBER(Regressions!G50),ROUND(Regressions!G50, 1), NA())</f>
        <v>#N/A</v>
      </c>
      <c r="H40" s="532" t="e">
        <f>IF(ISNUMBER(Regressions!H50),ROUND(Regressions!H50, 1), NA())</f>
        <v>#N/A</v>
      </c>
      <c r="I40" s="533" t="e">
        <f>IF(ISNUMBER(Regressions!I50),ROUND(Regressions!I50, 1), NA())</f>
        <v>#N/A</v>
      </c>
      <c r="J40" s="534" t="e">
        <f>IF(ISNUMBER(Regressions!K50),ROUND(Regressions!K50, 1), NA())</f>
        <v>#N/A</v>
      </c>
      <c r="K40" s="530" t="e">
        <f>IF(ISNUMBER(Regressions!L50),ROUND(Regressions!L50, 1), NA())</f>
        <v>#N/A</v>
      </c>
      <c r="L40" s="535" t="e">
        <f>IF(ISNUMBER(Regressions!M50),ROUND(Regressions!M50, 1), NA())</f>
        <v>#N/A</v>
      </c>
      <c r="M40" s="532" t="e">
        <f>IF(ISNUMBER(Regressions!N50),ROUND(Regressions!N50, 1), NA())</f>
        <v>#N/A</v>
      </c>
      <c r="N40" s="533" t="e">
        <f>IF(ISNUMBER(Regressions!O50),ROUND(Regressions!O50, 1), NA())</f>
        <v>#N/A</v>
      </c>
      <c r="O40" s="534" t="e">
        <f>IF(ISNUMBER(Regressions!Q50),ROUND(Regressions!Q50, 1), NA())</f>
        <v>#N/A</v>
      </c>
      <c r="P40" s="530" t="e">
        <f>IF(ISNUMBER(Regressions!R50),ROUND(Regressions!R50, 1), NA())</f>
        <v>#N/A</v>
      </c>
      <c r="Q40" s="536" t="e">
        <f>IF(ISNUMBER(Regressions!S50),ROUND(Regressions!S50, 1), NA())</f>
        <v>#N/A</v>
      </c>
      <c r="R40" s="532" t="e">
        <f>IF(ISNUMBER(Regressions!T50),ROUND(Regressions!T50, 1), NA())</f>
        <v>#N/A</v>
      </c>
      <c r="S40" s="533" t="e">
        <f>IF(ISNUMBER(Regressions!U50),ROUND(Regressions!U50, 1), NA())</f>
        <v>#N/A</v>
      </c>
    </row>
    <row r="41" spans="1:19" x14ac:dyDescent="0.25">
      <c r="A41" s="525" t="e">
        <f>+Introduction!$C$7</f>
        <v>#N/A</v>
      </c>
      <c r="B41" s="526">
        <f>IF(ISBLANK(Regressions!B51), " ", Regressions!B51)</f>
        <v>2006</v>
      </c>
      <c r="C41" s="525" t="e">
        <f>HLOOKUP(Introduction!$G$4,nametranslations,26,FALSE)</f>
        <v>#N/A</v>
      </c>
      <c r="D41" s="528">
        <f>IF(ISBLANK(Regressions!D51), " ", Regressions!D51)</f>
        <v>8051</v>
      </c>
      <c r="E41" s="529" t="e">
        <f>IF(ISNUMBER(Regressions!E51),ROUND(Regressions!E51, 1), NA())</f>
        <v>#N/A</v>
      </c>
      <c r="F41" s="530" t="e">
        <f>IF(ISNUMBER(Regressions!F51),ROUND(Regressions!F51, 1), NA())</f>
        <v>#N/A</v>
      </c>
      <c r="G41" s="531" t="e">
        <f>IF(ISNUMBER(Regressions!G51),ROUND(Regressions!G51, 1), NA())</f>
        <v>#N/A</v>
      </c>
      <c r="H41" s="532" t="e">
        <f>IF(ISNUMBER(Regressions!H51),ROUND(Regressions!H51, 1), NA())</f>
        <v>#N/A</v>
      </c>
      <c r="I41" s="533" t="e">
        <f>IF(ISNUMBER(Regressions!I51),ROUND(Regressions!I51, 1), NA())</f>
        <v>#N/A</v>
      </c>
      <c r="J41" s="534" t="e">
        <f>IF(ISNUMBER(Regressions!K51),ROUND(Regressions!K51, 1), NA())</f>
        <v>#N/A</v>
      </c>
      <c r="K41" s="530" t="e">
        <f>IF(ISNUMBER(Regressions!L51),ROUND(Regressions!L51, 1), NA())</f>
        <v>#N/A</v>
      </c>
      <c r="L41" s="535" t="e">
        <f>IF(ISNUMBER(Regressions!M51),ROUND(Regressions!M51, 1), NA())</f>
        <v>#N/A</v>
      </c>
      <c r="M41" s="532" t="e">
        <f>IF(ISNUMBER(Regressions!N51),ROUND(Regressions!N51, 1), NA())</f>
        <v>#N/A</v>
      </c>
      <c r="N41" s="533" t="e">
        <f>IF(ISNUMBER(Regressions!O51),ROUND(Regressions!O51, 1), NA())</f>
        <v>#N/A</v>
      </c>
      <c r="O41" s="534" t="e">
        <f>IF(ISNUMBER(Regressions!Q51),ROUND(Regressions!Q51, 1), NA())</f>
        <v>#N/A</v>
      </c>
      <c r="P41" s="530" t="e">
        <f>IF(ISNUMBER(Regressions!R51),ROUND(Regressions!R51, 1), NA())</f>
        <v>#N/A</v>
      </c>
      <c r="Q41" s="536" t="e">
        <f>IF(ISNUMBER(Regressions!S51),ROUND(Regressions!S51, 1), NA())</f>
        <v>#N/A</v>
      </c>
      <c r="R41" s="532" t="e">
        <f>IF(ISNUMBER(Regressions!T51),ROUND(Regressions!T51, 1), NA())</f>
        <v>#N/A</v>
      </c>
      <c r="S41" s="533" t="e">
        <f>IF(ISNUMBER(Regressions!U51),ROUND(Regressions!U51, 1), NA())</f>
        <v>#N/A</v>
      </c>
    </row>
    <row r="42" spans="1:19" x14ac:dyDescent="0.25">
      <c r="A42" s="525" t="e">
        <f>+Introduction!$C$7</f>
        <v>#N/A</v>
      </c>
      <c r="B42" s="526">
        <f>IF(ISBLANK(Regressions!B52), " ", Regressions!B52)</f>
        <v>2007</v>
      </c>
      <c r="C42" s="525" t="e">
        <f>HLOOKUP(Introduction!$G$4,nametranslations,26,FALSE)</f>
        <v>#N/A</v>
      </c>
      <c r="D42" s="528">
        <f>IF(ISBLANK(Regressions!D52), " ", Regressions!D52)</f>
        <v>8194</v>
      </c>
      <c r="E42" s="529" t="e">
        <f>IF(ISNUMBER(Regressions!E52),ROUND(Regressions!E52, 1), NA())</f>
        <v>#N/A</v>
      </c>
      <c r="F42" s="530" t="e">
        <f>IF(ISNUMBER(Regressions!F52),ROUND(Regressions!F52, 1), NA())</f>
        <v>#N/A</v>
      </c>
      <c r="G42" s="531" t="e">
        <f>IF(ISNUMBER(Regressions!G52),ROUND(Regressions!G52, 1), NA())</f>
        <v>#N/A</v>
      </c>
      <c r="H42" s="532" t="e">
        <f>IF(ISNUMBER(Regressions!H52),ROUND(Regressions!H52, 1), NA())</f>
        <v>#N/A</v>
      </c>
      <c r="I42" s="533" t="e">
        <f>IF(ISNUMBER(Regressions!I52),ROUND(Regressions!I52, 1), NA())</f>
        <v>#N/A</v>
      </c>
      <c r="J42" s="534" t="e">
        <f>IF(ISNUMBER(Regressions!K52),ROUND(Regressions!K52, 1), NA())</f>
        <v>#N/A</v>
      </c>
      <c r="K42" s="530" t="e">
        <f>IF(ISNUMBER(Regressions!L52),ROUND(Regressions!L52, 1), NA())</f>
        <v>#N/A</v>
      </c>
      <c r="L42" s="535" t="e">
        <f>IF(ISNUMBER(Regressions!M52),ROUND(Regressions!M52, 1), NA())</f>
        <v>#N/A</v>
      </c>
      <c r="M42" s="532" t="e">
        <f>IF(ISNUMBER(Regressions!N52),ROUND(Regressions!N52, 1), NA())</f>
        <v>#N/A</v>
      </c>
      <c r="N42" s="533" t="e">
        <f>IF(ISNUMBER(Regressions!O52),ROUND(Regressions!O52, 1), NA())</f>
        <v>#N/A</v>
      </c>
      <c r="O42" s="534" t="e">
        <f>IF(ISNUMBER(Regressions!Q52),ROUND(Regressions!Q52, 1), NA())</f>
        <v>#N/A</v>
      </c>
      <c r="P42" s="530" t="e">
        <f>IF(ISNUMBER(Regressions!R52),ROUND(Regressions!R52, 1), NA())</f>
        <v>#N/A</v>
      </c>
      <c r="Q42" s="536" t="e">
        <f>IF(ISNUMBER(Regressions!S52),ROUND(Regressions!S52, 1), NA())</f>
        <v>#N/A</v>
      </c>
      <c r="R42" s="532" t="e">
        <f>IF(ISNUMBER(Regressions!T52),ROUND(Regressions!T52, 1), NA())</f>
        <v>#N/A</v>
      </c>
      <c r="S42" s="533" t="e">
        <f>IF(ISNUMBER(Regressions!U52),ROUND(Regressions!U52, 1), NA())</f>
        <v>#N/A</v>
      </c>
    </row>
    <row r="43" spans="1:19" x14ac:dyDescent="0.25">
      <c r="A43" s="525" t="e">
        <f>+Introduction!$C$7</f>
        <v>#N/A</v>
      </c>
      <c r="B43" s="526">
        <f>IF(ISBLANK(Regressions!B53), " ", Regressions!B53)</f>
        <v>2008</v>
      </c>
      <c r="C43" s="525" t="e">
        <f>HLOOKUP(Introduction!$G$4,nametranslations,26,FALSE)</f>
        <v>#N/A</v>
      </c>
      <c r="D43" s="528">
        <f>IF(ISBLANK(Regressions!D53), " ", Regressions!D53)</f>
        <v>8326</v>
      </c>
      <c r="E43" s="529" t="e">
        <f>IF(ISNUMBER(Regressions!E53),ROUND(Regressions!E53, 1), NA())</f>
        <v>#N/A</v>
      </c>
      <c r="F43" s="530" t="e">
        <f>IF(ISNUMBER(Regressions!F53),ROUND(Regressions!F53, 1), NA())</f>
        <v>#N/A</v>
      </c>
      <c r="G43" s="531" t="e">
        <f>IF(ISNUMBER(Regressions!G53),ROUND(Regressions!G53, 1), NA())</f>
        <v>#N/A</v>
      </c>
      <c r="H43" s="532" t="e">
        <f>IF(ISNUMBER(Regressions!H53),ROUND(Regressions!H53, 1), NA())</f>
        <v>#N/A</v>
      </c>
      <c r="I43" s="533" t="e">
        <f>IF(ISNUMBER(Regressions!I53),ROUND(Regressions!I53, 1), NA())</f>
        <v>#N/A</v>
      </c>
      <c r="J43" s="534" t="e">
        <f>IF(ISNUMBER(Regressions!K53),ROUND(Regressions!K53, 1), NA())</f>
        <v>#N/A</v>
      </c>
      <c r="K43" s="530" t="e">
        <f>IF(ISNUMBER(Regressions!L53),ROUND(Regressions!L53, 1), NA())</f>
        <v>#N/A</v>
      </c>
      <c r="L43" s="535" t="e">
        <f>IF(ISNUMBER(Regressions!M53),ROUND(Regressions!M53, 1), NA())</f>
        <v>#N/A</v>
      </c>
      <c r="M43" s="532" t="e">
        <f>IF(ISNUMBER(Regressions!N53),ROUND(Regressions!N53, 1), NA())</f>
        <v>#N/A</v>
      </c>
      <c r="N43" s="533" t="e">
        <f>IF(ISNUMBER(Regressions!O53),ROUND(Regressions!O53, 1), NA())</f>
        <v>#N/A</v>
      </c>
      <c r="O43" s="534" t="e">
        <f>IF(ISNUMBER(Regressions!Q53),ROUND(Regressions!Q53, 1), NA())</f>
        <v>#N/A</v>
      </c>
      <c r="P43" s="530" t="e">
        <f>IF(ISNUMBER(Regressions!R53),ROUND(Regressions!R53, 1), NA())</f>
        <v>#N/A</v>
      </c>
      <c r="Q43" s="536" t="e">
        <f>IF(ISNUMBER(Regressions!S53),ROUND(Regressions!S53, 1), NA())</f>
        <v>#N/A</v>
      </c>
      <c r="R43" s="532" t="e">
        <f>IF(ISNUMBER(Regressions!T53),ROUND(Regressions!T53, 1), NA())</f>
        <v>#N/A</v>
      </c>
      <c r="S43" s="533" t="e">
        <f>IF(ISNUMBER(Regressions!U53),ROUND(Regressions!U53, 1), NA())</f>
        <v>#N/A</v>
      </c>
    </row>
    <row r="44" spans="1:19" x14ac:dyDescent="0.25">
      <c r="A44" s="525" t="e">
        <f>+Introduction!$C$7</f>
        <v>#N/A</v>
      </c>
      <c r="B44" s="526">
        <f>IF(ISBLANK(Regressions!B54), " ", Regressions!B54)</f>
        <v>2009</v>
      </c>
      <c r="C44" s="525" t="e">
        <f>HLOOKUP(Introduction!$G$4,nametranslations,26,FALSE)</f>
        <v>#N/A</v>
      </c>
      <c r="D44" s="528">
        <f>IF(ISBLANK(Regressions!D54), " ", Regressions!D54)</f>
        <v>8464</v>
      </c>
      <c r="E44" s="529" t="e">
        <f>IF(ISNUMBER(Regressions!E54),ROUND(Regressions!E54, 1), NA())</f>
        <v>#N/A</v>
      </c>
      <c r="F44" s="530" t="e">
        <f>IF(ISNUMBER(Regressions!F54),ROUND(Regressions!F54, 1), NA())</f>
        <v>#N/A</v>
      </c>
      <c r="G44" s="531" t="e">
        <f>IF(ISNUMBER(Regressions!G54),ROUND(Regressions!G54, 1), NA())</f>
        <v>#N/A</v>
      </c>
      <c r="H44" s="532" t="e">
        <f>IF(ISNUMBER(Regressions!H54),ROUND(Regressions!H54, 1), NA())</f>
        <v>#N/A</v>
      </c>
      <c r="I44" s="533" t="e">
        <f>IF(ISNUMBER(Regressions!I54),ROUND(Regressions!I54, 1), NA())</f>
        <v>#N/A</v>
      </c>
      <c r="J44" s="534" t="e">
        <f>IF(ISNUMBER(Regressions!K54),ROUND(Regressions!K54, 1), NA())</f>
        <v>#N/A</v>
      </c>
      <c r="K44" s="530" t="e">
        <f>IF(ISNUMBER(Regressions!L54),ROUND(Regressions!L54, 1), NA())</f>
        <v>#N/A</v>
      </c>
      <c r="L44" s="535" t="e">
        <f>IF(ISNUMBER(Regressions!M54),ROUND(Regressions!M54, 1), NA())</f>
        <v>#N/A</v>
      </c>
      <c r="M44" s="532" t="e">
        <f>IF(ISNUMBER(Regressions!N54),ROUND(Regressions!N54, 1), NA())</f>
        <v>#N/A</v>
      </c>
      <c r="N44" s="533" t="e">
        <f>IF(ISNUMBER(Regressions!O54),ROUND(Regressions!O54, 1), NA())</f>
        <v>#N/A</v>
      </c>
      <c r="O44" s="534" t="e">
        <f>IF(ISNUMBER(Regressions!Q54),ROUND(Regressions!Q54, 1), NA())</f>
        <v>#N/A</v>
      </c>
      <c r="P44" s="530" t="e">
        <f>IF(ISNUMBER(Regressions!R54),ROUND(Regressions!R54, 1), NA())</f>
        <v>#N/A</v>
      </c>
      <c r="Q44" s="536" t="e">
        <f>IF(ISNUMBER(Regressions!S54),ROUND(Regressions!S54, 1), NA())</f>
        <v>#N/A</v>
      </c>
      <c r="R44" s="532" t="e">
        <f>IF(ISNUMBER(Regressions!T54),ROUND(Regressions!T54, 1), NA())</f>
        <v>#N/A</v>
      </c>
      <c r="S44" s="533" t="e">
        <f>IF(ISNUMBER(Regressions!U54),ROUND(Regressions!U54, 1), NA())</f>
        <v>#N/A</v>
      </c>
    </row>
    <row r="45" spans="1:19" x14ac:dyDescent="0.25">
      <c r="A45" s="525" t="e">
        <f>+Introduction!$C$7</f>
        <v>#N/A</v>
      </c>
      <c r="B45" s="526">
        <f>IF(ISBLANK(Regressions!B55), " ", Regressions!B55)</f>
        <v>2010</v>
      </c>
      <c r="C45" s="525" t="e">
        <f>HLOOKUP(Introduction!$G$4,nametranslations,26,FALSE)</f>
        <v>#N/A</v>
      </c>
      <c r="D45" s="528">
        <f>IF(ISBLANK(Regressions!D55), " ", Regressions!D55)</f>
        <v>8603</v>
      </c>
      <c r="E45" s="529" t="e">
        <f>IF(ISNUMBER(Regressions!E55),ROUND(Regressions!E55, 1), NA())</f>
        <v>#N/A</v>
      </c>
      <c r="F45" s="530" t="e">
        <f>IF(ISNUMBER(Regressions!F55),ROUND(Regressions!F55, 1), NA())</f>
        <v>#N/A</v>
      </c>
      <c r="G45" s="531" t="e">
        <f>IF(ISNUMBER(Regressions!G55),ROUND(Regressions!G55, 1), NA())</f>
        <v>#N/A</v>
      </c>
      <c r="H45" s="532" t="e">
        <f>IF(ISNUMBER(Regressions!H55),ROUND(Regressions!H55, 1), NA())</f>
        <v>#N/A</v>
      </c>
      <c r="I45" s="533" t="e">
        <f>IF(ISNUMBER(Regressions!I55),ROUND(Regressions!I55, 1), NA())</f>
        <v>#N/A</v>
      </c>
      <c r="J45" s="534" t="e">
        <f>IF(ISNUMBER(Regressions!K55),ROUND(Regressions!K55, 1), NA())</f>
        <v>#N/A</v>
      </c>
      <c r="K45" s="530" t="e">
        <f>IF(ISNUMBER(Regressions!L55),ROUND(Regressions!L55, 1), NA())</f>
        <v>#N/A</v>
      </c>
      <c r="L45" s="535" t="e">
        <f>IF(ISNUMBER(Regressions!M55),ROUND(Regressions!M55, 1), NA())</f>
        <v>#N/A</v>
      </c>
      <c r="M45" s="532" t="e">
        <f>IF(ISNUMBER(Regressions!N55),ROUND(Regressions!N55, 1), NA())</f>
        <v>#N/A</v>
      </c>
      <c r="N45" s="533" t="e">
        <f>IF(ISNUMBER(Regressions!O55),ROUND(Regressions!O55, 1), NA())</f>
        <v>#N/A</v>
      </c>
      <c r="O45" s="534" t="e">
        <f>IF(ISNUMBER(Regressions!Q55),ROUND(Regressions!Q55, 1), NA())</f>
        <v>#N/A</v>
      </c>
      <c r="P45" s="530" t="e">
        <f>IF(ISNUMBER(Regressions!R55),ROUND(Regressions!R55, 1), NA())</f>
        <v>#N/A</v>
      </c>
      <c r="Q45" s="536" t="e">
        <f>IF(ISNUMBER(Regressions!S55),ROUND(Regressions!S55, 1), NA())</f>
        <v>#N/A</v>
      </c>
      <c r="R45" s="532" t="e">
        <f>IF(ISNUMBER(Regressions!T55),ROUND(Regressions!T55, 1), NA())</f>
        <v>#N/A</v>
      </c>
      <c r="S45" s="533" t="e">
        <f>IF(ISNUMBER(Regressions!U55),ROUND(Regressions!U55, 1), NA())</f>
        <v>#N/A</v>
      </c>
    </row>
    <row r="46" spans="1:19" x14ac:dyDescent="0.25">
      <c r="A46" s="525" t="e">
        <f>+Introduction!$C$7</f>
        <v>#N/A</v>
      </c>
      <c r="B46" s="526">
        <f>IF(ISBLANK(Regressions!B56), " ", Regressions!B56)</f>
        <v>2011</v>
      </c>
      <c r="C46" s="525" t="e">
        <f>HLOOKUP(Introduction!$G$4,nametranslations,26,FALSE)</f>
        <v>#N/A</v>
      </c>
      <c r="D46" s="528">
        <f>IF(ISBLANK(Regressions!D56), " ", Regressions!D56)</f>
        <v>8790</v>
      </c>
      <c r="E46" s="529" t="e">
        <f>IF(ISNUMBER(Regressions!E56),ROUND(Regressions!E56, 1), NA())</f>
        <v>#N/A</v>
      </c>
      <c r="F46" s="530" t="e">
        <f>IF(ISNUMBER(Regressions!F56),ROUND(Regressions!F56, 1), NA())</f>
        <v>#N/A</v>
      </c>
      <c r="G46" s="531" t="e">
        <f>IF(ISNUMBER(Regressions!G56),ROUND(Regressions!G56, 1), NA())</f>
        <v>#N/A</v>
      </c>
      <c r="H46" s="532" t="e">
        <f>IF(ISNUMBER(Regressions!H56),ROUND(Regressions!H56, 1), NA())</f>
        <v>#N/A</v>
      </c>
      <c r="I46" s="533" t="e">
        <f>IF(ISNUMBER(Regressions!I56),ROUND(Regressions!I56, 1), NA())</f>
        <v>#N/A</v>
      </c>
      <c r="J46" s="534" t="e">
        <f>IF(ISNUMBER(Regressions!K56),ROUND(Regressions!K56, 1), NA())</f>
        <v>#N/A</v>
      </c>
      <c r="K46" s="530" t="e">
        <f>IF(ISNUMBER(Regressions!L56),ROUND(Regressions!L56, 1), NA())</f>
        <v>#N/A</v>
      </c>
      <c r="L46" s="535" t="e">
        <f>IF(ISNUMBER(Regressions!M56),ROUND(Regressions!M56, 1), NA())</f>
        <v>#N/A</v>
      </c>
      <c r="M46" s="532" t="e">
        <f>IF(ISNUMBER(Regressions!N56),ROUND(Regressions!N56, 1), NA())</f>
        <v>#N/A</v>
      </c>
      <c r="N46" s="533" t="e">
        <f>IF(ISNUMBER(Regressions!O56),ROUND(Regressions!O56, 1), NA())</f>
        <v>#N/A</v>
      </c>
      <c r="O46" s="534" t="e">
        <f>IF(ISNUMBER(Regressions!Q56),ROUND(Regressions!Q56, 1), NA())</f>
        <v>#N/A</v>
      </c>
      <c r="P46" s="530" t="e">
        <f>IF(ISNUMBER(Regressions!R56),ROUND(Regressions!R56, 1), NA())</f>
        <v>#N/A</v>
      </c>
      <c r="Q46" s="536" t="e">
        <f>IF(ISNUMBER(Regressions!S56),ROUND(Regressions!S56, 1), NA())</f>
        <v>#N/A</v>
      </c>
      <c r="R46" s="532" t="e">
        <f>IF(ISNUMBER(Regressions!T56),ROUND(Regressions!T56, 1), NA())</f>
        <v>#N/A</v>
      </c>
      <c r="S46" s="533" t="e">
        <f>IF(ISNUMBER(Regressions!U56),ROUND(Regressions!U56, 1), NA())</f>
        <v>#N/A</v>
      </c>
    </row>
    <row r="47" spans="1:19" x14ac:dyDescent="0.25">
      <c r="A47" s="525" t="e">
        <f>+Introduction!$C$7</f>
        <v>#N/A</v>
      </c>
      <c r="B47" s="526">
        <f>IF(ISBLANK(Regressions!B57), " ", Regressions!B57)</f>
        <v>2012</v>
      </c>
      <c r="C47" s="525" t="e">
        <f>HLOOKUP(Introduction!$G$4,nametranslations,26,FALSE)</f>
        <v>#N/A</v>
      </c>
      <c r="D47" s="528">
        <f>IF(ISBLANK(Regressions!D57), " ", Regressions!D57)</f>
        <v>9098</v>
      </c>
      <c r="E47" s="529" t="e">
        <f>IF(ISNUMBER(Regressions!E57),ROUND(Regressions!E57, 1), NA())</f>
        <v>#N/A</v>
      </c>
      <c r="F47" s="530" t="e">
        <f>IF(ISNUMBER(Regressions!F57),ROUND(Regressions!F57, 1), NA())</f>
        <v>#N/A</v>
      </c>
      <c r="G47" s="531" t="e">
        <f>IF(ISNUMBER(Regressions!G57),ROUND(Regressions!G57, 1), NA())</f>
        <v>#N/A</v>
      </c>
      <c r="H47" s="532" t="e">
        <f>IF(ISNUMBER(Regressions!H57),ROUND(Regressions!H57, 1), NA())</f>
        <v>#N/A</v>
      </c>
      <c r="I47" s="533" t="e">
        <f>IF(ISNUMBER(Regressions!I57),ROUND(Regressions!I57, 1), NA())</f>
        <v>#N/A</v>
      </c>
      <c r="J47" s="534" t="e">
        <f>IF(ISNUMBER(Regressions!K57),ROUND(Regressions!K57, 1), NA())</f>
        <v>#N/A</v>
      </c>
      <c r="K47" s="530" t="e">
        <f>IF(ISNUMBER(Regressions!L57),ROUND(Regressions!L57, 1), NA())</f>
        <v>#N/A</v>
      </c>
      <c r="L47" s="535" t="e">
        <f>IF(ISNUMBER(Regressions!M57),ROUND(Regressions!M57, 1), NA())</f>
        <v>#N/A</v>
      </c>
      <c r="M47" s="532" t="e">
        <f>IF(ISNUMBER(Regressions!N57),ROUND(Regressions!N57, 1), NA())</f>
        <v>#N/A</v>
      </c>
      <c r="N47" s="533" t="e">
        <f>IF(ISNUMBER(Regressions!O57),ROUND(Regressions!O57, 1), NA())</f>
        <v>#N/A</v>
      </c>
      <c r="O47" s="534" t="e">
        <f>IF(ISNUMBER(Regressions!Q57),ROUND(Regressions!Q57, 1), NA())</f>
        <v>#N/A</v>
      </c>
      <c r="P47" s="530" t="e">
        <f>IF(ISNUMBER(Regressions!R57),ROUND(Regressions!R57, 1), NA())</f>
        <v>#N/A</v>
      </c>
      <c r="Q47" s="536" t="e">
        <f>IF(ISNUMBER(Regressions!S57),ROUND(Regressions!S57, 1), NA())</f>
        <v>#N/A</v>
      </c>
      <c r="R47" s="532" t="e">
        <f>IF(ISNUMBER(Regressions!T57),ROUND(Regressions!T57, 1), NA())</f>
        <v>#N/A</v>
      </c>
      <c r="S47" s="533" t="e">
        <f>IF(ISNUMBER(Regressions!U57),ROUND(Regressions!U57, 1), NA())</f>
        <v>#N/A</v>
      </c>
    </row>
    <row r="48" spans="1:19" x14ac:dyDescent="0.25">
      <c r="A48" s="525" t="e">
        <f>+Introduction!$C$7</f>
        <v>#N/A</v>
      </c>
      <c r="B48" s="526">
        <f>IF(ISBLANK(Regressions!B58), " ", Regressions!B58)</f>
        <v>2013</v>
      </c>
      <c r="C48" s="525" t="e">
        <f>HLOOKUP(Introduction!$G$4,nametranslations,26,FALSE)</f>
        <v>#N/A</v>
      </c>
      <c r="D48" s="528">
        <f>IF(ISBLANK(Regressions!D58), " ", Regressions!D58)</f>
        <v>9350</v>
      </c>
      <c r="E48" s="529" t="e">
        <f>IF(ISNUMBER(Regressions!E58),ROUND(Regressions!E58, 1), NA())</f>
        <v>#N/A</v>
      </c>
      <c r="F48" s="530" t="e">
        <f>IF(ISNUMBER(Regressions!F58),ROUND(Regressions!F58, 1), NA())</f>
        <v>#N/A</v>
      </c>
      <c r="G48" s="531" t="e">
        <f>IF(ISNUMBER(Regressions!G58),ROUND(Regressions!G58, 1), NA())</f>
        <v>#N/A</v>
      </c>
      <c r="H48" s="532" t="e">
        <f>IF(ISNUMBER(Regressions!H58),ROUND(Regressions!H58, 1), NA())</f>
        <v>#N/A</v>
      </c>
      <c r="I48" s="533" t="e">
        <f>IF(ISNUMBER(Regressions!I58),ROUND(Regressions!I58, 1), NA())</f>
        <v>#N/A</v>
      </c>
      <c r="J48" s="534" t="e">
        <f>IF(ISNUMBER(Regressions!K58),ROUND(Regressions!K58, 1), NA())</f>
        <v>#N/A</v>
      </c>
      <c r="K48" s="530" t="e">
        <f>IF(ISNUMBER(Regressions!L58),ROUND(Regressions!L58, 1), NA())</f>
        <v>#N/A</v>
      </c>
      <c r="L48" s="535" t="e">
        <f>IF(ISNUMBER(Regressions!M58),ROUND(Regressions!M58, 1), NA())</f>
        <v>#N/A</v>
      </c>
      <c r="M48" s="532" t="e">
        <f>IF(ISNUMBER(Regressions!N58),ROUND(Regressions!N58, 1), NA())</f>
        <v>#N/A</v>
      </c>
      <c r="N48" s="533" t="e">
        <f>IF(ISNUMBER(Regressions!O58),ROUND(Regressions!O58, 1), NA())</f>
        <v>#N/A</v>
      </c>
      <c r="O48" s="534" t="e">
        <f>IF(ISNUMBER(Regressions!Q58),ROUND(Regressions!Q58, 1), NA())</f>
        <v>#N/A</v>
      </c>
      <c r="P48" s="530" t="e">
        <f>IF(ISNUMBER(Regressions!R58),ROUND(Regressions!R58, 1), NA())</f>
        <v>#N/A</v>
      </c>
      <c r="Q48" s="536" t="e">
        <f>IF(ISNUMBER(Regressions!S58),ROUND(Regressions!S58, 1), NA())</f>
        <v>#N/A</v>
      </c>
      <c r="R48" s="532" t="e">
        <f>IF(ISNUMBER(Regressions!T58),ROUND(Regressions!T58, 1), NA())</f>
        <v>#N/A</v>
      </c>
      <c r="S48" s="533" t="e">
        <f>IF(ISNUMBER(Regressions!U58),ROUND(Regressions!U58, 1), NA())</f>
        <v>#N/A</v>
      </c>
    </row>
    <row r="49" spans="1:19" x14ac:dyDescent="0.25">
      <c r="A49" s="525" t="e">
        <f>+Introduction!$C$7</f>
        <v>#N/A</v>
      </c>
      <c r="B49" s="526">
        <f>IF(ISBLANK(Regressions!B59), " ", Regressions!B59)</f>
        <v>2014</v>
      </c>
      <c r="C49" s="525" t="e">
        <f>HLOOKUP(Introduction!$G$4,nametranslations,26,FALSE)</f>
        <v>#N/A</v>
      </c>
      <c r="D49" s="528">
        <f>IF(ISBLANK(Regressions!D59), " ", Regressions!D59)</f>
        <v>9547</v>
      </c>
      <c r="E49" s="529" t="e">
        <f>IF(ISNUMBER(Regressions!E59),ROUND(Regressions!E59, 1), NA())</f>
        <v>#N/A</v>
      </c>
      <c r="F49" s="530" t="e">
        <f>IF(ISNUMBER(Regressions!F59),ROUND(Regressions!F59, 1), NA())</f>
        <v>#N/A</v>
      </c>
      <c r="G49" s="531" t="e">
        <f>IF(ISNUMBER(Regressions!G59),ROUND(Regressions!G59, 1), NA())</f>
        <v>#N/A</v>
      </c>
      <c r="H49" s="532" t="e">
        <f>IF(ISNUMBER(Regressions!H59),ROUND(Regressions!H59, 1), NA())</f>
        <v>#N/A</v>
      </c>
      <c r="I49" s="533" t="e">
        <f>IF(ISNUMBER(Regressions!I59),ROUND(Regressions!I59, 1), NA())</f>
        <v>#N/A</v>
      </c>
      <c r="J49" s="534" t="e">
        <f>IF(ISNUMBER(Regressions!K59),ROUND(Regressions!K59, 1), NA())</f>
        <v>#N/A</v>
      </c>
      <c r="K49" s="530" t="e">
        <f>IF(ISNUMBER(Regressions!L59),ROUND(Regressions!L59, 1), NA())</f>
        <v>#N/A</v>
      </c>
      <c r="L49" s="535" t="e">
        <f>IF(ISNUMBER(Regressions!M59),ROUND(Regressions!M59, 1), NA())</f>
        <v>#N/A</v>
      </c>
      <c r="M49" s="532" t="e">
        <f>IF(ISNUMBER(Regressions!N59),ROUND(Regressions!N59, 1), NA())</f>
        <v>#N/A</v>
      </c>
      <c r="N49" s="533" t="e">
        <f>IF(ISNUMBER(Regressions!O59),ROUND(Regressions!O59, 1), NA())</f>
        <v>#N/A</v>
      </c>
      <c r="O49" s="534" t="e">
        <f>IF(ISNUMBER(Regressions!Q59),ROUND(Regressions!Q59, 1), NA())</f>
        <v>#N/A</v>
      </c>
      <c r="P49" s="530" t="e">
        <f>IF(ISNUMBER(Regressions!R59),ROUND(Regressions!R59, 1), NA())</f>
        <v>#N/A</v>
      </c>
      <c r="Q49" s="536" t="e">
        <f>IF(ISNUMBER(Regressions!S59),ROUND(Regressions!S59, 1), NA())</f>
        <v>#N/A</v>
      </c>
      <c r="R49" s="532" t="e">
        <f>IF(ISNUMBER(Regressions!T59),ROUND(Regressions!T59, 1), NA())</f>
        <v>#N/A</v>
      </c>
      <c r="S49" s="533" t="e">
        <f>IF(ISNUMBER(Regressions!U59),ROUND(Regressions!U59, 1), NA())</f>
        <v>#N/A</v>
      </c>
    </row>
    <row r="50" spans="1:19" x14ac:dyDescent="0.25">
      <c r="A50" s="525" t="e">
        <f>+Introduction!$C$7</f>
        <v>#N/A</v>
      </c>
      <c r="B50" s="526">
        <f>IF(ISBLANK(Regressions!B60), " ", Regressions!B60)</f>
        <v>2015</v>
      </c>
      <c r="C50" s="525" t="e">
        <f>HLOOKUP(Introduction!$G$4,nametranslations,26,FALSE)</f>
        <v>#N/A</v>
      </c>
      <c r="D50" s="528">
        <f>IF(ISBLANK(Regressions!D60), " ", Regressions!D60)</f>
        <v>9722</v>
      </c>
      <c r="E50" s="529" t="e">
        <f>IF(ISNUMBER(Regressions!E60),ROUND(Regressions!E60, 1), NA())</f>
        <v>#N/A</v>
      </c>
      <c r="F50" s="530" t="e">
        <f>IF(ISNUMBER(Regressions!F60),ROUND(Regressions!F60, 1), NA())</f>
        <v>#N/A</v>
      </c>
      <c r="G50" s="531" t="e">
        <f>IF(ISNUMBER(Regressions!G60),ROUND(Regressions!G60, 1), NA())</f>
        <v>#N/A</v>
      </c>
      <c r="H50" s="532" t="e">
        <f>IF(ISNUMBER(Regressions!H60),ROUND(Regressions!H60, 1), NA())</f>
        <v>#N/A</v>
      </c>
      <c r="I50" s="533" t="e">
        <f>IF(ISNUMBER(Regressions!I60),ROUND(Regressions!I60, 1), NA())</f>
        <v>#N/A</v>
      </c>
      <c r="J50" s="534" t="e">
        <f>IF(ISNUMBER(Regressions!K60),ROUND(Regressions!K60, 1), NA())</f>
        <v>#N/A</v>
      </c>
      <c r="K50" s="530" t="e">
        <f>IF(ISNUMBER(Regressions!L60),ROUND(Regressions!L60, 1), NA())</f>
        <v>#N/A</v>
      </c>
      <c r="L50" s="535" t="e">
        <f>IF(ISNUMBER(Regressions!M60),ROUND(Regressions!M60, 1), NA())</f>
        <v>#N/A</v>
      </c>
      <c r="M50" s="532" t="e">
        <f>IF(ISNUMBER(Regressions!N60),ROUND(Regressions!N60, 1), NA())</f>
        <v>#N/A</v>
      </c>
      <c r="N50" s="533" t="e">
        <f>IF(ISNUMBER(Regressions!O60),ROUND(Regressions!O60, 1), NA())</f>
        <v>#N/A</v>
      </c>
      <c r="O50" s="534" t="e">
        <f>IF(ISNUMBER(Regressions!Q60),ROUND(Regressions!Q60, 1), NA())</f>
        <v>#N/A</v>
      </c>
      <c r="P50" s="530" t="e">
        <f>IF(ISNUMBER(Regressions!R60),ROUND(Regressions!R60, 1), NA())</f>
        <v>#N/A</v>
      </c>
      <c r="Q50" s="536" t="e">
        <f>IF(ISNUMBER(Regressions!S60),ROUND(Regressions!S60, 1), NA())</f>
        <v>#N/A</v>
      </c>
      <c r="R50" s="532" t="e">
        <f>IF(ISNUMBER(Regressions!T60),ROUND(Regressions!T60, 1), NA())</f>
        <v>#N/A</v>
      </c>
      <c r="S50" s="533" t="e">
        <f>IF(ISNUMBER(Regressions!U60),ROUND(Regressions!U60, 1), NA())</f>
        <v>#N/A</v>
      </c>
    </row>
    <row r="51" spans="1:19" x14ac:dyDescent="0.25">
      <c r="A51" s="525" t="e">
        <f>+Introduction!$C$7</f>
        <v>#N/A</v>
      </c>
      <c r="B51" s="526">
        <f>IF(ISBLANK(Regressions!B61), " ", Regressions!B61)</f>
        <v>2016</v>
      </c>
      <c r="C51" s="525" t="e">
        <f>HLOOKUP(Introduction!$G$4,nametranslations,26,FALSE)</f>
        <v>#N/A</v>
      </c>
      <c r="D51" s="528">
        <f>IF(ISBLANK(Regressions!D61), " ", Regressions!D61)</f>
        <v>9878</v>
      </c>
      <c r="E51" s="529" t="e">
        <f>IF(ISNUMBER(Regressions!E61),ROUND(Regressions!E61, 1), NA())</f>
        <v>#N/A</v>
      </c>
      <c r="F51" s="530" t="e">
        <f>IF(ISNUMBER(Regressions!F61),ROUND(Regressions!F61, 1), NA())</f>
        <v>#N/A</v>
      </c>
      <c r="G51" s="531" t="e">
        <f>IF(ISNUMBER(Regressions!G61),ROUND(Regressions!G61, 1), NA())</f>
        <v>#N/A</v>
      </c>
      <c r="H51" s="532" t="e">
        <f>IF(ISNUMBER(Regressions!H61),ROUND(Regressions!H61, 1), NA())</f>
        <v>#N/A</v>
      </c>
      <c r="I51" s="533" t="e">
        <f>IF(ISNUMBER(Regressions!I61),ROUND(Regressions!I61, 1), NA())</f>
        <v>#N/A</v>
      </c>
      <c r="J51" s="534" t="e">
        <f>IF(ISNUMBER(Regressions!K61),ROUND(Regressions!K61, 1), NA())</f>
        <v>#N/A</v>
      </c>
      <c r="K51" s="530" t="e">
        <f>IF(ISNUMBER(Regressions!L61),ROUND(Regressions!L61, 1), NA())</f>
        <v>#N/A</v>
      </c>
      <c r="L51" s="535" t="e">
        <f>IF(ISNUMBER(Regressions!M61),ROUND(Regressions!M61, 1), NA())</f>
        <v>#N/A</v>
      </c>
      <c r="M51" s="532" t="e">
        <f>IF(ISNUMBER(Regressions!N61),ROUND(Regressions!N61, 1), NA())</f>
        <v>#N/A</v>
      </c>
      <c r="N51" s="533" t="e">
        <f>IF(ISNUMBER(Regressions!O61),ROUND(Regressions!O61, 1), NA())</f>
        <v>#N/A</v>
      </c>
      <c r="O51" s="534" t="e">
        <f>IF(ISNUMBER(Regressions!Q61),ROUND(Regressions!Q61, 1), NA())</f>
        <v>#N/A</v>
      </c>
      <c r="P51" s="530" t="e">
        <f>IF(ISNUMBER(Regressions!R61),ROUND(Regressions!R61, 1), NA())</f>
        <v>#N/A</v>
      </c>
      <c r="Q51" s="536" t="e">
        <f>IF(ISNUMBER(Regressions!S61),ROUND(Regressions!S61, 1), NA())</f>
        <v>#N/A</v>
      </c>
      <c r="R51" s="532" t="e">
        <f>IF(ISNUMBER(Regressions!T61),ROUND(Regressions!T61, 1), NA())</f>
        <v>#N/A</v>
      </c>
      <c r="S51" s="533" t="e">
        <f>IF(ISNUMBER(Regressions!U61),ROUND(Regressions!U61, 1), NA())</f>
        <v>#N/A</v>
      </c>
    </row>
    <row r="52" spans="1:19" x14ac:dyDescent="0.25">
      <c r="A52" s="525" t="e">
        <f>+Introduction!$C$7</f>
        <v>#N/A</v>
      </c>
      <c r="B52" s="526">
        <f>IF(ISBLANK(Regressions!B62), " ", Regressions!B62)</f>
        <v>2017</v>
      </c>
      <c r="C52" s="525" t="e">
        <f>HLOOKUP(Introduction!$G$4,nametranslations,26,FALSE)</f>
        <v>#N/A</v>
      </c>
      <c r="D52" s="528">
        <f>IF(ISBLANK(Regressions!D62), " ", Regressions!D62)</f>
        <v>10009</v>
      </c>
      <c r="E52" s="529" t="e">
        <f>IF(ISNUMBER(Regressions!E62),ROUND(Regressions!E62, 1), NA())</f>
        <v>#N/A</v>
      </c>
      <c r="F52" s="530" t="e">
        <f>IF(ISNUMBER(Regressions!F62),ROUND(Regressions!F62, 1), NA())</f>
        <v>#N/A</v>
      </c>
      <c r="G52" s="531" t="e">
        <f>IF(ISNUMBER(Regressions!G62),ROUND(Regressions!G62, 1), NA())</f>
        <v>#N/A</v>
      </c>
      <c r="H52" s="532" t="e">
        <f>IF(ISNUMBER(Regressions!H62),ROUND(Regressions!H62, 1), NA())</f>
        <v>#N/A</v>
      </c>
      <c r="I52" s="533" t="e">
        <f>IF(ISNUMBER(Regressions!I62),ROUND(Regressions!I62, 1), NA())</f>
        <v>#N/A</v>
      </c>
      <c r="J52" s="534" t="e">
        <f>IF(ISNUMBER(Regressions!K62),ROUND(Regressions!K62, 1), NA())</f>
        <v>#N/A</v>
      </c>
      <c r="K52" s="530" t="e">
        <f>IF(ISNUMBER(Regressions!L62),ROUND(Regressions!L62, 1), NA())</f>
        <v>#N/A</v>
      </c>
      <c r="L52" s="535" t="e">
        <f>IF(ISNUMBER(Regressions!M62),ROUND(Regressions!M62, 1), NA())</f>
        <v>#N/A</v>
      </c>
      <c r="M52" s="532" t="e">
        <f>IF(ISNUMBER(Regressions!N62),ROUND(Regressions!N62, 1), NA())</f>
        <v>#N/A</v>
      </c>
      <c r="N52" s="533" t="e">
        <f>IF(ISNUMBER(Regressions!O62),ROUND(Regressions!O62, 1), NA())</f>
        <v>#N/A</v>
      </c>
      <c r="O52" s="534" t="e">
        <f>IF(ISNUMBER(Regressions!Q62),ROUND(Regressions!Q62, 1), NA())</f>
        <v>#N/A</v>
      </c>
      <c r="P52" s="530" t="e">
        <f>IF(ISNUMBER(Regressions!R62),ROUND(Regressions!R62, 1), NA())</f>
        <v>#N/A</v>
      </c>
      <c r="Q52" s="536" t="e">
        <f>IF(ISNUMBER(Regressions!S62),ROUND(Regressions!S62, 1), NA())</f>
        <v>#N/A</v>
      </c>
      <c r="R52" s="532" t="e">
        <f>IF(ISNUMBER(Regressions!T62),ROUND(Regressions!T62, 1), NA())</f>
        <v>#N/A</v>
      </c>
      <c r="S52" s="533" t="e">
        <f>IF(ISNUMBER(Regressions!U62),ROUND(Regressions!U62, 1), NA())</f>
        <v>#N/A</v>
      </c>
    </row>
    <row r="53" spans="1:19" x14ac:dyDescent="0.25">
      <c r="A53" s="525" t="e">
        <f>+Introduction!$C$7</f>
        <v>#N/A</v>
      </c>
      <c r="B53" s="526">
        <f>IF(ISBLANK(Regressions!B63), " ", Regressions!B63)</f>
        <v>2018</v>
      </c>
      <c r="C53" s="525" t="e">
        <f>HLOOKUP(Introduction!$G$4,nametranslations,26,FALSE)</f>
        <v>#N/A</v>
      </c>
      <c r="D53" s="528">
        <f>IF(ISBLANK(Regressions!D63), " ", Regressions!D63)</f>
        <v>10116</v>
      </c>
      <c r="E53" s="529" t="e">
        <f>IF(ISNUMBER(Regressions!E63),ROUND(Regressions!E63, 1), NA())</f>
        <v>#N/A</v>
      </c>
      <c r="F53" s="530" t="e">
        <f>IF(ISNUMBER(Regressions!F63),ROUND(Regressions!F63, 1), NA())</f>
        <v>#N/A</v>
      </c>
      <c r="G53" s="531" t="e">
        <f>IF(ISNUMBER(Regressions!G63),ROUND(Regressions!G63, 1), NA())</f>
        <v>#N/A</v>
      </c>
      <c r="H53" s="532" t="e">
        <f>IF(ISNUMBER(Regressions!H63),ROUND(Regressions!H63, 1), NA())</f>
        <v>#N/A</v>
      </c>
      <c r="I53" s="533" t="e">
        <f>IF(ISNUMBER(Regressions!I63),ROUND(Regressions!I63, 1), NA())</f>
        <v>#N/A</v>
      </c>
      <c r="J53" s="534" t="e">
        <f>IF(ISNUMBER(Regressions!K63),ROUND(Regressions!K63, 1), NA())</f>
        <v>#N/A</v>
      </c>
      <c r="K53" s="530" t="e">
        <f>IF(ISNUMBER(Regressions!L63),ROUND(Regressions!L63, 1), NA())</f>
        <v>#N/A</v>
      </c>
      <c r="L53" s="535" t="e">
        <f>IF(ISNUMBER(Regressions!M63),ROUND(Regressions!M63, 1), NA())</f>
        <v>#N/A</v>
      </c>
      <c r="M53" s="532" t="e">
        <f>IF(ISNUMBER(Regressions!N63),ROUND(Regressions!N63, 1), NA())</f>
        <v>#N/A</v>
      </c>
      <c r="N53" s="533" t="e">
        <f>IF(ISNUMBER(Regressions!O63),ROUND(Regressions!O63, 1), NA())</f>
        <v>#N/A</v>
      </c>
      <c r="O53" s="534" t="e">
        <f>IF(ISNUMBER(Regressions!Q63),ROUND(Regressions!Q63, 1), NA())</f>
        <v>#N/A</v>
      </c>
      <c r="P53" s="530" t="e">
        <f>IF(ISNUMBER(Regressions!R63),ROUND(Regressions!R63, 1), NA())</f>
        <v>#N/A</v>
      </c>
      <c r="Q53" s="536" t="e">
        <f>IF(ISNUMBER(Regressions!S63),ROUND(Regressions!S63, 1), NA())</f>
        <v>#N/A</v>
      </c>
      <c r="R53" s="532" t="e">
        <f>IF(ISNUMBER(Regressions!T63),ROUND(Regressions!T63, 1), NA())</f>
        <v>#N/A</v>
      </c>
      <c r="S53" s="533" t="e">
        <f>IF(ISNUMBER(Regressions!U63),ROUND(Regressions!U63, 1), NA())</f>
        <v>#N/A</v>
      </c>
    </row>
    <row r="54" spans="1:19" x14ac:dyDescent="0.25">
      <c r="A54" s="525" t="e">
        <f>+Introduction!$C$7</f>
        <v>#N/A</v>
      </c>
      <c r="B54" s="526">
        <f>IF(ISBLANK(Regressions!B64), " ", Regressions!B64)</f>
        <v>2019</v>
      </c>
      <c r="C54" s="525" t="e">
        <f>HLOOKUP(Introduction!$G$4,nametranslations,26,FALSE)</f>
        <v>#N/A</v>
      </c>
      <c r="D54" s="528">
        <f>IF(ISBLANK(Regressions!D64), " ", Regressions!D64)</f>
        <v>10214</v>
      </c>
      <c r="E54" s="529" t="e">
        <f>IF(ISNUMBER(Regressions!E64),ROUND(Regressions!E64, 1), NA())</f>
        <v>#N/A</v>
      </c>
      <c r="F54" s="530" t="e">
        <f>IF(ISNUMBER(Regressions!F64),ROUND(Regressions!F64, 1), NA())</f>
        <v>#N/A</v>
      </c>
      <c r="G54" s="531" t="e">
        <f>IF(ISNUMBER(Regressions!G64),ROUND(Regressions!G64, 1), NA())</f>
        <v>#N/A</v>
      </c>
      <c r="H54" s="532" t="e">
        <f>IF(ISNUMBER(Regressions!H64),ROUND(Regressions!H64, 1), NA())</f>
        <v>#N/A</v>
      </c>
      <c r="I54" s="533" t="e">
        <f>IF(ISNUMBER(Regressions!I64),ROUND(Regressions!I64, 1), NA())</f>
        <v>#N/A</v>
      </c>
      <c r="J54" s="534" t="e">
        <f>IF(ISNUMBER(Regressions!K64),ROUND(Regressions!K64, 1), NA())</f>
        <v>#N/A</v>
      </c>
      <c r="K54" s="530" t="e">
        <f>IF(ISNUMBER(Regressions!L64),ROUND(Regressions!L64, 1), NA())</f>
        <v>#N/A</v>
      </c>
      <c r="L54" s="535" t="e">
        <f>IF(ISNUMBER(Regressions!M64),ROUND(Regressions!M64, 1), NA())</f>
        <v>#N/A</v>
      </c>
      <c r="M54" s="532" t="e">
        <f>IF(ISNUMBER(Regressions!N64),ROUND(Regressions!N64, 1), NA())</f>
        <v>#N/A</v>
      </c>
      <c r="N54" s="533" t="e">
        <f>IF(ISNUMBER(Regressions!O64),ROUND(Regressions!O64, 1), NA())</f>
        <v>#N/A</v>
      </c>
      <c r="O54" s="534" t="e">
        <f>IF(ISNUMBER(Regressions!Q64),ROUND(Regressions!Q64, 1), NA())</f>
        <v>#N/A</v>
      </c>
      <c r="P54" s="530" t="e">
        <f>IF(ISNUMBER(Regressions!R64),ROUND(Regressions!R64, 1), NA())</f>
        <v>#N/A</v>
      </c>
      <c r="Q54" s="536" t="e">
        <f>IF(ISNUMBER(Regressions!S64),ROUND(Regressions!S64, 1), NA())</f>
        <v>#N/A</v>
      </c>
      <c r="R54" s="532" t="e">
        <f>IF(ISNUMBER(Regressions!T64),ROUND(Regressions!T64, 1), NA())</f>
        <v>#N/A</v>
      </c>
      <c r="S54" s="533" t="e">
        <f>IF(ISNUMBER(Regressions!U64),ROUND(Regressions!U64, 1), NA())</f>
        <v>#N/A</v>
      </c>
    </row>
    <row r="55" spans="1:19" ht="13.5" customHeight="1" x14ac:dyDescent="0.25">
      <c r="A55" s="525" t="e">
        <f>+Introduction!$C$7</f>
        <v>#N/A</v>
      </c>
      <c r="B55" s="526">
        <f>IF(ISBLANK(Regressions!B65), " ", Regressions!B65)</f>
        <v>2020</v>
      </c>
      <c r="C55" s="525" t="e">
        <f>HLOOKUP(Introduction!$G$4,nametranslations,26,FALSE)</f>
        <v>#N/A</v>
      </c>
      <c r="D55" s="528">
        <f>IF(ISBLANK(Regressions!D65), " ", Regressions!D65)</f>
        <v>10312</v>
      </c>
      <c r="E55" s="529" t="e">
        <f>IF(ISNUMBER(Regressions!E65),ROUND(Regressions!E65, 1), NA())</f>
        <v>#N/A</v>
      </c>
      <c r="F55" s="530" t="e">
        <f>IF(ISNUMBER(Regressions!F65),ROUND(Regressions!F65, 1), NA())</f>
        <v>#N/A</v>
      </c>
      <c r="G55" s="531" t="e">
        <f>IF(ISNUMBER(Regressions!G65),ROUND(Regressions!G65, 1), NA())</f>
        <v>#N/A</v>
      </c>
      <c r="H55" s="532" t="e">
        <f>IF(ISNUMBER(Regressions!H65),ROUND(Regressions!H65, 1), NA())</f>
        <v>#N/A</v>
      </c>
      <c r="I55" s="533" t="e">
        <f>IF(ISNUMBER(Regressions!I65),ROUND(Regressions!I65, 1), NA())</f>
        <v>#N/A</v>
      </c>
      <c r="J55" s="534" t="e">
        <f>IF(ISNUMBER(Regressions!K65),ROUND(Regressions!K65, 1), NA())</f>
        <v>#N/A</v>
      </c>
      <c r="K55" s="530" t="e">
        <f>IF(ISNUMBER(Regressions!L65),ROUND(Regressions!L65, 1), NA())</f>
        <v>#N/A</v>
      </c>
      <c r="L55" s="535" t="e">
        <f>IF(ISNUMBER(Regressions!M65),ROUND(Regressions!M65, 1), NA())</f>
        <v>#N/A</v>
      </c>
      <c r="M55" s="532" t="e">
        <f>IF(ISNUMBER(Regressions!N65),ROUND(Regressions!N65, 1), NA())</f>
        <v>#N/A</v>
      </c>
      <c r="N55" s="533" t="e">
        <f>IF(ISNUMBER(Regressions!O65),ROUND(Regressions!O65, 1), NA())</f>
        <v>#N/A</v>
      </c>
      <c r="O55" s="534" t="e">
        <f>IF(ISNUMBER(Regressions!Q65),ROUND(Regressions!Q65, 1), NA())</f>
        <v>#N/A</v>
      </c>
      <c r="P55" s="530" t="e">
        <f>IF(ISNUMBER(Regressions!R65),ROUND(Regressions!R65, 1), NA())</f>
        <v>#N/A</v>
      </c>
      <c r="Q55" s="536" t="e">
        <f>IF(ISNUMBER(Regressions!S65),ROUND(Regressions!S65, 1), NA())</f>
        <v>#N/A</v>
      </c>
      <c r="R55" s="532" t="e">
        <f>IF(ISNUMBER(Regressions!T65),ROUND(Regressions!T65, 1), NA())</f>
        <v>#N/A</v>
      </c>
      <c r="S55" s="533" t="e">
        <f>IF(ISNUMBER(Regressions!U65),ROUND(Regressions!U65, 1), NA())</f>
        <v>#N/A</v>
      </c>
    </row>
    <row r="56" spans="1:19" x14ac:dyDescent="0.25">
      <c r="A56" s="525" t="e">
        <f>+Introduction!$C$7</f>
        <v>#N/A</v>
      </c>
      <c r="B56" s="526">
        <f>IF(ISBLANK(Regressions!B66), " ", Regressions!B66)</f>
        <v>2021</v>
      </c>
      <c r="C56" s="525" t="e">
        <f>HLOOKUP(Introduction!$G$4,nametranslations,26,FALSE)</f>
        <v>#N/A</v>
      </c>
      <c r="D56" s="528">
        <f>IF(ISBLANK(Regressions!D66), " ", Regressions!D66)</f>
        <v>10380</v>
      </c>
      <c r="E56" s="534" t="e">
        <f>IF(ISNUMBER(Regressions!E66),ROUND(Regressions!E66, 1), NA())</f>
        <v>#N/A</v>
      </c>
      <c r="F56" s="537" t="e">
        <f>IF(ISNUMBER(Regressions!F66),ROUND(Regressions!F66, 1), NA())</f>
        <v>#N/A</v>
      </c>
      <c r="G56" s="538" t="e">
        <f>IF(ISNUMBER(Regressions!G66),ROUND(Regressions!G66, 1), NA())</f>
        <v>#N/A</v>
      </c>
      <c r="H56" s="532" t="e">
        <f>IF(ISNUMBER(Regressions!H66),ROUND(Regressions!H66, 1), NA())</f>
        <v>#N/A</v>
      </c>
      <c r="I56" s="533" t="e">
        <f>IF(ISNUMBER(Regressions!I66),ROUND(Regressions!I66, 1), NA())</f>
        <v>#N/A</v>
      </c>
      <c r="J56" s="534" t="e">
        <f>IF(ISNUMBER(Regressions!K66),ROUND(Regressions!K66, 1), NA())</f>
        <v>#N/A</v>
      </c>
      <c r="K56" s="537" t="e">
        <f>IF(ISNUMBER(Regressions!L66),ROUND(Regressions!L66, 1), NA())</f>
        <v>#N/A</v>
      </c>
      <c r="L56" s="539" t="e">
        <f>IF(ISNUMBER(Regressions!M66),ROUND(Regressions!M66, 1), NA())</f>
        <v>#N/A</v>
      </c>
      <c r="M56" s="532" t="e">
        <f>IF(ISNUMBER(Regressions!N66),ROUND(Regressions!N66, 1), NA())</f>
        <v>#N/A</v>
      </c>
      <c r="N56" s="533" t="e">
        <f>IF(ISNUMBER(Regressions!O66),ROUND(Regressions!O66, 1), NA())</f>
        <v>#N/A</v>
      </c>
      <c r="O56" s="534" t="e">
        <f>IF(ISNUMBER(Regressions!Q66),ROUND(Regressions!Q66, 1), NA())</f>
        <v>#N/A</v>
      </c>
      <c r="P56" s="537" t="e">
        <f>IF(ISNUMBER(Regressions!R66),ROUND(Regressions!R66, 1), NA())</f>
        <v>#N/A</v>
      </c>
      <c r="Q56" s="540" t="e">
        <f>IF(ISNUMBER(Regressions!S66),ROUND(Regressions!S66, 1), NA())</f>
        <v>#N/A</v>
      </c>
      <c r="R56" s="532" t="e">
        <f>IF(ISNUMBER(Regressions!T66),ROUND(Regressions!T66, 1), NA())</f>
        <v>#N/A</v>
      </c>
      <c r="S56" s="533" t="e">
        <f>IF(ISNUMBER(Regressions!U66),ROUND(Regressions!U66, 1), NA())</f>
        <v>#N/A</v>
      </c>
    </row>
    <row r="57" spans="1:19" x14ac:dyDescent="0.25">
      <c r="A57" s="525" t="e">
        <f>+Introduction!$C$7</f>
        <v>#N/A</v>
      </c>
      <c r="B57" s="526">
        <f>IF(ISBLANK(Regressions!B67), " ", Regressions!B67)</f>
        <v>2022</v>
      </c>
      <c r="C57" s="525" t="e">
        <f>HLOOKUP(Introduction!$G$4,nametranslations,26,FALSE)</f>
        <v>#N/A</v>
      </c>
      <c r="D57" s="528">
        <f>IF(ISBLANK(Regressions!D67), " ", Regressions!D67)</f>
        <v>10569</v>
      </c>
      <c r="E57" s="529" t="e">
        <f>IF(ISNUMBER(Regressions!E67),ROUND(Regressions!E67, 1), NA())</f>
        <v>#N/A</v>
      </c>
      <c r="F57" s="530" t="e">
        <f>IF(ISNUMBER(Regressions!F67),ROUND(Regressions!F67, 1), NA())</f>
        <v>#N/A</v>
      </c>
      <c r="G57" s="531" t="e">
        <f>IF(ISNUMBER(Regressions!G67),ROUND(Regressions!G67, 1), NA())</f>
        <v>#N/A</v>
      </c>
      <c r="H57" s="532" t="e">
        <f>IF(ISNUMBER(Regressions!H67),ROUND(Regressions!H67, 1), NA())</f>
        <v>#N/A</v>
      </c>
      <c r="I57" s="533" t="e">
        <f>IF(ISNUMBER(Regressions!I67),ROUND(Regressions!I67, 1), NA())</f>
        <v>#N/A</v>
      </c>
      <c r="J57" s="534" t="e">
        <f>IF(ISNUMBER(Regressions!K67),ROUND(Regressions!K67, 1), NA())</f>
        <v>#N/A</v>
      </c>
      <c r="K57" s="530" t="e">
        <f>IF(ISNUMBER(Regressions!L67),ROUND(Regressions!L67, 1), NA())</f>
        <v>#N/A</v>
      </c>
      <c r="L57" s="535" t="e">
        <f>IF(ISNUMBER(Regressions!M67),ROUND(Regressions!M67, 1), NA())</f>
        <v>#N/A</v>
      </c>
      <c r="M57" s="532" t="e">
        <f>IF(ISNUMBER(Regressions!N67),ROUND(Regressions!N67, 1), NA())</f>
        <v>#N/A</v>
      </c>
      <c r="N57" s="533" t="e">
        <f>IF(ISNUMBER(Regressions!O67),ROUND(Regressions!O67, 1), NA())</f>
        <v>#N/A</v>
      </c>
      <c r="O57" s="534" t="e">
        <f>IF(ISNUMBER(Regressions!Q67),ROUND(Regressions!Q67, 1), NA())</f>
        <v>#N/A</v>
      </c>
      <c r="P57" s="530" t="e">
        <f>IF(ISNUMBER(Regressions!R67),ROUND(Regressions!R67, 1), NA())</f>
        <v>#N/A</v>
      </c>
      <c r="Q57" s="536" t="e">
        <f>IF(ISNUMBER(Regressions!S67),ROUND(Regressions!S67, 1), NA())</f>
        <v>#N/A</v>
      </c>
      <c r="R57" s="532" t="e">
        <f>IF(ISNUMBER(Regressions!T67),ROUND(Regressions!T67, 1), NA())</f>
        <v>#N/A</v>
      </c>
      <c r="S57" s="533" t="e">
        <f>IF(ISNUMBER(Regressions!U67),ROUND(Regressions!U67, 1), NA())</f>
        <v>#N/A</v>
      </c>
    </row>
    <row r="58" spans="1:19" x14ac:dyDescent="0.25">
      <c r="A58" s="525" t="e">
        <f>+Introduction!$C$7</f>
        <v>#N/A</v>
      </c>
      <c r="B58" s="526">
        <f>IF(ISBLANK(Regressions!B68), " ", Regressions!B68)</f>
        <v>2023</v>
      </c>
      <c r="C58" s="525" t="e">
        <f>HLOOKUP(Introduction!$G$4,nametranslations,26,FALSE)</f>
        <v>#N/A</v>
      </c>
      <c r="D58" s="528">
        <f>IF(ISBLANK(Regressions!D68), " ", Regressions!D68)</f>
        <v>10737</v>
      </c>
      <c r="E58" s="529" t="e">
        <f>IF(ISNUMBER(Regressions!E68),ROUND(Regressions!E68, 1), NA())</f>
        <v>#N/A</v>
      </c>
      <c r="F58" s="530" t="e">
        <f>IF(ISNUMBER(Regressions!F68),ROUND(Regressions!F68, 1), NA())</f>
        <v>#N/A</v>
      </c>
      <c r="G58" s="531" t="e">
        <f>IF(ISNUMBER(Regressions!G68),ROUND(Regressions!G68, 1), NA())</f>
        <v>#N/A</v>
      </c>
      <c r="H58" s="532" t="e">
        <f>IF(ISNUMBER(Regressions!H68),ROUND(Regressions!H68, 1), NA())</f>
        <v>#N/A</v>
      </c>
      <c r="I58" s="533" t="e">
        <f>IF(ISNUMBER(Regressions!I68),ROUND(Regressions!I68, 1), NA())</f>
        <v>#N/A</v>
      </c>
      <c r="J58" s="534" t="e">
        <f>IF(ISNUMBER(Regressions!K68),ROUND(Regressions!K68, 1), NA())</f>
        <v>#N/A</v>
      </c>
      <c r="K58" s="530" t="e">
        <f>IF(ISNUMBER(Regressions!L68),ROUND(Regressions!L68, 1), NA())</f>
        <v>#N/A</v>
      </c>
      <c r="L58" s="535" t="e">
        <f>IF(ISNUMBER(Regressions!M68),ROUND(Regressions!M68, 1), NA())</f>
        <v>#N/A</v>
      </c>
      <c r="M58" s="532" t="e">
        <f>IF(ISNUMBER(Regressions!N68),ROUND(Regressions!N68, 1), NA())</f>
        <v>#N/A</v>
      </c>
      <c r="N58" s="533" t="e">
        <f>IF(ISNUMBER(Regressions!O68),ROUND(Regressions!O68, 1), NA())</f>
        <v>#N/A</v>
      </c>
      <c r="O58" s="534" t="e">
        <f>IF(ISNUMBER(Regressions!Q68),ROUND(Regressions!Q68, 1), NA())</f>
        <v>#N/A</v>
      </c>
      <c r="P58" s="530" t="e">
        <f>IF(ISNUMBER(Regressions!R68),ROUND(Regressions!R68, 1), NA())</f>
        <v>#N/A</v>
      </c>
      <c r="Q58" s="536" t="e">
        <f>IF(ISNUMBER(Regressions!S68),ROUND(Regressions!S68, 1), NA())</f>
        <v>#N/A</v>
      </c>
      <c r="R58" s="532" t="e">
        <f>IF(ISNUMBER(Regressions!T68),ROUND(Regressions!T68, 1), NA())</f>
        <v>#N/A</v>
      </c>
      <c r="S58" s="533" t="e">
        <f>IF(ISNUMBER(Regressions!U68),ROUND(Regressions!U68, 1), NA())</f>
        <v>#N/A</v>
      </c>
    </row>
    <row r="59" spans="1:19" x14ac:dyDescent="0.25">
      <c r="A59" s="525" t="e">
        <f>+Introduction!$C$7</f>
        <v>#N/A</v>
      </c>
      <c r="B59" s="526">
        <f>IF(ISBLANK(Regressions!B69), " ", Regressions!B69)</f>
        <v>2024</v>
      </c>
      <c r="C59" s="525" t="e">
        <f>HLOOKUP(Introduction!$G$4,nametranslations,26,FALSE)</f>
        <v>#N/A</v>
      </c>
      <c r="D59" s="528">
        <f>IF(ISBLANK(Regressions!D69), " ", Regressions!D69)</f>
        <v>11072</v>
      </c>
      <c r="E59" s="529" t="e">
        <f>IF(ISNUMBER(Regressions!E69),ROUND(Regressions!E69, 1), NA())</f>
        <v>#N/A</v>
      </c>
      <c r="F59" s="530" t="e">
        <f>IF(ISNUMBER(Regressions!F69),ROUND(Regressions!F69, 1), NA())</f>
        <v>#N/A</v>
      </c>
      <c r="G59" s="531" t="e">
        <f>IF(ISNUMBER(Regressions!G69),ROUND(Regressions!G69, 1), NA())</f>
        <v>#N/A</v>
      </c>
      <c r="H59" s="532" t="e">
        <f>IF(ISNUMBER(Regressions!H69),ROUND(Regressions!H69, 1), NA())</f>
        <v>#N/A</v>
      </c>
      <c r="I59" s="533" t="e">
        <f>IF(ISNUMBER(Regressions!I69),ROUND(Regressions!I69, 1), NA())</f>
        <v>#N/A</v>
      </c>
      <c r="J59" s="534" t="e">
        <f>IF(ISNUMBER(Regressions!K69),ROUND(Regressions!K69, 1), NA())</f>
        <v>#N/A</v>
      </c>
      <c r="K59" s="530" t="e">
        <f>IF(ISNUMBER(Regressions!L69),ROUND(Regressions!L69, 1), NA())</f>
        <v>#N/A</v>
      </c>
      <c r="L59" s="535" t="e">
        <f>IF(ISNUMBER(Regressions!M69),ROUND(Regressions!M69, 1), NA())</f>
        <v>#N/A</v>
      </c>
      <c r="M59" s="532" t="e">
        <f>IF(ISNUMBER(Regressions!N69),ROUND(Regressions!N69, 1), NA())</f>
        <v>#N/A</v>
      </c>
      <c r="N59" s="533" t="e">
        <f>IF(ISNUMBER(Regressions!O69),ROUND(Regressions!O69, 1), NA())</f>
        <v>#N/A</v>
      </c>
      <c r="O59" s="534" t="e">
        <f>IF(ISNUMBER(Regressions!Q69),ROUND(Regressions!Q69, 1), NA())</f>
        <v>#N/A</v>
      </c>
      <c r="P59" s="530" t="e">
        <f>IF(ISNUMBER(Regressions!R69),ROUND(Regressions!R69, 1), NA())</f>
        <v>#N/A</v>
      </c>
      <c r="Q59" s="536" t="e">
        <f>IF(ISNUMBER(Regressions!S69),ROUND(Regressions!S69, 1), NA())</f>
        <v>#N/A</v>
      </c>
      <c r="R59" s="532" t="e">
        <f>IF(ISNUMBER(Regressions!T69),ROUND(Regressions!T69, 1), NA())</f>
        <v>#N/A</v>
      </c>
      <c r="S59" s="533" t="e">
        <f>IF(ISNUMBER(Regressions!U69),ROUND(Regressions!U69, 1), NA())</f>
        <v>#N/A</v>
      </c>
    </row>
    <row r="60" spans="1:19" x14ac:dyDescent="0.25">
      <c r="A60" s="541" t="e">
        <f>+Introduction!$C$7</f>
        <v>#N/A</v>
      </c>
      <c r="B60" s="542">
        <f>IF(ISBLANK(Regressions!B70), " ", Regressions!B70)</f>
        <v>2025</v>
      </c>
      <c r="C60" s="541" t="e">
        <f>HLOOKUP(Introduction!$G$4,nametranslations,26,FALSE)</f>
        <v>#N/A</v>
      </c>
      <c r="D60" s="543">
        <f>IF(ISBLANK(Regressions!D70), " ", Regressions!D70)</f>
        <v>11242</v>
      </c>
      <c r="E60" s="544" t="e">
        <f>IF(ISNUMBER(Regressions!E70),ROUND(Regressions!E70, 1), NA())</f>
        <v>#N/A</v>
      </c>
      <c r="F60" s="545" t="e">
        <f>IF(ISNUMBER(Regressions!F70),ROUND(Regressions!F70, 1), NA())</f>
        <v>#N/A</v>
      </c>
      <c r="G60" s="546" t="e">
        <f>IF(ISNUMBER(Regressions!G70),ROUND(Regressions!G70, 1), NA())</f>
        <v>#N/A</v>
      </c>
      <c r="H60" s="547" t="e">
        <f>IF(ISNUMBER(Regressions!H70),ROUND(Regressions!H70, 1), NA())</f>
        <v>#N/A</v>
      </c>
      <c r="I60" s="548" t="e">
        <f>IF(ISNUMBER(Regressions!I70),ROUND(Regressions!I70, 1), NA())</f>
        <v>#N/A</v>
      </c>
      <c r="J60" s="549" t="e">
        <f>IF(ISNUMBER(Regressions!K70),ROUND(Regressions!K70, 1), NA())</f>
        <v>#N/A</v>
      </c>
      <c r="K60" s="545" t="e">
        <f>IF(ISNUMBER(Regressions!L70),ROUND(Regressions!L70, 1), NA())</f>
        <v>#N/A</v>
      </c>
      <c r="L60" s="550" t="e">
        <f>IF(ISNUMBER(Regressions!M70),ROUND(Regressions!M70, 1), NA())</f>
        <v>#N/A</v>
      </c>
      <c r="M60" s="547" t="e">
        <f>IF(ISNUMBER(Regressions!N70),ROUND(Regressions!N70, 1), NA())</f>
        <v>#N/A</v>
      </c>
      <c r="N60" s="548" t="e">
        <f>IF(ISNUMBER(Regressions!O70),ROUND(Regressions!O70, 1), NA())</f>
        <v>#N/A</v>
      </c>
      <c r="O60" s="549" t="e">
        <f>IF(ISNUMBER(Regressions!Q70),ROUND(Regressions!Q70, 1), NA())</f>
        <v>#N/A</v>
      </c>
      <c r="P60" s="545" t="e">
        <f>IF(ISNUMBER(Regressions!R70),ROUND(Regressions!R70, 1), NA())</f>
        <v>#N/A</v>
      </c>
      <c r="Q60" s="551" t="e">
        <f>IF(ISNUMBER(Regressions!S70),ROUND(Regressions!S70, 1), NA())</f>
        <v>#N/A</v>
      </c>
      <c r="R60" s="547" t="e">
        <f>IF(ISNUMBER(Regressions!T70),ROUND(Regressions!T70, 1), NA())</f>
        <v>#N/A</v>
      </c>
      <c r="S60" s="548" t="e">
        <f>IF(ISNUMBER(Regressions!U70),ROUND(Regressions!U70, 1), NA())</f>
        <v>#N/A</v>
      </c>
    </row>
    <row r="61" spans="1:19" hidden="1" x14ac:dyDescent="0.25">
      <c r="A61" s="525" t="e">
        <f>+Introduction!$C$7</f>
        <v>#N/A</v>
      </c>
      <c r="B61" s="526">
        <f>IF(ISBLANK(Regressions!B71), " ", Regressions!B71)</f>
        <v>2026</v>
      </c>
      <c r="C61" s="525" t="e">
        <f>HLOOKUP(Introduction!$G$4,nametranslations,26,FALSE)</f>
        <v>#N/A</v>
      </c>
      <c r="D61" s="528" t="str">
        <f>IF(ISBLANK(Regressions!D71), " ", Regressions!D71)</f>
        <v xml:space="preserve"> </v>
      </c>
      <c r="E61" s="529" t="e">
        <f>IF(ISNUMBER(Regressions!E71),ROUND(Regressions!E71, 1), NA())</f>
        <v>#N/A</v>
      </c>
      <c r="F61" s="530" t="e">
        <f>IF(ISNUMBER(Regressions!F71),ROUND(Regressions!F71, 1), NA())</f>
        <v>#N/A</v>
      </c>
      <c r="G61" s="531" t="e">
        <f>IF(ISNUMBER(Regressions!G71),ROUND(Regressions!G71, 1), NA())</f>
        <v>#N/A</v>
      </c>
      <c r="H61" s="532" t="e">
        <f>IF(ISNUMBER(Regressions!H71),ROUND(Regressions!H71, 1), NA())</f>
        <v>#N/A</v>
      </c>
      <c r="I61" s="533" t="e">
        <f>IF(ISNUMBER(Regressions!I71),ROUND(Regressions!I71, 1), NA())</f>
        <v>#N/A</v>
      </c>
      <c r="J61" s="534" t="e">
        <f>IF(ISNUMBER(Regressions!K71),ROUND(Regressions!K71, 1), NA())</f>
        <v>#N/A</v>
      </c>
      <c r="K61" s="530" t="e">
        <f>IF(ISNUMBER(Regressions!L71),ROUND(Regressions!L71, 1), NA())</f>
        <v>#N/A</v>
      </c>
      <c r="L61" s="535" t="e">
        <f>IF(ISNUMBER(Regressions!M71),ROUND(Regressions!M71, 1), NA())</f>
        <v>#N/A</v>
      </c>
      <c r="M61" s="532" t="e">
        <f>IF(ISNUMBER(Regressions!N71),ROUND(Regressions!N71, 1), NA())</f>
        <v>#N/A</v>
      </c>
      <c r="N61" s="533" t="e">
        <f>IF(ISNUMBER(Regressions!O71),ROUND(Regressions!O71, 1), NA())</f>
        <v>#N/A</v>
      </c>
      <c r="O61" s="534" t="e">
        <f>IF(ISNUMBER(Regressions!Q71),ROUND(Regressions!Q71, 1), NA())</f>
        <v>#N/A</v>
      </c>
      <c r="P61" s="530" t="e">
        <f>IF(ISNUMBER(Regressions!R71),ROUND(Regressions!R71, 1), NA())</f>
        <v>#N/A</v>
      </c>
      <c r="Q61" s="536" t="e">
        <f>IF(ISNUMBER(Regressions!S71),ROUND(Regressions!S71, 1), NA())</f>
        <v>#N/A</v>
      </c>
      <c r="R61" s="532" t="e">
        <f>IF(ISNUMBER(Regressions!T71),ROUND(Regressions!T71, 1), NA())</f>
        <v>#N/A</v>
      </c>
      <c r="S61" s="533" t="e">
        <f>IF(ISNUMBER(Regressions!U71),ROUND(Regressions!U71, 1), NA())</f>
        <v>#N/A</v>
      </c>
    </row>
    <row r="62" spans="1:19" hidden="1" x14ac:dyDescent="0.25">
      <c r="A62" s="525" t="e">
        <f>+Introduction!$C$7</f>
        <v>#N/A</v>
      </c>
      <c r="B62" s="526">
        <f>IF(ISBLANK(Regressions!B72), " ", Regressions!B72)</f>
        <v>2027</v>
      </c>
      <c r="C62" s="525" t="e">
        <f>HLOOKUP(Introduction!$G$4,nametranslations,26,FALSE)</f>
        <v>#N/A</v>
      </c>
      <c r="D62" s="528" t="str">
        <f>IF(ISBLANK(Regressions!D72), " ", Regressions!D72)</f>
        <v xml:space="preserve"> </v>
      </c>
      <c r="E62" s="529" t="e">
        <f>IF(ISNUMBER(Regressions!E72),ROUND(Regressions!E72, 1), NA())</f>
        <v>#N/A</v>
      </c>
      <c r="F62" s="530" t="e">
        <f>IF(ISNUMBER(Regressions!F72),ROUND(Regressions!F72, 1), NA())</f>
        <v>#N/A</v>
      </c>
      <c r="G62" s="531" t="e">
        <f>IF(ISNUMBER(Regressions!G72),ROUND(Regressions!G72, 1), NA())</f>
        <v>#N/A</v>
      </c>
      <c r="H62" s="532" t="e">
        <f>IF(ISNUMBER(Regressions!H72),ROUND(Regressions!H72, 1), NA())</f>
        <v>#N/A</v>
      </c>
      <c r="I62" s="533" t="e">
        <f>IF(ISNUMBER(Regressions!I72),ROUND(Regressions!I72, 1), NA())</f>
        <v>#N/A</v>
      </c>
      <c r="J62" s="534" t="e">
        <f>IF(ISNUMBER(Regressions!K72),ROUND(Regressions!K72, 1), NA())</f>
        <v>#N/A</v>
      </c>
      <c r="K62" s="530" t="e">
        <f>IF(ISNUMBER(Regressions!L72),ROUND(Regressions!L72, 1), NA())</f>
        <v>#N/A</v>
      </c>
      <c r="L62" s="535" t="e">
        <f>IF(ISNUMBER(Regressions!M72),ROUND(Regressions!M72, 1), NA())</f>
        <v>#N/A</v>
      </c>
      <c r="M62" s="532" t="e">
        <f>IF(ISNUMBER(Regressions!N72),ROUND(Regressions!N72, 1), NA())</f>
        <v>#N/A</v>
      </c>
      <c r="N62" s="533" t="e">
        <f>IF(ISNUMBER(Regressions!O72),ROUND(Regressions!O72, 1), NA())</f>
        <v>#N/A</v>
      </c>
      <c r="O62" s="534" t="e">
        <f>IF(ISNUMBER(Regressions!Q72),ROUND(Regressions!Q72, 1), NA())</f>
        <v>#N/A</v>
      </c>
      <c r="P62" s="530" t="e">
        <f>IF(ISNUMBER(Regressions!R72),ROUND(Regressions!R72, 1), NA())</f>
        <v>#N/A</v>
      </c>
      <c r="Q62" s="536" t="e">
        <f>IF(ISNUMBER(Regressions!S72),ROUND(Regressions!S72, 1), NA())</f>
        <v>#N/A</v>
      </c>
      <c r="R62" s="532" t="e">
        <f>IF(ISNUMBER(Regressions!T72),ROUND(Regressions!T72, 1), NA())</f>
        <v>#N/A</v>
      </c>
      <c r="S62" s="533" t="e">
        <f>IF(ISNUMBER(Regressions!U72),ROUND(Regressions!U72, 1), NA())</f>
        <v>#N/A</v>
      </c>
    </row>
    <row r="63" spans="1:19" hidden="1" x14ac:dyDescent="0.25">
      <c r="A63" s="525" t="e">
        <f>+Introduction!$C$7</f>
        <v>#N/A</v>
      </c>
      <c r="B63" s="526">
        <f>IF(ISBLANK(Regressions!B73), " ", Regressions!B73)</f>
        <v>2028</v>
      </c>
      <c r="C63" s="525" t="e">
        <f>HLOOKUP(Introduction!$G$4,nametranslations,26,FALSE)</f>
        <v>#N/A</v>
      </c>
      <c r="D63" s="528" t="str">
        <f>IF(ISBLANK(Regressions!D73), " ", Regressions!D73)</f>
        <v xml:space="preserve"> </v>
      </c>
      <c r="E63" s="529" t="e">
        <f>IF(ISNUMBER(Regressions!E73),ROUND(Regressions!E73, 1), NA())</f>
        <v>#N/A</v>
      </c>
      <c r="F63" s="530" t="e">
        <f>IF(ISNUMBER(Regressions!F73),ROUND(Regressions!F73, 1), NA())</f>
        <v>#N/A</v>
      </c>
      <c r="G63" s="531" t="e">
        <f>IF(ISNUMBER(Regressions!G73),ROUND(Regressions!G73, 1), NA())</f>
        <v>#N/A</v>
      </c>
      <c r="H63" s="532" t="e">
        <f>IF(ISNUMBER(Regressions!H73),ROUND(Regressions!H73, 1), NA())</f>
        <v>#N/A</v>
      </c>
      <c r="I63" s="533" t="e">
        <f>IF(ISNUMBER(Regressions!I73),ROUND(Regressions!I73, 1), NA())</f>
        <v>#N/A</v>
      </c>
      <c r="J63" s="534" t="e">
        <f>IF(ISNUMBER(Regressions!K73),ROUND(Regressions!K73, 1), NA())</f>
        <v>#N/A</v>
      </c>
      <c r="K63" s="530" t="e">
        <f>IF(ISNUMBER(Regressions!L73),ROUND(Regressions!L73, 1), NA())</f>
        <v>#N/A</v>
      </c>
      <c r="L63" s="535" t="e">
        <f>IF(ISNUMBER(Regressions!M73),ROUND(Regressions!M73, 1), NA())</f>
        <v>#N/A</v>
      </c>
      <c r="M63" s="532" t="e">
        <f>IF(ISNUMBER(Regressions!N73),ROUND(Regressions!N73, 1), NA())</f>
        <v>#N/A</v>
      </c>
      <c r="N63" s="533" t="e">
        <f>IF(ISNUMBER(Regressions!O73),ROUND(Regressions!O73, 1), NA())</f>
        <v>#N/A</v>
      </c>
      <c r="O63" s="534" t="e">
        <f>IF(ISNUMBER(Regressions!Q73),ROUND(Regressions!Q73, 1), NA())</f>
        <v>#N/A</v>
      </c>
      <c r="P63" s="530" t="e">
        <f>IF(ISNUMBER(Regressions!R73),ROUND(Regressions!R73, 1), NA())</f>
        <v>#N/A</v>
      </c>
      <c r="Q63" s="536" t="e">
        <f>IF(ISNUMBER(Regressions!S73),ROUND(Regressions!S73, 1), NA())</f>
        <v>#N/A</v>
      </c>
      <c r="R63" s="532" t="e">
        <f>IF(ISNUMBER(Regressions!T73),ROUND(Regressions!T73, 1), NA())</f>
        <v>#N/A</v>
      </c>
      <c r="S63" s="533" t="e">
        <f>IF(ISNUMBER(Regressions!U73),ROUND(Regressions!U73, 1), NA())</f>
        <v>#N/A</v>
      </c>
    </row>
    <row r="64" spans="1:19" hidden="1" x14ac:dyDescent="0.25">
      <c r="A64" s="525" t="e">
        <f>+Introduction!$C$7</f>
        <v>#N/A</v>
      </c>
      <c r="B64" s="526">
        <f>IF(ISBLANK(Regressions!B74), " ", Regressions!B74)</f>
        <v>2029</v>
      </c>
      <c r="C64" s="525" t="e">
        <f>HLOOKUP(Introduction!$G$4,nametranslations,26,FALSE)</f>
        <v>#N/A</v>
      </c>
      <c r="D64" s="528" t="str">
        <f>IF(ISBLANK(Regressions!D74), " ", Regressions!D74)</f>
        <v xml:space="preserve"> </v>
      </c>
      <c r="E64" s="529" t="e">
        <f>IF(ISNUMBER(Regressions!E74),ROUND(Regressions!E74, 1), NA())</f>
        <v>#N/A</v>
      </c>
      <c r="F64" s="530" t="e">
        <f>IF(ISNUMBER(Regressions!F74),ROUND(Regressions!F74, 1), NA())</f>
        <v>#N/A</v>
      </c>
      <c r="G64" s="531" t="e">
        <f>IF(ISNUMBER(Regressions!G74),ROUND(Regressions!G74, 1), NA())</f>
        <v>#N/A</v>
      </c>
      <c r="H64" s="532" t="e">
        <f>IF(ISNUMBER(Regressions!H74),ROUND(Regressions!H74, 1), NA())</f>
        <v>#N/A</v>
      </c>
      <c r="I64" s="533" t="e">
        <f>IF(ISNUMBER(Regressions!I74),ROUND(Regressions!I74, 1), NA())</f>
        <v>#N/A</v>
      </c>
      <c r="J64" s="534" t="e">
        <f>IF(ISNUMBER(Regressions!K74),ROUND(Regressions!K74, 1), NA())</f>
        <v>#N/A</v>
      </c>
      <c r="K64" s="530" t="e">
        <f>IF(ISNUMBER(Regressions!L74),ROUND(Regressions!L74, 1), NA())</f>
        <v>#N/A</v>
      </c>
      <c r="L64" s="535" t="e">
        <f>IF(ISNUMBER(Regressions!M74),ROUND(Regressions!M74, 1), NA())</f>
        <v>#N/A</v>
      </c>
      <c r="M64" s="532" t="e">
        <f>IF(ISNUMBER(Regressions!N74),ROUND(Regressions!N74, 1), NA())</f>
        <v>#N/A</v>
      </c>
      <c r="N64" s="533" t="e">
        <f>IF(ISNUMBER(Regressions!O74),ROUND(Regressions!O74, 1), NA())</f>
        <v>#N/A</v>
      </c>
      <c r="O64" s="534" t="e">
        <f>IF(ISNUMBER(Regressions!Q74),ROUND(Regressions!Q74, 1), NA())</f>
        <v>#N/A</v>
      </c>
      <c r="P64" s="530" t="e">
        <f>IF(ISNUMBER(Regressions!R74),ROUND(Regressions!R74, 1), NA())</f>
        <v>#N/A</v>
      </c>
      <c r="Q64" s="536" t="e">
        <f>IF(ISNUMBER(Regressions!S74),ROUND(Regressions!S74, 1), NA())</f>
        <v>#N/A</v>
      </c>
      <c r="R64" s="532" t="e">
        <f>IF(ISNUMBER(Regressions!T74),ROUND(Regressions!T74, 1), NA())</f>
        <v>#N/A</v>
      </c>
      <c r="S64" s="533" t="e">
        <f>IF(ISNUMBER(Regressions!U74),ROUND(Regressions!U74, 1), NA())</f>
        <v>#N/A</v>
      </c>
    </row>
    <row r="65" spans="1:19" hidden="1" x14ac:dyDescent="0.25">
      <c r="A65" s="525" t="e">
        <f>+Introduction!$C$7</f>
        <v>#N/A</v>
      </c>
      <c r="B65" s="526">
        <f>IF(ISBLANK(Regressions!B75), " ", Regressions!B75)</f>
        <v>2030</v>
      </c>
      <c r="C65" s="525" t="e">
        <f>HLOOKUP(Introduction!$G$4,nametranslations,26,FALSE)</f>
        <v>#N/A</v>
      </c>
      <c r="D65" s="528" t="str">
        <f>IF(ISBLANK(Regressions!D75), " ", Regressions!D75)</f>
        <v xml:space="preserve"> </v>
      </c>
      <c r="E65" s="529" t="e">
        <f>IF(ISNUMBER(Regressions!E75),ROUND(Regressions!E75, 1), NA())</f>
        <v>#N/A</v>
      </c>
      <c r="F65" s="530" t="e">
        <f>IF(ISNUMBER(Regressions!F75),ROUND(Regressions!F75, 1), NA())</f>
        <v>#N/A</v>
      </c>
      <c r="G65" s="531" t="e">
        <f>IF(ISNUMBER(Regressions!G75),ROUND(Regressions!G75, 1), NA())</f>
        <v>#N/A</v>
      </c>
      <c r="H65" s="532" t="e">
        <f>IF(ISNUMBER(Regressions!H75),ROUND(Regressions!H75, 1), NA())</f>
        <v>#N/A</v>
      </c>
      <c r="I65" s="533" t="e">
        <f>IF(ISNUMBER(Regressions!I75),ROUND(Regressions!I75, 1), NA())</f>
        <v>#N/A</v>
      </c>
      <c r="J65" s="534" t="e">
        <f>IF(ISNUMBER(Regressions!K75),ROUND(Regressions!K75, 1), NA())</f>
        <v>#N/A</v>
      </c>
      <c r="K65" s="530" t="e">
        <f>IF(ISNUMBER(Regressions!L75),ROUND(Regressions!L75, 1), NA())</f>
        <v>#N/A</v>
      </c>
      <c r="L65" s="535" t="e">
        <f>IF(ISNUMBER(Regressions!M75),ROUND(Regressions!M75, 1), NA())</f>
        <v>#N/A</v>
      </c>
      <c r="M65" s="532" t="e">
        <f>IF(ISNUMBER(Regressions!N75),ROUND(Regressions!N75, 1), NA())</f>
        <v>#N/A</v>
      </c>
      <c r="N65" s="533" t="e">
        <f>IF(ISNUMBER(Regressions!O75),ROUND(Regressions!O75, 1), NA())</f>
        <v>#N/A</v>
      </c>
      <c r="O65" s="534" t="e">
        <f>IF(ISNUMBER(Regressions!Q75),ROUND(Regressions!Q75, 1), NA())</f>
        <v>#N/A</v>
      </c>
      <c r="P65" s="530" t="e">
        <f>IF(ISNUMBER(Regressions!R75),ROUND(Regressions!R75, 1), NA())</f>
        <v>#N/A</v>
      </c>
      <c r="Q65" s="536" t="e">
        <f>IF(ISNUMBER(Regressions!S75),ROUND(Regressions!S75, 1), NA())</f>
        <v>#N/A</v>
      </c>
      <c r="R65" s="532" t="e">
        <f>IF(ISNUMBER(Regressions!T75),ROUND(Regressions!T75, 1), NA())</f>
        <v>#N/A</v>
      </c>
      <c r="S65" s="533" t="e">
        <f>IF(ISNUMBER(Regressions!U75),ROUND(Regressions!U75, 1), NA())</f>
        <v>#N/A</v>
      </c>
    </row>
    <row r="66" spans="1:19" x14ac:dyDescent="0.25">
      <c r="A66" s="525" t="e">
        <f>+Introduction!$C$7</f>
        <v>#N/A</v>
      </c>
      <c r="B66" s="526">
        <f>IF(ISBLANK(Regressions!B76), " ", Regressions!B76)</f>
        <v>2000</v>
      </c>
      <c r="C66" s="525" t="e">
        <f>HLOOKUP(Introduction!$G$4,nametranslations,25,FALSE)</f>
        <v>#N/A</v>
      </c>
      <c r="D66" s="528">
        <f>IF(ISBLANK(Regressions!D76), " ", Regressions!D76)</f>
        <v>0</v>
      </c>
      <c r="E66" s="529" t="e">
        <f>IF(ISNUMBER(Regressions!E76),ROUND(Regressions!E76, 1), NA())</f>
        <v>#N/A</v>
      </c>
      <c r="F66" s="530" t="e">
        <f>IF(ISNUMBER(Regressions!F76),ROUND(Regressions!F76, 1), NA())</f>
        <v>#N/A</v>
      </c>
      <c r="G66" s="531" t="e">
        <f>IF(ISNUMBER(Regressions!G76),ROUND(Regressions!G76, 1), NA())</f>
        <v>#N/A</v>
      </c>
      <c r="H66" s="532" t="e">
        <f>IF(ISNUMBER(Regressions!H76),ROUND(Regressions!H76, 1), NA())</f>
        <v>#N/A</v>
      </c>
      <c r="I66" s="533" t="e">
        <f>IF(ISNUMBER(Regressions!I76),ROUND(Regressions!I76, 1), NA())</f>
        <v>#N/A</v>
      </c>
      <c r="J66" s="534" t="e">
        <f>IF(ISNUMBER(Regressions!K76),ROUND(Regressions!K76, 1), NA())</f>
        <v>#N/A</v>
      </c>
      <c r="K66" s="530" t="e">
        <f>IF(ISNUMBER(Regressions!L76),ROUND(Regressions!L76, 1), NA())</f>
        <v>#N/A</v>
      </c>
      <c r="L66" s="535" t="e">
        <f>IF(ISNUMBER(Regressions!M76),ROUND(Regressions!M76, 1), NA())</f>
        <v>#N/A</v>
      </c>
      <c r="M66" s="532" t="e">
        <f>IF(ISNUMBER(Regressions!N76),ROUND(Regressions!N76, 1), NA())</f>
        <v>#N/A</v>
      </c>
      <c r="N66" s="533" t="e">
        <f>IF(ISNUMBER(Regressions!O76),ROUND(Regressions!O76, 1), NA())</f>
        <v>#N/A</v>
      </c>
      <c r="O66" s="534" t="e">
        <f>IF(ISNUMBER(Regressions!Q76),ROUND(Regressions!Q76, 1), NA())</f>
        <v>#N/A</v>
      </c>
      <c r="P66" s="530" t="e">
        <f>IF(ISNUMBER(Regressions!R76),ROUND(Regressions!R76, 1), NA())</f>
        <v>#N/A</v>
      </c>
      <c r="Q66" s="536" t="e">
        <f>IF(ISNUMBER(Regressions!S76),ROUND(Regressions!S76, 1), NA())</f>
        <v>#N/A</v>
      </c>
      <c r="R66" s="532" t="e">
        <f>IF(ISNUMBER(Regressions!T76),ROUND(Regressions!T76, 1), NA())</f>
        <v>#N/A</v>
      </c>
      <c r="S66" s="533" t="e">
        <f>IF(ISNUMBER(Regressions!U76),ROUND(Regressions!U76, 1), NA())</f>
        <v>#N/A</v>
      </c>
    </row>
    <row r="67" spans="1:19" x14ac:dyDescent="0.25">
      <c r="A67" s="525" t="e">
        <f>+Introduction!$C$7</f>
        <v>#N/A</v>
      </c>
      <c r="B67" s="526">
        <f>IF(ISBLANK(Regressions!B77), " ", Regressions!B77)</f>
        <v>2001</v>
      </c>
      <c r="C67" s="525" t="e">
        <f>HLOOKUP(Introduction!$G$4,nametranslations,25,FALSE)</f>
        <v>#N/A</v>
      </c>
      <c r="D67" s="528">
        <f>IF(ISBLANK(Regressions!D77), " ", Regressions!D77)</f>
        <v>0</v>
      </c>
      <c r="E67" s="529" t="e">
        <f>IF(ISNUMBER(Regressions!E77),ROUND(Regressions!E77, 1), NA())</f>
        <v>#N/A</v>
      </c>
      <c r="F67" s="530" t="e">
        <f>IF(ISNUMBER(Regressions!F77),ROUND(Regressions!F77, 1), NA())</f>
        <v>#N/A</v>
      </c>
      <c r="G67" s="531" t="e">
        <f>IF(ISNUMBER(Regressions!G77),ROUND(Regressions!G77, 1), NA())</f>
        <v>#N/A</v>
      </c>
      <c r="H67" s="532" t="e">
        <f>IF(ISNUMBER(Regressions!H77),ROUND(Regressions!H77, 1), NA())</f>
        <v>#N/A</v>
      </c>
      <c r="I67" s="533" t="e">
        <f>IF(ISNUMBER(Regressions!I77),ROUND(Regressions!I77, 1), NA())</f>
        <v>#N/A</v>
      </c>
      <c r="J67" s="534" t="e">
        <f>IF(ISNUMBER(Regressions!K77),ROUND(Regressions!K77, 1), NA())</f>
        <v>#N/A</v>
      </c>
      <c r="K67" s="530" t="e">
        <f>IF(ISNUMBER(Regressions!L77),ROUND(Regressions!L77, 1), NA())</f>
        <v>#N/A</v>
      </c>
      <c r="L67" s="535" t="e">
        <f>IF(ISNUMBER(Regressions!M77),ROUND(Regressions!M77, 1), NA())</f>
        <v>#N/A</v>
      </c>
      <c r="M67" s="532" t="e">
        <f>IF(ISNUMBER(Regressions!N77),ROUND(Regressions!N77, 1), NA())</f>
        <v>#N/A</v>
      </c>
      <c r="N67" s="533" t="e">
        <f>IF(ISNUMBER(Regressions!O77),ROUND(Regressions!O77, 1), NA())</f>
        <v>#N/A</v>
      </c>
      <c r="O67" s="534" t="e">
        <f>IF(ISNUMBER(Regressions!Q77),ROUND(Regressions!Q77, 1), NA())</f>
        <v>#N/A</v>
      </c>
      <c r="P67" s="530" t="e">
        <f>IF(ISNUMBER(Regressions!R77),ROUND(Regressions!R77, 1), NA())</f>
        <v>#N/A</v>
      </c>
      <c r="Q67" s="536" t="e">
        <f>IF(ISNUMBER(Regressions!S77),ROUND(Regressions!S77, 1), NA())</f>
        <v>#N/A</v>
      </c>
      <c r="R67" s="532" t="e">
        <f>IF(ISNUMBER(Regressions!T77),ROUND(Regressions!T77, 1), NA())</f>
        <v>#N/A</v>
      </c>
      <c r="S67" s="533" t="e">
        <f>IF(ISNUMBER(Regressions!U77),ROUND(Regressions!U77, 1), NA())</f>
        <v>#N/A</v>
      </c>
    </row>
    <row r="68" spans="1:19" x14ac:dyDescent="0.25">
      <c r="A68" s="525" t="e">
        <f>+Introduction!$C$7</f>
        <v>#N/A</v>
      </c>
      <c r="B68" s="526">
        <f>IF(ISBLANK(Regressions!B78), " ", Regressions!B78)</f>
        <v>2002</v>
      </c>
      <c r="C68" s="525" t="e">
        <f>HLOOKUP(Introduction!$G$4,nametranslations,25,FALSE)</f>
        <v>#N/A</v>
      </c>
      <c r="D68" s="528">
        <f>IF(ISBLANK(Regressions!D78), " ", Regressions!D78)</f>
        <v>0</v>
      </c>
      <c r="E68" s="529" t="e">
        <f>IF(ISNUMBER(Regressions!E78),ROUND(Regressions!E78, 1), NA())</f>
        <v>#N/A</v>
      </c>
      <c r="F68" s="530" t="e">
        <f>IF(ISNUMBER(Regressions!F78),ROUND(Regressions!F78, 1), NA())</f>
        <v>#N/A</v>
      </c>
      <c r="G68" s="531" t="e">
        <f>IF(ISNUMBER(Regressions!G78),ROUND(Regressions!G78, 1), NA())</f>
        <v>#N/A</v>
      </c>
      <c r="H68" s="532" t="e">
        <f>IF(ISNUMBER(Regressions!H78),ROUND(Regressions!H78, 1), NA())</f>
        <v>#N/A</v>
      </c>
      <c r="I68" s="533" t="e">
        <f>IF(ISNUMBER(Regressions!I78),ROUND(Regressions!I78, 1), NA())</f>
        <v>#N/A</v>
      </c>
      <c r="J68" s="534" t="e">
        <f>IF(ISNUMBER(Regressions!K78),ROUND(Regressions!K78, 1), NA())</f>
        <v>#N/A</v>
      </c>
      <c r="K68" s="530" t="e">
        <f>IF(ISNUMBER(Regressions!L78),ROUND(Regressions!L78, 1), NA())</f>
        <v>#N/A</v>
      </c>
      <c r="L68" s="535" t="e">
        <f>IF(ISNUMBER(Regressions!M78),ROUND(Regressions!M78, 1), NA())</f>
        <v>#N/A</v>
      </c>
      <c r="M68" s="532" t="e">
        <f>IF(ISNUMBER(Regressions!N78),ROUND(Regressions!N78, 1), NA())</f>
        <v>#N/A</v>
      </c>
      <c r="N68" s="533" t="e">
        <f>IF(ISNUMBER(Regressions!O78),ROUND(Regressions!O78, 1), NA())</f>
        <v>#N/A</v>
      </c>
      <c r="O68" s="534" t="e">
        <f>IF(ISNUMBER(Regressions!Q78),ROUND(Regressions!Q78, 1), NA())</f>
        <v>#N/A</v>
      </c>
      <c r="P68" s="530" t="e">
        <f>IF(ISNUMBER(Regressions!R78),ROUND(Regressions!R78, 1), NA())</f>
        <v>#N/A</v>
      </c>
      <c r="Q68" s="536" t="e">
        <f>IF(ISNUMBER(Regressions!S78),ROUND(Regressions!S78, 1), NA())</f>
        <v>#N/A</v>
      </c>
      <c r="R68" s="532" t="e">
        <f>IF(ISNUMBER(Regressions!T78),ROUND(Regressions!T78, 1), NA())</f>
        <v>#N/A</v>
      </c>
      <c r="S68" s="533" t="e">
        <f>IF(ISNUMBER(Regressions!U78),ROUND(Regressions!U78, 1), NA())</f>
        <v>#N/A</v>
      </c>
    </row>
    <row r="69" spans="1:19" x14ac:dyDescent="0.25">
      <c r="A69" s="525" t="e">
        <f>+Introduction!$C$7</f>
        <v>#N/A</v>
      </c>
      <c r="B69" s="526">
        <f>IF(ISBLANK(Regressions!B79), " ", Regressions!B79)</f>
        <v>2003</v>
      </c>
      <c r="C69" s="525" t="e">
        <f>HLOOKUP(Introduction!$G$4,nametranslations,25,FALSE)</f>
        <v>#N/A</v>
      </c>
      <c r="D69" s="528">
        <f>IF(ISBLANK(Regressions!D79), " ", Regressions!D79)</f>
        <v>0</v>
      </c>
      <c r="E69" s="529" t="e">
        <f>IF(ISNUMBER(Regressions!E79),ROUND(Regressions!E79, 1), NA())</f>
        <v>#N/A</v>
      </c>
      <c r="F69" s="530" t="e">
        <f>IF(ISNUMBER(Regressions!F79),ROUND(Regressions!F79, 1), NA())</f>
        <v>#N/A</v>
      </c>
      <c r="G69" s="531" t="e">
        <f>IF(ISNUMBER(Regressions!G79),ROUND(Regressions!G79, 1), NA())</f>
        <v>#N/A</v>
      </c>
      <c r="H69" s="532" t="e">
        <f>IF(ISNUMBER(Regressions!H79),ROUND(Regressions!H79, 1), NA())</f>
        <v>#N/A</v>
      </c>
      <c r="I69" s="533" t="e">
        <f>IF(ISNUMBER(Regressions!I79),ROUND(Regressions!I79, 1), NA())</f>
        <v>#N/A</v>
      </c>
      <c r="J69" s="534" t="e">
        <f>IF(ISNUMBER(Regressions!K79),ROUND(Regressions!K79, 1), NA())</f>
        <v>#N/A</v>
      </c>
      <c r="K69" s="530" t="e">
        <f>IF(ISNUMBER(Regressions!L79),ROUND(Regressions!L79, 1), NA())</f>
        <v>#N/A</v>
      </c>
      <c r="L69" s="535" t="e">
        <f>IF(ISNUMBER(Regressions!M79),ROUND(Regressions!M79, 1), NA())</f>
        <v>#N/A</v>
      </c>
      <c r="M69" s="532" t="e">
        <f>IF(ISNUMBER(Regressions!N79),ROUND(Regressions!N79, 1), NA())</f>
        <v>#N/A</v>
      </c>
      <c r="N69" s="533" t="e">
        <f>IF(ISNUMBER(Regressions!O79),ROUND(Regressions!O79, 1), NA())</f>
        <v>#N/A</v>
      </c>
      <c r="O69" s="534" t="e">
        <f>IF(ISNUMBER(Regressions!Q79),ROUND(Regressions!Q79, 1), NA())</f>
        <v>#N/A</v>
      </c>
      <c r="P69" s="530" t="e">
        <f>IF(ISNUMBER(Regressions!R79),ROUND(Regressions!R79, 1), NA())</f>
        <v>#N/A</v>
      </c>
      <c r="Q69" s="536" t="e">
        <f>IF(ISNUMBER(Regressions!S79),ROUND(Regressions!S79, 1), NA())</f>
        <v>#N/A</v>
      </c>
      <c r="R69" s="532" t="e">
        <f>IF(ISNUMBER(Regressions!T79),ROUND(Regressions!T79, 1), NA())</f>
        <v>#N/A</v>
      </c>
      <c r="S69" s="533" t="e">
        <f>IF(ISNUMBER(Regressions!U79),ROUND(Regressions!U79, 1), NA())</f>
        <v>#N/A</v>
      </c>
    </row>
    <row r="70" spans="1:19" x14ac:dyDescent="0.25">
      <c r="A70" s="525" t="e">
        <f>+Introduction!$C$7</f>
        <v>#N/A</v>
      </c>
      <c r="B70" s="526">
        <f>IF(ISBLANK(Regressions!B80), " ", Regressions!B80)</f>
        <v>2004</v>
      </c>
      <c r="C70" s="525" t="e">
        <f>HLOOKUP(Introduction!$G$4,nametranslations,25,FALSE)</f>
        <v>#N/A</v>
      </c>
      <c r="D70" s="528">
        <f>IF(ISBLANK(Regressions!D80), " ", Regressions!D80)</f>
        <v>0</v>
      </c>
      <c r="E70" s="529" t="e">
        <f>IF(ISNUMBER(Regressions!E80),ROUND(Regressions!E80, 1), NA())</f>
        <v>#N/A</v>
      </c>
      <c r="F70" s="530" t="e">
        <f>IF(ISNUMBER(Regressions!F80),ROUND(Regressions!F80, 1), NA())</f>
        <v>#N/A</v>
      </c>
      <c r="G70" s="531" t="e">
        <f>IF(ISNUMBER(Regressions!G80),ROUND(Regressions!G80, 1), NA())</f>
        <v>#N/A</v>
      </c>
      <c r="H70" s="532" t="e">
        <f>IF(ISNUMBER(Regressions!H80),ROUND(Regressions!H80, 1), NA())</f>
        <v>#N/A</v>
      </c>
      <c r="I70" s="533" t="e">
        <f>IF(ISNUMBER(Regressions!I80),ROUND(Regressions!I80, 1), NA())</f>
        <v>#N/A</v>
      </c>
      <c r="J70" s="534" t="e">
        <f>IF(ISNUMBER(Regressions!K80),ROUND(Regressions!K80, 1), NA())</f>
        <v>#N/A</v>
      </c>
      <c r="K70" s="530" t="e">
        <f>IF(ISNUMBER(Regressions!L80),ROUND(Regressions!L80, 1), NA())</f>
        <v>#N/A</v>
      </c>
      <c r="L70" s="535" t="e">
        <f>IF(ISNUMBER(Regressions!M80),ROUND(Regressions!M80, 1), NA())</f>
        <v>#N/A</v>
      </c>
      <c r="M70" s="532" t="e">
        <f>IF(ISNUMBER(Regressions!N80),ROUND(Regressions!N80, 1), NA())</f>
        <v>#N/A</v>
      </c>
      <c r="N70" s="533" t="e">
        <f>IF(ISNUMBER(Regressions!O80),ROUND(Regressions!O80, 1), NA())</f>
        <v>#N/A</v>
      </c>
      <c r="O70" s="534" t="e">
        <f>IF(ISNUMBER(Regressions!Q80),ROUND(Regressions!Q80, 1), NA())</f>
        <v>#N/A</v>
      </c>
      <c r="P70" s="530" t="e">
        <f>IF(ISNUMBER(Regressions!R80),ROUND(Regressions!R80, 1), NA())</f>
        <v>#N/A</v>
      </c>
      <c r="Q70" s="536" t="e">
        <f>IF(ISNUMBER(Regressions!S80),ROUND(Regressions!S80, 1), NA())</f>
        <v>#N/A</v>
      </c>
      <c r="R70" s="532" t="e">
        <f>IF(ISNUMBER(Regressions!T80),ROUND(Regressions!T80, 1), NA())</f>
        <v>#N/A</v>
      </c>
      <c r="S70" s="533" t="e">
        <f>IF(ISNUMBER(Regressions!U80),ROUND(Regressions!U80, 1), NA())</f>
        <v>#N/A</v>
      </c>
    </row>
    <row r="71" spans="1:19" x14ac:dyDescent="0.25">
      <c r="A71" s="525" t="e">
        <f>+Introduction!$C$7</f>
        <v>#N/A</v>
      </c>
      <c r="B71" s="526">
        <f>IF(ISBLANK(Regressions!B81), " ", Regressions!B81)</f>
        <v>2005</v>
      </c>
      <c r="C71" s="525" t="e">
        <f>HLOOKUP(Introduction!$G$4,nametranslations,25,FALSE)</f>
        <v>#N/A</v>
      </c>
      <c r="D71" s="528">
        <f>IF(ISBLANK(Regressions!D81), " ", Regressions!D81)</f>
        <v>0</v>
      </c>
      <c r="E71" s="529" t="e">
        <f>IF(ISNUMBER(Regressions!E81),ROUND(Regressions!E81, 1), NA())</f>
        <v>#N/A</v>
      </c>
      <c r="F71" s="530" t="e">
        <f>IF(ISNUMBER(Regressions!F81),ROUND(Regressions!F81, 1), NA())</f>
        <v>#N/A</v>
      </c>
      <c r="G71" s="531" t="e">
        <f>IF(ISNUMBER(Regressions!G81),ROUND(Regressions!G81, 1), NA())</f>
        <v>#N/A</v>
      </c>
      <c r="H71" s="532" t="e">
        <f>IF(ISNUMBER(Regressions!H81),ROUND(Regressions!H81, 1), NA())</f>
        <v>#N/A</v>
      </c>
      <c r="I71" s="533" t="e">
        <f>IF(ISNUMBER(Regressions!I81),ROUND(Regressions!I81, 1), NA())</f>
        <v>#N/A</v>
      </c>
      <c r="J71" s="534" t="e">
        <f>IF(ISNUMBER(Regressions!K81),ROUND(Regressions!K81, 1), NA())</f>
        <v>#N/A</v>
      </c>
      <c r="K71" s="530" t="e">
        <f>IF(ISNUMBER(Regressions!L81),ROUND(Regressions!L81, 1), NA())</f>
        <v>#N/A</v>
      </c>
      <c r="L71" s="535" t="e">
        <f>IF(ISNUMBER(Regressions!M81),ROUND(Regressions!M81, 1), NA())</f>
        <v>#N/A</v>
      </c>
      <c r="M71" s="532" t="e">
        <f>IF(ISNUMBER(Regressions!N81),ROUND(Regressions!N81, 1), NA())</f>
        <v>#N/A</v>
      </c>
      <c r="N71" s="533" t="e">
        <f>IF(ISNUMBER(Regressions!O81),ROUND(Regressions!O81, 1), NA())</f>
        <v>#N/A</v>
      </c>
      <c r="O71" s="534" t="e">
        <f>IF(ISNUMBER(Regressions!Q81),ROUND(Regressions!Q81, 1), NA())</f>
        <v>#N/A</v>
      </c>
      <c r="P71" s="530" t="e">
        <f>IF(ISNUMBER(Regressions!R81),ROUND(Regressions!R81, 1), NA())</f>
        <v>#N/A</v>
      </c>
      <c r="Q71" s="536" t="e">
        <f>IF(ISNUMBER(Regressions!S81),ROUND(Regressions!S81, 1), NA())</f>
        <v>#N/A</v>
      </c>
      <c r="R71" s="532" t="e">
        <f>IF(ISNUMBER(Regressions!T81),ROUND(Regressions!T81, 1), NA())</f>
        <v>#N/A</v>
      </c>
      <c r="S71" s="533" t="e">
        <f>IF(ISNUMBER(Regressions!U81),ROUND(Regressions!U81, 1), NA())</f>
        <v>#N/A</v>
      </c>
    </row>
    <row r="72" spans="1:19" x14ac:dyDescent="0.25">
      <c r="A72" s="525" t="e">
        <f>+Introduction!$C$7</f>
        <v>#N/A</v>
      </c>
      <c r="B72" s="526">
        <f>IF(ISBLANK(Regressions!B82), " ", Regressions!B82)</f>
        <v>2006</v>
      </c>
      <c r="C72" s="525" t="e">
        <f>HLOOKUP(Introduction!$G$4,nametranslations,25,FALSE)</f>
        <v>#N/A</v>
      </c>
      <c r="D72" s="528">
        <f>IF(ISBLANK(Regressions!D82), " ", Regressions!D82)</f>
        <v>0</v>
      </c>
      <c r="E72" s="529" t="e">
        <f>IF(ISNUMBER(Regressions!E82),ROUND(Regressions!E82, 1), NA())</f>
        <v>#N/A</v>
      </c>
      <c r="F72" s="530" t="e">
        <f>IF(ISNUMBER(Regressions!F82),ROUND(Regressions!F82, 1), NA())</f>
        <v>#N/A</v>
      </c>
      <c r="G72" s="531" t="e">
        <f>IF(ISNUMBER(Regressions!G82),ROUND(Regressions!G82, 1), NA())</f>
        <v>#N/A</v>
      </c>
      <c r="H72" s="532" t="e">
        <f>IF(ISNUMBER(Regressions!H82),ROUND(Regressions!H82, 1), NA())</f>
        <v>#N/A</v>
      </c>
      <c r="I72" s="533" t="e">
        <f>IF(ISNUMBER(Regressions!I82),ROUND(Regressions!I82, 1), NA())</f>
        <v>#N/A</v>
      </c>
      <c r="J72" s="534" t="e">
        <f>IF(ISNUMBER(Regressions!K82),ROUND(Regressions!K82, 1), NA())</f>
        <v>#N/A</v>
      </c>
      <c r="K72" s="530" t="e">
        <f>IF(ISNUMBER(Regressions!L82),ROUND(Regressions!L82, 1), NA())</f>
        <v>#N/A</v>
      </c>
      <c r="L72" s="535" t="e">
        <f>IF(ISNUMBER(Regressions!M82),ROUND(Regressions!M82, 1), NA())</f>
        <v>#N/A</v>
      </c>
      <c r="M72" s="532" t="e">
        <f>IF(ISNUMBER(Regressions!N82),ROUND(Regressions!N82, 1), NA())</f>
        <v>#N/A</v>
      </c>
      <c r="N72" s="533" t="e">
        <f>IF(ISNUMBER(Regressions!O82),ROUND(Regressions!O82, 1), NA())</f>
        <v>#N/A</v>
      </c>
      <c r="O72" s="534" t="e">
        <f>IF(ISNUMBER(Regressions!Q82),ROUND(Regressions!Q82, 1), NA())</f>
        <v>#N/A</v>
      </c>
      <c r="P72" s="530" t="e">
        <f>IF(ISNUMBER(Regressions!R82),ROUND(Regressions!R82, 1), NA())</f>
        <v>#N/A</v>
      </c>
      <c r="Q72" s="536" t="e">
        <f>IF(ISNUMBER(Regressions!S82),ROUND(Regressions!S82, 1), NA())</f>
        <v>#N/A</v>
      </c>
      <c r="R72" s="532" t="e">
        <f>IF(ISNUMBER(Regressions!T82),ROUND(Regressions!T82, 1), NA())</f>
        <v>#N/A</v>
      </c>
      <c r="S72" s="533" t="e">
        <f>IF(ISNUMBER(Regressions!U82),ROUND(Regressions!U82, 1), NA())</f>
        <v>#N/A</v>
      </c>
    </row>
    <row r="73" spans="1:19" x14ac:dyDescent="0.25">
      <c r="A73" s="525" t="e">
        <f>+Introduction!$C$7</f>
        <v>#N/A</v>
      </c>
      <c r="B73" s="526">
        <f>IF(ISBLANK(Regressions!B83), " ", Regressions!B83)</f>
        <v>2007</v>
      </c>
      <c r="C73" s="525" t="e">
        <f>HLOOKUP(Introduction!$G$4,nametranslations,25,FALSE)</f>
        <v>#N/A</v>
      </c>
      <c r="D73" s="528">
        <f>IF(ISBLANK(Regressions!D83), " ", Regressions!D83)</f>
        <v>0</v>
      </c>
      <c r="E73" s="529" t="e">
        <f>IF(ISNUMBER(Regressions!E83),ROUND(Regressions!E83, 1), NA())</f>
        <v>#N/A</v>
      </c>
      <c r="F73" s="530" t="e">
        <f>IF(ISNUMBER(Regressions!F83),ROUND(Regressions!F83, 1), NA())</f>
        <v>#N/A</v>
      </c>
      <c r="G73" s="531" t="e">
        <f>IF(ISNUMBER(Regressions!G83),ROUND(Regressions!G83, 1), NA())</f>
        <v>#N/A</v>
      </c>
      <c r="H73" s="532" t="e">
        <f>IF(ISNUMBER(Regressions!H83),ROUND(Regressions!H83, 1), NA())</f>
        <v>#N/A</v>
      </c>
      <c r="I73" s="533" t="e">
        <f>IF(ISNUMBER(Regressions!I83),ROUND(Regressions!I83, 1), NA())</f>
        <v>#N/A</v>
      </c>
      <c r="J73" s="534" t="e">
        <f>IF(ISNUMBER(Regressions!K83),ROUND(Regressions!K83, 1), NA())</f>
        <v>#N/A</v>
      </c>
      <c r="K73" s="530" t="e">
        <f>IF(ISNUMBER(Regressions!L83),ROUND(Regressions!L83, 1), NA())</f>
        <v>#N/A</v>
      </c>
      <c r="L73" s="535" t="e">
        <f>IF(ISNUMBER(Regressions!M83),ROUND(Regressions!M83, 1), NA())</f>
        <v>#N/A</v>
      </c>
      <c r="M73" s="532" t="e">
        <f>IF(ISNUMBER(Regressions!N83),ROUND(Regressions!N83, 1), NA())</f>
        <v>#N/A</v>
      </c>
      <c r="N73" s="533" t="e">
        <f>IF(ISNUMBER(Regressions!O83),ROUND(Regressions!O83, 1), NA())</f>
        <v>#N/A</v>
      </c>
      <c r="O73" s="534" t="e">
        <f>IF(ISNUMBER(Regressions!Q83),ROUND(Regressions!Q83, 1), NA())</f>
        <v>#N/A</v>
      </c>
      <c r="P73" s="530" t="e">
        <f>IF(ISNUMBER(Regressions!R83),ROUND(Regressions!R83, 1), NA())</f>
        <v>#N/A</v>
      </c>
      <c r="Q73" s="536" t="e">
        <f>IF(ISNUMBER(Regressions!S83),ROUND(Regressions!S83, 1), NA())</f>
        <v>#N/A</v>
      </c>
      <c r="R73" s="532" t="e">
        <f>IF(ISNUMBER(Regressions!T83),ROUND(Regressions!T83, 1), NA())</f>
        <v>#N/A</v>
      </c>
      <c r="S73" s="533" t="e">
        <f>IF(ISNUMBER(Regressions!U83),ROUND(Regressions!U83, 1), NA())</f>
        <v>#N/A</v>
      </c>
    </row>
    <row r="74" spans="1:19" x14ac:dyDescent="0.25">
      <c r="A74" s="525" t="e">
        <f>+Introduction!$C$7</f>
        <v>#N/A</v>
      </c>
      <c r="B74" s="526">
        <f>IF(ISBLANK(Regressions!B84), " ", Regressions!B84)</f>
        <v>2008</v>
      </c>
      <c r="C74" s="525" t="e">
        <f>HLOOKUP(Introduction!$G$4,nametranslations,25,FALSE)</f>
        <v>#N/A</v>
      </c>
      <c r="D74" s="528">
        <f>IF(ISBLANK(Regressions!D84), " ", Regressions!D84)</f>
        <v>0</v>
      </c>
      <c r="E74" s="529" t="e">
        <f>IF(ISNUMBER(Regressions!E84),ROUND(Regressions!E84, 1), NA())</f>
        <v>#N/A</v>
      </c>
      <c r="F74" s="530" t="e">
        <f>IF(ISNUMBER(Regressions!F84),ROUND(Regressions!F84, 1), NA())</f>
        <v>#N/A</v>
      </c>
      <c r="G74" s="531" t="e">
        <f>IF(ISNUMBER(Regressions!G84),ROUND(Regressions!G84, 1), NA())</f>
        <v>#N/A</v>
      </c>
      <c r="H74" s="532" t="e">
        <f>IF(ISNUMBER(Regressions!H84),ROUND(Regressions!H84, 1), NA())</f>
        <v>#N/A</v>
      </c>
      <c r="I74" s="533" t="e">
        <f>IF(ISNUMBER(Regressions!I84),ROUND(Regressions!I84, 1), NA())</f>
        <v>#N/A</v>
      </c>
      <c r="J74" s="534" t="e">
        <f>IF(ISNUMBER(Regressions!K84),ROUND(Regressions!K84, 1), NA())</f>
        <v>#N/A</v>
      </c>
      <c r="K74" s="530" t="e">
        <f>IF(ISNUMBER(Regressions!L84),ROUND(Regressions!L84, 1), NA())</f>
        <v>#N/A</v>
      </c>
      <c r="L74" s="535" t="e">
        <f>IF(ISNUMBER(Regressions!M84),ROUND(Regressions!M84, 1), NA())</f>
        <v>#N/A</v>
      </c>
      <c r="M74" s="532" t="e">
        <f>IF(ISNUMBER(Regressions!N84),ROUND(Regressions!N84, 1), NA())</f>
        <v>#N/A</v>
      </c>
      <c r="N74" s="533" t="e">
        <f>IF(ISNUMBER(Regressions!O84),ROUND(Regressions!O84, 1), NA())</f>
        <v>#N/A</v>
      </c>
      <c r="O74" s="534" t="e">
        <f>IF(ISNUMBER(Regressions!Q84),ROUND(Regressions!Q84, 1), NA())</f>
        <v>#N/A</v>
      </c>
      <c r="P74" s="530" t="e">
        <f>IF(ISNUMBER(Regressions!R84),ROUND(Regressions!R84, 1), NA())</f>
        <v>#N/A</v>
      </c>
      <c r="Q74" s="536" t="e">
        <f>IF(ISNUMBER(Regressions!S84),ROUND(Regressions!S84, 1), NA())</f>
        <v>#N/A</v>
      </c>
      <c r="R74" s="532" t="e">
        <f>IF(ISNUMBER(Regressions!T84),ROUND(Regressions!T84, 1), NA())</f>
        <v>#N/A</v>
      </c>
      <c r="S74" s="533" t="e">
        <f>IF(ISNUMBER(Regressions!U84),ROUND(Regressions!U84, 1), NA())</f>
        <v>#N/A</v>
      </c>
    </row>
    <row r="75" spans="1:19" x14ac:dyDescent="0.25">
      <c r="A75" s="525" t="e">
        <f>+Introduction!$C$7</f>
        <v>#N/A</v>
      </c>
      <c r="B75" s="526">
        <f>IF(ISBLANK(Regressions!B85), " ", Regressions!B85)</f>
        <v>2009</v>
      </c>
      <c r="C75" s="525" t="e">
        <f>HLOOKUP(Introduction!$G$4,nametranslations,25,FALSE)</f>
        <v>#N/A</v>
      </c>
      <c r="D75" s="528">
        <f>IF(ISBLANK(Regressions!D85), " ", Regressions!D85)</f>
        <v>0</v>
      </c>
      <c r="E75" s="529" t="e">
        <f>IF(ISNUMBER(Regressions!E85),ROUND(Regressions!E85, 1), NA())</f>
        <v>#N/A</v>
      </c>
      <c r="F75" s="530" t="e">
        <f>IF(ISNUMBER(Regressions!F85),ROUND(Regressions!F85, 1), NA())</f>
        <v>#N/A</v>
      </c>
      <c r="G75" s="531" t="e">
        <f>IF(ISNUMBER(Regressions!G85),ROUND(Regressions!G85, 1), NA())</f>
        <v>#N/A</v>
      </c>
      <c r="H75" s="532" t="e">
        <f>IF(ISNUMBER(Regressions!H85),ROUND(Regressions!H85, 1), NA())</f>
        <v>#N/A</v>
      </c>
      <c r="I75" s="533" t="e">
        <f>IF(ISNUMBER(Regressions!I85),ROUND(Regressions!I85, 1), NA())</f>
        <v>#N/A</v>
      </c>
      <c r="J75" s="534" t="e">
        <f>IF(ISNUMBER(Regressions!K85),ROUND(Regressions!K85, 1), NA())</f>
        <v>#N/A</v>
      </c>
      <c r="K75" s="530" t="e">
        <f>IF(ISNUMBER(Regressions!L85),ROUND(Regressions!L85, 1), NA())</f>
        <v>#N/A</v>
      </c>
      <c r="L75" s="535" t="e">
        <f>IF(ISNUMBER(Regressions!M85),ROUND(Regressions!M85, 1), NA())</f>
        <v>#N/A</v>
      </c>
      <c r="M75" s="532" t="e">
        <f>IF(ISNUMBER(Regressions!N85),ROUND(Regressions!N85, 1), NA())</f>
        <v>#N/A</v>
      </c>
      <c r="N75" s="533" t="e">
        <f>IF(ISNUMBER(Regressions!O85),ROUND(Regressions!O85, 1), NA())</f>
        <v>#N/A</v>
      </c>
      <c r="O75" s="534" t="e">
        <f>IF(ISNUMBER(Regressions!Q85),ROUND(Regressions!Q85, 1), NA())</f>
        <v>#N/A</v>
      </c>
      <c r="P75" s="530" t="e">
        <f>IF(ISNUMBER(Regressions!R85),ROUND(Regressions!R85, 1), NA())</f>
        <v>#N/A</v>
      </c>
      <c r="Q75" s="536" t="e">
        <f>IF(ISNUMBER(Regressions!S85),ROUND(Regressions!S85, 1), NA())</f>
        <v>#N/A</v>
      </c>
      <c r="R75" s="532" t="e">
        <f>IF(ISNUMBER(Regressions!T85),ROUND(Regressions!T85, 1), NA())</f>
        <v>#N/A</v>
      </c>
      <c r="S75" s="533" t="e">
        <f>IF(ISNUMBER(Regressions!U85),ROUND(Regressions!U85, 1), NA())</f>
        <v>#N/A</v>
      </c>
    </row>
    <row r="76" spans="1:19" x14ac:dyDescent="0.25">
      <c r="A76" s="525" t="e">
        <f>+Introduction!$C$7</f>
        <v>#N/A</v>
      </c>
      <c r="B76" s="526">
        <f>IF(ISBLANK(Regressions!B86), " ", Regressions!B86)</f>
        <v>2010</v>
      </c>
      <c r="C76" s="525" t="e">
        <f>HLOOKUP(Introduction!$G$4,nametranslations,25,FALSE)</f>
        <v>#N/A</v>
      </c>
      <c r="D76" s="528">
        <f>IF(ISBLANK(Regressions!D86), " ", Regressions!D86)</f>
        <v>0</v>
      </c>
      <c r="E76" s="529" t="e">
        <f>IF(ISNUMBER(Regressions!E86),ROUND(Regressions!E86, 1), NA())</f>
        <v>#N/A</v>
      </c>
      <c r="F76" s="530" t="e">
        <f>IF(ISNUMBER(Regressions!F86),ROUND(Regressions!F86, 1), NA())</f>
        <v>#N/A</v>
      </c>
      <c r="G76" s="531" t="e">
        <f>IF(ISNUMBER(Regressions!G86),ROUND(Regressions!G86, 1), NA())</f>
        <v>#N/A</v>
      </c>
      <c r="H76" s="532" t="e">
        <f>IF(ISNUMBER(Regressions!H86),ROUND(Regressions!H86, 1), NA())</f>
        <v>#N/A</v>
      </c>
      <c r="I76" s="533" t="e">
        <f>IF(ISNUMBER(Regressions!I86),ROUND(Regressions!I86, 1), NA())</f>
        <v>#N/A</v>
      </c>
      <c r="J76" s="534" t="e">
        <f>IF(ISNUMBER(Regressions!K86),ROUND(Regressions!K86, 1), NA())</f>
        <v>#N/A</v>
      </c>
      <c r="K76" s="530" t="e">
        <f>IF(ISNUMBER(Regressions!L86),ROUND(Regressions!L86, 1), NA())</f>
        <v>#N/A</v>
      </c>
      <c r="L76" s="535" t="e">
        <f>IF(ISNUMBER(Regressions!M86),ROUND(Regressions!M86, 1), NA())</f>
        <v>#N/A</v>
      </c>
      <c r="M76" s="532" t="e">
        <f>IF(ISNUMBER(Regressions!N86),ROUND(Regressions!N86, 1), NA())</f>
        <v>#N/A</v>
      </c>
      <c r="N76" s="533" t="e">
        <f>IF(ISNUMBER(Regressions!O86),ROUND(Regressions!O86, 1), NA())</f>
        <v>#N/A</v>
      </c>
      <c r="O76" s="534" t="e">
        <f>IF(ISNUMBER(Regressions!Q86),ROUND(Regressions!Q86, 1), NA())</f>
        <v>#N/A</v>
      </c>
      <c r="P76" s="530" t="e">
        <f>IF(ISNUMBER(Regressions!R86),ROUND(Regressions!R86, 1), NA())</f>
        <v>#N/A</v>
      </c>
      <c r="Q76" s="536" t="e">
        <f>IF(ISNUMBER(Regressions!S86),ROUND(Regressions!S86, 1), NA())</f>
        <v>#N/A</v>
      </c>
      <c r="R76" s="532" t="e">
        <f>IF(ISNUMBER(Regressions!T86),ROUND(Regressions!T86, 1), NA())</f>
        <v>#N/A</v>
      </c>
      <c r="S76" s="533" t="e">
        <f>IF(ISNUMBER(Regressions!U86),ROUND(Regressions!U86, 1), NA())</f>
        <v>#N/A</v>
      </c>
    </row>
    <row r="77" spans="1:19" x14ac:dyDescent="0.25">
      <c r="A77" s="525" t="e">
        <f>+Introduction!$C$7</f>
        <v>#N/A</v>
      </c>
      <c r="B77" s="526">
        <f>IF(ISBLANK(Regressions!B87), " ", Regressions!B87)</f>
        <v>2011</v>
      </c>
      <c r="C77" s="525" t="e">
        <f>HLOOKUP(Introduction!$G$4,nametranslations,25,FALSE)</f>
        <v>#N/A</v>
      </c>
      <c r="D77" s="528">
        <f>IF(ISBLANK(Regressions!D87), " ", Regressions!D87)</f>
        <v>0</v>
      </c>
      <c r="E77" s="529" t="e">
        <f>IF(ISNUMBER(Regressions!E87),ROUND(Regressions!E87, 1), NA())</f>
        <v>#N/A</v>
      </c>
      <c r="F77" s="530" t="e">
        <f>IF(ISNUMBER(Regressions!F87),ROUND(Regressions!F87, 1), NA())</f>
        <v>#N/A</v>
      </c>
      <c r="G77" s="531" t="e">
        <f>IF(ISNUMBER(Regressions!G87),ROUND(Regressions!G87, 1), NA())</f>
        <v>#N/A</v>
      </c>
      <c r="H77" s="532" t="e">
        <f>IF(ISNUMBER(Regressions!H87),ROUND(Regressions!H87, 1), NA())</f>
        <v>#N/A</v>
      </c>
      <c r="I77" s="533" t="e">
        <f>IF(ISNUMBER(Regressions!I87),ROUND(Regressions!I87, 1), NA())</f>
        <v>#N/A</v>
      </c>
      <c r="J77" s="534" t="e">
        <f>IF(ISNUMBER(Regressions!K87),ROUND(Regressions!K87, 1), NA())</f>
        <v>#N/A</v>
      </c>
      <c r="K77" s="530" t="e">
        <f>IF(ISNUMBER(Regressions!L87),ROUND(Regressions!L87, 1), NA())</f>
        <v>#N/A</v>
      </c>
      <c r="L77" s="535" t="e">
        <f>IF(ISNUMBER(Regressions!M87),ROUND(Regressions!M87, 1), NA())</f>
        <v>#N/A</v>
      </c>
      <c r="M77" s="532" t="e">
        <f>IF(ISNUMBER(Regressions!N87),ROUND(Regressions!N87, 1), NA())</f>
        <v>#N/A</v>
      </c>
      <c r="N77" s="533" t="e">
        <f>IF(ISNUMBER(Regressions!O87),ROUND(Regressions!O87, 1), NA())</f>
        <v>#N/A</v>
      </c>
      <c r="O77" s="534" t="e">
        <f>IF(ISNUMBER(Regressions!Q87),ROUND(Regressions!Q87, 1), NA())</f>
        <v>#N/A</v>
      </c>
      <c r="P77" s="530" t="e">
        <f>IF(ISNUMBER(Regressions!R87),ROUND(Regressions!R87, 1), NA())</f>
        <v>#N/A</v>
      </c>
      <c r="Q77" s="536" t="e">
        <f>IF(ISNUMBER(Regressions!S87),ROUND(Regressions!S87, 1), NA())</f>
        <v>#N/A</v>
      </c>
      <c r="R77" s="532" t="e">
        <f>IF(ISNUMBER(Regressions!T87),ROUND(Regressions!T87, 1), NA())</f>
        <v>#N/A</v>
      </c>
      <c r="S77" s="533" t="e">
        <f>IF(ISNUMBER(Regressions!U87),ROUND(Regressions!U87, 1), NA())</f>
        <v>#N/A</v>
      </c>
    </row>
    <row r="78" spans="1:19" x14ac:dyDescent="0.25">
      <c r="A78" s="525" t="e">
        <f>+Introduction!$C$7</f>
        <v>#N/A</v>
      </c>
      <c r="B78" s="526">
        <f>IF(ISBLANK(Regressions!B88), " ", Regressions!B88)</f>
        <v>2012</v>
      </c>
      <c r="C78" s="525" t="e">
        <f>HLOOKUP(Introduction!$G$4,nametranslations,25,FALSE)</f>
        <v>#N/A</v>
      </c>
      <c r="D78" s="528">
        <f>IF(ISBLANK(Regressions!D88), " ", Regressions!D88)</f>
        <v>0</v>
      </c>
      <c r="E78" s="529" t="e">
        <f>IF(ISNUMBER(Regressions!E88),ROUND(Regressions!E88, 1), NA())</f>
        <v>#N/A</v>
      </c>
      <c r="F78" s="530" t="e">
        <f>IF(ISNUMBER(Regressions!F88),ROUND(Regressions!F88, 1), NA())</f>
        <v>#N/A</v>
      </c>
      <c r="G78" s="531" t="e">
        <f>IF(ISNUMBER(Regressions!G88),ROUND(Regressions!G88, 1), NA())</f>
        <v>#N/A</v>
      </c>
      <c r="H78" s="532" t="e">
        <f>IF(ISNUMBER(Regressions!H88),ROUND(Regressions!H88, 1), NA())</f>
        <v>#N/A</v>
      </c>
      <c r="I78" s="533" t="e">
        <f>IF(ISNUMBER(Regressions!I88),ROUND(Regressions!I88, 1), NA())</f>
        <v>#N/A</v>
      </c>
      <c r="J78" s="534" t="e">
        <f>IF(ISNUMBER(Regressions!K88),ROUND(Regressions!K88, 1), NA())</f>
        <v>#N/A</v>
      </c>
      <c r="K78" s="530" t="e">
        <f>IF(ISNUMBER(Regressions!L88),ROUND(Regressions!L88, 1), NA())</f>
        <v>#N/A</v>
      </c>
      <c r="L78" s="535" t="e">
        <f>IF(ISNUMBER(Regressions!M88),ROUND(Regressions!M88, 1), NA())</f>
        <v>#N/A</v>
      </c>
      <c r="M78" s="532" t="e">
        <f>IF(ISNUMBER(Regressions!N88),ROUND(Regressions!N88, 1), NA())</f>
        <v>#N/A</v>
      </c>
      <c r="N78" s="533" t="e">
        <f>IF(ISNUMBER(Regressions!O88),ROUND(Regressions!O88, 1), NA())</f>
        <v>#N/A</v>
      </c>
      <c r="O78" s="534" t="e">
        <f>IF(ISNUMBER(Regressions!Q88),ROUND(Regressions!Q88, 1), NA())</f>
        <v>#N/A</v>
      </c>
      <c r="P78" s="530" t="e">
        <f>IF(ISNUMBER(Regressions!R88),ROUND(Regressions!R88, 1), NA())</f>
        <v>#N/A</v>
      </c>
      <c r="Q78" s="536" t="e">
        <f>IF(ISNUMBER(Regressions!S88),ROUND(Regressions!S88, 1), NA())</f>
        <v>#N/A</v>
      </c>
      <c r="R78" s="532" t="e">
        <f>IF(ISNUMBER(Regressions!T88),ROUND(Regressions!T88, 1), NA())</f>
        <v>#N/A</v>
      </c>
      <c r="S78" s="533" t="e">
        <f>IF(ISNUMBER(Regressions!U88),ROUND(Regressions!U88, 1), NA())</f>
        <v>#N/A</v>
      </c>
    </row>
    <row r="79" spans="1:19" x14ac:dyDescent="0.25">
      <c r="A79" s="525" t="e">
        <f>+Introduction!$C$7</f>
        <v>#N/A</v>
      </c>
      <c r="B79" s="526">
        <f>IF(ISBLANK(Regressions!B89), " ", Regressions!B89)</f>
        <v>2013</v>
      </c>
      <c r="C79" s="525" t="e">
        <f>HLOOKUP(Introduction!$G$4,nametranslations,25,FALSE)</f>
        <v>#N/A</v>
      </c>
      <c r="D79" s="528">
        <f>IF(ISBLANK(Regressions!D89), " ", Regressions!D89)</f>
        <v>0</v>
      </c>
      <c r="E79" s="529" t="e">
        <f>IF(ISNUMBER(Regressions!E89),ROUND(Regressions!E89, 1), NA())</f>
        <v>#N/A</v>
      </c>
      <c r="F79" s="530" t="e">
        <f>IF(ISNUMBER(Regressions!F89),ROUND(Regressions!F89, 1), NA())</f>
        <v>#N/A</v>
      </c>
      <c r="G79" s="531" t="e">
        <f>IF(ISNUMBER(Regressions!G89),ROUND(Regressions!G89, 1), NA())</f>
        <v>#N/A</v>
      </c>
      <c r="H79" s="532" t="e">
        <f>IF(ISNUMBER(Regressions!H89),ROUND(Regressions!H89, 1), NA())</f>
        <v>#N/A</v>
      </c>
      <c r="I79" s="533" t="e">
        <f>IF(ISNUMBER(Regressions!I89),ROUND(Regressions!I89, 1), NA())</f>
        <v>#N/A</v>
      </c>
      <c r="J79" s="534" t="e">
        <f>IF(ISNUMBER(Regressions!K89),ROUND(Regressions!K89, 1), NA())</f>
        <v>#N/A</v>
      </c>
      <c r="K79" s="530" t="e">
        <f>IF(ISNUMBER(Regressions!L89),ROUND(Regressions!L89, 1), NA())</f>
        <v>#N/A</v>
      </c>
      <c r="L79" s="535" t="e">
        <f>IF(ISNUMBER(Regressions!M89),ROUND(Regressions!M89, 1), NA())</f>
        <v>#N/A</v>
      </c>
      <c r="M79" s="532" t="e">
        <f>IF(ISNUMBER(Regressions!N89),ROUND(Regressions!N89, 1), NA())</f>
        <v>#N/A</v>
      </c>
      <c r="N79" s="533" t="e">
        <f>IF(ISNUMBER(Regressions!O89),ROUND(Regressions!O89, 1), NA())</f>
        <v>#N/A</v>
      </c>
      <c r="O79" s="534" t="e">
        <f>IF(ISNUMBER(Regressions!Q89),ROUND(Regressions!Q89, 1), NA())</f>
        <v>#N/A</v>
      </c>
      <c r="P79" s="530" t="e">
        <f>IF(ISNUMBER(Regressions!R89),ROUND(Regressions!R89, 1), NA())</f>
        <v>#N/A</v>
      </c>
      <c r="Q79" s="536" t="e">
        <f>IF(ISNUMBER(Regressions!S89),ROUND(Regressions!S89, 1), NA())</f>
        <v>#N/A</v>
      </c>
      <c r="R79" s="532" t="e">
        <f>IF(ISNUMBER(Regressions!T89),ROUND(Regressions!T89, 1), NA())</f>
        <v>#N/A</v>
      </c>
      <c r="S79" s="533" t="e">
        <f>IF(ISNUMBER(Regressions!U89),ROUND(Regressions!U89, 1), NA())</f>
        <v>#N/A</v>
      </c>
    </row>
    <row r="80" spans="1:19" x14ac:dyDescent="0.25">
      <c r="A80" s="525" t="e">
        <f>+Introduction!$C$7</f>
        <v>#N/A</v>
      </c>
      <c r="B80" s="526">
        <f>IF(ISBLANK(Regressions!B90), " ", Regressions!B90)</f>
        <v>2014</v>
      </c>
      <c r="C80" s="525" t="e">
        <f>HLOOKUP(Introduction!$G$4,nametranslations,25,FALSE)</f>
        <v>#N/A</v>
      </c>
      <c r="D80" s="528">
        <f>IF(ISBLANK(Regressions!D90), " ", Regressions!D90)</f>
        <v>0</v>
      </c>
      <c r="E80" s="529" t="e">
        <f>IF(ISNUMBER(Regressions!E90),ROUND(Regressions!E90, 1), NA())</f>
        <v>#N/A</v>
      </c>
      <c r="F80" s="530" t="e">
        <f>IF(ISNUMBER(Regressions!F90),ROUND(Regressions!F90, 1), NA())</f>
        <v>#N/A</v>
      </c>
      <c r="G80" s="531" t="e">
        <f>IF(ISNUMBER(Regressions!G90),ROUND(Regressions!G90, 1), NA())</f>
        <v>#N/A</v>
      </c>
      <c r="H80" s="532" t="e">
        <f>IF(ISNUMBER(Regressions!H90),ROUND(Regressions!H90, 1), NA())</f>
        <v>#N/A</v>
      </c>
      <c r="I80" s="533" t="e">
        <f>IF(ISNUMBER(Regressions!I90),ROUND(Regressions!I90, 1), NA())</f>
        <v>#N/A</v>
      </c>
      <c r="J80" s="534" t="e">
        <f>IF(ISNUMBER(Regressions!K90),ROUND(Regressions!K90, 1), NA())</f>
        <v>#N/A</v>
      </c>
      <c r="K80" s="530" t="e">
        <f>IF(ISNUMBER(Regressions!L90),ROUND(Regressions!L90, 1), NA())</f>
        <v>#N/A</v>
      </c>
      <c r="L80" s="535" t="e">
        <f>IF(ISNUMBER(Regressions!M90),ROUND(Regressions!M90, 1), NA())</f>
        <v>#N/A</v>
      </c>
      <c r="M80" s="532" t="e">
        <f>IF(ISNUMBER(Regressions!N90),ROUND(Regressions!N90, 1), NA())</f>
        <v>#N/A</v>
      </c>
      <c r="N80" s="533" t="e">
        <f>IF(ISNUMBER(Regressions!O90),ROUND(Regressions!O90, 1), NA())</f>
        <v>#N/A</v>
      </c>
      <c r="O80" s="534" t="e">
        <f>IF(ISNUMBER(Regressions!Q90),ROUND(Regressions!Q90, 1), NA())</f>
        <v>#N/A</v>
      </c>
      <c r="P80" s="530" t="e">
        <f>IF(ISNUMBER(Regressions!R90),ROUND(Regressions!R90, 1), NA())</f>
        <v>#N/A</v>
      </c>
      <c r="Q80" s="536" t="e">
        <f>IF(ISNUMBER(Regressions!S90),ROUND(Regressions!S90, 1), NA())</f>
        <v>#N/A</v>
      </c>
      <c r="R80" s="532" t="e">
        <f>IF(ISNUMBER(Regressions!T90),ROUND(Regressions!T90, 1), NA())</f>
        <v>#N/A</v>
      </c>
      <c r="S80" s="533" t="e">
        <f>IF(ISNUMBER(Regressions!U90),ROUND(Regressions!U90, 1), NA())</f>
        <v>#N/A</v>
      </c>
    </row>
    <row r="81" spans="1:19" x14ac:dyDescent="0.25">
      <c r="A81" s="525" t="e">
        <f>+Introduction!$C$7</f>
        <v>#N/A</v>
      </c>
      <c r="B81" s="526">
        <f>IF(ISBLANK(Regressions!B91), " ", Regressions!B91)</f>
        <v>2015</v>
      </c>
      <c r="C81" s="525" t="e">
        <f>HLOOKUP(Introduction!$G$4,nametranslations,25,FALSE)</f>
        <v>#N/A</v>
      </c>
      <c r="D81" s="528">
        <f>IF(ISBLANK(Regressions!D91), " ", Regressions!D91)</f>
        <v>0</v>
      </c>
      <c r="E81" s="529" t="e">
        <f>IF(ISNUMBER(Regressions!E91),ROUND(Regressions!E91, 1), NA())</f>
        <v>#N/A</v>
      </c>
      <c r="F81" s="530" t="e">
        <f>IF(ISNUMBER(Regressions!F91),ROUND(Regressions!F91, 1), NA())</f>
        <v>#N/A</v>
      </c>
      <c r="G81" s="531" t="e">
        <f>IF(ISNUMBER(Regressions!G91),ROUND(Regressions!G91, 1), NA())</f>
        <v>#N/A</v>
      </c>
      <c r="H81" s="532" t="e">
        <f>IF(ISNUMBER(Regressions!H91),ROUND(Regressions!H91, 1), NA())</f>
        <v>#N/A</v>
      </c>
      <c r="I81" s="533" t="e">
        <f>IF(ISNUMBER(Regressions!I91),ROUND(Regressions!I91, 1), NA())</f>
        <v>#N/A</v>
      </c>
      <c r="J81" s="534" t="e">
        <f>IF(ISNUMBER(Regressions!K91),ROUND(Regressions!K91, 1), NA())</f>
        <v>#N/A</v>
      </c>
      <c r="K81" s="530" t="e">
        <f>IF(ISNUMBER(Regressions!L91),ROUND(Regressions!L91, 1), NA())</f>
        <v>#N/A</v>
      </c>
      <c r="L81" s="535" t="e">
        <f>IF(ISNUMBER(Regressions!M91),ROUND(Regressions!M91, 1), NA())</f>
        <v>#N/A</v>
      </c>
      <c r="M81" s="532" t="e">
        <f>IF(ISNUMBER(Regressions!N91),ROUND(Regressions!N91, 1), NA())</f>
        <v>#N/A</v>
      </c>
      <c r="N81" s="533" t="e">
        <f>IF(ISNUMBER(Regressions!O91),ROUND(Regressions!O91, 1), NA())</f>
        <v>#N/A</v>
      </c>
      <c r="O81" s="534" t="e">
        <f>IF(ISNUMBER(Regressions!Q91),ROUND(Regressions!Q91, 1), NA())</f>
        <v>#N/A</v>
      </c>
      <c r="P81" s="530" t="e">
        <f>IF(ISNUMBER(Regressions!R91),ROUND(Regressions!R91, 1), NA())</f>
        <v>#N/A</v>
      </c>
      <c r="Q81" s="536" t="e">
        <f>IF(ISNUMBER(Regressions!S91),ROUND(Regressions!S91, 1), NA())</f>
        <v>#N/A</v>
      </c>
      <c r="R81" s="532" t="e">
        <f>IF(ISNUMBER(Regressions!T91),ROUND(Regressions!T91, 1), NA())</f>
        <v>#N/A</v>
      </c>
      <c r="S81" s="533" t="e">
        <f>IF(ISNUMBER(Regressions!U91),ROUND(Regressions!U91, 1), NA())</f>
        <v>#N/A</v>
      </c>
    </row>
    <row r="82" spans="1:19" x14ac:dyDescent="0.25">
      <c r="A82" s="525" t="e">
        <f>+Introduction!$C$7</f>
        <v>#N/A</v>
      </c>
      <c r="B82" s="526">
        <f>IF(ISBLANK(Regressions!B92), " ", Regressions!B92)</f>
        <v>2016</v>
      </c>
      <c r="C82" s="525" t="e">
        <f>HLOOKUP(Introduction!$G$4,nametranslations,25,FALSE)</f>
        <v>#N/A</v>
      </c>
      <c r="D82" s="528">
        <f>IF(ISBLANK(Regressions!D92), " ", Regressions!D92)</f>
        <v>0</v>
      </c>
      <c r="E82" s="529" t="e">
        <f>IF(ISNUMBER(Regressions!E92),ROUND(Regressions!E92, 1), NA())</f>
        <v>#N/A</v>
      </c>
      <c r="F82" s="530" t="e">
        <f>IF(ISNUMBER(Regressions!F92),ROUND(Regressions!F92, 1), NA())</f>
        <v>#N/A</v>
      </c>
      <c r="G82" s="531" t="e">
        <f>IF(ISNUMBER(Regressions!G92),ROUND(Regressions!G92, 1), NA())</f>
        <v>#N/A</v>
      </c>
      <c r="H82" s="532" t="e">
        <f>IF(ISNUMBER(Regressions!H92),ROUND(Regressions!H92, 1), NA())</f>
        <v>#N/A</v>
      </c>
      <c r="I82" s="533" t="e">
        <f>IF(ISNUMBER(Regressions!I92),ROUND(Regressions!I92, 1), NA())</f>
        <v>#N/A</v>
      </c>
      <c r="J82" s="534" t="e">
        <f>IF(ISNUMBER(Regressions!K92),ROUND(Regressions!K92, 1), NA())</f>
        <v>#N/A</v>
      </c>
      <c r="K82" s="530" t="e">
        <f>IF(ISNUMBER(Regressions!L92),ROUND(Regressions!L92, 1), NA())</f>
        <v>#N/A</v>
      </c>
      <c r="L82" s="535" t="e">
        <f>IF(ISNUMBER(Regressions!M92),ROUND(Regressions!M92, 1), NA())</f>
        <v>#N/A</v>
      </c>
      <c r="M82" s="532" t="e">
        <f>IF(ISNUMBER(Regressions!N92),ROUND(Regressions!N92, 1), NA())</f>
        <v>#N/A</v>
      </c>
      <c r="N82" s="533" t="e">
        <f>IF(ISNUMBER(Regressions!O92),ROUND(Regressions!O92, 1), NA())</f>
        <v>#N/A</v>
      </c>
      <c r="O82" s="534" t="e">
        <f>IF(ISNUMBER(Regressions!Q92),ROUND(Regressions!Q92, 1), NA())</f>
        <v>#N/A</v>
      </c>
      <c r="P82" s="530" t="e">
        <f>IF(ISNUMBER(Regressions!R92),ROUND(Regressions!R92, 1), NA())</f>
        <v>#N/A</v>
      </c>
      <c r="Q82" s="536" t="e">
        <f>IF(ISNUMBER(Regressions!S92),ROUND(Regressions!S92, 1), NA())</f>
        <v>#N/A</v>
      </c>
      <c r="R82" s="532" t="e">
        <f>IF(ISNUMBER(Regressions!T92),ROUND(Regressions!T92, 1), NA())</f>
        <v>#N/A</v>
      </c>
      <c r="S82" s="533" t="e">
        <f>IF(ISNUMBER(Regressions!U92),ROUND(Regressions!U92, 1), NA())</f>
        <v>#N/A</v>
      </c>
    </row>
    <row r="83" spans="1:19" x14ac:dyDescent="0.25">
      <c r="A83" s="525" t="e">
        <f>+Introduction!$C$7</f>
        <v>#N/A</v>
      </c>
      <c r="B83" s="526">
        <f>IF(ISBLANK(Regressions!B93), " ", Regressions!B93)</f>
        <v>2017</v>
      </c>
      <c r="C83" s="525" t="e">
        <f>HLOOKUP(Introduction!$G$4,nametranslations,25,FALSE)</f>
        <v>#N/A</v>
      </c>
      <c r="D83" s="528">
        <f>IF(ISBLANK(Regressions!D93), " ", Regressions!D93)</f>
        <v>0</v>
      </c>
      <c r="E83" s="529" t="e">
        <f>IF(ISNUMBER(Regressions!E93),ROUND(Regressions!E93, 1), NA())</f>
        <v>#N/A</v>
      </c>
      <c r="F83" s="530" t="e">
        <f>IF(ISNUMBER(Regressions!F93),ROUND(Regressions!F93, 1), NA())</f>
        <v>#N/A</v>
      </c>
      <c r="G83" s="531" t="e">
        <f>IF(ISNUMBER(Regressions!G93),ROUND(Regressions!G93, 1), NA())</f>
        <v>#N/A</v>
      </c>
      <c r="H83" s="532" t="e">
        <f>IF(ISNUMBER(Regressions!H93),ROUND(Regressions!H93, 1), NA())</f>
        <v>#N/A</v>
      </c>
      <c r="I83" s="533" t="e">
        <f>IF(ISNUMBER(Regressions!I93),ROUND(Regressions!I93, 1), NA())</f>
        <v>#N/A</v>
      </c>
      <c r="J83" s="534" t="e">
        <f>IF(ISNUMBER(Regressions!K93),ROUND(Regressions!K93, 1), NA())</f>
        <v>#N/A</v>
      </c>
      <c r="K83" s="530" t="e">
        <f>IF(ISNUMBER(Regressions!L93),ROUND(Regressions!L93, 1), NA())</f>
        <v>#N/A</v>
      </c>
      <c r="L83" s="535" t="e">
        <f>IF(ISNUMBER(Regressions!M93),ROUND(Regressions!M93, 1), NA())</f>
        <v>#N/A</v>
      </c>
      <c r="M83" s="532" t="e">
        <f>IF(ISNUMBER(Regressions!N93),ROUND(Regressions!N93, 1), NA())</f>
        <v>#N/A</v>
      </c>
      <c r="N83" s="533" t="e">
        <f>IF(ISNUMBER(Regressions!O93),ROUND(Regressions!O93, 1), NA())</f>
        <v>#N/A</v>
      </c>
      <c r="O83" s="534" t="e">
        <f>IF(ISNUMBER(Regressions!Q93),ROUND(Regressions!Q93, 1), NA())</f>
        <v>#N/A</v>
      </c>
      <c r="P83" s="530" t="e">
        <f>IF(ISNUMBER(Regressions!R93),ROUND(Regressions!R93, 1), NA())</f>
        <v>#N/A</v>
      </c>
      <c r="Q83" s="536" t="e">
        <f>IF(ISNUMBER(Regressions!S93),ROUND(Regressions!S93, 1), NA())</f>
        <v>#N/A</v>
      </c>
      <c r="R83" s="532" t="e">
        <f>IF(ISNUMBER(Regressions!T93),ROUND(Regressions!T93, 1), NA())</f>
        <v>#N/A</v>
      </c>
      <c r="S83" s="533" t="e">
        <f>IF(ISNUMBER(Regressions!U93),ROUND(Regressions!U93, 1), NA())</f>
        <v>#N/A</v>
      </c>
    </row>
    <row r="84" spans="1:19" x14ac:dyDescent="0.25">
      <c r="A84" s="525" t="e">
        <f>+Introduction!$C$7</f>
        <v>#N/A</v>
      </c>
      <c r="B84" s="526">
        <f>IF(ISBLANK(Regressions!B94), " ", Regressions!B94)</f>
        <v>2018</v>
      </c>
      <c r="C84" s="525" t="e">
        <f>HLOOKUP(Introduction!$G$4,nametranslations,25,FALSE)</f>
        <v>#N/A</v>
      </c>
      <c r="D84" s="528">
        <f>IF(ISBLANK(Regressions!D94), " ", Regressions!D94)</f>
        <v>0</v>
      </c>
      <c r="E84" s="529" t="e">
        <f>IF(ISNUMBER(Regressions!E94),ROUND(Regressions!E94, 1), NA())</f>
        <v>#N/A</v>
      </c>
      <c r="F84" s="530" t="e">
        <f>IF(ISNUMBER(Regressions!F94),ROUND(Regressions!F94, 1), NA())</f>
        <v>#N/A</v>
      </c>
      <c r="G84" s="531" t="e">
        <f>IF(ISNUMBER(Regressions!G94),ROUND(Regressions!G94, 1), NA())</f>
        <v>#N/A</v>
      </c>
      <c r="H84" s="532" t="e">
        <f>IF(ISNUMBER(Regressions!H94),ROUND(Regressions!H94, 1), NA())</f>
        <v>#N/A</v>
      </c>
      <c r="I84" s="533" t="e">
        <f>IF(ISNUMBER(Regressions!I94),ROUND(Regressions!I94, 1), NA())</f>
        <v>#N/A</v>
      </c>
      <c r="J84" s="534" t="e">
        <f>IF(ISNUMBER(Regressions!K94),ROUND(Regressions!K94, 1), NA())</f>
        <v>#N/A</v>
      </c>
      <c r="K84" s="530" t="e">
        <f>IF(ISNUMBER(Regressions!L94),ROUND(Regressions!L94, 1), NA())</f>
        <v>#N/A</v>
      </c>
      <c r="L84" s="535" t="e">
        <f>IF(ISNUMBER(Regressions!M94),ROUND(Regressions!M94, 1), NA())</f>
        <v>#N/A</v>
      </c>
      <c r="M84" s="532" t="e">
        <f>IF(ISNUMBER(Regressions!N94),ROUND(Regressions!N94, 1), NA())</f>
        <v>#N/A</v>
      </c>
      <c r="N84" s="533" t="e">
        <f>IF(ISNUMBER(Regressions!O94),ROUND(Regressions!O94, 1), NA())</f>
        <v>#N/A</v>
      </c>
      <c r="O84" s="534" t="e">
        <f>IF(ISNUMBER(Regressions!Q94),ROUND(Regressions!Q94, 1), NA())</f>
        <v>#N/A</v>
      </c>
      <c r="P84" s="530" t="e">
        <f>IF(ISNUMBER(Regressions!R94),ROUND(Regressions!R94, 1), NA())</f>
        <v>#N/A</v>
      </c>
      <c r="Q84" s="536" t="e">
        <f>IF(ISNUMBER(Regressions!S94),ROUND(Regressions!S94, 1), NA())</f>
        <v>#N/A</v>
      </c>
      <c r="R84" s="532" t="e">
        <f>IF(ISNUMBER(Regressions!T94),ROUND(Regressions!T94, 1), NA())</f>
        <v>#N/A</v>
      </c>
      <c r="S84" s="533" t="e">
        <f>IF(ISNUMBER(Regressions!U94),ROUND(Regressions!U94, 1), NA())</f>
        <v>#N/A</v>
      </c>
    </row>
    <row r="85" spans="1:19" x14ac:dyDescent="0.25">
      <c r="A85" s="525" t="e">
        <f>+Introduction!$C$7</f>
        <v>#N/A</v>
      </c>
      <c r="B85" s="526">
        <f>IF(ISBLANK(Regressions!B95), " ", Regressions!B95)</f>
        <v>2019</v>
      </c>
      <c r="C85" s="525" t="e">
        <f>HLOOKUP(Introduction!$G$4,nametranslations,25,FALSE)</f>
        <v>#N/A</v>
      </c>
      <c r="D85" s="528">
        <f>IF(ISBLANK(Regressions!D95), " ", Regressions!D95)</f>
        <v>0</v>
      </c>
      <c r="E85" s="529" t="e">
        <f>IF(ISNUMBER(Regressions!E95),ROUND(Regressions!E95, 1), NA())</f>
        <v>#N/A</v>
      </c>
      <c r="F85" s="530" t="e">
        <f>IF(ISNUMBER(Regressions!F95),ROUND(Regressions!F95, 1), NA())</f>
        <v>#N/A</v>
      </c>
      <c r="G85" s="531" t="e">
        <f>IF(ISNUMBER(Regressions!G95),ROUND(Regressions!G95, 1), NA())</f>
        <v>#N/A</v>
      </c>
      <c r="H85" s="532" t="e">
        <f>IF(ISNUMBER(Regressions!H95),ROUND(Regressions!H95, 1), NA())</f>
        <v>#N/A</v>
      </c>
      <c r="I85" s="533" t="e">
        <f>IF(ISNUMBER(Regressions!I95),ROUND(Regressions!I95, 1), NA())</f>
        <v>#N/A</v>
      </c>
      <c r="J85" s="534" t="e">
        <f>IF(ISNUMBER(Regressions!K95),ROUND(Regressions!K95, 1), NA())</f>
        <v>#N/A</v>
      </c>
      <c r="K85" s="530" t="e">
        <f>IF(ISNUMBER(Regressions!L95),ROUND(Regressions!L95, 1), NA())</f>
        <v>#N/A</v>
      </c>
      <c r="L85" s="535" t="e">
        <f>IF(ISNUMBER(Regressions!M95),ROUND(Regressions!M95, 1), NA())</f>
        <v>#N/A</v>
      </c>
      <c r="M85" s="532" t="e">
        <f>IF(ISNUMBER(Regressions!N95),ROUND(Regressions!N95, 1), NA())</f>
        <v>#N/A</v>
      </c>
      <c r="N85" s="533" t="e">
        <f>IF(ISNUMBER(Regressions!O95),ROUND(Regressions!O95, 1), NA())</f>
        <v>#N/A</v>
      </c>
      <c r="O85" s="534" t="e">
        <f>IF(ISNUMBER(Regressions!Q95),ROUND(Regressions!Q95, 1), NA())</f>
        <v>#N/A</v>
      </c>
      <c r="P85" s="530" t="e">
        <f>IF(ISNUMBER(Regressions!R95),ROUND(Regressions!R95, 1), NA())</f>
        <v>#N/A</v>
      </c>
      <c r="Q85" s="536" t="e">
        <f>IF(ISNUMBER(Regressions!S95),ROUND(Regressions!S95, 1), NA())</f>
        <v>#N/A</v>
      </c>
      <c r="R85" s="532" t="e">
        <f>IF(ISNUMBER(Regressions!T95),ROUND(Regressions!T95, 1), NA())</f>
        <v>#N/A</v>
      </c>
      <c r="S85" s="533" t="e">
        <f>IF(ISNUMBER(Regressions!U95),ROUND(Regressions!U95, 1), NA())</f>
        <v>#N/A</v>
      </c>
    </row>
    <row r="86" spans="1:19" x14ac:dyDescent="0.25">
      <c r="A86" s="525" t="e">
        <f>+Introduction!$C$7</f>
        <v>#N/A</v>
      </c>
      <c r="B86" s="526">
        <f>IF(ISBLANK(Regressions!B96), " ", Regressions!B96)</f>
        <v>2020</v>
      </c>
      <c r="C86" s="525" t="e">
        <f>HLOOKUP(Introduction!$G$4,nametranslations,25,FALSE)</f>
        <v>#N/A</v>
      </c>
      <c r="D86" s="528">
        <f>IF(ISBLANK(Regressions!D96), " ", Regressions!D96)</f>
        <v>0</v>
      </c>
      <c r="E86" s="529" t="e">
        <f>IF(ISNUMBER(Regressions!E96),ROUND(Regressions!E96, 1), NA())</f>
        <v>#N/A</v>
      </c>
      <c r="F86" s="530" t="e">
        <f>IF(ISNUMBER(Regressions!F96),ROUND(Regressions!F96, 1), NA())</f>
        <v>#N/A</v>
      </c>
      <c r="G86" s="531" t="e">
        <f>IF(ISNUMBER(Regressions!G96),ROUND(Regressions!G96, 1), NA())</f>
        <v>#N/A</v>
      </c>
      <c r="H86" s="532" t="e">
        <f>IF(ISNUMBER(Regressions!H96),ROUND(Regressions!H96, 1), NA())</f>
        <v>#N/A</v>
      </c>
      <c r="I86" s="533" t="e">
        <f>IF(ISNUMBER(Regressions!I96),ROUND(Regressions!I96, 1), NA())</f>
        <v>#N/A</v>
      </c>
      <c r="J86" s="534" t="e">
        <f>IF(ISNUMBER(Regressions!K96),ROUND(Regressions!K96, 1), NA())</f>
        <v>#N/A</v>
      </c>
      <c r="K86" s="530" t="e">
        <f>IF(ISNUMBER(Regressions!L96),ROUND(Regressions!L96, 1), NA())</f>
        <v>#N/A</v>
      </c>
      <c r="L86" s="535" t="e">
        <f>IF(ISNUMBER(Regressions!M96),ROUND(Regressions!M96, 1), NA())</f>
        <v>#N/A</v>
      </c>
      <c r="M86" s="532" t="e">
        <f>IF(ISNUMBER(Regressions!N96),ROUND(Regressions!N96, 1), NA())</f>
        <v>#N/A</v>
      </c>
      <c r="N86" s="533" t="e">
        <f>IF(ISNUMBER(Regressions!O96),ROUND(Regressions!O96, 1), NA())</f>
        <v>#N/A</v>
      </c>
      <c r="O86" s="534" t="e">
        <f>IF(ISNUMBER(Regressions!Q96),ROUND(Regressions!Q96, 1), NA())</f>
        <v>#N/A</v>
      </c>
      <c r="P86" s="530" t="e">
        <f>IF(ISNUMBER(Regressions!R96),ROUND(Regressions!R96, 1), NA())</f>
        <v>#N/A</v>
      </c>
      <c r="Q86" s="536" t="e">
        <f>IF(ISNUMBER(Regressions!S96),ROUND(Regressions!S96, 1), NA())</f>
        <v>#N/A</v>
      </c>
      <c r="R86" s="532" t="e">
        <f>IF(ISNUMBER(Regressions!T96),ROUND(Regressions!T96, 1), NA())</f>
        <v>#N/A</v>
      </c>
      <c r="S86" s="533" t="e">
        <f>IF(ISNUMBER(Regressions!U96),ROUND(Regressions!U96, 1), NA())</f>
        <v>#N/A</v>
      </c>
    </row>
    <row r="87" spans="1:19" x14ac:dyDescent="0.25">
      <c r="A87" s="525" t="e">
        <f>+Introduction!$C$7</f>
        <v>#N/A</v>
      </c>
      <c r="B87" s="526">
        <f>IF(ISBLANK(Regressions!B97), " ", Regressions!B97)</f>
        <v>2021</v>
      </c>
      <c r="C87" s="525" t="e">
        <f>HLOOKUP(Introduction!$G$4,nametranslations,25,FALSE)</f>
        <v>#N/A</v>
      </c>
      <c r="D87" s="528">
        <f>IF(ISBLANK(Regressions!D97), " ", Regressions!D97)</f>
        <v>0</v>
      </c>
      <c r="E87" s="534" t="e">
        <f>IF(ISNUMBER(Regressions!E97),ROUND(Regressions!E97, 1), NA())</f>
        <v>#N/A</v>
      </c>
      <c r="F87" s="537" t="e">
        <f>IF(ISNUMBER(Regressions!F97),ROUND(Regressions!F97, 1), NA())</f>
        <v>#N/A</v>
      </c>
      <c r="G87" s="538" t="e">
        <f>IF(ISNUMBER(Regressions!G97),ROUND(Regressions!G97, 1), NA())</f>
        <v>#N/A</v>
      </c>
      <c r="H87" s="532" t="e">
        <f>IF(ISNUMBER(Regressions!H97),ROUND(Regressions!H97, 1), NA())</f>
        <v>#N/A</v>
      </c>
      <c r="I87" s="533" t="e">
        <f>IF(ISNUMBER(Regressions!I97),ROUND(Regressions!I97, 1), NA())</f>
        <v>#N/A</v>
      </c>
      <c r="J87" s="534" t="e">
        <f>IF(ISNUMBER(Regressions!K97),ROUND(Regressions!K97, 1), NA())</f>
        <v>#N/A</v>
      </c>
      <c r="K87" s="537" t="e">
        <f>IF(ISNUMBER(Regressions!L97),ROUND(Regressions!L97, 1), NA())</f>
        <v>#N/A</v>
      </c>
      <c r="L87" s="539" t="e">
        <f>IF(ISNUMBER(Regressions!M97),ROUND(Regressions!M97, 1), NA())</f>
        <v>#N/A</v>
      </c>
      <c r="M87" s="532" t="e">
        <f>IF(ISNUMBER(Regressions!N97),ROUND(Regressions!N97, 1), NA())</f>
        <v>#N/A</v>
      </c>
      <c r="N87" s="533" t="e">
        <f>IF(ISNUMBER(Regressions!O97),ROUND(Regressions!O97, 1), NA())</f>
        <v>#N/A</v>
      </c>
      <c r="O87" s="534" t="e">
        <f>IF(ISNUMBER(Regressions!Q97),ROUND(Regressions!Q97, 1), NA())</f>
        <v>#N/A</v>
      </c>
      <c r="P87" s="537" t="e">
        <f>IF(ISNUMBER(Regressions!R97),ROUND(Regressions!R97, 1), NA())</f>
        <v>#N/A</v>
      </c>
      <c r="Q87" s="540" t="e">
        <f>IF(ISNUMBER(Regressions!S97),ROUND(Regressions!S97, 1), NA())</f>
        <v>#N/A</v>
      </c>
      <c r="R87" s="532" t="e">
        <f>IF(ISNUMBER(Regressions!T97),ROUND(Regressions!T97, 1), NA())</f>
        <v>#N/A</v>
      </c>
      <c r="S87" s="533" t="e">
        <f>IF(ISNUMBER(Regressions!U97),ROUND(Regressions!U97, 1), NA())</f>
        <v>#N/A</v>
      </c>
    </row>
    <row r="88" spans="1:19" x14ac:dyDescent="0.25">
      <c r="A88" s="525" t="e">
        <f>+Introduction!$C$7</f>
        <v>#N/A</v>
      </c>
      <c r="B88" s="526">
        <f>IF(ISBLANK(Regressions!B98), " ", Regressions!B98)</f>
        <v>2022</v>
      </c>
      <c r="C88" s="525" t="e">
        <f>HLOOKUP(Introduction!$G$4,nametranslations,25,FALSE)</f>
        <v>#N/A</v>
      </c>
      <c r="D88" s="528">
        <f>IF(ISBLANK(Regressions!D98), " ", Regressions!D98)</f>
        <v>0</v>
      </c>
      <c r="E88" s="529" t="e">
        <f>IF(ISNUMBER(Regressions!E98),ROUND(Regressions!E98, 1), NA())</f>
        <v>#N/A</v>
      </c>
      <c r="F88" s="530" t="e">
        <f>IF(ISNUMBER(Regressions!F98),ROUND(Regressions!F98, 1), NA())</f>
        <v>#N/A</v>
      </c>
      <c r="G88" s="531" t="e">
        <f>IF(ISNUMBER(Regressions!G98),ROUND(Regressions!G98, 1), NA())</f>
        <v>#N/A</v>
      </c>
      <c r="H88" s="532" t="e">
        <f>IF(ISNUMBER(Regressions!H98),ROUND(Regressions!H98, 1), NA())</f>
        <v>#N/A</v>
      </c>
      <c r="I88" s="533" t="e">
        <f>IF(ISNUMBER(Regressions!I98),ROUND(Regressions!I98, 1), NA())</f>
        <v>#N/A</v>
      </c>
      <c r="J88" s="534" t="e">
        <f>IF(ISNUMBER(Regressions!K98),ROUND(Regressions!K98, 1), NA())</f>
        <v>#N/A</v>
      </c>
      <c r="K88" s="530" t="e">
        <f>IF(ISNUMBER(Regressions!L98),ROUND(Regressions!L98, 1), NA())</f>
        <v>#N/A</v>
      </c>
      <c r="L88" s="535" t="e">
        <f>IF(ISNUMBER(Regressions!M98),ROUND(Regressions!M98, 1), NA())</f>
        <v>#N/A</v>
      </c>
      <c r="M88" s="532" t="e">
        <f>IF(ISNUMBER(Regressions!N98),ROUND(Regressions!N98, 1), NA())</f>
        <v>#N/A</v>
      </c>
      <c r="N88" s="533" t="e">
        <f>IF(ISNUMBER(Regressions!O98),ROUND(Regressions!O98, 1), NA())</f>
        <v>#N/A</v>
      </c>
      <c r="O88" s="534" t="e">
        <f>IF(ISNUMBER(Regressions!Q98),ROUND(Regressions!Q98, 1), NA())</f>
        <v>#N/A</v>
      </c>
      <c r="P88" s="530" t="e">
        <f>IF(ISNUMBER(Regressions!R98),ROUND(Regressions!R98, 1), NA())</f>
        <v>#N/A</v>
      </c>
      <c r="Q88" s="536" t="e">
        <f>IF(ISNUMBER(Regressions!S98),ROUND(Regressions!S98, 1), NA())</f>
        <v>#N/A</v>
      </c>
      <c r="R88" s="532" t="e">
        <f>IF(ISNUMBER(Regressions!T98),ROUND(Regressions!T98, 1), NA())</f>
        <v>#N/A</v>
      </c>
      <c r="S88" s="533" t="e">
        <f>IF(ISNUMBER(Regressions!U98),ROUND(Regressions!U98, 1), NA())</f>
        <v>#N/A</v>
      </c>
    </row>
    <row r="89" spans="1:19" x14ac:dyDescent="0.25">
      <c r="A89" s="525" t="e">
        <f>+Introduction!$C$7</f>
        <v>#N/A</v>
      </c>
      <c r="B89" s="526">
        <f>IF(ISBLANK(Regressions!B99), " ", Regressions!B99)</f>
        <v>2023</v>
      </c>
      <c r="C89" s="525" t="e">
        <f>HLOOKUP(Introduction!$G$4,nametranslations,25,FALSE)</f>
        <v>#N/A</v>
      </c>
      <c r="D89" s="528">
        <f>IF(ISBLANK(Regressions!D99), " ", Regressions!D99)</f>
        <v>0</v>
      </c>
      <c r="E89" s="529" t="e">
        <f>IF(ISNUMBER(Regressions!E99),ROUND(Regressions!E99, 1), NA())</f>
        <v>#N/A</v>
      </c>
      <c r="F89" s="530" t="e">
        <f>IF(ISNUMBER(Regressions!F99),ROUND(Regressions!F99, 1), NA())</f>
        <v>#N/A</v>
      </c>
      <c r="G89" s="531" t="e">
        <f>IF(ISNUMBER(Regressions!G99),ROUND(Regressions!G99, 1), NA())</f>
        <v>#N/A</v>
      </c>
      <c r="H89" s="532" t="e">
        <f>IF(ISNUMBER(Regressions!H99),ROUND(Regressions!H99, 1), NA())</f>
        <v>#N/A</v>
      </c>
      <c r="I89" s="533" t="e">
        <f>IF(ISNUMBER(Regressions!I99),ROUND(Regressions!I99, 1), NA())</f>
        <v>#N/A</v>
      </c>
      <c r="J89" s="534" t="e">
        <f>IF(ISNUMBER(Regressions!K99),ROUND(Regressions!K99, 1), NA())</f>
        <v>#N/A</v>
      </c>
      <c r="K89" s="530" t="e">
        <f>IF(ISNUMBER(Regressions!L99),ROUND(Regressions!L99, 1), NA())</f>
        <v>#N/A</v>
      </c>
      <c r="L89" s="535" t="e">
        <f>IF(ISNUMBER(Regressions!M99),ROUND(Regressions!M99, 1), NA())</f>
        <v>#N/A</v>
      </c>
      <c r="M89" s="532" t="e">
        <f>IF(ISNUMBER(Regressions!N99),ROUND(Regressions!N99, 1), NA())</f>
        <v>#N/A</v>
      </c>
      <c r="N89" s="533" t="e">
        <f>IF(ISNUMBER(Regressions!O99),ROUND(Regressions!O99, 1), NA())</f>
        <v>#N/A</v>
      </c>
      <c r="O89" s="534" t="e">
        <f>IF(ISNUMBER(Regressions!Q99),ROUND(Regressions!Q99, 1), NA())</f>
        <v>#N/A</v>
      </c>
      <c r="P89" s="530" t="e">
        <f>IF(ISNUMBER(Regressions!R99),ROUND(Regressions!R99, 1), NA())</f>
        <v>#N/A</v>
      </c>
      <c r="Q89" s="536" t="e">
        <f>IF(ISNUMBER(Regressions!S99),ROUND(Regressions!S99, 1), NA())</f>
        <v>#N/A</v>
      </c>
      <c r="R89" s="532" t="e">
        <f>IF(ISNUMBER(Regressions!T99),ROUND(Regressions!T99, 1), NA())</f>
        <v>#N/A</v>
      </c>
      <c r="S89" s="533" t="e">
        <f>IF(ISNUMBER(Regressions!U99),ROUND(Regressions!U99, 1), NA())</f>
        <v>#N/A</v>
      </c>
    </row>
    <row r="90" spans="1:19" x14ac:dyDescent="0.25">
      <c r="A90" s="525" t="e">
        <f>+Introduction!$C$7</f>
        <v>#N/A</v>
      </c>
      <c r="B90" s="526">
        <f>IF(ISBLANK(Regressions!B100), " ", Regressions!B100)</f>
        <v>2024</v>
      </c>
      <c r="C90" s="525" t="e">
        <f>HLOOKUP(Introduction!$G$4,nametranslations,25,FALSE)</f>
        <v>#N/A</v>
      </c>
      <c r="D90" s="528">
        <f>IF(ISBLANK(Regressions!D100), " ", Regressions!D100)</f>
        <v>0</v>
      </c>
      <c r="E90" s="529" t="e">
        <f>IF(ISNUMBER(Regressions!E100),ROUND(Regressions!E100, 1), NA())</f>
        <v>#N/A</v>
      </c>
      <c r="F90" s="530" t="e">
        <f>IF(ISNUMBER(Regressions!F100),ROUND(Regressions!F100, 1), NA())</f>
        <v>#N/A</v>
      </c>
      <c r="G90" s="531" t="e">
        <f>IF(ISNUMBER(Regressions!G100),ROUND(Regressions!G100, 1), NA())</f>
        <v>#N/A</v>
      </c>
      <c r="H90" s="532" t="e">
        <f>IF(ISNUMBER(Regressions!H100),ROUND(Regressions!H100, 1), NA())</f>
        <v>#N/A</v>
      </c>
      <c r="I90" s="533" t="e">
        <f>IF(ISNUMBER(Regressions!I100),ROUND(Regressions!I100, 1), NA())</f>
        <v>#N/A</v>
      </c>
      <c r="J90" s="534" t="e">
        <f>IF(ISNUMBER(Regressions!K100),ROUND(Regressions!K100, 1), NA())</f>
        <v>#N/A</v>
      </c>
      <c r="K90" s="530" t="e">
        <f>IF(ISNUMBER(Regressions!L100),ROUND(Regressions!L100, 1), NA())</f>
        <v>#N/A</v>
      </c>
      <c r="L90" s="535" t="e">
        <f>IF(ISNUMBER(Regressions!M100),ROUND(Regressions!M100, 1), NA())</f>
        <v>#N/A</v>
      </c>
      <c r="M90" s="532" t="e">
        <f>IF(ISNUMBER(Regressions!N100),ROUND(Regressions!N100, 1), NA())</f>
        <v>#N/A</v>
      </c>
      <c r="N90" s="533" t="e">
        <f>IF(ISNUMBER(Regressions!O100),ROUND(Regressions!O100, 1), NA())</f>
        <v>#N/A</v>
      </c>
      <c r="O90" s="534" t="e">
        <f>IF(ISNUMBER(Regressions!Q100),ROUND(Regressions!Q100, 1), NA())</f>
        <v>#N/A</v>
      </c>
      <c r="P90" s="530" t="e">
        <f>IF(ISNUMBER(Regressions!R100),ROUND(Regressions!R100, 1), NA())</f>
        <v>#N/A</v>
      </c>
      <c r="Q90" s="536" t="e">
        <f>IF(ISNUMBER(Regressions!S100),ROUND(Regressions!S100, 1), NA())</f>
        <v>#N/A</v>
      </c>
      <c r="R90" s="532" t="e">
        <f>IF(ISNUMBER(Regressions!T100),ROUND(Regressions!T100, 1), NA())</f>
        <v>#N/A</v>
      </c>
      <c r="S90" s="533" t="e">
        <f>IF(ISNUMBER(Regressions!U100),ROUND(Regressions!U100, 1), NA())</f>
        <v>#N/A</v>
      </c>
    </row>
    <row r="91" spans="1:19" x14ac:dyDescent="0.25">
      <c r="A91" s="541" t="e">
        <f>+Introduction!$C$7</f>
        <v>#N/A</v>
      </c>
      <c r="B91" s="542">
        <f>IF(ISBLANK(Regressions!B101), " ", Regressions!B101)</f>
        <v>2025</v>
      </c>
      <c r="C91" s="541" t="e">
        <f>HLOOKUP(Introduction!$G$4,nametranslations,25,FALSE)</f>
        <v>#N/A</v>
      </c>
      <c r="D91" s="543">
        <f>IF(ISBLANK(Regressions!D101), " ", Regressions!D101)</f>
        <v>0</v>
      </c>
      <c r="E91" s="544" t="e">
        <f>IF(ISNUMBER(Regressions!E101),ROUND(Regressions!E101, 1), NA())</f>
        <v>#N/A</v>
      </c>
      <c r="F91" s="545" t="e">
        <f>IF(ISNUMBER(Regressions!F101),ROUND(Regressions!F101, 1), NA())</f>
        <v>#N/A</v>
      </c>
      <c r="G91" s="546" t="e">
        <f>IF(ISNUMBER(Regressions!G101),ROUND(Regressions!G101, 1), NA())</f>
        <v>#N/A</v>
      </c>
      <c r="H91" s="547" t="e">
        <f>IF(ISNUMBER(Regressions!H101),ROUND(Regressions!H101, 1), NA())</f>
        <v>#N/A</v>
      </c>
      <c r="I91" s="548" t="e">
        <f>IF(ISNUMBER(Regressions!I101),ROUND(Regressions!I101, 1), NA())</f>
        <v>#N/A</v>
      </c>
      <c r="J91" s="549" t="e">
        <f>IF(ISNUMBER(Regressions!K101),ROUND(Regressions!K101, 1), NA())</f>
        <v>#N/A</v>
      </c>
      <c r="K91" s="545" t="e">
        <f>IF(ISNUMBER(Regressions!L101),ROUND(Regressions!L101, 1), NA())</f>
        <v>#N/A</v>
      </c>
      <c r="L91" s="550" t="e">
        <f>IF(ISNUMBER(Regressions!M101),ROUND(Regressions!M101, 1), NA())</f>
        <v>#N/A</v>
      </c>
      <c r="M91" s="547" t="e">
        <f>IF(ISNUMBER(Regressions!N101),ROUND(Regressions!N101, 1), NA())</f>
        <v>#N/A</v>
      </c>
      <c r="N91" s="548" t="e">
        <f>IF(ISNUMBER(Regressions!O101),ROUND(Regressions!O101, 1), NA())</f>
        <v>#N/A</v>
      </c>
      <c r="O91" s="549" t="e">
        <f>IF(ISNUMBER(Regressions!Q101),ROUND(Regressions!Q101, 1), NA())</f>
        <v>#N/A</v>
      </c>
      <c r="P91" s="545" t="e">
        <f>IF(ISNUMBER(Regressions!R101),ROUND(Regressions!R101, 1), NA())</f>
        <v>#N/A</v>
      </c>
      <c r="Q91" s="551" t="e">
        <f>IF(ISNUMBER(Regressions!S101),ROUND(Regressions!S101, 1), NA())</f>
        <v>#N/A</v>
      </c>
      <c r="R91" s="547" t="e">
        <f>IF(ISNUMBER(Regressions!T101),ROUND(Regressions!T101, 1), NA())</f>
        <v>#N/A</v>
      </c>
      <c r="S91" s="548" t="e">
        <f>IF(ISNUMBER(Regressions!U101),ROUND(Regressions!U101, 1), NA())</f>
        <v>#N/A</v>
      </c>
    </row>
    <row r="92" spans="1:19" hidden="1" x14ac:dyDescent="0.25">
      <c r="A92" s="525" t="e">
        <f>+Introduction!$C$7</f>
        <v>#N/A</v>
      </c>
      <c r="B92" s="526">
        <f>IF(ISBLANK(Regressions!B102), " ", Regressions!B102)</f>
        <v>2026</v>
      </c>
      <c r="C92" s="525" t="e">
        <f>HLOOKUP(Introduction!$G$4,nametranslations,25,FALSE)</f>
        <v>#N/A</v>
      </c>
      <c r="D92" s="528" t="str">
        <f>IF(ISBLANK(Regressions!D102), " ", Regressions!D102)</f>
        <v xml:space="preserve"> </v>
      </c>
      <c r="E92" s="529" t="e">
        <f>IF(ISNUMBER(Regressions!E102),ROUND(Regressions!E102, 1), NA())</f>
        <v>#N/A</v>
      </c>
      <c r="F92" s="530" t="e">
        <f>IF(ISNUMBER(Regressions!F102),ROUND(Regressions!F102, 1), NA())</f>
        <v>#N/A</v>
      </c>
      <c r="G92" s="531" t="e">
        <f>IF(ISNUMBER(Regressions!G102),ROUND(Regressions!G102, 1), NA())</f>
        <v>#N/A</v>
      </c>
      <c r="H92" s="532" t="e">
        <f>IF(ISNUMBER(Regressions!H102),ROUND(Regressions!H102, 1), NA())</f>
        <v>#N/A</v>
      </c>
      <c r="I92" s="533" t="e">
        <f>IF(ISNUMBER(Regressions!I102),ROUND(Regressions!I102, 1), NA())</f>
        <v>#N/A</v>
      </c>
      <c r="J92" s="534" t="e">
        <f>IF(ISNUMBER(Regressions!K102),ROUND(Regressions!K102, 1), NA())</f>
        <v>#N/A</v>
      </c>
      <c r="K92" s="530" t="e">
        <f>IF(ISNUMBER(Regressions!L102),ROUND(Regressions!L102, 1), NA())</f>
        <v>#N/A</v>
      </c>
      <c r="L92" s="535" t="e">
        <f>IF(ISNUMBER(Regressions!M102),ROUND(Regressions!M102, 1), NA())</f>
        <v>#N/A</v>
      </c>
      <c r="M92" s="532" t="e">
        <f>IF(ISNUMBER(Regressions!N102),ROUND(Regressions!N102, 1), NA())</f>
        <v>#N/A</v>
      </c>
      <c r="N92" s="533" t="e">
        <f>IF(ISNUMBER(Regressions!O102),ROUND(Regressions!O102, 1), NA())</f>
        <v>#N/A</v>
      </c>
      <c r="O92" s="534" t="e">
        <f>IF(ISNUMBER(Regressions!Q102),ROUND(Regressions!Q102, 1), NA())</f>
        <v>#N/A</v>
      </c>
      <c r="P92" s="530" t="e">
        <f>IF(ISNUMBER(Regressions!R102),ROUND(Regressions!R102, 1), NA())</f>
        <v>#N/A</v>
      </c>
      <c r="Q92" s="536" t="e">
        <f>IF(ISNUMBER(Regressions!S102),ROUND(Regressions!S102, 1), NA())</f>
        <v>#N/A</v>
      </c>
      <c r="R92" s="532" t="e">
        <f>IF(ISNUMBER(Regressions!T102),ROUND(Regressions!T102, 1), NA())</f>
        <v>#N/A</v>
      </c>
      <c r="S92" s="533" t="e">
        <f>IF(ISNUMBER(Regressions!U102),ROUND(Regressions!U102, 1), NA())</f>
        <v>#N/A</v>
      </c>
    </row>
    <row r="93" spans="1:19" hidden="1" x14ac:dyDescent="0.25">
      <c r="A93" s="525" t="e">
        <f>+Introduction!$C$7</f>
        <v>#N/A</v>
      </c>
      <c r="B93" s="526">
        <f>IF(ISBLANK(Regressions!B103), " ", Regressions!B103)</f>
        <v>2027</v>
      </c>
      <c r="C93" s="525" t="e">
        <f>HLOOKUP(Introduction!$G$4,nametranslations,25,FALSE)</f>
        <v>#N/A</v>
      </c>
      <c r="D93" s="528" t="str">
        <f>IF(ISBLANK(Regressions!D103), " ", Regressions!D103)</f>
        <v xml:space="preserve"> </v>
      </c>
      <c r="E93" s="529" t="e">
        <f>IF(ISNUMBER(Regressions!E103),ROUND(Regressions!E103, 1), NA())</f>
        <v>#N/A</v>
      </c>
      <c r="F93" s="530" t="e">
        <f>IF(ISNUMBER(Regressions!F103),ROUND(Regressions!F103, 1), NA())</f>
        <v>#N/A</v>
      </c>
      <c r="G93" s="531" t="e">
        <f>IF(ISNUMBER(Regressions!G103),ROUND(Regressions!G103, 1), NA())</f>
        <v>#N/A</v>
      </c>
      <c r="H93" s="532" t="e">
        <f>IF(ISNUMBER(Regressions!H103),ROUND(Regressions!H103, 1), NA())</f>
        <v>#N/A</v>
      </c>
      <c r="I93" s="533" t="e">
        <f>IF(ISNUMBER(Regressions!I103),ROUND(Regressions!I103, 1), NA())</f>
        <v>#N/A</v>
      </c>
      <c r="J93" s="534" t="e">
        <f>IF(ISNUMBER(Regressions!K103),ROUND(Regressions!K103, 1), NA())</f>
        <v>#N/A</v>
      </c>
      <c r="K93" s="530" t="e">
        <f>IF(ISNUMBER(Regressions!L103),ROUND(Regressions!L103, 1), NA())</f>
        <v>#N/A</v>
      </c>
      <c r="L93" s="535" t="e">
        <f>IF(ISNUMBER(Regressions!M103),ROUND(Regressions!M103, 1), NA())</f>
        <v>#N/A</v>
      </c>
      <c r="M93" s="532" t="e">
        <f>IF(ISNUMBER(Regressions!N103),ROUND(Regressions!N103, 1), NA())</f>
        <v>#N/A</v>
      </c>
      <c r="N93" s="533" t="e">
        <f>IF(ISNUMBER(Regressions!O103),ROUND(Regressions!O103, 1), NA())</f>
        <v>#N/A</v>
      </c>
      <c r="O93" s="534" t="e">
        <f>IF(ISNUMBER(Regressions!Q103),ROUND(Regressions!Q103, 1), NA())</f>
        <v>#N/A</v>
      </c>
      <c r="P93" s="530" t="e">
        <f>IF(ISNUMBER(Regressions!R103),ROUND(Regressions!R103, 1), NA())</f>
        <v>#N/A</v>
      </c>
      <c r="Q93" s="536" t="e">
        <f>IF(ISNUMBER(Regressions!S103),ROUND(Regressions!S103, 1), NA())</f>
        <v>#N/A</v>
      </c>
      <c r="R93" s="532" t="e">
        <f>IF(ISNUMBER(Regressions!T103),ROUND(Regressions!T103, 1), NA())</f>
        <v>#N/A</v>
      </c>
      <c r="S93" s="533" t="e">
        <f>IF(ISNUMBER(Regressions!U103),ROUND(Regressions!U103, 1), NA())</f>
        <v>#N/A</v>
      </c>
    </row>
    <row r="94" spans="1:19" hidden="1" x14ac:dyDescent="0.25">
      <c r="A94" s="525" t="e">
        <f>+Introduction!$C$7</f>
        <v>#N/A</v>
      </c>
      <c r="B94" s="526">
        <f>IF(ISBLANK(Regressions!B104), " ", Regressions!B104)</f>
        <v>2028</v>
      </c>
      <c r="C94" s="525" t="e">
        <f>HLOOKUP(Introduction!$G$4,nametranslations,25,FALSE)</f>
        <v>#N/A</v>
      </c>
      <c r="D94" s="528" t="str">
        <f>IF(ISBLANK(Regressions!D104), " ", Regressions!D104)</f>
        <v xml:space="preserve"> </v>
      </c>
      <c r="E94" s="529" t="e">
        <f>IF(ISNUMBER(Regressions!E104),ROUND(Regressions!E104, 1), NA())</f>
        <v>#N/A</v>
      </c>
      <c r="F94" s="530" t="e">
        <f>IF(ISNUMBER(Regressions!F104),ROUND(Regressions!F104, 1), NA())</f>
        <v>#N/A</v>
      </c>
      <c r="G94" s="531" t="e">
        <f>IF(ISNUMBER(Regressions!G104),ROUND(Regressions!G104, 1), NA())</f>
        <v>#N/A</v>
      </c>
      <c r="H94" s="532" t="e">
        <f>IF(ISNUMBER(Regressions!H104),ROUND(Regressions!H104, 1), NA())</f>
        <v>#N/A</v>
      </c>
      <c r="I94" s="533" t="e">
        <f>IF(ISNUMBER(Regressions!I104),ROUND(Regressions!I104, 1), NA())</f>
        <v>#N/A</v>
      </c>
      <c r="J94" s="534" t="e">
        <f>IF(ISNUMBER(Regressions!K104),ROUND(Regressions!K104, 1), NA())</f>
        <v>#N/A</v>
      </c>
      <c r="K94" s="530" t="e">
        <f>IF(ISNUMBER(Regressions!L104),ROUND(Regressions!L104, 1), NA())</f>
        <v>#N/A</v>
      </c>
      <c r="L94" s="535" t="e">
        <f>IF(ISNUMBER(Regressions!M104),ROUND(Regressions!M104, 1), NA())</f>
        <v>#N/A</v>
      </c>
      <c r="M94" s="532" t="e">
        <f>IF(ISNUMBER(Regressions!N104),ROUND(Regressions!N104, 1), NA())</f>
        <v>#N/A</v>
      </c>
      <c r="N94" s="533" t="e">
        <f>IF(ISNUMBER(Regressions!O104),ROUND(Regressions!O104, 1), NA())</f>
        <v>#N/A</v>
      </c>
      <c r="O94" s="534" t="e">
        <f>IF(ISNUMBER(Regressions!Q104),ROUND(Regressions!Q104, 1), NA())</f>
        <v>#N/A</v>
      </c>
      <c r="P94" s="530" t="e">
        <f>IF(ISNUMBER(Regressions!R104),ROUND(Regressions!R104, 1), NA())</f>
        <v>#N/A</v>
      </c>
      <c r="Q94" s="536" t="e">
        <f>IF(ISNUMBER(Regressions!S104),ROUND(Regressions!S104, 1), NA())</f>
        <v>#N/A</v>
      </c>
      <c r="R94" s="532" t="e">
        <f>IF(ISNUMBER(Regressions!T104),ROUND(Regressions!T104, 1), NA())</f>
        <v>#N/A</v>
      </c>
      <c r="S94" s="533" t="e">
        <f>IF(ISNUMBER(Regressions!U104),ROUND(Regressions!U104, 1), NA())</f>
        <v>#N/A</v>
      </c>
    </row>
    <row r="95" spans="1:19" hidden="1" x14ac:dyDescent="0.25">
      <c r="A95" s="525" t="e">
        <f>+Introduction!$C$7</f>
        <v>#N/A</v>
      </c>
      <c r="B95" s="526">
        <f>IF(ISBLANK(Regressions!B105), " ", Regressions!B105)</f>
        <v>2029</v>
      </c>
      <c r="C95" s="525" t="e">
        <f>HLOOKUP(Introduction!$G$4,nametranslations,25,FALSE)</f>
        <v>#N/A</v>
      </c>
      <c r="D95" s="528" t="str">
        <f>IF(ISBLANK(Regressions!D105), " ", Regressions!D105)</f>
        <v xml:space="preserve"> </v>
      </c>
      <c r="E95" s="529" t="e">
        <f>IF(ISNUMBER(Regressions!E105),ROUND(Regressions!E105, 1), NA())</f>
        <v>#N/A</v>
      </c>
      <c r="F95" s="530" t="e">
        <f>IF(ISNUMBER(Regressions!F105),ROUND(Regressions!F105, 1), NA())</f>
        <v>#N/A</v>
      </c>
      <c r="G95" s="531" t="e">
        <f>IF(ISNUMBER(Regressions!G105),ROUND(Regressions!G105, 1), NA())</f>
        <v>#N/A</v>
      </c>
      <c r="H95" s="532" t="e">
        <f>IF(ISNUMBER(Regressions!H105),ROUND(Regressions!H105, 1), NA())</f>
        <v>#N/A</v>
      </c>
      <c r="I95" s="533" t="e">
        <f>IF(ISNUMBER(Regressions!I105),ROUND(Regressions!I105, 1), NA())</f>
        <v>#N/A</v>
      </c>
      <c r="J95" s="534" t="e">
        <f>IF(ISNUMBER(Regressions!K105),ROUND(Regressions!K105, 1), NA())</f>
        <v>#N/A</v>
      </c>
      <c r="K95" s="530" t="e">
        <f>IF(ISNUMBER(Regressions!L105),ROUND(Regressions!L105, 1), NA())</f>
        <v>#N/A</v>
      </c>
      <c r="L95" s="535" t="e">
        <f>IF(ISNUMBER(Regressions!M105),ROUND(Regressions!M105, 1), NA())</f>
        <v>#N/A</v>
      </c>
      <c r="M95" s="532" t="e">
        <f>IF(ISNUMBER(Regressions!N105),ROUND(Regressions!N105, 1), NA())</f>
        <v>#N/A</v>
      </c>
      <c r="N95" s="533" t="e">
        <f>IF(ISNUMBER(Regressions!O105),ROUND(Regressions!O105, 1), NA())</f>
        <v>#N/A</v>
      </c>
      <c r="O95" s="534" t="e">
        <f>IF(ISNUMBER(Regressions!Q105),ROUND(Regressions!Q105, 1), NA())</f>
        <v>#N/A</v>
      </c>
      <c r="P95" s="530" t="e">
        <f>IF(ISNUMBER(Regressions!R105),ROUND(Regressions!R105, 1), NA())</f>
        <v>#N/A</v>
      </c>
      <c r="Q95" s="536" t="e">
        <f>IF(ISNUMBER(Regressions!S105),ROUND(Regressions!S105, 1), NA())</f>
        <v>#N/A</v>
      </c>
      <c r="R95" s="532" t="e">
        <f>IF(ISNUMBER(Regressions!T105),ROUND(Regressions!T105, 1), NA())</f>
        <v>#N/A</v>
      </c>
      <c r="S95" s="533" t="e">
        <f>IF(ISNUMBER(Regressions!U105),ROUND(Regressions!U105, 1), NA())</f>
        <v>#N/A</v>
      </c>
    </row>
    <row r="96" spans="1:19" hidden="1" x14ac:dyDescent="0.25">
      <c r="A96" s="525" t="e">
        <f>+Introduction!$C$7</f>
        <v>#N/A</v>
      </c>
      <c r="B96" s="526">
        <f>IF(ISBLANK(Regressions!B106), " ", Regressions!B106)</f>
        <v>2030</v>
      </c>
      <c r="C96" s="525" t="e">
        <f>HLOOKUP(Introduction!$G$4,nametranslations,25,FALSE)</f>
        <v>#N/A</v>
      </c>
      <c r="D96" s="528" t="str">
        <f>IF(ISBLANK(Regressions!D106), " ", Regressions!D106)</f>
        <v xml:space="preserve"> </v>
      </c>
      <c r="E96" s="529" t="e">
        <f>IF(ISNUMBER(Regressions!E106),ROUND(Regressions!E106, 1), NA())</f>
        <v>#N/A</v>
      </c>
      <c r="F96" s="530" t="e">
        <f>IF(ISNUMBER(Regressions!F106),ROUND(Regressions!F106, 1), NA())</f>
        <v>#N/A</v>
      </c>
      <c r="G96" s="531" t="e">
        <f>IF(ISNUMBER(Regressions!G106),ROUND(Regressions!G106, 1), NA())</f>
        <v>#N/A</v>
      </c>
      <c r="H96" s="532" t="e">
        <f>IF(ISNUMBER(Regressions!H106),ROUND(Regressions!H106, 1), NA())</f>
        <v>#N/A</v>
      </c>
      <c r="I96" s="533" t="e">
        <f>IF(ISNUMBER(Regressions!I106),ROUND(Regressions!I106, 1), NA())</f>
        <v>#N/A</v>
      </c>
      <c r="J96" s="534" t="e">
        <f>IF(ISNUMBER(Regressions!K106),ROUND(Regressions!K106, 1), NA())</f>
        <v>#N/A</v>
      </c>
      <c r="K96" s="530" t="e">
        <f>IF(ISNUMBER(Regressions!L106),ROUND(Regressions!L106, 1), NA())</f>
        <v>#N/A</v>
      </c>
      <c r="L96" s="535" t="e">
        <f>IF(ISNUMBER(Regressions!M106),ROUND(Regressions!M106, 1), NA())</f>
        <v>#N/A</v>
      </c>
      <c r="M96" s="532" t="e">
        <f>IF(ISNUMBER(Regressions!N106),ROUND(Regressions!N106, 1), NA())</f>
        <v>#N/A</v>
      </c>
      <c r="N96" s="533" t="e">
        <f>IF(ISNUMBER(Regressions!O106),ROUND(Regressions!O106, 1), NA())</f>
        <v>#N/A</v>
      </c>
      <c r="O96" s="534" t="e">
        <f>IF(ISNUMBER(Regressions!Q106),ROUND(Regressions!Q106, 1), NA())</f>
        <v>#N/A</v>
      </c>
      <c r="P96" s="530" t="e">
        <f>IF(ISNUMBER(Regressions!R106),ROUND(Regressions!R106, 1), NA())</f>
        <v>#N/A</v>
      </c>
      <c r="Q96" s="536" t="e">
        <f>IF(ISNUMBER(Regressions!S106),ROUND(Regressions!S106, 1), NA())</f>
        <v>#N/A</v>
      </c>
      <c r="R96" s="532" t="e">
        <f>IF(ISNUMBER(Regressions!T106),ROUND(Regressions!T106, 1), NA())</f>
        <v>#N/A</v>
      </c>
      <c r="S96" s="533" t="e">
        <f>IF(ISNUMBER(Regressions!U106),ROUND(Regressions!U106, 1), NA())</f>
        <v>#N/A</v>
      </c>
    </row>
    <row r="97" spans="1:19" x14ac:dyDescent="0.25">
      <c r="A97" s="525" t="e">
        <f>+Introduction!$C$7</f>
        <v>#N/A</v>
      </c>
      <c r="B97" s="526">
        <f>IF(ISBLANK(Regressions!B107), " ", Regressions!B107)</f>
        <v>2000</v>
      </c>
      <c r="C97" s="525" t="e">
        <f>HLOOKUP(Introduction!$G$4,nametranslations,27,FALSE)</f>
        <v>#N/A</v>
      </c>
      <c r="D97" s="528">
        <f>IF(ISBLANK(Regressions!D107), " ", Regressions!D107)</f>
        <v>1123</v>
      </c>
      <c r="E97" s="529" t="e">
        <f>IF(ISNUMBER(Regressions!E107),ROUND(Regressions!E107, 1), NA())</f>
        <v>#N/A</v>
      </c>
      <c r="F97" s="530" t="e">
        <f>IF(ISNUMBER(Regressions!F107),ROUND(Regressions!F107, 1), NA())</f>
        <v>#N/A</v>
      </c>
      <c r="G97" s="531" t="e">
        <f>IF(ISNUMBER(Regressions!G107),ROUND(Regressions!G107, 1), NA())</f>
        <v>#N/A</v>
      </c>
      <c r="H97" s="532" t="e">
        <f>IF(ISNUMBER(Regressions!H107),ROUND(Regressions!H107, 1), NA())</f>
        <v>#N/A</v>
      </c>
      <c r="I97" s="533" t="e">
        <f>IF(ISNUMBER(Regressions!I107),ROUND(Regressions!I107, 1), NA())</f>
        <v>#N/A</v>
      </c>
      <c r="J97" s="534" t="e">
        <f>IF(ISNUMBER(Regressions!K107),ROUND(Regressions!K107, 1), NA())</f>
        <v>#N/A</v>
      </c>
      <c r="K97" s="530" t="e">
        <f>IF(ISNUMBER(Regressions!L107),ROUND(Regressions!L107, 1), NA())</f>
        <v>#N/A</v>
      </c>
      <c r="L97" s="535" t="e">
        <f>IF(ISNUMBER(Regressions!M107),ROUND(Regressions!M107, 1), NA())</f>
        <v>#N/A</v>
      </c>
      <c r="M97" s="532" t="e">
        <f>IF(ISNUMBER(Regressions!N107),ROUND(Regressions!N107, 1), NA())</f>
        <v>#N/A</v>
      </c>
      <c r="N97" s="533" t="e">
        <f>IF(ISNUMBER(Regressions!O107),ROUND(Regressions!O107, 1), NA())</f>
        <v>#N/A</v>
      </c>
      <c r="O97" s="534" t="e">
        <f>IF(ISNUMBER(Regressions!Q107),ROUND(Regressions!Q107, 1), NA())</f>
        <v>#N/A</v>
      </c>
      <c r="P97" s="530" t="e">
        <f>IF(ISNUMBER(Regressions!R107),ROUND(Regressions!R107, 1), NA())</f>
        <v>#N/A</v>
      </c>
      <c r="Q97" s="536" t="e">
        <f>IF(ISNUMBER(Regressions!S107),ROUND(Regressions!S107, 1), NA())</f>
        <v>#N/A</v>
      </c>
      <c r="R97" s="532" t="e">
        <f>IF(ISNUMBER(Regressions!T107),ROUND(Regressions!T107, 1), NA())</f>
        <v>#N/A</v>
      </c>
      <c r="S97" s="533" t="e">
        <f>IF(ISNUMBER(Regressions!U107),ROUND(Regressions!U107, 1), NA())</f>
        <v>#N/A</v>
      </c>
    </row>
    <row r="98" spans="1:19" x14ac:dyDescent="0.25">
      <c r="A98" s="525" t="e">
        <f>+Introduction!$C$7</f>
        <v>#N/A</v>
      </c>
      <c r="B98" s="526">
        <f>IF(ISBLANK(Regressions!B108), " ", Regressions!B108)</f>
        <v>2001</v>
      </c>
      <c r="C98" s="525" t="e">
        <f>HLOOKUP(Introduction!$G$4,nametranslations,27,FALSE)</f>
        <v>#N/A</v>
      </c>
      <c r="D98" s="528">
        <f>IF(ISBLANK(Regressions!D108), " ", Regressions!D108)</f>
        <v>1114</v>
      </c>
      <c r="E98" s="529" t="e">
        <f>IF(ISNUMBER(Regressions!E108),ROUND(Regressions!E108, 1), NA())</f>
        <v>#N/A</v>
      </c>
      <c r="F98" s="530" t="e">
        <f>IF(ISNUMBER(Regressions!F108),ROUND(Regressions!F108, 1), NA())</f>
        <v>#N/A</v>
      </c>
      <c r="G98" s="531" t="e">
        <f>IF(ISNUMBER(Regressions!G108),ROUND(Regressions!G108, 1), NA())</f>
        <v>#N/A</v>
      </c>
      <c r="H98" s="532" t="e">
        <f>IF(ISNUMBER(Regressions!H108),ROUND(Regressions!H108, 1), NA())</f>
        <v>#N/A</v>
      </c>
      <c r="I98" s="533" t="e">
        <f>IF(ISNUMBER(Regressions!I108),ROUND(Regressions!I108, 1), NA())</f>
        <v>#N/A</v>
      </c>
      <c r="J98" s="534" t="e">
        <f>IF(ISNUMBER(Regressions!K108),ROUND(Regressions!K108, 1), NA())</f>
        <v>#N/A</v>
      </c>
      <c r="K98" s="530" t="e">
        <f>IF(ISNUMBER(Regressions!L108),ROUND(Regressions!L108, 1), NA())</f>
        <v>#N/A</v>
      </c>
      <c r="L98" s="535" t="e">
        <f>IF(ISNUMBER(Regressions!M108),ROUND(Regressions!M108, 1), NA())</f>
        <v>#N/A</v>
      </c>
      <c r="M98" s="532" t="e">
        <f>IF(ISNUMBER(Regressions!N108),ROUND(Regressions!N108, 1), NA())</f>
        <v>#N/A</v>
      </c>
      <c r="N98" s="533" t="e">
        <f>IF(ISNUMBER(Regressions!O108),ROUND(Regressions!O108, 1), NA())</f>
        <v>#N/A</v>
      </c>
      <c r="O98" s="534" t="e">
        <f>IF(ISNUMBER(Regressions!Q108),ROUND(Regressions!Q108, 1), NA())</f>
        <v>#N/A</v>
      </c>
      <c r="P98" s="530" t="e">
        <f>IF(ISNUMBER(Regressions!R108),ROUND(Regressions!R108, 1), NA())</f>
        <v>#N/A</v>
      </c>
      <c r="Q98" s="536" t="e">
        <f>IF(ISNUMBER(Regressions!S108),ROUND(Regressions!S108, 1), NA())</f>
        <v>#N/A</v>
      </c>
      <c r="R98" s="532" t="e">
        <f>IF(ISNUMBER(Regressions!T108),ROUND(Regressions!T108, 1), NA())</f>
        <v>#N/A</v>
      </c>
      <c r="S98" s="533" t="e">
        <f>IF(ISNUMBER(Regressions!U108),ROUND(Regressions!U108, 1), NA())</f>
        <v>#N/A</v>
      </c>
    </row>
    <row r="99" spans="1:19" x14ac:dyDescent="0.25">
      <c r="A99" s="525" t="e">
        <f>+Introduction!$C$7</f>
        <v>#N/A</v>
      </c>
      <c r="B99" s="526">
        <f>IF(ISBLANK(Regressions!B109), " ", Regressions!B109)</f>
        <v>2002</v>
      </c>
      <c r="C99" s="525" t="e">
        <f>HLOOKUP(Introduction!$G$4,nametranslations,27,FALSE)</f>
        <v>#N/A</v>
      </c>
      <c r="D99" s="528">
        <f>IF(ISBLANK(Regressions!D109), " ", Regressions!D109)</f>
        <v>1101</v>
      </c>
      <c r="E99" s="529" t="e">
        <f>IF(ISNUMBER(Regressions!E109),ROUND(Regressions!E109, 1), NA())</f>
        <v>#N/A</v>
      </c>
      <c r="F99" s="530" t="e">
        <f>IF(ISNUMBER(Regressions!F109),ROUND(Regressions!F109, 1), NA())</f>
        <v>#N/A</v>
      </c>
      <c r="G99" s="531" t="e">
        <f>IF(ISNUMBER(Regressions!G109),ROUND(Regressions!G109, 1), NA())</f>
        <v>#N/A</v>
      </c>
      <c r="H99" s="532" t="e">
        <f>IF(ISNUMBER(Regressions!H109),ROUND(Regressions!H109, 1), NA())</f>
        <v>#N/A</v>
      </c>
      <c r="I99" s="533" t="e">
        <f>IF(ISNUMBER(Regressions!I109),ROUND(Regressions!I109, 1), NA())</f>
        <v>#N/A</v>
      </c>
      <c r="J99" s="534" t="e">
        <f>IF(ISNUMBER(Regressions!K109),ROUND(Regressions!K109, 1), NA())</f>
        <v>#N/A</v>
      </c>
      <c r="K99" s="530" t="e">
        <f>IF(ISNUMBER(Regressions!L109),ROUND(Regressions!L109, 1), NA())</f>
        <v>#N/A</v>
      </c>
      <c r="L99" s="535" t="e">
        <f>IF(ISNUMBER(Regressions!M109),ROUND(Regressions!M109, 1), NA())</f>
        <v>#N/A</v>
      </c>
      <c r="M99" s="532" t="e">
        <f>IF(ISNUMBER(Regressions!N109),ROUND(Regressions!N109, 1), NA())</f>
        <v>#N/A</v>
      </c>
      <c r="N99" s="533" t="e">
        <f>IF(ISNUMBER(Regressions!O109),ROUND(Regressions!O109, 1), NA())</f>
        <v>#N/A</v>
      </c>
      <c r="O99" s="534" t="e">
        <f>IF(ISNUMBER(Regressions!Q109),ROUND(Regressions!Q109, 1), NA())</f>
        <v>#N/A</v>
      </c>
      <c r="P99" s="530" t="e">
        <f>IF(ISNUMBER(Regressions!R109),ROUND(Regressions!R109, 1), NA())</f>
        <v>#N/A</v>
      </c>
      <c r="Q99" s="536" t="e">
        <f>IF(ISNUMBER(Regressions!S109),ROUND(Regressions!S109, 1), NA())</f>
        <v>#N/A</v>
      </c>
      <c r="R99" s="532" t="e">
        <f>IF(ISNUMBER(Regressions!T109),ROUND(Regressions!T109, 1), NA())</f>
        <v>#N/A</v>
      </c>
      <c r="S99" s="533" t="e">
        <f>IF(ISNUMBER(Regressions!U109),ROUND(Regressions!U109, 1), NA())</f>
        <v>#N/A</v>
      </c>
    </row>
    <row r="100" spans="1:19" x14ac:dyDescent="0.25">
      <c r="A100" s="525" t="e">
        <f>+Introduction!$C$7</f>
        <v>#N/A</v>
      </c>
      <c r="B100" s="526">
        <f>IF(ISBLANK(Regressions!B110), " ", Regressions!B110)</f>
        <v>2003</v>
      </c>
      <c r="C100" s="525" t="e">
        <f>HLOOKUP(Introduction!$G$4,nametranslations,27,FALSE)</f>
        <v>#N/A</v>
      </c>
      <c r="D100" s="528">
        <f>IF(ISBLANK(Regressions!D110), " ", Regressions!D110)</f>
        <v>1109</v>
      </c>
      <c r="E100" s="529" t="e">
        <f>IF(ISNUMBER(Regressions!E110),ROUND(Regressions!E110, 1), NA())</f>
        <v>#N/A</v>
      </c>
      <c r="F100" s="530" t="e">
        <f>IF(ISNUMBER(Regressions!F110),ROUND(Regressions!F110, 1), NA())</f>
        <v>#N/A</v>
      </c>
      <c r="G100" s="531" t="e">
        <f>IF(ISNUMBER(Regressions!G110),ROUND(Regressions!G110, 1), NA())</f>
        <v>#N/A</v>
      </c>
      <c r="H100" s="532" t="e">
        <f>IF(ISNUMBER(Regressions!H110),ROUND(Regressions!H110, 1), NA())</f>
        <v>#N/A</v>
      </c>
      <c r="I100" s="533" t="e">
        <f>IF(ISNUMBER(Regressions!I110),ROUND(Regressions!I110, 1), NA())</f>
        <v>#N/A</v>
      </c>
      <c r="J100" s="534" t="e">
        <f>IF(ISNUMBER(Regressions!K110),ROUND(Regressions!K110, 1), NA())</f>
        <v>#N/A</v>
      </c>
      <c r="K100" s="530" t="e">
        <f>IF(ISNUMBER(Regressions!L110),ROUND(Regressions!L110, 1), NA())</f>
        <v>#N/A</v>
      </c>
      <c r="L100" s="535" t="e">
        <f>IF(ISNUMBER(Regressions!M110),ROUND(Regressions!M110, 1), NA())</f>
        <v>#N/A</v>
      </c>
      <c r="M100" s="532" t="e">
        <f>IF(ISNUMBER(Regressions!N110),ROUND(Regressions!N110, 1), NA())</f>
        <v>#N/A</v>
      </c>
      <c r="N100" s="533" t="e">
        <f>IF(ISNUMBER(Regressions!O110),ROUND(Regressions!O110, 1), NA())</f>
        <v>#N/A</v>
      </c>
      <c r="O100" s="534" t="e">
        <f>IF(ISNUMBER(Regressions!Q110),ROUND(Regressions!Q110, 1), NA())</f>
        <v>#N/A</v>
      </c>
      <c r="P100" s="530" t="e">
        <f>IF(ISNUMBER(Regressions!R110),ROUND(Regressions!R110, 1), NA())</f>
        <v>#N/A</v>
      </c>
      <c r="Q100" s="536" t="e">
        <f>IF(ISNUMBER(Regressions!S110),ROUND(Regressions!S110, 1), NA())</f>
        <v>#N/A</v>
      </c>
      <c r="R100" s="532" t="e">
        <f>IF(ISNUMBER(Regressions!T110),ROUND(Regressions!T110, 1), NA())</f>
        <v>#N/A</v>
      </c>
      <c r="S100" s="533" t="e">
        <f>IF(ISNUMBER(Regressions!U110),ROUND(Regressions!U110, 1), NA())</f>
        <v>#N/A</v>
      </c>
    </row>
    <row r="101" spans="1:19" x14ac:dyDescent="0.25">
      <c r="A101" s="525" t="e">
        <f>+Introduction!$C$7</f>
        <v>#N/A</v>
      </c>
      <c r="B101" s="526">
        <f>IF(ISBLANK(Regressions!B111), " ", Regressions!B111)</f>
        <v>2004</v>
      </c>
      <c r="C101" s="525" t="e">
        <f>HLOOKUP(Introduction!$G$4,nametranslations,27,FALSE)</f>
        <v>#N/A</v>
      </c>
      <c r="D101" s="528">
        <f>IF(ISBLANK(Regressions!D111), " ", Regressions!D111)</f>
        <v>1201</v>
      </c>
      <c r="E101" s="529" t="e">
        <f>IF(ISNUMBER(Regressions!E111),ROUND(Regressions!E111, 1), NA())</f>
        <v>#N/A</v>
      </c>
      <c r="F101" s="530" t="e">
        <f>IF(ISNUMBER(Regressions!F111),ROUND(Regressions!F111, 1), NA())</f>
        <v>#N/A</v>
      </c>
      <c r="G101" s="531" t="e">
        <f>IF(ISNUMBER(Regressions!G111),ROUND(Regressions!G111, 1), NA())</f>
        <v>#N/A</v>
      </c>
      <c r="H101" s="532" t="e">
        <f>IF(ISNUMBER(Regressions!H111),ROUND(Regressions!H111, 1), NA())</f>
        <v>#N/A</v>
      </c>
      <c r="I101" s="533" t="e">
        <f>IF(ISNUMBER(Regressions!I111),ROUND(Regressions!I111, 1), NA())</f>
        <v>#N/A</v>
      </c>
      <c r="J101" s="534" t="e">
        <f>IF(ISNUMBER(Regressions!K111),ROUND(Regressions!K111, 1), NA())</f>
        <v>#N/A</v>
      </c>
      <c r="K101" s="530" t="e">
        <f>IF(ISNUMBER(Regressions!L111),ROUND(Regressions!L111, 1), NA())</f>
        <v>#N/A</v>
      </c>
      <c r="L101" s="535" t="e">
        <f>IF(ISNUMBER(Regressions!M111),ROUND(Regressions!M111, 1), NA())</f>
        <v>#N/A</v>
      </c>
      <c r="M101" s="532" t="e">
        <f>IF(ISNUMBER(Regressions!N111),ROUND(Regressions!N111, 1), NA())</f>
        <v>#N/A</v>
      </c>
      <c r="N101" s="533" t="e">
        <f>IF(ISNUMBER(Regressions!O111),ROUND(Regressions!O111, 1), NA())</f>
        <v>#N/A</v>
      </c>
      <c r="O101" s="534" t="e">
        <f>IF(ISNUMBER(Regressions!Q111),ROUND(Regressions!Q111, 1), NA())</f>
        <v>#N/A</v>
      </c>
      <c r="P101" s="530" t="e">
        <f>IF(ISNUMBER(Regressions!R111),ROUND(Regressions!R111, 1), NA())</f>
        <v>#N/A</v>
      </c>
      <c r="Q101" s="536" t="e">
        <f>IF(ISNUMBER(Regressions!S111),ROUND(Regressions!S111, 1), NA())</f>
        <v>#N/A</v>
      </c>
      <c r="R101" s="532" t="e">
        <f>IF(ISNUMBER(Regressions!T111),ROUND(Regressions!T111, 1), NA())</f>
        <v>#N/A</v>
      </c>
      <c r="S101" s="533" t="e">
        <f>IF(ISNUMBER(Regressions!U111),ROUND(Regressions!U111, 1), NA())</f>
        <v>#N/A</v>
      </c>
    </row>
    <row r="102" spans="1:19" x14ac:dyDescent="0.25">
      <c r="A102" s="525" t="e">
        <f>+Introduction!$C$7</f>
        <v>#N/A</v>
      </c>
      <c r="B102" s="526">
        <f>IF(ISBLANK(Regressions!B112), " ", Regressions!B112)</f>
        <v>2005</v>
      </c>
      <c r="C102" s="525" t="e">
        <f>HLOOKUP(Introduction!$G$4,nametranslations,27,FALSE)</f>
        <v>#N/A</v>
      </c>
      <c r="D102" s="528">
        <f>IF(ISBLANK(Regressions!D112), " ", Regressions!D112)</f>
        <v>1281</v>
      </c>
      <c r="E102" s="529" t="e">
        <f>IF(ISNUMBER(Regressions!E112),ROUND(Regressions!E112, 1), NA())</f>
        <v>#N/A</v>
      </c>
      <c r="F102" s="530" t="e">
        <f>IF(ISNUMBER(Regressions!F112),ROUND(Regressions!F112, 1), NA())</f>
        <v>#N/A</v>
      </c>
      <c r="G102" s="531" t="e">
        <f>IF(ISNUMBER(Regressions!G112),ROUND(Regressions!G112, 1), NA())</f>
        <v>#N/A</v>
      </c>
      <c r="H102" s="532" t="e">
        <f>IF(ISNUMBER(Regressions!H112),ROUND(Regressions!H112, 1), NA())</f>
        <v>#N/A</v>
      </c>
      <c r="I102" s="533" t="e">
        <f>IF(ISNUMBER(Regressions!I112),ROUND(Regressions!I112, 1), NA())</f>
        <v>#N/A</v>
      </c>
      <c r="J102" s="534" t="e">
        <f>IF(ISNUMBER(Regressions!K112),ROUND(Regressions!K112, 1), NA())</f>
        <v>#N/A</v>
      </c>
      <c r="K102" s="530" t="e">
        <f>IF(ISNUMBER(Regressions!L112),ROUND(Regressions!L112, 1), NA())</f>
        <v>#N/A</v>
      </c>
      <c r="L102" s="535" t="e">
        <f>IF(ISNUMBER(Regressions!M112),ROUND(Regressions!M112, 1), NA())</f>
        <v>#N/A</v>
      </c>
      <c r="M102" s="532" t="e">
        <f>IF(ISNUMBER(Regressions!N112),ROUND(Regressions!N112, 1), NA())</f>
        <v>#N/A</v>
      </c>
      <c r="N102" s="533" t="e">
        <f>IF(ISNUMBER(Regressions!O112),ROUND(Regressions!O112, 1), NA())</f>
        <v>#N/A</v>
      </c>
      <c r="O102" s="534" t="e">
        <f>IF(ISNUMBER(Regressions!Q112),ROUND(Regressions!Q112, 1), NA())</f>
        <v>#N/A</v>
      </c>
      <c r="P102" s="530" t="e">
        <f>IF(ISNUMBER(Regressions!R112),ROUND(Regressions!R112, 1), NA())</f>
        <v>#N/A</v>
      </c>
      <c r="Q102" s="536" t="e">
        <f>IF(ISNUMBER(Regressions!S112),ROUND(Regressions!S112, 1), NA())</f>
        <v>#N/A</v>
      </c>
      <c r="R102" s="532" t="e">
        <f>IF(ISNUMBER(Regressions!T112),ROUND(Regressions!T112, 1), NA())</f>
        <v>#N/A</v>
      </c>
      <c r="S102" s="533" t="e">
        <f>IF(ISNUMBER(Regressions!U112),ROUND(Regressions!U112, 1), NA())</f>
        <v>#N/A</v>
      </c>
    </row>
    <row r="103" spans="1:19" x14ac:dyDescent="0.25">
      <c r="A103" s="525" t="e">
        <f>+Introduction!$C$7</f>
        <v>#N/A</v>
      </c>
      <c r="B103" s="526">
        <f>IF(ISBLANK(Regressions!B113), " ", Regressions!B113)</f>
        <v>2006</v>
      </c>
      <c r="C103" s="525" t="e">
        <f>HLOOKUP(Introduction!$G$4,nametranslations,27,FALSE)</f>
        <v>#N/A</v>
      </c>
      <c r="D103" s="528">
        <f>IF(ISBLANK(Regressions!D113), " ", Regressions!D113)</f>
        <v>1282</v>
      </c>
      <c r="E103" s="529" t="e">
        <f>IF(ISNUMBER(Regressions!E113),ROUND(Regressions!E113, 1), NA())</f>
        <v>#N/A</v>
      </c>
      <c r="F103" s="530" t="e">
        <f>IF(ISNUMBER(Regressions!F113),ROUND(Regressions!F113, 1), NA())</f>
        <v>#N/A</v>
      </c>
      <c r="G103" s="531" t="e">
        <f>IF(ISNUMBER(Regressions!G113),ROUND(Regressions!G113, 1), NA())</f>
        <v>#N/A</v>
      </c>
      <c r="H103" s="532" t="e">
        <f>IF(ISNUMBER(Regressions!H113),ROUND(Regressions!H113, 1), NA())</f>
        <v>#N/A</v>
      </c>
      <c r="I103" s="533" t="e">
        <f>IF(ISNUMBER(Regressions!I113),ROUND(Regressions!I113, 1), NA())</f>
        <v>#N/A</v>
      </c>
      <c r="J103" s="534" t="e">
        <f>IF(ISNUMBER(Regressions!K113),ROUND(Regressions!K113, 1), NA())</f>
        <v>#N/A</v>
      </c>
      <c r="K103" s="530" t="e">
        <f>IF(ISNUMBER(Regressions!L113),ROUND(Regressions!L113, 1), NA())</f>
        <v>#N/A</v>
      </c>
      <c r="L103" s="535" t="e">
        <f>IF(ISNUMBER(Regressions!M113),ROUND(Regressions!M113, 1), NA())</f>
        <v>#N/A</v>
      </c>
      <c r="M103" s="532" t="e">
        <f>IF(ISNUMBER(Regressions!N113),ROUND(Regressions!N113, 1), NA())</f>
        <v>#N/A</v>
      </c>
      <c r="N103" s="533" t="e">
        <f>IF(ISNUMBER(Regressions!O113),ROUND(Regressions!O113, 1), NA())</f>
        <v>#N/A</v>
      </c>
      <c r="O103" s="534" t="e">
        <f>IF(ISNUMBER(Regressions!Q113),ROUND(Regressions!Q113, 1), NA())</f>
        <v>#N/A</v>
      </c>
      <c r="P103" s="530" t="e">
        <f>IF(ISNUMBER(Regressions!R113),ROUND(Regressions!R113, 1), NA())</f>
        <v>#N/A</v>
      </c>
      <c r="Q103" s="536" t="e">
        <f>IF(ISNUMBER(Regressions!S113),ROUND(Regressions!S113, 1), NA())</f>
        <v>#N/A</v>
      </c>
      <c r="R103" s="532" t="e">
        <f>IF(ISNUMBER(Regressions!T113),ROUND(Regressions!T113, 1), NA())</f>
        <v>#N/A</v>
      </c>
      <c r="S103" s="533" t="e">
        <f>IF(ISNUMBER(Regressions!U113),ROUND(Regressions!U113, 1), NA())</f>
        <v>#N/A</v>
      </c>
    </row>
    <row r="104" spans="1:19" x14ac:dyDescent="0.25">
      <c r="A104" s="525" t="e">
        <f>+Introduction!$C$7</f>
        <v>#N/A</v>
      </c>
      <c r="B104" s="526">
        <f>IF(ISBLANK(Regressions!B114), " ", Regressions!B114)</f>
        <v>2007</v>
      </c>
      <c r="C104" s="525" t="e">
        <f>HLOOKUP(Introduction!$G$4,nametranslations,27,FALSE)</f>
        <v>#N/A</v>
      </c>
      <c r="D104" s="528">
        <f>IF(ISBLANK(Regressions!D114), " ", Regressions!D114)</f>
        <v>1270</v>
      </c>
      <c r="E104" s="529" t="e">
        <f>IF(ISNUMBER(Regressions!E114),ROUND(Regressions!E114, 1), NA())</f>
        <v>#N/A</v>
      </c>
      <c r="F104" s="530" t="e">
        <f>IF(ISNUMBER(Regressions!F114),ROUND(Regressions!F114, 1), NA())</f>
        <v>#N/A</v>
      </c>
      <c r="G104" s="531" t="e">
        <f>IF(ISNUMBER(Regressions!G114),ROUND(Regressions!G114, 1), NA())</f>
        <v>#N/A</v>
      </c>
      <c r="H104" s="532" t="e">
        <f>IF(ISNUMBER(Regressions!H114),ROUND(Regressions!H114, 1), NA())</f>
        <v>#N/A</v>
      </c>
      <c r="I104" s="533" t="e">
        <f>IF(ISNUMBER(Regressions!I114),ROUND(Regressions!I114, 1), NA())</f>
        <v>#N/A</v>
      </c>
      <c r="J104" s="534" t="e">
        <f>IF(ISNUMBER(Regressions!K114),ROUND(Regressions!K114, 1), NA())</f>
        <v>#N/A</v>
      </c>
      <c r="K104" s="530" t="e">
        <f>IF(ISNUMBER(Regressions!L114),ROUND(Regressions!L114, 1), NA())</f>
        <v>#N/A</v>
      </c>
      <c r="L104" s="535" t="e">
        <f>IF(ISNUMBER(Regressions!M114),ROUND(Regressions!M114, 1), NA())</f>
        <v>#N/A</v>
      </c>
      <c r="M104" s="532" t="e">
        <f>IF(ISNUMBER(Regressions!N114),ROUND(Regressions!N114, 1), NA())</f>
        <v>#N/A</v>
      </c>
      <c r="N104" s="533" t="e">
        <f>IF(ISNUMBER(Regressions!O114),ROUND(Regressions!O114, 1), NA())</f>
        <v>#N/A</v>
      </c>
      <c r="O104" s="534" t="e">
        <f>IF(ISNUMBER(Regressions!Q114),ROUND(Regressions!Q114, 1), NA())</f>
        <v>#N/A</v>
      </c>
      <c r="P104" s="530" t="e">
        <f>IF(ISNUMBER(Regressions!R114),ROUND(Regressions!R114, 1), NA())</f>
        <v>#N/A</v>
      </c>
      <c r="Q104" s="536" t="e">
        <f>IF(ISNUMBER(Regressions!S114),ROUND(Regressions!S114, 1), NA())</f>
        <v>#N/A</v>
      </c>
      <c r="R104" s="532" t="e">
        <f>IF(ISNUMBER(Regressions!T114),ROUND(Regressions!T114, 1), NA())</f>
        <v>#N/A</v>
      </c>
      <c r="S104" s="533" t="e">
        <f>IF(ISNUMBER(Regressions!U114),ROUND(Regressions!U114, 1), NA())</f>
        <v>#N/A</v>
      </c>
    </row>
    <row r="105" spans="1:19" x14ac:dyDescent="0.25">
      <c r="A105" s="525" t="e">
        <f>+Introduction!$C$7</f>
        <v>#N/A</v>
      </c>
      <c r="B105" s="526">
        <f>IF(ISBLANK(Regressions!B115), " ", Regressions!B115)</f>
        <v>2008</v>
      </c>
      <c r="C105" s="525" t="e">
        <f>HLOOKUP(Introduction!$G$4,nametranslations,27,FALSE)</f>
        <v>#N/A</v>
      </c>
      <c r="D105" s="528">
        <f>IF(ISBLANK(Regressions!D115), " ", Regressions!D115)</f>
        <v>1300</v>
      </c>
      <c r="E105" s="529" t="e">
        <f>IF(ISNUMBER(Regressions!E115),ROUND(Regressions!E115, 1), NA())</f>
        <v>#N/A</v>
      </c>
      <c r="F105" s="530" t="e">
        <f>IF(ISNUMBER(Regressions!F115),ROUND(Regressions!F115, 1), NA())</f>
        <v>#N/A</v>
      </c>
      <c r="G105" s="531" t="e">
        <f>IF(ISNUMBER(Regressions!G115),ROUND(Regressions!G115, 1), NA())</f>
        <v>#N/A</v>
      </c>
      <c r="H105" s="532" t="e">
        <f>IF(ISNUMBER(Regressions!H115),ROUND(Regressions!H115, 1), NA())</f>
        <v>#N/A</v>
      </c>
      <c r="I105" s="533" t="e">
        <f>IF(ISNUMBER(Regressions!I115),ROUND(Regressions!I115, 1), NA())</f>
        <v>#N/A</v>
      </c>
      <c r="J105" s="534" t="e">
        <f>IF(ISNUMBER(Regressions!K115),ROUND(Regressions!K115, 1), NA())</f>
        <v>#N/A</v>
      </c>
      <c r="K105" s="530" t="e">
        <f>IF(ISNUMBER(Regressions!L115),ROUND(Regressions!L115, 1), NA())</f>
        <v>#N/A</v>
      </c>
      <c r="L105" s="535" t="e">
        <f>IF(ISNUMBER(Regressions!M115),ROUND(Regressions!M115, 1), NA())</f>
        <v>#N/A</v>
      </c>
      <c r="M105" s="532" t="e">
        <f>IF(ISNUMBER(Regressions!N115),ROUND(Regressions!N115, 1), NA())</f>
        <v>#N/A</v>
      </c>
      <c r="N105" s="533" t="e">
        <f>IF(ISNUMBER(Regressions!O115),ROUND(Regressions!O115, 1), NA())</f>
        <v>#N/A</v>
      </c>
      <c r="O105" s="534" t="e">
        <f>IF(ISNUMBER(Regressions!Q115),ROUND(Regressions!Q115, 1), NA())</f>
        <v>#N/A</v>
      </c>
      <c r="P105" s="530" t="e">
        <f>IF(ISNUMBER(Regressions!R115),ROUND(Regressions!R115, 1), NA())</f>
        <v>#N/A</v>
      </c>
      <c r="Q105" s="536" t="e">
        <f>IF(ISNUMBER(Regressions!S115),ROUND(Regressions!S115, 1), NA())</f>
        <v>#N/A</v>
      </c>
      <c r="R105" s="532" t="e">
        <f>IF(ISNUMBER(Regressions!T115),ROUND(Regressions!T115, 1), NA())</f>
        <v>#N/A</v>
      </c>
      <c r="S105" s="533" t="e">
        <f>IF(ISNUMBER(Regressions!U115),ROUND(Regressions!U115, 1), NA())</f>
        <v>#N/A</v>
      </c>
    </row>
    <row r="106" spans="1:19" x14ac:dyDescent="0.25">
      <c r="A106" s="525" t="e">
        <f>+Introduction!$C$7</f>
        <v>#N/A</v>
      </c>
      <c r="B106" s="526">
        <f>IF(ISBLANK(Regressions!B116), " ", Regressions!B116)</f>
        <v>2009</v>
      </c>
      <c r="C106" s="525" t="e">
        <f>HLOOKUP(Introduction!$G$4,nametranslations,27,FALSE)</f>
        <v>#N/A</v>
      </c>
      <c r="D106" s="528">
        <f>IF(ISBLANK(Regressions!D116), " ", Regressions!D116)</f>
        <v>1354</v>
      </c>
      <c r="E106" s="529" t="e">
        <f>IF(ISNUMBER(Regressions!E116),ROUND(Regressions!E116, 1), NA())</f>
        <v>#N/A</v>
      </c>
      <c r="F106" s="530" t="e">
        <f>IF(ISNUMBER(Regressions!F116),ROUND(Regressions!F116, 1), NA())</f>
        <v>#N/A</v>
      </c>
      <c r="G106" s="531" t="e">
        <f>IF(ISNUMBER(Regressions!G116),ROUND(Regressions!G116, 1), NA())</f>
        <v>#N/A</v>
      </c>
      <c r="H106" s="532" t="e">
        <f>IF(ISNUMBER(Regressions!H116),ROUND(Regressions!H116, 1), NA())</f>
        <v>#N/A</v>
      </c>
      <c r="I106" s="533" t="e">
        <f>IF(ISNUMBER(Regressions!I116),ROUND(Regressions!I116, 1), NA())</f>
        <v>#N/A</v>
      </c>
      <c r="J106" s="534" t="e">
        <f>IF(ISNUMBER(Regressions!K116),ROUND(Regressions!K116, 1), NA())</f>
        <v>#N/A</v>
      </c>
      <c r="K106" s="530" t="e">
        <f>IF(ISNUMBER(Regressions!L116),ROUND(Regressions!L116, 1), NA())</f>
        <v>#N/A</v>
      </c>
      <c r="L106" s="535" t="e">
        <f>IF(ISNUMBER(Regressions!M116),ROUND(Regressions!M116, 1), NA())</f>
        <v>#N/A</v>
      </c>
      <c r="M106" s="532" t="e">
        <f>IF(ISNUMBER(Regressions!N116),ROUND(Regressions!N116, 1), NA())</f>
        <v>#N/A</v>
      </c>
      <c r="N106" s="533" t="e">
        <f>IF(ISNUMBER(Regressions!O116),ROUND(Regressions!O116, 1), NA())</f>
        <v>#N/A</v>
      </c>
      <c r="O106" s="534" t="e">
        <f>IF(ISNUMBER(Regressions!Q116),ROUND(Regressions!Q116, 1), NA())</f>
        <v>#N/A</v>
      </c>
      <c r="P106" s="530" t="e">
        <f>IF(ISNUMBER(Regressions!R116),ROUND(Regressions!R116, 1), NA())</f>
        <v>#N/A</v>
      </c>
      <c r="Q106" s="536" t="e">
        <f>IF(ISNUMBER(Regressions!S116),ROUND(Regressions!S116, 1), NA())</f>
        <v>#N/A</v>
      </c>
      <c r="R106" s="532" t="e">
        <f>IF(ISNUMBER(Regressions!T116),ROUND(Regressions!T116, 1), NA())</f>
        <v>#N/A</v>
      </c>
      <c r="S106" s="533" t="e">
        <f>IF(ISNUMBER(Regressions!U116),ROUND(Regressions!U116, 1), NA())</f>
        <v>#N/A</v>
      </c>
    </row>
    <row r="107" spans="1:19" x14ac:dyDescent="0.25">
      <c r="A107" s="525" t="e">
        <f>+Introduction!$C$7</f>
        <v>#N/A</v>
      </c>
      <c r="B107" s="526">
        <f>IF(ISBLANK(Regressions!B117), " ", Regressions!B117)</f>
        <v>2010</v>
      </c>
      <c r="C107" s="525" t="e">
        <f>HLOOKUP(Introduction!$G$4,nametranslations,27,FALSE)</f>
        <v>#N/A</v>
      </c>
      <c r="D107" s="528">
        <f>IF(ISBLANK(Regressions!D117), " ", Regressions!D117)</f>
        <v>1397</v>
      </c>
      <c r="E107" s="529" t="e">
        <f>IF(ISNUMBER(Regressions!E117),ROUND(Regressions!E117, 1), NA())</f>
        <v>#N/A</v>
      </c>
      <c r="F107" s="530" t="e">
        <f>IF(ISNUMBER(Regressions!F117),ROUND(Regressions!F117, 1), NA())</f>
        <v>#N/A</v>
      </c>
      <c r="G107" s="531" t="e">
        <f>IF(ISNUMBER(Regressions!G117),ROUND(Regressions!G117, 1), NA())</f>
        <v>#N/A</v>
      </c>
      <c r="H107" s="532" t="e">
        <f>IF(ISNUMBER(Regressions!H117),ROUND(Regressions!H117, 1), NA())</f>
        <v>#N/A</v>
      </c>
      <c r="I107" s="533" t="e">
        <f>IF(ISNUMBER(Regressions!I117),ROUND(Regressions!I117, 1), NA())</f>
        <v>#N/A</v>
      </c>
      <c r="J107" s="534" t="e">
        <f>IF(ISNUMBER(Regressions!K117),ROUND(Regressions!K117, 1), NA())</f>
        <v>#N/A</v>
      </c>
      <c r="K107" s="530" t="e">
        <f>IF(ISNUMBER(Regressions!L117),ROUND(Regressions!L117, 1), NA())</f>
        <v>#N/A</v>
      </c>
      <c r="L107" s="535" t="e">
        <f>IF(ISNUMBER(Regressions!M117),ROUND(Regressions!M117, 1), NA())</f>
        <v>#N/A</v>
      </c>
      <c r="M107" s="532" t="e">
        <f>IF(ISNUMBER(Regressions!N117),ROUND(Regressions!N117, 1), NA())</f>
        <v>#N/A</v>
      </c>
      <c r="N107" s="533" t="e">
        <f>IF(ISNUMBER(Regressions!O117),ROUND(Regressions!O117, 1), NA())</f>
        <v>#N/A</v>
      </c>
      <c r="O107" s="534" t="e">
        <f>IF(ISNUMBER(Regressions!Q117),ROUND(Regressions!Q117, 1), NA())</f>
        <v>#N/A</v>
      </c>
      <c r="P107" s="530" t="e">
        <f>IF(ISNUMBER(Regressions!R117),ROUND(Regressions!R117, 1), NA())</f>
        <v>#N/A</v>
      </c>
      <c r="Q107" s="536" t="e">
        <f>IF(ISNUMBER(Regressions!S117),ROUND(Regressions!S117, 1), NA())</f>
        <v>#N/A</v>
      </c>
      <c r="R107" s="532" t="e">
        <f>IF(ISNUMBER(Regressions!T117),ROUND(Regressions!T117, 1), NA())</f>
        <v>#N/A</v>
      </c>
      <c r="S107" s="533" t="e">
        <f>IF(ISNUMBER(Regressions!U117),ROUND(Regressions!U117, 1), NA())</f>
        <v>#N/A</v>
      </c>
    </row>
    <row r="108" spans="1:19" x14ac:dyDescent="0.25">
      <c r="A108" s="525" t="e">
        <f>+Introduction!$C$7</f>
        <v>#N/A</v>
      </c>
      <c r="B108" s="526">
        <f>IF(ISBLANK(Regressions!B118), " ", Regressions!B118)</f>
        <v>2011</v>
      </c>
      <c r="C108" s="525" t="e">
        <f>HLOOKUP(Introduction!$G$4,nametranslations,27,FALSE)</f>
        <v>#N/A</v>
      </c>
      <c r="D108" s="528">
        <f>IF(ISBLANK(Regressions!D118), " ", Regressions!D118)</f>
        <v>1440</v>
      </c>
      <c r="E108" s="529" t="e">
        <f>IF(ISNUMBER(Regressions!E118),ROUND(Regressions!E118, 1), NA())</f>
        <v>#N/A</v>
      </c>
      <c r="F108" s="530" t="e">
        <f>IF(ISNUMBER(Regressions!F118),ROUND(Regressions!F118, 1), NA())</f>
        <v>#N/A</v>
      </c>
      <c r="G108" s="531" t="e">
        <f>IF(ISNUMBER(Regressions!G118),ROUND(Regressions!G118, 1), NA())</f>
        <v>#N/A</v>
      </c>
      <c r="H108" s="532" t="e">
        <f>IF(ISNUMBER(Regressions!H118),ROUND(Regressions!H118, 1), NA())</f>
        <v>#N/A</v>
      </c>
      <c r="I108" s="533" t="e">
        <f>IF(ISNUMBER(Regressions!I118),ROUND(Regressions!I118, 1), NA())</f>
        <v>#N/A</v>
      </c>
      <c r="J108" s="534" t="e">
        <f>IF(ISNUMBER(Regressions!K118),ROUND(Regressions!K118, 1), NA())</f>
        <v>#N/A</v>
      </c>
      <c r="K108" s="530" t="e">
        <f>IF(ISNUMBER(Regressions!L118),ROUND(Regressions!L118, 1), NA())</f>
        <v>#N/A</v>
      </c>
      <c r="L108" s="535" t="e">
        <f>IF(ISNUMBER(Regressions!M118),ROUND(Regressions!M118, 1), NA())</f>
        <v>#N/A</v>
      </c>
      <c r="M108" s="532" t="e">
        <f>IF(ISNUMBER(Regressions!N118),ROUND(Regressions!N118, 1), NA())</f>
        <v>#N/A</v>
      </c>
      <c r="N108" s="533" t="e">
        <f>IF(ISNUMBER(Regressions!O118),ROUND(Regressions!O118, 1), NA())</f>
        <v>#N/A</v>
      </c>
      <c r="O108" s="534" t="e">
        <f>IF(ISNUMBER(Regressions!Q118),ROUND(Regressions!Q118, 1), NA())</f>
        <v>#N/A</v>
      </c>
      <c r="P108" s="530" t="e">
        <f>IF(ISNUMBER(Regressions!R118),ROUND(Regressions!R118, 1), NA())</f>
        <v>#N/A</v>
      </c>
      <c r="Q108" s="536" t="e">
        <f>IF(ISNUMBER(Regressions!S118),ROUND(Regressions!S118, 1), NA())</f>
        <v>#N/A</v>
      </c>
      <c r="R108" s="532" t="e">
        <f>IF(ISNUMBER(Regressions!T118),ROUND(Regressions!T118, 1), NA())</f>
        <v>#N/A</v>
      </c>
      <c r="S108" s="533" t="e">
        <f>IF(ISNUMBER(Regressions!U118),ROUND(Regressions!U118, 1), NA())</f>
        <v>#N/A</v>
      </c>
    </row>
    <row r="109" spans="1:19" x14ac:dyDescent="0.25">
      <c r="A109" s="525" t="e">
        <f>+Introduction!$C$7</f>
        <v>#N/A</v>
      </c>
      <c r="B109" s="526">
        <f>IF(ISBLANK(Regressions!B119), " ", Regressions!B119)</f>
        <v>2012</v>
      </c>
      <c r="C109" s="525" t="e">
        <f>HLOOKUP(Introduction!$G$4,nametranslations,27,FALSE)</f>
        <v>#N/A</v>
      </c>
      <c r="D109" s="528">
        <f>IF(ISBLANK(Regressions!D119), " ", Regressions!D119)</f>
        <v>1489</v>
      </c>
      <c r="E109" s="529" t="e">
        <f>IF(ISNUMBER(Regressions!E119),ROUND(Regressions!E119, 1), NA())</f>
        <v>#N/A</v>
      </c>
      <c r="F109" s="530" t="e">
        <f>IF(ISNUMBER(Regressions!F119),ROUND(Regressions!F119, 1), NA())</f>
        <v>#N/A</v>
      </c>
      <c r="G109" s="531" t="e">
        <f>IF(ISNUMBER(Regressions!G119),ROUND(Regressions!G119, 1), NA())</f>
        <v>#N/A</v>
      </c>
      <c r="H109" s="532" t="e">
        <f>IF(ISNUMBER(Regressions!H119),ROUND(Regressions!H119, 1), NA())</f>
        <v>#N/A</v>
      </c>
      <c r="I109" s="533" t="e">
        <f>IF(ISNUMBER(Regressions!I119),ROUND(Regressions!I119, 1), NA())</f>
        <v>#N/A</v>
      </c>
      <c r="J109" s="534" t="e">
        <f>IF(ISNUMBER(Regressions!K119),ROUND(Regressions!K119, 1), NA())</f>
        <v>#N/A</v>
      </c>
      <c r="K109" s="530" t="e">
        <f>IF(ISNUMBER(Regressions!L119),ROUND(Regressions!L119, 1), NA())</f>
        <v>#N/A</v>
      </c>
      <c r="L109" s="535" t="e">
        <f>IF(ISNUMBER(Regressions!M119),ROUND(Regressions!M119, 1), NA())</f>
        <v>#N/A</v>
      </c>
      <c r="M109" s="532" t="e">
        <f>IF(ISNUMBER(Regressions!N119),ROUND(Regressions!N119, 1), NA())</f>
        <v>#N/A</v>
      </c>
      <c r="N109" s="533" t="e">
        <f>IF(ISNUMBER(Regressions!O119),ROUND(Regressions!O119, 1), NA())</f>
        <v>#N/A</v>
      </c>
      <c r="O109" s="534" t="e">
        <f>IF(ISNUMBER(Regressions!Q119),ROUND(Regressions!Q119, 1), NA())</f>
        <v>#N/A</v>
      </c>
      <c r="P109" s="530" t="e">
        <f>IF(ISNUMBER(Regressions!R119),ROUND(Regressions!R119, 1), NA())</f>
        <v>#N/A</v>
      </c>
      <c r="Q109" s="536" t="e">
        <f>IF(ISNUMBER(Regressions!S119),ROUND(Regressions!S119, 1), NA())</f>
        <v>#N/A</v>
      </c>
      <c r="R109" s="532" t="e">
        <f>IF(ISNUMBER(Regressions!T119),ROUND(Regressions!T119, 1), NA())</f>
        <v>#N/A</v>
      </c>
      <c r="S109" s="533" t="e">
        <f>IF(ISNUMBER(Regressions!U119),ROUND(Regressions!U119, 1), NA())</f>
        <v>#N/A</v>
      </c>
    </row>
    <row r="110" spans="1:19" x14ac:dyDescent="0.25">
      <c r="A110" s="525" t="e">
        <f>+Introduction!$C$7</f>
        <v>#N/A</v>
      </c>
      <c r="B110" s="526">
        <f>IF(ISBLANK(Regressions!B120), " ", Regressions!B120)</f>
        <v>2013</v>
      </c>
      <c r="C110" s="525" t="e">
        <f>HLOOKUP(Introduction!$G$4,nametranslations,27,FALSE)</f>
        <v>#N/A</v>
      </c>
      <c r="D110" s="528">
        <f>IF(ISBLANK(Regressions!D120), " ", Regressions!D120)</f>
        <v>1526</v>
      </c>
      <c r="E110" s="529" t="e">
        <f>IF(ISNUMBER(Regressions!E120),ROUND(Regressions!E120, 1), NA())</f>
        <v>#N/A</v>
      </c>
      <c r="F110" s="530" t="e">
        <f>IF(ISNUMBER(Regressions!F120),ROUND(Regressions!F120, 1), NA())</f>
        <v>#N/A</v>
      </c>
      <c r="G110" s="531" t="e">
        <f>IF(ISNUMBER(Regressions!G120),ROUND(Regressions!G120, 1), NA())</f>
        <v>#N/A</v>
      </c>
      <c r="H110" s="532" t="e">
        <f>IF(ISNUMBER(Regressions!H120),ROUND(Regressions!H120, 1), NA())</f>
        <v>#N/A</v>
      </c>
      <c r="I110" s="533" t="e">
        <f>IF(ISNUMBER(Regressions!I120),ROUND(Regressions!I120, 1), NA())</f>
        <v>#N/A</v>
      </c>
      <c r="J110" s="534" t="e">
        <f>IF(ISNUMBER(Regressions!K120),ROUND(Regressions!K120, 1), NA())</f>
        <v>#N/A</v>
      </c>
      <c r="K110" s="530" t="e">
        <f>IF(ISNUMBER(Regressions!L120),ROUND(Regressions!L120, 1), NA())</f>
        <v>#N/A</v>
      </c>
      <c r="L110" s="535" t="e">
        <f>IF(ISNUMBER(Regressions!M120),ROUND(Regressions!M120, 1), NA())</f>
        <v>#N/A</v>
      </c>
      <c r="M110" s="532" t="e">
        <f>IF(ISNUMBER(Regressions!N120),ROUND(Regressions!N120, 1), NA())</f>
        <v>#N/A</v>
      </c>
      <c r="N110" s="533" t="e">
        <f>IF(ISNUMBER(Regressions!O120),ROUND(Regressions!O120, 1), NA())</f>
        <v>#N/A</v>
      </c>
      <c r="O110" s="534" t="e">
        <f>IF(ISNUMBER(Regressions!Q120),ROUND(Regressions!Q120, 1), NA())</f>
        <v>#N/A</v>
      </c>
      <c r="P110" s="530" t="e">
        <f>IF(ISNUMBER(Regressions!R120),ROUND(Regressions!R120, 1), NA())</f>
        <v>#N/A</v>
      </c>
      <c r="Q110" s="536" t="e">
        <f>IF(ISNUMBER(Regressions!S120),ROUND(Regressions!S120, 1), NA())</f>
        <v>#N/A</v>
      </c>
      <c r="R110" s="532" t="e">
        <f>IF(ISNUMBER(Regressions!T120),ROUND(Regressions!T120, 1), NA())</f>
        <v>#N/A</v>
      </c>
      <c r="S110" s="533" t="e">
        <f>IF(ISNUMBER(Regressions!U120),ROUND(Regressions!U120, 1), NA())</f>
        <v>#N/A</v>
      </c>
    </row>
    <row r="111" spans="1:19" x14ac:dyDescent="0.25">
      <c r="A111" s="525" t="e">
        <f>+Introduction!$C$7</f>
        <v>#N/A</v>
      </c>
      <c r="B111" s="526">
        <f>IF(ISBLANK(Regressions!B121), " ", Regressions!B121)</f>
        <v>2014</v>
      </c>
      <c r="C111" s="525" t="e">
        <f>HLOOKUP(Introduction!$G$4,nametranslations,27,FALSE)</f>
        <v>#N/A</v>
      </c>
      <c r="D111" s="528">
        <f>IF(ISBLANK(Regressions!D121), " ", Regressions!D121)</f>
        <v>1562</v>
      </c>
      <c r="E111" s="529" t="e">
        <f>IF(ISNUMBER(Regressions!E121),ROUND(Regressions!E121, 1), NA())</f>
        <v>#N/A</v>
      </c>
      <c r="F111" s="530" t="e">
        <f>IF(ISNUMBER(Regressions!F121),ROUND(Regressions!F121, 1), NA())</f>
        <v>#N/A</v>
      </c>
      <c r="G111" s="531" t="e">
        <f>IF(ISNUMBER(Regressions!G121),ROUND(Regressions!G121, 1), NA())</f>
        <v>#N/A</v>
      </c>
      <c r="H111" s="532" t="e">
        <f>IF(ISNUMBER(Regressions!H121),ROUND(Regressions!H121, 1), NA())</f>
        <v>#N/A</v>
      </c>
      <c r="I111" s="533" t="e">
        <f>IF(ISNUMBER(Regressions!I121),ROUND(Regressions!I121, 1), NA())</f>
        <v>#N/A</v>
      </c>
      <c r="J111" s="534" t="e">
        <f>IF(ISNUMBER(Regressions!K121),ROUND(Regressions!K121, 1), NA())</f>
        <v>#N/A</v>
      </c>
      <c r="K111" s="530" t="e">
        <f>IF(ISNUMBER(Regressions!L121),ROUND(Regressions!L121, 1), NA())</f>
        <v>#N/A</v>
      </c>
      <c r="L111" s="535" t="e">
        <f>IF(ISNUMBER(Regressions!M121),ROUND(Regressions!M121, 1), NA())</f>
        <v>#N/A</v>
      </c>
      <c r="M111" s="532" t="e">
        <f>IF(ISNUMBER(Regressions!N121),ROUND(Regressions!N121, 1), NA())</f>
        <v>#N/A</v>
      </c>
      <c r="N111" s="533" t="e">
        <f>IF(ISNUMBER(Regressions!O121),ROUND(Regressions!O121, 1), NA())</f>
        <v>#N/A</v>
      </c>
      <c r="O111" s="534" t="e">
        <f>IF(ISNUMBER(Regressions!Q121),ROUND(Regressions!Q121, 1), NA())</f>
        <v>#N/A</v>
      </c>
      <c r="P111" s="530" t="e">
        <f>IF(ISNUMBER(Regressions!R121),ROUND(Regressions!R121, 1), NA())</f>
        <v>#N/A</v>
      </c>
      <c r="Q111" s="536" t="e">
        <f>IF(ISNUMBER(Regressions!S121),ROUND(Regressions!S121, 1), NA())</f>
        <v>#N/A</v>
      </c>
      <c r="R111" s="532" t="e">
        <f>IF(ISNUMBER(Regressions!T121),ROUND(Regressions!T121, 1), NA())</f>
        <v>#N/A</v>
      </c>
      <c r="S111" s="533" t="e">
        <f>IF(ISNUMBER(Regressions!U121),ROUND(Regressions!U121, 1), NA())</f>
        <v>#N/A</v>
      </c>
    </row>
    <row r="112" spans="1:19" x14ac:dyDescent="0.25">
      <c r="A112" s="525" t="e">
        <f>+Introduction!$C$7</f>
        <v>#N/A</v>
      </c>
      <c r="B112" s="526">
        <f>IF(ISBLANK(Regressions!B122), " ", Regressions!B122)</f>
        <v>2015</v>
      </c>
      <c r="C112" s="525" t="e">
        <f>HLOOKUP(Introduction!$G$4,nametranslations,27,FALSE)</f>
        <v>#N/A</v>
      </c>
      <c r="D112" s="528">
        <f>IF(ISBLANK(Regressions!D122), " ", Regressions!D122)</f>
        <v>1595</v>
      </c>
      <c r="E112" s="529" t="e">
        <f>IF(ISNUMBER(Regressions!E122),ROUND(Regressions!E122, 1), NA())</f>
        <v>#N/A</v>
      </c>
      <c r="F112" s="530" t="e">
        <f>IF(ISNUMBER(Regressions!F122),ROUND(Regressions!F122, 1), NA())</f>
        <v>#N/A</v>
      </c>
      <c r="G112" s="531" t="e">
        <f>IF(ISNUMBER(Regressions!G122),ROUND(Regressions!G122, 1), NA())</f>
        <v>#N/A</v>
      </c>
      <c r="H112" s="532" t="e">
        <f>IF(ISNUMBER(Regressions!H122),ROUND(Regressions!H122, 1), NA())</f>
        <v>#N/A</v>
      </c>
      <c r="I112" s="533" t="e">
        <f>IF(ISNUMBER(Regressions!I122),ROUND(Regressions!I122, 1), NA())</f>
        <v>#N/A</v>
      </c>
      <c r="J112" s="534" t="e">
        <f>IF(ISNUMBER(Regressions!K122),ROUND(Regressions!K122, 1), NA())</f>
        <v>#N/A</v>
      </c>
      <c r="K112" s="530" t="e">
        <f>IF(ISNUMBER(Regressions!L122),ROUND(Regressions!L122, 1), NA())</f>
        <v>#N/A</v>
      </c>
      <c r="L112" s="535" t="e">
        <f>IF(ISNUMBER(Regressions!M122),ROUND(Regressions!M122, 1), NA())</f>
        <v>#N/A</v>
      </c>
      <c r="M112" s="532" t="e">
        <f>IF(ISNUMBER(Regressions!N122),ROUND(Regressions!N122, 1), NA())</f>
        <v>#N/A</v>
      </c>
      <c r="N112" s="533" t="e">
        <f>IF(ISNUMBER(Regressions!O122),ROUND(Regressions!O122, 1), NA())</f>
        <v>#N/A</v>
      </c>
      <c r="O112" s="534" t="e">
        <f>IF(ISNUMBER(Regressions!Q122),ROUND(Regressions!Q122, 1), NA())</f>
        <v>#N/A</v>
      </c>
      <c r="P112" s="530" t="e">
        <f>IF(ISNUMBER(Regressions!R122),ROUND(Regressions!R122, 1), NA())</f>
        <v>#N/A</v>
      </c>
      <c r="Q112" s="536" t="e">
        <f>IF(ISNUMBER(Regressions!S122),ROUND(Regressions!S122, 1), NA())</f>
        <v>#N/A</v>
      </c>
      <c r="R112" s="532" t="e">
        <f>IF(ISNUMBER(Regressions!T122),ROUND(Regressions!T122, 1), NA())</f>
        <v>#N/A</v>
      </c>
      <c r="S112" s="533" t="e">
        <f>IF(ISNUMBER(Regressions!U122),ROUND(Regressions!U122, 1), NA())</f>
        <v>#N/A</v>
      </c>
    </row>
    <row r="113" spans="1:19" x14ac:dyDescent="0.25">
      <c r="A113" s="525" t="e">
        <f>+Introduction!$C$7</f>
        <v>#N/A</v>
      </c>
      <c r="B113" s="526">
        <f>IF(ISBLANK(Regressions!B123), " ", Regressions!B123)</f>
        <v>2016</v>
      </c>
      <c r="C113" s="525" t="e">
        <f>HLOOKUP(Introduction!$G$4,nametranslations,27,FALSE)</f>
        <v>#N/A</v>
      </c>
      <c r="D113" s="528">
        <f>IF(ISBLANK(Regressions!D123), " ", Regressions!D123)</f>
        <v>1596</v>
      </c>
      <c r="E113" s="529" t="e">
        <f>IF(ISNUMBER(Regressions!E123),ROUND(Regressions!E123, 1), NA())</f>
        <v>#N/A</v>
      </c>
      <c r="F113" s="530" t="e">
        <f>IF(ISNUMBER(Regressions!F123),ROUND(Regressions!F123, 1), NA())</f>
        <v>#N/A</v>
      </c>
      <c r="G113" s="531" t="e">
        <f>IF(ISNUMBER(Regressions!G123),ROUND(Regressions!G123, 1), NA())</f>
        <v>#N/A</v>
      </c>
      <c r="H113" s="532" t="e">
        <f>IF(ISNUMBER(Regressions!H123),ROUND(Regressions!H123, 1), NA())</f>
        <v>#N/A</v>
      </c>
      <c r="I113" s="533" t="e">
        <f>IF(ISNUMBER(Regressions!I123),ROUND(Regressions!I123, 1), NA())</f>
        <v>#N/A</v>
      </c>
      <c r="J113" s="534" t="e">
        <f>IF(ISNUMBER(Regressions!K123),ROUND(Regressions!K123, 1), NA())</f>
        <v>#N/A</v>
      </c>
      <c r="K113" s="530" t="e">
        <f>IF(ISNUMBER(Regressions!L123),ROUND(Regressions!L123, 1), NA())</f>
        <v>#N/A</v>
      </c>
      <c r="L113" s="535" t="e">
        <f>IF(ISNUMBER(Regressions!M123),ROUND(Regressions!M123, 1), NA())</f>
        <v>#N/A</v>
      </c>
      <c r="M113" s="532" t="e">
        <f>IF(ISNUMBER(Regressions!N123),ROUND(Regressions!N123, 1), NA())</f>
        <v>#N/A</v>
      </c>
      <c r="N113" s="533" t="e">
        <f>IF(ISNUMBER(Regressions!O123),ROUND(Regressions!O123, 1), NA())</f>
        <v>#N/A</v>
      </c>
      <c r="O113" s="534" t="e">
        <f>IF(ISNUMBER(Regressions!Q123),ROUND(Regressions!Q123, 1), NA())</f>
        <v>#N/A</v>
      </c>
      <c r="P113" s="530" t="e">
        <f>IF(ISNUMBER(Regressions!R123),ROUND(Regressions!R123, 1), NA())</f>
        <v>#N/A</v>
      </c>
      <c r="Q113" s="536" t="e">
        <f>IF(ISNUMBER(Regressions!S123),ROUND(Regressions!S123, 1), NA())</f>
        <v>#N/A</v>
      </c>
      <c r="R113" s="532" t="e">
        <f>IF(ISNUMBER(Regressions!T123),ROUND(Regressions!T123, 1), NA())</f>
        <v>#N/A</v>
      </c>
      <c r="S113" s="533" t="e">
        <f>IF(ISNUMBER(Regressions!U123),ROUND(Regressions!U123, 1), NA())</f>
        <v>#N/A</v>
      </c>
    </row>
    <row r="114" spans="1:19" x14ac:dyDescent="0.25">
      <c r="A114" s="525" t="e">
        <f>+Introduction!$C$7</f>
        <v>#N/A</v>
      </c>
      <c r="B114" s="526">
        <f>IF(ISBLANK(Regressions!B124), " ", Regressions!B124)</f>
        <v>2017</v>
      </c>
      <c r="C114" s="525" t="e">
        <f>HLOOKUP(Introduction!$G$4,nametranslations,27,FALSE)</f>
        <v>#N/A</v>
      </c>
      <c r="D114" s="528">
        <f>IF(ISBLANK(Regressions!D124), " ", Regressions!D124)</f>
        <v>1572</v>
      </c>
      <c r="E114" s="529" t="e">
        <f>IF(ISNUMBER(Regressions!E124),ROUND(Regressions!E124, 1), NA())</f>
        <v>#N/A</v>
      </c>
      <c r="F114" s="530" t="e">
        <f>IF(ISNUMBER(Regressions!F124),ROUND(Regressions!F124, 1), NA())</f>
        <v>#N/A</v>
      </c>
      <c r="G114" s="531" t="e">
        <f>IF(ISNUMBER(Regressions!G124),ROUND(Regressions!G124, 1), NA())</f>
        <v>#N/A</v>
      </c>
      <c r="H114" s="532" t="e">
        <f>IF(ISNUMBER(Regressions!H124),ROUND(Regressions!H124, 1), NA())</f>
        <v>#N/A</v>
      </c>
      <c r="I114" s="533" t="e">
        <f>IF(ISNUMBER(Regressions!I124),ROUND(Regressions!I124, 1), NA())</f>
        <v>#N/A</v>
      </c>
      <c r="J114" s="534" t="e">
        <f>IF(ISNUMBER(Regressions!K124),ROUND(Regressions!K124, 1), NA())</f>
        <v>#N/A</v>
      </c>
      <c r="K114" s="530" t="e">
        <f>IF(ISNUMBER(Regressions!L124),ROUND(Regressions!L124, 1), NA())</f>
        <v>#N/A</v>
      </c>
      <c r="L114" s="535" t="e">
        <f>IF(ISNUMBER(Regressions!M124),ROUND(Regressions!M124, 1), NA())</f>
        <v>#N/A</v>
      </c>
      <c r="M114" s="532" t="e">
        <f>IF(ISNUMBER(Regressions!N124),ROUND(Regressions!N124, 1), NA())</f>
        <v>#N/A</v>
      </c>
      <c r="N114" s="533" t="e">
        <f>IF(ISNUMBER(Regressions!O124),ROUND(Regressions!O124, 1), NA())</f>
        <v>#N/A</v>
      </c>
      <c r="O114" s="534" t="e">
        <f>IF(ISNUMBER(Regressions!Q124),ROUND(Regressions!Q124, 1), NA())</f>
        <v>#N/A</v>
      </c>
      <c r="P114" s="530" t="e">
        <f>IF(ISNUMBER(Regressions!R124),ROUND(Regressions!R124, 1), NA())</f>
        <v>#N/A</v>
      </c>
      <c r="Q114" s="536" t="e">
        <f>IF(ISNUMBER(Regressions!S124),ROUND(Regressions!S124, 1), NA())</f>
        <v>#N/A</v>
      </c>
      <c r="R114" s="532" t="e">
        <f>IF(ISNUMBER(Regressions!T124),ROUND(Regressions!T124, 1), NA())</f>
        <v>#N/A</v>
      </c>
      <c r="S114" s="533" t="e">
        <f>IF(ISNUMBER(Regressions!U124),ROUND(Regressions!U124, 1), NA())</f>
        <v>#N/A</v>
      </c>
    </row>
    <row r="115" spans="1:19" x14ac:dyDescent="0.25">
      <c r="A115" s="525" t="e">
        <f>+Introduction!$C$7</f>
        <v>#N/A</v>
      </c>
      <c r="B115" s="526">
        <f>IF(ISBLANK(Regressions!B125), " ", Regressions!B125)</f>
        <v>2018</v>
      </c>
      <c r="C115" s="525" t="e">
        <f>HLOOKUP(Introduction!$G$4,nametranslations,27,FALSE)</f>
        <v>#N/A</v>
      </c>
      <c r="D115" s="528">
        <f>IF(ISBLANK(Regressions!D125), " ", Regressions!D125)</f>
        <v>1542</v>
      </c>
      <c r="E115" s="529" t="e">
        <f>IF(ISNUMBER(Regressions!E125),ROUND(Regressions!E125, 1), NA())</f>
        <v>#N/A</v>
      </c>
      <c r="F115" s="530" t="e">
        <f>IF(ISNUMBER(Regressions!F125),ROUND(Regressions!F125, 1), NA())</f>
        <v>#N/A</v>
      </c>
      <c r="G115" s="531" t="e">
        <f>IF(ISNUMBER(Regressions!G125),ROUND(Regressions!G125, 1), NA())</f>
        <v>#N/A</v>
      </c>
      <c r="H115" s="532" t="e">
        <f>IF(ISNUMBER(Regressions!H125),ROUND(Regressions!H125, 1), NA())</f>
        <v>#N/A</v>
      </c>
      <c r="I115" s="533" t="e">
        <f>IF(ISNUMBER(Regressions!I125),ROUND(Regressions!I125, 1), NA())</f>
        <v>#N/A</v>
      </c>
      <c r="J115" s="534" t="e">
        <f>IF(ISNUMBER(Regressions!K125),ROUND(Regressions!K125, 1), NA())</f>
        <v>#N/A</v>
      </c>
      <c r="K115" s="530" t="e">
        <f>IF(ISNUMBER(Regressions!L125),ROUND(Regressions!L125, 1), NA())</f>
        <v>#N/A</v>
      </c>
      <c r="L115" s="535" t="e">
        <f>IF(ISNUMBER(Regressions!M125),ROUND(Regressions!M125, 1), NA())</f>
        <v>#N/A</v>
      </c>
      <c r="M115" s="532" t="e">
        <f>IF(ISNUMBER(Regressions!N125),ROUND(Regressions!N125, 1), NA())</f>
        <v>#N/A</v>
      </c>
      <c r="N115" s="533" t="e">
        <f>IF(ISNUMBER(Regressions!O125),ROUND(Regressions!O125, 1), NA())</f>
        <v>#N/A</v>
      </c>
      <c r="O115" s="534" t="e">
        <f>IF(ISNUMBER(Regressions!Q125),ROUND(Regressions!Q125, 1), NA())</f>
        <v>#N/A</v>
      </c>
      <c r="P115" s="530" t="e">
        <f>IF(ISNUMBER(Regressions!R125),ROUND(Regressions!R125, 1), NA())</f>
        <v>#N/A</v>
      </c>
      <c r="Q115" s="536" t="e">
        <f>IF(ISNUMBER(Regressions!S125),ROUND(Regressions!S125, 1), NA())</f>
        <v>#N/A</v>
      </c>
      <c r="R115" s="532" t="e">
        <f>IF(ISNUMBER(Regressions!T125),ROUND(Regressions!T125, 1), NA())</f>
        <v>#N/A</v>
      </c>
      <c r="S115" s="533" t="e">
        <f>IF(ISNUMBER(Regressions!U125),ROUND(Regressions!U125, 1), NA())</f>
        <v>#N/A</v>
      </c>
    </row>
    <row r="116" spans="1:19" x14ac:dyDescent="0.25">
      <c r="A116" s="525" t="e">
        <f>+Introduction!$C$7</f>
        <v>#N/A</v>
      </c>
      <c r="B116" s="526">
        <f>IF(ISBLANK(Regressions!B126), " ", Regressions!B126)</f>
        <v>2019</v>
      </c>
      <c r="C116" s="525" t="e">
        <f>HLOOKUP(Introduction!$G$4,nametranslations,27,FALSE)</f>
        <v>#N/A</v>
      </c>
      <c r="D116" s="528">
        <f>IF(ISBLANK(Regressions!D126), " ", Regressions!D126)</f>
        <v>1514</v>
      </c>
      <c r="E116" s="529" t="e">
        <f>IF(ISNUMBER(Regressions!E126),ROUND(Regressions!E126, 1), NA())</f>
        <v>#N/A</v>
      </c>
      <c r="F116" s="530" t="e">
        <f>IF(ISNUMBER(Regressions!F126),ROUND(Regressions!F126, 1), NA())</f>
        <v>#N/A</v>
      </c>
      <c r="G116" s="531" t="e">
        <f>IF(ISNUMBER(Regressions!G126),ROUND(Regressions!G126, 1), NA())</f>
        <v>#N/A</v>
      </c>
      <c r="H116" s="532" t="e">
        <f>IF(ISNUMBER(Regressions!H126),ROUND(Regressions!H126, 1), NA())</f>
        <v>#N/A</v>
      </c>
      <c r="I116" s="533" t="e">
        <f>IF(ISNUMBER(Regressions!I126),ROUND(Regressions!I126, 1), NA())</f>
        <v>#N/A</v>
      </c>
      <c r="J116" s="534" t="e">
        <f>IF(ISNUMBER(Regressions!K126),ROUND(Regressions!K126, 1), NA())</f>
        <v>#N/A</v>
      </c>
      <c r="K116" s="530" t="e">
        <f>IF(ISNUMBER(Regressions!L126),ROUND(Regressions!L126, 1), NA())</f>
        <v>#N/A</v>
      </c>
      <c r="L116" s="535" t="e">
        <f>IF(ISNUMBER(Regressions!M126),ROUND(Regressions!M126, 1), NA())</f>
        <v>#N/A</v>
      </c>
      <c r="M116" s="532" t="e">
        <f>IF(ISNUMBER(Regressions!N126),ROUND(Regressions!N126, 1), NA())</f>
        <v>#N/A</v>
      </c>
      <c r="N116" s="533" t="e">
        <f>IF(ISNUMBER(Regressions!O126),ROUND(Regressions!O126, 1), NA())</f>
        <v>#N/A</v>
      </c>
      <c r="O116" s="534" t="e">
        <f>IF(ISNUMBER(Regressions!Q126),ROUND(Regressions!Q126, 1), NA())</f>
        <v>#N/A</v>
      </c>
      <c r="P116" s="530" t="e">
        <f>IF(ISNUMBER(Regressions!R126),ROUND(Regressions!R126, 1), NA())</f>
        <v>#N/A</v>
      </c>
      <c r="Q116" s="536" t="e">
        <f>IF(ISNUMBER(Regressions!S126),ROUND(Regressions!S126, 1), NA())</f>
        <v>#N/A</v>
      </c>
      <c r="R116" s="532" t="e">
        <f>IF(ISNUMBER(Regressions!T126),ROUND(Regressions!T126, 1), NA())</f>
        <v>#N/A</v>
      </c>
      <c r="S116" s="533" t="e">
        <f>IF(ISNUMBER(Regressions!U126),ROUND(Regressions!U126, 1), NA())</f>
        <v>#N/A</v>
      </c>
    </row>
    <row r="117" spans="1:19" x14ac:dyDescent="0.25">
      <c r="A117" s="525" t="e">
        <f>+Introduction!$C$7</f>
        <v>#N/A</v>
      </c>
      <c r="B117" s="526">
        <f>IF(ISBLANK(Regressions!B127), " ", Regressions!B127)</f>
        <v>2020</v>
      </c>
      <c r="C117" s="525" t="e">
        <f>HLOOKUP(Introduction!$G$4,nametranslations,27,FALSE)</f>
        <v>#N/A</v>
      </c>
      <c r="D117" s="528">
        <f>IF(ISBLANK(Regressions!D127), " ", Regressions!D127)</f>
        <v>1489</v>
      </c>
      <c r="E117" s="529" t="e">
        <f>IF(ISNUMBER(Regressions!E127),ROUND(Regressions!E127, 1), NA())</f>
        <v>#N/A</v>
      </c>
      <c r="F117" s="530" t="e">
        <f>IF(ISNUMBER(Regressions!F127),ROUND(Regressions!F127, 1), NA())</f>
        <v>#N/A</v>
      </c>
      <c r="G117" s="531" t="e">
        <f>IF(ISNUMBER(Regressions!G127),ROUND(Regressions!G127, 1), NA())</f>
        <v>#N/A</v>
      </c>
      <c r="H117" s="532" t="e">
        <f>IF(ISNUMBER(Regressions!H127),ROUND(Regressions!H127, 1), NA())</f>
        <v>#N/A</v>
      </c>
      <c r="I117" s="533" t="e">
        <f>IF(ISNUMBER(Regressions!I127),ROUND(Regressions!I127, 1), NA())</f>
        <v>#N/A</v>
      </c>
      <c r="J117" s="534" t="e">
        <f>IF(ISNUMBER(Regressions!K127),ROUND(Regressions!K127, 1), NA())</f>
        <v>#N/A</v>
      </c>
      <c r="K117" s="530" t="e">
        <f>IF(ISNUMBER(Regressions!L127),ROUND(Regressions!L127, 1), NA())</f>
        <v>#N/A</v>
      </c>
      <c r="L117" s="535" t="e">
        <f>IF(ISNUMBER(Regressions!M127),ROUND(Regressions!M127, 1), NA())</f>
        <v>#N/A</v>
      </c>
      <c r="M117" s="532" t="e">
        <f>IF(ISNUMBER(Regressions!N127),ROUND(Regressions!N127, 1), NA())</f>
        <v>#N/A</v>
      </c>
      <c r="N117" s="533" t="e">
        <f>IF(ISNUMBER(Regressions!O127),ROUND(Regressions!O127, 1), NA())</f>
        <v>#N/A</v>
      </c>
      <c r="O117" s="534" t="e">
        <f>IF(ISNUMBER(Regressions!Q127),ROUND(Regressions!Q127, 1), NA())</f>
        <v>#N/A</v>
      </c>
      <c r="P117" s="530" t="e">
        <f>IF(ISNUMBER(Regressions!R127),ROUND(Regressions!R127, 1), NA())</f>
        <v>#N/A</v>
      </c>
      <c r="Q117" s="536" t="e">
        <f>IF(ISNUMBER(Regressions!S127),ROUND(Regressions!S127, 1), NA())</f>
        <v>#N/A</v>
      </c>
      <c r="R117" s="532" t="e">
        <f>IF(ISNUMBER(Regressions!T127),ROUND(Regressions!T127, 1), NA())</f>
        <v>#N/A</v>
      </c>
      <c r="S117" s="533" t="e">
        <f>IF(ISNUMBER(Regressions!U127),ROUND(Regressions!U127, 1), NA())</f>
        <v>#N/A</v>
      </c>
    </row>
    <row r="118" spans="1:19" x14ac:dyDescent="0.25">
      <c r="A118" s="525" t="e">
        <f>+Introduction!$C$7</f>
        <v>#N/A</v>
      </c>
      <c r="B118" s="526">
        <f>IF(ISBLANK(Regressions!B128), " ", Regressions!B128)</f>
        <v>2021</v>
      </c>
      <c r="C118" s="525" t="e">
        <f>HLOOKUP(Introduction!$G$4,nametranslations,27,FALSE)</f>
        <v>#N/A</v>
      </c>
      <c r="D118" s="528">
        <f>IF(ISBLANK(Regressions!D128), " ", Regressions!D128)</f>
        <v>1470</v>
      </c>
      <c r="E118" s="534" t="e">
        <f>IF(ISNUMBER(Regressions!E128),ROUND(Regressions!E128, 1), NA())</f>
        <v>#N/A</v>
      </c>
      <c r="F118" s="537" t="e">
        <f>IF(ISNUMBER(Regressions!F128),ROUND(Regressions!F128, 1), NA())</f>
        <v>#N/A</v>
      </c>
      <c r="G118" s="538" t="e">
        <f>IF(ISNUMBER(Regressions!G128),ROUND(Regressions!G128, 1), NA())</f>
        <v>#N/A</v>
      </c>
      <c r="H118" s="532" t="e">
        <f>IF(ISNUMBER(Regressions!H128),ROUND(Regressions!H128, 1), NA())</f>
        <v>#N/A</v>
      </c>
      <c r="I118" s="533" t="e">
        <f>IF(ISNUMBER(Regressions!I128),ROUND(Regressions!I128, 1), NA())</f>
        <v>#N/A</v>
      </c>
      <c r="J118" s="534" t="e">
        <f>IF(ISNUMBER(Regressions!K128),ROUND(Regressions!K128, 1), NA())</f>
        <v>#N/A</v>
      </c>
      <c r="K118" s="537" t="e">
        <f>IF(ISNUMBER(Regressions!L128),ROUND(Regressions!L128, 1), NA())</f>
        <v>#N/A</v>
      </c>
      <c r="L118" s="539" t="e">
        <f>IF(ISNUMBER(Regressions!M128),ROUND(Regressions!M128, 1), NA())</f>
        <v>#N/A</v>
      </c>
      <c r="M118" s="532" t="e">
        <f>IF(ISNUMBER(Regressions!N128),ROUND(Regressions!N128, 1), NA())</f>
        <v>#N/A</v>
      </c>
      <c r="N118" s="533" t="e">
        <f>IF(ISNUMBER(Regressions!O128),ROUND(Regressions!O128, 1), NA())</f>
        <v>#N/A</v>
      </c>
      <c r="O118" s="534" t="e">
        <f>IF(ISNUMBER(Regressions!Q128),ROUND(Regressions!Q128, 1), NA())</f>
        <v>#N/A</v>
      </c>
      <c r="P118" s="537" t="e">
        <f>IF(ISNUMBER(Regressions!R128),ROUND(Regressions!R128, 1), NA())</f>
        <v>#N/A</v>
      </c>
      <c r="Q118" s="540" t="e">
        <f>IF(ISNUMBER(Regressions!S128),ROUND(Regressions!S128, 1), NA())</f>
        <v>#N/A</v>
      </c>
      <c r="R118" s="532" t="e">
        <f>IF(ISNUMBER(Regressions!T128),ROUND(Regressions!T128, 1), NA())</f>
        <v>#N/A</v>
      </c>
      <c r="S118" s="533" t="e">
        <f>IF(ISNUMBER(Regressions!U128),ROUND(Regressions!U128, 1), NA())</f>
        <v>#N/A</v>
      </c>
    </row>
    <row r="119" spans="1:19" x14ac:dyDescent="0.25">
      <c r="A119" s="525" t="e">
        <f>+Introduction!$C$7</f>
        <v>#N/A</v>
      </c>
      <c r="B119" s="526">
        <f>IF(ISBLANK(Regressions!B129), " ", Regressions!B129)</f>
        <v>2022</v>
      </c>
      <c r="C119" s="525" t="e">
        <f>HLOOKUP(Introduction!$G$4,nametranslations,27,FALSE)</f>
        <v>#N/A</v>
      </c>
      <c r="D119" s="528">
        <f>IF(ISBLANK(Regressions!D129), " ", Regressions!D129)</f>
        <v>1498</v>
      </c>
      <c r="E119" s="529" t="e">
        <f>IF(ISNUMBER(Regressions!E129),ROUND(Regressions!E129, 1), NA())</f>
        <v>#N/A</v>
      </c>
      <c r="F119" s="530" t="e">
        <f>IF(ISNUMBER(Regressions!F129),ROUND(Regressions!F129, 1), NA())</f>
        <v>#N/A</v>
      </c>
      <c r="G119" s="531" t="e">
        <f>IF(ISNUMBER(Regressions!G129),ROUND(Regressions!G129, 1), NA())</f>
        <v>#N/A</v>
      </c>
      <c r="H119" s="532" t="e">
        <f>IF(ISNUMBER(Regressions!H129),ROUND(Regressions!H129, 1), NA())</f>
        <v>#N/A</v>
      </c>
      <c r="I119" s="533" t="e">
        <f>IF(ISNUMBER(Regressions!I129),ROUND(Regressions!I129, 1), NA())</f>
        <v>#N/A</v>
      </c>
      <c r="J119" s="534" t="e">
        <f>IF(ISNUMBER(Regressions!K129),ROUND(Regressions!K129, 1), NA())</f>
        <v>#N/A</v>
      </c>
      <c r="K119" s="530" t="e">
        <f>IF(ISNUMBER(Regressions!L129),ROUND(Regressions!L129, 1), NA())</f>
        <v>#N/A</v>
      </c>
      <c r="L119" s="535" t="e">
        <f>IF(ISNUMBER(Regressions!M129),ROUND(Regressions!M129, 1), NA())</f>
        <v>#N/A</v>
      </c>
      <c r="M119" s="532" t="e">
        <f>IF(ISNUMBER(Regressions!N129),ROUND(Regressions!N129, 1), NA())</f>
        <v>#N/A</v>
      </c>
      <c r="N119" s="533" t="e">
        <f>IF(ISNUMBER(Regressions!O129),ROUND(Regressions!O129, 1), NA())</f>
        <v>#N/A</v>
      </c>
      <c r="O119" s="534" t="e">
        <f>IF(ISNUMBER(Regressions!Q129),ROUND(Regressions!Q129, 1), NA())</f>
        <v>#N/A</v>
      </c>
      <c r="P119" s="530" t="e">
        <f>IF(ISNUMBER(Regressions!R129),ROUND(Regressions!R129, 1), NA())</f>
        <v>#N/A</v>
      </c>
      <c r="Q119" s="536" t="e">
        <f>IF(ISNUMBER(Regressions!S129),ROUND(Regressions!S129, 1), NA())</f>
        <v>#N/A</v>
      </c>
      <c r="R119" s="532" t="e">
        <f>IF(ISNUMBER(Regressions!T129),ROUND(Regressions!T129, 1), NA())</f>
        <v>#N/A</v>
      </c>
      <c r="S119" s="533" t="e">
        <f>IF(ISNUMBER(Regressions!U129),ROUND(Regressions!U129, 1), NA())</f>
        <v>#N/A</v>
      </c>
    </row>
    <row r="120" spans="1:19" x14ac:dyDescent="0.25">
      <c r="A120" s="525" t="e">
        <f>+Introduction!$C$7</f>
        <v>#N/A</v>
      </c>
      <c r="B120" s="526">
        <f>IF(ISBLANK(Regressions!B130), " ", Regressions!B130)</f>
        <v>2023</v>
      </c>
      <c r="C120" s="525" t="e">
        <f>HLOOKUP(Introduction!$G$4,nametranslations,27,FALSE)</f>
        <v>#N/A</v>
      </c>
      <c r="D120" s="528">
        <f>IF(ISBLANK(Regressions!D130), " ", Regressions!D130)</f>
        <v>1536</v>
      </c>
      <c r="E120" s="529" t="e">
        <f>IF(ISNUMBER(Regressions!E130),ROUND(Regressions!E130, 1), NA())</f>
        <v>#N/A</v>
      </c>
      <c r="F120" s="530" t="e">
        <f>IF(ISNUMBER(Regressions!F130),ROUND(Regressions!F130, 1), NA())</f>
        <v>#N/A</v>
      </c>
      <c r="G120" s="531" t="e">
        <f>IF(ISNUMBER(Regressions!G130),ROUND(Regressions!G130, 1), NA())</f>
        <v>#N/A</v>
      </c>
      <c r="H120" s="532" t="e">
        <f>IF(ISNUMBER(Regressions!H130),ROUND(Regressions!H130, 1), NA())</f>
        <v>#N/A</v>
      </c>
      <c r="I120" s="533" t="e">
        <f>IF(ISNUMBER(Regressions!I130),ROUND(Regressions!I130, 1), NA())</f>
        <v>#N/A</v>
      </c>
      <c r="J120" s="534" t="e">
        <f>IF(ISNUMBER(Regressions!K130),ROUND(Regressions!K130, 1), NA())</f>
        <v>#N/A</v>
      </c>
      <c r="K120" s="530" t="e">
        <f>IF(ISNUMBER(Regressions!L130),ROUND(Regressions!L130, 1), NA())</f>
        <v>#N/A</v>
      </c>
      <c r="L120" s="535" t="e">
        <f>IF(ISNUMBER(Regressions!M130),ROUND(Regressions!M130, 1), NA())</f>
        <v>#N/A</v>
      </c>
      <c r="M120" s="532" t="e">
        <f>IF(ISNUMBER(Regressions!N130),ROUND(Regressions!N130, 1), NA())</f>
        <v>#N/A</v>
      </c>
      <c r="N120" s="533" t="e">
        <f>IF(ISNUMBER(Regressions!O130),ROUND(Regressions!O130, 1), NA())</f>
        <v>#N/A</v>
      </c>
      <c r="O120" s="534" t="e">
        <f>IF(ISNUMBER(Regressions!Q130),ROUND(Regressions!Q130, 1), NA())</f>
        <v>#N/A</v>
      </c>
      <c r="P120" s="530" t="e">
        <f>IF(ISNUMBER(Regressions!R130),ROUND(Regressions!R130, 1), NA())</f>
        <v>#N/A</v>
      </c>
      <c r="Q120" s="536" t="e">
        <f>IF(ISNUMBER(Regressions!S130),ROUND(Regressions!S130, 1), NA())</f>
        <v>#N/A</v>
      </c>
      <c r="R120" s="532" t="e">
        <f>IF(ISNUMBER(Regressions!T130),ROUND(Regressions!T130, 1), NA())</f>
        <v>#N/A</v>
      </c>
      <c r="S120" s="533" t="e">
        <f>IF(ISNUMBER(Regressions!U130),ROUND(Regressions!U130, 1), NA())</f>
        <v>#N/A</v>
      </c>
    </row>
    <row r="121" spans="1:19" x14ac:dyDescent="0.25">
      <c r="A121" s="525" t="e">
        <f>+Introduction!$C$7</f>
        <v>#N/A</v>
      </c>
      <c r="B121" s="526">
        <f>IF(ISBLANK(Regressions!B131), " ", Regressions!B131)</f>
        <v>2024</v>
      </c>
      <c r="C121" s="525" t="e">
        <f>HLOOKUP(Introduction!$G$4,nametranslations,27,FALSE)</f>
        <v>#N/A</v>
      </c>
      <c r="D121" s="528">
        <f>IF(ISBLANK(Regressions!D131), " ", Regressions!D131)</f>
        <v>1655</v>
      </c>
      <c r="E121" s="529" t="e">
        <f>IF(ISNUMBER(Regressions!E131),ROUND(Regressions!E131, 1), NA())</f>
        <v>#N/A</v>
      </c>
      <c r="F121" s="530" t="e">
        <f>IF(ISNUMBER(Regressions!F131),ROUND(Regressions!F131, 1), NA())</f>
        <v>#N/A</v>
      </c>
      <c r="G121" s="531" t="e">
        <f>IF(ISNUMBER(Regressions!G131),ROUND(Regressions!G131, 1), NA())</f>
        <v>#N/A</v>
      </c>
      <c r="H121" s="532" t="e">
        <f>IF(ISNUMBER(Regressions!H131),ROUND(Regressions!H131, 1), NA())</f>
        <v>#N/A</v>
      </c>
      <c r="I121" s="533" t="e">
        <f>IF(ISNUMBER(Regressions!I131),ROUND(Regressions!I131, 1), NA())</f>
        <v>#N/A</v>
      </c>
      <c r="J121" s="534" t="e">
        <f>IF(ISNUMBER(Regressions!K131),ROUND(Regressions!K131, 1), NA())</f>
        <v>#N/A</v>
      </c>
      <c r="K121" s="530" t="e">
        <f>IF(ISNUMBER(Regressions!L131),ROUND(Regressions!L131, 1), NA())</f>
        <v>#N/A</v>
      </c>
      <c r="L121" s="535" t="e">
        <f>IF(ISNUMBER(Regressions!M131),ROUND(Regressions!M131, 1), NA())</f>
        <v>#N/A</v>
      </c>
      <c r="M121" s="532" t="e">
        <f>IF(ISNUMBER(Regressions!N131),ROUND(Regressions!N131, 1), NA())</f>
        <v>#N/A</v>
      </c>
      <c r="N121" s="533" t="e">
        <f>IF(ISNUMBER(Regressions!O131),ROUND(Regressions!O131, 1), NA())</f>
        <v>#N/A</v>
      </c>
      <c r="O121" s="534" t="e">
        <f>IF(ISNUMBER(Regressions!Q131),ROUND(Regressions!Q131, 1), NA())</f>
        <v>#N/A</v>
      </c>
      <c r="P121" s="530" t="e">
        <f>IF(ISNUMBER(Regressions!R131),ROUND(Regressions!R131, 1), NA())</f>
        <v>#N/A</v>
      </c>
      <c r="Q121" s="536" t="e">
        <f>IF(ISNUMBER(Regressions!S131),ROUND(Regressions!S131, 1), NA())</f>
        <v>#N/A</v>
      </c>
      <c r="R121" s="532" t="e">
        <f>IF(ISNUMBER(Regressions!T131),ROUND(Regressions!T131, 1), NA())</f>
        <v>#N/A</v>
      </c>
      <c r="S121" s="533" t="e">
        <f>IF(ISNUMBER(Regressions!U131),ROUND(Regressions!U131, 1), NA())</f>
        <v>#N/A</v>
      </c>
    </row>
    <row r="122" spans="1:19" x14ac:dyDescent="0.25">
      <c r="A122" s="541" t="e">
        <f>+Introduction!$C$7</f>
        <v>#N/A</v>
      </c>
      <c r="B122" s="542">
        <f>IF(ISBLANK(Regressions!B132), " ", Regressions!B132)</f>
        <v>2025</v>
      </c>
      <c r="C122" s="541" t="e">
        <f>HLOOKUP(Introduction!$G$4,nametranslations,27,FALSE)</f>
        <v>#N/A</v>
      </c>
      <c r="D122" s="543">
        <f>IF(ISBLANK(Regressions!D132), " ", Regressions!D132)</f>
        <v>1676</v>
      </c>
      <c r="E122" s="544" t="e">
        <f>IF(ISNUMBER(Regressions!E132),ROUND(Regressions!E132, 1), NA())</f>
        <v>#N/A</v>
      </c>
      <c r="F122" s="545" t="e">
        <f>IF(ISNUMBER(Regressions!F132),ROUND(Regressions!F132, 1), NA())</f>
        <v>#N/A</v>
      </c>
      <c r="G122" s="546" t="e">
        <f>IF(ISNUMBER(Regressions!G132),ROUND(Regressions!G132, 1), NA())</f>
        <v>#N/A</v>
      </c>
      <c r="H122" s="547" t="e">
        <f>IF(ISNUMBER(Regressions!H132),ROUND(Regressions!H132, 1), NA())</f>
        <v>#N/A</v>
      </c>
      <c r="I122" s="548" t="e">
        <f>IF(ISNUMBER(Regressions!I132),ROUND(Regressions!I132, 1), NA())</f>
        <v>#N/A</v>
      </c>
      <c r="J122" s="549" t="e">
        <f>IF(ISNUMBER(Regressions!K132),ROUND(Regressions!K132, 1), NA())</f>
        <v>#N/A</v>
      </c>
      <c r="K122" s="545" t="e">
        <f>IF(ISNUMBER(Regressions!L132),ROUND(Regressions!L132, 1), NA())</f>
        <v>#N/A</v>
      </c>
      <c r="L122" s="550" t="e">
        <f>IF(ISNUMBER(Regressions!M132),ROUND(Regressions!M132, 1), NA())</f>
        <v>#N/A</v>
      </c>
      <c r="M122" s="547" t="e">
        <f>IF(ISNUMBER(Regressions!N132),ROUND(Regressions!N132, 1), NA())</f>
        <v>#N/A</v>
      </c>
      <c r="N122" s="548" t="e">
        <f>IF(ISNUMBER(Regressions!O132),ROUND(Regressions!O132, 1), NA())</f>
        <v>#N/A</v>
      </c>
      <c r="O122" s="549" t="e">
        <f>IF(ISNUMBER(Regressions!Q132),ROUND(Regressions!Q132, 1), NA())</f>
        <v>#N/A</v>
      </c>
      <c r="P122" s="545" t="e">
        <f>IF(ISNUMBER(Regressions!R132),ROUND(Regressions!R132, 1), NA())</f>
        <v>#N/A</v>
      </c>
      <c r="Q122" s="551" t="e">
        <f>IF(ISNUMBER(Regressions!S132),ROUND(Regressions!S132, 1), NA())</f>
        <v>#N/A</v>
      </c>
      <c r="R122" s="547" t="e">
        <f>IF(ISNUMBER(Regressions!T132),ROUND(Regressions!T132, 1), NA())</f>
        <v>#N/A</v>
      </c>
      <c r="S122" s="548" t="e">
        <f>IF(ISNUMBER(Regressions!U132),ROUND(Regressions!U132, 1), NA())</f>
        <v>#N/A</v>
      </c>
    </row>
    <row r="123" spans="1:19" hidden="1" x14ac:dyDescent="0.25">
      <c r="A123" s="525" t="e">
        <f>+Introduction!$C$7</f>
        <v>#N/A</v>
      </c>
      <c r="B123" s="526">
        <f>IF(ISBLANK(Regressions!B133), " ", Regressions!B133)</f>
        <v>2026</v>
      </c>
      <c r="C123" s="525" t="e">
        <f>HLOOKUP(Introduction!$G$4,nametranslations,27,FALSE)</f>
        <v>#N/A</v>
      </c>
      <c r="D123" s="528" t="str">
        <f>IF(ISBLANK(Regressions!D133), " ", Regressions!D133)</f>
        <v xml:space="preserve"> </v>
      </c>
      <c r="E123" s="529" t="e">
        <f>IF(ISNUMBER(Regressions!E133),ROUND(Regressions!E133, 1), NA())</f>
        <v>#N/A</v>
      </c>
      <c r="F123" s="530" t="e">
        <f>IF(ISNUMBER(Regressions!F133),ROUND(Regressions!F133, 1), NA())</f>
        <v>#N/A</v>
      </c>
      <c r="G123" s="531" t="e">
        <f>IF(ISNUMBER(Regressions!G133),ROUND(Regressions!G133, 1), NA())</f>
        <v>#N/A</v>
      </c>
      <c r="H123" s="532" t="e">
        <f>IF(ISNUMBER(Regressions!H133),ROUND(Regressions!H133, 1), NA())</f>
        <v>#N/A</v>
      </c>
      <c r="I123" s="533" t="e">
        <f>IF(ISNUMBER(Regressions!I133),ROUND(Regressions!I133, 1), NA())</f>
        <v>#N/A</v>
      </c>
      <c r="J123" s="534" t="e">
        <f>IF(ISNUMBER(Regressions!K133),ROUND(Regressions!K133, 1), NA())</f>
        <v>#N/A</v>
      </c>
      <c r="K123" s="530" t="e">
        <f>IF(ISNUMBER(Regressions!L133),ROUND(Regressions!L133, 1), NA())</f>
        <v>#N/A</v>
      </c>
      <c r="L123" s="535" t="e">
        <f>IF(ISNUMBER(Regressions!M133),ROUND(Regressions!M133, 1), NA())</f>
        <v>#N/A</v>
      </c>
      <c r="M123" s="532" t="e">
        <f>IF(ISNUMBER(Regressions!N133),ROUND(Regressions!N133, 1), NA())</f>
        <v>#N/A</v>
      </c>
      <c r="N123" s="533" t="e">
        <f>IF(ISNUMBER(Regressions!O133),ROUND(Regressions!O133, 1), NA())</f>
        <v>#N/A</v>
      </c>
      <c r="O123" s="534" t="e">
        <f>IF(ISNUMBER(Regressions!Q133),ROUND(Regressions!Q133, 1), NA())</f>
        <v>#N/A</v>
      </c>
      <c r="P123" s="530" t="e">
        <f>IF(ISNUMBER(Regressions!R133),ROUND(Regressions!R133, 1), NA())</f>
        <v>#N/A</v>
      </c>
      <c r="Q123" s="536" t="e">
        <f>IF(ISNUMBER(Regressions!S133),ROUND(Regressions!S133, 1), NA())</f>
        <v>#N/A</v>
      </c>
      <c r="R123" s="532" t="e">
        <f>IF(ISNUMBER(Regressions!T133),ROUND(Regressions!T133, 1), NA())</f>
        <v>#N/A</v>
      </c>
      <c r="S123" s="533" t="e">
        <f>IF(ISNUMBER(Regressions!U133),ROUND(Regressions!U133, 1), NA())</f>
        <v>#N/A</v>
      </c>
    </row>
    <row r="124" spans="1:19" hidden="1" x14ac:dyDescent="0.25">
      <c r="A124" s="525" t="e">
        <f>+Introduction!$C$7</f>
        <v>#N/A</v>
      </c>
      <c r="B124" s="526">
        <f>IF(ISBLANK(Regressions!B134), " ", Regressions!B134)</f>
        <v>2027</v>
      </c>
      <c r="C124" s="525" t="e">
        <f>HLOOKUP(Introduction!$G$4,nametranslations,27,FALSE)</f>
        <v>#N/A</v>
      </c>
      <c r="D124" s="528" t="str">
        <f>IF(ISBLANK(Regressions!D134), " ", Regressions!D134)</f>
        <v xml:space="preserve"> </v>
      </c>
      <c r="E124" s="529" t="e">
        <f>IF(ISNUMBER(Regressions!E134),ROUND(Regressions!E134, 1), NA())</f>
        <v>#N/A</v>
      </c>
      <c r="F124" s="530" t="e">
        <f>IF(ISNUMBER(Regressions!F134),ROUND(Regressions!F134, 1), NA())</f>
        <v>#N/A</v>
      </c>
      <c r="G124" s="531" t="e">
        <f>IF(ISNUMBER(Regressions!G134),ROUND(Regressions!G134, 1), NA())</f>
        <v>#N/A</v>
      </c>
      <c r="H124" s="532" t="e">
        <f>IF(ISNUMBER(Regressions!H134),ROUND(Regressions!H134, 1), NA())</f>
        <v>#N/A</v>
      </c>
      <c r="I124" s="533" t="e">
        <f>IF(ISNUMBER(Regressions!I134),ROUND(Regressions!I134, 1), NA())</f>
        <v>#N/A</v>
      </c>
      <c r="J124" s="534" t="e">
        <f>IF(ISNUMBER(Regressions!K134),ROUND(Regressions!K134, 1), NA())</f>
        <v>#N/A</v>
      </c>
      <c r="K124" s="530" t="e">
        <f>IF(ISNUMBER(Regressions!L134),ROUND(Regressions!L134, 1), NA())</f>
        <v>#N/A</v>
      </c>
      <c r="L124" s="535" t="e">
        <f>IF(ISNUMBER(Regressions!M134),ROUND(Regressions!M134, 1), NA())</f>
        <v>#N/A</v>
      </c>
      <c r="M124" s="532" t="e">
        <f>IF(ISNUMBER(Regressions!N134),ROUND(Regressions!N134, 1), NA())</f>
        <v>#N/A</v>
      </c>
      <c r="N124" s="533" t="e">
        <f>IF(ISNUMBER(Regressions!O134),ROUND(Regressions!O134, 1), NA())</f>
        <v>#N/A</v>
      </c>
      <c r="O124" s="534" t="e">
        <f>IF(ISNUMBER(Regressions!Q134),ROUND(Regressions!Q134, 1), NA())</f>
        <v>#N/A</v>
      </c>
      <c r="P124" s="530" t="e">
        <f>IF(ISNUMBER(Regressions!R134),ROUND(Regressions!R134, 1), NA())</f>
        <v>#N/A</v>
      </c>
      <c r="Q124" s="536" t="e">
        <f>IF(ISNUMBER(Regressions!S134),ROUND(Regressions!S134, 1), NA())</f>
        <v>#N/A</v>
      </c>
      <c r="R124" s="532" t="e">
        <f>IF(ISNUMBER(Regressions!T134),ROUND(Regressions!T134, 1), NA())</f>
        <v>#N/A</v>
      </c>
      <c r="S124" s="533" t="e">
        <f>IF(ISNUMBER(Regressions!U134),ROUND(Regressions!U134, 1), NA())</f>
        <v>#N/A</v>
      </c>
    </row>
    <row r="125" spans="1:19" hidden="1" x14ac:dyDescent="0.25">
      <c r="A125" s="525" t="e">
        <f>+Introduction!$C$7</f>
        <v>#N/A</v>
      </c>
      <c r="B125" s="526">
        <f>IF(ISBLANK(Regressions!B135), " ", Regressions!B135)</f>
        <v>2028</v>
      </c>
      <c r="C125" s="525" t="e">
        <f>HLOOKUP(Introduction!$G$4,nametranslations,27,FALSE)</f>
        <v>#N/A</v>
      </c>
      <c r="D125" s="528" t="str">
        <f>IF(ISBLANK(Regressions!D135), " ", Regressions!D135)</f>
        <v xml:space="preserve"> </v>
      </c>
      <c r="E125" s="529" t="e">
        <f>IF(ISNUMBER(Regressions!E135),ROUND(Regressions!E135, 1), NA())</f>
        <v>#N/A</v>
      </c>
      <c r="F125" s="530" t="e">
        <f>IF(ISNUMBER(Regressions!F135),ROUND(Regressions!F135, 1), NA())</f>
        <v>#N/A</v>
      </c>
      <c r="G125" s="531" t="e">
        <f>IF(ISNUMBER(Regressions!G135),ROUND(Regressions!G135, 1), NA())</f>
        <v>#N/A</v>
      </c>
      <c r="H125" s="532" t="e">
        <f>IF(ISNUMBER(Regressions!H135),ROUND(Regressions!H135, 1), NA())</f>
        <v>#N/A</v>
      </c>
      <c r="I125" s="533" t="e">
        <f>IF(ISNUMBER(Regressions!I135),ROUND(Regressions!I135, 1), NA())</f>
        <v>#N/A</v>
      </c>
      <c r="J125" s="534" t="e">
        <f>IF(ISNUMBER(Regressions!K135),ROUND(Regressions!K135, 1), NA())</f>
        <v>#N/A</v>
      </c>
      <c r="K125" s="530" t="e">
        <f>IF(ISNUMBER(Regressions!L135),ROUND(Regressions!L135, 1), NA())</f>
        <v>#N/A</v>
      </c>
      <c r="L125" s="535" t="e">
        <f>IF(ISNUMBER(Regressions!M135),ROUND(Regressions!M135, 1), NA())</f>
        <v>#N/A</v>
      </c>
      <c r="M125" s="532" t="e">
        <f>IF(ISNUMBER(Regressions!N135),ROUND(Regressions!N135, 1), NA())</f>
        <v>#N/A</v>
      </c>
      <c r="N125" s="533" t="e">
        <f>IF(ISNUMBER(Regressions!O135),ROUND(Regressions!O135, 1), NA())</f>
        <v>#N/A</v>
      </c>
      <c r="O125" s="534" t="e">
        <f>IF(ISNUMBER(Regressions!Q135),ROUND(Regressions!Q135, 1), NA())</f>
        <v>#N/A</v>
      </c>
      <c r="P125" s="530" t="e">
        <f>IF(ISNUMBER(Regressions!R135),ROUND(Regressions!R135, 1), NA())</f>
        <v>#N/A</v>
      </c>
      <c r="Q125" s="536" t="e">
        <f>IF(ISNUMBER(Regressions!S135),ROUND(Regressions!S135, 1), NA())</f>
        <v>#N/A</v>
      </c>
      <c r="R125" s="532" t="e">
        <f>IF(ISNUMBER(Regressions!T135),ROUND(Regressions!T135, 1), NA())</f>
        <v>#N/A</v>
      </c>
      <c r="S125" s="533" t="e">
        <f>IF(ISNUMBER(Regressions!U135),ROUND(Regressions!U135, 1), NA())</f>
        <v>#N/A</v>
      </c>
    </row>
    <row r="126" spans="1:19" hidden="1" x14ac:dyDescent="0.25">
      <c r="A126" s="525" t="e">
        <f>+Introduction!$C$7</f>
        <v>#N/A</v>
      </c>
      <c r="B126" s="526">
        <f>IF(ISBLANK(Regressions!B136), " ", Regressions!B136)</f>
        <v>2029</v>
      </c>
      <c r="C126" s="525" t="e">
        <f>HLOOKUP(Introduction!$G$4,nametranslations,27,FALSE)</f>
        <v>#N/A</v>
      </c>
      <c r="D126" s="528" t="str">
        <f>IF(ISBLANK(Regressions!D136), " ", Regressions!D136)</f>
        <v xml:space="preserve"> </v>
      </c>
      <c r="E126" s="529" t="e">
        <f>IF(ISNUMBER(Regressions!E136),ROUND(Regressions!E136, 1), NA())</f>
        <v>#N/A</v>
      </c>
      <c r="F126" s="530" t="e">
        <f>IF(ISNUMBER(Regressions!F136),ROUND(Regressions!F136, 1), NA())</f>
        <v>#N/A</v>
      </c>
      <c r="G126" s="531" t="e">
        <f>IF(ISNUMBER(Regressions!G136),ROUND(Regressions!G136, 1), NA())</f>
        <v>#N/A</v>
      </c>
      <c r="H126" s="532" t="e">
        <f>IF(ISNUMBER(Regressions!H136),ROUND(Regressions!H136, 1), NA())</f>
        <v>#N/A</v>
      </c>
      <c r="I126" s="533" t="e">
        <f>IF(ISNUMBER(Regressions!I136),ROUND(Regressions!I136, 1), NA())</f>
        <v>#N/A</v>
      </c>
      <c r="J126" s="534" t="e">
        <f>IF(ISNUMBER(Regressions!K136),ROUND(Regressions!K136, 1), NA())</f>
        <v>#N/A</v>
      </c>
      <c r="K126" s="530" t="e">
        <f>IF(ISNUMBER(Regressions!L136),ROUND(Regressions!L136, 1), NA())</f>
        <v>#N/A</v>
      </c>
      <c r="L126" s="535" t="e">
        <f>IF(ISNUMBER(Regressions!M136),ROUND(Regressions!M136, 1), NA())</f>
        <v>#N/A</v>
      </c>
      <c r="M126" s="532" t="e">
        <f>IF(ISNUMBER(Regressions!N136),ROUND(Regressions!N136, 1), NA())</f>
        <v>#N/A</v>
      </c>
      <c r="N126" s="533" t="e">
        <f>IF(ISNUMBER(Regressions!O136),ROUND(Regressions!O136, 1), NA())</f>
        <v>#N/A</v>
      </c>
      <c r="O126" s="534" t="e">
        <f>IF(ISNUMBER(Regressions!Q136),ROUND(Regressions!Q136, 1), NA())</f>
        <v>#N/A</v>
      </c>
      <c r="P126" s="530" t="e">
        <f>IF(ISNUMBER(Regressions!R136),ROUND(Regressions!R136, 1), NA())</f>
        <v>#N/A</v>
      </c>
      <c r="Q126" s="536" t="e">
        <f>IF(ISNUMBER(Regressions!S136),ROUND(Regressions!S136, 1), NA())</f>
        <v>#N/A</v>
      </c>
      <c r="R126" s="532" t="e">
        <f>IF(ISNUMBER(Regressions!T136),ROUND(Regressions!T136, 1), NA())</f>
        <v>#N/A</v>
      </c>
      <c r="S126" s="533" t="e">
        <f>IF(ISNUMBER(Regressions!U136),ROUND(Regressions!U136, 1), NA())</f>
        <v>#N/A</v>
      </c>
    </row>
    <row r="127" spans="1:19" hidden="1" x14ac:dyDescent="0.25">
      <c r="A127" s="525" t="e">
        <f>+Introduction!$C$7</f>
        <v>#N/A</v>
      </c>
      <c r="B127" s="526">
        <f>IF(ISBLANK(Regressions!B137), " ", Regressions!B137)</f>
        <v>2030</v>
      </c>
      <c r="C127" s="525" t="e">
        <f>HLOOKUP(Introduction!$G$4,nametranslations,27,FALSE)</f>
        <v>#N/A</v>
      </c>
      <c r="D127" s="528" t="str">
        <f>IF(ISBLANK(Regressions!D137), " ", Regressions!D137)</f>
        <v xml:space="preserve"> </v>
      </c>
      <c r="E127" s="529" t="e">
        <f>IF(ISNUMBER(Regressions!E137),ROUND(Regressions!E137, 1), NA())</f>
        <v>#N/A</v>
      </c>
      <c r="F127" s="530" t="e">
        <f>IF(ISNUMBER(Regressions!F137),ROUND(Regressions!F137, 1), NA())</f>
        <v>#N/A</v>
      </c>
      <c r="G127" s="531" t="e">
        <f>IF(ISNUMBER(Regressions!G137),ROUND(Regressions!G137, 1), NA())</f>
        <v>#N/A</v>
      </c>
      <c r="H127" s="532" t="e">
        <f>IF(ISNUMBER(Regressions!H137),ROUND(Regressions!H137, 1), NA())</f>
        <v>#N/A</v>
      </c>
      <c r="I127" s="533" t="e">
        <f>IF(ISNUMBER(Regressions!I137),ROUND(Regressions!I137, 1), NA())</f>
        <v>#N/A</v>
      </c>
      <c r="J127" s="534" t="e">
        <f>IF(ISNUMBER(Regressions!K137),ROUND(Regressions!K137, 1), NA())</f>
        <v>#N/A</v>
      </c>
      <c r="K127" s="530" t="e">
        <f>IF(ISNUMBER(Regressions!L137),ROUND(Regressions!L137, 1), NA())</f>
        <v>#N/A</v>
      </c>
      <c r="L127" s="535" t="e">
        <f>IF(ISNUMBER(Regressions!M137),ROUND(Regressions!M137, 1), NA())</f>
        <v>#N/A</v>
      </c>
      <c r="M127" s="532" t="e">
        <f>IF(ISNUMBER(Regressions!N137),ROUND(Regressions!N137, 1), NA())</f>
        <v>#N/A</v>
      </c>
      <c r="N127" s="533" t="e">
        <f>IF(ISNUMBER(Regressions!O137),ROUND(Regressions!O137, 1), NA())</f>
        <v>#N/A</v>
      </c>
      <c r="O127" s="534" t="e">
        <f>IF(ISNUMBER(Regressions!Q137),ROUND(Regressions!Q137, 1), NA())</f>
        <v>#N/A</v>
      </c>
      <c r="P127" s="530" t="e">
        <f>IF(ISNUMBER(Regressions!R137),ROUND(Regressions!R137, 1), NA())</f>
        <v>#N/A</v>
      </c>
      <c r="Q127" s="536" t="e">
        <f>IF(ISNUMBER(Regressions!S137),ROUND(Regressions!S137, 1), NA())</f>
        <v>#N/A</v>
      </c>
      <c r="R127" s="532" t="e">
        <f>IF(ISNUMBER(Regressions!T137),ROUND(Regressions!T137, 1), NA())</f>
        <v>#N/A</v>
      </c>
      <c r="S127" s="533" t="e">
        <f>IF(ISNUMBER(Regressions!U137),ROUND(Regressions!U137, 1), NA())</f>
        <v>#N/A</v>
      </c>
    </row>
    <row r="128" spans="1:19" x14ac:dyDescent="0.25">
      <c r="A128" s="525" t="e">
        <f>+Introduction!$C$7</f>
        <v>#N/A</v>
      </c>
      <c r="B128" s="526">
        <f>IF(ISBLANK(Regressions!B138), " ", Regressions!B138)</f>
        <v>2000</v>
      </c>
      <c r="C128" s="525" t="e">
        <f>HLOOKUP(Introduction!$G$4,nametranslations,28,FALSE)</f>
        <v>#N/A</v>
      </c>
      <c r="D128" s="528">
        <f>IF(ISBLANK(Regressions!D138), " ", Regressions!D138)</f>
        <v>3180</v>
      </c>
      <c r="E128" s="529">
        <f>IF(ISNUMBER(Regressions!E138),ROUND(Regressions!E138, 1), NA())</f>
        <v>100</v>
      </c>
      <c r="F128" s="530">
        <f>IF(ISNUMBER(Regressions!F138),ROUND(Regressions!F138, 1), NA())</f>
        <v>100</v>
      </c>
      <c r="G128" s="531">
        <f>IF(ISNUMBER(Regressions!G138),ROUND(Regressions!G138, 1), NA())</f>
        <v>100</v>
      </c>
      <c r="H128" s="532">
        <f>IF(ISNUMBER(Regressions!H138),ROUND(Regressions!H138, 1), NA())</f>
        <v>0</v>
      </c>
      <c r="I128" s="533">
        <f>IF(ISNUMBER(Regressions!I138),ROUND(Regressions!I138, 1), NA())</f>
        <v>0</v>
      </c>
      <c r="J128" s="534">
        <f>IF(ISNUMBER(Regressions!K138),ROUND(Regressions!K138, 1), NA())</f>
        <v>100</v>
      </c>
      <c r="K128" s="530">
        <f>IF(ISNUMBER(Regressions!L138),ROUND(Regressions!L138, 1), NA())</f>
        <v>100</v>
      </c>
      <c r="L128" s="535">
        <f>IF(ISNUMBER(Regressions!M138),ROUND(Regressions!M138, 1), NA())</f>
        <v>100</v>
      </c>
      <c r="M128" s="532">
        <f>IF(ISNUMBER(Regressions!N138),ROUND(Regressions!N138, 1), NA())</f>
        <v>0</v>
      </c>
      <c r="N128" s="533">
        <f>IF(ISNUMBER(Regressions!O138),ROUND(Regressions!O138, 1), NA())</f>
        <v>0</v>
      </c>
      <c r="O128" s="534">
        <f>IF(ISNUMBER(Regressions!Q138),ROUND(Regressions!Q138, 1), NA())</f>
        <v>100</v>
      </c>
      <c r="P128" s="530">
        <f>IF(ISNUMBER(Regressions!R138),ROUND(Regressions!R138, 1), NA())</f>
        <v>100</v>
      </c>
      <c r="Q128" s="536">
        <f>IF(ISNUMBER(Regressions!S138),ROUND(Regressions!S138, 1), NA())</f>
        <v>100</v>
      </c>
      <c r="R128" s="532">
        <f>IF(ISNUMBER(Regressions!T138),ROUND(Regressions!T138, 1), NA())</f>
        <v>0</v>
      </c>
      <c r="S128" s="533">
        <f>IF(ISNUMBER(Regressions!U138),ROUND(Regressions!U138, 1), NA())</f>
        <v>0</v>
      </c>
    </row>
    <row r="129" spans="1:19" x14ac:dyDescent="0.25">
      <c r="A129" s="525" t="e">
        <f>+Introduction!$C$7</f>
        <v>#N/A</v>
      </c>
      <c r="B129" s="526">
        <f>IF(ISBLANK(Regressions!B139), " ", Regressions!B139)</f>
        <v>2001</v>
      </c>
      <c r="C129" s="525" t="e">
        <f>HLOOKUP(Introduction!$G$4,nametranslations,28,FALSE)</f>
        <v>#N/A</v>
      </c>
      <c r="D129" s="528">
        <f>IF(ISBLANK(Regressions!D139), " ", Regressions!D139)</f>
        <v>3282</v>
      </c>
      <c r="E129" s="529">
        <f>IF(ISNUMBER(Regressions!E139),ROUND(Regressions!E139, 1), NA())</f>
        <v>100</v>
      </c>
      <c r="F129" s="530">
        <f>IF(ISNUMBER(Regressions!F139),ROUND(Regressions!F139, 1), NA())</f>
        <v>100</v>
      </c>
      <c r="G129" s="531">
        <f>IF(ISNUMBER(Regressions!G139),ROUND(Regressions!G139, 1), NA())</f>
        <v>100</v>
      </c>
      <c r="H129" s="532">
        <f>IF(ISNUMBER(Regressions!H139),ROUND(Regressions!H139, 1), NA())</f>
        <v>0</v>
      </c>
      <c r="I129" s="533">
        <f>IF(ISNUMBER(Regressions!I139),ROUND(Regressions!I139, 1), NA())</f>
        <v>0</v>
      </c>
      <c r="J129" s="534">
        <f>IF(ISNUMBER(Regressions!K139),ROUND(Regressions!K139, 1), NA())</f>
        <v>100</v>
      </c>
      <c r="K129" s="530">
        <f>IF(ISNUMBER(Regressions!L139),ROUND(Regressions!L139, 1), NA())</f>
        <v>100</v>
      </c>
      <c r="L129" s="535">
        <f>IF(ISNUMBER(Regressions!M139),ROUND(Regressions!M139, 1), NA())</f>
        <v>100</v>
      </c>
      <c r="M129" s="532">
        <f>IF(ISNUMBER(Regressions!N139),ROUND(Regressions!N139, 1), NA())</f>
        <v>0</v>
      </c>
      <c r="N129" s="533">
        <f>IF(ISNUMBER(Regressions!O139),ROUND(Regressions!O139, 1), NA())</f>
        <v>0</v>
      </c>
      <c r="O129" s="534">
        <f>IF(ISNUMBER(Regressions!Q139),ROUND(Regressions!Q139, 1), NA())</f>
        <v>100</v>
      </c>
      <c r="P129" s="530">
        <f>IF(ISNUMBER(Regressions!R139),ROUND(Regressions!R139, 1), NA())</f>
        <v>100</v>
      </c>
      <c r="Q129" s="536">
        <f>IF(ISNUMBER(Regressions!S139),ROUND(Regressions!S139, 1), NA())</f>
        <v>100</v>
      </c>
      <c r="R129" s="532">
        <f>IF(ISNUMBER(Regressions!T139),ROUND(Regressions!T139, 1), NA())</f>
        <v>0</v>
      </c>
      <c r="S129" s="533">
        <f>IF(ISNUMBER(Regressions!U139),ROUND(Regressions!U139, 1), NA())</f>
        <v>0</v>
      </c>
    </row>
    <row r="130" spans="1:19" x14ac:dyDescent="0.25">
      <c r="A130" s="525" t="e">
        <f>+Introduction!$C$7</f>
        <v>#N/A</v>
      </c>
      <c r="B130" s="526">
        <f>IF(ISBLANK(Regressions!B140), " ", Regressions!B140)</f>
        <v>2002</v>
      </c>
      <c r="C130" s="525" t="e">
        <f>HLOOKUP(Introduction!$G$4,nametranslations,28,FALSE)</f>
        <v>#N/A</v>
      </c>
      <c r="D130" s="528">
        <f>IF(ISBLANK(Regressions!D140), " ", Regressions!D140)</f>
        <v>3339</v>
      </c>
      <c r="E130" s="529">
        <f>IF(ISNUMBER(Regressions!E140),ROUND(Regressions!E140, 1), NA())</f>
        <v>100</v>
      </c>
      <c r="F130" s="530">
        <f>IF(ISNUMBER(Regressions!F140),ROUND(Regressions!F140, 1), NA())</f>
        <v>100</v>
      </c>
      <c r="G130" s="531">
        <f>IF(ISNUMBER(Regressions!G140),ROUND(Regressions!G140, 1), NA())</f>
        <v>100</v>
      </c>
      <c r="H130" s="532">
        <f>IF(ISNUMBER(Regressions!H140),ROUND(Regressions!H140, 1), NA())</f>
        <v>0</v>
      </c>
      <c r="I130" s="533">
        <f>IF(ISNUMBER(Regressions!I140),ROUND(Regressions!I140, 1), NA())</f>
        <v>0</v>
      </c>
      <c r="J130" s="534">
        <f>IF(ISNUMBER(Regressions!K140),ROUND(Regressions!K140, 1), NA())</f>
        <v>100</v>
      </c>
      <c r="K130" s="530">
        <f>IF(ISNUMBER(Regressions!L140),ROUND(Regressions!L140, 1), NA())</f>
        <v>100</v>
      </c>
      <c r="L130" s="535">
        <f>IF(ISNUMBER(Regressions!M140),ROUND(Regressions!M140, 1), NA())</f>
        <v>100</v>
      </c>
      <c r="M130" s="532">
        <f>IF(ISNUMBER(Regressions!N140),ROUND(Regressions!N140, 1), NA())</f>
        <v>0</v>
      </c>
      <c r="N130" s="533">
        <f>IF(ISNUMBER(Regressions!O140),ROUND(Regressions!O140, 1), NA())</f>
        <v>0</v>
      </c>
      <c r="O130" s="534">
        <f>IF(ISNUMBER(Regressions!Q140),ROUND(Regressions!Q140, 1), NA())</f>
        <v>100</v>
      </c>
      <c r="P130" s="530">
        <f>IF(ISNUMBER(Regressions!R140),ROUND(Regressions!R140, 1), NA())</f>
        <v>100</v>
      </c>
      <c r="Q130" s="536">
        <f>IF(ISNUMBER(Regressions!S140),ROUND(Regressions!S140, 1), NA())</f>
        <v>100</v>
      </c>
      <c r="R130" s="532">
        <f>IF(ISNUMBER(Regressions!T140),ROUND(Regressions!T140, 1), NA())</f>
        <v>0</v>
      </c>
      <c r="S130" s="533">
        <f>IF(ISNUMBER(Regressions!U140),ROUND(Regressions!U140, 1), NA())</f>
        <v>0</v>
      </c>
    </row>
    <row r="131" spans="1:19" x14ac:dyDescent="0.25">
      <c r="A131" s="525" t="e">
        <f>+Introduction!$C$7</f>
        <v>#N/A</v>
      </c>
      <c r="B131" s="526">
        <f>IF(ISBLANK(Regressions!B141), " ", Regressions!B141)</f>
        <v>2003</v>
      </c>
      <c r="C131" s="525" t="e">
        <f>HLOOKUP(Introduction!$G$4,nametranslations,28,FALSE)</f>
        <v>#N/A</v>
      </c>
      <c r="D131" s="528">
        <f>IF(ISBLANK(Regressions!D141), " ", Regressions!D141)</f>
        <v>3370</v>
      </c>
      <c r="E131" s="529">
        <f>IF(ISNUMBER(Regressions!E141),ROUND(Regressions!E141, 1), NA())</f>
        <v>100</v>
      </c>
      <c r="F131" s="530">
        <f>IF(ISNUMBER(Regressions!F141),ROUND(Regressions!F141, 1), NA())</f>
        <v>100</v>
      </c>
      <c r="G131" s="531">
        <f>IF(ISNUMBER(Regressions!G141),ROUND(Regressions!G141, 1), NA())</f>
        <v>100</v>
      </c>
      <c r="H131" s="532">
        <f>IF(ISNUMBER(Regressions!H141),ROUND(Regressions!H141, 1), NA())</f>
        <v>0</v>
      </c>
      <c r="I131" s="533">
        <f>IF(ISNUMBER(Regressions!I141),ROUND(Regressions!I141, 1), NA())</f>
        <v>0</v>
      </c>
      <c r="J131" s="534">
        <f>IF(ISNUMBER(Regressions!K141),ROUND(Regressions!K141, 1), NA())</f>
        <v>100</v>
      </c>
      <c r="K131" s="530">
        <f>IF(ISNUMBER(Regressions!L141),ROUND(Regressions!L141, 1), NA())</f>
        <v>100</v>
      </c>
      <c r="L131" s="535">
        <f>IF(ISNUMBER(Regressions!M141),ROUND(Regressions!M141, 1), NA())</f>
        <v>100</v>
      </c>
      <c r="M131" s="532">
        <f>IF(ISNUMBER(Regressions!N141),ROUND(Regressions!N141, 1), NA())</f>
        <v>0</v>
      </c>
      <c r="N131" s="533">
        <f>IF(ISNUMBER(Regressions!O141),ROUND(Regressions!O141, 1), NA())</f>
        <v>0</v>
      </c>
      <c r="O131" s="534">
        <f>IF(ISNUMBER(Regressions!Q141),ROUND(Regressions!Q141, 1), NA())</f>
        <v>100</v>
      </c>
      <c r="P131" s="530">
        <f>IF(ISNUMBER(Regressions!R141),ROUND(Regressions!R141, 1), NA())</f>
        <v>100</v>
      </c>
      <c r="Q131" s="536">
        <f>IF(ISNUMBER(Regressions!S141),ROUND(Regressions!S141, 1), NA())</f>
        <v>100</v>
      </c>
      <c r="R131" s="532">
        <f>IF(ISNUMBER(Regressions!T141),ROUND(Regressions!T141, 1), NA())</f>
        <v>0</v>
      </c>
      <c r="S131" s="533">
        <f>IF(ISNUMBER(Regressions!U141),ROUND(Regressions!U141, 1), NA())</f>
        <v>0</v>
      </c>
    </row>
    <row r="132" spans="1:19" x14ac:dyDescent="0.25">
      <c r="A132" s="525" t="e">
        <f>+Introduction!$C$7</f>
        <v>#N/A</v>
      </c>
      <c r="B132" s="526">
        <f>IF(ISBLANK(Regressions!B142), " ", Regressions!B142)</f>
        <v>2004</v>
      </c>
      <c r="C132" s="525" t="e">
        <f>HLOOKUP(Introduction!$G$4,nametranslations,28,FALSE)</f>
        <v>#N/A</v>
      </c>
      <c r="D132" s="528">
        <f>IF(ISBLANK(Regressions!D142), " ", Regressions!D142)</f>
        <v>3376</v>
      </c>
      <c r="E132" s="529">
        <f>IF(ISNUMBER(Regressions!E142),ROUND(Regressions!E142, 1), NA())</f>
        <v>100</v>
      </c>
      <c r="F132" s="530">
        <f>IF(ISNUMBER(Regressions!F142),ROUND(Regressions!F142, 1), NA())</f>
        <v>100</v>
      </c>
      <c r="G132" s="531">
        <f>IF(ISNUMBER(Regressions!G142),ROUND(Regressions!G142, 1), NA())</f>
        <v>100</v>
      </c>
      <c r="H132" s="532">
        <f>IF(ISNUMBER(Regressions!H142),ROUND(Regressions!H142, 1), NA())</f>
        <v>0</v>
      </c>
      <c r="I132" s="533">
        <f>IF(ISNUMBER(Regressions!I142),ROUND(Regressions!I142, 1), NA())</f>
        <v>0</v>
      </c>
      <c r="J132" s="534">
        <f>IF(ISNUMBER(Regressions!K142),ROUND(Regressions!K142, 1), NA())</f>
        <v>100</v>
      </c>
      <c r="K132" s="530">
        <f>IF(ISNUMBER(Regressions!L142),ROUND(Regressions!L142, 1), NA())</f>
        <v>100</v>
      </c>
      <c r="L132" s="535">
        <f>IF(ISNUMBER(Regressions!M142),ROUND(Regressions!M142, 1), NA())</f>
        <v>100</v>
      </c>
      <c r="M132" s="532">
        <f>IF(ISNUMBER(Regressions!N142),ROUND(Regressions!N142, 1), NA())</f>
        <v>0</v>
      </c>
      <c r="N132" s="533">
        <f>IF(ISNUMBER(Regressions!O142),ROUND(Regressions!O142, 1), NA())</f>
        <v>0</v>
      </c>
      <c r="O132" s="534">
        <f>IF(ISNUMBER(Regressions!Q142),ROUND(Regressions!Q142, 1), NA())</f>
        <v>100</v>
      </c>
      <c r="P132" s="530">
        <f>IF(ISNUMBER(Regressions!R142),ROUND(Regressions!R142, 1), NA())</f>
        <v>100</v>
      </c>
      <c r="Q132" s="536">
        <f>IF(ISNUMBER(Regressions!S142),ROUND(Regressions!S142, 1), NA())</f>
        <v>100</v>
      </c>
      <c r="R132" s="532">
        <f>IF(ISNUMBER(Regressions!T142),ROUND(Regressions!T142, 1), NA())</f>
        <v>0</v>
      </c>
      <c r="S132" s="533">
        <f>IF(ISNUMBER(Regressions!U142),ROUND(Regressions!U142, 1), NA())</f>
        <v>0</v>
      </c>
    </row>
    <row r="133" spans="1:19" x14ac:dyDescent="0.25">
      <c r="A133" s="525" t="e">
        <f>+Introduction!$C$7</f>
        <v>#N/A</v>
      </c>
      <c r="B133" s="526">
        <f>IF(ISBLANK(Regressions!B143), " ", Regressions!B143)</f>
        <v>2005</v>
      </c>
      <c r="C133" s="525" t="e">
        <f>HLOOKUP(Introduction!$G$4,nametranslations,28,FALSE)</f>
        <v>#N/A</v>
      </c>
      <c r="D133" s="528">
        <f>IF(ISBLANK(Regressions!D143), " ", Regressions!D143)</f>
        <v>3387</v>
      </c>
      <c r="E133" s="529">
        <f>IF(ISNUMBER(Regressions!E143),ROUND(Regressions!E143, 1), NA())</f>
        <v>100</v>
      </c>
      <c r="F133" s="530">
        <f>IF(ISNUMBER(Regressions!F143),ROUND(Regressions!F143, 1), NA())</f>
        <v>100</v>
      </c>
      <c r="G133" s="531">
        <f>IF(ISNUMBER(Regressions!G143),ROUND(Regressions!G143, 1), NA())</f>
        <v>100</v>
      </c>
      <c r="H133" s="532">
        <f>IF(ISNUMBER(Regressions!H143),ROUND(Regressions!H143, 1), NA())</f>
        <v>0</v>
      </c>
      <c r="I133" s="533">
        <f>IF(ISNUMBER(Regressions!I143),ROUND(Regressions!I143, 1), NA())</f>
        <v>0</v>
      </c>
      <c r="J133" s="534">
        <f>IF(ISNUMBER(Regressions!K143),ROUND(Regressions!K143, 1), NA())</f>
        <v>100</v>
      </c>
      <c r="K133" s="530">
        <f>IF(ISNUMBER(Regressions!L143),ROUND(Regressions!L143, 1), NA())</f>
        <v>100</v>
      </c>
      <c r="L133" s="535">
        <f>IF(ISNUMBER(Regressions!M143),ROUND(Regressions!M143, 1), NA())</f>
        <v>100</v>
      </c>
      <c r="M133" s="532">
        <f>IF(ISNUMBER(Regressions!N143),ROUND(Regressions!N143, 1), NA())</f>
        <v>0</v>
      </c>
      <c r="N133" s="533">
        <f>IF(ISNUMBER(Regressions!O143),ROUND(Regressions!O143, 1), NA())</f>
        <v>0</v>
      </c>
      <c r="O133" s="534">
        <f>IF(ISNUMBER(Regressions!Q143),ROUND(Regressions!Q143, 1), NA())</f>
        <v>100</v>
      </c>
      <c r="P133" s="530">
        <f>IF(ISNUMBER(Regressions!R143),ROUND(Regressions!R143, 1), NA())</f>
        <v>100</v>
      </c>
      <c r="Q133" s="536">
        <f>IF(ISNUMBER(Regressions!S143),ROUND(Regressions!S143, 1), NA())</f>
        <v>100</v>
      </c>
      <c r="R133" s="532">
        <f>IF(ISNUMBER(Regressions!T143),ROUND(Regressions!T143, 1), NA())</f>
        <v>0</v>
      </c>
      <c r="S133" s="533">
        <f>IF(ISNUMBER(Regressions!U143),ROUND(Regressions!U143, 1), NA())</f>
        <v>0</v>
      </c>
    </row>
    <row r="134" spans="1:19" x14ac:dyDescent="0.25">
      <c r="A134" s="525" t="e">
        <f>+Introduction!$C$7</f>
        <v>#N/A</v>
      </c>
      <c r="B134" s="526">
        <f>IF(ISBLANK(Regressions!B144), " ", Regressions!B144)</f>
        <v>2006</v>
      </c>
      <c r="C134" s="525" t="e">
        <f>HLOOKUP(Introduction!$G$4,nametranslations,28,FALSE)</f>
        <v>#N/A</v>
      </c>
      <c r="D134" s="528">
        <f>IF(ISBLANK(Regressions!D144), " ", Regressions!D144)</f>
        <v>3476</v>
      </c>
      <c r="E134" s="529">
        <f>IF(ISNUMBER(Regressions!E144),ROUND(Regressions!E144, 1), NA())</f>
        <v>100</v>
      </c>
      <c r="F134" s="530">
        <f>IF(ISNUMBER(Regressions!F144),ROUND(Regressions!F144, 1), NA())</f>
        <v>100</v>
      </c>
      <c r="G134" s="531">
        <f>IF(ISNUMBER(Regressions!G144),ROUND(Regressions!G144, 1), NA())</f>
        <v>100</v>
      </c>
      <c r="H134" s="532">
        <f>IF(ISNUMBER(Regressions!H144),ROUND(Regressions!H144, 1), NA())</f>
        <v>0</v>
      </c>
      <c r="I134" s="533">
        <f>IF(ISNUMBER(Regressions!I144),ROUND(Regressions!I144, 1), NA())</f>
        <v>0</v>
      </c>
      <c r="J134" s="534">
        <f>IF(ISNUMBER(Regressions!K144),ROUND(Regressions!K144, 1), NA())</f>
        <v>100</v>
      </c>
      <c r="K134" s="530">
        <f>IF(ISNUMBER(Regressions!L144),ROUND(Regressions!L144, 1), NA())</f>
        <v>100</v>
      </c>
      <c r="L134" s="535">
        <f>IF(ISNUMBER(Regressions!M144),ROUND(Regressions!M144, 1), NA())</f>
        <v>100</v>
      </c>
      <c r="M134" s="532">
        <f>IF(ISNUMBER(Regressions!N144),ROUND(Regressions!N144, 1), NA())</f>
        <v>0</v>
      </c>
      <c r="N134" s="533">
        <f>IF(ISNUMBER(Regressions!O144),ROUND(Regressions!O144, 1), NA())</f>
        <v>0</v>
      </c>
      <c r="O134" s="534">
        <f>IF(ISNUMBER(Regressions!Q144),ROUND(Regressions!Q144, 1), NA())</f>
        <v>100</v>
      </c>
      <c r="P134" s="530">
        <f>IF(ISNUMBER(Regressions!R144),ROUND(Regressions!R144, 1), NA())</f>
        <v>100</v>
      </c>
      <c r="Q134" s="536">
        <f>IF(ISNUMBER(Regressions!S144),ROUND(Regressions!S144, 1), NA())</f>
        <v>100</v>
      </c>
      <c r="R134" s="532">
        <f>IF(ISNUMBER(Regressions!T144),ROUND(Regressions!T144, 1), NA())</f>
        <v>0</v>
      </c>
      <c r="S134" s="533">
        <f>IF(ISNUMBER(Regressions!U144),ROUND(Regressions!U144, 1), NA())</f>
        <v>0</v>
      </c>
    </row>
    <row r="135" spans="1:19" x14ac:dyDescent="0.25">
      <c r="A135" s="525" t="e">
        <f>+Introduction!$C$7</f>
        <v>#N/A</v>
      </c>
      <c r="B135" s="526">
        <f>IF(ISBLANK(Regressions!B145), " ", Regressions!B145)</f>
        <v>2007</v>
      </c>
      <c r="C135" s="525" t="e">
        <f>HLOOKUP(Introduction!$G$4,nametranslations,28,FALSE)</f>
        <v>#N/A</v>
      </c>
      <c r="D135" s="528">
        <f>IF(ISBLANK(Regressions!D145), " ", Regressions!D145)</f>
        <v>3578</v>
      </c>
      <c r="E135" s="529">
        <f>IF(ISNUMBER(Regressions!E145),ROUND(Regressions!E145, 1), NA())</f>
        <v>100</v>
      </c>
      <c r="F135" s="530">
        <f>IF(ISNUMBER(Regressions!F145),ROUND(Regressions!F145, 1), NA())</f>
        <v>100</v>
      </c>
      <c r="G135" s="531">
        <f>IF(ISNUMBER(Regressions!G145),ROUND(Regressions!G145, 1), NA())</f>
        <v>100</v>
      </c>
      <c r="H135" s="532">
        <f>IF(ISNUMBER(Regressions!H145),ROUND(Regressions!H145, 1), NA())</f>
        <v>0</v>
      </c>
      <c r="I135" s="533">
        <f>IF(ISNUMBER(Regressions!I145),ROUND(Regressions!I145, 1), NA())</f>
        <v>0</v>
      </c>
      <c r="J135" s="534">
        <f>IF(ISNUMBER(Regressions!K145),ROUND(Regressions!K145, 1), NA())</f>
        <v>100</v>
      </c>
      <c r="K135" s="530">
        <f>IF(ISNUMBER(Regressions!L145),ROUND(Regressions!L145, 1), NA())</f>
        <v>100</v>
      </c>
      <c r="L135" s="535">
        <f>IF(ISNUMBER(Regressions!M145),ROUND(Regressions!M145, 1), NA())</f>
        <v>100</v>
      </c>
      <c r="M135" s="532">
        <f>IF(ISNUMBER(Regressions!N145),ROUND(Regressions!N145, 1), NA())</f>
        <v>0</v>
      </c>
      <c r="N135" s="533">
        <f>IF(ISNUMBER(Regressions!O145),ROUND(Regressions!O145, 1), NA())</f>
        <v>0</v>
      </c>
      <c r="O135" s="534">
        <f>IF(ISNUMBER(Regressions!Q145),ROUND(Regressions!Q145, 1), NA())</f>
        <v>100</v>
      </c>
      <c r="P135" s="530">
        <f>IF(ISNUMBER(Regressions!R145),ROUND(Regressions!R145, 1), NA())</f>
        <v>100</v>
      </c>
      <c r="Q135" s="536">
        <f>IF(ISNUMBER(Regressions!S145),ROUND(Regressions!S145, 1), NA())</f>
        <v>100</v>
      </c>
      <c r="R135" s="532">
        <f>IF(ISNUMBER(Regressions!T145),ROUND(Regressions!T145, 1), NA())</f>
        <v>0</v>
      </c>
      <c r="S135" s="533">
        <f>IF(ISNUMBER(Regressions!U145),ROUND(Regressions!U145, 1), NA())</f>
        <v>0</v>
      </c>
    </row>
    <row r="136" spans="1:19" x14ac:dyDescent="0.25">
      <c r="A136" s="525" t="e">
        <f>+Introduction!$C$7</f>
        <v>#N/A</v>
      </c>
      <c r="B136" s="526">
        <f>IF(ISBLANK(Regressions!B146), " ", Regressions!B146)</f>
        <v>2008</v>
      </c>
      <c r="C136" s="525" t="e">
        <f>HLOOKUP(Introduction!$G$4,nametranslations,28,FALSE)</f>
        <v>#N/A</v>
      </c>
      <c r="D136" s="528">
        <f>IF(ISBLANK(Regressions!D146), " ", Regressions!D146)</f>
        <v>3645</v>
      </c>
      <c r="E136" s="529">
        <f>IF(ISNUMBER(Regressions!E146),ROUND(Regressions!E146, 1), NA())</f>
        <v>100</v>
      </c>
      <c r="F136" s="530">
        <f>IF(ISNUMBER(Regressions!F146),ROUND(Regressions!F146, 1), NA())</f>
        <v>100</v>
      </c>
      <c r="G136" s="531">
        <f>IF(ISNUMBER(Regressions!G146),ROUND(Regressions!G146, 1), NA())</f>
        <v>100</v>
      </c>
      <c r="H136" s="532">
        <f>IF(ISNUMBER(Regressions!H146),ROUND(Regressions!H146, 1), NA())</f>
        <v>0</v>
      </c>
      <c r="I136" s="533">
        <f>IF(ISNUMBER(Regressions!I146),ROUND(Regressions!I146, 1), NA())</f>
        <v>0</v>
      </c>
      <c r="J136" s="534">
        <f>IF(ISNUMBER(Regressions!K146),ROUND(Regressions!K146, 1), NA())</f>
        <v>100</v>
      </c>
      <c r="K136" s="530">
        <f>IF(ISNUMBER(Regressions!L146),ROUND(Regressions!L146, 1), NA())</f>
        <v>100</v>
      </c>
      <c r="L136" s="535">
        <f>IF(ISNUMBER(Regressions!M146),ROUND(Regressions!M146, 1), NA())</f>
        <v>100</v>
      </c>
      <c r="M136" s="532">
        <f>IF(ISNUMBER(Regressions!N146),ROUND(Regressions!N146, 1), NA())</f>
        <v>0</v>
      </c>
      <c r="N136" s="533">
        <f>IF(ISNUMBER(Regressions!O146),ROUND(Regressions!O146, 1), NA())</f>
        <v>0</v>
      </c>
      <c r="O136" s="534">
        <f>IF(ISNUMBER(Regressions!Q146),ROUND(Regressions!Q146, 1), NA())</f>
        <v>100</v>
      </c>
      <c r="P136" s="530">
        <f>IF(ISNUMBER(Regressions!R146),ROUND(Regressions!R146, 1), NA())</f>
        <v>100</v>
      </c>
      <c r="Q136" s="536">
        <f>IF(ISNUMBER(Regressions!S146),ROUND(Regressions!S146, 1), NA())</f>
        <v>100</v>
      </c>
      <c r="R136" s="532">
        <f>IF(ISNUMBER(Regressions!T146),ROUND(Regressions!T146, 1), NA())</f>
        <v>0</v>
      </c>
      <c r="S136" s="533">
        <f>IF(ISNUMBER(Regressions!U146),ROUND(Regressions!U146, 1), NA())</f>
        <v>0</v>
      </c>
    </row>
    <row r="137" spans="1:19" x14ac:dyDescent="0.25">
      <c r="A137" s="525" t="e">
        <f>+Introduction!$C$7</f>
        <v>#N/A</v>
      </c>
      <c r="B137" s="526">
        <f>IF(ISBLANK(Regressions!B147), " ", Regressions!B147)</f>
        <v>2009</v>
      </c>
      <c r="C137" s="525" t="e">
        <f>HLOOKUP(Introduction!$G$4,nametranslations,28,FALSE)</f>
        <v>#N/A</v>
      </c>
      <c r="D137" s="528">
        <f>IF(ISBLANK(Regressions!D147), " ", Regressions!D147)</f>
        <v>3693</v>
      </c>
      <c r="E137" s="529">
        <f>IF(ISNUMBER(Regressions!E147),ROUND(Regressions!E147, 1), NA())</f>
        <v>100</v>
      </c>
      <c r="F137" s="530">
        <f>IF(ISNUMBER(Regressions!F147),ROUND(Regressions!F147, 1), NA())</f>
        <v>100</v>
      </c>
      <c r="G137" s="531">
        <f>IF(ISNUMBER(Regressions!G147),ROUND(Regressions!G147, 1), NA())</f>
        <v>100</v>
      </c>
      <c r="H137" s="532">
        <f>IF(ISNUMBER(Regressions!H147),ROUND(Regressions!H147, 1), NA())</f>
        <v>0</v>
      </c>
      <c r="I137" s="533">
        <f>IF(ISNUMBER(Regressions!I147),ROUND(Regressions!I147, 1), NA())</f>
        <v>0</v>
      </c>
      <c r="J137" s="534">
        <f>IF(ISNUMBER(Regressions!K147),ROUND(Regressions!K147, 1), NA())</f>
        <v>100</v>
      </c>
      <c r="K137" s="530">
        <f>IF(ISNUMBER(Regressions!L147),ROUND(Regressions!L147, 1), NA())</f>
        <v>100</v>
      </c>
      <c r="L137" s="535">
        <f>IF(ISNUMBER(Regressions!M147),ROUND(Regressions!M147, 1), NA())</f>
        <v>100</v>
      </c>
      <c r="M137" s="532">
        <f>IF(ISNUMBER(Regressions!N147),ROUND(Regressions!N147, 1), NA())</f>
        <v>0</v>
      </c>
      <c r="N137" s="533">
        <f>IF(ISNUMBER(Regressions!O147),ROUND(Regressions!O147, 1), NA())</f>
        <v>0</v>
      </c>
      <c r="O137" s="534">
        <f>IF(ISNUMBER(Regressions!Q147),ROUND(Regressions!Q147, 1), NA())</f>
        <v>100</v>
      </c>
      <c r="P137" s="530">
        <f>IF(ISNUMBER(Regressions!R147),ROUND(Regressions!R147, 1), NA())</f>
        <v>100</v>
      </c>
      <c r="Q137" s="536">
        <f>IF(ISNUMBER(Regressions!S147),ROUND(Regressions!S147, 1), NA())</f>
        <v>100</v>
      </c>
      <c r="R137" s="532">
        <f>IF(ISNUMBER(Regressions!T147),ROUND(Regressions!T147, 1), NA())</f>
        <v>0</v>
      </c>
      <c r="S137" s="533">
        <f>IF(ISNUMBER(Regressions!U147),ROUND(Regressions!U147, 1), NA())</f>
        <v>0</v>
      </c>
    </row>
    <row r="138" spans="1:19" x14ac:dyDescent="0.25">
      <c r="A138" s="525" t="e">
        <f>+Introduction!$C$7</f>
        <v>#N/A</v>
      </c>
      <c r="B138" s="526">
        <f>IF(ISBLANK(Regressions!B148), " ", Regressions!B148)</f>
        <v>2010</v>
      </c>
      <c r="C138" s="525" t="e">
        <f>HLOOKUP(Introduction!$G$4,nametranslations,28,FALSE)</f>
        <v>#N/A</v>
      </c>
      <c r="D138" s="528">
        <f>IF(ISBLANK(Regressions!D148), " ", Regressions!D148)</f>
        <v>3767</v>
      </c>
      <c r="E138" s="529">
        <f>IF(ISNUMBER(Regressions!E148),ROUND(Regressions!E148, 1), NA())</f>
        <v>100</v>
      </c>
      <c r="F138" s="530">
        <f>IF(ISNUMBER(Regressions!F148),ROUND(Regressions!F148, 1), NA())</f>
        <v>100</v>
      </c>
      <c r="G138" s="531">
        <f>IF(ISNUMBER(Regressions!G148),ROUND(Regressions!G148, 1), NA())</f>
        <v>100</v>
      </c>
      <c r="H138" s="532">
        <f>IF(ISNUMBER(Regressions!H148),ROUND(Regressions!H148, 1), NA())</f>
        <v>0</v>
      </c>
      <c r="I138" s="533">
        <f>IF(ISNUMBER(Regressions!I148),ROUND(Regressions!I148, 1), NA())</f>
        <v>0</v>
      </c>
      <c r="J138" s="534">
        <f>IF(ISNUMBER(Regressions!K148),ROUND(Regressions!K148, 1), NA())</f>
        <v>100</v>
      </c>
      <c r="K138" s="530">
        <f>IF(ISNUMBER(Regressions!L148),ROUND(Regressions!L148, 1), NA())</f>
        <v>100</v>
      </c>
      <c r="L138" s="535">
        <f>IF(ISNUMBER(Regressions!M148),ROUND(Regressions!M148, 1), NA())</f>
        <v>100</v>
      </c>
      <c r="M138" s="532">
        <f>IF(ISNUMBER(Regressions!N148),ROUND(Regressions!N148, 1), NA())</f>
        <v>0</v>
      </c>
      <c r="N138" s="533">
        <f>IF(ISNUMBER(Regressions!O148),ROUND(Regressions!O148, 1), NA())</f>
        <v>0</v>
      </c>
      <c r="O138" s="534">
        <f>IF(ISNUMBER(Regressions!Q148),ROUND(Regressions!Q148, 1), NA())</f>
        <v>100</v>
      </c>
      <c r="P138" s="530">
        <f>IF(ISNUMBER(Regressions!R148),ROUND(Regressions!R148, 1), NA())</f>
        <v>100</v>
      </c>
      <c r="Q138" s="536">
        <f>IF(ISNUMBER(Regressions!S148),ROUND(Regressions!S148, 1), NA())</f>
        <v>100</v>
      </c>
      <c r="R138" s="532">
        <f>IF(ISNUMBER(Regressions!T148),ROUND(Regressions!T148, 1), NA())</f>
        <v>0</v>
      </c>
      <c r="S138" s="533">
        <f>IF(ISNUMBER(Regressions!U148),ROUND(Regressions!U148, 1), NA())</f>
        <v>0</v>
      </c>
    </row>
    <row r="139" spans="1:19" x14ac:dyDescent="0.25">
      <c r="A139" s="525" t="e">
        <f>+Introduction!$C$7</f>
        <v>#N/A</v>
      </c>
      <c r="B139" s="526">
        <f>IF(ISBLANK(Regressions!B149), " ", Regressions!B149)</f>
        <v>2011</v>
      </c>
      <c r="C139" s="525" t="e">
        <f>HLOOKUP(Introduction!$G$4,nametranslations,28,FALSE)</f>
        <v>#N/A</v>
      </c>
      <c r="D139" s="528">
        <f>IF(ISBLANK(Regressions!D149), " ", Regressions!D149)</f>
        <v>3835</v>
      </c>
      <c r="E139" s="529">
        <f>IF(ISNUMBER(Regressions!E149),ROUND(Regressions!E149, 1), NA())</f>
        <v>100</v>
      </c>
      <c r="F139" s="530">
        <f>IF(ISNUMBER(Regressions!F149),ROUND(Regressions!F149, 1), NA())</f>
        <v>100</v>
      </c>
      <c r="G139" s="531">
        <f>IF(ISNUMBER(Regressions!G149),ROUND(Regressions!G149, 1), NA())</f>
        <v>100</v>
      </c>
      <c r="H139" s="532">
        <f>IF(ISNUMBER(Regressions!H149),ROUND(Regressions!H149, 1), NA())</f>
        <v>0</v>
      </c>
      <c r="I139" s="533">
        <f>IF(ISNUMBER(Regressions!I149),ROUND(Regressions!I149, 1), NA())</f>
        <v>0</v>
      </c>
      <c r="J139" s="534">
        <f>IF(ISNUMBER(Regressions!K149),ROUND(Regressions!K149, 1), NA())</f>
        <v>100</v>
      </c>
      <c r="K139" s="530">
        <f>IF(ISNUMBER(Regressions!L149),ROUND(Regressions!L149, 1), NA())</f>
        <v>100</v>
      </c>
      <c r="L139" s="535">
        <f>IF(ISNUMBER(Regressions!M149),ROUND(Regressions!M149, 1), NA())</f>
        <v>100</v>
      </c>
      <c r="M139" s="532">
        <f>IF(ISNUMBER(Regressions!N149),ROUND(Regressions!N149, 1), NA())</f>
        <v>0</v>
      </c>
      <c r="N139" s="533">
        <f>IF(ISNUMBER(Regressions!O149),ROUND(Regressions!O149, 1), NA())</f>
        <v>0</v>
      </c>
      <c r="O139" s="534">
        <f>IF(ISNUMBER(Regressions!Q149),ROUND(Regressions!Q149, 1), NA())</f>
        <v>100</v>
      </c>
      <c r="P139" s="530">
        <f>IF(ISNUMBER(Regressions!R149),ROUND(Regressions!R149, 1), NA())</f>
        <v>100</v>
      </c>
      <c r="Q139" s="536">
        <f>IF(ISNUMBER(Regressions!S149),ROUND(Regressions!S149, 1), NA())</f>
        <v>100</v>
      </c>
      <c r="R139" s="532">
        <f>IF(ISNUMBER(Regressions!T149),ROUND(Regressions!T149, 1), NA())</f>
        <v>0</v>
      </c>
      <c r="S139" s="533">
        <f>IF(ISNUMBER(Regressions!U149),ROUND(Regressions!U149, 1), NA())</f>
        <v>0</v>
      </c>
    </row>
    <row r="140" spans="1:19" x14ac:dyDescent="0.25">
      <c r="A140" s="525" t="e">
        <f>+Introduction!$C$7</f>
        <v>#N/A</v>
      </c>
      <c r="B140" s="526">
        <f>IF(ISBLANK(Regressions!B150), " ", Regressions!B150)</f>
        <v>2012</v>
      </c>
      <c r="C140" s="525" t="e">
        <f>HLOOKUP(Introduction!$G$4,nametranslations,28,FALSE)</f>
        <v>#N/A</v>
      </c>
      <c r="D140" s="528">
        <f>IF(ISBLANK(Regressions!D150), " ", Regressions!D150)</f>
        <v>3905</v>
      </c>
      <c r="E140" s="529">
        <f>IF(ISNUMBER(Regressions!E150),ROUND(Regressions!E150, 1), NA())</f>
        <v>100</v>
      </c>
      <c r="F140" s="530">
        <f>IF(ISNUMBER(Regressions!F150),ROUND(Regressions!F150, 1), NA())</f>
        <v>100</v>
      </c>
      <c r="G140" s="531">
        <f>IF(ISNUMBER(Regressions!G150),ROUND(Regressions!G150, 1), NA())</f>
        <v>100</v>
      </c>
      <c r="H140" s="532">
        <f>IF(ISNUMBER(Regressions!H150),ROUND(Regressions!H150, 1), NA())</f>
        <v>0</v>
      </c>
      <c r="I140" s="533">
        <f>IF(ISNUMBER(Regressions!I150),ROUND(Regressions!I150, 1), NA())</f>
        <v>0</v>
      </c>
      <c r="J140" s="534">
        <f>IF(ISNUMBER(Regressions!K150),ROUND(Regressions!K150, 1), NA())</f>
        <v>100</v>
      </c>
      <c r="K140" s="530">
        <f>IF(ISNUMBER(Regressions!L150),ROUND(Regressions!L150, 1), NA())</f>
        <v>100</v>
      </c>
      <c r="L140" s="535">
        <f>IF(ISNUMBER(Regressions!M150),ROUND(Regressions!M150, 1), NA())</f>
        <v>100</v>
      </c>
      <c r="M140" s="532">
        <f>IF(ISNUMBER(Regressions!N150),ROUND(Regressions!N150, 1), NA())</f>
        <v>0</v>
      </c>
      <c r="N140" s="533">
        <f>IF(ISNUMBER(Regressions!O150),ROUND(Regressions!O150, 1), NA())</f>
        <v>0</v>
      </c>
      <c r="O140" s="534">
        <f>IF(ISNUMBER(Regressions!Q150),ROUND(Regressions!Q150, 1), NA())</f>
        <v>100</v>
      </c>
      <c r="P140" s="530">
        <f>IF(ISNUMBER(Regressions!R150),ROUND(Regressions!R150, 1), NA())</f>
        <v>100</v>
      </c>
      <c r="Q140" s="536">
        <f>IF(ISNUMBER(Regressions!S150),ROUND(Regressions!S150, 1), NA())</f>
        <v>100</v>
      </c>
      <c r="R140" s="532">
        <f>IF(ISNUMBER(Regressions!T150),ROUND(Regressions!T150, 1), NA())</f>
        <v>0</v>
      </c>
      <c r="S140" s="533">
        <f>IF(ISNUMBER(Regressions!U150),ROUND(Regressions!U150, 1), NA())</f>
        <v>0</v>
      </c>
    </row>
    <row r="141" spans="1:19" x14ac:dyDescent="0.25">
      <c r="A141" s="525" t="e">
        <f>+Introduction!$C$7</f>
        <v>#N/A</v>
      </c>
      <c r="B141" s="526">
        <f>IF(ISBLANK(Regressions!B151), " ", Regressions!B151)</f>
        <v>2013</v>
      </c>
      <c r="C141" s="525" t="e">
        <f>HLOOKUP(Introduction!$G$4,nametranslations,28,FALSE)</f>
        <v>#N/A</v>
      </c>
      <c r="D141" s="528">
        <f>IF(ISBLANK(Regressions!D151), " ", Regressions!D151)</f>
        <v>4003</v>
      </c>
      <c r="E141" s="529">
        <f>IF(ISNUMBER(Regressions!E151),ROUND(Regressions!E151, 1), NA())</f>
        <v>100</v>
      </c>
      <c r="F141" s="530">
        <f>IF(ISNUMBER(Regressions!F151),ROUND(Regressions!F151, 1), NA())</f>
        <v>100</v>
      </c>
      <c r="G141" s="531">
        <f>IF(ISNUMBER(Regressions!G151),ROUND(Regressions!G151, 1), NA())</f>
        <v>100</v>
      </c>
      <c r="H141" s="532">
        <f>IF(ISNUMBER(Regressions!H151),ROUND(Regressions!H151, 1), NA())</f>
        <v>0</v>
      </c>
      <c r="I141" s="533">
        <f>IF(ISNUMBER(Regressions!I151),ROUND(Regressions!I151, 1), NA())</f>
        <v>0</v>
      </c>
      <c r="J141" s="534">
        <f>IF(ISNUMBER(Regressions!K151),ROUND(Regressions!K151, 1), NA())</f>
        <v>100</v>
      </c>
      <c r="K141" s="530">
        <f>IF(ISNUMBER(Regressions!L151),ROUND(Regressions!L151, 1), NA())</f>
        <v>100</v>
      </c>
      <c r="L141" s="535">
        <f>IF(ISNUMBER(Regressions!M151),ROUND(Regressions!M151, 1), NA())</f>
        <v>100</v>
      </c>
      <c r="M141" s="532">
        <f>IF(ISNUMBER(Regressions!N151),ROUND(Regressions!N151, 1), NA())</f>
        <v>0</v>
      </c>
      <c r="N141" s="533">
        <f>IF(ISNUMBER(Regressions!O151),ROUND(Regressions!O151, 1), NA())</f>
        <v>0</v>
      </c>
      <c r="O141" s="534">
        <f>IF(ISNUMBER(Regressions!Q151),ROUND(Regressions!Q151, 1), NA())</f>
        <v>100</v>
      </c>
      <c r="P141" s="530">
        <f>IF(ISNUMBER(Regressions!R151),ROUND(Regressions!R151, 1), NA())</f>
        <v>100</v>
      </c>
      <c r="Q141" s="536">
        <f>IF(ISNUMBER(Regressions!S151),ROUND(Regressions!S151, 1), NA())</f>
        <v>100</v>
      </c>
      <c r="R141" s="532">
        <f>IF(ISNUMBER(Regressions!T151),ROUND(Regressions!T151, 1), NA())</f>
        <v>0</v>
      </c>
      <c r="S141" s="533">
        <f>IF(ISNUMBER(Regressions!U151),ROUND(Regressions!U151, 1), NA())</f>
        <v>0</v>
      </c>
    </row>
    <row r="142" spans="1:19" x14ac:dyDescent="0.25">
      <c r="A142" s="525" t="e">
        <f>+Introduction!$C$7</f>
        <v>#N/A</v>
      </c>
      <c r="B142" s="526">
        <f>IF(ISBLANK(Regressions!B152), " ", Regressions!B152)</f>
        <v>2014</v>
      </c>
      <c r="C142" s="525" t="e">
        <f>HLOOKUP(Introduction!$G$4,nametranslations,28,FALSE)</f>
        <v>#N/A</v>
      </c>
      <c r="D142" s="528">
        <f>IF(ISBLANK(Regressions!D152), " ", Regressions!D152)</f>
        <v>4154</v>
      </c>
      <c r="E142" s="529">
        <f>IF(ISNUMBER(Regressions!E152),ROUND(Regressions!E152, 1), NA())</f>
        <v>100</v>
      </c>
      <c r="F142" s="530">
        <f>IF(ISNUMBER(Regressions!F152),ROUND(Regressions!F152, 1), NA())</f>
        <v>100</v>
      </c>
      <c r="G142" s="531">
        <f>IF(ISNUMBER(Regressions!G152),ROUND(Regressions!G152, 1), NA())</f>
        <v>100</v>
      </c>
      <c r="H142" s="532">
        <f>IF(ISNUMBER(Regressions!H152),ROUND(Regressions!H152, 1), NA())</f>
        <v>0</v>
      </c>
      <c r="I142" s="533">
        <f>IF(ISNUMBER(Regressions!I152),ROUND(Regressions!I152, 1), NA())</f>
        <v>0</v>
      </c>
      <c r="J142" s="534">
        <f>IF(ISNUMBER(Regressions!K152),ROUND(Regressions!K152, 1), NA())</f>
        <v>100</v>
      </c>
      <c r="K142" s="530">
        <f>IF(ISNUMBER(Regressions!L152),ROUND(Regressions!L152, 1), NA())</f>
        <v>100</v>
      </c>
      <c r="L142" s="535">
        <f>IF(ISNUMBER(Regressions!M152),ROUND(Regressions!M152, 1), NA())</f>
        <v>100</v>
      </c>
      <c r="M142" s="532">
        <f>IF(ISNUMBER(Regressions!N152),ROUND(Regressions!N152, 1), NA())</f>
        <v>0</v>
      </c>
      <c r="N142" s="533">
        <f>IF(ISNUMBER(Regressions!O152),ROUND(Regressions!O152, 1), NA())</f>
        <v>0</v>
      </c>
      <c r="O142" s="534">
        <f>IF(ISNUMBER(Regressions!Q152),ROUND(Regressions!Q152, 1), NA())</f>
        <v>100</v>
      </c>
      <c r="P142" s="530">
        <f>IF(ISNUMBER(Regressions!R152),ROUND(Regressions!R152, 1), NA())</f>
        <v>100</v>
      </c>
      <c r="Q142" s="536">
        <f>IF(ISNUMBER(Regressions!S152),ROUND(Regressions!S152, 1), NA())</f>
        <v>100</v>
      </c>
      <c r="R142" s="532">
        <f>IF(ISNUMBER(Regressions!T152),ROUND(Regressions!T152, 1), NA())</f>
        <v>0</v>
      </c>
      <c r="S142" s="533">
        <f>IF(ISNUMBER(Regressions!U152),ROUND(Regressions!U152, 1), NA())</f>
        <v>0</v>
      </c>
    </row>
    <row r="143" spans="1:19" x14ac:dyDescent="0.25">
      <c r="A143" s="525" t="e">
        <f>+Introduction!$C$7</f>
        <v>#N/A</v>
      </c>
      <c r="B143" s="526">
        <f>IF(ISBLANK(Regressions!B153), " ", Regressions!B153)</f>
        <v>2015</v>
      </c>
      <c r="C143" s="525" t="e">
        <f>HLOOKUP(Introduction!$G$4,nametranslations,28,FALSE)</f>
        <v>#N/A</v>
      </c>
      <c r="D143" s="528">
        <f>IF(ISBLANK(Regressions!D153), " ", Regressions!D153)</f>
        <v>4315</v>
      </c>
      <c r="E143" s="529">
        <f>IF(ISNUMBER(Regressions!E153),ROUND(Regressions!E153, 1), NA())</f>
        <v>100</v>
      </c>
      <c r="F143" s="530">
        <f>IF(ISNUMBER(Regressions!F153),ROUND(Regressions!F153, 1), NA())</f>
        <v>100</v>
      </c>
      <c r="G143" s="531">
        <f>IF(ISNUMBER(Regressions!G153),ROUND(Regressions!G153, 1), NA())</f>
        <v>100</v>
      </c>
      <c r="H143" s="532">
        <f>IF(ISNUMBER(Regressions!H153),ROUND(Regressions!H153, 1), NA())</f>
        <v>0</v>
      </c>
      <c r="I143" s="533">
        <f>IF(ISNUMBER(Regressions!I153),ROUND(Regressions!I153, 1), NA())</f>
        <v>0</v>
      </c>
      <c r="J143" s="534">
        <f>IF(ISNUMBER(Regressions!K153),ROUND(Regressions!K153, 1), NA())</f>
        <v>100</v>
      </c>
      <c r="K143" s="530">
        <f>IF(ISNUMBER(Regressions!L153),ROUND(Regressions!L153, 1), NA())</f>
        <v>100</v>
      </c>
      <c r="L143" s="535">
        <f>IF(ISNUMBER(Regressions!M153),ROUND(Regressions!M153, 1), NA())</f>
        <v>100</v>
      </c>
      <c r="M143" s="532">
        <f>IF(ISNUMBER(Regressions!N153),ROUND(Regressions!N153, 1), NA())</f>
        <v>0</v>
      </c>
      <c r="N143" s="533">
        <f>IF(ISNUMBER(Regressions!O153),ROUND(Regressions!O153, 1), NA())</f>
        <v>0</v>
      </c>
      <c r="O143" s="534">
        <f>IF(ISNUMBER(Regressions!Q153),ROUND(Regressions!Q153, 1), NA())</f>
        <v>100</v>
      </c>
      <c r="P143" s="530">
        <f>IF(ISNUMBER(Regressions!R153),ROUND(Regressions!R153, 1), NA())</f>
        <v>100</v>
      </c>
      <c r="Q143" s="536">
        <f>IF(ISNUMBER(Regressions!S153),ROUND(Regressions!S153, 1), NA())</f>
        <v>100</v>
      </c>
      <c r="R143" s="532">
        <f>IF(ISNUMBER(Regressions!T153),ROUND(Regressions!T153, 1), NA())</f>
        <v>0</v>
      </c>
      <c r="S143" s="533">
        <f>IF(ISNUMBER(Regressions!U153),ROUND(Regressions!U153, 1), NA())</f>
        <v>0</v>
      </c>
    </row>
    <row r="144" spans="1:19" x14ac:dyDescent="0.25">
      <c r="A144" s="525" t="e">
        <f>+Introduction!$C$7</f>
        <v>#N/A</v>
      </c>
      <c r="B144" s="526">
        <f>IF(ISBLANK(Regressions!B154), " ", Regressions!B154)</f>
        <v>2016</v>
      </c>
      <c r="C144" s="525" t="e">
        <f>HLOOKUP(Introduction!$G$4,nametranslations,28,FALSE)</f>
        <v>#N/A</v>
      </c>
      <c r="D144" s="528">
        <f>IF(ISBLANK(Regressions!D154), " ", Regressions!D154)</f>
        <v>4459</v>
      </c>
      <c r="E144" s="529">
        <f>IF(ISNUMBER(Regressions!E154),ROUND(Regressions!E154, 1), NA())</f>
        <v>100</v>
      </c>
      <c r="F144" s="530">
        <f>IF(ISNUMBER(Regressions!F154),ROUND(Regressions!F154, 1), NA())</f>
        <v>100</v>
      </c>
      <c r="G144" s="531">
        <f>IF(ISNUMBER(Regressions!G154),ROUND(Regressions!G154, 1), NA())</f>
        <v>100</v>
      </c>
      <c r="H144" s="532">
        <f>IF(ISNUMBER(Regressions!H154),ROUND(Regressions!H154, 1), NA())</f>
        <v>0</v>
      </c>
      <c r="I144" s="533">
        <f>IF(ISNUMBER(Regressions!I154),ROUND(Regressions!I154, 1), NA())</f>
        <v>0</v>
      </c>
      <c r="J144" s="534">
        <f>IF(ISNUMBER(Regressions!K154),ROUND(Regressions!K154, 1), NA())</f>
        <v>100</v>
      </c>
      <c r="K144" s="530">
        <f>IF(ISNUMBER(Regressions!L154),ROUND(Regressions!L154, 1), NA())</f>
        <v>100</v>
      </c>
      <c r="L144" s="535">
        <f>IF(ISNUMBER(Regressions!M154),ROUND(Regressions!M154, 1), NA())</f>
        <v>100</v>
      </c>
      <c r="M144" s="532">
        <f>IF(ISNUMBER(Regressions!N154),ROUND(Regressions!N154, 1), NA())</f>
        <v>0</v>
      </c>
      <c r="N144" s="533">
        <f>IF(ISNUMBER(Regressions!O154),ROUND(Regressions!O154, 1), NA())</f>
        <v>0</v>
      </c>
      <c r="O144" s="534">
        <f>IF(ISNUMBER(Regressions!Q154),ROUND(Regressions!Q154, 1), NA())</f>
        <v>100</v>
      </c>
      <c r="P144" s="530">
        <f>IF(ISNUMBER(Regressions!R154),ROUND(Regressions!R154, 1), NA())</f>
        <v>100</v>
      </c>
      <c r="Q144" s="536">
        <f>IF(ISNUMBER(Regressions!S154),ROUND(Regressions!S154, 1), NA())</f>
        <v>100</v>
      </c>
      <c r="R144" s="532">
        <f>IF(ISNUMBER(Regressions!T154),ROUND(Regressions!T154, 1), NA())</f>
        <v>0</v>
      </c>
      <c r="S144" s="533">
        <f>IF(ISNUMBER(Regressions!U154),ROUND(Regressions!U154, 1), NA())</f>
        <v>0</v>
      </c>
    </row>
    <row r="145" spans="1:19" x14ac:dyDescent="0.25">
      <c r="A145" s="525" t="e">
        <f>+Introduction!$C$7</f>
        <v>#N/A</v>
      </c>
      <c r="B145" s="526">
        <f>IF(ISBLANK(Regressions!B155), " ", Regressions!B155)</f>
        <v>2017</v>
      </c>
      <c r="C145" s="525" t="e">
        <f>HLOOKUP(Introduction!$G$4,nametranslations,28,FALSE)</f>
        <v>#N/A</v>
      </c>
      <c r="D145" s="528">
        <f>IF(ISBLANK(Regressions!D155), " ", Regressions!D155)</f>
        <v>4586</v>
      </c>
      <c r="E145" s="529">
        <f>IF(ISNUMBER(Regressions!E155),ROUND(Regressions!E155, 1), NA())</f>
        <v>100</v>
      </c>
      <c r="F145" s="530">
        <f>IF(ISNUMBER(Regressions!F155),ROUND(Regressions!F155, 1), NA())</f>
        <v>100</v>
      </c>
      <c r="G145" s="531">
        <f>IF(ISNUMBER(Regressions!G155),ROUND(Regressions!G155, 1), NA())</f>
        <v>100</v>
      </c>
      <c r="H145" s="532">
        <f>IF(ISNUMBER(Regressions!H155),ROUND(Regressions!H155, 1), NA())</f>
        <v>0</v>
      </c>
      <c r="I145" s="533">
        <f>IF(ISNUMBER(Regressions!I155),ROUND(Regressions!I155, 1), NA())</f>
        <v>0</v>
      </c>
      <c r="J145" s="534">
        <f>IF(ISNUMBER(Regressions!K155),ROUND(Regressions!K155, 1), NA())</f>
        <v>100</v>
      </c>
      <c r="K145" s="530">
        <f>IF(ISNUMBER(Regressions!L155),ROUND(Regressions!L155, 1), NA())</f>
        <v>100</v>
      </c>
      <c r="L145" s="535">
        <f>IF(ISNUMBER(Regressions!M155),ROUND(Regressions!M155, 1), NA())</f>
        <v>100</v>
      </c>
      <c r="M145" s="532">
        <f>IF(ISNUMBER(Regressions!N155),ROUND(Regressions!N155, 1), NA())</f>
        <v>0</v>
      </c>
      <c r="N145" s="533">
        <f>IF(ISNUMBER(Regressions!O155),ROUND(Regressions!O155, 1), NA())</f>
        <v>0</v>
      </c>
      <c r="O145" s="534">
        <f>IF(ISNUMBER(Regressions!Q155),ROUND(Regressions!Q155, 1), NA())</f>
        <v>100</v>
      </c>
      <c r="P145" s="530">
        <f>IF(ISNUMBER(Regressions!R155),ROUND(Regressions!R155, 1), NA())</f>
        <v>100</v>
      </c>
      <c r="Q145" s="536">
        <f>IF(ISNUMBER(Regressions!S155),ROUND(Regressions!S155, 1), NA())</f>
        <v>100</v>
      </c>
      <c r="R145" s="532">
        <f>IF(ISNUMBER(Regressions!T155),ROUND(Regressions!T155, 1), NA())</f>
        <v>0</v>
      </c>
      <c r="S145" s="533">
        <f>IF(ISNUMBER(Regressions!U155),ROUND(Regressions!U155, 1), NA())</f>
        <v>0</v>
      </c>
    </row>
    <row r="146" spans="1:19" x14ac:dyDescent="0.25">
      <c r="A146" s="525" t="e">
        <f>+Introduction!$C$7</f>
        <v>#N/A</v>
      </c>
      <c r="B146" s="526">
        <f>IF(ISBLANK(Regressions!B156), " ", Regressions!B156)</f>
        <v>2018</v>
      </c>
      <c r="C146" s="525" t="e">
        <f>HLOOKUP(Introduction!$G$4,nametranslations,28,FALSE)</f>
        <v>#N/A</v>
      </c>
      <c r="D146" s="528">
        <f>IF(ISBLANK(Regressions!D156), " ", Regressions!D156)</f>
        <v>4669</v>
      </c>
      <c r="E146" s="529">
        <f>IF(ISNUMBER(Regressions!E156),ROUND(Regressions!E156, 1), NA())</f>
        <v>100</v>
      </c>
      <c r="F146" s="530">
        <f>IF(ISNUMBER(Regressions!F156),ROUND(Regressions!F156, 1), NA())</f>
        <v>100</v>
      </c>
      <c r="G146" s="531">
        <f>IF(ISNUMBER(Regressions!G156),ROUND(Regressions!G156, 1), NA())</f>
        <v>100</v>
      </c>
      <c r="H146" s="532">
        <f>IF(ISNUMBER(Regressions!H156),ROUND(Regressions!H156, 1), NA())</f>
        <v>0</v>
      </c>
      <c r="I146" s="533">
        <f>IF(ISNUMBER(Regressions!I156),ROUND(Regressions!I156, 1), NA())</f>
        <v>0</v>
      </c>
      <c r="J146" s="534">
        <f>IF(ISNUMBER(Regressions!K156),ROUND(Regressions!K156, 1), NA())</f>
        <v>100</v>
      </c>
      <c r="K146" s="530">
        <f>IF(ISNUMBER(Regressions!L156),ROUND(Regressions!L156, 1), NA())</f>
        <v>100</v>
      </c>
      <c r="L146" s="535">
        <f>IF(ISNUMBER(Regressions!M156),ROUND(Regressions!M156, 1), NA())</f>
        <v>100</v>
      </c>
      <c r="M146" s="532">
        <f>IF(ISNUMBER(Regressions!N156),ROUND(Regressions!N156, 1), NA())</f>
        <v>0</v>
      </c>
      <c r="N146" s="533">
        <f>IF(ISNUMBER(Regressions!O156),ROUND(Regressions!O156, 1), NA())</f>
        <v>0</v>
      </c>
      <c r="O146" s="534">
        <f>IF(ISNUMBER(Regressions!Q156),ROUND(Regressions!Q156, 1), NA())</f>
        <v>100</v>
      </c>
      <c r="P146" s="530">
        <f>IF(ISNUMBER(Regressions!R156),ROUND(Regressions!R156, 1), NA())</f>
        <v>100</v>
      </c>
      <c r="Q146" s="536">
        <f>IF(ISNUMBER(Regressions!S156),ROUND(Regressions!S156, 1), NA())</f>
        <v>100</v>
      </c>
      <c r="R146" s="532">
        <f>IF(ISNUMBER(Regressions!T156),ROUND(Regressions!T156, 1), NA())</f>
        <v>0</v>
      </c>
      <c r="S146" s="533">
        <f>IF(ISNUMBER(Regressions!U156),ROUND(Regressions!U156, 1), NA())</f>
        <v>0</v>
      </c>
    </row>
    <row r="147" spans="1:19" x14ac:dyDescent="0.25">
      <c r="A147" s="525" t="e">
        <f>+Introduction!$C$7</f>
        <v>#N/A</v>
      </c>
      <c r="B147" s="526">
        <f>IF(ISBLANK(Regressions!B157), " ", Regressions!B157)</f>
        <v>2019</v>
      </c>
      <c r="C147" s="525" t="e">
        <f>HLOOKUP(Introduction!$G$4,nametranslations,28,FALSE)</f>
        <v>#N/A</v>
      </c>
      <c r="D147" s="528">
        <f>IF(ISBLANK(Regressions!D157), " ", Regressions!D157)</f>
        <v>4684</v>
      </c>
      <c r="E147" s="529">
        <f>IF(ISNUMBER(Regressions!E157),ROUND(Regressions!E157, 1), NA())</f>
        <v>100</v>
      </c>
      <c r="F147" s="530">
        <f>IF(ISNUMBER(Regressions!F157),ROUND(Regressions!F157, 1), NA())</f>
        <v>100</v>
      </c>
      <c r="G147" s="531">
        <f>IF(ISNUMBER(Regressions!G157),ROUND(Regressions!G157, 1), NA())</f>
        <v>100</v>
      </c>
      <c r="H147" s="532">
        <f>IF(ISNUMBER(Regressions!H157),ROUND(Regressions!H157, 1), NA())</f>
        <v>0</v>
      </c>
      <c r="I147" s="533">
        <f>IF(ISNUMBER(Regressions!I157),ROUND(Regressions!I157, 1), NA())</f>
        <v>0</v>
      </c>
      <c r="J147" s="534">
        <f>IF(ISNUMBER(Regressions!K157),ROUND(Regressions!K157, 1), NA())</f>
        <v>100</v>
      </c>
      <c r="K147" s="530">
        <f>IF(ISNUMBER(Regressions!L157),ROUND(Regressions!L157, 1), NA())</f>
        <v>100</v>
      </c>
      <c r="L147" s="535">
        <f>IF(ISNUMBER(Regressions!M157),ROUND(Regressions!M157, 1), NA())</f>
        <v>100</v>
      </c>
      <c r="M147" s="532">
        <f>IF(ISNUMBER(Regressions!N157),ROUND(Regressions!N157, 1), NA())</f>
        <v>0</v>
      </c>
      <c r="N147" s="533">
        <f>IF(ISNUMBER(Regressions!O157),ROUND(Regressions!O157, 1), NA())</f>
        <v>0</v>
      </c>
      <c r="O147" s="534">
        <f>IF(ISNUMBER(Regressions!Q157),ROUND(Regressions!Q157, 1), NA())</f>
        <v>100</v>
      </c>
      <c r="P147" s="530">
        <f>IF(ISNUMBER(Regressions!R157),ROUND(Regressions!R157, 1), NA())</f>
        <v>100</v>
      </c>
      <c r="Q147" s="536">
        <f>IF(ISNUMBER(Regressions!S157),ROUND(Regressions!S157, 1), NA())</f>
        <v>100</v>
      </c>
      <c r="R147" s="532">
        <f>IF(ISNUMBER(Regressions!T157),ROUND(Regressions!T157, 1), NA())</f>
        <v>0</v>
      </c>
      <c r="S147" s="533">
        <f>IF(ISNUMBER(Regressions!U157),ROUND(Regressions!U157, 1), NA())</f>
        <v>0</v>
      </c>
    </row>
    <row r="148" spans="1:19" x14ac:dyDescent="0.25">
      <c r="A148" s="525" t="e">
        <f>+Introduction!$C$7</f>
        <v>#N/A</v>
      </c>
      <c r="B148" s="526">
        <f>IF(ISBLANK(Regressions!B158), " ", Regressions!B158)</f>
        <v>2020</v>
      </c>
      <c r="C148" s="525" t="e">
        <f>HLOOKUP(Introduction!$G$4,nametranslations,28,FALSE)</f>
        <v>#N/A</v>
      </c>
      <c r="D148" s="528">
        <f>IF(ISBLANK(Regressions!D158), " ", Regressions!D158)</f>
        <v>4643</v>
      </c>
      <c r="E148" s="529">
        <f>IF(ISNUMBER(Regressions!E158),ROUND(Regressions!E158, 1), NA())</f>
        <v>100</v>
      </c>
      <c r="F148" s="530">
        <f>IF(ISNUMBER(Regressions!F158),ROUND(Regressions!F158, 1), NA())</f>
        <v>100</v>
      </c>
      <c r="G148" s="531">
        <f>IF(ISNUMBER(Regressions!G158),ROUND(Regressions!G158, 1), NA())</f>
        <v>100</v>
      </c>
      <c r="H148" s="532">
        <f>IF(ISNUMBER(Regressions!H158),ROUND(Regressions!H158, 1), NA())</f>
        <v>0</v>
      </c>
      <c r="I148" s="533">
        <f>IF(ISNUMBER(Regressions!I158),ROUND(Regressions!I158, 1), NA())</f>
        <v>0</v>
      </c>
      <c r="J148" s="534">
        <f>IF(ISNUMBER(Regressions!K158),ROUND(Regressions!K158, 1), NA())</f>
        <v>100</v>
      </c>
      <c r="K148" s="530">
        <f>IF(ISNUMBER(Regressions!L158),ROUND(Regressions!L158, 1), NA())</f>
        <v>100</v>
      </c>
      <c r="L148" s="535">
        <f>IF(ISNUMBER(Regressions!M158),ROUND(Regressions!M158, 1), NA())</f>
        <v>100</v>
      </c>
      <c r="M148" s="532">
        <f>IF(ISNUMBER(Regressions!N158),ROUND(Regressions!N158, 1), NA())</f>
        <v>0</v>
      </c>
      <c r="N148" s="533">
        <f>IF(ISNUMBER(Regressions!O158),ROUND(Regressions!O158, 1), NA())</f>
        <v>0</v>
      </c>
      <c r="O148" s="534">
        <f>IF(ISNUMBER(Regressions!Q158),ROUND(Regressions!Q158, 1), NA())</f>
        <v>100</v>
      </c>
      <c r="P148" s="530">
        <f>IF(ISNUMBER(Regressions!R158),ROUND(Regressions!R158, 1), NA())</f>
        <v>100</v>
      </c>
      <c r="Q148" s="536">
        <f>IF(ISNUMBER(Regressions!S158),ROUND(Regressions!S158, 1), NA())</f>
        <v>100</v>
      </c>
      <c r="R148" s="532">
        <f>IF(ISNUMBER(Regressions!T158),ROUND(Regressions!T158, 1), NA())</f>
        <v>0</v>
      </c>
      <c r="S148" s="533">
        <f>IF(ISNUMBER(Regressions!U158),ROUND(Regressions!U158, 1), NA())</f>
        <v>0</v>
      </c>
    </row>
    <row r="149" spans="1:19" x14ac:dyDescent="0.25">
      <c r="A149" s="525" t="e">
        <f>+Introduction!$C$7</f>
        <v>#N/A</v>
      </c>
      <c r="B149" s="526">
        <f>IF(ISBLANK(Regressions!B159), " ", Regressions!B159)</f>
        <v>2021</v>
      </c>
      <c r="C149" s="525" t="e">
        <f>HLOOKUP(Introduction!$G$4,nametranslations,28,FALSE)</f>
        <v>#N/A</v>
      </c>
      <c r="D149" s="528">
        <f>IF(ISBLANK(Regressions!D159), " ", Regressions!D159)</f>
        <v>4556</v>
      </c>
      <c r="E149" s="534">
        <f>IF(ISNUMBER(Regressions!E159),ROUND(Regressions!E159, 1), NA())</f>
        <v>100</v>
      </c>
      <c r="F149" s="537">
        <f>IF(ISNUMBER(Regressions!F159),ROUND(Regressions!F159, 1), NA())</f>
        <v>100</v>
      </c>
      <c r="G149" s="538">
        <f>IF(ISNUMBER(Regressions!G159),ROUND(Regressions!G159, 1), NA())</f>
        <v>100</v>
      </c>
      <c r="H149" s="532">
        <f>IF(ISNUMBER(Regressions!H159),ROUND(Regressions!H159, 1), NA())</f>
        <v>0</v>
      </c>
      <c r="I149" s="533">
        <f>IF(ISNUMBER(Regressions!I159),ROUND(Regressions!I159, 1), NA())</f>
        <v>0</v>
      </c>
      <c r="J149" s="534">
        <f>IF(ISNUMBER(Regressions!K159),ROUND(Regressions!K159, 1), NA())</f>
        <v>100</v>
      </c>
      <c r="K149" s="537">
        <f>IF(ISNUMBER(Regressions!L159),ROUND(Regressions!L159, 1), NA())</f>
        <v>100</v>
      </c>
      <c r="L149" s="539">
        <f>IF(ISNUMBER(Regressions!M159),ROUND(Regressions!M159, 1), NA())</f>
        <v>100</v>
      </c>
      <c r="M149" s="532">
        <f>IF(ISNUMBER(Regressions!N159),ROUND(Regressions!N159, 1), NA())</f>
        <v>0</v>
      </c>
      <c r="N149" s="533">
        <f>IF(ISNUMBER(Regressions!O159),ROUND(Regressions!O159, 1), NA())</f>
        <v>0</v>
      </c>
      <c r="O149" s="534">
        <f>IF(ISNUMBER(Regressions!Q159),ROUND(Regressions!Q159, 1), NA())</f>
        <v>100</v>
      </c>
      <c r="P149" s="537">
        <f>IF(ISNUMBER(Regressions!R159),ROUND(Regressions!R159, 1), NA())</f>
        <v>100</v>
      </c>
      <c r="Q149" s="540">
        <f>IF(ISNUMBER(Regressions!S159),ROUND(Regressions!S159, 1), NA())</f>
        <v>100</v>
      </c>
      <c r="R149" s="532">
        <f>IF(ISNUMBER(Regressions!T159),ROUND(Regressions!T159, 1), NA())</f>
        <v>0</v>
      </c>
      <c r="S149" s="533">
        <f>IF(ISNUMBER(Regressions!U159),ROUND(Regressions!U159, 1), NA())</f>
        <v>0</v>
      </c>
    </row>
    <row r="150" spans="1:19" x14ac:dyDescent="0.25">
      <c r="A150" s="525" t="e">
        <f>+Introduction!$C$7</f>
        <v>#N/A</v>
      </c>
      <c r="B150" s="526">
        <f>IF(ISBLANK(Regressions!B160), " ", Regressions!B160)</f>
        <v>2022</v>
      </c>
      <c r="C150" s="525" t="e">
        <f>HLOOKUP(Introduction!$G$4,nametranslations,28,FALSE)</f>
        <v>#N/A</v>
      </c>
      <c r="D150" s="528">
        <f>IF(ISBLANK(Regressions!D160), " ", Regressions!D160)</f>
        <v>4522</v>
      </c>
      <c r="E150" s="529">
        <f>IF(ISNUMBER(Regressions!E160),ROUND(Regressions!E160, 1), NA())</f>
        <v>100</v>
      </c>
      <c r="F150" s="530">
        <f>IF(ISNUMBER(Regressions!F160),ROUND(Regressions!F160, 1), NA())</f>
        <v>100</v>
      </c>
      <c r="G150" s="531">
        <f>IF(ISNUMBER(Regressions!G160),ROUND(Regressions!G160, 1), NA())</f>
        <v>100</v>
      </c>
      <c r="H150" s="532">
        <f>IF(ISNUMBER(Regressions!H160),ROUND(Regressions!H160, 1), NA())</f>
        <v>0</v>
      </c>
      <c r="I150" s="533">
        <f>IF(ISNUMBER(Regressions!I160),ROUND(Regressions!I160, 1), NA())</f>
        <v>0</v>
      </c>
      <c r="J150" s="534">
        <f>IF(ISNUMBER(Regressions!K160),ROUND(Regressions!K160, 1), NA())</f>
        <v>100</v>
      </c>
      <c r="K150" s="530">
        <f>IF(ISNUMBER(Regressions!L160),ROUND(Regressions!L160, 1), NA())</f>
        <v>100</v>
      </c>
      <c r="L150" s="535">
        <f>IF(ISNUMBER(Regressions!M160),ROUND(Regressions!M160, 1), NA())</f>
        <v>100</v>
      </c>
      <c r="M150" s="532">
        <f>IF(ISNUMBER(Regressions!N160),ROUND(Regressions!N160, 1), NA())</f>
        <v>0</v>
      </c>
      <c r="N150" s="533">
        <f>IF(ISNUMBER(Regressions!O160),ROUND(Regressions!O160, 1), NA())</f>
        <v>0</v>
      </c>
      <c r="O150" s="534">
        <f>IF(ISNUMBER(Regressions!Q160),ROUND(Regressions!Q160, 1), NA())</f>
        <v>100</v>
      </c>
      <c r="P150" s="530">
        <f>IF(ISNUMBER(Regressions!R160),ROUND(Regressions!R160, 1), NA())</f>
        <v>100</v>
      </c>
      <c r="Q150" s="536">
        <f>IF(ISNUMBER(Regressions!S160),ROUND(Regressions!S160, 1), NA())</f>
        <v>100</v>
      </c>
      <c r="R150" s="532">
        <f>IF(ISNUMBER(Regressions!T160),ROUND(Regressions!T160, 1), NA())</f>
        <v>0</v>
      </c>
      <c r="S150" s="533">
        <f>IF(ISNUMBER(Regressions!U160),ROUND(Regressions!U160, 1), NA())</f>
        <v>0</v>
      </c>
    </row>
    <row r="151" spans="1:19" x14ac:dyDescent="0.25">
      <c r="A151" s="525" t="e">
        <f>+Introduction!$C$7</f>
        <v>#N/A</v>
      </c>
      <c r="B151" s="526">
        <f>IF(ISBLANK(Regressions!B161), " ", Regressions!B161)</f>
        <v>2023</v>
      </c>
      <c r="C151" s="525" t="e">
        <f>HLOOKUP(Introduction!$G$4,nametranslations,28,FALSE)</f>
        <v>#N/A</v>
      </c>
      <c r="D151" s="528">
        <f>IF(ISBLANK(Regressions!D161), " ", Regressions!D161)</f>
        <v>4510</v>
      </c>
      <c r="E151" s="529">
        <f>IF(ISNUMBER(Regressions!E161),ROUND(Regressions!E161, 1), NA())</f>
        <v>100</v>
      </c>
      <c r="F151" s="530">
        <f>IF(ISNUMBER(Regressions!F161),ROUND(Regressions!F161, 1), NA())</f>
        <v>100</v>
      </c>
      <c r="G151" s="531">
        <f>IF(ISNUMBER(Regressions!G161),ROUND(Regressions!G161, 1), NA())</f>
        <v>100</v>
      </c>
      <c r="H151" s="532">
        <f>IF(ISNUMBER(Regressions!H161),ROUND(Regressions!H161, 1), NA())</f>
        <v>0</v>
      </c>
      <c r="I151" s="533">
        <f>IF(ISNUMBER(Regressions!I161),ROUND(Regressions!I161, 1), NA())</f>
        <v>0</v>
      </c>
      <c r="J151" s="534">
        <f>IF(ISNUMBER(Regressions!K161),ROUND(Regressions!K161, 1), NA())</f>
        <v>100</v>
      </c>
      <c r="K151" s="530">
        <f>IF(ISNUMBER(Regressions!L161),ROUND(Regressions!L161, 1), NA())</f>
        <v>100</v>
      </c>
      <c r="L151" s="535">
        <f>IF(ISNUMBER(Regressions!M161),ROUND(Regressions!M161, 1), NA())</f>
        <v>100</v>
      </c>
      <c r="M151" s="532">
        <f>IF(ISNUMBER(Regressions!N161),ROUND(Regressions!N161, 1), NA())</f>
        <v>0</v>
      </c>
      <c r="N151" s="533">
        <f>IF(ISNUMBER(Regressions!O161),ROUND(Regressions!O161, 1), NA())</f>
        <v>0</v>
      </c>
      <c r="O151" s="534">
        <f>IF(ISNUMBER(Regressions!Q161),ROUND(Regressions!Q161, 1), NA())</f>
        <v>100</v>
      </c>
      <c r="P151" s="530">
        <f>IF(ISNUMBER(Regressions!R161),ROUND(Regressions!R161, 1), NA())</f>
        <v>100</v>
      </c>
      <c r="Q151" s="536">
        <f>IF(ISNUMBER(Regressions!S161),ROUND(Regressions!S161, 1), NA())</f>
        <v>100</v>
      </c>
      <c r="R151" s="532">
        <f>IF(ISNUMBER(Regressions!T161),ROUND(Regressions!T161, 1), NA())</f>
        <v>0</v>
      </c>
      <c r="S151" s="533">
        <f>IF(ISNUMBER(Regressions!U161),ROUND(Regressions!U161, 1), NA())</f>
        <v>0</v>
      </c>
    </row>
    <row r="152" spans="1:19" x14ac:dyDescent="0.25">
      <c r="A152" s="525" t="e">
        <f>+Introduction!$C$7</f>
        <v>#N/A</v>
      </c>
      <c r="B152" s="526">
        <f>IF(ISBLANK(Regressions!B162), " ", Regressions!B162)</f>
        <v>2024</v>
      </c>
      <c r="C152" s="525" t="e">
        <f>HLOOKUP(Introduction!$G$4,nametranslations,28,FALSE)</f>
        <v>#N/A</v>
      </c>
      <c r="D152" s="528">
        <f>IF(ISBLANK(Regressions!D162), " ", Regressions!D162)</f>
        <v>4856</v>
      </c>
      <c r="E152" s="529">
        <f>IF(ISNUMBER(Regressions!E162),ROUND(Regressions!E162, 1), NA())</f>
        <v>100</v>
      </c>
      <c r="F152" s="530">
        <f>IF(ISNUMBER(Regressions!F162),ROUND(Regressions!F162, 1), NA())</f>
        <v>100</v>
      </c>
      <c r="G152" s="531">
        <f>IF(ISNUMBER(Regressions!G162),ROUND(Regressions!G162, 1), NA())</f>
        <v>100</v>
      </c>
      <c r="H152" s="532">
        <f>IF(ISNUMBER(Regressions!H162),ROUND(Regressions!H162, 1), NA())</f>
        <v>0</v>
      </c>
      <c r="I152" s="533">
        <f>IF(ISNUMBER(Regressions!I162),ROUND(Regressions!I162, 1), NA())</f>
        <v>0</v>
      </c>
      <c r="J152" s="534">
        <f>IF(ISNUMBER(Regressions!K162),ROUND(Regressions!K162, 1), NA())</f>
        <v>100</v>
      </c>
      <c r="K152" s="530">
        <f>IF(ISNUMBER(Regressions!L162),ROUND(Regressions!L162, 1), NA())</f>
        <v>100</v>
      </c>
      <c r="L152" s="535">
        <f>IF(ISNUMBER(Regressions!M162),ROUND(Regressions!M162, 1), NA())</f>
        <v>100</v>
      </c>
      <c r="M152" s="532">
        <f>IF(ISNUMBER(Regressions!N162),ROUND(Regressions!N162, 1), NA())</f>
        <v>0</v>
      </c>
      <c r="N152" s="533">
        <f>IF(ISNUMBER(Regressions!O162),ROUND(Regressions!O162, 1), NA())</f>
        <v>0</v>
      </c>
      <c r="O152" s="534">
        <f>IF(ISNUMBER(Regressions!Q162),ROUND(Regressions!Q162, 1), NA())</f>
        <v>100</v>
      </c>
      <c r="P152" s="530">
        <f>IF(ISNUMBER(Regressions!R162),ROUND(Regressions!R162, 1), NA())</f>
        <v>100</v>
      </c>
      <c r="Q152" s="536">
        <f>IF(ISNUMBER(Regressions!S162),ROUND(Regressions!S162, 1), NA())</f>
        <v>100</v>
      </c>
      <c r="R152" s="532">
        <f>IF(ISNUMBER(Regressions!T162),ROUND(Regressions!T162, 1), NA())</f>
        <v>0</v>
      </c>
      <c r="S152" s="533">
        <f>IF(ISNUMBER(Regressions!U162),ROUND(Regressions!U162, 1), NA())</f>
        <v>0</v>
      </c>
    </row>
    <row r="153" spans="1:19" x14ac:dyDescent="0.25">
      <c r="A153" s="541" t="e">
        <f>+Introduction!$C$7</f>
        <v>#N/A</v>
      </c>
      <c r="B153" s="542">
        <f>IF(ISBLANK(Regressions!B163), " ", Regressions!B163)</f>
        <v>2025</v>
      </c>
      <c r="C153" s="541" t="e">
        <f>HLOOKUP(Introduction!$G$4,nametranslations,28,FALSE)</f>
        <v>#N/A</v>
      </c>
      <c r="D153" s="543">
        <f>IF(ISBLANK(Regressions!D163), " ", Regressions!D163)</f>
        <v>4928</v>
      </c>
      <c r="E153" s="544">
        <f>IF(ISNUMBER(Regressions!E163),ROUND(Regressions!E163, 1), NA())</f>
        <v>100</v>
      </c>
      <c r="F153" s="545">
        <f>IF(ISNUMBER(Regressions!F163),ROUND(Regressions!F163, 1), NA())</f>
        <v>100</v>
      </c>
      <c r="G153" s="546">
        <f>IF(ISNUMBER(Regressions!G163),ROUND(Regressions!G163, 1), NA())</f>
        <v>100</v>
      </c>
      <c r="H153" s="547">
        <f>IF(ISNUMBER(Regressions!H163),ROUND(Regressions!H163, 1), NA())</f>
        <v>0</v>
      </c>
      <c r="I153" s="548">
        <f>IF(ISNUMBER(Regressions!I163),ROUND(Regressions!I163, 1), NA())</f>
        <v>0</v>
      </c>
      <c r="J153" s="549">
        <f>IF(ISNUMBER(Regressions!K163),ROUND(Regressions!K163, 1), NA())</f>
        <v>100</v>
      </c>
      <c r="K153" s="545">
        <f>IF(ISNUMBER(Regressions!L163),ROUND(Regressions!L163, 1), NA())</f>
        <v>100</v>
      </c>
      <c r="L153" s="550">
        <f>IF(ISNUMBER(Regressions!M163),ROUND(Regressions!M163, 1), NA())</f>
        <v>100</v>
      </c>
      <c r="M153" s="547">
        <f>IF(ISNUMBER(Regressions!N163),ROUND(Regressions!N163, 1), NA())</f>
        <v>0</v>
      </c>
      <c r="N153" s="548">
        <f>IF(ISNUMBER(Regressions!O163),ROUND(Regressions!O163, 1), NA())</f>
        <v>0</v>
      </c>
      <c r="O153" s="549">
        <f>IF(ISNUMBER(Regressions!Q163),ROUND(Regressions!Q163, 1), NA())</f>
        <v>100</v>
      </c>
      <c r="P153" s="545">
        <f>IF(ISNUMBER(Regressions!R163),ROUND(Regressions!R163, 1), NA())</f>
        <v>100</v>
      </c>
      <c r="Q153" s="551">
        <f>IF(ISNUMBER(Regressions!S163),ROUND(Regressions!S163, 1), NA())</f>
        <v>100</v>
      </c>
      <c r="R153" s="547">
        <f>IF(ISNUMBER(Regressions!T163),ROUND(Regressions!T163, 1), NA())</f>
        <v>0</v>
      </c>
      <c r="S153" s="548">
        <f>IF(ISNUMBER(Regressions!U163),ROUND(Regressions!U163, 1), NA())</f>
        <v>0</v>
      </c>
    </row>
    <row r="154" spans="1:19" hidden="1" x14ac:dyDescent="0.25">
      <c r="A154" s="525" t="e">
        <f>+Introduction!$C$7</f>
        <v>#N/A</v>
      </c>
      <c r="B154" s="526">
        <f>IF(ISBLANK(Regressions!B164), " ", Regressions!B164)</f>
        <v>2026</v>
      </c>
      <c r="C154" s="525" t="e">
        <f>HLOOKUP(Introduction!$G$4,nametranslations,28,FALSE)</f>
        <v>#N/A</v>
      </c>
      <c r="D154" s="528" t="str">
        <f>IF(ISBLANK(Regressions!D164), " ", Regressions!D164)</f>
        <v xml:space="preserve"> </v>
      </c>
      <c r="E154" s="529">
        <f>IF(ISNUMBER(Regressions!E164),ROUND(Regressions!E164, 1), NA())</f>
        <v>100</v>
      </c>
      <c r="F154" s="530">
        <f>IF(ISNUMBER(Regressions!F164),ROUND(Regressions!F164, 1), NA())</f>
        <v>100</v>
      </c>
      <c r="G154" s="531">
        <f>IF(ISNUMBER(Regressions!G164),ROUND(Regressions!G164, 1), NA())</f>
        <v>100</v>
      </c>
      <c r="H154" s="532">
        <f>IF(ISNUMBER(Regressions!H164),ROUND(Regressions!H164, 1), NA())</f>
        <v>0</v>
      </c>
      <c r="I154" s="533">
        <f>IF(ISNUMBER(Regressions!I164),ROUND(Regressions!I164, 1), NA())</f>
        <v>0</v>
      </c>
      <c r="J154" s="534">
        <f>IF(ISNUMBER(Regressions!K164),ROUND(Regressions!K164, 1), NA())</f>
        <v>100</v>
      </c>
      <c r="K154" s="530">
        <f>IF(ISNUMBER(Regressions!L164),ROUND(Regressions!L164, 1), NA())</f>
        <v>100</v>
      </c>
      <c r="L154" s="535">
        <f>IF(ISNUMBER(Regressions!M164),ROUND(Regressions!M164, 1), NA())</f>
        <v>100</v>
      </c>
      <c r="M154" s="532">
        <f>IF(ISNUMBER(Regressions!N164),ROUND(Regressions!N164, 1), NA())</f>
        <v>0</v>
      </c>
      <c r="N154" s="533">
        <f>IF(ISNUMBER(Regressions!O164),ROUND(Regressions!O164, 1), NA())</f>
        <v>0</v>
      </c>
      <c r="O154" s="534">
        <f>IF(ISNUMBER(Regressions!Q164),ROUND(Regressions!Q164, 1), NA())</f>
        <v>100</v>
      </c>
      <c r="P154" s="530">
        <f>IF(ISNUMBER(Regressions!R164),ROUND(Regressions!R164, 1), NA())</f>
        <v>100</v>
      </c>
      <c r="Q154" s="536">
        <f>IF(ISNUMBER(Regressions!S164),ROUND(Regressions!S164, 1), NA())</f>
        <v>100</v>
      </c>
      <c r="R154" s="532">
        <f>IF(ISNUMBER(Regressions!T164),ROUND(Regressions!T164, 1), NA())</f>
        <v>0</v>
      </c>
      <c r="S154" s="533">
        <f>IF(ISNUMBER(Regressions!U164),ROUND(Regressions!U164, 1), NA())</f>
        <v>0</v>
      </c>
    </row>
    <row r="155" spans="1:19" hidden="1" x14ac:dyDescent="0.25">
      <c r="A155" s="525" t="e">
        <f>+Introduction!$C$7</f>
        <v>#N/A</v>
      </c>
      <c r="B155" s="526">
        <f>IF(ISBLANK(Regressions!B165), " ", Regressions!B165)</f>
        <v>2027</v>
      </c>
      <c r="C155" s="525" t="e">
        <f>HLOOKUP(Introduction!$G$4,nametranslations,28,FALSE)</f>
        <v>#N/A</v>
      </c>
      <c r="D155" s="528" t="str">
        <f>IF(ISBLANK(Regressions!D165), " ", Regressions!D165)</f>
        <v xml:space="preserve"> </v>
      </c>
      <c r="E155" s="529">
        <f>IF(ISNUMBER(Regressions!E165),ROUND(Regressions!E165, 1), NA())</f>
        <v>100</v>
      </c>
      <c r="F155" s="530">
        <f>IF(ISNUMBER(Regressions!F165),ROUND(Regressions!F165, 1), NA())</f>
        <v>100</v>
      </c>
      <c r="G155" s="531">
        <f>IF(ISNUMBER(Regressions!G165),ROUND(Regressions!G165, 1), NA())</f>
        <v>100</v>
      </c>
      <c r="H155" s="532">
        <f>IF(ISNUMBER(Regressions!H165),ROUND(Regressions!H165, 1), NA())</f>
        <v>0</v>
      </c>
      <c r="I155" s="533">
        <f>IF(ISNUMBER(Regressions!I165),ROUND(Regressions!I165, 1), NA())</f>
        <v>0</v>
      </c>
      <c r="J155" s="534">
        <f>IF(ISNUMBER(Regressions!K165),ROUND(Regressions!K165, 1), NA())</f>
        <v>100</v>
      </c>
      <c r="K155" s="530">
        <f>IF(ISNUMBER(Regressions!L165),ROUND(Regressions!L165, 1), NA())</f>
        <v>100</v>
      </c>
      <c r="L155" s="535">
        <f>IF(ISNUMBER(Regressions!M165),ROUND(Regressions!M165, 1), NA())</f>
        <v>100</v>
      </c>
      <c r="M155" s="532">
        <f>IF(ISNUMBER(Regressions!N165),ROUND(Regressions!N165, 1), NA())</f>
        <v>0</v>
      </c>
      <c r="N155" s="533">
        <f>IF(ISNUMBER(Regressions!O165),ROUND(Regressions!O165, 1), NA())</f>
        <v>0</v>
      </c>
      <c r="O155" s="534">
        <f>IF(ISNUMBER(Regressions!Q165),ROUND(Regressions!Q165, 1), NA())</f>
        <v>100</v>
      </c>
      <c r="P155" s="530">
        <f>IF(ISNUMBER(Regressions!R165),ROUND(Regressions!R165, 1), NA())</f>
        <v>100</v>
      </c>
      <c r="Q155" s="536">
        <f>IF(ISNUMBER(Regressions!S165),ROUND(Regressions!S165, 1), NA())</f>
        <v>100</v>
      </c>
      <c r="R155" s="532">
        <f>IF(ISNUMBER(Regressions!T165),ROUND(Regressions!T165, 1), NA())</f>
        <v>0</v>
      </c>
      <c r="S155" s="533">
        <f>IF(ISNUMBER(Regressions!U165),ROUND(Regressions!U165, 1), NA())</f>
        <v>0</v>
      </c>
    </row>
    <row r="156" spans="1:19" hidden="1" x14ac:dyDescent="0.25">
      <c r="A156" s="525" t="e">
        <f>+Introduction!$C$7</f>
        <v>#N/A</v>
      </c>
      <c r="B156" s="526">
        <f>IF(ISBLANK(Regressions!B166), " ", Regressions!B166)</f>
        <v>2028</v>
      </c>
      <c r="C156" s="525" t="e">
        <f>HLOOKUP(Introduction!$G$4,nametranslations,28,FALSE)</f>
        <v>#N/A</v>
      </c>
      <c r="D156" s="528" t="str">
        <f>IF(ISBLANK(Regressions!D166), " ", Regressions!D166)</f>
        <v xml:space="preserve"> </v>
      </c>
      <c r="E156" s="529">
        <f>IF(ISNUMBER(Regressions!E166),ROUND(Regressions!E166, 1), NA())</f>
        <v>100</v>
      </c>
      <c r="F156" s="530">
        <f>IF(ISNUMBER(Regressions!F166),ROUND(Regressions!F166, 1), NA())</f>
        <v>100</v>
      </c>
      <c r="G156" s="531">
        <f>IF(ISNUMBER(Regressions!G166),ROUND(Regressions!G166, 1), NA())</f>
        <v>100</v>
      </c>
      <c r="H156" s="532">
        <f>IF(ISNUMBER(Regressions!H166),ROUND(Regressions!H166, 1), NA())</f>
        <v>0</v>
      </c>
      <c r="I156" s="533">
        <f>IF(ISNUMBER(Regressions!I166),ROUND(Regressions!I166, 1), NA())</f>
        <v>0</v>
      </c>
      <c r="J156" s="534">
        <f>IF(ISNUMBER(Regressions!K166),ROUND(Regressions!K166, 1), NA())</f>
        <v>100</v>
      </c>
      <c r="K156" s="530">
        <f>IF(ISNUMBER(Regressions!L166),ROUND(Regressions!L166, 1), NA())</f>
        <v>100</v>
      </c>
      <c r="L156" s="535">
        <f>IF(ISNUMBER(Regressions!M166),ROUND(Regressions!M166, 1), NA())</f>
        <v>100</v>
      </c>
      <c r="M156" s="532">
        <f>IF(ISNUMBER(Regressions!N166),ROUND(Regressions!N166, 1), NA())</f>
        <v>0</v>
      </c>
      <c r="N156" s="533">
        <f>IF(ISNUMBER(Regressions!O166),ROUND(Regressions!O166, 1), NA())</f>
        <v>0</v>
      </c>
      <c r="O156" s="534">
        <f>IF(ISNUMBER(Regressions!Q166),ROUND(Regressions!Q166, 1), NA())</f>
        <v>100</v>
      </c>
      <c r="P156" s="530">
        <f>IF(ISNUMBER(Regressions!R166),ROUND(Regressions!R166, 1), NA())</f>
        <v>100</v>
      </c>
      <c r="Q156" s="536">
        <f>IF(ISNUMBER(Regressions!S166),ROUND(Regressions!S166, 1), NA())</f>
        <v>100</v>
      </c>
      <c r="R156" s="532">
        <f>IF(ISNUMBER(Regressions!T166),ROUND(Regressions!T166, 1), NA())</f>
        <v>0</v>
      </c>
      <c r="S156" s="533">
        <f>IF(ISNUMBER(Regressions!U166),ROUND(Regressions!U166, 1), NA())</f>
        <v>0</v>
      </c>
    </row>
    <row r="157" spans="1:19" hidden="1" x14ac:dyDescent="0.25">
      <c r="A157" s="525" t="e">
        <f>+Introduction!$C$7</f>
        <v>#N/A</v>
      </c>
      <c r="B157" s="526">
        <f>IF(ISBLANK(Regressions!B167), " ", Regressions!B167)</f>
        <v>2029</v>
      </c>
      <c r="C157" s="525" t="e">
        <f>HLOOKUP(Introduction!$G$4,nametranslations,28,FALSE)</f>
        <v>#N/A</v>
      </c>
      <c r="D157" s="528" t="str">
        <f>IF(ISBLANK(Regressions!D167), " ", Regressions!D167)</f>
        <v xml:space="preserve"> </v>
      </c>
      <c r="E157" s="529">
        <f>IF(ISNUMBER(Regressions!E167),ROUND(Regressions!E167, 1), NA())</f>
        <v>100</v>
      </c>
      <c r="F157" s="530">
        <f>IF(ISNUMBER(Regressions!F167),ROUND(Regressions!F167, 1), NA())</f>
        <v>100</v>
      </c>
      <c r="G157" s="531">
        <f>IF(ISNUMBER(Regressions!G167),ROUND(Regressions!G167, 1), NA())</f>
        <v>100</v>
      </c>
      <c r="H157" s="532">
        <f>IF(ISNUMBER(Regressions!H167),ROUND(Regressions!H167, 1), NA())</f>
        <v>0</v>
      </c>
      <c r="I157" s="533">
        <f>IF(ISNUMBER(Regressions!I167),ROUND(Regressions!I167, 1), NA())</f>
        <v>0</v>
      </c>
      <c r="J157" s="534">
        <f>IF(ISNUMBER(Regressions!K167),ROUND(Regressions!K167, 1), NA())</f>
        <v>100</v>
      </c>
      <c r="K157" s="530">
        <f>IF(ISNUMBER(Regressions!L167),ROUND(Regressions!L167, 1), NA())</f>
        <v>100</v>
      </c>
      <c r="L157" s="535">
        <f>IF(ISNUMBER(Regressions!M167),ROUND(Regressions!M167, 1), NA())</f>
        <v>100</v>
      </c>
      <c r="M157" s="532">
        <f>IF(ISNUMBER(Regressions!N167),ROUND(Regressions!N167, 1), NA())</f>
        <v>0</v>
      </c>
      <c r="N157" s="533">
        <f>IF(ISNUMBER(Regressions!O167),ROUND(Regressions!O167, 1), NA())</f>
        <v>0</v>
      </c>
      <c r="O157" s="534">
        <f>IF(ISNUMBER(Regressions!Q167),ROUND(Regressions!Q167, 1), NA())</f>
        <v>100</v>
      </c>
      <c r="P157" s="530">
        <f>IF(ISNUMBER(Regressions!R167),ROUND(Regressions!R167, 1), NA())</f>
        <v>100</v>
      </c>
      <c r="Q157" s="536">
        <f>IF(ISNUMBER(Regressions!S167),ROUND(Regressions!S167, 1), NA())</f>
        <v>100</v>
      </c>
      <c r="R157" s="532">
        <f>IF(ISNUMBER(Regressions!T167),ROUND(Regressions!T167, 1), NA())</f>
        <v>0</v>
      </c>
      <c r="S157" s="533">
        <f>IF(ISNUMBER(Regressions!U167),ROUND(Regressions!U167, 1), NA())</f>
        <v>0</v>
      </c>
    </row>
    <row r="158" spans="1:19" hidden="1" x14ac:dyDescent="0.25">
      <c r="A158" s="525" t="e">
        <f>+Introduction!$C$7</f>
        <v>#N/A</v>
      </c>
      <c r="B158" s="526">
        <f>IF(ISBLANK(Regressions!B168), " ", Regressions!B168)</f>
        <v>2030</v>
      </c>
      <c r="C158" s="525" t="e">
        <f>HLOOKUP(Introduction!$G$4,nametranslations,28,FALSE)</f>
        <v>#N/A</v>
      </c>
      <c r="D158" s="528" t="str">
        <f>IF(ISBLANK(Regressions!D168), " ", Regressions!D168)</f>
        <v xml:space="preserve"> </v>
      </c>
      <c r="E158" s="529">
        <f>IF(ISNUMBER(Regressions!E168),ROUND(Regressions!E168, 1), NA())</f>
        <v>100</v>
      </c>
      <c r="F158" s="530">
        <f>IF(ISNUMBER(Regressions!F168),ROUND(Regressions!F168, 1), NA())</f>
        <v>100</v>
      </c>
      <c r="G158" s="531">
        <f>IF(ISNUMBER(Regressions!G168),ROUND(Regressions!G168, 1), NA())</f>
        <v>100</v>
      </c>
      <c r="H158" s="532">
        <f>IF(ISNUMBER(Regressions!H168),ROUND(Regressions!H168, 1), NA())</f>
        <v>0</v>
      </c>
      <c r="I158" s="533">
        <f>IF(ISNUMBER(Regressions!I168),ROUND(Regressions!I168, 1), NA())</f>
        <v>0</v>
      </c>
      <c r="J158" s="534">
        <f>IF(ISNUMBER(Regressions!K168),ROUND(Regressions!K168, 1), NA())</f>
        <v>100</v>
      </c>
      <c r="K158" s="530">
        <f>IF(ISNUMBER(Regressions!L168),ROUND(Regressions!L168, 1), NA())</f>
        <v>100</v>
      </c>
      <c r="L158" s="535">
        <f>IF(ISNUMBER(Regressions!M168),ROUND(Regressions!M168, 1), NA())</f>
        <v>100</v>
      </c>
      <c r="M158" s="532">
        <f>IF(ISNUMBER(Regressions!N168),ROUND(Regressions!N168, 1), NA())</f>
        <v>0</v>
      </c>
      <c r="N158" s="533">
        <f>IF(ISNUMBER(Regressions!O168),ROUND(Regressions!O168, 1), NA())</f>
        <v>0</v>
      </c>
      <c r="O158" s="534">
        <f>IF(ISNUMBER(Regressions!Q168),ROUND(Regressions!Q168, 1), NA())</f>
        <v>100</v>
      </c>
      <c r="P158" s="530">
        <f>IF(ISNUMBER(Regressions!R168),ROUND(Regressions!R168, 1), NA())</f>
        <v>100</v>
      </c>
      <c r="Q158" s="536">
        <f>IF(ISNUMBER(Regressions!S168),ROUND(Regressions!S168, 1), NA())</f>
        <v>100</v>
      </c>
      <c r="R158" s="532">
        <f>IF(ISNUMBER(Regressions!T168),ROUND(Regressions!T168, 1), NA())</f>
        <v>0</v>
      </c>
      <c r="S158" s="533">
        <f>IF(ISNUMBER(Regressions!U168),ROUND(Regressions!U168, 1), NA())</f>
        <v>0</v>
      </c>
    </row>
    <row r="159" spans="1:19" x14ac:dyDescent="0.25">
      <c r="A159" s="525" t="e">
        <f>+Introduction!$C$7</f>
        <v>#N/A</v>
      </c>
      <c r="B159" s="526">
        <f>IF(ISBLANK(Regressions!B169), " ", Regressions!B169)</f>
        <v>2000</v>
      </c>
      <c r="C159" s="525" t="e">
        <f>HLOOKUP(Introduction!$G$4,nametranslations,29,FALSE)</f>
        <v>#N/A</v>
      </c>
      <c r="D159" s="528">
        <f>IF(ISBLANK(Regressions!D169), " ", Regressions!D169)</f>
        <v>2486</v>
      </c>
      <c r="E159" s="529">
        <f>IF(ISNUMBER(Regressions!E169),ROUND(Regressions!E169, 1), NA())</f>
        <v>100</v>
      </c>
      <c r="F159" s="530">
        <f>IF(ISNUMBER(Regressions!F169),ROUND(Regressions!F169, 1), NA())</f>
        <v>100</v>
      </c>
      <c r="G159" s="531">
        <f>IF(ISNUMBER(Regressions!G169),ROUND(Regressions!G169, 1), NA())</f>
        <v>100</v>
      </c>
      <c r="H159" s="532">
        <f>IF(ISNUMBER(Regressions!H169),ROUND(Regressions!H169, 1), NA())</f>
        <v>0</v>
      </c>
      <c r="I159" s="533">
        <f>IF(ISNUMBER(Regressions!I169),ROUND(Regressions!I169, 1), NA())</f>
        <v>0</v>
      </c>
      <c r="J159" s="534">
        <f>IF(ISNUMBER(Regressions!K169),ROUND(Regressions!K169, 1), NA())</f>
        <v>100</v>
      </c>
      <c r="K159" s="530">
        <f>IF(ISNUMBER(Regressions!L169),ROUND(Regressions!L169, 1), NA())</f>
        <v>100</v>
      </c>
      <c r="L159" s="535">
        <f>IF(ISNUMBER(Regressions!M169),ROUND(Regressions!M169, 1), NA())</f>
        <v>100</v>
      </c>
      <c r="M159" s="532">
        <f>IF(ISNUMBER(Regressions!N169),ROUND(Regressions!N169, 1), NA())</f>
        <v>0</v>
      </c>
      <c r="N159" s="533">
        <f>IF(ISNUMBER(Regressions!O169),ROUND(Regressions!O169, 1), NA())</f>
        <v>0</v>
      </c>
      <c r="O159" s="534">
        <f>IF(ISNUMBER(Regressions!Q169),ROUND(Regressions!Q169, 1), NA())</f>
        <v>100</v>
      </c>
      <c r="P159" s="530">
        <f>IF(ISNUMBER(Regressions!R169),ROUND(Regressions!R169, 1), NA())</f>
        <v>100</v>
      </c>
      <c r="Q159" s="536">
        <f>IF(ISNUMBER(Regressions!S169),ROUND(Regressions!S169, 1), NA())</f>
        <v>100</v>
      </c>
      <c r="R159" s="532">
        <f>IF(ISNUMBER(Regressions!T169),ROUND(Regressions!T169, 1), NA())</f>
        <v>0</v>
      </c>
      <c r="S159" s="533">
        <f>IF(ISNUMBER(Regressions!U169),ROUND(Regressions!U169, 1), NA())</f>
        <v>0</v>
      </c>
    </row>
    <row r="160" spans="1:19" x14ac:dyDescent="0.25">
      <c r="A160" s="525" t="e">
        <f>+Introduction!$C$7</f>
        <v>#N/A</v>
      </c>
      <c r="B160" s="526">
        <f>IF(ISBLANK(Regressions!B170), " ", Regressions!B170)</f>
        <v>2001</v>
      </c>
      <c r="C160" s="525" t="e">
        <f>HLOOKUP(Introduction!$G$4,nametranslations,29,FALSE)</f>
        <v>#N/A</v>
      </c>
      <c r="D160" s="528">
        <f>IF(ISBLANK(Regressions!D170), " ", Regressions!D170)</f>
        <v>2705</v>
      </c>
      <c r="E160" s="529">
        <f>IF(ISNUMBER(Regressions!E170),ROUND(Regressions!E170, 1), NA())</f>
        <v>100</v>
      </c>
      <c r="F160" s="530">
        <f>IF(ISNUMBER(Regressions!F170),ROUND(Regressions!F170, 1), NA())</f>
        <v>100</v>
      </c>
      <c r="G160" s="531">
        <f>IF(ISNUMBER(Regressions!G170),ROUND(Regressions!G170, 1), NA())</f>
        <v>100</v>
      </c>
      <c r="H160" s="532">
        <f>IF(ISNUMBER(Regressions!H170),ROUND(Regressions!H170, 1), NA())</f>
        <v>0</v>
      </c>
      <c r="I160" s="533">
        <f>IF(ISNUMBER(Regressions!I170),ROUND(Regressions!I170, 1), NA())</f>
        <v>0</v>
      </c>
      <c r="J160" s="534">
        <f>IF(ISNUMBER(Regressions!K170),ROUND(Regressions!K170, 1), NA())</f>
        <v>100</v>
      </c>
      <c r="K160" s="530">
        <f>IF(ISNUMBER(Regressions!L170),ROUND(Regressions!L170, 1), NA())</f>
        <v>100</v>
      </c>
      <c r="L160" s="535">
        <f>IF(ISNUMBER(Regressions!M170),ROUND(Regressions!M170, 1), NA())</f>
        <v>100</v>
      </c>
      <c r="M160" s="532">
        <f>IF(ISNUMBER(Regressions!N170),ROUND(Regressions!N170, 1), NA())</f>
        <v>0</v>
      </c>
      <c r="N160" s="533">
        <f>IF(ISNUMBER(Regressions!O170),ROUND(Regressions!O170, 1), NA())</f>
        <v>0</v>
      </c>
      <c r="O160" s="534">
        <f>IF(ISNUMBER(Regressions!Q170),ROUND(Regressions!Q170, 1), NA())</f>
        <v>100</v>
      </c>
      <c r="P160" s="530">
        <f>IF(ISNUMBER(Regressions!R170),ROUND(Regressions!R170, 1), NA())</f>
        <v>100</v>
      </c>
      <c r="Q160" s="536">
        <f>IF(ISNUMBER(Regressions!S170),ROUND(Regressions!S170, 1), NA())</f>
        <v>100</v>
      </c>
      <c r="R160" s="532">
        <f>IF(ISNUMBER(Regressions!T170),ROUND(Regressions!T170, 1), NA())</f>
        <v>0</v>
      </c>
      <c r="S160" s="533">
        <f>IF(ISNUMBER(Regressions!U170),ROUND(Regressions!U170, 1), NA())</f>
        <v>0</v>
      </c>
    </row>
    <row r="161" spans="1:19" x14ac:dyDescent="0.25">
      <c r="A161" s="525" t="e">
        <f>+Introduction!$C$7</f>
        <v>#N/A</v>
      </c>
      <c r="B161" s="526">
        <f>IF(ISBLANK(Regressions!B171), " ", Regressions!B171)</f>
        <v>2002</v>
      </c>
      <c r="C161" s="525" t="e">
        <f>HLOOKUP(Introduction!$G$4,nametranslations,29,FALSE)</f>
        <v>#N/A</v>
      </c>
      <c r="D161" s="528">
        <f>IF(ISBLANK(Regressions!D171), " ", Regressions!D171)</f>
        <v>2866</v>
      </c>
      <c r="E161" s="529">
        <f>IF(ISNUMBER(Regressions!E171),ROUND(Regressions!E171, 1), NA())</f>
        <v>100</v>
      </c>
      <c r="F161" s="530">
        <f>IF(ISNUMBER(Regressions!F171),ROUND(Regressions!F171, 1), NA())</f>
        <v>100</v>
      </c>
      <c r="G161" s="531">
        <f>IF(ISNUMBER(Regressions!G171),ROUND(Regressions!G171, 1), NA())</f>
        <v>100</v>
      </c>
      <c r="H161" s="532">
        <f>IF(ISNUMBER(Regressions!H171),ROUND(Regressions!H171, 1), NA())</f>
        <v>0</v>
      </c>
      <c r="I161" s="533">
        <f>IF(ISNUMBER(Regressions!I171),ROUND(Regressions!I171, 1), NA())</f>
        <v>0</v>
      </c>
      <c r="J161" s="534">
        <f>IF(ISNUMBER(Regressions!K171),ROUND(Regressions!K171, 1), NA())</f>
        <v>100</v>
      </c>
      <c r="K161" s="530">
        <f>IF(ISNUMBER(Regressions!L171),ROUND(Regressions!L171, 1), NA())</f>
        <v>100</v>
      </c>
      <c r="L161" s="535">
        <f>IF(ISNUMBER(Regressions!M171),ROUND(Regressions!M171, 1), NA())</f>
        <v>100</v>
      </c>
      <c r="M161" s="532">
        <f>IF(ISNUMBER(Regressions!N171),ROUND(Regressions!N171, 1), NA())</f>
        <v>0</v>
      </c>
      <c r="N161" s="533">
        <f>IF(ISNUMBER(Regressions!O171),ROUND(Regressions!O171, 1), NA())</f>
        <v>0</v>
      </c>
      <c r="O161" s="534">
        <f>IF(ISNUMBER(Regressions!Q171),ROUND(Regressions!Q171, 1), NA())</f>
        <v>100</v>
      </c>
      <c r="P161" s="530">
        <f>IF(ISNUMBER(Regressions!R171),ROUND(Regressions!R171, 1), NA())</f>
        <v>100</v>
      </c>
      <c r="Q161" s="536">
        <f>IF(ISNUMBER(Regressions!S171),ROUND(Regressions!S171, 1), NA())</f>
        <v>100</v>
      </c>
      <c r="R161" s="532">
        <f>IF(ISNUMBER(Regressions!T171),ROUND(Regressions!T171, 1), NA())</f>
        <v>0</v>
      </c>
      <c r="S161" s="533">
        <f>IF(ISNUMBER(Regressions!U171),ROUND(Regressions!U171, 1), NA())</f>
        <v>0</v>
      </c>
    </row>
    <row r="162" spans="1:19" x14ac:dyDescent="0.25">
      <c r="A162" s="525" t="e">
        <f>+Introduction!$C$7</f>
        <v>#N/A</v>
      </c>
      <c r="B162" s="526">
        <f>IF(ISBLANK(Regressions!B172), " ", Regressions!B172)</f>
        <v>2003</v>
      </c>
      <c r="C162" s="525" t="e">
        <f>HLOOKUP(Introduction!$G$4,nametranslations,29,FALSE)</f>
        <v>#N/A</v>
      </c>
      <c r="D162" s="528">
        <f>IF(ISBLANK(Regressions!D172), " ", Regressions!D172)</f>
        <v>2987</v>
      </c>
      <c r="E162" s="529">
        <f>IF(ISNUMBER(Regressions!E172),ROUND(Regressions!E172, 1), NA())</f>
        <v>100</v>
      </c>
      <c r="F162" s="530">
        <f>IF(ISNUMBER(Regressions!F172),ROUND(Regressions!F172, 1), NA())</f>
        <v>100</v>
      </c>
      <c r="G162" s="531">
        <f>IF(ISNUMBER(Regressions!G172),ROUND(Regressions!G172, 1), NA())</f>
        <v>100</v>
      </c>
      <c r="H162" s="532">
        <f>IF(ISNUMBER(Regressions!H172),ROUND(Regressions!H172, 1), NA())</f>
        <v>0</v>
      </c>
      <c r="I162" s="533">
        <f>IF(ISNUMBER(Regressions!I172),ROUND(Regressions!I172, 1), NA())</f>
        <v>0</v>
      </c>
      <c r="J162" s="534">
        <f>IF(ISNUMBER(Regressions!K172),ROUND(Regressions!K172, 1), NA())</f>
        <v>100</v>
      </c>
      <c r="K162" s="530">
        <f>IF(ISNUMBER(Regressions!L172),ROUND(Regressions!L172, 1), NA())</f>
        <v>100</v>
      </c>
      <c r="L162" s="535">
        <f>IF(ISNUMBER(Regressions!M172),ROUND(Regressions!M172, 1), NA())</f>
        <v>100</v>
      </c>
      <c r="M162" s="532">
        <f>IF(ISNUMBER(Regressions!N172),ROUND(Regressions!N172, 1), NA())</f>
        <v>0</v>
      </c>
      <c r="N162" s="533">
        <f>IF(ISNUMBER(Regressions!O172),ROUND(Regressions!O172, 1), NA())</f>
        <v>0</v>
      </c>
      <c r="O162" s="534">
        <f>IF(ISNUMBER(Regressions!Q172),ROUND(Regressions!Q172, 1), NA())</f>
        <v>100</v>
      </c>
      <c r="P162" s="530">
        <f>IF(ISNUMBER(Regressions!R172),ROUND(Regressions!R172, 1), NA())</f>
        <v>100</v>
      </c>
      <c r="Q162" s="536">
        <f>IF(ISNUMBER(Regressions!S172),ROUND(Regressions!S172, 1), NA())</f>
        <v>100</v>
      </c>
      <c r="R162" s="532">
        <f>IF(ISNUMBER(Regressions!T172),ROUND(Regressions!T172, 1), NA())</f>
        <v>0</v>
      </c>
      <c r="S162" s="533">
        <f>IF(ISNUMBER(Regressions!U172),ROUND(Regressions!U172, 1), NA())</f>
        <v>0</v>
      </c>
    </row>
    <row r="163" spans="1:19" x14ac:dyDescent="0.25">
      <c r="A163" s="525" t="e">
        <f>+Introduction!$C$7</f>
        <v>#N/A</v>
      </c>
      <c r="B163" s="526">
        <f>IF(ISBLANK(Regressions!B173), " ", Regressions!B173)</f>
        <v>2004</v>
      </c>
      <c r="C163" s="525" t="e">
        <f>HLOOKUP(Introduction!$G$4,nametranslations,29,FALSE)</f>
        <v>#N/A</v>
      </c>
      <c r="D163" s="528">
        <f>IF(ISBLANK(Regressions!D173), " ", Regressions!D173)</f>
        <v>3089</v>
      </c>
      <c r="E163" s="529">
        <f>IF(ISNUMBER(Regressions!E173),ROUND(Regressions!E173, 1), NA())</f>
        <v>100</v>
      </c>
      <c r="F163" s="530">
        <f>IF(ISNUMBER(Regressions!F173),ROUND(Regressions!F173, 1), NA())</f>
        <v>100</v>
      </c>
      <c r="G163" s="531">
        <f>IF(ISNUMBER(Regressions!G173),ROUND(Regressions!G173, 1), NA())</f>
        <v>100</v>
      </c>
      <c r="H163" s="532">
        <f>IF(ISNUMBER(Regressions!H173),ROUND(Regressions!H173, 1), NA())</f>
        <v>0</v>
      </c>
      <c r="I163" s="533">
        <f>IF(ISNUMBER(Regressions!I173),ROUND(Regressions!I173, 1), NA())</f>
        <v>0</v>
      </c>
      <c r="J163" s="534">
        <f>IF(ISNUMBER(Regressions!K173),ROUND(Regressions!K173, 1), NA())</f>
        <v>100</v>
      </c>
      <c r="K163" s="530">
        <f>IF(ISNUMBER(Regressions!L173),ROUND(Regressions!L173, 1), NA())</f>
        <v>100</v>
      </c>
      <c r="L163" s="535">
        <f>IF(ISNUMBER(Regressions!M173),ROUND(Regressions!M173, 1), NA())</f>
        <v>100</v>
      </c>
      <c r="M163" s="532">
        <f>IF(ISNUMBER(Regressions!N173),ROUND(Regressions!N173, 1), NA())</f>
        <v>0</v>
      </c>
      <c r="N163" s="533">
        <f>IF(ISNUMBER(Regressions!O173),ROUND(Regressions!O173, 1), NA())</f>
        <v>0</v>
      </c>
      <c r="O163" s="534">
        <f>IF(ISNUMBER(Regressions!Q173),ROUND(Regressions!Q173, 1), NA())</f>
        <v>100</v>
      </c>
      <c r="P163" s="530">
        <f>IF(ISNUMBER(Regressions!R173),ROUND(Regressions!R173, 1), NA())</f>
        <v>100</v>
      </c>
      <c r="Q163" s="536">
        <f>IF(ISNUMBER(Regressions!S173),ROUND(Regressions!S173, 1), NA())</f>
        <v>100</v>
      </c>
      <c r="R163" s="532">
        <f>IF(ISNUMBER(Regressions!T173),ROUND(Regressions!T173, 1), NA())</f>
        <v>0</v>
      </c>
      <c r="S163" s="533">
        <f>IF(ISNUMBER(Regressions!U173),ROUND(Regressions!U173, 1), NA())</f>
        <v>0</v>
      </c>
    </row>
    <row r="164" spans="1:19" x14ac:dyDescent="0.25">
      <c r="A164" s="525" t="e">
        <f>+Introduction!$C$7</f>
        <v>#N/A</v>
      </c>
      <c r="B164" s="526">
        <f>IF(ISBLANK(Regressions!B174), " ", Regressions!B174)</f>
        <v>2005</v>
      </c>
      <c r="C164" s="525" t="e">
        <f>HLOOKUP(Introduction!$G$4,nametranslations,29,FALSE)</f>
        <v>#N/A</v>
      </c>
      <c r="D164" s="528">
        <f>IF(ISBLANK(Regressions!D174), " ", Regressions!D174)</f>
        <v>3198</v>
      </c>
      <c r="E164" s="529">
        <f>IF(ISNUMBER(Regressions!E174),ROUND(Regressions!E174, 1), NA())</f>
        <v>100</v>
      </c>
      <c r="F164" s="530">
        <f>IF(ISNUMBER(Regressions!F174),ROUND(Regressions!F174, 1), NA())</f>
        <v>100</v>
      </c>
      <c r="G164" s="531">
        <f>IF(ISNUMBER(Regressions!G174),ROUND(Regressions!G174, 1), NA())</f>
        <v>100</v>
      </c>
      <c r="H164" s="532">
        <f>IF(ISNUMBER(Regressions!H174),ROUND(Regressions!H174, 1), NA())</f>
        <v>0</v>
      </c>
      <c r="I164" s="533">
        <f>IF(ISNUMBER(Regressions!I174),ROUND(Regressions!I174, 1), NA())</f>
        <v>0</v>
      </c>
      <c r="J164" s="534">
        <f>IF(ISNUMBER(Regressions!K174),ROUND(Regressions!K174, 1), NA())</f>
        <v>100</v>
      </c>
      <c r="K164" s="530">
        <f>IF(ISNUMBER(Regressions!L174),ROUND(Regressions!L174, 1), NA())</f>
        <v>100</v>
      </c>
      <c r="L164" s="535">
        <f>IF(ISNUMBER(Regressions!M174),ROUND(Regressions!M174, 1), NA())</f>
        <v>100</v>
      </c>
      <c r="M164" s="532">
        <f>IF(ISNUMBER(Regressions!N174),ROUND(Regressions!N174, 1), NA())</f>
        <v>0</v>
      </c>
      <c r="N164" s="533">
        <f>IF(ISNUMBER(Regressions!O174),ROUND(Regressions!O174, 1), NA())</f>
        <v>0</v>
      </c>
      <c r="O164" s="534">
        <f>IF(ISNUMBER(Regressions!Q174),ROUND(Regressions!Q174, 1), NA())</f>
        <v>100</v>
      </c>
      <c r="P164" s="530">
        <f>IF(ISNUMBER(Regressions!R174),ROUND(Regressions!R174, 1), NA())</f>
        <v>100</v>
      </c>
      <c r="Q164" s="536">
        <f>IF(ISNUMBER(Regressions!S174),ROUND(Regressions!S174, 1), NA())</f>
        <v>100</v>
      </c>
      <c r="R164" s="532">
        <f>IF(ISNUMBER(Regressions!T174),ROUND(Regressions!T174, 1), NA())</f>
        <v>0</v>
      </c>
      <c r="S164" s="533">
        <f>IF(ISNUMBER(Regressions!U174),ROUND(Regressions!U174, 1), NA())</f>
        <v>0</v>
      </c>
    </row>
    <row r="165" spans="1:19" x14ac:dyDescent="0.25">
      <c r="A165" s="525" t="e">
        <f>+Introduction!$C$7</f>
        <v>#N/A</v>
      </c>
      <c r="B165" s="526">
        <f>IF(ISBLANK(Regressions!B175), " ", Regressions!B175)</f>
        <v>2006</v>
      </c>
      <c r="C165" s="525" t="e">
        <f>HLOOKUP(Introduction!$G$4,nametranslations,29,FALSE)</f>
        <v>#N/A</v>
      </c>
      <c r="D165" s="528">
        <f>IF(ISBLANK(Regressions!D175), " ", Regressions!D175)</f>
        <v>3293</v>
      </c>
      <c r="E165" s="529">
        <f>IF(ISNUMBER(Regressions!E175),ROUND(Regressions!E175, 1), NA())</f>
        <v>100</v>
      </c>
      <c r="F165" s="530">
        <f>IF(ISNUMBER(Regressions!F175),ROUND(Regressions!F175, 1), NA())</f>
        <v>100</v>
      </c>
      <c r="G165" s="531">
        <f>IF(ISNUMBER(Regressions!G175),ROUND(Regressions!G175, 1), NA())</f>
        <v>100</v>
      </c>
      <c r="H165" s="532">
        <f>IF(ISNUMBER(Regressions!H175),ROUND(Regressions!H175, 1), NA())</f>
        <v>0</v>
      </c>
      <c r="I165" s="533">
        <f>IF(ISNUMBER(Regressions!I175),ROUND(Regressions!I175, 1), NA())</f>
        <v>0</v>
      </c>
      <c r="J165" s="534">
        <f>IF(ISNUMBER(Regressions!K175),ROUND(Regressions!K175, 1), NA())</f>
        <v>100</v>
      </c>
      <c r="K165" s="530">
        <f>IF(ISNUMBER(Regressions!L175),ROUND(Regressions!L175, 1), NA())</f>
        <v>100</v>
      </c>
      <c r="L165" s="535">
        <f>IF(ISNUMBER(Regressions!M175),ROUND(Regressions!M175, 1), NA())</f>
        <v>100</v>
      </c>
      <c r="M165" s="532">
        <f>IF(ISNUMBER(Regressions!N175),ROUND(Regressions!N175, 1), NA())</f>
        <v>0</v>
      </c>
      <c r="N165" s="533">
        <f>IF(ISNUMBER(Regressions!O175),ROUND(Regressions!O175, 1), NA())</f>
        <v>0</v>
      </c>
      <c r="O165" s="534">
        <f>IF(ISNUMBER(Regressions!Q175),ROUND(Regressions!Q175, 1), NA())</f>
        <v>100</v>
      </c>
      <c r="P165" s="530">
        <f>IF(ISNUMBER(Regressions!R175),ROUND(Regressions!R175, 1), NA())</f>
        <v>100</v>
      </c>
      <c r="Q165" s="536">
        <f>IF(ISNUMBER(Regressions!S175),ROUND(Regressions!S175, 1), NA())</f>
        <v>100</v>
      </c>
      <c r="R165" s="532">
        <f>IF(ISNUMBER(Regressions!T175),ROUND(Regressions!T175, 1), NA())</f>
        <v>0</v>
      </c>
      <c r="S165" s="533">
        <f>IF(ISNUMBER(Regressions!U175),ROUND(Regressions!U175, 1), NA())</f>
        <v>0</v>
      </c>
    </row>
    <row r="166" spans="1:19" x14ac:dyDescent="0.25">
      <c r="A166" s="525" t="e">
        <f>+Introduction!$C$7</f>
        <v>#N/A</v>
      </c>
      <c r="B166" s="526">
        <f>IF(ISBLANK(Regressions!B176), " ", Regressions!B176)</f>
        <v>2007</v>
      </c>
      <c r="C166" s="525" t="e">
        <f>HLOOKUP(Introduction!$G$4,nametranslations,29,FALSE)</f>
        <v>#N/A</v>
      </c>
      <c r="D166" s="528">
        <f>IF(ISBLANK(Regressions!D176), " ", Regressions!D176)</f>
        <v>3346</v>
      </c>
      <c r="E166" s="529">
        <f>IF(ISNUMBER(Regressions!E176),ROUND(Regressions!E176, 1), NA())</f>
        <v>100</v>
      </c>
      <c r="F166" s="530">
        <f>IF(ISNUMBER(Regressions!F176),ROUND(Regressions!F176, 1), NA())</f>
        <v>100</v>
      </c>
      <c r="G166" s="531">
        <f>IF(ISNUMBER(Regressions!G176),ROUND(Regressions!G176, 1), NA())</f>
        <v>100</v>
      </c>
      <c r="H166" s="532">
        <f>IF(ISNUMBER(Regressions!H176),ROUND(Regressions!H176, 1), NA())</f>
        <v>0</v>
      </c>
      <c r="I166" s="533">
        <f>IF(ISNUMBER(Regressions!I176),ROUND(Regressions!I176, 1), NA())</f>
        <v>0</v>
      </c>
      <c r="J166" s="534">
        <f>IF(ISNUMBER(Regressions!K176),ROUND(Regressions!K176, 1), NA())</f>
        <v>100</v>
      </c>
      <c r="K166" s="530">
        <f>IF(ISNUMBER(Regressions!L176),ROUND(Regressions!L176, 1), NA())</f>
        <v>100</v>
      </c>
      <c r="L166" s="535">
        <f>IF(ISNUMBER(Regressions!M176),ROUND(Regressions!M176, 1), NA())</f>
        <v>100</v>
      </c>
      <c r="M166" s="532">
        <f>IF(ISNUMBER(Regressions!N176),ROUND(Regressions!N176, 1), NA())</f>
        <v>0</v>
      </c>
      <c r="N166" s="533">
        <f>IF(ISNUMBER(Regressions!O176),ROUND(Regressions!O176, 1), NA())</f>
        <v>0</v>
      </c>
      <c r="O166" s="534">
        <f>IF(ISNUMBER(Regressions!Q176),ROUND(Regressions!Q176, 1), NA())</f>
        <v>100</v>
      </c>
      <c r="P166" s="530">
        <f>IF(ISNUMBER(Regressions!R176),ROUND(Regressions!R176, 1), NA())</f>
        <v>100</v>
      </c>
      <c r="Q166" s="536">
        <f>IF(ISNUMBER(Regressions!S176),ROUND(Regressions!S176, 1), NA())</f>
        <v>100</v>
      </c>
      <c r="R166" s="532">
        <f>IF(ISNUMBER(Regressions!T176),ROUND(Regressions!T176, 1), NA())</f>
        <v>0</v>
      </c>
      <c r="S166" s="533">
        <f>IF(ISNUMBER(Regressions!U176),ROUND(Regressions!U176, 1), NA())</f>
        <v>0</v>
      </c>
    </row>
    <row r="167" spans="1:19" x14ac:dyDescent="0.25">
      <c r="A167" s="525" t="e">
        <f>+Introduction!$C$7</f>
        <v>#N/A</v>
      </c>
      <c r="B167" s="526">
        <f>IF(ISBLANK(Regressions!B177), " ", Regressions!B177)</f>
        <v>2008</v>
      </c>
      <c r="C167" s="525" t="e">
        <f>HLOOKUP(Introduction!$G$4,nametranslations,29,FALSE)</f>
        <v>#N/A</v>
      </c>
      <c r="D167" s="528">
        <f>IF(ISBLANK(Regressions!D177), " ", Regressions!D177)</f>
        <v>3381</v>
      </c>
      <c r="E167" s="529">
        <f>IF(ISNUMBER(Regressions!E177),ROUND(Regressions!E177, 1), NA())</f>
        <v>100</v>
      </c>
      <c r="F167" s="530">
        <f>IF(ISNUMBER(Regressions!F177),ROUND(Regressions!F177, 1), NA())</f>
        <v>100</v>
      </c>
      <c r="G167" s="531">
        <f>IF(ISNUMBER(Regressions!G177),ROUND(Regressions!G177, 1), NA())</f>
        <v>100</v>
      </c>
      <c r="H167" s="532">
        <f>IF(ISNUMBER(Regressions!H177),ROUND(Regressions!H177, 1), NA())</f>
        <v>0</v>
      </c>
      <c r="I167" s="533">
        <f>IF(ISNUMBER(Regressions!I177),ROUND(Regressions!I177, 1), NA())</f>
        <v>0</v>
      </c>
      <c r="J167" s="534">
        <f>IF(ISNUMBER(Regressions!K177),ROUND(Regressions!K177, 1), NA())</f>
        <v>100</v>
      </c>
      <c r="K167" s="530">
        <f>IF(ISNUMBER(Regressions!L177),ROUND(Regressions!L177, 1), NA())</f>
        <v>100</v>
      </c>
      <c r="L167" s="535">
        <f>IF(ISNUMBER(Regressions!M177),ROUND(Regressions!M177, 1), NA())</f>
        <v>100</v>
      </c>
      <c r="M167" s="532">
        <f>IF(ISNUMBER(Regressions!N177),ROUND(Regressions!N177, 1), NA())</f>
        <v>0</v>
      </c>
      <c r="N167" s="533">
        <f>IF(ISNUMBER(Regressions!O177),ROUND(Regressions!O177, 1), NA())</f>
        <v>0</v>
      </c>
      <c r="O167" s="534">
        <f>IF(ISNUMBER(Regressions!Q177),ROUND(Regressions!Q177, 1), NA())</f>
        <v>100</v>
      </c>
      <c r="P167" s="530">
        <f>IF(ISNUMBER(Regressions!R177),ROUND(Regressions!R177, 1), NA())</f>
        <v>100</v>
      </c>
      <c r="Q167" s="536">
        <f>IF(ISNUMBER(Regressions!S177),ROUND(Regressions!S177, 1), NA())</f>
        <v>100</v>
      </c>
      <c r="R167" s="532">
        <f>IF(ISNUMBER(Regressions!T177),ROUND(Regressions!T177, 1), NA())</f>
        <v>0</v>
      </c>
      <c r="S167" s="533">
        <f>IF(ISNUMBER(Regressions!U177),ROUND(Regressions!U177, 1), NA())</f>
        <v>0</v>
      </c>
    </row>
    <row r="168" spans="1:19" x14ac:dyDescent="0.25">
      <c r="A168" s="525" t="e">
        <f>+Introduction!$C$7</f>
        <v>#N/A</v>
      </c>
      <c r="B168" s="526">
        <f>IF(ISBLANK(Regressions!B178), " ", Regressions!B178)</f>
        <v>2009</v>
      </c>
      <c r="C168" s="525" t="e">
        <f>HLOOKUP(Introduction!$G$4,nametranslations,29,FALSE)</f>
        <v>#N/A</v>
      </c>
      <c r="D168" s="528">
        <f>IF(ISBLANK(Regressions!D178), " ", Regressions!D178)</f>
        <v>3417</v>
      </c>
      <c r="E168" s="529">
        <f>IF(ISNUMBER(Regressions!E178),ROUND(Regressions!E178, 1), NA())</f>
        <v>100</v>
      </c>
      <c r="F168" s="530">
        <f>IF(ISNUMBER(Regressions!F178),ROUND(Regressions!F178, 1), NA())</f>
        <v>100</v>
      </c>
      <c r="G168" s="531">
        <f>IF(ISNUMBER(Regressions!G178),ROUND(Regressions!G178, 1), NA())</f>
        <v>100</v>
      </c>
      <c r="H168" s="532">
        <f>IF(ISNUMBER(Regressions!H178),ROUND(Regressions!H178, 1), NA())</f>
        <v>0</v>
      </c>
      <c r="I168" s="533">
        <f>IF(ISNUMBER(Regressions!I178),ROUND(Regressions!I178, 1), NA())</f>
        <v>0</v>
      </c>
      <c r="J168" s="534">
        <f>IF(ISNUMBER(Regressions!K178),ROUND(Regressions!K178, 1), NA())</f>
        <v>100</v>
      </c>
      <c r="K168" s="530">
        <f>IF(ISNUMBER(Regressions!L178),ROUND(Regressions!L178, 1), NA())</f>
        <v>100</v>
      </c>
      <c r="L168" s="535">
        <f>IF(ISNUMBER(Regressions!M178),ROUND(Regressions!M178, 1), NA())</f>
        <v>100</v>
      </c>
      <c r="M168" s="532">
        <f>IF(ISNUMBER(Regressions!N178),ROUND(Regressions!N178, 1), NA())</f>
        <v>0</v>
      </c>
      <c r="N168" s="533">
        <f>IF(ISNUMBER(Regressions!O178),ROUND(Regressions!O178, 1), NA())</f>
        <v>0</v>
      </c>
      <c r="O168" s="534">
        <f>IF(ISNUMBER(Regressions!Q178),ROUND(Regressions!Q178, 1), NA())</f>
        <v>100</v>
      </c>
      <c r="P168" s="530">
        <f>IF(ISNUMBER(Regressions!R178),ROUND(Regressions!R178, 1), NA())</f>
        <v>100</v>
      </c>
      <c r="Q168" s="536">
        <f>IF(ISNUMBER(Regressions!S178),ROUND(Regressions!S178, 1), NA())</f>
        <v>100</v>
      </c>
      <c r="R168" s="532">
        <f>IF(ISNUMBER(Regressions!T178),ROUND(Regressions!T178, 1), NA())</f>
        <v>0</v>
      </c>
      <c r="S168" s="533">
        <f>IF(ISNUMBER(Regressions!U178),ROUND(Regressions!U178, 1), NA())</f>
        <v>0</v>
      </c>
    </row>
    <row r="169" spans="1:19" x14ac:dyDescent="0.25">
      <c r="A169" s="525" t="e">
        <f>+Introduction!$C$7</f>
        <v>#N/A</v>
      </c>
      <c r="B169" s="526">
        <f>IF(ISBLANK(Regressions!B179), " ", Regressions!B179)</f>
        <v>2010</v>
      </c>
      <c r="C169" s="525" t="e">
        <f>HLOOKUP(Introduction!$G$4,nametranslations,29,FALSE)</f>
        <v>#N/A</v>
      </c>
      <c r="D169" s="528">
        <f>IF(ISBLANK(Regressions!D179), " ", Regressions!D179)</f>
        <v>3439</v>
      </c>
      <c r="E169" s="529">
        <f>IF(ISNUMBER(Regressions!E179),ROUND(Regressions!E179, 1), NA())</f>
        <v>100</v>
      </c>
      <c r="F169" s="530">
        <f>IF(ISNUMBER(Regressions!F179),ROUND(Regressions!F179, 1), NA())</f>
        <v>100</v>
      </c>
      <c r="G169" s="531">
        <f>IF(ISNUMBER(Regressions!G179),ROUND(Regressions!G179, 1), NA())</f>
        <v>100</v>
      </c>
      <c r="H169" s="532">
        <f>IF(ISNUMBER(Regressions!H179),ROUND(Regressions!H179, 1), NA())</f>
        <v>0</v>
      </c>
      <c r="I169" s="533">
        <f>IF(ISNUMBER(Regressions!I179),ROUND(Regressions!I179, 1), NA())</f>
        <v>0</v>
      </c>
      <c r="J169" s="534">
        <f>IF(ISNUMBER(Regressions!K179),ROUND(Regressions!K179, 1), NA())</f>
        <v>100</v>
      </c>
      <c r="K169" s="530">
        <f>IF(ISNUMBER(Regressions!L179),ROUND(Regressions!L179, 1), NA())</f>
        <v>100</v>
      </c>
      <c r="L169" s="535">
        <f>IF(ISNUMBER(Regressions!M179),ROUND(Regressions!M179, 1), NA())</f>
        <v>100</v>
      </c>
      <c r="M169" s="532">
        <f>IF(ISNUMBER(Regressions!N179),ROUND(Regressions!N179, 1), NA())</f>
        <v>0</v>
      </c>
      <c r="N169" s="533">
        <f>IF(ISNUMBER(Regressions!O179),ROUND(Regressions!O179, 1), NA())</f>
        <v>0</v>
      </c>
      <c r="O169" s="534">
        <f>IF(ISNUMBER(Regressions!Q179),ROUND(Regressions!Q179, 1), NA())</f>
        <v>100</v>
      </c>
      <c r="P169" s="530">
        <f>IF(ISNUMBER(Regressions!R179),ROUND(Regressions!R179, 1), NA())</f>
        <v>100</v>
      </c>
      <c r="Q169" s="536">
        <f>IF(ISNUMBER(Regressions!S179),ROUND(Regressions!S179, 1), NA())</f>
        <v>100</v>
      </c>
      <c r="R169" s="532">
        <f>IF(ISNUMBER(Regressions!T179),ROUND(Regressions!T179, 1), NA())</f>
        <v>0</v>
      </c>
      <c r="S169" s="533">
        <f>IF(ISNUMBER(Regressions!U179),ROUND(Regressions!U179, 1), NA())</f>
        <v>0</v>
      </c>
    </row>
    <row r="170" spans="1:19" x14ac:dyDescent="0.25">
      <c r="A170" s="525" t="e">
        <f>+Introduction!$C$7</f>
        <v>#N/A</v>
      </c>
      <c r="B170" s="526">
        <f>IF(ISBLANK(Regressions!B180), " ", Regressions!B180)</f>
        <v>2011</v>
      </c>
      <c r="C170" s="525" t="e">
        <f>HLOOKUP(Introduction!$G$4,nametranslations,29,FALSE)</f>
        <v>#N/A</v>
      </c>
      <c r="D170" s="528">
        <f>IF(ISBLANK(Regressions!D180), " ", Regressions!D180)</f>
        <v>3515</v>
      </c>
      <c r="E170" s="529">
        <f>IF(ISNUMBER(Regressions!E180),ROUND(Regressions!E180, 1), NA())</f>
        <v>100</v>
      </c>
      <c r="F170" s="530">
        <f>IF(ISNUMBER(Regressions!F180),ROUND(Regressions!F180, 1), NA())</f>
        <v>100</v>
      </c>
      <c r="G170" s="531">
        <f>IF(ISNUMBER(Regressions!G180),ROUND(Regressions!G180, 1), NA())</f>
        <v>100</v>
      </c>
      <c r="H170" s="532">
        <f>IF(ISNUMBER(Regressions!H180),ROUND(Regressions!H180, 1), NA())</f>
        <v>0</v>
      </c>
      <c r="I170" s="533">
        <f>IF(ISNUMBER(Regressions!I180),ROUND(Regressions!I180, 1), NA())</f>
        <v>0</v>
      </c>
      <c r="J170" s="534">
        <f>IF(ISNUMBER(Regressions!K180),ROUND(Regressions!K180, 1), NA())</f>
        <v>100</v>
      </c>
      <c r="K170" s="530">
        <f>IF(ISNUMBER(Regressions!L180),ROUND(Regressions!L180, 1), NA())</f>
        <v>100</v>
      </c>
      <c r="L170" s="535">
        <f>IF(ISNUMBER(Regressions!M180),ROUND(Regressions!M180, 1), NA())</f>
        <v>100</v>
      </c>
      <c r="M170" s="532">
        <f>IF(ISNUMBER(Regressions!N180),ROUND(Regressions!N180, 1), NA())</f>
        <v>0</v>
      </c>
      <c r="N170" s="533">
        <f>IF(ISNUMBER(Regressions!O180),ROUND(Regressions!O180, 1), NA())</f>
        <v>0</v>
      </c>
      <c r="O170" s="534">
        <f>IF(ISNUMBER(Regressions!Q180),ROUND(Regressions!Q180, 1), NA())</f>
        <v>100</v>
      </c>
      <c r="P170" s="530">
        <f>IF(ISNUMBER(Regressions!R180),ROUND(Regressions!R180, 1), NA())</f>
        <v>100</v>
      </c>
      <c r="Q170" s="536">
        <f>IF(ISNUMBER(Regressions!S180),ROUND(Regressions!S180, 1), NA())</f>
        <v>100</v>
      </c>
      <c r="R170" s="532">
        <f>IF(ISNUMBER(Regressions!T180),ROUND(Regressions!T180, 1), NA())</f>
        <v>0</v>
      </c>
      <c r="S170" s="533">
        <f>IF(ISNUMBER(Regressions!U180),ROUND(Regressions!U180, 1), NA())</f>
        <v>0</v>
      </c>
    </row>
    <row r="171" spans="1:19" x14ac:dyDescent="0.25">
      <c r="A171" s="525" t="e">
        <f>+Introduction!$C$7</f>
        <v>#N/A</v>
      </c>
      <c r="B171" s="526">
        <f>IF(ISBLANK(Regressions!B181), " ", Regressions!B181)</f>
        <v>2012</v>
      </c>
      <c r="C171" s="525" t="e">
        <f>HLOOKUP(Introduction!$G$4,nametranslations,29,FALSE)</f>
        <v>#N/A</v>
      </c>
      <c r="D171" s="528">
        <f>IF(ISBLANK(Regressions!D181), " ", Regressions!D181)</f>
        <v>3704</v>
      </c>
      <c r="E171" s="529">
        <f>IF(ISNUMBER(Regressions!E181),ROUND(Regressions!E181, 1), NA())</f>
        <v>100</v>
      </c>
      <c r="F171" s="530">
        <f>IF(ISNUMBER(Regressions!F181),ROUND(Regressions!F181, 1), NA())</f>
        <v>100</v>
      </c>
      <c r="G171" s="531">
        <f>IF(ISNUMBER(Regressions!G181),ROUND(Regressions!G181, 1), NA())</f>
        <v>100</v>
      </c>
      <c r="H171" s="532">
        <f>IF(ISNUMBER(Regressions!H181),ROUND(Regressions!H181, 1), NA())</f>
        <v>0</v>
      </c>
      <c r="I171" s="533">
        <f>IF(ISNUMBER(Regressions!I181),ROUND(Regressions!I181, 1), NA())</f>
        <v>0</v>
      </c>
      <c r="J171" s="534">
        <f>IF(ISNUMBER(Regressions!K181),ROUND(Regressions!K181, 1), NA())</f>
        <v>100</v>
      </c>
      <c r="K171" s="530">
        <f>IF(ISNUMBER(Regressions!L181),ROUND(Regressions!L181, 1), NA())</f>
        <v>100</v>
      </c>
      <c r="L171" s="535">
        <f>IF(ISNUMBER(Regressions!M181),ROUND(Regressions!M181, 1), NA())</f>
        <v>100</v>
      </c>
      <c r="M171" s="532">
        <f>IF(ISNUMBER(Regressions!N181),ROUND(Regressions!N181, 1), NA())</f>
        <v>0</v>
      </c>
      <c r="N171" s="533">
        <f>IF(ISNUMBER(Regressions!O181),ROUND(Regressions!O181, 1), NA())</f>
        <v>0</v>
      </c>
      <c r="O171" s="534">
        <f>IF(ISNUMBER(Regressions!Q181),ROUND(Regressions!Q181, 1), NA())</f>
        <v>100</v>
      </c>
      <c r="P171" s="530">
        <f>IF(ISNUMBER(Regressions!R181),ROUND(Regressions!R181, 1), NA())</f>
        <v>100</v>
      </c>
      <c r="Q171" s="536">
        <f>IF(ISNUMBER(Regressions!S181),ROUND(Regressions!S181, 1), NA())</f>
        <v>100</v>
      </c>
      <c r="R171" s="532">
        <f>IF(ISNUMBER(Regressions!T181),ROUND(Regressions!T181, 1), NA())</f>
        <v>0</v>
      </c>
      <c r="S171" s="533">
        <f>IF(ISNUMBER(Regressions!U181),ROUND(Regressions!U181, 1), NA())</f>
        <v>0</v>
      </c>
    </row>
    <row r="172" spans="1:19" x14ac:dyDescent="0.25">
      <c r="A172" s="525" t="e">
        <f>+Introduction!$C$7</f>
        <v>#N/A</v>
      </c>
      <c r="B172" s="526">
        <f>IF(ISBLANK(Regressions!B182), " ", Regressions!B182)</f>
        <v>2013</v>
      </c>
      <c r="C172" s="525" t="e">
        <f>HLOOKUP(Introduction!$G$4,nametranslations,29,FALSE)</f>
        <v>#N/A</v>
      </c>
      <c r="D172" s="528">
        <f>IF(ISBLANK(Regressions!D182), " ", Regressions!D182)</f>
        <v>3821</v>
      </c>
      <c r="E172" s="529">
        <f>IF(ISNUMBER(Regressions!E182),ROUND(Regressions!E182, 1), NA())</f>
        <v>100</v>
      </c>
      <c r="F172" s="530">
        <f>IF(ISNUMBER(Regressions!F182),ROUND(Regressions!F182, 1), NA())</f>
        <v>100</v>
      </c>
      <c r="G172" s="531">
        <f>IF(ISNUMBER(Regressions!G182),ROUND(Regressions!G182, 1), NA())</f>
        <v>100</v>
      </c>
      <c r="H172" s="532">
        <f>IF(ISNUMBER(Regressions!H182),ROUND(Regressions!H182, 1), NA())</f>
        <v>0</v>
      </c>
      <c r="I172" s="533">
        <f>IF(ISNUMBER(Regressions!I182),ROUND(Regressions!I182, 1), NA())</f>
        <v>0</v>
      </c>
      <c r="J172" s="534">
        <f>IF(ISNUMBER(Regressions!K182),ROUND(Regressions!K182, 1), NA())</f>
        <v>100</v>
      </c>
      <c r="K172" s="530">
        <f>IF(ISNUMBER(Regressions!L182),ROUND(Regressions!L182, 1), NA())</f>
        <v>100</v>
      </c>
      <c r="L172" s="535">
        <f>IF(ISNUMBER(Regressions!M182),ROUND(Regressions!M182, 1), NA())</f>
        <v>100</v>
      </c>
      <c r="M172" s="532">
        <f>IF(ISNUMBER(Regressions!N182),ROUND(Regressions!N182, 1), NA())</f>
        <v>0</v>
      </c>
      <c r="N172" s="533">
        <f>IF(ISNUMBER(Regressions!O182),ROUND(Regressions!O182, 1), NA())</f>
        <v>0</v>
      </c>
      <c r="O172" s="534">
        <f>IF(ISNUMBER(Regressions!Q182),ROUND(Regressions!Q182, 1), NA())</f>
        <v>100</v>
      </c>
      <c r="P172" s="530">
        <f>IF(ISNUMBER(Regressions!R182),ROUND(Regressions!R182, 1), NA())</f>
        <v>100</v>
      </c>
      <c r="Q172" s="536">
        <f>IF(ISNUMBER(Regressions!S182),ROUND(Regressions!S182, 1), NA())</f>
        <v>100</v>
      </c>
      <c r="R172" s="532">
        <f>IF(ISNUMBER(Regressions!T182),ROUND(Regressions!T182, 1), NA())</f>
        <v>0</v>
      </c>
      <c r="S172" s="533">
        <f>IF(ISNUMBER(Regressions!U182),ROUND(Regressions!U182, 1), NA())</f>
        <v>0</v>
      </c>
    </row>
    <row r="173" spans="1:19" x14ac:dyDescent="0.25">
      <c r="A173" s="525" t="e">
        <f>+Introduction!$C$7</f>
        <v>#N/A</v>
      </c>
      <c r="B173" s="526">
        <f>IF(ISBLANK(Regressions!B183), " ", Regressions!B183)</f>
        <v>2014</v>
      </c>
      <c r="C173" s="525" t="e">
        <f>HLOOKUP(Introduction!$G$4,nametranslations,29,FALSE)</f>
        <v>#N/A</v>
      </c>
      <c r="D173" s="528">
        <f>IF(ISBLANK(Regressions!D183), " ", Regressions!D183)</f>
        <v>3831</v>
      </c>
      <c r="E173" s="529">
        <f>IF(ISNUMBER(Regressions!E183),ROUND(Regressions!E183, 1), NA())</f>
        <v>100</v>
      </c>
      <c r="F173" s="530">
        <f>IF(ISNUMBER(Regressions!F183),ROUND(Regressions!F183, 1), NA())</f>
        <v>100</v>
      </c>
      <c r="G173" s="531">
        <f>IF(ISNUMBER(Regressions!G183),ROUND(Regressions!G183, 1), NA())</f>
        <v>100</v>
      </c>
      <c r="H173" s="532">
        <f>IF(ISNUMBER(Regressions!H183),ROUND(Regressions!H183, 1), NA())</f>
        <v>0</v>
      </c>
      <c r="I173" s="533">
        <f>IF(ISNUMBER(Regressions!I183),ROUND(Regressions!I183, 1), NA())</f>
        <v>0</v>
      </c>
      <c r="J173" s="534">
        <f>IF(ISNUMBER(Regressions!K183),ROUND(Regressions!K183, 1), NA())</f>
        <v>100</v>
      </c>
      <c r="K173" s="530">
        <f>IF(ISNUMBER(Regressions!L183),ROUND(Regressions!L183, 1), NA())</f>
        <v>100</v>
      </c>
      <c r="L173" s="535">
        <f>IF(ISNUMBER(Regressions!M183),ROUND(Regressions!M183, 1), NA())</f>
        <v>100</v>
      </c>
      <c r="M173" s="532">
        <f>IF(ISNUMBER(Regressions!N183),ROUND(Regressions!N183, 1), NA())</f>
        <v>0</v>
      </c>
      <c r="N173" s="533">
        <f>IF(ISNUMBER(Regressions!O183),ROUND(Regressions!O183, 1), NA())</f>
        <v>0</v>
      </c>
      <c r="O173" s="534">
        <f>IF(ISNUMBER(Regressions!Q183),ROUND(Regressions!Q183, 1), NA())</f>
        <v>100</v>
      </c>
      <c r="P173" s="530">
        <f>IF(ISNUMBER(Regressions!R183),ROUND(Regressions!R183, 1), NA())</f>
        <v>100</v>
      </c>
      <c r="Q173" s="536">
        <f>IF(ISNUMBER(Regressions!S183),ROUND(Regressions!S183, 1), NA())</f>
        <v>100</v>
      </c>
      <c r="R173" s="532">
        <f>IF(ISNUMBER(Regressions!T183),ROUND(Regressions!T183, 1), NA())</f>
        <v>0</v>
      </c>
      <c r="S173" s="533">
        <f>IF(ISNUMBER(Regressions!U183),ROUND(Regressions!U183, 1), NA())</f>
        <v>0</v>
      </c>
    </row>
    <row r="174" spans="1:19" x14ac:dyDescent="0.25">
      <c r="A174" s="525" t="e">
        <f>+Introduction!$C$7</f>
        <v>#N/A</v>
      </c>
      <c r="B174" s="526">
        <f>IF(ISBLANK(Regressions!B184), " ", Regressions!B184)</f>
        <v>2015</v>
      </c>
      <c r="C174" s="525" t="e">
        <f>HLOOKUP(Introduction!$G$4,nametranslations,29,FALSE)</f>
        <v>#N/A</v>
      </c>
      <c r="D174" s="528">
        <f>IF(ISBLANK(Regressions!D184), " ", Regressions!D184)</f>
        <v>3812</v>
      </c>
      <c r="E174" s="529">
        <f>IF(ISNUMBER(Regressions!E184),ROUND(Regressions!E184, 1), NA())</f>
        <v>100</v>
      </c>
      <c r="F174" s="530">
        <f>IF(ISNUMBER(Regressions!F184),ROUND(Regressions!F184, 1), NA())</f>
        <v>100</v>
      </c>
      <c r="G174" s="531">
        <f>IF(ISNUMBER(Regressions!G184),ROUND(Regressions!G184, 1), NA())</f>
        <v>100</v>
      </c>
      <c r="H174" s="532">
        <f>IF(ISNUMBER(Regressions!H184),ROUND(Regressions!H184, 1), NA())</f>
        <v>0</v>
      </c>
      <c r="I174" s="533">
        <f>IF(ISNUMBER(Regressions!I184),ROUND(Regressions!I184, 1), NA())</f>
        <v>0</v>
      </c>
      <c r="J174" s="534">
        <f>IF(ISNUMBER(Regressions!K184),ROUND(Regressions!K184, 1), NA())</f>
        <v>100</v>
      </c>
      <c r="K174" s="530">
        <f>IF(ISNUMBER(Regressions!L184),ROUND(Regressions!L184, 1), NA())</f>
        <v>100</v>
      </c>
      <c r="L174" s="535">
        <f>IF(ISNUMBER(Regressions!M184),ROUND(Regressions!M184, 1), NA())</f>
        <v>100</v>
      </c>
      <c r="M174" s="532">
        <f>IF(ISNUMBER(Regressions!N184),ROUND(Regressions!N184, 1), NA())</f>
        <v>0</v>
      </c>
      <c r="N174" s="533">
        <f>IF(ISNUMBER(Regressions!O184),ROUND(Regressions!O184, 1), NA())</f>
        <v>0</v>
      </c>
      <c r="O174" s="534">
        <f>IF(ISNUMBER(Regressions!Q184),ROUND(Regressions!Q184, 1), NA())</f>
        <v>100</v>
      </c>
      <c r="P174" s="530">
        <f>IF(ISNUMBER(Regressions!R184),ROUND(Regressions!R184, 1), NA())</f>
        <v>100</v>
      </c>
      <c r="Q174" s="536">
        <f>IF(ISNUMBER(Regressions!S184),ROUND(Regressions!S184, 1), NA())</f>
        <v>100</v>
      </c>
      <c r="R174" s="532">
        <f>IF(ISNUMBER(Regressions!T184),ROUND(Regressions!T184, 1), NA())</f>
        <v>0</v>
      </c>
      <c r="S174" s="533">
        <f>IF(ISNUMBER(Regressions!U184),ROUND(Regressions!U184, 1), NA())</f>
        <v>0</v>
      </c>
    </row>
    <row r="175" spans="1:19" x14ac:dyDescent="0.25">
      <c r="A175" s="525" t="e">
        <f>+Introduction!$C$7</f>
        <v>#N/A</v>
      </c>
      <c r="B175" s="526">
        <f>IF(ISBLANK(Regressions!B185), " ", Regressions!B185)</f>
        <v>2016</v>
      </c>
      <c r="C175" s="525" t="e">
        <f>HLOOKUP(Introduction!$G$4,nametranslations,29,FALSE)</f>
        <v>#N/A</v>
      </c>
      <c r="D175" s="528">
        <f>IF(ISBLANK(Regressions!D185), " ", Regressions!D185)</f>
        <v>3823</v>
      </c>
      <c r="E175" s="529">
        <f>IF(ISNUMBER(Regressions!E185),ROUND(Regressions!E185, 1), NA())</f>
        <v>100</v>
      </c>
      <c r="F175" s="530">
        <f>IF(ISNUMBER(Regressions!F185),ROUND(Regressions!F185, 1), NA())</f>
        <v>100</v>
      </c>
      <c r="G175" s="531">
        <f>IF(ISNUMBER(Regressions!G185),ROUND(Regressions!G185, 1), NA())</f>
        <v>100</v>
      </c>
      <c r="H175" s="532">
        <f>IF(ISNUMBER(Regressions!H185),ROUND(Regressions!H185, 1), NA())</f>
        <v>0</v>
      </c>
      <c r="I175" s="533">
        <f>IF(ISNUMBER(Regressions!I185),ROUND(Regressions!I185, 1), NA())</f>
        <v>0</v>
      </c>
      <c r="J175" s="534">
        <f>IF(ISNUMBER(Regressions!K185),ROUND(Regressions!K185, 1), NA())</f>
        <v>100</v>
      </c>
      <c r="K175" s="530">
        <f>IF(ISNUMBER(Regressions!L185),ROUND(Regressions!L185, 1), NA())</f>
        <v>100</v>
      </c>
      <c r="L175" s="535">
        <f>IF(ISNUMBER(Regressions!M185),ROUND(Regressions!M185, 1), NA())</f>
        <v>100</v>
      </c>
      <c r="M175" s="532">
        <f>IF(ISNUMBER(Regressions!N185),ROUND(Regressions!N185, 1), NA())</f>
        <v>0</v>
      </c>
      <c r="N175" s="533">
        <f>IF(ISNUMBER(Regressions!O185),ROUND(Regressions!O185, 1), NA())</f>
        <v>0</v>
      </c>
      <c r="O175" s="534">
        <f>IF(ISNUMBER(Regressions!Q185),ROUND(Regressions!Q185, 1), NA())</f>
        <v>100</v>
      </c>
      <c r="P175" s="530">
        <f>IF(ISNUMBER(Regressions!R185),ROUND(Regressions!R185, 1), NA())</f>
        <v>100</v>
      </c>
      <c r="Q175" s="536">
        <f>IF(ISNUMBER(Regressions!S185),ROUND(Regressions!S185, 1), NA())</f>
        <v>100</v>
      </c>
      <c r="R175" s="532">
        <f>IF(ISNUMBER(Regressions!T185),ROUND(Regressions!T185, 1), NA())</f>
        <v>0</v>
      </c>
      <c r="S175" s="533">
        <f>IF(ISNUMBER(Regressions!U185),ROUND(Regressions!U185, 1), NA())</f>
        <v>0</v>
      </c>
    </row>
    <row r="176" spans="1:19" x14ac:dyDescent="0.25">
      <c r="A176" s="525" t="e">
        <f>+Introduction!$C$7</f>
        <v>#N/A</v>
      </c>
      <c r="B176" s="526">
        <f>IF(ISBLANK(Regressions!B186), " ", Regressions!B186)</f>
        <v>2017</v>
      </c>
      <c r="C176" s="525" t="e">
        <f>HLOOKUP(Introduction!$G$4,nametranslations,29,FALSE)</f>
        <v>#N/A</v>
      </c>
      <c r="D176" s="528">
        <f>IF(ISBLANK(Regressions!D186), " ", Regressions!D186)</f>
        <v>3851</v>
      </c>
      <c r="E176" s="529">
        <f>IF(ISNUMBER(Regressions!E186),ROUND(Regressions!E186, 1), NA())</f>
        <v>100</v>
      </c>
      <c r="F176" s="530">
        <f>IF(ISNUMBER(Regressions!F186),ROUND(Regressions!F186, 1), NA())</f>
        <v>100</v>
      </c>
      <c r="G176" s="531">
        <f>IF(ISNUMBER(Regressions!G186),ROUND(Regressions!G186, 1), NA())</f>
        <v>100</v>
      </c>
      <c r="H176" s="532">
        <f>IF(ISNUMBER(Regressions!H186),ROUND(Regressions!H186, 1), NA())</f>
        <v>0</v>
      </c>
      <c r="I176" s="533">
        <f>IF(ISNUMBER(Regressions!I186),ROUND(Regressions!I186, 1), NA())</f>
        <v>0</v>
      </c>
      <c r="J176" s="534">
        <f>IF(ISNUMBER(Regressions!K186),ROUND(Regressions!K186, 1), NA())</f>
        <v>100</v>
      </c>
      <c r="K176" s="530">
        <f>IF(ISNUMBER(Regressions!L186),ROUND(Regressions!L186, 1), NA())</f>
        <v>100</v>
      </c>
      <c r="L176" s="535">
        <f>IF(ISNUMBER(Regressions!M186),ROUND(Regressions!M186, 1), NA())</f>
        <v>100</v>
      </c>
      <c r="M176" s="532">
        <f>IF(ISNUMBER(Regressions!N186),ROUND(Regressions!N186, 1), NA())</f>
        <v>0</v>
      </c>
      <c r="N176" s="533">
        <f>IF(ISNUMBER(Regressions!O186),ROUND(Regressions!O186, 1), NA())</f>
        <v>0</v>
      </c>
      <c r="O176" s="534">
        <f>IF(ISNUMBER(Regressions!Q186),ROUND(Regressions!Q186, 1), NA())</f>
        <v>100</v>
      </c>
      <c r="P176" s="530">
        <f>IF(ISNUMBER(Regressions!R186),ROUND(Regressions!R186, 1), NA())</f>
        <v>100</v>
      </c>
      <c r="Q176" s="536">
        <f>IF(ISNUMBER(Regressions!S186),ROUND(Regressions!S186, 1), NA())</f>
        <v>100</v>
      </c>
      <c r="R176" s="532">
        <f>IF(ISNUMBER(Regressions!T186),ROUND(Regressions!T186, 1), NA())</f>
        <v>0</v>
      </c>
      <c r="S176" s="533">
        <f>IF(ISNUMBER(Regressions!U186),ROUND(Regressions!U186, 1), NA())</f>
        <v>0</v>
      </c>
    </row>
    <row r="177" spans="1:19" x14ac:dyDescent="0.25">
      <c r="A177" s="525" t="e">
        <f>+Introduction!$C$7</f>
        <v>#N/A</v>
      </c>
      <c r="B177" s="526">
        <f>IF(ISBLANK(Regressions!B187), " ", Regressions!B187)</f>
        <v>2018</v>
      </c>
      <c r="C177" s="525" t="e">
        <f>HLOOKUP(Introduction!$G$4,nametranslations,29,FALSE)</f>
        <v>#N/A</v>
      </c>
      <c r="D177" s="528">
        <f>IF(ISBLANK(Regressions!D187), " ", Regressions!D187)</f>
        <v>3905</v>
      </c>
      <c r="E177" s="529">
        <f>IF(ISNUMBER(Regressions!E187),ROUND(Regressions!E187, 1), NA())</f>
        <v>100</v>
      </c>
      <c r="F177" s="530">
        <f>IF(ISNUMBER(Regressions!F187),ROUND(Regressions!F187, 1), NA())</f>
        <v>100</v>
      </c>
      <c r="G177" s="531">
        <f>IF(ISNUMBER(Regressions!G187),ROUND(Regressions!G187, 1), NA())</f>
        <v>100</v>
      </c>
      <c r="H177" s="532">
        <f>IF(ISNUMBER(Regressions!H187),ROUND(Regressions!H187, 1), NA())</f>
        <v>0</v>
      </c>
      <c r="I177" s="533">
        <f>IF(ISNUMBER(Regressions!I187),ROUND(Regressions!I187, 1), NA())</f>
        <v>0</v>
      </c>
      <c r="J177" s="534">
        <f>IF(ISNUMBER(Regressions!K187),ROUND(Regressions!K187, 1), NA())</f>
        <v>100</v>
      </c>
      <c r="K177" s="530">
        <f>IF(ISNUMBER(Regressions!L187),ROUND(Regressions!L187, 1), NA())</f>
        <v>100</v>
      </c>
      <c r="L177" s="535">
        <f>IF(ISNUMBER(Regressions!M187),ROUND(Regressions!M187, 1), NA())</f>
        <v>100</v>
      </c>
      <c r="M177" s="532">
        <f>IF(ISNUMBER(Regressions!N187),ROUND(Regressions!N187, 1), NA())</f>
        <v>0</v>
      </c>
      <c r="N177" s="533">
        <f>IF(ISNUMBER(Regressions!O187),ROUND(Regressions!O187, 1), NA())</f>
        <v>0</v>
      </c>
      <c r="O177" s="534">
        <f>IF(ISNUMBER(Regressions!Q187),ROUND(Regressions!Q187, 1), NA())</f>
        <v>100</v>
      </c>
      <c r="P177" s="530">
        <f>IF(ISNUMBER(Regressions!R187),ROUND(Regressions!R187, 1), NA())</f>
        <v>100</v>
      </c>
      <c r="Q177" s="536">
        <f>IF(ISNUMBER(Regressions!S187),ROUND(Regressions!S187, 1), NA())</f>
        <v>100</v>
      </c>
      <c r="R177" s="532">
        <f>IF(ISNUMBER(Regressions!T187),ROUND(Regressions!T187, 1), NA())</f>
        <v>0</v>
      </c>
      <c r="S177" s="533">
        <f>IF(ISNUMBER(Regressions!U187),ROUND(Regressions!U187, 1), NA())</f>
        <v>0</v>
      </c>
    </row>
    <row r="178" spans="1:19" x14ac:dyDescent="0.25">
      <c r="A178" s="525" t="e">
        <f>+Introduction!$C$7</f>
        <v>#N/A</v>
      </c>
      <c r="B178" s="526">
        <f>IF(ISBLANK(Regressions!B188), " ", Regressions!B188)</f>
        <v>2019</v>
      </c>
      <c r="C178" s="525" t="e">
        <f>HLOOKUP(Introduction!$G$4,nametranslations,29,FALSE)</f>
        <v>#N/A</v>
      </c>
      <c r="D178" s="528">
        <f>IF(ISBLANK(Regressions!D188), " ", Regressions!D188)</f>
        <v>4016</v>
      </c>
      <c r="E178" s="529">
        <f>IF(ISNUMBER(Regressions!E188),ROUND(Regressions!E188, 1), NA())</f>
        <v>100</v>
      </c>
      <c r="F178" s="530">
        <f>IF(ISNUMBER(Regressions!F188),ROUND(Regressions!F188, 1), NA())</f>
        <v>100</v>
      </c>
      <c r="G178" s="531">
        <f>IF(ISNUMBER(Regressions!G188),ROUND(Regressions!G188, 1), NA())</f>
        <v>100</v>
      </c>
      <c r="H178" s="532">
        <f>IF(ISNUMBER(Regressions!H188),ROUND(Regressions!H188, 1), NA())</f>
        <v>0</v>
      </c>
      <c r="I178" s="533">
        <f>IF(ISNUMBER(Regressions!I188),ROUND(Regressions!I188, 1), NA())</f>
        <v>0</v>
      </c>
      <c r="J178" s="534">
        <f>IF(ISNUMBER(Regressions!K188),ROUND(Regressions!K188, 1), NA())</f>
        <v>100</v>
      </c>
      <c r="K178" s="530">
        <f>IF(ISNUMBER(Regressions!L188),ROUND(Regressions!L188, 1), NA())</f>
        <v>100</v>
      </c>
      <c r="L178" s="535">
        <f>IF(ISNUMBER(Regressions!M188),ROUND(Regressions!M188, 1), NA())</f>
        <v>100</v>
      </c>
      <c r="M178" s="532">
        <f>IF(ISNUMBER(Regressions!N188),ROUND(Regressions!N188, 1), NA())</f>
        <v>0</v>
      </c>
      <c r="N178" s="533">
        <f>IF(ISNUMBER(Regressions!O188),ROUND(Regressions!O188, 1), NA())</f>
        <v>0</v>
      </c>
      <c r="O178" s="534">
        <f>IF(ISNUMBER(Regressions!Q188),ROUND(Regressions!Q188, 1), NA())</f>
        <v>100</v>
      </c>
      <c r="P178" s="530">
        <f>IF(ISNUMBER(Regressions!R188),ROUND(Regressions!R188, 1), NA())</f>
        <v>100</v>
      </c>
      <c r="Q178" s="536">
        <f>IF(ISNUMBER(Regressions!S188),ROUND(Regressions!S188, 1), NA())</f>
        <v>100</v>
      </c>
      <c r="R178" s="532">
        <f>IF(ISNUMBER(Regressions!T188),ROUND(Regressions!T188, 1), NA())</f>
        <v>0</v>
      </c>
      <c r="S178" s="533">
        <f>IF(ISNUMBER(Regressions!U188),ROUND(Regressions!U188, 1), NA())</f>
        <v>0</v>
      </c>
    </row>
    <row r="179" spans="1:19" x14ac:dyDescent="0.25">
      <c r="A179" s="525" t="e">
        <f>+Introduction!$C$7</f>
        <v>#N/A</v>
      </c>
      <c r="B179" s="526">
        <f>IF(ISBLANK(Regressions!B189), " ", Regressions!B189)</f>
        <v>2020</v>
      </c>
      <c r="C179" s="525" t="e">
        <f>HLOOKUP(Introduction!$G$4,nametranslations,29,FALSE)</f>
        <v>#N/A</v>
      </c>
      <c r="D179" s="528">
        <f>IF(ISBLANK(Regressions!D189), " ", Regressions!D189)</f>
        <v>4180</v>
      </c>
      <c r="E179" s="529">
        <f>IF(ISNUMBER(Regressions!E189),ROUND(Regressions!E189, 1), NA())</f>
        <v>100</v>
      </c>
      <c r="F179" s="530">
        <f>IF(ISNUMBER(Regressions!F189),ROUND(Regressions!F189, 1), NA())</f>
        <v>100</v>
      </c>
      <c r="G179" s="531">
        <f>IF(ISNUMBER(Regressions!G189),ROUND(Regressions!G189, 1), NA())</f>
        <v>100</v>
      </c>
      <c r="H179" s="532">
        <f>IF(ISNUMBER(Regressions!H189),ROUND(Regressions!H189, 1), NA())</f>
        <v>0</v>
      </c>
      <c r="I179" s="533">
        <f>IF(ISNUMBER(Regressions!I189),ROUND(Regressions!I189, 1), NA())</f>
        <v>0</v>
      </c>
      <c r="J179" s="534">
        <f>IF(ISNUMBER(Regressions!K189),ROUND(Regressions!K189, 1), NA())</f>
        <v>100</v>
      </c>
      <c r="K179" s="530">
        <f>IF(ISNUMBER(Regressions!L189),ROUND(Regressions!L189, 1), NA())</f>
        <v>100</v>
      </c>
      <c r="L179" s="535">
        <f>IF(ISNUMBER(Regressions!M189),ROUND(Regressions!M189, 1), NA())</f>
        <v>100</v>
      </c>
      <c r="M179" s="532">
        <f>IF(ISNUMBER(Regressions!N189),ROUND(Regressions!N189, 1), NA())</f>
        <v>0</v>
      </c>
      <c r="N179" s="533">
        <f>IF(ISNUMBER(Regressions!O189),ROUND(Regressions!O189, 1), NA())</f>
        <v>0</v>
      </c>
      <c r="O179" s="534">
        <f>IF(ISNUMBER(Regressions!Q189),ROUND(Regressions!Q189, 1), NA())</f>
        <v>100</v>
      </c>
      <c r="P179" s="530">
        <f>IF(ISNUMBER(Regressions!R189),ROUND(Regressions!R189, 1), NA())</f>
        <v>100</v>
      </c>
      <c r="Q179" s="536">
        <f>IF(ISNUMBER(Regressions!S189),ROUND(Regressions!S189, 1), NA())</f>
        <v>100</v>
      </c>
      <c r="R179" s="532">
        <f>IF(ISNUMBER(Regressions!T189),ROUND(Regressions!T189, 1), NA())</f>
        <v>0</v>
      </c>
      <c r="S179" s="533">
        <f>IF(ISNUMBER(Regressions!U189),ROUND(Regressions!U189, 1), NA())</f>
        <v>0</v>
      </c>
    </row>
    <row r="180" spans="1:19" x14ac:dyDescent="0.25">
      <c r="A180" s="525" t="e">
        <f>+Introduction!$C$7</f>
        <v>#N/A</v>
      </c>
      <c r="B180" s="526">
        <f>IF(ISBLANK(Regressions!B190), " ", Regressions!B190)</f>
        <v>2021</v>
      </c>
      <c r="C180" s="525" t="e">
        <f>HLOOKUP(Introduction!$G$4,nametranslations,29,FALSE)</f>
        <v>#N/A</v>
      </c>
      <c r="D180" s="528">
        <f>IF(ISBLANK(Regressions!D190), " ", Regressions!D190)</f>
        <v>4354</v>
      </c>
      <c r="E180" s="534">
        <f>IF(ISNUMBER(Regressions!E190),ROUND(Regressions!E190, 1), NA())</f>
        <v>100</v>
      </c>
      <c r="F180" s="537">
        <f>IF(ISNUMBER(Regressions!F190),ROUND(Regressions!F190, 1), NA())</f>
        <v>100</v>
      </c>
      <c r="G180" s="538">
        <f>IF(ISNUMBER(Regressions!G190),ROUND(Regressions!G190, 1), NA())</f>
        <v>100</v>
      </c>
      <c r="H180" s="532">
        <f>IF(ISNUMBER(Regressions!H190),ROUND(Regressions!H190, 1), NA())</f>
        <v>0</v>
      </c>
      <c r="I180" s="533">
        <f>IF(ISNUMBER(Regressions!I190),ROUND(Regressions!I190, 1), NA())</f>
        <v>0</v>
      </c>
      <c r="J180" s="534">
        <f>IF(ISNUMBER(Regressions!K190),ROUND(Regressions!K190, 1), NA())</f>
        <v>100</v>
      </c>
      <c r="K180" s="537">
        <f>IF(ISNUMBER(Regressions!L190),ROUND(Regressions!L190, 1), NA())</f>
        <v>100</v>
      </c>
      <c r="L180" s="539">
        <f>IF(ISNUMBER(Regressions!M190),ROUND(Regressions!M190, 1), NA())</f>
        <v>100</v>
      </c>
      <c r="M180" s="532">
        <f>IF(ISNUMBER(Regressions!N190),ROUND(Regressions!N190, 1), NA())</f>
        <v>0</v>
      </c>
      <c r="N180" s="533">
        <f>IF(ISNUMBER(Regressions!O190),ROUND(Regressions!O190, 1), NA())</f>
        <v>0</v>
      </c>
      <c r="O180" s="534">
        <f>IF(ISNUMBER(Regressions!Q190),ROUND(Regressions!Q190, 1), NA())</f>
        <v>100</v>
      </c>
      <c r="P180" s="537">
        <f>IF(ISNUMBER(Regressions!R190),ROUND(Regressions!R190, 1), NA())</f>
        <v>100</v>
      </c>
      <c r="Q180" s="540">
        <f>IF(ISNUMBER(Regressions!S190),ROUND(Regressions!S190, 1), NA())</f>
        <v>100</v>
      </c>
      <c r="R180" s="532">
        <f>IF(ISNUMBER(Regressions!T190),ROUND(Regressions!T190, 1), NA())</f>
        <v>0</v>
      </c>
      <c r="S180" s="533">
        <f>IF(ISNUMBER(Regressions!U190),ROUND(Regressions!U190, 1), NA())</f>
        <v>0</v>
      </c>
    </row>
    <row r="181" spans="1:19" x14ac:dyDescent="0.25">
      <c r="A181" s="525" t="e">
        <f>+Introduction!$C$7</f>
        <v>#N/A</v>
      </c>
      <c r="B181" s="526">
        <f>IF(ISBLANK(Regressions!B191), " ", Regressions!B191)</f>
        <v>2022</v>
      </c>
      <c r="C181" s="525" t="e">
        <f>HLOOKUP(Introduction!$G$4,nametranslations,29,FALSE)</f>
        <v>#N/A</v>
      </c>
      <c r="D181" s="528">
        <f>IF(ISBLANK(Regressions!D191), " ", Regressions!D191)</f>
        <v>4549</v>
      </c>
      <c r="E181" s="529">
        <f>IF(ISNUMBER(Regressions!E191),ROUND(Regressions!E191, 1), NA())</f>
        <v>100</v>
      </c>
      <c r="F181" s="530">
        <f>IF(ISNUMBER(Regressions!F191),ROUND(Regressions!F191, 1), NA())</f>
        <v>100</v>
      </c>
      <c r="G181" s="531">
        <f>IF(ISNUMBER(Regressions!G191),ROUND(Regressions!G191, 1), NA())</f>
        <v>100</v>
      </c>
      <c r="H181" s="532">
        <f>IF(ISNUMBER(Regressions!H191),ROUND(Regressions!H191, 1), NA())</f>
        <v>0</v>
      </c>
      <c r="I181" s="533">
        <f>IF(ISNUMBER(Regressions!I191),ROUND(Regressions!I191, 1), NA())</f>
        <v>0</v>
      </c>
      <c r="J181" s="534">
        <f>IF(ISNUMBER(Regressions!K191),ROUND(Regressions!K191, 1), NA())</f>
        <v>100</v>
      </c>
      <c r="K181" s="530">
        <f>IF(ISNUMBER(Regressions!L191),ROUND(Regressions!L191, 1), NA())</f>
        <v>100</v>
      </c>
      <c r="L181" s="535">
        <f>IF(ISNUMBER(Regressions!M191),ROUND(Regressions!M191, 1), NA())</f>
        <v>100</v>
      </c>
      <c r="M181" s="532">
        <f>IF(ISNUMBER(Regressions!N191),ROUND(Regressions!N191, 1), NA())</f>
        <v>0</v>
      </c>
      <c r="N181" s="533">
        <f>IF(ISNUMBER(Regressions!O191),ROUND(Regressions!O191, 1), NA())</f>
        <v>0</v>
      </c>
      <c r="O181" s="534">
        <f>IF(ISNUMBER(Regressions!Q191),ROUND(Regressions!Q191, 1), NA())</f>
        <v>100</v>
      </c>
      <c r="P181" s="530">
        <f>IF(ISNUMBER(Regressions!R191),ROUND(Regressions!R191, 1), NA())</f>
        <v>100</v>
      </c>
      <c r="Q181" s="536">
        <f>IF(ISNUMBER(Regressions!S191),ROUND(Regressions!S191, 1), NA())</f>
        <v>100</v>
      </c>
      <c r="R181" s="532">
        <f>IF(ISNUMBER(Regressions!T191),ROUND(Regressions!T191, 1), NA())</f>
        <v>0</v>
      </c>
      <c r="S181" s="533">
        <f>IF(ISNUMBER(Regressions!U191),ROUND(Regressions!U191, 1), NA())</f>
        <v>0</v>
      </c>
    </row>
    <row r="182" spans="1:19" x14ac:dyDescent="0.25">
      <c r="A182" s="525" t="e">
        <f>+Introduction!$C$7</f>
        <v>#N/A</v>
      </c>
      <c r="B182" s="526">
        <f>IF(ISBLANK(Regressions!B192), " ", Regressions!B192)</f>
        <v>2023</v>
      </c>
      <c r="C182" s="525" t="e">
        <f>HLOOKUP(Introduction!$G$4,nametranslations,29,FALSE)</f>
        <v>#N/A</v>
      </c>
      <c r="D182" s="528">
        <f>IF(ISBLANK(Regressions!D192), " ", Regressions!D192)</f>
        <v>4691</v>
      </c>
      <c r="E182" s="529">
        <f>IF(ISNUMBER(Regressions!E192),ROUND(Regressions!E192, 1), NA())</f>
        <v>100</v>
      </c>
      <c r="F182" s="530">
        <f>IF(ISNUMBER(Regressions!F192),ROUND(Regressions!F192, 1), NA())</f>
        <v>100</v>
      </c>
      <c r="G182" s="531">
        <f>IF(ISNUMBER(Regressions!G192),ROUND(Regressions!G192, 1), NA())</f>
        <v>100</v>
      </c>
      <c r="H182" s="532">
        <f>IF(ISNUMBER(Regressions!H192),ROUND(Regressions!H192, 1), NA())</f>
        <v>0</v>
      </c>
      <c r="I182" s="533">
        <f>IF(ISNUMBER(Regressions!I192),ROUND(Regressions!I192, 1), NA())</f>
        <v>0</v>
      </c>
      <c r="J182" s="534">
        <f>IF(ISNUMBER(Regressions!K192),ROUND(Regressions!K192, 1), NA())</f>
        <v>100</v>
      </c>
      <c r="K182" s="530">
        <f>IF(ISNUMBER(Regressions!L192),ROUND(Regressions!L192, 1), NA())</f>
        <v>100</v>
      </c>
      <c r="L182" s="535">
        <f>IF(ISNUMBER(Regressions!M192),ROUND(Regressions!M192, 1), NA())</f>
        <v>100</v>
      </c>
      <c r="M182" s="532">
        <f>IF(ISNUMBER(Regressions!N192),ROUND(Regressions!N192, 1), NA())</f>
        <v>0</v>
      </c>
      <c r="N182" s="533">
        <f>IF(ISNUMBER(Regressions!O192),ROUND(Regressions!O192, 1), NA())</f>
        <v>0</v>
      </c>
      <c r="O182" s="534">
        <f>IF(ISNUMBER(Regressions!Q192),ROUND(Regressions!Q192, 1), NA())</f>
        <v>100</v>
      </c>
      <c r="P182" s="530">
        <f>IF(ISNUMBER(Regressions!R192),ROUND(Regressions!R192, 1), NA())</f>
        <v>100</v>
      </c>
      <c r="Q182" s="536">
        <f>IF(ISNUMBER(Regressions!S192),ROUND(Regressions!S192, 1), NA())</f>
        <v>100</v>
      </c>
      <c r="R182" s="532">
        <f>IF(ISNUMBER(Regressions!T192),ROUND(Regressions!T192, 1), NA())</f>
        <v>0</v>
      </c>
      <c r="S182" s="533">
        <f>IF(ISNUMBER(Regressions!U192),ROUND(Regressions!U192, 1), NA())</f>
        <v>0</v>
      </c>
    </row>
    <row r="183" spans="1:19" x14ac:dyDescent="0.25">
      <c r="A183" s="525" t="e">
        <f>+Introduction!$C$7</f>
        <v>#N/A</v>
      </c>
      <c r="B183" s="526">
        <f>IF(ISBLANK(Regressions!B193), " ", Regressions!B193)</f>
        <v>2024</v>
      </c>
      <c r="C183" s="525" t="e">
        <f>HLOOKUP(Introduction!$G$4,nametranslations,29,FALSE)</f>
        <v>#N/A</v>
      </c>
      <c r="D183" s="528">
        <f>IF(ISBLANK(Regressions!D193), " ", Regressions!D193)</f>
        <v>4561</v>
      </c>
      <c r="E183" s="529">
        <f>IF(ISNUMBER(Regressions!E193),ROUND(Regressions!E193, 1), NA())</f>
        <v>100</v>
      </c>
      <c r="F183" s="530">
        <f>IF(ISNUMBER(Regressions!F193),ROUND(Regressions!F193, 1), NA())</f>
        <v>100</v>
      </c>
      <c r="G183" s="531">
        <f>IF(ISNUMBER(Regressions!G193),ROUND(Regressions!G193, 1), NA())</f>
        <v>100</v>
      </c>
      <c r="H183" s="532">
        <f>IF(ISNUMBER(Regressions!H193),ROUND(Regressions!H193, 1), NA())</f>
        <v>0</v>
      </c>
      <c r="I183" s="533">
        <f>IF(ISNUMBER(Regressions!I193),ROUND(Regressions!I193, 1), NA())</f>
        <v>0</v>
      </c>
      <c r="J183" s="534">
        <f>IF(ISNUMBER(Regressions!K193),ROUND(Regressions!K193, 1), NA())</f>
        <v>100</v>
      </c>
      <c r="K183" s="530">
        <f>IF(ISNUMBER(Regressions!L193),ROUND(Regressions!L193, 1), NA())</f>
        <v>100</v>
      </c>
      <c r="L183" s="535">
        <f>IF(ISNUMBER(Regressions!M193),ROUND(Regressions!M193, 1), NA())</f>
        <v>100</v>
      </c>
      <c r="M183" s="532">
        <f>IF(ISNUMBER(Regressions!N193),ROUND(Regressions!N193, 1), NA())</f>
        <v>0</v>
      </c>
      <c r="N183" s="533">
        <f>IF(ISNUMBER(Regressions!O193),ROUND(Regressions!O193, 1), NA())</f>
        <v>0</v>
      </c>
      <c r="O183" s="534">
        <f>IF(ISNUMBER(Regressions!Q193),ROUND(Regressions!Q193, 1), NA())</f>
        <v>100</v>
      </c>
      <c r="P183" s="530">
        <f>IF(ISNUMBER(Regressions!R193),ROUND(Regressions!R193, 1), NA())</f>
        <v>100</v>
      </c>
      <c r="Q183" s="536">
        <f>IF(ISNUMBER(Regressions!S193),ROUND(Regressions!S193, 1), NA())</f>
        <v>100</v>
      </c>
      <c r="R183" s="532">
        <f>IF(ISNUMBER(Regressions!T193),ROUND(Regressions!T193, 1), NA())</f>
        <v>0</v>
      </c>
      <c r="S183" s="533">
        <f>IF(ISNUMBER(Regressions!U193),ROUND(Regressions!U193, 1), NA())</f>
        <v>0</v>
      </c>
    </row>
    <row r="184" spans="1:19" x14ac:dyDescent="0.25">
      <c r="A184" s="541" t="e">
        <f>+Introduction!$C$7</f>
        <v>#N/A</v>
      </c>
      <c r="B184" s="542">
        <f>IF(ISBLANK(Regressions!B194), " ", Regressions!B194)</f>
        <v>2025</v>
      </c>
      <c r="C184" s="541" t="e">
        <f>HLOOKUP(Introduction!$G$4,nametranslations,29,FALSE)</f>
        <v>#N/A</v>
      </c>
      <c r="D184" s="543">
        <f>IF(ISBLANK(Regressions!D194), " ", Regressions!D194)</f>
        <v>4639</v>
      </c>
      <c r="E184" s="544">
        <f>IF(ISNUMBER(Regressions!E194),ROUND(Regressions!E194, 1), NA())</f>
        <v>100</v>
      </c>
      <c r="F184" s="545">
        <f>IF(ISNUMBER(Regressions!F194),ROUND(Regressions!F194, 1), NA())</f>
        <v>100</v>
      </c>
      <c r="G184" s="546">
        <f>IF(ISNUMBER(Regressions!G194),ROUND(Regressions!G194, 1), NA())</f>
        <v>100</v>
      </c>
      <c r="H184" s="547">
        <f>IF(ISNUMBER(Regressions!H194),ROUND(Regressions!H194, 1), NA())</f>
        <v>0</v>
      </c>
      <c r="I184" s="548">
        <f>IF(ISNUMBER(Regressions!I194),ROUND(Regressions!I194, 1), NA())</f>
        <v>0</v>
      </c>
      <c r="J184" s="549">
        <f>IF(ISNUMBER(Regressions!K194),ROUND(Regressions!K194, 1), NA())</f>
        <v>100</v>
      </c>
      <c r="K184" s="545">
        <f>IF(ISNUMBER(Regressions!L194),ROUND(Regressions!L194, 1), NA())</f>
        <v>100</v>
      </c>
      <c r="L184" s="550">
        <f>IF(ISNUMBER(Regressions!M194),ROUND(Regressions!M194, 1), NA())</f>
        <v>100</v>
      </c>
      <c r="M184" s="547">
        <f>IF(ISNUMBER(Regressions!N194),ROUND(Regressions!N194, 1), NA())</f>
        <v>0</v>
      </c>
      <c r="N184" s="548">
        <f>IF(ISNUMBER(Regressions!O194),ROUND(Regressions!O194, 1), NA())</f>
        <v>0</v>
      </c>
      <c r="O184" s="549">
        <f>IF(ISNUMBER(Regressions!Q194),ROUND(Regressions!Q194, 1), NA())</f>
        <v>100</v>
      </c>
      <c r="P184" s="545">
        <f>IF(ISNUMBER(Regressions!R194),ROUND(Regressions!R194, 1), NA())</f>
        <v>100</v>
      </c>
      <c r="Q184" s="551">
        <f>IF(ISNUMBER(Regressions!S194),ROUND(Regressions!S194, 1), NA())</f>
        <v>100</v>
      </c>
      <c r="R184" s="547">
        <f>IF(ISNUMBER(Regressions!T194),ROUND(Regressions!T194, 1), NA())</f>
        <v>0</v>
      </c>
      <c r="S184" s="548">
        <f>IF(ISNUMBER(Regressions!U194),ROUND(Regressions!U194, 1), NA())</f>
        <v>0</v>
      </c>
    </row>
    <row r="185" spans="1:19" hidden="1" x14ac:dyDescent="0.25">
      <c r="A185" s="525" t="e">
        <f>+Introduction!$C$7</f>
        <v>#N/A</v>
      </c>
      <c r="B185" s="526">
        <f>IF(ISBLANK(Regressions!B195), " ", Regressions!B195)</f>
        <v>2026</v>
      </c>
      <c r="C185" s="525" t="e">
        <f>HLOOKUP(Introduction!$G$4,nametranslations,29,FALSE)</f>
        <v>#N/A</v>
      </c>
      <c r="D185" s="528" t="str">
        <f>IF(ISBLANK(Regressions!D195), " ", Regressions!D195)</f>
        <v xml:space="preserve"> </v>
      </c>
      <c r="E185" s="529">
        <f>IF(ISNUMBER(Regressions!E195),ROUND(Regressions!E195, 1), NA())</f>
        <v>100</v>
      </c>
      <c r="F185" s="530">
        <f>IF(ISNUMBER(Regressions!F195),ROUND(Regressions!F195, 1), NA())</f>
        <v>100</v>
      </c>
      <c r="G185" s="531">
        <f>IF(ISNUMBER(Regressions!G195),ROUND(Regressions!G195, 1), NA())</f>
        <v>100</v>
      </c>
      <c r="H185" s="532">
        <f>IF(ISNUMBER(Regressions!H195),ROUND(Regressions!H195, 1), NA())</f>
        <v>0</v>
      </c>
      <c r="I185" s="533">
        <f>IF(ISNUMBER(Regressions!I195),ROUND(Regressions!I195, 1), NA())</f>
        <v>0</v>
      </c>
      <c r="J185" s="534">
        <f>IF(ISNUMBER(Regressions!K195),ROUND(Regressions!K195, 1), NA())</f>
        <v>100</v>
      </c>
      <c r="K185" s="530">
        <f>IF(ISNUMBER(Regressions!L195),ROUND(Regressions!L195, 1), NA())</f>
        <v>100</v>
      </c>
      <c r="L185" s="535">
        <f>IF(ISNUMBER(Regressions!M195),ROUND(Regressions!M195, 1), NA())</f>
        <v>100</v>
      </c>
      <c r="M185" s="532">
        <f>IF(ISNUMBER(Regressions!N195),ROUND(Regressions!N195, 1), NA())</f>
        <v>0</v>
      </c>
      <c r="N185" s="533">
        <f>IF(ISNUMBER(Regressions!O195),ROUND(Regressions!O195, 1), NA())</f>
        <v>0</v>
      </c>
      <c r="O185" s="534">
        <f>IF(ISNUMBER(Regressions!Q195),ROUND(Regressions!Q195, 1), NA())</f>
        <v>100</v>
      </c>
      <c r="P185" s="530">
        <f>IF(ISNUMBER(Regressions!R195),ROUND(Regressions!R195, 1), NA())</f>
        <v>100</v>
      </c>
      <c r="Q185" s="536">
        <f>IF(ISNUMBER(Regressions!S195),ROUND(Regressions!S195, 1), NA())</f>
        <v>100</v>
      </c>
      <c r="R185" s="532">
        <f>IF(ISNUMBER(Regressions!T195),ROUND(Regressions!T195, 1), NA())</f>
        <v>0</v>
      </c>
      <c r="S185" s="533">
        <f>IF(ISNUMBER(Regressions!U195),ROUND(Regressions!U195, 1), NA())</f>
        <v>0</v>
      </c>
    </row>
    <row r="186" spans="1:19" hidden="1" x14ac:dyDescent="0.25">
      <c r="A186" s="525" t="e">
        <f>+Introduction!$C$7</f>
        <v>#N/A</v>
      </c>
      <c r="B186" s="526">
        <f>IF(ISBLANK(Regressions!B196), " ", Regressions!B196)</f>
        <v>2027</v>
      </c>
      <c r="C186" s="525" t="e">
        <f>HLOOKUP(Introduction!$G$4,nametranslations,29,FALSE)</f>
        <v>#N/A</v>
      </c>
      <c r="D186" s="528" t="str">
        <f>IF(ISBLANK(Regressions!D196), " ", Regressions!D196)</f>
        <v xml:space="preserve"> </v>
      </c>
      <c r="E186" s="529">
        <f>IF(ISNUMBER(Regressions!E196),ROUND(Regressions!E196, 1), NA())</f>
        <v>100</v>
      </c>
      <c r="F186" s="530">
        <f>IF(ISNUMBER(Regressions!F196),ROUND(Regressions!F196, 1), NA())</f>
        <v>100</v>
      </c>
      <c r="G186" s="531">
        <f>IF(ISNUMBER(Regressions!G196),ROUND(Regressions!G196, 1), NA())</f>
        <v>100</v>
      </c>
      <c r="H186" s="532">
        <f>IF(ISNUMBER(Regressions!H196),ROUND(Regressions!H196, 1), NA())</f>
        <v>0</v>
      </c>
      <c r="I186" s="533">
        <f>IF(ISNUMBER(Regressions!I196),ROUND(Regressions!I196, 1), NA())</f>
        <v>0</v>
      </c>
      <c r="J186" s="534">
        <f>IF(ISNUMBER(Regressions!K196),ROUND(Regressions!K196, 1), NA())</f>
        <v>100</v>
      </c>
      <c r="K186" s="530">
        <f>IF(ISNUMBER(Regressions!L196),ROUND(Regressions!L196, 1), NA())</f>
        <v>100</v>
      </c>
      <c r="L186" s="535">
        <f>IF(ISNUMBER(Regressions!M196),ROUND(Regressions!M196, 1), NA())</f>
        <v>100</v>
      </c>
      <c r="M186" s="532">
        <f>IF(ISNUMBER(Regressions!N196),ROUND(Regressions!N196, 1), NA())</f>
        <v>0</v>
      </c>
      <c r="N186" s="533">
        <f>IF(ISNUMBER(Regressions!O196),ROUND(Regressions!O196, 1), NA())</f>
        <v>0</v>
      </c>
      <c r="O186" s="534">
        <f>IF(ISNUMBER(Regressions!Q196),ROUND(Regressions!Q196, 1), NA())</f>
        <v>100</v>
      </c>
      <c r="P186" s="530">
        <f>IF(ISNUMBER(Regressions!R196),ROUND(Regressions!R196, 1), NA())</f>
        <v>100</v>
      </c>
      <c r="Q186" s="536">
        <f>IF(ISNUMBER(Regressions!S196),ROUND(Regressions!S196, 1), NA())</f>
        <v>100</v>
      </c>
      <c r="R186" s="532">
        <f>IF(ISNUMBER(Regressions!T196),ROUND(Regressions!T196, 1), NA())</f>
        <v>0</v>
      </c>
      <c r="S186" s="533">
        <f>IF(ISNUMBER(Regressions!U196),ROUND(Regressions!U196, 1), NA())</f>
        <v>0</v>
      </c>
    </row>
    <row r="187" spans="1:19" hidden="1" x14ac:dyDescent="0.25">
      <c r="A187" s="525" t="e">
        <f>+Introduction!$C$7</f>
        <v>#N/A</v>
      </c>
      <c r="B187" s="526">
        <f>IF(ISBLANK(Regressions!B197), " ", Regressions!B197)</f>
        <v>2028</v>
      </c>
      <c r="C187" s="525" t="e">
        <f>HLOOKUP(Introduction!$G$4,nametranslations,29,FALSE)</f>
        <v>#N/A</v>
      </c>
      <c r="D187" s="528" t="str">
        <f>IF(ISBLANK(Regressions!D197), " ", Regressions!D197)</f>
        <v xml:space="preserve"> </v>
      </c>
      <c r="E187" s="529">
        <f>IF(ISNUMBER(Regressions!E197),ROUND(Regressions!E197, 1), NA())</f>
        <v>100</v>
      </c>
      <c r="F187" s="530">
        <f>IF(ISNUMBER(Regressions!F197),ROUND(Regressions!F197, 1), NA())</f>
        <v>100</v>
      </c>
      <c r="G187" s="531">
        <f>IF(ISNUMBER(Regressions!G197),ROUND(Regressions!G197, 1), NA())</f>
        <v>100</v>
      </c>
      <c r="H187" s="532">
        <f>IF(ISNUMBER(Regressions!H197),ROUND(Regressions!H197, 1), NA())</f>
        <v>0</v>
      </c>
      <c r="I187" s="533">
        <f>IF(ISNUMBER(Regressions!I197),ROUND(Regressions!I197, 1), NA())</f>
        <v>0</v>
      </c>
      <c r="J187" s="534">
        <f>IF(ISNUMBER(Regressions!K197),ROUND(Regressions!K197, 1), NA())</f>
        <v>100</v>
      </c>
      <c r="K187" s="530">
        <f>IF(ISNUMBER(Regressions!L197),ROUND(Regressions!L197, 1), NA())</f>
        <v>100</v>
      </c>
      <c r="L187" s="535">
        <f>IF(ISNUMBER(Regressions!M197),ROUND(Regressions!M197, 1), NA())</f>
        <v>100</v>
      </c>
      <c r="M187" s="532">
        <f>IF(ISNUMBER(Regressions!N197),ROUND(Regressions!N197, 1), NA())</f>
        <v>0</v>
      </c>
      <c r="N187" s="533">
        <f>IF(ISNUMBER(Regressions!O197),ROUND(Regressions!O197, 1), NA())</f>
        <v>0</v>
      </c>
      <c r="O187" s="534">
        <f>IF(ISNUMBER(Regressions!Q197),ROUND(Regressions!Q197, 1), NA())</f>
        <v>100</v>
      </c>
      <c r="P187" s="530">
        <f>IF(ISNUMBER(Regressions!R197),ROUND(Regressions!R197, 1), NA())</f>
        <v>100</v>
      </c>
      <c r="Q187" s="536">
        <f>IF(ISNUMBER(Regressions!S197),ROUND(Regressions!S197, 1), NA())</f>
        <v>100</v>
      </c>
      <c r="R187" s="532">
        <f>IF(ISNUMBER(Regressions!T197),ROUND(Regressions!T197, 1), NA())</f>
        <v>0</v>
      </c>
      <c r="S187" s="533">
        <f>IF(ISNUMBER(Regressions!U197),ROUND(Regressions!U197, 1), NA())</f>
        <v>0</v>
      </c>
    </row>
    <row r="188" spans="1:19" hidden="1" x14ac:dyDescent="0.25">
      <c r="A188" s="525" t="e">
        <f>+Introduction!$C$7</f>
        <v>#N/A</v>
      </c>
      <c r="B188" s="526">
        <f>IF(ISBLANK(Regressions!B198), " ", Regressions!B198)</f>
        <v>2029</v>
      </c>
      <c r="C188" s="525" t="e">
        <f>HLOOKUP(Introduction!$G$4,nametranslations,29,FALSE)</f>
        <v>#N/A</v>
      </c>
      <c r="D188" s="528" t="str">
        <f>IF(ISBLANK(Regressions!D198), " ", Regressions!D198)</f>
        <v xml:space="preserve"> </v>
      </c>
      <c r="E188" s="529">
        <f>IF(ISNUMBER(Regressions!E198),ROUND(Regressions!E198, 1), NA())</f>
        <v>100</v>
      </c>
      <c r="F188" s="530">
        <f>IF(ISNUMBER(Regressions!F198),ROUND(Regressions!F198, 1), NA())</f>
        <v>100</v>
      </c>
      <c r="G188" s="531">
        <f>IF(ISNUMBER(Regressions!G198),ROUND(Regressions!G198, 1), NA())</f>
        <v>100</v>
      </c>
      <c r="H188" s="532">
        <f>IF(ISNUMBER(Regressions!H198),ROUND(Regressions!H198, 1), NA())</f>
        <v>0</v>
      </c>
      <c r="I188" s="533">
        <f>IF(ISNUMBER(Regressions!I198),ROUND(Regressions!I198, 1), NA())</f>
        <v>0</v>
      </c>
      <c r="J188" s="534">
        <f>IF(ISNUMBER(Regressions!K198),ROUND(Regressions!K198, 1), NA())</f>
        <v>100</v>
      </c>
      <c r="K188" s="530">
        <f>IF(ISNUMBER(Regressions!L198),ROUND(Regressions!L198, 1), NA())</f>
        <v>100</v>
      </c>
      <c r="L188" s="535">
        <f>IF(ISNUMBER(Regressions!M198),ROUND(Regressions!M198, 1), NA())</f>
        <v>100</v>
      </c>
      <c r="M188" s="532">
        <f>IF(ISNUMBER(Regressions!N198),ROUND(Regressions!N198, 1), NA())</f>
        <v>0</v>
      </c>
      <c r="N188" s="533">
        <f>IF(ISNUMBER(Regressions!O198),ROUND(Regressions!O198, 1), NA())</f>
        <v>0</v>
      </c>
      <c r="O188" s="534">
        <f>IF(ISNUMBER(Regressions!Q198),ROUND(Regressions!Q198, 1), NA())</f>
        <v>100</v>
      </c>
      <c r="P188" s="530">
        <f>IF(ISNUMBER(Regressions!R198),ROUND(Regressions!R198, 1), NA())</f>
        <v>100</v>
      </c>
      <c r="Q188" s="536">
        <f>IF(ISNUMBER(Regressions!S198),ROUND(Regressions!S198, 1), NA())</f>
        <v>100</v>
      </c>
      <c r="R188" s="532">
        <f>IF(ISNUMBER(Regressions!T198),ROUND(Regressions!T198, 1), NA())</f>
        <v>0</v>
      </c>
      <c r="S188" s="533">
        <f>IF(ISNUMBER(Regressions!U198),ROUND(Regressions!U198, 1), NA())</f>
        <v>0</v>
      </c>
    </row>
    <row r="189" spans="1:19" hidden="1" x14ac:dyDescent="0.25">
      <c r="A189" s="525" t="e">
        <f>+Introduction!$C$7</f>
        <v>#N/A</v>
      </c>
      <c r="B189" s="526">
        <f>IF(ISBLANK(Regressions!B199), " ", Regressions!B199)</f>
        <v>2030</v>
      </c>
      <c r="C189" s="525" t="e">
        <f>HLOOKUP(Introduction!$G$4,nametranslations,29,FALSE)</f>
        <v>#N/A</v>
      </c>
      <c r="D189" s="528" t="str">
        <f>IF(ISBLANK(Regressions!D199), " ", Regressions!D199)</f>
        <v xml:space="preserve"> </v>
      </c>
      <c r="E189" s="529">
        <f>IF(ISNUMBER(Regressions!E199),ROUND(Regressions!E199, 1), NA())</f>
        <v>100</v>
      </c>
      <c r="F189" s="530">
        <f>IF(ISNUMBER(Regressions!F199),ROUND(Regressions!F199, 1), NA())</f>
        <v>100</v>
      </c>
      <c r="G189" s="531">
        <f>IF(ISNUMBER(Regressions!G199),ROUND(Regressions!G199, 1), NA())</f>
        <v>100</v>
      </c>
      <c r="H189" s="532">
        <f>IF(ISNUMBER(Regressions!H199),ROUND(Regressions!H199, 1), NA())</f>
        <v>0</v>
      </c>
      <c r="I189" s="533">
        <f>IF(ISNUMBER(Regressions!I199),ROUND(Regressions!I199, 1), NA())</f>
        <v>0</v>
      </c>
      <c r="J189" s="534">
        <f>IF(ISNUMBER(Regressions!K199),ROUND(Regressions!K199, 1), NA())</f>
        <v>100</v>
      </c>
      <c r="K189" s="530">
        <f>IF(ISNUMBER(Regressions!L199),ROUND(Regressions!L199, 1), NA())</f>
        <v>100</v>
      </c>
      <c r="L189" s="535">
        <f>IF(ISNUMBER(Regressions!M199),ROUND(Regressions!M199, 1), NA())</f>
        <v>100</v>
      </c>
      <c r="M189" s="532">
        <f>IF(ISNUMBER(Regressions!N199),ROUND(Regressions!N199, 1), NA())</f>
        <v>0</v>
      </c>
      <c r="N189" s="533">
        <f>IF(ISNUMBER(Regressions!O199),ROUND(Regressions!O199, 1), NA())</f>
        <v>0</v>
      </c>
      <c r="O189" s="534">
        <f>IF(ISNUMBER(Regressions!Q199),ROUND(Regressions!Q199, 1), NA())</f>
        <v>100</v>
      </c>
      <c r="P189" s="530">
        <f>IF(ISNUMBER(Regressions!R199),ROUND(Regressions!R199, 1), NA())</f>
        <v>100</v>
      </c>
      <c r="Q189" s="536">
        <f>IF(ISNUMBER(Regressions!S199),ROUND(Regressions!S199, 1), NA())</f>
        <v>100</v>
      </c>
      <c r="R189" s="532">
        <f>IF(ISNUMBER(Regressions!T199),ROUND(Regressions!T199, 1), NA())</f>
        <v>0</v>
      </c>
      <c r="S189" s="533">
        <f>IF(ISNUMBER(Regressions!U199),ROUND(Regressions!U199, 1), NA())</f>
        <v>0</v>
      </c>
    </row>
    <row r="211" spans="5:13" x14ac:dyDescent="0.25">
      <c r="E211" s="555"/>
      <c r="G211" s="502"/>
      <c r="K211" s="556"/>
      <c r="M211" s="55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6B936-8D7B-4FAB-9665-A30AD03189CB}">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3" customWidth="1"/>
    <col min="2" max="2" width="13.59765625" style="353" customWidth="1"/>
    <col min="3" max="3" width="5" style="353" customWidth="1"/>
    <col min="4" max="21" width="3.8984375" style="353" customWidth="1"/>
    <col min="22" max="25" width="3.8984375" style="459" customWidth="1"/>
    <col min="26" max="26" width="6.5" style="459" customWidth="1"/>
    <col min="27" max="30" width="3.8984375" style="459" customWidth="1"/>
    <col min="31" max="31" width="6.5" style="459" customWidth="1"/>
    <col min="32" max="35" width="3.8984375" style="459" customWidth="1"/>
    <col min="36" max="36" width="6.5" style="459" customWidth="1"/>
    <col min="37" max="40" width="3.8984375" style="459" customWidth="1"/>
    <col min="41" max="41" width="6.5" style="459" customWidth="1"/>
    <col min="42" max="45" width="3.8984375" style="459" customWidth="1"/>
    <col min="46" max="46" width="6.5" style="459" customWidth="1"/>
    <col min="47" max="50" width="3.8984375" style="459" customWidth="1"/>
    <col min="51" max="51" width="6.5" style="459" customWidth="1"/>
    <col min="52" max="52" width="3.8984375" style="460" customWidth="1"/>
    <col min="53" max="53" width="6.5" style="569" customWidth="1"/>
    <col min="54" max="55" width="3.8984375" style="460" customWidth="1"/>
    <col min="56" max="56" width="6.5" style="460" customWidth="1"/>
    <col min="57" max="58" width="3.8984375" style="460" customWidth="1"/>
    <col min="59" max="59" width="6.5" style="460" customWidth="1"/>
    <col min="60" max="60" width="3.8984375" style="460" customWidth="1"/>
    <col min="61" max="61" width="6.09765625" style="460" customWidth="1"/>
    <col min="62" max="62" width="6.5" style="460" customWidth="1"/>
    <col min="63" max="63" width="8.8984375" style="460" customWidth="1"/>
    <col min="64" max="64" width="3.8984375" style="460" customWidth="1"/>
    <col min="65" max="65" width="6.5" style="460" customWidth="1"/>
    <col min="66" max="67" width="3.8984375" style="460" customWidth="1"/>
    <col min="68" max="68" width="6.5" style="460" customWidth="1"/>
    <col min="69" max="69" width="3.8984375" style="460" customWidth="1"/>
    <col min="70" max="70" width="9" style="353" customWidth="1"/>
    <col min="71" max="136" width="3.8984375" style="353" hidden="1" customWidth="1"/>
    <col min="137" max="137" width="9" style="353" customWidth="1"/>
    <col min="138" max="16384" width="9" style="353"/>
  </cols>
  <sheetData>
    <row r="1" spans="1:136" ht="17.399999999999999" x14ac:dyDescent="0.3">
      <c r="A1" s="461" t="e">
        <f>HLOOKUP(Introduction!$G$4,nametranslations,83,FALSE)</f>
        <v>#N/A</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74"/>
      <c r="BB1" s="462"/>
      <c r="BC1" s="462"/>
      <c r="BD1" s="462"/>
      <c r="BE1" s="462"/>
      <c r="BF1" s="462"/>
      <c r="BG1" s="462"/>
      <c r="BH1" s="462"/>
      <c r="BI1" s="462"/>
      <c r="BJ1" s="462"/>
      <c r="BK1" s="462"/>
      <c r="BL1" s="462"/>
      <c r="BM1" s="462"/>
      <c r="BN1" s="462"/>
      <c r="BO1" s="462"/>
      <c r="BP1" s="462"/>
      <c r="BQ1" s="462"/>
      <c r="BR1" s="462"/>
      <c r="BS1" s="462"/>
    </row>
    <row r="2" spans="1:136" ht="15.6" x14ac:dyDescent="0.3">
      <c r="A2" s="463" t="e">
        <f>HLOOKUP(Introduction!$G$4,nametranslations,84,FALSE)</f>
        <v>#N/A</v>
      </c>
      <c r="B2" s="463"/>
      <c r="C2" s="463"/>
      <c r="D2" s="464" t="e">
        <f>HLOOKUP(Introduction!$G$4,nametranslations,85,FALSE)</f>
        <v>#N/A</v>
      </c>
      <c r="E2" s="462"/>
      <c r="F2" s="462"/>
      <c r="G2" s="465"/>
      <c r="H2" s="462"/>
      <c r="I2" s="462"/>
      <c r="J2" s="465"/>
      <c r="K2" s="466"/>
      <c r="L2" s="466"/>
      <c r="M2" s="465"/>
      <c r="N2" s="466"/>
      <c r="O2" s="466"/>
      <c r="P2" s="465"/>
      <c r="Q2" s="466"/>
      <c r="R2" s="466"/>
      <c r="S2" s="465"/>
      <c r="T2" s="466"/>
      <c r="U2" s="466"/>
      <c r="V2" s="467" t="e">
        <f>HLOOKUP(Introduction!$G$4,nametranslations,86,FALSE)</f>
        <v>#N/A</v>
      </c>
      <c r="W2" s="352"/>
      <c r="X2" s="466"/>
      <c r="Y2" s="466"/>
      <c r="Z2" s="466"/>
      <c r="AA2" s="468"/>
      <c r="AB2" s="466"/>
      <c r="AC2" s="466"/>
      <c r="AD2" s="466"/>
      <c r="AE2" s="466"/>
      <c r="AF2" s="468"/>
      <c r="AG2" s="466"/>
      <c r="AH2" s="466"/>
      <c r="AI2" s="466"/>
      <c r="AJ2" s="466"/>
      <c r="AK2" s="468"/>
      <c r="AL2" s="466"/>
      <c r="AM2" s="466"/>
      <c r="AN2" s="466"/>
      <c r="AO2" s="466"/>
      <c r="AP2" s="468"/>
      <c r="AQ2" s="466"/>
      <c r="AR2" s="466"/>
      <c r="AS2" s="466"/>
      <c r="AT2" s="466"/>
      <c r="AU2" s="468"/>
      <c r="AV2" s="466"/>
      <c r="AW2" s="466"/>
      <c r="AX2" s="466"/>
      <c r="AY2" s="466"/>
      <c r="AZ2" s="469" t="e">
        <f>HLOOKUP(Introduction!$G$4,nametranslations,87,FALSE)</f>
        <v>#N/A</v>
      </c>
      <c r="BA2" s="470"/>
      <c r="BB2" s="471"/>
      <c r="BC2" s="471"/>
      <c r="BD2" s="472"/>
      <c r="BE2" s="472"/>
      <c r="BF2" s="472"/>
      <c r="BG2" s="472"/>
      <c r="BH2" s="472"/>
      <c r="BI2" s="472"/>
      <c r="BJ2" s="472"/>
      <c r="BK2" s="472"/>
      <c r="BL2" s="472"/>
      <c r="BM2" s="472"/>
      <c r="BN2" s="472"/>
      <c r="BO2" s="472"/>
      <c r="BP2" s="472"/>
      <c r="BQ2" s="472"/>
      <c r="BS2" s="464" t="e">
        <f>HLOOKUP(Introduction!$G$4,nametranslations,85,FALSE)</f>
        <v>#N/A</v>
      </c>
      <c r="CK2" s="467" t="e">
        <f>HLOOKUP(Introduction!$G$4,nametranslations,86,FALSE)</f>
        <v>#N/A</v>
      </c>
      <c r="DO2" s="469" t="e">
        <f>HLOOKUP(Introduction!$G$4,nametranslations,87,FALSE)</f>
        <v>#N/A</v>
      </c>
    </row>
    <row r="3" spans="1:136" ht="13.8" x14ac:dyDescent="0.25">
      <c r="A3" s="473"/>
      <c r="B3" s="462"/>
      <c r="C3" s="462"/>
      <c r="D3" s="462" t="str">
        <f>+Key!$I$26</f>
        <v>Total</v>
      </c>
      <c r="E3" s="462"/>
      <c r="F3" s="462"/>
      <c r="G3" s="462" t="e">
        <f>+Key!$I$28</f>
        <v>#N/A</v>
      </c>
      <c r="I3" s="462"/>
      <c r="J3" s="462" t="e">
        <f>+Key!$I$27</f>
        <v>#N/A</v>
      </c>
      <c r="L3" s="462"/>
      <c r="M3" s="462" t="e">
        <f>+Key!$I$29</f>
        <v>#N/A</v>
      </c>
      <c r="O3" s="462"/>
      <c r="P3" s="462" t="e">
        <f>+Key!$I$30</f>
        <v>#N/A</v>
      </c>
      <c r="Q3" s="462"/>
      <c r="R3" s="462"/>
      <c r="S3" s="462" t="e">
        <f>+Key!$I$31</f>
        <v>#N/A</v>
      </c>
      <c r="U3" s="462"/>
      <c r="V3" s="462" t="str">
        <f>+Key!$I$26</f>
        <v>Total</v>
      </c>
      <c r="W3" s="462"/>
      <c r="X3" s="462"/>
      <c r="Y3" s="462"/>
      <c r="Z3" s="353"/>
      <c r="AA3" s="462" t="e">
        <f>+Key!$I$28</f>
        <v>#N/A</v>
      </c>
      <c r="AB3" s="462"/>
      <c r="AC3" s="353"/>
      <c r="AD3" s="462"/>
      <c r="AE3" s="462"/>
      <c r="AF3" s="462" t="e">
        <f>+Key!$I$27</f>
        <v>#N/A</v>
      </c>
      <c r="AG3" s="462"/>
      <c r="AH3" s="462"/>
      <c r="AI3" s="462"/>
      <c r="AJ3" s="462"/>
      <c r="AK3" s="462" t="e">
        <f>+Key!$I$29</f>
        <v>#N/A</v>
      </c>
      <c r="AL3" s="462"/>
      <c r="AM3" s="462"/>
      <c r="AN3" s="462"/>
      <c r="AO3" s="462"/>
      <c r="AP3" s="462" t="e">
        <f>+Key!$I$30</f>
        <v>#N/A</v>
      </c>
      <c r="AQ3" s="462"/>
      <c r="AR3" s="462"/>
      <c r="AS3" s="462"/>
      <c r="AT3" s="462"/>
      <c r="AU3" s="462" t="e">
        <f>+Key!$I$31</f>
        <v>#N/A</v>
      </c>
      <c r="AV3" s="462"/>
      <c r="AW3" s="462"/>
      <c r="AX3" s="462"/>
      <c r="AY3" s="462"/>
      <c r="AZ3" s="462" t="str">
        <f>+Key!$I$26</f>
        <v>Total</v>
      </c>
      <c r="BA3" s="474"/>
      <c r="BB3" s="462"/>
      <c r="BC3" s="462" t="e">
        <f>+Key!$I$28</f>
        <v>#N/A</v>
      </c>
      <c r="BD3" s="353"/>
      <c r="BE3" s="462"/>
      <c r="BF3" s="462" t="e">
        <f>+Key!$I$27</f>
        <v>#N/A</v>
      </c>
      <c r="BG3" s="353"/>
      <c r="BH3" s="462"/>
      <c r="BI3" s="462" t="e">
        <f>+Key!$I$29</f>
        <v>#N/A</v>
      </c>
      <c r="BJ3" s="353"/>
      <c r="BK3" s="462"/>
      <c r="BL3" s="462" t="e">
        <f>+Key!$I$30</f>
        <v>#N/A</v>
      </c>
      <c r="BM3" s="462"/>
      <c r="BN3" s="462"/>
      <c r="BO3" s="462" t="e">
        <f>+Key!$I$31</f>
        <v>#N/A</v>
      </c>
      <c r="BP3" s="352"/>
      <c r="BQ3" s="462"/>
      <c r="BS3" s="462" t="str">
        <f>+Key!$I$26</f>
        <v>Total</v>
      </c>
      <c r="BT3" s="462"/>
      <c r="BU3" s="462"/>
      <c r="BV3" s="462" t="e">
        <f>+Key!$I$28</f>
        <v>#N/A</v>
      </c>
      <c r="BX3" s="462"/>
      <c r="BY3" s="462" t="e">
        <f>+Key!$I$27</f>
        <v>#N/A</v>
      </c>
      <c r="CA3" s="462"/>
      <c r="CB3" s="462" t="e">
        <f>+Key!$I$29</f>
        <v>#N/A</v>
      </c>
      <c r="CD3" s="462"/>
      <c r="CE3" s="462" t="e">
        <f>+Key!$I$30</f>
        <v>#N/A</v>
      </c>
      <c r="CF3" s="462"/>
      <c r="CG3" s="462"/>
      <c r="CH3" s="462" t="e">
        <f>+Key!$I$31</f>
        <v>#N/A</v>
      </c>
      <c r="CJ3" s="462"/>
      <c r="CK3" s="462" t="str">
        <f>+Key!$I$26</f>
        <v>Total</v>
      </c>
      <c r="CL3" s="462"/>
      <c r="CM3" s="462"/>
      <c r="CN3" s="462"/>
      <c r="CP3" s="462" t="e">
        <f>+Key!$I$28</f>
        <v>#N/A</v>
      </c>
      <c r="CQ3" s="462"/>
      <c r="CS3" s="462"/>
      <c r="CT3" s="462"/>
      <c r="CU3" s="462" t="e">
        <f>+Key!$I$27</f>
        <v>#N/A</v>
      </c>
      <c r="CV3" s="462"/>
      <c r="CW3" s="462"/>
      <c r="CX3" s="462"/>
      <c r="CY3" s="462"/>
      <c r="CZ3" s="462" t="e">
        <f>+Key!$I$29</f>
        <v>#N/A</v>
      </c>
      <c r="DA3" s="462"/>
      <c r="DB3" s="462"/>
      <c r="DC3" s="462"/>
      <c r="DD3" s="462"/>
      <c r="DE3" s="462" t="e">
        <f>+Key!$I$30</f>
        <v>#N/A</v>
      </c>
      <c r="DF3" s="462"/>
      <c r="DG3" s="462"/>
      <c r="DH3" s="462"/>
      <c r="DI3" s="462"/>
      <c r="DJ3" s="462" t="s">
        <v>18</v>
      </c>
      <c r="DK3" s="462"/>
      <c r="DL3" s="462"/>
      <c r="DM3" s="462"/>
      <c r="DN3" s="462"/>
      <c r="DO3" s="462" t="str">
        <f>+Key!$I$26</f>
        <v>Total</v>
      </c>
      <c r="DP3" s="474"/>
      <c r="DQ3" s="462"/>
      <c r="DR3" s="462" t="e">
        <f>+Key!$I$28</f>
        <v>#N/A</v>
      </c>
      <c r="DT3" s="462"/>
      <c r="DU3" s="462" t="e">
        <f>+Key!$I$27</f>
        <v>#N/A</v>
      </c>
      <c r="DW3" s="462"/>
      <c r="DX3" s="462" t="e">
        <f>+Key!$I$29</f>
        <v>#N/A</v>
      </c>
      <c r="DZ3" s="462"/>
      <c r="EA3" s="462" t="e">
        <f>+Key!$I$30</f>
        <v>#N/A</v>
      </c>
      <c r="EB3" s="462"/>
      <c r="EC3" s="462"/>
      <c r="ED3" s="462" t="e">
        <f>+Key!$I$31</f>
        <v>#N/A</v>
      </c>
      <c r="EE3" s="352"/>
      <c r="EF3" s="462"/>
    </row>
    <row r="4" spans="1:136" s="566" customFormat="1" ht="160.5" customHeight="1" x14ac:dyDescent="0.25">
      <c r="A4" s="475" t="e">
        <f>HLOOKUP(Introduction!$G$4,nametranslations,89,FALSE)</f>
        <v>#N/A</v>
      </c>
      <c r="B4" s="475" t="e">
        <f>HLOOKUP(Introduction!$G$4,nametranslations,88,FALSE)</f>
        <v>#N/A</v>
      </c>
      <c r="C4" s="475" t="e">
        <f>HLOOKUP(Introduction!$G$4,nametranslations,72,FALSE)</f>
        <v>#N/A</v>
      </c>
      <c r="D4" s="476" t="e">
        <f>HLOOKUP(Introduction!$G$4,nametranslations,74,FALSE)</f>
        <v>#N/A</v>
      </c>
      <c r="E4" s="561" t="e">
        <f>HLOOKUP(Introduction!$G$4,nametranslations,75,FALSE)</f>
        <v>#N/A</v>
      </c>
      <c r="F4" s="562" t="e">
        <f>HLOOKUP(Introduction!$G$4,nametranslations,76,FALSE)</f>
        <v>#N/A</v>
      </c>
      <c r="G4" s="476" t="e">
        <f>HLOOKUP(Introduction!$G$4,nametranslations,74,FALSE)</f>
        <v>#N/A</v>
      </c>
      <c r="H4" s="561" t="e">
        <f>HLOOKUP(Introduction!$G$4,nametranslations,75,FALSE)</f>
        <v>#N/A</v>
      </c>
      <c r="I4" s="562" t="e">
        <f>HLOOKUP(Introduction!$G$4,nametranslations,76,FALSE)</f>
        <v>#N/A</v>
      </c>
      <c r="J4" s="476" t="e">
        <f>HLOOKUP(Introduction!$G$4,nametranslations,74,FALSE)</f>
        <v>#N/A</v>
      </c>
      <c r="K4" s="561" t="e">
        <f>HLOOKUP(Introduction!$G$4,nametranslations,75,FALSE)</f>
        <v>#N/A</v>
      </c>
      <c r="L4" s="562" t="e">
        <f>HLOOKUP(Introduction!$G$4,nametranslations,76,FALSE)</f>
        <v>#N/A</v>
      </c>
      <c r="M4" s="476" t="e">
        <f>HLOOKUP(Introduction!$G$4,nametranslations,74,FALSE)</f>
        <v>#N/A</v>
      </c>
      <c r="N4" s="561" t="e">
        <f>HLOOKUP(Introduction!$G$4,nametranslations,75,FALSE)</f>
        <v>#N/A</v>
      </c>
      <c r="O4" s="562" t="e">
        <f>HLOOKUP(Introduction!$G$4,nametranslations,76,FALSE)</f>
        <v>#N/A</v>
      </c>
      <c r="P4" s="476" t="e">
        <f>HLOOKUP(Introduction!$G$4,nametranslations,74,FALSE)</f>
        <v>#N/A</v>
      </c>
      <c r="Q4" s="561" t="e">
        <f>HLOOKUP(Introduction!$G$4,nametranslations,75,FALSE)</f>
        <v>#N/A</v>
      </c>
      <c r="R4" s="562" t="e">
        <f>HLOOKUP(Introduction!$G$4,nametranslations,76,FALSE)</f>
        <v>#N/A</v>
      </c>
      <c r="S4" s="476" t="e">
        <f>HLOOKUP(Introduction!$G$4,nametranslations,74,FALSE)</f>
        <v>#N/A</v>
      </c>
      <c r="T4" s="561" t="e">
        <f>HLOOKUP(Introduction!$G$4,nametranslations,75,FALSE)</f>
        <v>#N/A</v>
      </c>
      <c r="U4" s="562" t="e">
        <f>HLOOKUP(Introduction!$G$4,nametranslations,76,FALSE)</f>
        <v>#N/A</v>
      </c>
      <c r="V4" s="480" t="e">
        <f>HLOOKUP(Introduction!$G$4,nametranslations,74,FALSE)</f>
        <v>#N/A</v>
      </c>
      <c r="W4" s="481" t="e">
        <f>HLOOKUP(Introduction!$G$4,nametranslations,75,FALSE)</f>
        <v>#N/A</v>
      </c>
      <c r="X4" s="563" t="e">
        <f>HLOOKUP(Introduction!$G$4,nametranslations,90,FALSE)</f>
        <v>#N/A</v>
      </c>
      <c r="Y4" s="563" t="e">
        <f>HLOOKUP(Introduction!$G$4,nametranslations,91,FALSE)</f>
        <v>#N/A</v>
      </c>
      <c r="Z4" s="564" t="e">
        <f>HLOOKUP(Introduction!$G$4,nametranslations,79,FALSE)</f>
        <v>#N/A</v>
      </c>
      <c r="AA4" s="480" t="e">
        <f>HLOOKUP(Introduction!$G$4,nametranslations,74,FALSE)</f>
        <v>#N/A</v>
      </c>
      <c r="AB4" s="481" t="e">
        <f>HLOOKUP(Introduction!$G$4,nametranslations,75,FALSE)</f>
        <v>#N/A</v>
      </c>
      <c r="AC4" s="563" t="e">
        <f>HLOOKUP(Introduction!$G$4,nametranslations,90,FALSE)</f>
        <v>#N/A</v>
      </c>
      <c r="AD4" s="563" t="e">
        <f>HLOOKUP(Introduction!$G$4,nametranslations,91,FALSE)</f>
        <v>#N/A</v>
      </c>
      <c r="AE4" s="564" t="e">
        <f>HLOOKUP(Introduction!$G$4,nametranslations,79,FALSE)</f>
        <v>#N/A</v>
      </c>
      <c r="AF4" s="480" t="e">
        <f>HLOOKUP(Introduction!$G$4,nametranslations,74,FALSE)</f>
        <v>#N/A</v>
      </c>
      <c r="AG4" s="481" t="e">
        <f>HLOOKUP(Introduction!$G$4,nametranslations,75,FALSE)</f>
        <v>#N/A</v>
      </c>
      <c r="AH4" s="563" t="e">
        <f>HLOOKUP(Introduction!$G$4,nametranslations,90,FALSE)</f>
        <v>#N/A</v>
      </c>
      <c r="AI4" s="563" t="e">
        <f>HLOOKUP(Introduction!$G$4,nametranslations,91,FALSE)</f>
        <v>#N/A</v>
      </c>
      <c r="AJ4" s="564" t="e">
        <f>HLOOKUP(Introduction!$G$4,nametranslations,79,FALSE)</f>
        <v>#N/A</v>
      </c>
      <c r="AK4" s="480" t="e">
        <f>HLOOKUP(Introduction!$G$4,nametranslations,74,FALSE)</f>
        <v>#N/A</v>
      </c>
      <c r="AL4" s="481" t="e">
        <f>HLOOKUP(Introduction!$G$4,nametranslations,75,FALSE)</f>
        <v>#N/A</v>
      </c>
      <c r="AM4" s="563" t="e">
        <f>HLOOKUP(Introduction!$G$4,nametranslations,90,FALSE)</f>
        <v>#N/A</v>
      </c>
      <c r="AN4" s="563" t="e">
        <f>HLOOKUP(Introduction!$G$4,nametranslations,91,FALSE)</f>
        <v>#N/A</v>
      </c>
      <c r="AO4" s="564" t="e">
        <f>HLOOKUP(Introduction!$G$4,nametranslations,79,FALSE)</f>
        <v>#N/A</v>
      </c>
      <c r="AP4" s="480" t="e">
        <f>HLOOKUP(Introduction!$G$4,nametranslations,74,FALSE)</f>
        <v>#N/A</v>
      </c>
      <c r="AQ4" s="481" t="e">
        <f>HLOOKUP(Introduction!$G$4,nametranslations,75,FALSE)</f>
        <v>#N/A</v>
      </c>
      <c r="AR4" s="563" t="e">
        <f>HLOOKUP(Introduction!$G$4,nametranslations,90,FALSE)</f>
        <v>#N/A</v>
      </c>
      <c r="AS4" s="563" t="e">
        <f>HLOOKUP(Introduction!$G$4,nametranslations,91,FALSE)</f>
        <v>#N/A</v>
      </c>
      <c r="AT4" s="564" t="e">
        <f>HLOOKUP(Introduction!$G$4,nametranslations,79,FALSE)</f>
        <v>#N/A</v>
      </c>
      <c r="AU4" s="480" t="e">
        <f>HLOOKUP(Introduction!$G$4,nametranslations,74,FALSE)</f>
        <v>#N/A</v>
      </c>
      <c r="AV4" s="481" t="e">
        <f>HLOOKUP(Introduction!$G$4,nametranslations,75,FALSE)</f>
        <v>#N/A</v>
      </c>
      <c r="AW4" s="563" t="e">
        <f>HLOOKUP(Introduction!$G$4,nametranslations,90,FALSE)</f>
        <v>#N/A</v>
      </c>
      <c r="AX4" s="563" t="e">
        <f>HLOOKUP(Introduction!$G$4,nametranslations,91,FALSE)</f>
        <v>#N/A</v>
      </c>
      <c r="AY4" s="564" t="e">
        <f>HLOOKUP(Introduction!$G$4,nametranslations,79,FALSE)</f>
        <v>#N/A</v>
      </c>
      <c r="AZ4" s="484" t="e">
        <f>HLOOKUP(Introduction!$G$4,nametranslations,92,FALSE)</f>
        <v>#N/A</v>
      </c>
      <c r="BA4" s="565" t="e">
        <f>HLOOKUP(Introduction!$G$4,nametranslations,93,FALSE)</f>
        <v>#N/A</v>
      </c>
      <c r="BB4" s="565" t="e">
        <f>HLOOKUP(Introduction!$G$4,nametranslations,81,FALSE)</f>
        <v>#N/A</v>
      </c>
      <c r="BC4" s="484" t="e">
        <f>HLOOKUP(Introduction!$G$4,nametranslations,92,FALSE)</f>
        <v>#N/A</v>
      </c>
      <c r="BD4" s="565" t="e">
        <f>HLOOKUP(Introduction!$G$4,nametranslations,93,FALSE)</f>
        <v>#N/A</v>
      </c>
      <c r="BE4" s="565" t="e">
        <f>HLOOKUP(Introduction!$G$4,nametranslations,81,FALSE)</f>
        <v>#N/A</v>
      </c>
      <c r="BF4" s="484" t="e">
        <f>HLOOKUP(Introduction!$G$4,nametranslations,92,FALSE)</f>
        <v>#N/A</v>
      </c>
      <c r="BG4" s="565" t="e">
        <f>HLOOKUP(Introduction!$G$4,nametranslations,93,FALSE)</f>
        <v>#N/A</v>
      </c>
      <c r="BH4" s="565" t="e">
        <f>HLOOKUP(Introduction!$G$4,nametranslations,81,FALSE)</f>
        <v>#N/A</v>
      </c>
      <c r="BI4" s="484" t="e">
        <f>HLOOKUP(Introduction!$G$4,nametranslations,92,FALSE)</f>
        <v>#N/A</v>
      </c>
      <c r="BJ4" s="565" t="e">
        <f>HLOOKUP(Introduction!$G$4,nametranslations,93,FALSE)</f>
        <v>#N/A</v>
      </c>
      <c r="BK4" s="565" t="e">
        <f>HLOOKUP(Introduction!$G$4,nametranslations,81,FALSE)</f>
        <v>#N/A</v>
      </c>
      <c r="BL4" s="484" t="e">
        <f>HLOOKUP(Introduction!$G$4,nametranslations,92,FALSE)</f>
        <v>#N/A</v>
      </c>
      <c r="BM4" s="565" t="e">
        <f>HLOOKUP(Introduction!$G$4,nametranslations,93,FALSE)</f>
        <v>#N/A</v>
      </c>
      <c r="BN4" s="565" t="e">
        <f>HLOOKUP(Introduction!$G$4,nametranslations,81,FALSE)</f>
        <v>#N/A</v>
      </c>
      <c r="BO4" s="484" t="e">
        <f>HLOOKUP(Introduction!$G$4,nametranslations,92,FALSE)</f>
        <v>#N/A</v>
      </c>
      <c r="BP4" s="565" t="e">
        <f>HLOOKUP(Introduction!$G$4,nametranslations,93,FALSE)</f>
        <v>#N/A</v>
      </c>
      <c r="BQ4" s="565" t="e">
        <f>HLOOKUP(Introduction!$G$4,nametranslations,81,FALSE)</f>
        <v>#N/A</v>
      </c>
      <c r="BS4" s="476" t="e">
        <f>HLOOKUP(Introduction!$G$4,nametranslations,74,FALSE)</f>
        <v>#N/A</v>
      </c>
      <c r="BT4" s="561" t="e">
        <f>HLOOKUP(Introduction!$G$4,nametranslations,75,FALSE)</f>
        <v>#N/A</v>
      </c>
      <c r="BU4" s="567" t="e">
        <f>HLOOKUP(Introduction!$G$4,nametranslations,76,FALSE)</f>
        <v>#N/A</v>
      </c>
      <c r="BV4" s="476" t="e">
        <f>HLOOKUP(Introduction!$G$4,nametranslations,74,FALSE)</f>
        <v>#N/A</v>
      </c>
      <c r="BW4" s="561" t="e">
        <f>HLOOKUP(Introduction!$G$4,nametranslations,75,FALSE)</f>
        <v>#N/A</v>
      </c>
      <c r="BX4" s="567" t="e">
        <f>HLOOKUP(Introduction!$G$4,nametranslations,76,FALSE)</f>
        <v>#N/A</v>
      </c>
      <c r="BY4" s="476" t="e">
        <f>HLOOKUP(Introduction!$G$4,nametranslations,74,FALSE)</f>
        <v>#N/A</v>
      </c>
      <c r="BZ4" s="561" t="e">
        <f>HLOOKUP(Introduction!$G$4,nametranslations,75,FALSE)</f>
        <v>#N/A</v>
      </c>
      <c r="CA4" s="567" t="e">
        <f>HLOOKUP(Introduction!$G$4,nametranslations,76,FALSE)</f>
        <v>#N/A</v>
      </c>
      <c r="CB4" s="476" t="e">
        <f>HLOOKUP(Introduction!$G$4,nametranslations,74,FALSE)</f>
        <v>#N/A</v>
      </c>
      <c r="CC4" s="561" t="e">
        <f>HLOOKUP(Introduction!$G$4,nametranslations,75,FALSE)</f>
        <v>#N/A</v>
      </c>
      <c r="CD4" s="567" t="e">
        <f>HLOOKUP(Introduction!$G$4,nametranslations,76,FALSE)</f>
        <v>#N/A</v>
      </c>
      <c r="CE4" s="476" t="e">
        <f>HLOOKUP(Introduction!$G$4,nametranslations,74,FALSE)</f>
        <v>#N/A</v>
      </c>
      <c r="CF4" s="561" t="e">
        <f>HLOOKUP(Introduction!$G$4,nametranslations,75,FALSE)</f>
        <v>#N/A</v>
      </c>
      <c r="CG4" s="567" t="e">
        <f>HLOOKUP(Introduction!$G$4,nametranslations,76,FALSE)</f>
        <v>#N/A</v>
      </c>
      <c r="CH4" s="476" t="e">
        <f>HLOOKUP(Introduction!$G$4,nametranslations,74,FALSE)</f>
        <v>#N/A</v>
      </c>
      <c r="CI4" s="561" t="e">
        <f>HLOOKUP(Introduction!$G$4,nametranslations,75,FALSE)</f>
        <v>#N/A</v>
      </c>
      <c r="CJ4" s="567" t="e">
        <f>HLOOKUP(Introduction!$G$4,nametranslations,76,FALSE)</f>
        <v>#N/A</v>
      </c>
      <c r="CK4" s="480" t="e">
        <f>HLOOKUP(Introduction!$G$4,nametranslations,74,FALSE)</f>
        <v>#N/A</v>
      </c>
      <c r="CL4" s="481" t="e">
        <f>HLOOKUP(Introduction!$G$4,nametranslations,75,FALSE)</f>
        <v>#N/A</v>
      </c>
      <c r="CM4" s="481" t="e">
        <f>HLOOKUP(Introduction!$G$4,nametranslations,90,FALSE)</f>
        <v>#N/A</v>
      </c>
      <c r="CN4" s="481" t="e">
        <f>HLOOKUP(Introduction!$G$4,nametranslations,91,FALSE)</f>
        <v>#N/A</v>
      </c>
      <c r="CO4" s="564" t="e">
        <f>HLOOKUP(Introduction!$G$4,nametranslations,79,FALSE)</f>
        <v>#N/A</v>
      </c>
      <c r="CP4" s="480" t="e">
        <f>HLOOKUP(Introduction!$G$4,nametranslations,74,FALSE)</f>
        <v>#N/A</v>
      </c>
      <c r="CQ4" s="481" t="e">
        <f>HLOOKUP(Introduction!$G$4,nametranslations,75,FALSE)</f>
        <v>#N/A</v>
      </c>
      <c r="CR4" s="481" t="e">
        <f>HLOOKUP(Introduction!$G$4,nametranslations,90,FALSE)</f>
        <v>#N/A</v>
      </c>
      <c r="CS4" s="481" t="e">
        <f>HLOOKUP(Introduction!$G$4,nametranslations,91,FALSE)</f>
        <v>#N/A</v>
      </c>
      <c r="CT4" s="564" t="e">
        <f>HLOOKUP(Introduction!$G$4,nametranslations,79,FALSE)</f>
        <v>#N/A</v>
      </c>
      <c r="CU4" s="480" t="e">
        <f>HLOOKUP(Introduction!$G$4,nametranslations,74,FALSE)</f>
        <v>#N/A</v>
      </c>
      <c r="CV4" s="481" t="e">
        <f>HLOOKUP(Introduction!$G$4,nametranslations,75,FALSE)</f>
        <v>#N/A</v>
      </c>
      <c r="CW4" s="481" t="e">
        <f>HLOOKUP(Introduction!$G$4,nametranslations,90,FALSE)</f>
        <v>#N/A</v>
      </c>
      <c r="CX4" s="481" t="e">
        <f>HLOOKUP(Introduction!$G$4,nametranslations,91,FALSE)</f>
        <v>#N/A</v>
      </c>
      <c r="CY4" s="564" t="e">
        <f>HLOOKUP(Introduction!$G$4,nametranslations,79,FALSE)</f>
        <v>#N/A</v>
      </c>
      <c r="CZ4" s="480" t="e">
        <f>HLOOKUP(Introduction!$G$4,nametranslations,74,FALSE)</f>
        <v>#N/A</v>
      </c>
      <c r="DA4" s="481" t="e">
        <f>HLOOKUP(Introduction!$G$4,nametranslations,75,FALSE)</f>
        <v>#N/A</v>
      </c>
      <c r="DB4" s="481" t="e">
        <f>HLOOKUP(Introduction!$G$4,nametranslations,90,FALSE)</f>
        <v>#N/A</v>
      </c>
      <c r="DC4" s="481" t="e">
        <f>HLOOKUP(Introduction!$G$4,nametranslations,91,FALSE)</f>
        <v>#N/A</v>
      </c>
      <c r="DD4" s="564" t="e">
        <f>HLOOKUP(Introduction!$G$4,nametranslations,79,FALSE)</f>
        <v>#N/A</v>
      </c>
      <c r="DE4" s="480" t="e">
        <f>HLOOKUP(Introduction!$G$4,nametranslations,74,FALSE)</f>
        <v>#N/A</v>
      </c>
      <c r="DF4" s="481" t="e">
        <f>HLOOKUP(Introduction!$G$4,nametranslations,75,FALSE)</f>
        <v>#N/A</v>
      </c>
      <c r="DG4" s="481" t="e">
        <f>HLOOKUP(Introduction!$G$4,nametranslations,90,FALSE)</f>
        <v>#N/A</v>
      </c>
      <c r="DH4" s="481" t="e">
        <f>HLOOKUP(Introduction!$G$4,nametranslations,91,FALSE)</f>
        <v>#N/A</v>
      </c>
      <c r="DI4" s="564" t="e">
        <f>HLOOKUP(Introduction!$G$4,nametranslations,79,FALSE)</f>
        <v>#N/A</v>
      </c>
      <c r="DJ4" s="480" t="e">
        <f>HLOOKUP(Introduction!$G$4,nametranslations,74,FALSE)</f>
        <v>#N/A</v>
      </c>
      <c r="DK4" s="481" t="e">
        <f>HLOOKUP(Introduction!$G$4,nametranslations,75,FALSE)</f>
        <v>#N/A</v>
      </c>
      <c r="DL4" s="481" t="e">
        <f>HLOOKUP(Introduction!$G$4,nametranslations,90,FALSE)</f>
        <v>#N/A</v>
      </c>
      <c r="DM4" s="481" t="e">
        <f>HLOOKUP(Introduction!$G$4,nametranslations,91,FALSE)</f>
        <v>#N/A</v>
      </c>
      <c r="DN4" s="564" t="e">
        <f>HLOOKUP(Introduction!$G$4,nametranslations,79,FALSE)</f>
        <v>#N/A</v>
      </c>
      <c r="DO4" s="484" t="e">
        <f>HLOOKUP(Introduction!$G$4,nametranslations,92,FALSE)</f>
        <v>#N/A</v>
      </c>
      <c r="DP4" s="565" t="e">
        <f>HLOOKUP(Introduction!$G$4,nametranslations,93,FALSE)</f>
        <v>#N/A</v>
      </c>
      <c r="DQ4" s="565" t="e">
        <f>HLOOKUP(Introduction!$G$4,nametranslations,81,FALSE)</f>
        <v>#N/A</v>
      </c>
      <c r="DR4" s="484" t="e">
        <f>HLOOKUP(Introduction!$G$4,nametranslations,92,FALSE)</f>
        <v>#N/A</v>
      </c>
      <c r="DS4" s="565" t="e">
        <f>HLOOKUP(Introduction!$G$4,nametranslations,93,FALSE)</f>
        <v>#N/A</v>
      </c>
      <c r="DT4" s="565" t="e">
        <f>HLOOKUP(Introduction!$G$4,nametranslations,81,FALSE)</f>
        <v>#N/A</v>
      </c>
      <c r="DU4" s="484" t="e">
        <f>HLOOKUP(Introduction!$G$4,nametranslations,92,FALSE)</f>
        <v>#N/A</v>
      </c>
      <c r="DV4" s="565" t="e">
        <f>HLOOKUP(Introduction!$G$4,nametranslations,93,FALSE)</f>
        <v>#N/A</v>
      </c>
      <c r="DW4" s="565" t="e">
        <f>HLOOKUP(Introduction!$G$4,nametranslations,81,FALSE)</f>
        <v>#N/A</v>
      </c>
      <c r="DX4" s="484" t="e">
        <f>HLOOKUP(Introduction!$G$4,nametranslations,92,FALSE)</f>
        <v>#N/A</v>
      </c>
      <c r="DY4" s="565" t="e">
        <f>HLOOKUP(Introduction!$G$4,nametranslations,93,FALSE)</f>
        <v>#N/A</v>
      </c>
      <c r="DZ4" s="565" t="e">
        <f>HLOOKUP(Introduction!$G$4,nametranslations,81,FALSE)</f>
        <v>#N/A</v>
      </c>
      <c r="EA4" s="484" t="e">
        <f>HLOOKUP(Introduction!$G$4,nametranslations,92,FALSE)</f>
        <v>#N/A</v>
      </c>
      <c r="EB4" s="565" t="e">
        <f>HLOOKUP(Introduction!$G$4,nametranslations,93,FALSE)</f>
        <v>#N/A</v>
      </c>
      <c r="EC4" s="565" t="e">
        <f>HLOOKUP(Introduction!$G$4,nametranslations,81,FALSE)</f>
        <v>#N/A</v>
      </c>
      <c r="ED4" s="484" t="e">
        <f>HLOOKUP(Introduction!$G$4,nametranslations,92,FALSE)</f>
        <v>#N/A</v>
      </c>
      <c r="EE4" s="565" t="e">
        <f>HLOOKUP(Introduction!$G$4,nametranslations,93,FALSE)</f>
        <v>#N/A</v>
      </c>
      <c r="EF4" s="565" t="e">
        <f>HLOOKUP(Introduction!$G$4,nametranslations,81,FALSE)</f>
        <v>#N/A</v>
      </c>
    </row>
    <row r="5" spans="1:136" ht="43.2" hidden="1" x14ac:dyDescent="0.25">
      <c r="A5" s="475" t="s">
        <v>38</v>
      </c>
      <c r="B5" s="475" t="s">
        <v>39</v>
      </c>
      <c r="C5" s="475" t="s">
        <v>40</v>
      </c>
      <c r="D5" s="476" t="s">
        <v>121</v>
      </c>
      <c r="E5" s="477" t="s">
        <v>41</v>
      </c>
      <c r="F5" s="478" t="s">
        <v>154</v>
      </c>
      <c r="G5" s="476" t="s">
        <v>122</v>
      </c>
      <c r="H5" s="477" t="s">
        <v>42</v>
      </c>
      <c r="I5" s="478" t="s">
        <v>155</v>
      </c>
      <c r="J5" s="476" t="s">
        <v>123</v>
      </c>
      <c r="K5" s="477" t="s">
        <v>43</v>
      </c>
      <c r="L5" s="478" t="s">
        <v>156</v>
      </c>
      <c r="M5" s="476" t="s">
        <v>124</v>
      </c>
      <c r="N5" s="477" t="s">
        <v>79</v>
      </c>
      <c r="O5" s="478" t="s">
        <v>157</v>
      </c>
      <c r="P5" s="476" t="s">
        <v>125</v>
      </c>
      <c r="Q5" s="477" t="s">
        <v>80</v>
      </c>
      <c r="R5" s="478" t="s">
        <v>158</v>
      </c>
      <c r="S5" s="476" t="s">
        <v>126</v>
      </c>
      <c r="T5" s="477" t="s">
        <v>81</v>
      </c>
      <c r="U5" s="479" t="s">
        <v>159</v>
      </c>
      <c r="V5" s="480" t="s">
        <v>115</v>
      </c>
      <c r="W5" s="481" t="s">
        <v>44</v>
      </c>
      <c r="X5" s="487" t="s">
        <v>58</v>
      </c>
      <c r="Y5" s="487" t="s">
        <v>59</v>
      </c>
      <c r="Z5" s="482" t="s">
        <v>160</v>
      </c>
      <c r="AA5" s="480" t="s">
        <v>116</v>
      </c>
      <c r="AB5" s="481" t="s">
        <v>45</v>
      </c>
      <c r="AC5" s="487" t="s">
        <v>60</v>
      </c>
      <c r="AD5" s="487" t="s">
        <v>61</v>
      </c>
      <c r="AE5" s="482" t="s">
        <v>161</v>
      </c>
      <c r="AF5" s="480" t="s">
        <v>117</v>
      </c>
      <c r="AG5" s="481" t="s">
        <v>46</v>
      </c>
      <c r="AH5" s="487" t="s">
        <v>62</v>
      </c>
      <c r="AI5" s="487" t="s">
        <v>63</v>
      </c>
      <c r="AJ5" s="482" t="s">
        <v>162</v>
      </c>
      <c r="AK5" s="480" t="s">
        <v>118</v>
      </c>
      <c r="AL5" s="481" t="s">
        <v>64</v>
      </c>
      <c r="AM5" s="487" t="s">
        <v>65</v>
      </c>
      <c r="AN5" s="487" t="s">
        <v>66</v>
      </c>
      <c r="AO5" s="482" t="s">
        <v>163</v>
      </c>
      <c r="AP5" s="480" t="s">
        <v>119</v>
      </c>
      <c r="AQ5" s="481" t="s">
        <v>67</v>
      </c>
      <c r="AR5" s="487" t="s">
        <v>68</v>
      </c>
      <c r="AS5" s="487" t="s">
        <v>69</v>
      </c>
      <c r="AT5" s="482" t="s">
        <v>164</v>
      </c>
      <c r="AU5" s="480" t="s">
        <v>120</v>
      </c>
      <c r="AV5" s="481" t="s">
        <v>70</v>
      </c>
      <c r="AW5" s="487" t="s">
        <v>71</v>
      </c>
      <c r="AX5" s="487" t="s">
        <v>72</v>
      </c>
      <c r="AY5" s="483" t="s">
        <v>165</v>
      </c>
      <c r="AZ5" s="484" t="s">
        <v>73</v>
      </c>
      <c r="BA5" s="565" t="s">
        <v>100</v>
      </c>
      <c r="BB5" s="486" t="s">
        <v>166</v>
      </c>
      <c r="BC5" s="484" t="s">
        <v>78</v>
      </c>
      <c r="BD5" s="485" t="s">
        <v>101</v>
      </c>
      <c r="BE5" s="486" t="s">
        <v>167</v>
      </c>
      <c r="BF5" s="484" t="s">
        <v>77</v>
      </c>
      <c r="BG5" s="485" t="s">
        <v>102</v>
      </c>
      <c r="BH5" s="486" t="s">
        <v>168</v>
      </c>
      <c r="BI5" s="484" t="s">
        <v>76</v>
      </c>
      <c r="BJ5" s="485" t="s">
        <v>103</v>
      </c>
      <c r="BK5" s="486" t="s">
        <v>169</v>
      </c>
      <c r="BL5" s="484" t="s">
        <v>75</v>
      </c>
      <c r="BM5" s="485" t="s">
        <v>104</v>
      </c>
      <c r="BN5" s="486" t="s">
        <v>170</v>
      </c>
      <c r="BO5" s="484" t="s">
        <v>74</v>
      </c>
      <c r="BP5" s="485" t="s">
        <v>105</v>
      </c>
      <c r="BQ5" s="486" t="s">
        <v>171</v>
      </c>
    </row>
    <row r="6" spans="1:136" x14ac:dyDescent="0.25">
      <c r="A6" s="462" t="str">
        <f>IF('Water Data'!$B$2="","",'Water Data'!$B$2)</f>
        <v>CYM_2018_UIS</v>
      </c>
      <c r="B6" s="462" t="e">
        <f>IF('Water Data'!C2="Census",Key!I111,IF('Water Data'!C2="Survey with microdata",Key!I113,IF('Water Data'!C2="Survey",Key!I110,IF('Water Data'!C2="Admin",Key!I114,IF('Water Data'!C2="EMIS",Key!I109,IF('Water Data'!C2="Other",Key!I112))))))</f>
        <v>#N/A</v>
      </c>
      <c r="C6" s="489">
        <f>+IF(ISNUMBER(VALUE(MID(A6,5,4))), VALUE(MID(A6, 5,4)),"")</f>
        <v>2018</v>
      </c>
      <c r="D6" s="490">
        <f>+IF(AND(ISTEXT('Water Data'!B2),BS6="Yes"),100-'Water Data'!D4,IF(AND(ISTEXT('Water Data'!B2),BS6="No",ISNUMBER('Water Data'!D4)),CONCATENATE("[",ROUND(100-'Water Data'!D4,0),"]"),NA()))</f>
        <v>100</v>
      </c>
      <c r="E6" s="490">
        <f>+IF(AND(ISTEXT('Water Data'!B2),BT6="Yes"),'Water Data'!D6,IF(AND(ISTEXT('Water Data'!B2),BT6="No",ISNUMBER('Water Data'!D6)),CONCATENATE("[",ROUND('Water Data'!D6,0),"]"),NA()))</f>
        <v>100</v>
      </c>
      <c r="F6" s="490">
        <f>+IF(AND(ISTEXT('Water Data'!B2),BU6="Yes"),'Water Data'!D9,IF(AND(ISTEXT('Water Data'!B2),BU6="No",ISNUMBER('Water Data'!D9)),CONCATENATE("[",ROUND('Water Data'!D9,0),"]"),NA()))</f>
        <v>100</v>
      </c>
      <c r="G6" s="490" t="e">
        <f>+IF(AND(ISTEXT('Water Data'!B2),BV6="Yes"),100-'Water Data'!E4,IF(AND(ISTEXT('Water Data'!B2),BV6="No",ISNUMBER('Water Data'!E4)),CONCATENATE("[",ROUND(100-'Water Data'!E4,0),"]"),NA()))</f>
        <v>#N/A</v>
      </c>
      <c r="H6" s="490" t="e">
        <f>+IF(AND(ISTEXT('Water Data'!B2),BW6="Yes"),'Water Data'!E6,IF(AND(ISTEXT('Water Data'!B2),BW6="No",ISNUMBER('Water Data'!E6)),CONCATENATE("[",ROUND('Water Data'!E6,0),"]"),NA()))</f>
        <v>#N/A</v>
      </c>
      <c r="I6" s="490" t="e">
        <f>+IF(AND(ISTEXT('Water Data'!B2),BX6="Yes"),'Water Data'!E9,IF(AND(ISTEXT('Water Data'!B2),BX6="No",ISNUMBER('Water Data'!E9)),CONCATENATE("[",ROUND('Water Data'!E9,0),"]"),NA()))</f>
        <v>#N/A</v>
      </c>
      <c r="J6" s="490" t="e">
        <f>+IF(AND(ISTEXT('Water Data'!B2),BY6="Yes"),100-'Water Data'!F4,IF(AND(ISTEXT('Water Data'!B2),BY6="No",ISNUMBER('Water Data'!F4)),CONCATENATE("[",ROUND(100-'Water Data'!F4,0),"]"),NA()))</f>
        <v>#N/A</v>
      </c>
      <c r="K6" s="490" t="e">
        <f>+IF(AND(ISTEXT('Water Data'!B2),BZ6="Yes"),'Water Data'!F6,IF(AND(ISTEXT('Water Data'!B2),BZ6="No",ISNUMBER('Water Data'!F6)),CONCATENATE("[",ROUND('Water Data'!F6,0),"]"),NA()))</f>
        <v>#N/A</v>
      </c>
      <c r="L6" s="490" t="e">
        <f>+IF(AND(ISTEXT('Water Data'!B2),CA6="Yes"),'Water Data'!F9,IF(AND(ISTEXT('Water Data'!B2),CA6="No",ISNUMBER('Water Data'!F9)),CONCATENATE("[",ROUND('Water Data'!F9,0),"]"),NA()))</f>
        <v>#N/A</v>
      </c>
      <c r="M6" s="490" t="e">
        <f>+IF(AND(ISTEXT('Water Data'!B2),CB6="Yes"),100-'Water Data'!G4,IF(AND(ISTEXT('Water Data'!B2),CB6="No",ISNUMBER('Water Data'!G4)),CONCATENATE("[",ROUND(100-'Water Data'!G4,0),"]"),NA()))</f>
        <v>#N/A</v>
      </c>
      <c r="N6" s="490" t="e">
        <f>+IF(AND(ISTEXT('Water Data'!B2),CC6="Yes"),'Water Data'!G6,IF(AND(ISTEXT('Water Data'!B2),CC6="No",ISNUMBER('Water Data'!G6)),CONCATENATE("[",ROUND('Water Data'!G6,0),"]"),NA()))</f>
        <v>#N/A</v>
      </c>
      <c r="O6" s="490" t="e">
        <f>+IF(AND(ISTEXT('Water Data'!B2),CD6="Yes"),'Water Data'!G9,IF(AND(ISTEXT('Water Data'!B2),CD6="No",ISNUMBER('Water Data'!G9)),CONCATENATE("[",ROUND('Water Data'!G9,0),"]"),NA()))</f>
        <v>#N/A</v>
      </c>
      <c r="P6" s="490">
        <f>+IF(AND(ISTEXT('Water Data'!B2),CE6="Yes"),100-'Water Data'!H4,IF(AND(ISTEXT('Water Data'!B2),CE6="No",ISNUMBER('Water Data'!H4)),CONCATENATE("[",ROUND(100-'Water Data'!H4,0),"]"),NA()))</f>
        <v>100</v>
      </c>
      <c r="Q6" s="490">
        <f>+IF(AND(ISTEXT('Water Data'!B2),CF6="Yes"),'Water Data'!H6,IF(AND(ISTEXT('Water Data'!B2),CF6="No",ISNUMBER('Water Data'!H6)),CONCATENATE("[",ROUND('Water Data'!H6,0),"]"),NA()))</f>
        <v>100</v>
      </c>
      <c r="R6" s="490">
        <f>+IF(AND(ISTEXT('Water Data'!B2),CG6="Yes"),'Water Data'!H9,IF(AND(ISTEXT('Water Data'!B2),CG6="No",ISNUMBER('Water Data'!H9)),CONCATENATE("[",ROUND('Water Data'!H9,0),"]"),NA()))</f>
        <v>100</v>
      </c>
      <c r="S6" s="490">
        <f>+IF(AND(ISTEXT('Water Data'!B2),CH6="Yes"),100-'Water Data'!I4,IF(AND(ISTEXT('Water Data'!B2),CH6="No",ISNUMBER('Water Data'!I4)),CONCATENATE("[",ROUND(100-'Water Data'!I4,0),"]"),NA()))</f>
        <v>100</v>
      </c>
      <c r="T6" s="490">
        <f>+IF(AND(ISTEXT('Water Data'!B2),CI6="Yes"),'Water Data'!I6,IF(AND(ISTEXT('Water Data'!B2),CI6="No",ISNUMBER('Water Data'!I6)),CONCATENATE("[",ROUND('Water Data'!I6,0),"]"),NA()))</f>
        <v>100</v>
      </c>
      <c r="U6" s="490">
        <f>+IF(AND(ISTEXT('Water Data'!B2),CJ6="Yes"),'Water Data'!I9,IF(AND(ISTEXT('Water Data'!B2),CJ6="No",ISNUMBER('Water Data'!I9)),CONCATENATE("[",ROUND('Water Data'!I9,0),"]"),NA()))</f>
        <v>100</v>
      </c>
      <c r="V6" s="491">
        <f>+IF(AND(ISTEXT('Sanitation Data'!B2),CK6="Yes"),100-'Sanitation Data'!D4,IF(AND(ISTEXT('Sanitation Data'!B2),CK6="No",ISNUMBER('Sanitation Data'!D4)),CONCATENATE("[",ROUND(100-'Sanitation Data'!D4,0),"]"),NA()))</f>
        <v>100</v>
      </c>
      <c r="W6" s="491">
        <f>+IF(AND(ISTEXT('Sanitation Data'!B2),CL6="Yes"),'Sanitation Data'!D6,IF(AND(ISTEXT('Sanitation Data'!B2),CL6="No",ISNUMBER('Sanitation Data'!D6)),CONCATENATE("[",ROUND('Sanitation Data'!D6,0),"]"),NA()))</f>
        <v>100</v>
      </c>
      <c r="X6" s="491" t="e">
        <f>+IF(AND(ISTEXT('Sanitation Data'!B2),CM6="Yes"),'Sanitation Data'!D10,IF(AND(ISTEXT('Sanitation Data'!B2),CM6="No",ISNUMBER('Sanitation Data'!D10)),CONCATENATE("[",ROUND('Sanitation Data'!D10,0),"]"),NA()))</f>
        <v>#N/A</v>
      </c>
      <c r="Y6" s="491" t="e">
        <f>+IF(AND(ISTEXT('Sanitation Data'!B2),CN6="Yes"),'Sanitation Data'!D11,IF(AND(ISTEXT('Sanitation Data'!B2),CN6="No",ISNUMBER('Sanitation Data'!D11)),CONCATENATE("[",ROUND('Sanitation Data'!D11,0),"]"),NA()))</f>
        <v>#N/A</v>
      </c>
      <c r="Z6" s="491">
        <f>+IF(AND(ISTEXT('Sanitation Data'!B2),CO6="Yes"),'Sanitation Data'!D12,IF(AND(ISTEXT('Sanitation Data'!B2),CO6="No",ISNUMBER('Sanitation Data'!D12)),CONCATENATE("[",ROUND('Sanitation Data'!D12,0),"]"),NA()))</f>
        <v>100</v>
      </c>
      <c r="AA6" s="491" t="e">
        <f>+IF(AND(ISTEXT('Sanitation Data'!B2),CP6="Yes"),100-'Sanitation Data'!E4,IF(AND(ISTEXT('Sanitation Data'!B2),CP6="No",ISNUMBER('Sanitation Data'!E4)),CONCATENATE("[",ROUND(100-'Sanitation Data'!E4,0),"]"),NA()))</f>
        <v>#N/A</v>
      </c>
      <c r="AB6" s="491" t="e">
        <f>+IF(AND(ISTEXT('Sanitation Data'!B2),CQ6="Yes"),'Sanitation Data'!E6,IF(AND(ISTEXT('Sanitation Data'!B2),CQ6="No",ISNUMBER('Sanitation Data'!E6)),CONCATENATE("[",ROUND('Sanitation Data'!E6,0),"]"),NA()))</f>
        <v>#N/A</v>
      </c>
      <c r="AC6" s="491" t="e">
        <f>+IF(AND(ISTEXT('Sanitation Data'!B2),CR6="Yes"),'Sanitation Data'!E10,IF(AND(ISTEXT('Sanitation Data'!B2),CR6="No",ISNUMBER('Sanitation Data'!E10)),CONCATENATE("[",ROUND('Sanitation Data'!E10,0),"]"),NA()))</f>
        <v>#N/A</v>
      </c>
      <c r="AD6" s="491" t="e">
        <f>+IF(AND(ISTEXT('Sanitation Data'!B2),CS6="Yes"),'Sanitation Data'!E11,IF(AND(ISTEXT('Sanitation Data'!B2),CS6="No",ISNUMBER('Sanitation Data'!E11)),CONCATENATE("[",ROUND('Sanitation Data'!E11,0),"]"),NA()))</f>
        <v>#N/A</v>
      </c>
      <c r="AE6" s="491" t="e">
        <f>+IF(AND(ISTEXT('Sanitation Data'!B2),CT6="Yes"),'Sanitation Data'!E12,IF(AND(ISTEXT('Sanitation Data'!B2),CT6="No",ISNUMBER('Sanitation Data'!E12)),CONCATENATE("[",ROUND('Sanitation Data'!E12,0),"]"),NA()))</f>
        <v>#N/A</v>
      </c>
      <c r="AF6" s="491" t="e">
        <f>+IF(AND(ISTEXT('Sanitation Data'!B2),CU6="Yes"),100-'Sanitation Data'!F4,IF(AND(ISTEXT('Sanitation Data'!B2),CU6="No",ISNUMBER('Sanitation Data'!F4)),CONCATENATE("[",ROUND(100-'Sanitation Data'!F4,0),"]"),NA()))</f>
        <v>#N/A</v>
      </c>
      <c r="AG6" s="491" t="e">
        <f>+IF(AND(ISTEXT('Sanitation Data'!B2),CV6="Yes"),'Sanitation Data'!F6,IF(AND(ISTEXT('Sanitation Data'!B2),CV6="No",ISNUMBER('Sanitation Data'!F6)),CONCATENATE("[",ROUND('Sanitation Data'!F6,0),"]"),NA()))</f>
        <v>#N/A</v>
      </c>
      <c r="AH6" s="491" t="e">
        <f>+IF(AND(ISTEXT('Sanitation Data'!B2),CW6="Yes"),'Sanitation Data'!F10,IF(AND(ISTEXT('Sanitation Data'!B2),CW6="No",ISNUMBER('Sanitation Data'!F10)),CONCATENATE("[",ROUND('Sanitation Data'!F10,0),"]"),NA()))</f>
        <v>#N/A</v>
      </c>
      <c r="AI6" s="491" t="e">
        <f>+IF(AND(ISTEXT('Sanitation Data'!B2),CX6="Yes"),'Sanitation Data'!F11,IF(AND(ISTEXT('Sanitation Data'!B2),CX6="No",ISNUMBER('Sanitation Data'!F11)),CONCATENATE("[",ROUND('Sanitation Data'!F11,0),"]"),NA()))</f>
        <v>#N/A</v>
      </c>
      <c r="AJ6" s="491" t="e">
        <f>+IF(AND(ISTEXT('Sanitation Data'!B2),CY6="Yes"),'Sanitation Data'!F12,IF(AND(ISTEXT('Sanitation Data'!B2),CY6="No",ISNUMBER('Sanitation Data'!F12)),CONCATENATE("[",ROUND('Sanitation Data'!F12,0),"]"),NA()))</f>
        <v>#N/A</v>
      </c>
      <c r="AK6" s="491" t="e">
        <f>+IF(AND(ISTEXT('Sanitation Data'!B2),CZ6="Yes"),100-'Sanitation Data'!G4,IF(AND(ISTEXT('Sanitation Data'!B2),CZ6="No",ISNUMBER('Sanitation Data'!G4)),CONCATENATE("[",ROUND(100-'Sanitation Data'!G4,0),"]"),NA()))</f>
        <v>#N/A</v>
      </c>
      <c r="AL6" s="491" t="e">
        <f>+IF(AND(ISTEXT('Sanitation Data'!B2),DA6="Yes"),'Sanitation Data'!G6,IF(AND(ISTEXT('Sanitation Data'!B2),DA6="No",ISNUMBER('Sanitation Data'!G6)),CONCATENATE("[",ROUND('Sanitation Data'!G6,0),"]"),NA()))</f>
        <v>#N/A</v>
      </c>
      <c r="AM6" s="491" t="e">
        <f>+IF(AND(ISTEXT('Sanitation Data'!B2),DB6="Yes"),'Sanitation Data'!G10,IF(AND(ISTEXT('Sanitation Data'!B2),DB6="No",ISNUMBER('Sanitation Data'!G10)),CONCATENATE("[",ROUND('Sanitation Data'!G10,0),"]"),NA()))</f>
        <v>#N/A</v>
      </c>
      <c r="AN6" s="491" t="e">
        <f>+IF(AND(ISTEXT('Sanitation Data'!B2),DC6="Yes"),'Sanitation Data'!G11,IF(AND(ISTEXT('Sanitation Data'!B2),DC6="No",ISNUMBER('Sanitation Data'!G11)),CONCATENATE("[",ROUND('Sanitation Data'!G11,0),"]"),NA()))</f>
        <v>#N/A</v>
      </c>
      <c r="AO6" s="491" t="e">
        <f>+IF(AND(ISTEXT('Sanitation Data'!B2),DD6="Yes"),'Sanitation Data'!G12,IF(AND(ISTEXT('Sanitation Data'!B2),DD6="No",ISNUMBER('Sanitation Data'!G12)),CONCATENATE("[",ROUND('Sanitation Data'!G12,0),"]"),NA()))</f>
        <v>#N/A</v>
      </c>
      <c r="AP6" s="491">
        <f>+IF(AND(ISTEXT('Sanitation Data'!B2),DE6="Yes"),100-'Sanitation Data'!H4,IF(AND(ISTEXT('Sanitation Data'!B2),DE6="No",ISNUMBER('Sanitation Data'!H4)),CONCATENATE("[",ROUND(100-'Sanitation Data'!H4,0),"]"),NA()))</f>
        <v>100</v>
      </c>
      <c r="AQ6" s="491">
        <f>+IF(AND(ISTEXT('Sanitation Data'!B2),DF6="Yes"),'Sanitation Data'!H6,IF(AND(ISTEXT('Sanitation Data'!B2),DF6="No",ISTEXT('Sanitation Data'!H6)),CONCATENATE("[",ROUND('Sanitation Data'!H6,0),"]"),NA()))</f>
        <v>100</v>
      </c>
      <c r="AR6" s="491" t="e">
        <f>+IF(AND(ISTEXT('Sanitation Data'!B2),DG6="Yes"),'Sanitation Data'!H10,IF(AND(ISTEXT('Sanitation Data'!B2),DG6="No",ISNUMBER('Sanitation Data'!H10)),CONCATENATE("[",ROUND('Sanitation Data'!H10,0),"]"),NA()))</f>
        <v>#N/A</v>
      </c>
      <c r="AS6" s="491" t="e">
        <f>+IF(AND(ISTEXT('Sanitation Data'!B2),DH6="Yes"),'Sanitation Data'!H11,IF(AND(ISTEXT('Sanitation Data'!B2),DH6="No",ISNUMBER('Sanitation Data'!H11)),CONCATENATE("[",ROUND('Sanitation Data'!H11,0),"]"),NA()))</f>
        <v>#N/A</v>
      </c>
      <c r="AT6" s="491">
        <f>+IF(AND(ISTEXT('Sanitation Data'!B2),DI6="Yes"),'Sanitation Data'!H12,IF(AND(ISTEXT('Sanitation Data'!B2),DI6="No",ISNUMBER('Sanitation Data'!H12)),CONCATENATE("[",ROUND('Sanitation Data'!H12,0),"]"),NA()))</f>
        <v>100</v>
      </c>
      <c r="AU6" s="491">
        <f>+IF(AND(ISTEXT('Sanitation Data'!B2),DJ6="Yes"),100-'Sanitation Data'!I4,IF(AND(ISTEXT('Sanitation Data'!B2),DJ6="No",ISNUMBER('Sanitation Data'!I4)),CONCATENATE("[",ROUND(100-'Sanitation Data'!I4,0),"]"),NA()))</f>
        <v>100</v>
      </c>
      <c r="AV6" s="491">
        <f>+IF(AND(ISTEXT('Sanitation Data'!B2),DK6="Yes"),'Sanitation Data'!I6,IF(AND(ISTEXT('Sanitation Data'!B2),DK6="No",ISNUMBER('Sanitation Data'!I6)),CONCATENATE("[",ROUND('Sanitation Data'!I6,0),"]"),NA()))</f>
        <v>100</v>
      </c>
      <c r="AW6" s="491" t="e">
        <f>+IF(AND(ISTEXT('Sanitation Data'!B2),DL6="Yes"),'Sanitation Data'!I10,IF(AND(ISTEXT('Sanitation Data'!B2),DL6="No",ISNUMBER('Sanitation Data'!I10)),CONCATENATE("[",ROUND('Sanitation Data'!I10,0),"]"),NA()))</f>
        <v>#N/A</v>
      </c>
      <c r="AX6" s="491" t="e">
        <f>+IF(AND(ISTEXT('Sanitation Data'!B2),DM6="Yes"),'Sanitation Data'!I11,IF(AND(ISTEXT('Sanitation Data'!B2),DM6="No",ISNUMBER('Sanitation Data'!I11)),CONCATENATE("[",ROUND('Sanitation Data'!I11,0),"]"),NA()))</f>
        <v>#N/A</v>
      </c>
      <c r="AY6" s="491">
        <f>+IF(AND(ISTEXT('Sanitation Data'!B2),DN6="Yes"),'Sanitation Data'!I12,IF(AND(ISTEXT('Sanitation Data'!B2),DN6="No",ISNUMBER('Sanitation Data'!I12)),CONCATENATE("[",ROUND('Sanitation Data'!I12,0),"]"),NA()))</f>
        <v>100</v>
      </c>
      <c r="AZ6" s="492">
        <f>+IF(AND(ISTEXT('Hygiene Data'!B2),DO6="Yes"),'Hygiene Data'!D5,IF(AND(ISTEXT('Hygiene Data'!B2),DO6="No",ISNUMBER('Hygiene Data'!D5)),CONCATENATE("[",ROUND('Hygiene Data'!D5,0),"]"),NA()))</f>
        <v>100</v>
      </c>
      <c r="BA6" s="568">
        <f>+IF(AND(ISTEXT('Hygiene Data'!B2),DP6="Yes"),'Hygiene Data'!D7,IF(AND(ISTEXT('Hygiene Data'!B2),DP6="No",ISNUMBER('Hygiene Data'!D7)),CONCATENATE("[",ROUND('Hygiene Data'!D7,0),"]"),NA()))</f>
        <v>100</v>
      </c>
      <c r="BB6" s="492">
        <f>+IF(AND(ISTEXT('Hygiene Data'!B2),DQ6="Yes"),'Hygiene Data'!D9,IF(AND(ISTEXT('Hygiene Data'!B2),DQ6="No",ISNUMBER('Hygiene Data'!D9)),CONCATENATE("[",ROUND('Hygiene Data'!D9,0),"]"),NA()))</f>
        <v>100</v>
      </c>
      <c r="BC6" s="492" t="e">
        <f>+IF(AND(ISTEXT('Hygiene Data'!B2),DR6="Yes"),'Hygiene Data'!E5,IF(AND(ISTEXT('Hygiene Data'!B2),DR6="No",ISNUMBER('Hygiene Data'!E5)),CONCATENATE("[",ROUND('Hygiene Data'!E5,0),"]"),NA()))</f>
        <v>#N/A</v>
      </c>
      <c r="BD6" s="492" t="e">
        <f>+IF(AND(ISTEXT('Hygiene Data'!B2),DS6="Yes"),'Hygiene Data'!E7,IF(AND(ISTEXT('Hygiene Data'!B2),DS6="No",ISNUMBER('Hygiene Data'!E7)),CONCATENATE("[",ROUND('Hygiene Data'!E7,0),"]"),NA()))</f>
        <v>#N/A</v>
      </c>
      <c r="BE6" s="492" t="e">
        <f>+IF(AND(ISTEXT('Hygiene Data'!B2),DT6="Yes"),'Hygiene Data'!E9,IF(AND(ISTEXT('Hygiene Data'!B2),DT6="No",ISNUMBER('Hygiene Data'!E9)),CONCATENATE("[",ROUND('Hygiene Data'!E9,0),"]"),NA()))</f>
        <v>#N/A</v>
      </c>
      <c r="BF6" s="492" t="e">
        <f>+IF(AND(ISTEXT('Hygiene Data'!B2),DU6="Yes"),'Hygiene Data'!F5,IF(AND(ISTEXT('Hygiene Data'!B2),DU6="No",ISNUMBER('Hygiene Data'!F5)),CONCATENATE("[",ROUND('Hygiene Data'!F5,0),"]"),NA()))</f>
        <v>#N/A</v>
      </c>
      <c r="BG6" s="492" t="e">
        <f>+IF(AND(ISTEXT('Hygiene Data'!B2),DV6="Yes"),'Hygiene Data'!F7,IF(AND(ISTEXT('Hygiene Data'!B2),DV6="No",ISNUMBER('Hygiene Data'!F7)),CONCATENATE("[",ROUND('Hygiene Data'!F7,0),"]"),NA()))</f>
        <v>#N/A</v>
      </c>
      <c r="BH6" s="492" t="e">
        <f>+IF(AND(ISTEXT('Hygiene Data'!B2),DW6="Yes"),'Hygiene Data'!F9,IF(AND(ISTEXT('Hygiene Data'!B2),DW6="No",ISNUMBER('Hygiene Data'!F9)),CONCATENATE("[",ROUND('Hygiene Data'!F9,0),"]"),NA()))</f>
        <v>#N/A</v>
      </c>
      <c r="BI6" s="492" t="e">
        <f>+IF(AND(ISTEXT('Hygiene Data'!B2),DX6="Yes"),'Hygiene Data'!G5,IF(AND(ISTEXT('Hygiene Data'!B2),DX6="No",ISNUMBER('Hygiene Data'!G5)),CONCATENATE("[",ROUND('Hygiene Data'!G5,0),"]"),NA()))</f>
        <v>#N/A</v>
      </c>
      <c r="BJ6" s="492" t="e">
        <f>+IF(AND(ISTEXT('Hygiene Data'!B2),DY6="Yes"),'Hygiene Data'!G7,IF(AND(ISTEXT('Hygiene Data'!B2),DY6="No",ISNUMBER('Hygiene Data'!G7)),CONCATENATE("[",ROUND('Hygiene Data'!G7,0),"]"),NA()))</f>
        <v>#N/A</v>
      </c>
      <c r="BK6" s="492" t="e">
        <f>+IF(AND(ISTEXT('Hygiene Data'!B2),DZ6="Yes"),'Hygiene Data'!G9,IF(AND(ISTEXT('Hygiene Data'!B2),DZ6="No",ISNUMBER('Hygiene Data'!G9)),CONCATENATE("[",ROUND('Hygiene Data'!G9,0),"]"),NA()))</f>
        <v>#N/A</v>
      </c>
      <c r="BL6" s="492">
        <f>+IF(AND(ISTEXT('Hygiene Data'!B2),EA6="Yes"),'Hygiene Data'!H5,IF(AND(ISTEXT('Hygiene Data'!B2),EA6="No",ISNUMBER('Hygiene Data'!H5)),CONCATENATE("[",ROUND('Hygiene Data'!H5,0),"]"),NA()))</f>
        <v>100</v>
      </c>
      <c r="BM6" s="492">
        <f>+IF(AND(ISTEXT('Hygiene Data'!B2),EB6="Yes"),'Hygiene Data'!H7,IF(AND(ISTEXT('Hygiene Data'!B2),EB6="No",ISNUMBER('Hygiene Data'!H7)),CONCATENATE("[",ROUND('Hygiene Data'!H7,0),"]"),NA()))</f>
        <v>100</v>
      </c>
      <c r="BN6" s="492">
        <f>+IF(AND(ISTEXT('Hygiene Data'!B2),EC6="Yes"),'Hygiene Data'!H9,IF(AND(ISTEXT('Hygiene Data'!B2),EC6="No",ISNUMBER('Hygiene Data'!H9)),CONCATENATE("[",ROUND('Hygiene Data'!H9,0),"]"),NA()))</f>
        <v>100</v>
      </c>
      <c r="BO6" s="492">
        <f>+IF(AND(ISTEXT('Hygiene Data'!B2),ED6="Yes"),'Hygiene Data'!I5,IF(AND(ISTEXT('Hygiene Data'!B2),ED6="No",ISNUMBER('Hygiene Data'!I5)),CONCATENATE("[",ROUND('Hygiene Data'!I5,0),"]"),NA()))</f>
        <v>100</v>
      </c>
      <c r="BP6" s="492">
        <f>+IF(AND(ISTEXT('Hygiene Data'!B2),EE6="Yes"),'Hygiene Data'!I7,IF(AND(ISTEXT('Hygiene Data'!B2),EE6="No",ISNUMBER('Hygiene Data'!I7)),CONCATENATE("[",ROUND('Hygiene Data'!I7,0),"]"),NA()))</f>
        <v>100</v>
      </c>
      <c r="BQ6" s="492">
        <f>+IF(AND(ISTEXT('Hygiene Data'!B2),EF6="Yes"),'Hygiene Data'!I9,IF(AND(ISTEXT('Hygiene Data'!B2),EF6="No",ISNUMBER('Hygiene Data'!I9)),CONCATENATE("[",ROUND('Hygiene Data'!I9,0),"]"),NA()))</f>
        <v>100</v>
      </c>
      <c r="BS6" s="353" t="str">
        <f>+'Water Data'!D27</f>
        <v>Yes</v>
      </c>
      <c r="BT6" s="353" t="str">
        <f>+'Water Data'!D28</f>
        <v>Yes</v>
      </c>
      <c r="BU6" s="353" t="str">
        <f>+'Water Data'!D29</f>
        <v>Yes</v>
      </c>
      <c r="BV6" s="353">
        <f>+'Water Data'!E27</f>
        <v>0</v>
      </c>
      <c r="BW6" s="353">
        <f>+'Water Data'!E28</f>
        <v>0</v>
      </c>
      <c r="BX6" s="353">
        <f>+'Water Data'!E29</f>
        <v>0</v>
      </c>
      <c r="BY6" s="353">
        <f>+'Water Data'!F27</f>
        <v>0</v>
      </c>
      <c r="BZ6" s="353">
        <f>+'Water Data'!F28</f>
        <v>0</v>
      </c>
      <c r="CA6" s="353">
        <f>+'Water Data'!F29</f>
        <v>0</v>
      </c>
      <c r="CB6" s="353">
        <f>+'Water Data'!G27</f>
        <v>0</v>
      </c>
      <c r="CC6" s="353">
        <f>+'Water Data'!G28</f>
        <v>0</v>
      </c>
      <c r="CD6" s="353">
        <f>+'Water Data'!G29</f>
        <v>0</v>
      </c>
      <c r="CE6" s="353" t="str">
        <f>+'Water Data'!H27</f>
        <v>Yes</v>
      </c>
      <c r="CF6" s="353" t="str">
        <f>+'Water Data'!H28</f>
        <v>Yes</v>
      </c>
      <c r="CG6" s="353" t="str">
        <f>+'Water Data'!H29</f>
        <v>Yes</v>
      </c>
      <c r="CH6" s="353" t="str">
        <f>+'Water Data'!I27</f>
        <v>Yes</v>
      </c>
      <c r="CI6" s="353" t="str">
        <f>+'Water Data'!I28</f>
        <v>Yes</v>
      </c>
      <c r="CJ6" s="353" t="str">
        <f>+'Water Data'!I29</f>
        <v>Yes</v>
      </c>
      <c r="CK6" s="353" t="str">
        <f>+'Sanitation Data'!D28</f>
        <v>Yes</v>
      </c>
      <c r="CL6" s="353" t="str">
        <f>+'Sanitation Data'!D29</f>
        <v>Yes</v>
      </c>
      <c r="CM6" s="353">
        <f>+'Sanitation Data'!D30</f>
        <v>0</v>
      </c>
      <c r="CN6" s="353">
        <f>+'Sanitation Data'!D31</f>
        <v>0</v>
      </c>
      <c r="CO6" s="353" t="str">
        <f>+'Sanitation Data'!D32</f>
        <v>Yes</v>
      </c>
      <c r="CP6" s="353">
        <f>+'Sanitation Data'!E28</f>
        <v>0</v>
      </c>
      <c r="CQ6" s="353">
        <f>+'Sanitation Data'!E29</f>
        <v>0</v>
      </c>
      <c r="CR6" s="353">
        <f>+'Sanitation Data'!E30</f>
        <v>0</v>
      </c>
      <c r="CS6" s="353">
        <f>+'Sanitation Data'!E31</f>
        <v>0</v>
      </c>
      <c r="CT6" s="353">
        <f>+'Sanitation Data'!E32</f>
        <v>0</v>
      </c>
      <c r="CU6" s="353">
        <f>+'Sanitation Data'!F28</f>
        <v>0</v>
      </c>
      <c r="CV6" s="353">
        <f>+'Sanitation Data'!F29</f>
        <v>0</v>
      </c>
      <c r="CW6" s="353">
        <f>+'Sanitation Data'!F30</f>
        <v>0</v>
      </c>
      <c r="CX6" s="353">
        <f>+'Sanitation Data'!F31</f>
        <v>0</v>
      </c>
      <c r="CY6" s="353">
        <f>+'Sanitation Data'!F32</f>
        <v>0</v>
      </c>
      <c r="CZ6" s="353">
        <f>+'Sanitation Data'!G28</f>
        <v>0</v>
      </c>
      <c r="DA6" s="353">
        <f>+'Sanitation Data'!G29</f>
        <v>0</v>
      </c>
      <c r="DB6" s="353">
        <f>+'Sanitation Data'!G30</f>
        <v>0</v>
      </c>
      <c r="DC6" s="353">
        <f>+'Sanitation Data'!G31</f>
        <v>0</v>
      </c>
      <c r="DD6" s="353">
        <f>+'Sanitation Data'!G32</f>
        <v>0</v>
      </c>
      <c r="DE6" s="353" t="str">
        <f>+'Sanitation Data'!H28</f>
        <v>Yes</v>
      </c>
      <c r="DF6" s="353" t="str">
        <f>+'Sanitation Data'!H29</f>
        <v>Yes</v>
      </c>
      <c r="DG6" s="353">
        <f>+'Sanitation Data'!H30</f>
        <v>0</v>
      </c>
      <c r="DH6" s="353">
        <f>+'Sanitation Data'!H31</f>
        <v>0</v>
      </c>
      <c r="DI6" s="353" t="str">
        <f>+'Sanitation Data'!H32</f>
        <v>Yes</v>
      </c>
      <c r="DJ6" s="353" t="str">
        <f>+'Sanitation Data'!I28</f>
        <v>Yes</v>
      </c>
      <c r="DK6" s="353" t="str">
        <f>+'Sanitation Data'!I29</f>
        <v>Yes</v>
      </c>
      <c r="DL6" s="353">
        <f>+'Sanitation Data'!I30</f>
        <v>0</v>
      </c>
      <c r="DM6" s="353">
        <f>+'Sanitation Data'!I31</f>
        <v>0</v>
      </c>
      <c r="DN6" s="353" t="str">
        <f>+'Sanitation Data'!I32</f>
        <v>Yes</v>
      </c>
      <c r="DO6" s="353" t="str">
        <f>+'Hygiene Data'!D11</f>
        <v>Yes</v>
      </c>
      <c r="DP6" s="353" t="str">
        <f>+'Hygiene Data'!D12</f>
        <v>Yes</v>
      </c>
      <c r="DQ6" s="353" t="str">
        <f>+'Hygiene Data'!D13</f>
        <v>Yes</v>
      </c>
      <c r="DR6" s="353">
        <f>+'Hygiene Data'!E11</f>
        <v>0</v>
      </c>
      <c r="DS6" s="353">
        <f>+'Hygiene Data'!E12</f>
        <v>0</v>
      </c>
      <c r="DT6" s="353">
        <f>+'Hygiene Data'!E13</f>
        <v>0</v>
      </c>
      <c r="DU6" s="353">
        <f>+'Hygiene Data'!F11</f>
        <v>0</v>
      </c>
      <c r="DV6" s="353">
        <f>+'Hygiene Data'!F12</f>
        <v>0</v>
      </c>
      <c r="DW6" s="353">
        <f>+'Hygiene Data'!F13</f>
        <v>0</v>
      </c>
      <c r="DX6" s="353">
        <f>+'Hygiene Data'!G11</f>
        <v>0</v>
      </c>
      <c r="DY6" s="353">
        <f>+'Hygiene Data'!G12</f>
        <v>0</v>
      </c>
      <c r="DZ6" s="353">
        <f>+'Hygiene Data'!G13</f>
        <v>0</v>
      </c>
      <c r="EA6" s="353" t="str">
        <f>+'Hygiene Data'!H11</f>
        <v>Yes</v>
      </c>
      <c r="EB6" s="353" t="str">
        <f>+'Hygiene Data'!H12</f>
        <v>Yes</v>
      </c>
      <c r="EC6" s="353" t="str">
        <f>+'Hygiene Data'!H13</f>
        <v>Yes</v>
      </c>
      <c r="ED6" s="353" t="str">
        <f>+'Hygiene Data'!I11</f>
        <v>Yes</v>
      </c>
      <c r="EE6" s="353" t="str">
        <f>+'Hygiene Data'!I12</f>
        <v>Yes</v>
      </c>
      <c r="EF6" s="353" t="str">
        <f>+'Hygiene Data'!I13</f>
        <v>Yes</v>
      </c>
    </row>
    <row r="7" spans="1:136" x14ac:dyDescent="0.25">
      <c r="A7" s="462" t="str">
        <f ca="1">+IF(OFFSET('Water Data'!$B$2,0,10*ROW('Water Data'!E1))="","",OFFSET('Water Data'!$B$2,0,10*ROW('Water Data'!E1)))</f>
        <v>CYM_2020_UIS</v>
      </c>
      <c r="B7" s="462" t="e">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#N/A</v>
      </c>
      <c r="C7" s="489">
        <f t="shared" ref="C7:C70" ca="1" si="0">+IF(ISNUMBER(VALUE(MID(A7,5,4))), VALUE(MID(A7, 5,4)),"")</f>
        <v>2020</v>
      </c>
      <c r="D7" s="490">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0">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0">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1">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1">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1">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1">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2">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68">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2">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2">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2">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2">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3" t="str">
        <f ca="1">+IF(OFFSET('Water Data'!$D$27,0,10*ROW('Water Data'!D1))="","",OFFSET('Water Data'!$D$27,0,10*ROW('Water Data'!D1)))</f>
        <v>Yes</v>
      </c>
      <c r="BT7" s="353" t="str">
        <f ca="1">+IF(OFFSET('Water Data'!$D$28,0,10*ROW('Water Data'!D1))="","",OFFSET('Water Data'!$D$28,0,10*ROW('Water Data'!D1)))</f>
        <v>Yes</v>
      </c>
      <c r="BU7" s="353" t="str">
        <f ca="1">+IF(OFFSET('Water Data'!$D$29,0,10*ROW('Water Data'!D1))="","",OFFSET('Water Data'!$D$29,0,10*ROW('Water Data'!D1)))</f>
        <v>Yes</v>
      </c>
      <c r="BV7" s="353" t="str">
        <f ca="1">+IF(OFFSET('Water Data'!$E$27,0,10*ROW('Water Data'!E1))="","",OFFSET('Water Data'!$E$27,0,10*ROW('Water Data'!E1)))</f>
        <v/>
      </c>
      <c r="BW7" s="353" t="str">
        <f ca="1">+IF(OFFSET('Water Data'!$E$28,0,10*ROW('Water Data'!E1))="","",OFFSET('Water Data'!$E$28,0,10*ROW('Water Data'!E1)))</f>
        <v/>
      </c>
      <c r="BX7" s="353" t="str">
        <f ca="1">+IF(OFFSET('Water Data'!$E$29,0,10*ROW('Water Data'!E1))="","",OFFSET('Water Data'!$E$29,0,10*ROW('Water Data'!E1)))</f>
        <v/>
      </c>
      <c r="BY7" s="353" t="str">
        <f ca="1">+IF(OFFSET('Water Data'!$F$27,0,10*ROW('Water Data'!F1))="","",OFFSET('Water Data'!$F$27,0,10*ROW('Water Data'!F1)))</f>
        <v/>
      </c>
      <c r="BZ7" s="353" t="str">
        <f ca="1">+IF(OFFSET('Water Data'!$F$28,0,10*ROW('Water Data'!F1))="","",OFFSET('Water Data'!$F$28,0,10*ROW('Water Data'!F1)))</f>
        <v/>
      </c>
      <c r="CA7" s="353" t="str">
        <f ca="1">+IF(OFFSET('Water Data'!$F$29,0,10*ROW('Water Data'!F1))="","",OFFSET('Water Data'!$F$29,0,10*ROW('Water Data'!F1)))</f>
        <v/>
      </c>
      <c r="CB7" s="353" t="str">
        <f ca="1">+IF(OFFSET('Water Data'!$G$27,0,10*ROW('Water Data'!G1))="","",OFFSET('Water Data'!$G$27,0,10*ROW('Water Data'!G1)))</f>
        <v/>
      </c>
      <c r="CC7" s="353" t="str">
        <f ca="1">+IF(OFFSET('Water Data'!$G$28,0,10*ROW('Water Data'!G1))="","",OFFSET('Water Data'!$G$28,0,10*ROW('Water Data'!G1)))</f>
        <v/>
      </c>
      <c r="CD7" s="353" t="str">
        <f ca="1">+IF(OFFSET('Water Data'!$G$29,0,10*ROW('Water Data'!G1))="","",OFFSET('Water Data'!$G$29,0,10*ROW('Water Data'!G1)))</f>
        <v/>
      </c>
      <c r="CE7" s="353" t="str">
        <f ca="1">+IF(OFFSET('Water Data'!$H$27,0,10*ROW('Water Data'!H1))="","",OFFSET('Water Data'!$H$27,0,10*ROW('Water Data'!H1)))</f>
        <v>Yes</v>
      </c>
      <c r="CF7" s="353" t="str">
        <f ca="1">+IF(OFFSET('Water Data'!$H$28,0,10*ROW('Water Data'!H1))="","",OFFSET('Water Data'!$H$28,0,10*ROW('Water Data'!H1)))</f>
        <v>Yes</v>
      </c>
      <c r="CG7" s="353" t="str">
        <f ca="1">+IF(OFFSET('Water Data'!$H$29,0,10*ROW('Water Data'!H1))="","",OFFSET('Water Data'!$H$29,0,10*ROW('Water Data'!H1)))</f>
        <v>Yes</v>
      </c>
      <c r="CH7" s="353" t="str">
        <f ca="1">+IF(OFFSET('Water Data'!$I$27,0,10*ROW('Water Data'!I1))="","",OFFSET('Water Data'!$I$27,0,10*ROW('Water Data'!I1)))</f>
        <v>Yes</v>
      </c>
      <c r="CI7" s="353" t="str">
        <f ca="1">+IF(OFFSET('Water Data'!$I$28,0,10*ROW('Water Data'!I1))="","",OFFSET('Water Data'!$I$28,0,10*ROW('Water Data'!I1)))</f>
        <v>Yes</v>
      </c>
      <c r="CJ7" s="353" t="str">
        <f ca="1">+IF(OFFSET('Water Data'!$I$29,0,10*ROW('Water Data'!I1))="","",OFFSET('Water Data'!$I$29,0,10*ROW('Water Data'!I1)))</f>
        <v>Yes</v>
      </c>
      <c r="CK7" s="353" t="str">
        <f ca="1">+IF(OFFSET('Sanitation Data'!$D$28,0,10*ROW('Sanitation Data'!D1))="","",OFFSET('Sanitation Data'!$D$28,0,10*ROW('Sanitation Data'!D1)))</f>
        <v>Yes</v>
      </c>
      <c r="CL7" s="353" t="str">
        <f ca="1">+IF(OFFSET('Sanitation Data'!$D$29,0,10*ROW('Sanitation Data'!D1))="","",OFFSET('Sanitation Data'!$D$29,0,10*ROW('Sanitation Data'!D1)))</f>
        <v>Yes</v>
      </c>
      <c r="CM7" s="353" t="str">
        <f ca="1">+IF(OFFSET('Sanitation Data'!$D$30,0,10*ROW('Sanitation Data'!D1))="","",OFFSET('Sanitation Data'!$D$30,0,10*ROW('Sanitation Data'!D1)))</f>
        <v/>
      </c>
      <c r="CN7" s="353" t="str">
        <f ca="1">+IF(OFFSET('Sanitation Data'!$D$31,0,10*ROW('Sanitation Data'!D1))="","",OFFSET('Sanitation Data'!$D$31,0,10*ROW('Sanitation Data'!D1)))</f>
        <v/>
      </c>
      <c r="CO7" s="353" t="str">
        <f ca="1">+IF(OFFSET('Sanitation Data'!$D$32,0,10*ROW('Sanitation Data'!D1))="","",OFFSET('Sanitation Data'!$D$32,0,10*ROW('Sanitation Data'!D1)))</f>
        <v>Yes</v>
      </c>
      <c r="CP7" s="353" t="str">
        <f ca="1">+IF(OFFSET('Sanitation Data'!$E$28,0,10*ROW('Sanitation Data'!E1))="","",OFFSET('Sanitation Data'!$E$28,0,10*ROW('Sanitation Data'!E1)))</f>
        <v/>
      </c>
      <c r="CQ7" s="353" t="str">
        <f ca="1">+IF(OFFSET('Sanitation Data'!$E$29,0,10*ROW('Sanitation Data'!E1))="","",OFFSET('Sanitation Data'!$E$29,0,10*ROW('Sanitation Data'!E1)))</f>
        <v/>
      </c>
      <c r="CR7" s="353" t="str">
        <f ca="1">+IF(OFFSET('Sanitation Data'!$E$30,0,10*ROW('Sanitation Data'!E1))="","",OFFSET('Sanitation Data'!$E$30,0,10*ROW('Sanitation Data'!E1)))</f>
        <v/>
      </c>
      <c r="CS7" s="353" t="str">
        <f ca="1">+IF(OFFSET('Sanitation Data'!$E$31,0,10*ROW('Sanitation Data'!E1))="","",OFFSET('Sanitation Data'!$E$31,0,10*ROW('Sanitation Data'!E1)))</f>
        <v/>
      </c>
      <c r="CT7" s="353" t="str">
        <f ca="1">+IF(OFFSET('Sanitation Data'!$E$32,0,10*ROW('Sanitation Data'!E1))="","",OFFSET('Sanitation Data'!$E$32,0,10*ROW('Sanitation Data'!E1)))</f>
        <v/>
      </c>
      <c r="CU7" s="353" t="str">
        <f ca="1">+IF(OFFSET('Sanitation Data'!$F$28,0,10*ROW('Sanitation Data'!F1))="","",OFFSET('Sanitation Data'!$F$28,0,10*ROW('Sanitation Data'!F1)))</f>
        <v/>
      </c>
      <c r="CV7" s="353" t="str">
        <f ca="1">+IF(OFFSET('Sanitation Data'!$F$29,0,10*ROW('Sanitation Data'!F1))="","",OFFSET('Sanitation Data'!$F$29,0,10*ROW('Sanitation Data'!F1)))</f>
        <v/>
      </c>
      <c r="CW7" s="353" t="str">
        <f ca="1">+IF(OFFSET('Sanitation Data'!$F$30,0,10*ROW('Sanitation Data'!F1))="","",OFFSET('Sanitation Data'!$F$30,0,10*ROW('Sanitation Data'!F1)))</f>
        <v/>
      </c>
      <c r="CX7" s="353" t="str">
        <f ca="1">+IF(OFFSET('Sanitation Data'!$F$31,0,10*ROW('Sanitation Data'!F1))="","",OFFSET('Sanitation Data'!$F$31,0,10*ROW('Sanitation Data'!F1)))</f>
        <v/>
      </c>
      <c r="CY7" s="353" t="str">
        <f ca="1">+IF(OFFSET('Sanitation Data'!$F$32,0,10*ROW('Sanitation Data'!F1))="","",OFFSET('Sanitation Data'!$F$32,0,10*ROW('Sanitation Data'!F1)))</f>
        <v/>
      </c>
      <c r="CZ7" s="353" t="str">
        <f ca="1">+IF(OFFSET('Sanitation Data'!$G$28,0,10*ROW('Sanitation Data'!G1))="","",OFFSET('Sanitation Data'!$G$28,0,10*ROW('Sanitation Data'!G1)))</f>
        <v/>
      </c>
      <c r="DA7" s="353" t="str">
        <f ca="1">+IF(OFFSET('Sanitation Data'!$G$29,0,10*ROW('Sanitation Data'!G1))="","",OFFSET('Sanitation Data'!$G$29,0,10*ROW('Sanitation Data'!G1)))</f>
        <v/>
      </c>
      <c r="DB7" s="353" t="str">
        <f ca="1">+IF(OFFSET('Sanitation Data'!$G$30,0,10*ROW('Sanitation Data'!G1))="","",OFFSET('Sanitation Data'!$G$30,0,10*ROW('Sanitation Data'!G1)))</f>
        <v/>
      </c>
      <c r="DC7" s="353" t="str">
        <f ca="1">+IF(OFFSET('Sanitation Data'!$G$31,0,10*ROW('Sanitation Data'!G1))="","",OFFSET('Sanitation Data'!$G$31,0,10*ROW('Sanitation Data'!G1)))</f>
        <v/>
      </c>
      <c r="DD7" s="353" t="str">
        <f ca="1">+IF(OFFSET('Sanitation Data'!$G$32,0,10*ROW('Sanitation Data'!G1))="","",OFFSET('Sanitation Data'!$G$32,0,10*ROW('Sanitation Data'!G1)))</f>
        <v/>
      </c>
      <c r="DE7" s="353" t="str">
        <f ca="1">+IF(OFFSET('Sanitation Data'!$H$28,0,10*ROW('Sanitation Data'!H1))="","",OFFSET('Sanitation Data'!$H$28,0,10*ROW('Sanitation Data'!H1)))</f>
        <v>Yes</v>
      </c>
      <c r="DF7" s="353" t="str">
        <f ca="1">+IF(OFFSET('Sanitation Data'!$H$29,0,10*ROW('Sanitation Data'!H1))="","",OFFSET('Sanitation Data'!$H$29,0,10*ROW('Sanitation Data'!H1)))</f>
        <v>Yes</v>
      </c>
      <c r="DG7" s="353" t="str">
        <f ca="1">+IF(OFFSET('Sanitation Data'!$H$30,0,10*ROW('Sanitation Data'!H1))="","",OFFSET('Sanitation Data'!$H$30,0,10*ROW('Sanitation Data'!H1)))</f>
        <v/>
      </c>
      <c r="DH7" s="353" t="str">
        <f ca="1">+IF(OFFSET('Sanitation Data'!$H$31,0,10*ROW('Sanitation Data'!H1))="","",OFFSET('Sanitation Data'!$H$31,0,10*ROW('Sanitation Data'!H1)))</f>
        <v/>
      </c>
      <c r="DI7" s="353" t="str">
        <f ca="1">+IF(OFFSET('Sanitation Data'!$H$32,0,10*ROW('Sanitation Data'!H1))="","",OFFSET('Sanitation Data'!$H$32,0,10*ROW('Sanitation Data'!H1)))</f>
        <v>Yes</v>
      </c>
      <c r="DJ7" s="353" t="str">
        <f ca="1">+IF(OFFSET('Sanitation Data'!$I$28,0,10*ROW('Sanitation Data'!I1))="","",OFFSET('Sanitation Data'!$I$28,0,10*ROW('Sanitation Data'!I1)))</f>
        <v>Yes</v>
      </c>
      <c r="DK7" s="353" t="str">
        <f ca="1">+IF(OFFSET('Sanitation Data'!$I$29,0,10*ROW('Sanitation Data'!I1))="","",OFFSET('Sanitation Data'!$I$29,0,10*ROW('Sanitation Data'!I1)))</f>
        <v>Yes</v>
      </c>
      <c r="DL7" s="353" t="str">
        <f ca="1">+IF(OFFSET('Sanitation Data'!$I$30,0,10*ROW('Sanitation Data'!I1))="","",OFFSET('Sanitation Data'!$I$30,0,10*ROW('Sanitation Data'!I1)))</f>
        <v/>
      </c>
      <c r="DM7" s="353" t="str">
        <f ca="1">+IF(OFFSET('Sanitation Data'!$I$31,0,10*ROW('Sanitation Data'!I1))="","",OFFSET('Sanitation Data'!$I$31,0,10*ROW('Sanitation Data'!I1)))</f>
        <v/>
      </c>
      <c r="DN7" s="353" t="str">
        <f ca="1">+IF(OFFSET('Sanitation Data'!$I$32,0,10*ROW('Sanitation Data'!I1))="","",OFFSET('Sanitation Data'!$I$32,0,10*ROW('Sanitation Data'!I1)))</f>
        <v>Yes</v>
      </c>
      <c r="DO7" s="353" t="str">
        <f ca="1">+IF(OFFSET('Hygiene Data'!$D$11,0,10*ROW('Hygiene Data'!D1))="","",OFFSET('Hygiene Data'!$D$11,0,10*ROW('Hygiene Data'!D1)))</f>
        <v>Yes</v>
      </c>
      <c r="DP7" s="353" t="str">
        <f ca="1">+IF(OFFSET('Hygiene Data'!$D$12,0,10*ROW('Hygiene Data'!D1))="","",OFFSET('Hygiene Data'!$D$12,0,10*ROW('Hygiene Data'!D1)))</f>
        <v>Yes</v>
      </c>
      <c r="DQ7" s="353" t="str">
        <f ca="1">+IF(OFFSET('Hygiene Data'!$D$13,0,10*ROW('Hygiene Data'!D1))="","",OFFSET('Hygiene Data'!$D$13,0,10*ROW('Hygiene Data'!D1)))</f>
        <v>Yes</v>
      </c>
      <c r="DR7" s="353" t="str">
        <f ca="1">+IF(OFFSET('Hygiene Data'!$E$11,0,10*ROW('Hygiene Data'!E1))="","",OFFSET('Hygiene Data'!$E$11,0,10*ROW('Hygiene Data'!E1)))</f>
        <v/>
      </c>
      <c r="DS7" s="353" t="str">
        <f ca="1">+IF(OFFSET('Hygiene Data'!$E$12,0,10*ROW('Hygiene Data'!E1))="","",OFFSET('Hygiene Data'!$E$12,0,10*ROW('Hygiene Data'!E1)))</f>
        <v/>
      </c>
      <c r="DT7" s="353" t="str">
        <f ca="1">+IF(OFFSET('Hygiene Data'!$E$13,0,10*ROW('Hygiene Data'!E1))="","",OFFSET('Hygiene Data'!$E$13,0,10*ROW('Hygiene Data'!E1)))</f>
        <v/>
      </c>
      <c r="DU7" s="353" t="str">
        <f ca="1">+IF(OFFSET('Hygiene Data'!$F$11,0,10*ROW('Hygiene Data'!F1))="","",OFFSET('Hygiene Data'!$F$11,0,10*ROW('Hygiene Data'!F1)))</f>
        <v/>
      </c>
      <c r="DV7" s="353" t="str">
        <f ca="1">+IF(OFFSET('Hygiene Data'!$F$12,0,10*ROW('Hygiene Data'!F1))="","",OFFSET('Hygiene Data'!$F$12,0,10*ROW('Hygiene Data'!F1)))</f>
        <v/>
      </c>
      <c r="DW7" s="353" t="str">
        <f ca="1">+IF(OFFSET('Hygiene Data'!$F$13,0,10*ROW('Hygiene Data'!F1))="","",OFFSET('Hygiene Data'!$F$13,0,10*ROW('Hygiene Data'!F1)))</f>
        <v/>
      </c>
      <c r="DX7" s="353" t="str">
        <f ca="1">+IF(OFFSET('Hygiene Data'!$G$11,0,10*ROW('Hygiene Data'!G1))="","",OFFSET('Hygiene Data'!$G$11,0,10*ROW('Hygiene Data'!G1)))</f>
        <v/>
      </c>
      <c r="DY7" s="353" t="str">
        <f ca="1">+IF(OFFSET('Hygiene Data'!$G$12,0,10*ROW('Hygiene Data'!G1))="","",OFFSET('Hygiene Data'!$G$12,0,10*ROW('Hygiene Data'!G1)))</f>
        <v/>
      </c>
      <c r="DZ7" s="353" t="str">
        <f ca="1">+IF(OFFSET('Hygiene Data'!$G$13,0,10*ROW('Hygiene Data'!G1))="","",OFFSET('Hygiene Data'!$G$13,0,10*ROW('Hygiene Data'!G1)))</f>
        <v/>
      </c>
      <c r="EA7" s="353" t="str">
        <f ca="1">+IF(OFFSET('Hygiene Data'!$H$11,0,10*ROW('Hygiene Data'!H1))="","",OFFSET('Hygiene Data'!$H$11,0,10*ROW('Hygiene Data'!H1)))</f>
        <v>Yes</v>
      </c>
      <c r="EB7" s="353" t="str">
        <f ca="1">+IF(OFFSET('Hygiene Data'!$H$12,0,10*ROW('Hygiene Data'!H1))="","",OFFSET('Hygiene Data'!$H$12,0,10*ROW('Hygiene Data'!H1)))</f>
        <v>Yes</v>
      </c>
      <c r="EC7" s="353" t="str">
        <f ca="1">+IF(OFFSET('Hygiene Data'!$H$13,0,10*ROW('Hygiene Data'!H1))="","",OFFSET('Hygiene Data'!$H$13,0,10*ROW('Hygiene Data'!H1)))</f>
        <v>Yes</v>
      </c>
      <c r="ED7" s="353" t="str">
        <f ca="1">+IF(OFFSET('Hygiene Data'!$I$11,0,10*ROW('Hygiene Data'!I1))="","",OFFSET('Hygiene Data'!$I$11,0,10*ROW('Hygiene Data'!I1)))</f>
        <v>Yes</v>
      </c>
      <c r="EE7" s="353" t="str">
        <f ca="1">+IF(OFFSET('Hygiene Data'!$I$12,0,10*ROW('Hygiene Data'!I1))="","",OFFSET('Hygiene Data'!$I$12,0,10*ROW('Hygiene Data'!I1)))</f>
        <v>Yes</v>
      </c>
      <c r="EF7" s="353" t="str">
        <f ca="1">+IF(OFFSET('Hygiene Data'!$I$13,0,10*ROW('Hygiene Data'!I1))="","",OFFSET('Hygiene Data'!$I$13,0,10*ROW('Hygiene Data'!I1)))</f>
        <v>Yes</v>
      </c>
    </row>
    <row r="8" spans="1:136" x14ac:dyDescent="0.25">
      <c r="A8" s="462" t="str">
        <f ca="1">+IF(OFFSET('Water Data'!$B$2,0,10*ROW('Water Data'!E2))="","",OFFSET('Water Data'!$B$2,0,10*ROW('Water Data'!E2)))</f>
        <v>CYM_2023_UIS</v>
      </c>
      <c r="B8" s="462" t="e">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#N/A</v>
      </c>
      <c r="C8" s="489">
        <f t="shared" ca="1" si="0"/>
        <v>2023</v>
      </c>
      <c r="D8" s="490">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0">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0">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1">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1">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1">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1">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1">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1">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1">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2">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68">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2">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2">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2">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2">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2">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2">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3" t="str">
        <f ca="1">+IF(OFFSET('Water Data'!$D$27,0,10*ROW('Water Data'!D2))="","",OFFSET('Water Data'!$D$27,0,10*ROW('Water Data'!D2)))</f>
        <v>Yes</v>
      </c>
      <c r="BT8" s="353" t="str">
        <f ca="1">+IF(OFFSET('Water Data'!$D$28,0,10*ROW('Water Data'!D2))="","",OFFSET('Water Data'!$D$28,0,10*ROW('Water Data'!D2)))</f>
        <v>Yes</v>
      </c>
      <c r="BU8" s="353" t="str">
        <f ca="1">+IF(OFFSET('Water Data'!$D$29,0,10*ROW('Water Data'!D2))="","",OFFSET('Water Data'!$D$29,0,10*ROW('Water Data'!D2)))</f>
        <v>Yes</v>
      </c>
      <c r="BV8" s="353" t="str">
        <f ca="1">+IF(OFFSET('Water Data'!$E$27,0,10*ROW('Water Data'!E2))="","",OFFSET('Water Data'!$E$27,0,10*ROW('Water Data'!E2)))</f>
        <v/>
      </c>
      <c r="BW8" s="353" t="str">
        <f ca="1">+IF(OFFSET('Water Data'!$E$28,0,10*ROW('Water Data'!E2))="","",OFFSET('Water Data'!$E$28,0,10*ROW('Water Data'!E2)))</f>
        <v/>
      </c>
      <c r="BX8" s="353" t="str">
        <f ca="1">+IF(OFFSET('Water Data'!$E$29,0,10*ROW('Water Data'!E2))="","",OFFSET('Water Data'!$E$29,0,10*ROW('Water Data'!E2)))</f>
        <v/>
      </c>
      <c r="BY8" s="353" t="str">
        <f ca="1">+IF(OFFSET('Water Data'!$F$27,0,10*ROW('Water Data'!F2))="","",OFFSET('Water Data'!$F$27,0,10*ROW('Water Data'!F2)))</f>
        <v/>
      </c>
      <c r="BZ8" s="353" t="str">
        <f ca="1">+IF(OFFSET('Water Data'!$F$28,0,10*ROW('Water Data'!F2))="","",OFFSET('Water Data'!$F$28,0,10*ROW('Water Data'!F2)))</f>
        <v/>
      </c>
      <c r="CA8" s="353" t="str">
        <f ca="1">+IF(OFFSET('Water Data'!$F$29,0,10*ROW('Water Data'!F2))="","",OFFSET('Water Data'!$F$29,0,10*ROW('Water Data'!F2)))</f>
        <v/>
      </c>
      <c r="CB8" s="353" t="str">
        <f ca="1">+IF(OFFSET('Water Data'!$G$27,0,10*ROW('Water Data'!G2))="","",OFFSET('Water Data'!$G$27,0,10*ROW('Water Data'!G2)))</f>
        <v/>
      </c>
      <c r="CC8" s="353" t="str">
        <f ca="1">+IF(OFFSET('Water Data'!$G$28,0,10*ROW('Water Data'!G2))="","",OFFSET('Water Data'!$G$28,0,10*ROW('Water Data'!G2)))</f>
        <v/>
      </c>
      <c r="CD8" s="353" t="str">
        <f ca="1">+IF(OFFSET('Water Data'!$G$29,0,10*ROW('Water Data'!G2))="","",OFFSET('Water Data'!$G$29,0,10*ROW('Water Data'!G2)))</f>
        <v/>
      </c>
      <c r="CE8" s="353" t="str">
        <f ca="1">+IF(OFFSET('Water Data'!$H$27,0,10*ROW('Water Data'!H2))="","",OFFSET('Water Data'!$H$27,0,10*ROW('Water Data'!H2)))</f>
        <v>Yes</v>
      </c>
      <c r="CF8" s="353" t="str">
        <f ca="1">+IF(OFFSET('Water Data'!$H$28,0,10*ROW('Water Data'!H2))="","",OFFSET('Water Data'!$H$28,0,10*ROW('Water Data'!H2)))</f>
        <v>Yes</v>
      </c>
      <c r="CG8" s="353" t="str">
        <f ca="1">+IF(OFFSET('Water Data'!$H$29,0,10*ROW('Water Data'!H2))="","",OFFSET('Water Data'!$H$29,0,10*ROW('Water Data'!H2)))</f>
        <v>Yes</v>
      </c>
      <c r="CH8" s="353" t="str">
        <f ca="1">+IF(OFFSET('Water Data'!$I$27,0,10*ROW('Water Data'!I2))="","",OFFSET('Water Data'!$I$27,0,10*ROW('Water Data'!I2)))</f>
        <v>Yes</v>
      </c>
      <c r="CI8" s="353" t="str">
        <f ca="1">+IF(OFFSET('Water Data'!$I$28,0,10*ROW('Water Data'!I2))="","",OFFSET('Water Data'!$I$28,0,10*ROW('Water Data'!I2)))</f>
        <v>Yes</v>
      </c>
      <c r="CJ8" s="353" t="str">
        <f ca="1">+IF(OFFSET('Water Data'!$I$29,0,10*ROW('Water Data'!I2))="","",OFFSET('Water Data'!$I$29,0,10*ROW('Water Data'!I2)))</f>
        <v>Yes</v>
      </c>
      <c r="CK8" s="353" t="str">
        <f ca="1">+IF(OFFSET('Sanitation Data'!$D$28,0,10*ROW('Sanitation Data'!D2))="","",OFFSET('Sanitation Data'!$D$28,0,10*ROW('Sanitation Data'!D2)))</f>
        <v>Yes</v>
      </c>
      <c r="CL8" s="353" t="str">
        <f ca="1">+IF(OFFSET('Sanitation Data'!$D$29,0,10*ROW('Sanitation Data'!D2))="","",OFFSET('Sanitation Data'!$D$29,0,10*ROW('Sanitation Data'!D2)))</f>
        <v>Yes</v>
      </c>
      <c r="CM8" s="353" t="str">
        <f ca="1">+IF(OFFSET('Sanitation Data'!$D$30,0,10*ROW('Sanitation Data'!D2))="","",OFFSET('Sanitation Data'!$D$30,0,10*ROW('Sanitation Data'!D2)))</f>
        <v/>
      </c>
      <c r="CN8" s="353" t="str">
        <f ca="1">+IF(OFFSET('Sanitation Data'!$D$31,0,10*ROW('Sanitation Data'!D2))="","",OFFSET('Sanitation Data'!$D$31,0,10*ROW('Sanitation Data'!D2)))</f>
        <v/>
      </c>
      <c r="CO8" s="353" t="str">
        <f ca="1">+IF(OFFSET('Sanitation Data'!$D$32,0,10*ROW('Sanitation Data'!D2))="","",OFFSET('Sanitation Data'!$D$32,0,10*ROW('Sanitation Data'!D2)))</f>
        <v>Yes</v>
      </c>
      <c r="CP8" s="353" t="str">
        <f ca="1">+IF(OFFSET('Sanitation Data'!$E$28,0,10*ROW('Sanitation Data'!E2))="","",OFFSET('Sanitation Data'!$E$28,0,10*ROW('Sanitation Data'!E2)))</f>
        <v/>
      </c>
      <c r="CQ8" s="353" t="str">
        <f ca="1">+IF(OFFSET('Sanitation Data'!$E$29,0,10*ROW('Sanitation Data'!E2))="","",OFFSET('Sanitation Data'!$E$29,0,10*ROW('Sanitation Data'!E2)))</f>
        <v/>
      </c>
      <c r="CR8" s="353" t="str">
        <f ca="1">+IF(OFFSET('Sanitation Data'!$E$30,0,10*ROW('Sanitation Data'!E2))="","",OFFSET('Sanitation Data'!$E$30,0,10*ROW('Sanitation Data'!E2)))</f>
        <v/>
      </c>
      <c r="CS8" s="353" t="str">
        <f ca="1">+IF(OFFSET('Sanitation Data'!$E$31,0,10*ROW('Sanitation Data'!E2))="","",OFFSET('Sanitation Data'!$E$31,0,10*ROW('Sanitation Data'!E2)))</f>
        <v/>
      </c>
      <c r="CT8" s="353" t="str">
        <f ca="1">+IF(OFFSET('Sanitation Data'!$E$32,0,10*ROW('Sanitation Data'!E2))="","",OFFSET('Sanitation Data'!$E$32,0,10*ROW('Sanitation Data'!E2)))</f>
        <v/>
      </c>
      <c r="CU8" s="353" t="str">
        <f ca="1">+IF(OFFSET('Sanitation Data'!$F$28,0,10*ROW('Sanitation Data'!F2))="","",OFFSET('Sanitation Data'!$F$28,0,10*ROW('Sanitation Data'!F2)))</f>
        <v/>
      </c>
      <c r="CV8" s="353" t="str">
        <f ca="1">+IF(OFFSET('Sanitation Data'!$F$29,0,10*ROW('Sanitation Data'!F2))="","",OFFSET('Sanitation Data'!$F$29,0,10*ROW('Sanitation Data'!F2)))</f>
        <v/>
      </c>
      <c r="CW8" s="353" t="str">
        <f ca="1">+IF(OFFSET('Sanitation Data'!$F$30,0,10*ROW('Sanitation Data'!F2))="","",OFFSET('Sanitation Data'!$F$30,0,10*ROW('Sanitation Data'!F2)))</f>
        <v/>
      </c>
      <c r="CX8" s="353" t="str">
        <f ca="1">+IF(OFFSET('Sanitation Data'!$F$31,0,10*ROW('Sanitation Data'!F2))="","",OFFSET('Sanitation Data'!$F$31,0,10*ROW('Sanitation Data'!F2)))</f>
        <v/>
      </c>
      <c r="CY8" s="353" t="str">
        <f ca="1">+IF(OFFSET('Sanitation Data'!$F$32,0,10*ROW('Sanitation Data'!F2))="","",OFFSET('Sanitation Data'!$F$32,0,10*ROW('Sanitation Data'!F2)))</f>
        <v/>
      </c>
      <c r="CZ8" s="353" t="str">
        <f ca="1">+IF(OFFSET('Sanitation Data'!$G$28,0,10*ROW('Sanitation Data'!G2))="","",OFFSET('Sanitation Data'!$G$28,0,10*ROW('Sanitation Data'!G2)))</f>
        <v/>
      </c>
      <c r="DA8" s="353" t="str">
        <f ca="1">+IF(OFFSET('Sanitation Data'!$G$29,0,10*ROW('Sanitation Data'!G2))="","",OFFSET('Sanitation Data'!$G$29,0,10*ROW('Sanitation Data'!G2)))</f>
        <v/>
      </c>
      <c r="DB8" s="353" t="str">
        <f ca="1">+IF(OFFSET('Sanitation Data'!$G$30,0,10*ROW('Sanitation Data'!G2))="","",OFFSET('Sanitation Data'!$G$30,0,10*ROW('Sanitation Data'!G2)))</f>
        <v/>
      </c>
      <c r="DC8" s="353" t="str">
        <f ca="1">+IF(OFFSET('Sanitation Data'!$G$31,0,10*ROW('Sanitation Data'!G2))="","",OFFSET('Sanitation Data'!$G$31,0,10*ROW('Sanitation Data'!G2)))</f>
        <v/>
      </c>
      <c r="DD8" s="353" t="str">
        <f ca="1">+IF(OFFSET('Sanitation Data'!$G$32,0,10*ROW('Sanitation Data'!G2))="","",OFFSET('Sanitation Data'!$G$32,0,10*ROW('Sanitation Data'!G2)))</f>
        <v/>
      </c>
      <c r="DE8" s="353" t="str">
        <f ca="1">+IF(OFFSET('Sanitation Data'!$H$28,0,10*ROW('Sanitation Data'!H2))="","",OFFSET('Sanitation Data'!$H$28,0,10*ROW('Sanitation Data'!H2)))</f>
        <v>Yes</v>
      </c>
      <c r="DF8" s="353" t="str">
        <f ca="1">+IF(OFFSET('Sanitation Data'!$H$29,0,10*ROW('Sanitation Data'!H2))="","",OFFSET('Sanitation Data'!$H$29,0,10*ROW('Sanitation Data'!H2)))</f>
        <v>Yes</v>
      </c>
      <c r="DG8" s="353" t="str">
        <f ca="1">+IF(OFFSET('Sanitation Data'!$H$30,0,10*ROW('Sanitation Data'!H2))="","",OFFSET('Sanitation Data'!$H$30,0,10*ROW('Sanitation Data'!H2)))</f>
        <v/>
      </c>
      <c r="DH8" s="353" t="str">
        <f ca="1">+IF(OFFSET('Sanitation Data'!$H$31,0,10*ROW('Sanitation Data'!H2))="","",OFFSET('Sanitation Data'!$H$31,0,10*ROW('Sanitation Data'!H2)))</f>
        <v/>
      </c>
      <c r="DI8" s="353" t="str">
        <f ca="1">+IF(OFFSET('Sanitation Data'!$H$32,0,10*ROW('Sanitation Data'!H2))="","",OFFSET('Sanitation Data'!$H$32,0,10*ROW('Sanitation Data'!H2)))</f>
        <v>Yes</v>
      </c>
      <c r="DJ8" s="353" t="str">
        <f ca="1">+IF(OFFSET('Sanitation Data'!$I$28,0,10*ROW('Sanitation Data'!I2))="","",OFFSET('Sanitation Data'!$I$28,0,10*ROW('Sanitation Data'!I2)))</f>
        <v>Yes</v>
      </c>
      <c r="DK8" s="353" t="str">
        <f ca="1">+IF(OFFSET('Sanitation Data'!$I$29,0,10*ROW('Sanitation Data'!I2))="","",OFFSET('Sanitation Data'!$I$29,0,10*ROW('Sanitation Data'!I2)))</f>
        <v>Yes</v>
      </c>
      <c r="DL8" s="353" t="str">
        <f ca="1">+IF(OFFSET('Sanitation Data'!$I$30,0,10*ROW('Sanitation Data'!I2))="","",OFFSET('Sanitation Data'!$I$30,0,10*ROW('Sanitation Data'!I2)))</f>
        <v/>
      </c>
      <c r="DM8" s="353" t="str">
        <f ca="1">+IF(OFFSET('Sanitation Data'!$I$31,0,10*ROW('Sanitation Data'!I2))="","",OFFSET('Sanitation Data'!$I$31,0,10*ROW('Sanitation Data'!I2)))</f>
        <v/>
      </c>
      <c r="DN8" s="353" t="str">
        <f ca="1">+IF(OFFSET('Sanitation Data'!$I$32,0,10*ROW('Sanitation Data'!I2))="","",OFFSET('Sanitation Data'!$I$32,0,10*ROW('Sanitation Data'!I2)))</f>
        <v>Yes</v>
      </c>
      <c r="DO8" s="353" t="str">
        <f ca="1">+IF(OFFSET('Hygiene Data'!$D$11,0,10*ROW('Hygiene Data'!D2))="","",OFFSET('Hygiene Data'!$D$11,0,10*ROW('Hygiene Data'!D2)))</f>
        <v>Yes</v>
      </c>
      <c r="DP8" s="353" t="str">
        <f ca="1">+IF(OFFSET('Hygiene Data'!$D$12,0,10*ROW('Hygiene Data'!D2))="","",OFFSET('Hygiene Data'!$D$12,0,10*ROW('Hygiene Data'!D2)))</f>
        <v>Yes</v>
      </c>
      <c r="DQ8" s="353" t="str">
        <f ca="1">+IF(OFFSET('Hygiene Data'!$D$13,0,10*ROW('Hygiene Data'!D2))="","",OFFSET('Hygiene Data'!$D$13,0,10*ROW('Hygiene Data'!D2)))</f>
        <v>Yes</v>
      </c>
      <c r="DR8" s="353" t="str">
        <f ca="1">+IF(OFFSET('Hygiene Data'!$E$11,0,10*ROW('Hygiene Data'!E2))="","",OFFSET('Hygiene Data'!$E$11,0,10*ROW('Hygiene Data'!E2)))</f>
        <v/>
      </c>
      <c r="DS8" s="353" t="str">
        <f ca="1">+IF(OFFSET('Hygiene Data'!$E$12,0,10*ROW('Hygiene Data'!E2))="","",OFFSET('Hygiene Data'!$E$12,0,10*ROW('Hygiene Data'!E2)))</f>
        <v/>
      </c>
      <c r="DT8" s="353" t="str">
        <f ca="1">+IF(OFFSET('Hygiene Data'!$E$13,0,10*ROW('Hygiene Data'!E2))="","",OFFSET('Hygiene Data'!$E$13,0,10*ROW('Hygiene Data'!E2)))</f>
        <v/>
      </c>
      <c r="DU8" s="353" t="str">
        <f ca="1">+IF(OFFSET('Hygiene Data'!$F$11,0,10*ROW('Hygiene Data'!F2))="","",OFFSET('Hygiene Data'!$F$11,0,10*ROW('Hygiene Data'!F2)))</f>
        <v/>
      </c>
      <c r="DV8" s="353" t="str">
        <f ca="1">+IF(OFFSET('Hygiene Data'!$F$12,0,10*ROW('Hygiene Data'!F2))="","",OFFSET('Hygiene Data'!$F$12,0,10*ROW('Hygiene Data'!F2)))</f>
        <v/>
      </c>
      <c r="DW8" s="353" t="str">
        <f ca="1">+IF(OFFSET('Hygiene Data'!$F$13,0,10*ROW('Hygiene Data'!F2))="","",OFFSET('Hygiene Data'!$F$13,0,10*ROW('Hygiene Data'!F2)))</f>
        <v/>
      </c>
      <c r="DX8" s="353" t="str">
        <f ca="1">+IF(OFFSET('Hygiene Data'!$G$11,0,10*ROW('Hygiene Data'!G2))="","",OFFSET('Hygiene Data'!$G$11,0,10*ROW('Hygiene Data'!G2)))</f>
        <v/>
      </c>
      <c r="DY8" s="353" t="str">
        <f ca="1">+IF(OFFSET('Hygiene Data'!$G$12,0,10*ROW('Hygiene Data'!G2))="","",OFFSET('Hygiene Data'!$G$12,0,10*ROW('Hygiene Data'!G2)))</f>
        <v/>
      </c>
      <c r="DZ8" s="353" t="str">
        <f ca="1">+IF(OFFSET('Hygiene Data'!$G$13,0,10*ROW('Hygiene Data'!G2))="","",OFFSET('Hygiene Data'!$G$13,0,10*ROW('Hygiene Data'!G2)))</f>
        <v/>
      </c>
      <c r="EA8" s="353" t="str">
        <f ca="1">+IF(OFFSET('Hygiene Data'!$H$11,0,10*ROW('Hygiene Data'!H2))="","",OFFSET('Hygiene Data'!$H$11,0,10*ROW('Hygiene Data'!H2)))</f>
        <v>Yes</v>
      </c>
      <c r="EB8" s="353" t="str">
        <f ca="1">+IF(OFFSET('Hygiene Data'!$H$12,0,10*ROW('Hygiene Data'!H2))="","",OFFSET('Hygiene Data'!$H$12,0,10*ROW('Hygiene Data'!H2)))</f>
        <v>Yes</v>
      </c>
      <c r="EC8" s="353" t="str">
        <f ca="1">+IF(OFFSET('Hygiene Data'!$H$13,0,10*ROW('Hygiene Data'!H2))="","",OFFSET('Hygiene Data'!$H$13,0,10*ROW('Hygiene Data'!H2)))</f>
        <v>Yes</v>
      </c>
      <c r="ED8" s="353" t="str">
        <f ca="1">+IF(OFFSET('Hygiene Data'!$I$11,0,10*ROW('Hygiene Data'!I2))="","",OFFSET('Hygiene Data'!$I$11,0,10*ROW('Hygiene Data'!I2)))</f>
        <v>Yes</v>
      </c>
      <c r="EE8" s="353" t="str">
        <f ca="1">+IF(OFFSET('Hygiene Data'!$I$12,0,10*ROW('Hygiene Data'!I2))="","",OFFSET('Hygiene Data'!$I$12,0,10*ROW('Hygiene Data'!I2)))</f>
        <v>Yes</v>
      </c>
      <c r="EF8" s="353" t="str">
        <f ca="1">+IF(OFFSET('Hygiene Data'!$I$13,0,10*ROW('Hygiene Data'!I2))="","",OFFSET('Hygiene Data'!$I$13,0,10*ROW('Hygiene Data'!I2)))</f>
        <v>Yes</v>
      </c>
    </row>
    <row r="9" spans="1:136" x14ac:dyDescent="0.25">
      <c r="A9" s="462" t="str">
        <f ca="1">+IF(OFFSET('Water Data'!$B$2,0,10*ROW('Water Data'!E3))="","",OFFSET('Water Data'!$B$2,0,10*ROW('Water Data'!E3)))</f>
        <v>CYM_2024_UIS</v>
      </c>
      <c r="B9" s="462" t="e">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#N/A</v>
      </c>
      <c r="C9" s="489">
        <f t="shared" ca="1" si="0"/>
        <v>2024</v>
      </c>
      <c r="D9" s="490">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0">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0">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0">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0">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0">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0">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1">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1">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1">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1">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1">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1">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1">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1">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2">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68">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2">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2">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2">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2">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2">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2">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3" t="str">
        <f ca="1">+IF(OFFSET('Water Data'!$D$27,0,10*ROW('Water Data'!D3))="","",OFFSET('Water Data'!$D$27,0,10*ROW('Water Data'!D3)))</f>
        <v>Yes</v>
      </c>
      <c r="BT9" s="353" t="str">
        <f ca="1">+IF(OFFSET('Water Data'!$D$28,0,10*ROW('Water Data'!D3))="","",OFFSET('Water Data'!$D$28,0,10*ROW('Water Data'!D3)))</f>
        <v>Yes</v>
      </c>
      <c r="BU9" s="353" t="str">
        <f ca="1">+IF(OFFSET('Water Data'!$D$29,0,10*ROW('Water Data'!D3))="","",OFFSET('Water Data'!$D$29,0,10*ROW('Water Data'!D3)))</f>
        <v>Yes</v>
      </c>
      <c r="BV9" s="353" t="str">
        <f ca="1">+IF(OFFSET('Water Data'!$E$27,0,10*ROW('Water Data'!E3))="","",OFFSET('Water Data'!$E$27,0,10*ROW('Water Data'!E3)))</f>
        <v/>
      </c>
      <c r="BW9" s="353" t="str">
        <f ca="1">+IF(OFFSET('Water Data'!$E$28,0,10*ROW('Water Data'!E3))="","",OFFSET('Water Data'!$E$28,0,10*ROW('Water Data'!E3)))</f>
        <v/>
      </c>
      <c r="BX9" s="353" t="str">
        <f ca="1">+IF(OFFSET('Water Data'!$E$29,0,10*ROW('Water Data'!E3))="","",OFFSET('Water Data'!$E$29,0,10*ROW('Water Data'!E3)))</f>
        <v/>
      </c>
      <c r="BY9" s="353" t="str">
        <f ca="1">+IF(OFFSET('Water Data'!$F$27,0,10*ROW('Water Data'!F3))="","",OFFSET('Water Data'!$F$27,0,10*ROW('Water Data'!F3)))</f>
        <v/>
      </c>
      <c r="BZ9" s="353" t="str">
        <f ca="1">+IF(OFFSET('Water Data'!$F$28,0,10*ROW('Water Data'!F3))="","",OFFSET('Water Data'!$F$28,0,10*ROW('Water Data'!F3)))</f>
        <v/>
      </c>
      <c r="CA9" s="353" t="str">
        <f ca="1">+IF(OFFSET('Water Data'!$F$29,0,10*ROW('Water Data'!F3))="","",OFFSET('Water Data'!$F$29,0,10*ROW('Water Data'!F3)))</f>
        <v/>
      </c>
      <c r="CB9" s="353" t="str">
        <f ca="1">+IF(OFFSET('Water Data'!$G$27,0,10*ROW('Water Data'!G3))="","",OFFSET('Water Data'!$G$27,0,10*ROW('Water Data'!G3)))</f>
        <v/>
      </c>
      <c r="CC9" s="353" t="str">
        <f ca="1">+IF(OFFSET('Water Data'!$G$28,0,10*ROW('Water Data'!G3))="","",OFFSET('Water Data'!$G$28,0,10*ROW('Water Data'!G3)))</f>
        <v/>
      </c>
      <c r="CD9" s="353" t="str">
        <f ca="1">+IF(OFFSET('Water Data'!$G$29,0,10*ROW('Water Data'!G3))="","",OFFSET('Water Data'!$G$29,0,10*ROW('Water Data'!G3)))</f>
        <v/>
      </c>
      <c r="CE9" s="353" t="str">
        <f ca="1">+IF(OFFSET('Water Data'!$H$27,0,10*ROW('Water Data'!H3))="","",OFFSET('Water Data'!$H$27,0,10*ROW('Water Data'!H3)))</f>
        <v>Yes</v>
      </c>
      <c r="CF9" s="353" t="str">
        <f ca="1">+IF(OFFSET('Water Data'!$H$28,0,10*ROW('Water Data'!H3))="","",OFFSET('Water Data'!$H$28,0,10*ROW('Water Data'!H3)))</f>
        <v>Yes</v>
      </c>
      <c r="CG9" s="353" t="str">
        <f ca="1">+IF(OFFSET('Water Data'!$H$29,0,10*ROW('Water Data'!H3))="","",OFFSET('Water Data'!$H$29,0,10*ROW('Water Data'!H3)))</f>
        <v>Yes</v>
      </c>
      <c r="CH9" s="353" t="str">
        <f ca="1">+IF(OFFSET('Water Data'!$I$27,0,10*ROW('Water Data'!I3))="","",OFFSET('Water Data'!$I$27,0,10*ROW('Water Data'!I3)))</f>
        <v>Yes</v>
      </c>
      <c r="CI9" s="353" t="str">
        <f ca="1">+IF(OFFSET('Water Data'!$I$28,0,10*ROW('Water Data'!I3))="","",OFFSET('Water Data'!$I$28,0,10*ROW('Water Data'!I3)))</f>
        <v>Yes</v>
      </c>
      <c r="CJ9" s="353" t="str">
        <f ca="1">+IF(OFFSET('Water Data'!$I$29,0,10*ROW('Water Data'!I3))="","",OFFSET('Water Data'!$I$29,0,10*ROW('Water Data'!I3)))</f>
        <v>Yes</v>
      </c>
      <c r="CK9" s="353" t="str">
        <f ca="1">+IF(OFFSET('Sanitation Data'!$D$28,0,10*ROW('Sanitation Data'!D3))="","",OFFSET('Sanitation Data'!$D$28,0,10*ROW('Sanitation Data'!D3)))</f>
        <v>Yes</v>
      </c>
      <c r="CL9" s="353" t="str">
        <f ca="1">+IF(OFFSET('Sanitation Data'!$D$29,0,10*ROW('Sanitation Data'!D3))="","",OFFSET('Sanitation Data'!$D$29,0,10*ROW('Sanitation Data'!D3)))</f>
        <v>Yes</v>
      </c>
      <c r="CM9" s="353" t="str">
        <f ca="1">+IF(OFFSET('Sanitation Data'!$D$30,0,10*ROW('Sanitation Data'!D3))="","",OFFSET('Sanitation Data'!$D$30,0,10*ROW('Sanitation Data'!D3)))</f>
        <v/>
      </c>
      <c r="CN9" s="353" t="str">
        <f ca="1">+IF(OFFSET('Sanitation Data'!$D$31,0,10*ROW('Sanitation Data'!D3))="","",OFFSET('Sanitation Data'!$D$31,0,10*ROW('Sanitation Data'!D3)))</f>
        <v/>
      </c>
      <c r="CO9" s="353" t="str">
        <f ca="1">+IF(OFFSET('Sanitation Data'!$D$32,0,10*ROW('Sanitation Data'!D3))="","",OFFSET('Sanitation Data'!$D$32,0,10*ROW('Sanitation Data'!D3)))</f>
        <v>Yes</v>
      </c>
      <c r="CP9" s="353" t="str">
        <f ca="1">+IF(OFFSET('Sanitation Data'!$E$28,0,10*ROW('Sanitation Data'!E3))="","",OFFSET('Sanitation Data'!$E$28,0,10*ROW('Sanitation Data'!E3)))</f>
        <v/>
      </c>
      <c r="CQ9" s="353" t="str">
        <f ca="1">+IF(OFFSET('Sanitation Data'!$E$29,0,10*ROW('Sanitation Data'!E3))="","",OFFSET('Sanitation Data'!$E$29,0,10*ROW('Sanitation Data'!E3)))</f>
        <v/>
      </c>
      <c r="CR9" s="353" t="str">
        <f ca="1">+IF(OFFSET('Sanitation Data'!$E$30,0,10*ROW('Sanitation Data'!E3))="","",OFFSET('Sanitation Data'!$E$30,0,10*ROW('Sanitation Data'!E3)))</f>
        <v/>
      </c>
      <c r="CS9" s="353" t="str">
        <f ca="1">+IF(OFFSET('Sanitation Data'!$E$31,0,10*ROW('Sanitation Data'!E3))="","",OFFSET('Sanitation Data'!$E$31,0,10*ROW('Sanitation Data'!E3)))</f>
        <v/>
      </c>
      <c r="CT9" s="353" t="str">
        <f ca="1">+IF(OFFSET('Sanitation Data'!$E$32,0,10*ROW('Sanitation Data'!E3))="","",OFFSET('Sanitation Data'!$E$32,0,10*ROW('Sanitation Data'!E3)))</f>
        <v/>
      </c>
      <c r="CU9" s="353" t="str">
        <f ca="1">+IF(OFFSET('Sanitation Data'!$F$28,0,10*ROW('Sanitation Data'!F3))="","",OFFSET('Sanitation Data'!$F$28,0,10*ROW('Sanitation Data'!F3)))</f>
        <v/>
      </c>
      <c r="CV9" s="353" t="str">
        <f ca="1">+IF(OFFSET('Sanitation Data'!$F$29,0,10*ROW('Sanitation Data'!F3))="","",OFFSET('Sanitation Data'!$F$29,0,10*ROW('Sanitation Data'!F3)))</f>
        <v/>
      </c>
      <c r="CW9" s="353" t="str">
        <f ca="1">+IF(OFFSET('Sanitation Data'!$F$30,0,10*ROW('Sanitation Data'!F3))="","",OFFSET('Sanitation Data'!$F$30,0,10*ROW('Sanitation Data'!F3)))</f>
        <v/>
      </c>
      <c r="CX9" s="353" t="str">
        <f ca="1">+IF(OFFSET('Sanitation Data'!$F$31,0,10*ROW('Sanitation Data'!F3))="","",OFFSET('Sanitation Data'!$F$31,0,10*ROW('Sanitation Data'!F3)))</f>
        <v/>
      </c>
      <c r="CY9" s="353" t="str">
        <f ca="1">+IF(OFFSET('Sanitation Data'!$F$32,0,10*ROW('Sanitation Data'!F3))="","",OFFSET('Sanitation Data'!$F$32,0,10*ROW('Sanitation Data'!F3)))</f>
        <v/>
      </c>
      <c r="CZ9" s="353" t="str">
        <f ca="1">+IF(OFFSET('Sanitation Data'!$G$28,0,10*ROW('Sanitation Data'!G3))="","",OFFSET('Sanitation Data'!$G$28,0,10*ROW('Sanitation Data'!G3)))</f>
        <v/>
      </c>
      <c r="DA9" s="353" t="str">
        <f ca="1">+IF(OFFSET('Sanitation Data'!$G$29,0,10*ROW('Sanitation Data'!G3))="","",OFFSET('Sanitation Data'!$G$29,0,10*ROW('Sanitation Data'!G3)))</f>
        <v/>
      </c>
      <c r="DB9" s="353" t="str">
        <f ca="1">+IF(OFFSET('Sanitation Data'!$G$30,0,10*ROW('Sanitation Data'!G3))="","",OFFSET('Sanitation Data'!$G$30,0,10*ROW('Sanitation Data'!G3)))</f>
        <v/>
      </c>
      <c r="DC9" s="353" t="str">
        <f ca="1">+IF(OFFSET('Sanitation Data'!$G$31,0,10*ROW('Sanitation Data'!G3))="","",OFFSET('Sanitation Data'!$G$31,0,10*ROW('Sanitation Data'!G3)))</f>
        <v/>
      </c>
      <c r="DD9" s="353" t="str">
        <f ca="1">+IF(OFFSET('Sanitation Data'!$G$32,0,10*ROW('Sanitation Data'!G3))="","",OFFSET('Sanitation Data'!$G$32,0,10*ROW('Sanitation Data'!G3)))</f>
        <v/>
      </c>
      <c r="DE9" s="353" t="str">
        <f ca="1">+IF(OFFSET('Sanitation Data'!$H$28,0,10*ROW('Sanitation Data'!H3))="","",OFFSET('Sanitation Data'!$H$28,0,10*ROW('Sanitation Data'!H3)))</f>
        <v>Yes</v>
      </c>
      <c r="DF9" s="353" t="str">
        <f ca="1">+IF(OFFSET('Sanitation Data'!$H$29,0,10*ROW('Sanitation Data'!H3))="","",OFFSET('Sanitation Data'!$H$29,0,10*ROW('Sanitation Data'!H3)))</f>
        <v>Yes</v>
      </c>
      <c r="DG9" s="353" t="str">
        <f ca="1">+IF(OFFSET('Sanitation Data'!$H$30,0,10*ROW('Sanitation Data'!H3))="","",OFFSET('Sanitation Data'!$H$30,0,10*ROW('Sanitation Data'!H3)))</f>
        <v/>
      </c>
      <c r="DH9" s="353" t="str">
        <f ca="1">+IF(OFFSET('Sanitation Data'!$H$31,0,10*ROW('Sanitation Data'!H3))="","",OFFSET('Sanitation Data'!$H$31,0,10*ROW('Sanitation Data'!H3)))</f>
        <v/>
      </c>
      <c r="DI9" s="353" t="str">
        <f ca="1">+IF(OFFSET('Sanitation Data'!$H$32,0,10*ROW('Sanitation Data'!H3))="","",OFFSET('Sanitation Data'!$H$32,0,10*ROW('Sanitation Data'!H3)))</f>
        <v>Yes</v>
      </c>
      <c r="DJ9" s="353" t="str">
        <f ca="1">+IF(OFFSET('Sanitation Data'!$I$28,0,10*ROW('Sanitation Data'!I3))="","",OFFSET('Sanitation Data'!$I$28,0,10*ROW('Sanitation Data'!I3)))</f>
        <v>Yes</v>
      </c>
      <c r="DK9" s="353" t="str">
        <f ca="1">+IF(OFFSET('Sanitation Data'!$I$29,0,10*ROW('Sanitation Data'!I3))="","",OFFSET('Sanitation Data'!$I$29,0,10*ROW('Sanitation Data'!I3)))</f>
        <v>Yes</v>
      </c>
      <c r="DL9" s="353" t="str">
        <f ca="1">+IF(OFFSET('Sanitation Data'!$I$30,0,10*ROW('Sanitation Data'!I3))="","",OFFSET('Sanitation Data'!$I$30,0,10*ROW('Sanitation Data'!I3)))</f>
        <v/>
      </c>
      <c r="DM9" s="353" t="str">
        <f ca="1">+IF(OFFSET('Sanitation Data'!$I$31,0,10*ROW('Sanitation Data'!I3))="","",OFFSET('Sanitation Data'!$I$31,0,10*ROW('Sanitation Data'!I3)))</f>
        <v/>
      </c>
      <c r="DN9" s="353" t="str">
        <f ca="1">+IF(OFFSET('Sanitation Data'!$I$32,0,10*ROW('Sanitation Data'!I3))="","",OFFSET('Sanitation Data'!$I$32,0,10*ROW('Sanitation Data'!I3)))</f>
        <v>Yes</v>
      </c>
      <c r="DO9" s="353" t="str">
        <f ca="1">+IF(OFFSET('Hygiene Data'!$D$11,0,10*ROW('Hygiene Data'!D3))="","",OFFSET('Hygiene Data'!$D$11,0,10*ROW('Hygiene Data'!D3)))</f>
        <v>Yes</v>
      </c>
      <c r="DP9" s="353" t="str">
        <f ca="1">+IF(OFFSET('Hygiene Data'!$D$12,0,10*ROW('Hygiene Data'!D3))="","",OFFSET('Hygiene Data'!$D$12,0,10*ROW('Hygiene Data'!D3)))</f>
        <v>Yes</v>
      </c>
      <c r="DQ9" s="353" t="str">
        <f ca="1">+IF(OFFSET('Hygiene Data'!$D$13,0,10*ROW('Hygiene Data'!D3))="","",OFFSET('Hygiene Data'!$D$13,0,10*ROW('Hygiene Data'!D3)))</f>
        <v>Yes</v>
      </c>
      <c r="DR9" s="353" t="str">
        <f ca="1">+IF(OFFSET('Hygiene Data'!$E$11,0,10*ROW('Hygiene Data'!E3))="","",OFFSET('Hygiene Data'!$E$11,0,10*ROW('Hygiene Data'!E3)))</f>
        <v/>
      </c>
      <c r="DS9" s="353" t="str">
        <f ca="1">+IF(OFFSET('Hygiene Data'!$E$12,0,10*ROW('Hygiene Data'!E3))="","",OFFSET('Hygiene Data'!$E$12,0,10*ROW('Hygiene Data'!E3)))</f>
        <v/>
      </c>
      <c r="DT9" s="353" t="str">
        <f ca="1">+IF(OFFSET('Hygiene Data'!$E$13,0,10*ROW('Hygiene Data'!E3))="","",OFFSET('Hygiene Data'!$E$13,0,10*ROW('Hygiene Data'!E3)))</f>
        <v/>
      </c>
      <c r="DU9" s="353" t="str">
        <f ca="1">+IF(OFFSET('Hygiene Data'!$F$11,0,10*ROW('Hygiene Data'!F3))="","",OFFSET('Hygiene Data'!$F$11,0,10*ROW('Hygiene Data'!F3)))</f>
        <v/>
      </c>
      <c r="DV9" s="353" t="str">
        <f ca="1">+IF(OFFSET('Hygiene Data'!$F$12,0,10*ROW('Hygiene Data'!F3))="","",OFFSET('Hygiene Data'!$F$12,0,10*ROW('Hygiene Data'!F3)))</f>
        <v/>
      </c>
      <c r="DW9" s="353" t="str">
        <f ca="1">+IF(OFFSET('Hygiene Data'!$F$13,0,10*ROW('Hygiene Data'!F3))="","",OFFSET('Hygiene Data'!$F$13,0,10*ROW('Hygiene Data'!F3)))</f>
        <v/>
      </c>
      <c r="DX9" s="353" t="str">
        <f ca="1">+IF(OFFSET('Hygiene Data'!$G$11,0,10*ROW('Hygiene Data'!G3))="","",OFFSET('Hygiene Data'!$G$11,0,10*ROW('Hygiene Data'!G3)))</f>
        <v/>
      </c>
      <c r="DY9" s="353" t="str">
        <f ca="1">+IF(OFFSET('Hygiene Data'!$G$12,0,10*ROW('Hygiene Data'!G3))="","",OFFSET('Hygiene Data'!$G$12,0,10*ROW('Hygiene Data'!G3)))</f>
        <v/>
      </c>
      <c r="DZ9" s="353" t="str">
        <f ca="1">+IF(OFFSET('Hygiene Data'!$G$13,0,10*ROW('Hygiene Data'!G3))="","",OFFSET('Hygiene Data'!$G$13,0,10*ROW('Hygiene Data'!G3)))</f>
        <v/>
      </c>
      <c r="EA9" s="353" t="str">
        <f ca="1">+IF(OFFSET('Hygiene Data'!$H$11,0,10*ROW('Hygiene Data'!H3))="","",OFFSET('Hygiene Data'!$H$11,0,10*ROW('Hygiene Data'!H3)))</f>
        <v>Yes</v>
      </c>
      <c r="EB9" s="353" t="str">
        <f ca="1">+IF(OFFSET('Hygiene Data'!$H$12,0,10*ROW('Hygiene Data'!H3))="","",OFFSET('Hygiene Data'!$H$12,0,10*ROW('Hygiene Data'!H3)))</f>
        <v>Yes</v>
      </c>
      <c r="EC9" s="353" t="str">
        <f ca="1">+IF(OFFSET('Hygiene Data'!$H$13,0,10*ROW('Hygiene Data'!H3))="","",OFFSET('Hygiene Data'!$H$13,0,10*ROW('Hygiene Data'!H3)))</f>
        <v>Yes</v>
      </c>
      <c r="ED9" s="353" t="str">
        <f ca="1">+IF(OFFSET('Hygiene Data'!$I$11,0,10*ROW('Hygiene Data'!I3))="","",OFFSET('Hygiene Data'!$I$11,0,10*ROW('Hygiene Data'!I3)))</f>
        <v>Yes</v>
      </c>
      <c r="EE9" s="353" t="str">
        <f ca="1">+IF(OFFSET('Hygiene Data'!$I$12,0,10*ROW('Hygiene Data'!I3))="","",OFFSET('Hygiene Data'!$I$12,0,10*ROW('Hygiene Data'!I3)))</f>
        <v>Yes</v>
      </c>
      <c r="EF9" s="353" t="str">
        <f ca="1">+IF(OFFSET('Hygiene Data'!$I$13,0,10*ROW('Hygiene Data'!I3))="","",OFFSET('Hygiene Data'!$I$13,0,10*ROW('Hygiene Data'!I3)))</f>
        <v>Yes</v>
      </c>
    </row>
    <row r="10" spans="1:136" x14ac:dyDescent="0.25">
      <c r="A10" s="462" t="str">
        <f ca="1">+IF(OFFSET('Water Data'!$B$2,0,10*ROW('Water Data'!E4))="","",OFFSET('Water Data'!$B$2,0,10*ROW('Water Data'!E4)))</f>
        <v/>
      </c>
      <c r="B10" s="46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89" t="str">
        <f t="shared" ca="1" si="0"/>
        <v/>
      </c>
      <c r="D10" s="49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1"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6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3" t="str">
        <f ca="1">+IF(OFFSET('Water Data'!$D$27,0,10*ROW('Water Data'!D4))="","",OFFSET('Water Data'!$D$27,0,10*ROW('Water Data'!D4)))</f>
        <v/>
      </c>
      <c r="BT10" s="353" t="str">
        <f ca="1">+IF(OFFSET('Water Data'!$D$28,0,10*ROW('Water Data'!D4))="","",OFFSET('Water Data'!$D$28,0,10*ROW('Water Data'!D4)))</f>
        <v/>
      </c>
      <c r="BU10" s="353" t="str">
        <f ca="1">+IF(OFFSET('Water Data'!$D$29,0,10*ROW('Water Data'!D4))="","",OFFSET('Water Data'!$D$29,0,10*ROW('Water Data'!D4)))</f>
        <v/>
      </c>
      <c r="BV10" s="353" t="str">
        <f ca="1">+IF(OFFSET('Water Data'!$E$27,0,10*ROW('Water Data'!E4))="","",OFFSET('Water Data'!$E$27,0,10*ROW('Water Data'!E4)))</f>
        <v/>
      </c>
      <c r="BW10" s="353" t="str">
        <f ca="1">+IF(OFFSET('Water Data'!$E$28,0,10*ROW('Water Data'!E4))="","",OFFSET('Water Data'!$E$28,0,10*ROW('Water Data'!E4)))</f>
        <v/>
      </c>
      <c r="BX10" s="353" t="str">
        <f ca="1">+IF(OFFSET('Water Data'!$E$29,0,10*ROW('Water Data'!E4))="","",OFFSET('Water Data'!$E$29,0,10*ROW('Water Data'!E4)))</f>
        <v/>
      </c>
      <c r="BY10" s="353" t="str">
        <f ca="1">+IF(OFFSET('Water Data'!$F$27,0,10*ROW('Water Data'!F4))="","",OFFSET('Water Data'!$F$27,0,10*ROW('Water Data'!F4)))</f>
        <v/>
      </c>
      <c r="BZ10" s="353" t="str">
        <f ca="1">+IF(OFFSET('Water Data'!$F$28,0,10*ROW('Water Data'!F4))="","",OFFSET('Water Data'!$F$28,0,10*ROW('Water Data'!F4)))</f>
        <v/>
      </c>
      <c r="CA10" s="353" t="str">
        <f ca="1">+IF(OFFSET('Water Data'!$F$29,0,10*ROW('Water Data'!F4))="","",OFFSET('Water Data'!$F$29,0,10*ROW('Water Data'!F4)))</f>
        <v/>
      </c>
      <c r="CB10" s="353" t="str">
        <f ca="1">+IF(OFFSET('Water Data'!$G$27,0,10*ROW('Water Data'!G4))="","",OFFSET('Water Data'!$G$27,0,10*ROW('Water Data'!G4)))</f>
        <v/>
      </c>
      <c r="CC10" s="353" t="str">
        <f ca="1">+IF(OFFSET('Water Data'!$G$28,0,10*ROW('Water Data'!G4))="","",OFFSET('Water Data'!$G$28,0,10*ROW('Water Data'!G4)))</f>
        <v/>
      </c>
      <c r="CD10" s="353" t="str">
        <f ca="1">+IF(OFFSET('Water Data'!$G$29,0,10*ROW('Water Data'!G4))="","",OFFSET('Water Data'!$G$29,0,10*ROW('Water Data'!G4)))</f>
        <v/>
      </c>
      <c r="CE10" s="353" t="str">
        <f ca="1">+IF(OFFSET('Water Data'!$H$27,0,10*ROW('Water Data'!H4))="","",OFFSET('Water Data'!$H$27,0,10*ROW('Water Data'!H4)))</f>
        <v/>
      </c>
      <c r="CF10" s="353" t="str">
        <f ca="1">+IF(OFFSET('Water Data'!$H$28,0,10*ROW('Water Data'!H4))="","",OFFSET('Water Data'!$H$28,0,10*ROW('Water Data'!H4)))</f>
        <v/>
      </c>
      <c r="CG10" s="353" t="str">
        <f ca="1">+IF(OFFSET('Water Data'!$H$29,0,10*ROW('Water Data'!H4))="","",OFFSET('Water Data'!$H$29,0,10*ROW('Water Data'!H4)))</f>
        <v/>
      </c>
      <c r="CH10" s="353" t="str">
        <f ca="1">+IF(OFFSET('Water Data'!$I$27,0,10*ROW('Water Data'!I4))="","",OFFSET('Water Data'!$I$27,0,10*ROW('Water Data'!I4)))</f>
        <v/>
      </c>
      <c r="CI10" s="353" t="str">
        <f ca="1">+IF(OFFSET('Water Data'!$I$28,0,10*ROW('Water Data'!I4))="","",OFFSET('Water Data'!$I$28,0,10*ROW('Water Data'!I4)))</f>
        <v/>
      </c>
      <c r="CJ10" s="353" t="str">
        <f ca="1">+IF(OFFSET('Water Data'!$I$29,0,10*ROW('Water Data'!I4))="","",OFFSET('Water Data'!$I$29,0,10*ROW('Water Data'!I4)))</f>
        <v/>
      </c>
      <c r="CK10" s="353" t="str">
        <f ca="1">+IF(OFFSET('Sanitation Data'!$D$28,0,10*ROW('Sanitation Data'!D4))="","",OFFSET('Sanitation Data'!$D$28,0,10*ROW('Sanitation Data'!D4)))</f>
        <v/>
      </c>
      <c r="CL10" s="353" t="str">
        <f ca="1">+IF(OFFSET('Sanitation Data'!$D$29,0,10*ROW('Sanitation Data'!D4))="","",OFFSET('Sanitation Data'!$D$29,0,10*ROW('Sanitation Data'!D4)))</f>
        <v/>
      </c>
      <c r="CM10" s="353" t="str">
        <f ca="1">+IF(OFFSET('Sanitation Data'!$D$30,0,10*ROW('Sanitation Data'!D4))="","",OFFSET('Sanitation Data'!$D$30,0,10*ROW('Sanitation Data'!D4)))</f>
        <v/>
      </c>
      <c r="CN10" s="353" t="str">
        <f ca="1">+IF(OFFSET('Sanitation Data'!$D$31,0,10*ROW('Sanitation Data'!D4))="","",OFFSET('Sanitation Data'!$D$31,0,10*ROW('Sanitation Data'!D4)))</f>
        <v/>
      </c>
      <c r="CO10" s="353" t="str">
        <f ca="1">+IF(OFFSET('Sanitation Data'!$D$32,0,10*ROW('Sanitation Data'!D4))="","",OFFSET('Sanitation Data'!$D$32,0,10*ROW('Sanitation Data'!D4)))</f>
        <v/>
      </c>
      <c r="CP10" s="353" t="str">
        <f ca="1">+IF(OFFSET('Sanitation Data'!$E$28,0,10*ROW('Sanitation Data'!E4))="","",OFFSET('Sanitation Data'!$E$28,0,10*ROW('Sanitation Data'!E4)))</f>
        <v/>
      </c>
      <c r="CQ10" s="353" t="str">
        <f ca="1">+IF(OFFSET('Sanitation Data'!$E$29,0,10*ROW('Sanitation Data'!E4))="","",OFFSET('Sanitation Data'!$E$29,0,10*ROW('Sanitation Data'!E4)))</f>
        <v/>
      </c>
      <c r="CR10" s="353" t="str">
        <f ca="1">+IF(OFFSET('Sanitation Data'!$E$30,0,10*ROW('Sanitation Data'!E4))="","",OFFSET('Sanitation Data'!$E$30,0,10*ROW('Sanitation Data'!E4)))</f>
        <v/>
      </c>
      <c r="CS10" s="353" t="str">
        <f ca="1">+IF(OFFSET('Sanitation Data'!$E$31,0,10*ROW('Sanitation Data'!E4))="","",OFFSET('Sanitation Data'!$E$31,0,10*ROW('Sanitation Data'!E4)))</f>
        <v/>
      </c>
      <c r="CT10" s="353" t="str">
        <f ca="1">+IF(OFFSET('Sanitation Data'!$E$32,0,10*ROW('Sanitation Data'!E4))="","",OFFSET('Sanitation Data'!$E$32,0,10*ROW('Sanitation Data'!E4)))</f>
        <v/>
      </c>
      <c r="CU10" s="353" t="str">
        <f ca="1">+IF(OFFSET('Sanitation Data'!$F$28,0,10*ROW('Sanitation Data'!F4))="","",OFFSET('Sanitation Data'!$F$28,0,10*ROW('Sanitation Data'!F4)))</f>
        <v/>
      </c>
      <c r="CV10" s="353" t="str">
        <f ca="1">+IF(OFFSET('Sanitation Data'!$F$29,0,10*ROW('Sanitation Data'!F4))="","",OFFSET('Sanitation Data'!$F$29,0,10*ROW('Sanitation Data'!F4)))</f>
        <v/>
      </c>
      <c r="CW10" s="353" t="str">
        <f ca="1">+IF(OFFSET('Sanitation Data'!$F$30,0,10*ROW('Sanitation Data'!F4))="","",OFFSET('Sanitation Data'!$F$30,0,10*ROW('Sanitation Data'!F4)))</f>
        <v/>
      </c>
      <c r="CX10" s="353" t="str">
        <f ca="1">+IF(OFFSET('Sanitation Data'!$F$31,0,10*ROW('Sanitation Data'!F4))="","",OFFSET('Sanitation Data'!$F$31,0,10*ROW('Sanitation Data'!F4)))</f>
        <v/>
      </c>
      <c r="CY10" s="353" t="str">
        <f ca="1">+IF(OFFSET('Sanitation Data'!$F$32,0,10*ROW('Sanitation Data'!F4))="","",OFFSET('Sanitation Data'!$F$32,0,10*ROW('Sanitation Data'!F4)))</f>
        <v/>
      </c>
      <c r="CZ10" s="353" t="str">
        <f ca="1">+IF(OFFSET('Sanitation Data'!$G$28,0,10*ROW('Sanitation Data'!G4))="","",OFFSET('Sanitation Data'!$G$28,0,10*ROW('Sanitation Data'!G4)))</f>
        <v/>
      </c>
      <c r="DA10" s="353" t="str">
        <f ca="1">+IF(OFFSET('Sanitation Data'!$G$29,0,10*ROW('Sanitation Data'!G4))="","",OFFSET('Sanitation Data'!$G$29,0,10*ROW('Sanitation Data'!G4)))</f>
        <v/>
      </c>
      <c r="DB10" s="353" t="str">
        <f ca="1">+IF(OFFSET('Sanitation Data'!$G$30,0,10*ROW('Sanitation Data'!G4))="","",OFFSET('Sanitation Data'!$G$30,0,10*ROW('Sanitation Data'!G4)))</f>
        <v/>
      </c>
      <c r="DC10" s="353" t="str">
        <f ca="1">+IF(OFFSET('Sanitation Data'!$G$31,0,10*ROW('Sanitation Data'!G4))="","",OFFSET('Sanitation Data'!$G$31,0,10*ROW('Sanitation Data'!G4)))</f>
        <v/>
      </c>
      <c r="DD10" s="353" t="str">
        <f ca="1">+IF(OFFSET('Sanitation Data'!$G$32,0,10*ROW('Sanitation Data'!G4))="","",OFFSET('Sanitation Data'!$G$32,0,10*ROW('Sanitation Data'!G4)))</f>
        <v/>
      </c>
      <c r="DE10" s="353" t="str">
        <f ca="1">+IF(OFFSET('Sanitation Data'!$H$28,0,10*ROW('Sanitation Data'!H4))="","",OFFSET('Sanitation Data'!$H$28,0,10*ROW('Sanitation Data'!H4)))</f>
        <v/>
      </c>
      <c r="DF10" s="353" t="str">
        <f ca="1">+IF(OFFSET('Sanitation Data'!$H$29,0,10*ROW('Sanitation Data'!H4))="","",OFFSET('Sanitation Data'!$H$29,0,10*ROW('Sanitation Data'!H4)))</f>
        <v/>
      </c>
      <c r="DG10" s="353" t="str">
        <f ca="1">+IF(OFFSET('Sanitation Data'!$H$30,0,10*ROW('Sanitation Data'!H4))="","",OFFSET('Sanitation Data'!$H$30,0,10*ROW('Sanitation Data'!H4)))</f>
        <v/>
      </c>
      <c r="DH10" s="353" t="str">
        <f ca="1">+IF(OFFSET('Sanitation Data'!$H$31,0,10*ROW('Sanitation Data'!H4))="","",OFFSET('Sanitation Data'!$H$31,0,10*ROW('Sanitation Data'!H4)))</f>
        <v/>
      </c>
      <c r="DI10" s="353" t="str">
        <f ca="1">+IF(OFFSET('Sanitation Data'!$H$32,0,10*ROW('Sanitation Data'!H4))="","",OFFSET('Sanitation Data'!$H$32,0,10*ROW('Sanitation Data'!H4)))</f>
        <v/>
      </c>
      <c r="DJ10" s="353" t="str">
        <f ca="1">+IF(OFFSET('Sanitation Data'!$I$28,0,10*ROW('Sanitation Data'!I4))="","",OFFSET('Sanitation Data'!$I$28,0,10*ROW('Sanitation Data'!I4)))</f>
        <v/>
      </c>
      <c r="DK10" s="353" t="str">
        <f ca="1">+IF(OFFSET('Sanitation Data'!$I$29,0,10*ROW('Sanitation Data'!I4))="","",OFFSET('Sanitation Data'!$I$29,0,10*ROW('Sanitation Data'!I4)))</f>
        <v/>
      </c>
      <c r="DL10" s="353" t="str">
        <f ca="1">+IF(OFFSET('Sanitation Data'!$I$30,0,10*ROW('Sanitation Data'!I4))="","",OFFSET('Sanitation Data'!$I$30,0,10*ROW('Sanitation Data'!I4)))</f>
        <v/>
      </c>
      <c r="DM10" s="353" t="str">
        <f ca="1">+IF(OFFSET('Sanitation Data'!$I$31,0,10*ROW('Sanitation Data'!I4))="","",OFFSET('Sanitation Data'!$I$31,0,10*ROW('Sanitation Data'!I4)))</f>
        <v/>
      </c>
      <c r="DN10" s="353" t="str">
        <f ca="1">+IF(OFFSET('Sanitation Data'!$I$32,0,10*ROW('Sanitation Data'!I4))="","",OFFSET('Sanitation Data'!$I$32,0,10*ROW('Sanitation Data'!I4)))</f>
        <v/>
      </c>
      <c r="DO10" s="353" t="str">
        <f ca="1">+IF(OFFSET('Hygiene Data'!$D$11,0,10*ROW('Hygiene Data'!D4))="","",OFFSET('Hygiene Data'!$D$11,0,10*ROW('Hygiene Data'!D4)))</f>
        <v/>
      </c>
      <c r="DP10" s="353" t="str">
        <f ca="1">+IF(OFFSET('Hygiene Data'!$D$12,0,10*ROW('Hygiene Data'!D4))="","",OFFSET('Hygiene Data'!$D$12,0,10*ROW('Hygiene Data'!D4)))</f>
        <v/>
      </c>
      <c r="DQ10" s="353" t="str">
        <f ca="1">+IF(OFFSET('Hygiene Data'!$D$13,0,10*ROW('Hygiene Data'!D4))="","",OFFSET('Hygiene Data'!$D$13,0,10*ROW('Hygiene Data'!D4)))</f>
        <v/>
      </c>
      <c r="DR10" s="353" t="str">
        <f ca="1">+IF(OFFSET('Hygiene Data'!$E$11,0,10*ROW('Hygiene Data'!E4))="","",OFFSET('Hygiene Data'!$E$11,0,10*ROW('Hygiene Data'!E4)))</f>
        <v/>
      </c>
      <c r="DS10" s="353" t="str">
        <f ca="1">+IF(OFFSET('Hygiene Data'!$E$12,0,10*ROW('Hygiene Data'!E4))="","",OFFSET('Hygiene Data'!$E$12,0,10*ROW('Hygiene Data'!E4)))</f>
        <v/>
      </c>
      <c r="DT10" s="353" t="str">
        <f ca="1">+IF(OFFSET('Hygiene Data'!$E$13,0,10*ROW('Hygiene Data'!E4))="","",OFFSET('Hygiene Data'!$E$13,0,10*ROW('Hygiene Data'!E4)))</f>
        <v/>
      </c>
      <c r="DU10" s="353" t="str">
        <f ca="1">+IF(OFFSET('Hygiene Data'!$F$11,0,10*ROW('Hygiene Data'!F4))="","",OFFSET('Hygiene Data'!$F$11,0,10*ROW('Hygiene Data'!F4)))</f>
        <v/>
      </c>
      <c r="DV10" s="353" t="str">
        <f ca="1">+IF(OFFSET('Hygiene Data'!$F$12,0,10*ROW('Hygiene Data'!F4))="","",OFFSET('Hygiene Data'!$F$12,0,10*ROW('Hygiene Data'!F4)))</f>
        <v/>
      </c>
      <c r="DW10" s="353" t="str">
        <f ca="1">+IF(OFFSET('Hygiene Data'!$F$13,0,10*ROW('Hygiene Data'!F4))="","",OFFSET('Hygiene Data'!$F$13,0,10*ROW('Hygiene Data'!F4)))</f>
        <v/>
      </c>
      <c r="DX10" s="353" t="str">
        <f ca="1">+IF(OFFSET('Hygiene Data'!$G$11,0,10*ROW('Hygiene Data'!G4))="","",OFFSET('Hygiene Data'!$G$11,0,10*ROW('Hygiene Data'!G4)))</f>
        <v/>
      </c>
      <c r="DY10" s="353" t="str">
        <f ca="1">+IF(OFFSET('Hygiene Data'!$G$12,0,10*ROW('Hygiene Data'!G4))="","",OFFSET('Hygiene Data'!$G$12,0,10*ROW('Hygiene Data'!G4)))</f>
        <v/>
      </c>
      <c r="DZ10" s="353" t="str">
        <f ca="1">+IF(OFFSET('Hygiene Data'!$G$13,0,10*ROW('Hygiene Data'!G4))="","",OFFSET('Hygiene Data'!$G$13,0,10*ROW('Hygiene Data'!G4)))</f>
        <v/>
      </c>
      <c r="EA10" s="353" t="str">
        <f ca="1">+IF(OFFSET('Hygiene Data'!$H$11,0,10*ROW('Hygiene Data'!H4))="","",OFFSET('Hygiene Data'!$H$11,0,10*ROW('Hygiene Data'!H4)))</f>
        <v/>
      </c>
      <c r="EB10" s="353" t="str">
        <f ca="1">+IF(OFFSET('Hygiene Data'!$H$12,0,10*ROW('Hygiene Data'!H4))="","",OFFSET('Hygiene Data'!$H$12,0,10*ROW('Hygiene Data'!H4)))</f>
        <v/>
      </c>
      <c r="EC10" s="353" t="str">
        <f ca="1">+IF(OFFSET('Hygiene Data'!$H$13,0,10*ROW('Hygiene Data'!H4))="","",OFFSET('Hygiene Data'!$H$13,0,10*ROW('Hygiene Data'!H4)))</f>
        <v/>
      </c>
      <c r="ED10" s="353" t="str">
        <f ca="1">+IF(OFFSET('Hygiene Data'!$I$11,0,10*ROW('Hygiene Data'!I4))="","",OFFSET('Hygiene Data'!$I$11,0,10*ROW('Hygiene Data'!I4)))</f>
        <v/>
      </c>
      <c r="EE10" s="353" t="str">
        <f ca="1">+IF(OFFSET('Hygiene Data'!$I$12,0,10*ROW('Hygiene Data'!I4))="","",OFFSET('Hygiene Data'!$I$12,0,10*ROW('Hygiene Data'!I4)))</f>
        <v/>
      </c>
      <c r="EF10" s="353" t="str">
        <f ca="1">+IF(OFFSET('Hygiene Data'!$I$13,0,10*ROW('Hygiene Data'!I4))="","",OFFSET('Hygiene Data'!$I$13,0,10*ROW('Hygiene Data'!I4)))</f>
        <v/>
      </c>
    </row>
    <row r="11" spans="1:136" x14ac:dyDescent="0.25">
      <c r="A11" s="462" t="str">
        <f ca="1">+IF(OFFSET('Water Data'!$B$2,0,10*ROW('Water Data'!E5))="","",OFFSET('Water Data'!$B$2,0,10*ROW('Water Data'!E5)))</f>
        <v/>
      </c>
      <c r="B11" s="46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89" t="str">
        <f t="shared" ca="1" si="0"/>
        <v/>
      </c>
      <c r="D11" s="49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6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3" t="str">
        <f ca="1">+IF(OFFSET('Water Data'!$D$27,0,10*ROW('Water Data'!D5))="","",OFFSET('Water Data'!$D$27,0,10*ROW('Water Data'!D5)))</f>
        <v/>
      </c>
      <c r="BT11" s="353" t="str">
        <f ca="1">+IF(OFFSET('Water Data'!$D$28,0,10*ROW('Water Data'!D5))="","",OFFSET('Water Data'!$D$28,0,10*ROW('Water Data'!D5)))</f>
        <v/>
      </c>
      <c r="BU11" s="353" t="str">
        <f ca="1">+IF(OFFSET('Water Data'!$D$29,0,10*ROW('Water Data'!D5))="","",OFFSET('Water Data'!$D$29,0,10*ROW('Water Data'!D5)))</f>
        <v/>
      </c>
      <c r="BV11" s="353" t="str">
        <f ca="1">+IF(OFFSET('Water Data'!$E$27,0,10*ROW('Water Data'!E5))="","",OFFSET('Water Data'!$E$27,0,10*ROW('Water Data'!E5)))</f>
        <v/>
      </c>
      <c r="BW11" s="353" t="str">
        <f ca="1">+IF(OFFSET('Water Data'!$E$28,0,10*ROW('Water Data'!E5))="","",OFFSET('Water Data'!$E$28,0,10*ROW('Water Data'!E5)))</f>
        <v/>
      </c>
      <c r="BX11" s="353" t="str">
        <f ca="1">+IF(OFFSET('Water Data'!$E$29,0,10*ROW('Water Data'!E5))="","",OFFSET('Water Data'!$E$29,0,10*ROW('Water Data'!E5)))</f>
        <v/>
      </c>
      <c r="BY11" s="353" t="str">
        <f ca="1">+IF(OFFSET('Water Data'!$F$27,0,10*ROW('Water Data'!F5))="","",OFFSET('Water Data'!$F$27,0,10*ROW('Water Data'!F5)))</f>
        <v/>
      </c>
      <c r="BZ11" s="353" t="str">
        <f ca="1">+IF(OFFSET('Water Data'!$F$28,0,10*ROW('Water Data'!F5))="","",OFFSET('Water Data'!$F$28,0,10*ROW('Water Data'!F5)))</f>
        <v/>
      </c>
      <c r="CA11" s="353" t="str">
        <f ca="1">+IF(OFFSET('Water Data'!$F$29,0,10*ROW('Water Data'!F5))="","",OFFSET('Water Data'!$F$29,0,10*ROW('Water Data'!F5)))</f>
        <v/>
      </c>
      <c r="CB11" s="353" t="str">
        <f ca="1">+IF(OFFSET('Water Data'!$G$27,0,10*ROW('Water Data'!G5))="","",OFFSET('Water Data'!$G$27,0,10*ROW('Water Data'!G5)))</f>
        <v/>
      </c>
      <c r="CC11" s="353" t="str">
        <f ca="1">+IF(OFFSET('Water Data'!$G$28,0,10*ROW('Water Data'!G5))="","",OFFSET('Water Data'!$G$28,0,10*ROW('Water Data'!G5)))</f>
        <v/>
      </c>
      <c r="CD11" s="353" t="str">
        <f ca="1">+IF(OFFSET('Water Data'!$G$29,0,10*ROW('Water Data'!G5))="","",OFFSET('Water Data'!$G$29,0,10*ROW('Water Data'!G5)))</f>
        <v/>
      </c>
      <c r="CE11" s="353" t="str">
        <f ca="1">+IF(OFFSET('Water Data'!$H$27,0,10*ROW('Water Data'!H5))="","",OFFSET('Water Data'!$H$27,0,10*ROW('Water Data'!H5)))</f>
        <v/>
      </c>
      <c r="CF11" s="353" t="str">
        <f ca="1">+IF(OFFSET('Water Data'!$H$28,0,10*ROW('Water Data'!H5))="","",OFFSET('Water Data'!$H$28,0,10*ROW('Water Data'!H5)))</f>
        <v/>
      </c>
      <c r="CG11" s="353" t="str">
        <f ca="1">+IF(OFFSET('Water Data'!$H$29,0,10*ROW('Water Data'!H5))="","",OFFSET('Water Data'!$H$29,0,10*ROW('Water Data'!H5)))</f>
        <v/>
      </c>
      <c r="CH11" s="353" t="str">
        <f ca="1">+IF(OFFSET('Water Data'!$I$27,0,10*ROW('Water Data'!I5))="","",OFFSET('Water Data'!$I$27,0,10*ROW('Water Data'!I5)))</f>
        <v/>
      </c>
      <c r="CI11" s="353" t="str">
        <f ca="1">+IF(OFFSET('Water Data'!$I$28,0,10*ROW('Water Data'!I5))="","",OFFSET('Water Data'!$I$28,0,10*ROW('Water Data'!I5)))</f>
        <v/>
      </c>
      <c r="CJ11" s="353" t="str">
        <f ca="1">+IF(OFFSET('Water Data'!$I$29,0,10*ROW('Water Data'!I5))="","",OFFSET('Water Data'!$I$29,0,10*ROW('Water Data'!I5)))</f>
        <v/>
      </c>
      <c r="CK11" s="353" t="str">
        <f ca="1">+IF(OFFSET('Sanitation Data'!$D$28,0,10*ROW('Sanitation Data'!D5))="","",OFFSET('Sanitation Data'!$D$28,0,10*ROW('Sanitation Data'!D5)))</f>
        <v/>
      </c>
      <c r="CL11" s="353" t="str">
        <f ca="1">+IF(OFFSET('Sanitation Data'!$D$29,0,10*ROW('Sanitation Data'!D5))="","",OFFSET('Sanitation Data'!$D$29,0,10*ROW('Sanitation Data'!D5)))</f>
        <v/>
      </c>
      <c r="CM11" s="353" t="str">
        <f ca="1">+IF(OFFSET('Sanitation Data'!$D$30,0,10*ROW('Sanitation Data'!D5))="","",OFFSET('Sanitation Data'!$D$30,0,10*ROW('Sanitation Data'!D5)))</f>
        <v/>
      </c>
      <c r="CN11" s="353" t="str">
        <f ca="1">+IF(OFFSET('Sanitation Data'!$D$31,0,10*ROW('Sanitation Data'!D5))="","",OFFSET('Sanitation Data'!$D$31,0,10*ROW('Sanitation Data'!D5)))</f>
        <v/>
      </c>
      <c r="CO11" s="353" t="str">
        <f ca="1">+IF(OFFSET('Sanitation Data'!$D$32,0,10*ROW('Sanitation Data'!D5))="","",OFFSET('Sanitation Data'!$D$32,0,10*ROW('Sanitation Data'!D5)))</f>
        <v/>
      </c>
      <c r="CP11" s="353" t="str">
        <f ca="1">+IF(OFFSET('Sanitation Data'!$E$28,0,10*ROW('Sanitation Data'!E5))="","",OFFSET('Sanitation Data'!$E$28,0,10*ROW('Sanitation Data'!E5)))</f>
        <v/>
      </c>
      <c r="CQ11" s="353" t="str">
        <f ca="1">+IF(OFFSET('Sanitation Data'!$E$29,0,10*ROW('Sanitation Data'!E5))="","",OFFSET('Sanitation Data'!$E$29,0,10*ROW('Sanitation Data'!E5)))</f>
        <v/>
      </c>
      <c r="CR11" s="353" t="str">
        <f ca="1">+IF(OFFSET('Sanitation Data'!$E$30,0,10*ROW('Sanitation Data'!E5))="","",OFFSET('Sanitation Data'!$E$30,0,10*ROW('Sanitation Data'!E5)))</f>
        <v/>
      </c>
      <c r="CS11" s="353" t="str">
        <f ca="1">+IF(OFFSET('Sanitation Data'!$E$31,0,10*ROW('Sanitation Data'!E5))="","",OFFSET('Sanitation Data'!$E$31,0,10*ROW('Sanitation Data'!E5)))</f>
        <v/>
      </c>
      <c r="CT11" s="353" t="str">
        <f ca="1">+IF(OFFSET('Sanitation Data'!$E$32,0,10*ROW('Sanitation Data'!E5))="","",OFFSET('Sanitation Data'!$E$32,0,10*ROW('Sanitation Data'!E5)))</f>
        <v/>
      </c>
      <c r="CU11" s="353" t="str">
        <f ca="1">+IF(OFFSET('Sanitation Data'!$F$28,0,10*ROW('Sanitation Data'!F5))="","",OFFSET('Sanitation Data'!$F$28,0,10*ROW('Sanitation Data'!F5)))</f>
        <v/>
      </c>
      <c r="CV11" s="353" t="str">
        <f ca="1">+IF(OFFSET('Sanitation Data'!$F$29,0,10*ROW('Sanitation Data'!F5))="","",OFFSET('Sanitation Data'!$F$29,0,10*ROW('Sanitation Data'!F5)))</f>
        <v/>
      </c>
      <c r="CW11" s="353" t="str">
        <f ca="1">+IF(OFFSET('Sanitation Data'!$F$30,0,10*ROW('Sanitation Data'!F5))="","",OFFSET('Sanitation Data'!$F$30,0,10*ROW('Sanitation Data'!F5)))</f>
        <v/>
      </c>
      <c r="CX11" s="353" t="str">
        <f ca="1">+IF(OFFSET('Sanitation Data'!$F$31,0,10*ROW('Sanitation Data'!F5))="","",OFFSET('Sanitation Data'!$F$31,0,10*ROW('Sanitation Data'!F5)))</f>
        <v/>
      </c>
      <c r="CY11" s="353" t="str">
        <f ca="1">+IF(OFFSET('Sanitation Data'!$F$32,0,10*ROW('Sanitation Data'!F5))="","",OFFSET('Sanitation Data'!$F$32,0,10*ROW('Sanitation Data'!F5)))</f>
        <v/>
      </c>
      <c r="CZ11" s="353" t="str">
        <f ca="1">+IF(OFFSET('Sanitation Data'!$G$28,0,10*ROW('Sanitation Data'!G5))="","",OFFSET('Sanitation Data'!$G$28,0,10*ROW('Sanitation Data'!G5)))</f>
        <v/>
      </c>
      <c r="DA11" s="353" t="str">
        <f ca="1">+IF(OFFSET('Sanitation Data'!$G$29,0,10*ROW('Sanitation Data'!G5))="","",OFFSET('Sanitation Data'!$G$29,0,10*ROW('Sanitation Data'!G5)))</f>
        <v/>
      </c>
      <c r="DB11" s="353" t="str">
        <f ca="1">+IF(OFFSET('Sanitation Data'!$G$30,0,10*ROW('Sanitation Data'!G5))="","",OFFSET('Sanitation Data'!$G$30,0,10*ROW('Sanitation Data'!G5)))</f>
        <v/>
      </c>
      <c r="DC11" s="353" t="str">
        <f ca="1">+IF(OFFSET('Sanitation Data'!$G$31,0,10*ROW('Sanitation Data'!G5))="","",OFFSET('Sanitation Data'!$G$31,0,10*ROW('Sanitation Data'!G5)))</f>
        <v/>
      </c>
      <c r="DD11" s="353" t="str">
        <f ca="1">+IF(OFFSET('Sanitation Data'!$G$32,0,10*ROW('Sanitation Data'!G5))="","",OFFSET('Sanitation Data'!$G$32,0,10*ROW('Sanitation Data'!G5)))</f>
        <v/>
      </c>
      <c r="DE11" s="353" t="str">
        <f ca="1">+IF(OFFSET('Sanitation Data'!$H$28,0,10*ROW('Sanitation Data'!H5))="","",OFFSET('Sanitation Data'!$H$28,0,10*ROW('Sanitation Data'!H5)))</f>
        <v/>
      </c>
      <c r="DF11" s="353" t="str">
        <f ca="1">+IF(OFFSET('Sanitation Data'!$H$29,0,10*ROW('Sanitation Data'!H5))="","",OFFSET('Sanitation Data'!$H$29,0,10*ROW('Sanitation Data'!H5)))</f>
        <v/>
      </c>
      <c r="DG11" s="353" t="str">
        <f ca="1">+IF(OFFSET('Sanitation Data'!$H$30,0,10*ROW('Sanitation Data'!H5))="","",OFFSET('Sanitation Data'!$H$30,0,10*ROW('Sanitation Data'!H5)))</f>
        <v/>
      </c>
      <c r="DH11" s="353" t="str">
        <f ca="1">+IF(OFFSET('Sanitation Data'!$H$31,0,10*ROW('Sanitation Data'!H5))="","",OFFSET('Sanitation Data'!$H$31,0,10*ROW('Sanitation Data'!H5)))</f>
        <v/>
      </c>
      <c r="DI11" s="353" t="str">
        <f ca="1">+IF(OFFSET('Sanitation Data'!$H$32,0,10*ROW('Sanitation Data'!H5))="","",OFFSET('Sanitation Data'!$H$32,0,10*ROW('Sanitation Data'!H5)))</f>
        <v/>
      </c>
      <c r="DJ11" s="353" t="str">
        <f ca="1">+IF(OFFSET('Sanitation Data'!$I$28,0,10*ROW('Sanitation Data'!I5))="","",OFFSET('Sanitation Data'!$I$28,0,10*ROW('Sanitation Data'!I5)))</f>
        <v/>
      </c>
      <c r="DK11" s="353" t="str">
        <f ca="1">+IF(OFFSET('Sanitation Data'!$I$29,0,10*ROW('Sanitation Data'!I5))="","",OFFSET('Sanitation Data'!$I$29,0,10*ROW('Sanitation Data'!I5)))</f>
        <v/>
      </c>
      <c r="DL11" s="353" t="str">
        <f ca="1">+IF(OFFSET('Sanitation Data'!$I$30,0,10*ROW('Sanitation Data'!I5))="","",OFFSET('Sanitation Data'!$I$30,0,10*ROW('Sanitation Data'!I5)))</f>
        <v/>
      </c>
      <c r="DM11" s="353" t="str">
        <f ca="1">+IF(OFFSET('Sanitation Data'!$I$31,0,10*ROW('Sanitation Data'!I5))="","",OFFSET('Sanitation Data'!$I$31,0,10*ROW('Sanitation Data'!I5)))</f>
        <v/>
      </c>
      <c r="DN11" s="353" t="str">
        <f ca="1">+IF(OFFSET('Sanitation Data'!$I$32,0,10*ROW('Sanitation Data'!I5))="","",OFFSET('Sanitation Data'!$I$32,0,10*ROW('Sanitation Data'!I5)))</f>
        <v/>
      </c>
      <c r="DO11" s="353" t="str">
        <f ca="1">+IF(OFFSET('Hygiene Data'!$D$11,0,10*ROW('Hygiene Data'!D5))="","",OFFSET('Hygiene Data'!$D$11,0,10*ROW('Hygiene Data'!D5)))</f>
        <v/>
      </c>
      <c r="DP11" s="353" t="str">
        <f ca="1">+IF(OFFSET('Hygiene Data'!$D$12,0,10*ROW('Hygiene Data'!D5))="","",OFFSET('Hygiene Data'!$D$12,0,10*ROW('Hygiene Data'!D5)))</f>
        <v/>
      </c>
      <c r="DQ11" s="353" t="str">
        <f ca="1">+IF(OFFSET('Hygiene Data'!$D$13,0,10*ROW('Hygiene Data'!D5))="","",OFFSET('Hygiene Data'!$D$13,0,10*ROW('Hygiene Data'!D5)))</f>
        <v/>
      </c>
      <c r="DR11" s="353" t="str">
        <f ca="1">+IF(OFFSET('Hygiene Data'!$E$11,0,10*ROW('Hygiene Data'!E5))="","",OFFSET('Hygiene Data'!$E$11,0,10*ROW('Hygiene Data'!E5)))</f>
        <v/>
      </c>
      <c r="DS11" s="353" t="str">
        <f ca="1">+IF(OFFSET('Hygiene Data'!$E$12,0,10*ROW('Hygiene Data'!E5))="","",OFFSET('Hygiene Data'!$E$12,0,10*ROW('Hygiene Data'!E5)))</f>
        <v/>
      </c>
      <c r="DT11" s="353" t="str">
        <f ca="1">+IF(OFFSET('Hygiene Data'!$E$13,0,10*ROW('Hygiene Data'!E5))="","",OFFSET('Hygiene Data'!$E$13,0,10*ROW('Hygiene Data'!E5)))</f>
        <v/>
      </c>
      <c r="DU11" s="353" t="str">
        <f ca="1">+IF(OFFSET('Hygiene Data'!$F$11,0,10*ROW('Hygiene Data'!F5))="","",OFFSET('Hygiene Data'!$F$11,0,10*ROW('Hygiene Data'!F5)))</f>
        <v/>
      </c>
      <c r="DV11" s="353" t="str">
        <f ca="1">+IF(OFFSET('Hygiene Data'!$F$12,0,10*ROW('Hygiene Data'!F5))="","",OFFSET('Hygiene Data'!$F$12,0,10*ROW('Hygiene Data'!F5)))</f>
        <v/>
      </c>
      <c r="DW11" s="353" t="str">
        <f ca="1">+IF(OFFSET('Hygiene Data'!$F$13,0,10*ROW('Hygiene Data'!F5))="","",OFFSET('Hygiene Data'!$F$13,0,10*ROW('Hygiene Data'!F5)))</f>
        <v/>
      </c>
      <c r="DX11" s="353" t="str">
        <f ca="1">+IF(OFFSET('Hygiene Data'!$G$11,0,10*ROW('Hygiene Data'!G5))="","",OFFSET('Hygiene Data'!$G$11,0,10*ROW('Hygiene Data'!G5)))</f>
        <v/>
      </c>
      <c r="DY11" s="353" t="str">
        <f ca="1">+IF(OFFSET('Hygiene Data'!$G$12,0,10*ROW('Hygiene Data'!G5))="","",OFFSET('Hygiene Data'!$G$12,0,10*ROW('Hygiene Data'!G5)))</f>
        <v/>
      </c>
      <c r="DZ11" s="353" t="str">
        <f ca="1">+IF(OFFSET('Hygiene Data'!$G$13,0,10*ROW('Hygiene Data'!G5))="","",OFFSET('Hygiene Data'!$G$13,0,10*ROW('Hygiene Data'!G5)))</f>
        <v/>
      </c>
      <c r="EA11" s="353" t="str">
        <f ca="1">+IF(OFFSET('Hygiene Data'!$H$11,0,10*ROW('Hygiene Data'!H5))="","",OFFSET('Hygiene Data'!$H$11,0,10*ROW('Hygiene Data'!H5)))</f>
        <v/>
      </c>
      <c r="EB11" s="353" t="str">
        <f ca="1">+IF(OFFSET('Hygiene Data'!$H$12,0,10*ROW('Hygiene Data'!H5))="","",OFFSET('Hygiene Data'!$H$12,0,10*ROW('Hygiene Data'!H5)))</f>
        <v/>
      </c>
      <c r="EC11" s="353" t="str">
        <f ca="1">+IF(OFFSET('Hygiene Data'!$H$13,0,10*ROW('Hygiene Data'!H5))="","",OFFSET('Hygiene Data'!$H$13,0,10*ROW('Hygiene Data'!H5)))</f>
        <v/>
      </c>
      <c r="ED11" s="353" t="str">
        <f ca="1">+IF(OFFSET('Hygiene Data'!$I$11,0,10*ROW('Hygiene Data'!I5))="","",OFFSET('Hygiene Data'!$I$11,0,10*ROW('Hygiene Data'!I5)))</f>
        <v/>
      </c>
      <c r="EE11" s="353" t="str">
        <f ca="1">+IF(OFFSET('Hygiene Data'!$I$12,0,10*ROW('Hygiene Data'!I5))="","",OFFSET('Hygiene Data'!$I$12,0,10*ROW('Hygiene Data'!I5)))</f>
        <v/>
      </c>
      <c r="EF11" s="353" t="str">
        <f ca="1">+IF(OFFSET('Hygiene Data'!$I$13,0,10*ROW('Hygiene Data'!I5))="","",OFFSET('Hygiene Data'!$I$13,0,10*ROW('Hygiene Data'!I5)))</f>
        <v/>
      </c>
    </row>
    <row r="12" spans="1:136" x14ac:dyDescent="0.25">
      <c r="A12" s="462" t="str">
        <f ca="1">+IF(OFFSET('Water Data'!$B$2,0,10*ROW('Water Data'!E6))="","",OFFSET('Water Data'!$B$2,0,10*ROW('Water Data'!E6)))</f>
        <v/>
      </c>
      <c r="B12" s="46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89" t="str">
        <f t="shared" ca="1" si="0"/>
        <v/>
      </c>
      <c r="D12" s="49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6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3" t="str">
        <f ca="1">+IF(OFFSET('Water Data'!$D$27,0,10*ROW('Water Data'!D6))="","",OFFSET('Water Data'!$D$27,0,10*ROW('Water Data'!D6)))</f>
        <v/>
      </c>
      <c r="BT12" s="353" t="str">
        <f ca="1">+IF(OFFSET('Water Data'!$D$28,0,10*ROW('Water Data'!D6))="","",OFFSET('Water Data'!$D$28,0,10*ROW('Water Data'!D6)))</f>
        <v/>
      </c>
      <c r="BU12" s="353" t="str">
        <f ca="1">+IF(OFFSET('Water Data'!$D$29,0,10*ROW('Water Data'!D6))="","",OFFSET('Water Data'!$D$29,0,10*ROW('Water Data'!D6)))</f>
        <v/>
      </c>
      <c r="BV12" s="353" t="str">
        <f ca="1">+IF(OFFSET('Water Data'!$E$27,0,10*ROW('Water Data'!E6))="","",OFFSET('Water Data'!$E$27,0,10*ROW('Water Data'!E6)))</f>
        <v/>
      </c>
      <c r="BW12" s="353" t="str">
        <f ca="1">+IF(OFFSET('Water Data'!$E$28,0,10*ROW('Water Data'!E6))="","",OFFSET('Water Data'!$E$28,0,10*ROW('Water Data'!E6)))</f>
        <v/>
      </c>
      <c r="BX12" s="353" t="str">
        <f ca="1">+IF(OFFSET('Water Data'!$E$29,0,10*ROW('Water Data'!E6))="","",OFFSET('Water Data'!$E$29,0,10*ROW('Water Data'!E6)))</f>
        <v/>
      </c>
      <c r="BY12" s="353" t="str">
        <f ca="1">+IF(OFFSET('Water Data'!$F$27,0,10*ROW('Water Data'!F6))="","",OFFSET('Water Data'!$F$27,0,10*ROW('Water Data'!F6)))</f>
        <v/>
      </c>
      <c r="BZ12" s="353" t="str">
        <f ca="1">+IF(OFFSET('Water Data'!$F$28,0,10*ROW('Water Data'!F6))="","",OFFSET('Water Data'!$F$28,0,10*ROW('Water Data'!F6)))</f>
        <v/>
      </c>
      <c r="CA12" s="353" t="str">
        <f ca="1">+IF(OFFSET('Water Data'!$F$29,0,10*ROW('Water Data'!F6))="","",OFFSET('Water Data'!$F$29,0,10*ROW('Water Data'!F6)))</f>
        <v/>
      </c>
      <c r="CB12" s="353" t="str">
        <f ca="1">+IF(OFFSET('Water Data'!$G$27,0,10*ROW('Water Data'!G6))="","",OFFSET('Water Data'!$G$27,0,10*ROW('Water Data'!G6)))</f>
        <v/>
      </c>
      <c r="CC12" s="353" t="str">
        <f ca="1">+IF(OFFSET('Water Data'!$G$28,0,10*ROW('Water Data'!G6))="","",OFFSET('Water Data'!$G$28,0,10*ROW('Water Data'!G6)))</f>
        <v/>
      </c>
      <c r="CD12" s="353" t="str">
        <f ca="1">+IF(OFFSET('Water Data'!$G$29,0,10*ROW('Water Data'!G6))="","",OFFSET('Water Data'!$G$29,0,10*ROW('Water Data'!G6)))</f>
        <v/>
      </c>
      <c r="CE12" s="353" t="str">
        <f ca="1">+IF(OFFSET('Water Data'!$H$27,0,10*ROW('Water Data'!H6))="","",OFFSET('Water Data'!$H$27,0,10*ROW('Water Data'!H6)))</f>
        <v/>
      </c>
      <c r="CF12" s="353" t="str">
        <f ca="1">+IF(OFFSET('Water Data'!$H$28,0,10*ROW('Water Data'!H6))="","",OFFSET('Water Data'!$H$28,0,10*ROW('Water Data'!H6)))</f>
        <v/>
      </c>
      <c r="CG12" s="353" t="str">
        <f ca="1">+IF(OFFSET('Water Data'!$H$29,0,10*ROW('Water Data'!H6))="","",OFFSET('Water Data'!$H$29,0,10*ROW('Water Data'!H6)))</f>
        <v/>
      </c>
      <c r="CH12" s="353" t="str">
        <f ca="1">+IF(OFFSET('Water Data'!$I$27,0,10*ROW('Water Data'!I6))="","",OFFSET('Water Data'!$I$27,0,10*ROW('Water Data'!I6)))</f>
        <v/>
      </c>
      <c r="CI12" s="353" t="str">
        <f ca="1">+IF(OFFSET('Water Data'!$I$28,0,10*ROW('Water Data'!I6))="","",OFFSET('Water Data'!$I$28,0,10*ROW('Water Data'!I6)))</f>
        <v/>
      </c>
      <c r="CJ12" s="353" t="str">
        <f ca="1">+IF(OFFSET('Water Data'!$I$29,0,10*ROW('Water Data'!I6))="","",OFFSET('Water Data'!$I$29,0,10*ROW('Water Data'!I6)))</f>
        <v/>
      </c>
      <c r="CK12" s="353" t="str">
        <f ca="1">+IF(OFFSET('Sanitation Data'!$D$28,0,10*ROW('Sanitation Data'!D6))="","",OFFSET('Sanitation Data'!$D$28,0,10*ROW('Sanitation Data'!D6)))</f>
        <v/>
      </c>
      <c r="CL12" s="353" t="str">
        <f ca="1">+IF(OFFSET('Sanitation Data'!$D$29,0,10*ROW('Sanitation Data'!D6))="","",OFFSET('Sanitation Data'!$D$29,0,10*ROW('Sanitation Data'!D6)))</f>
        <v/>
      </c>
      <c r="CM12" s="353" t="str">
        <f ca="1">+IF(OFFSET('Sanitation Data'!$D$30,0,10*ROW('Sanitation Data'!D6))="","",OFFSET('Sanitation Data'!$D$30,0,10*ROW('Sanitation Data'!D6)))</f>
        <v/>
      </c>
      <c r="CN12" s="353" t="str">
        <f ca="1">+IF(OFFSET('Sanitation Data'!$D$31,0,10*ROW('Sanitation Data'!D6))="","",OFFSET('Sanitation Data'!$D$31,0,10*ROW('Sanitation Data'!D6)))</f>
        <v/>
      </c>
      <c r="CO12" s="353" t="str">
        <f ca="1">+IF(OFFSET('Sanitation Data'!$D$32,0,10*ROW('Sanitation Data'!D6))="","",OFFSET('Sanitation Data'!$D$32,0,10*ROW('Sanitation Data'!D6)))</f>
        <v/>
      </c>
      <c r="CP12" s="353" t="str">
        <f ca="1">+IF(OFFSET('Sanitation Data'!$E$28,0,10*ROW('Sanitation Data'!E6))="","",OFFSET('Sanitation Data'!$E$28,0,10*ROW('Sanitation Data'!E6)))</f>
        <v/>
      </c>
      <c r="CQ12" s="353" t="str">
        <f ca="1">+IF(OFFSET('Sanitation Data'!$E$29,0,10*ROW('Sanitation Data'!E6))="","",OFFSET('Sanitation Data'!$E$29,0,10*ROW('Sanitation Data'!E6)))</f>
        <v/>
      </c>
      <c r="CR12" s="353" t="str">
        <f ca="1">+IF(OFFSET('Sanitation Data'!$E$30,0,10*ROW('Sanitation Data'!E6))="","",OFFSET('Sanitation Data'!$E$30,0,10*ROW('Sanitation Data'!E6)))</f>
        <v/>
      </c>
      <c r="CS12" s="353" t="str">
        <f ca="1">+IF(OFFSET('Sanitation Data'!$E$31,0,10*ROW('Sanitation Data'!E6))="","",OFFSET('Sanitation Data'!$E$31,0,10*ROW('Sanitation Data'!E6)))</f>
        <v/>
      </c>
      <c r="CT12" s="353" t="str">
        <f ca="1">+IF(OFFSET('Sanitation Data'!$E$32,0,10*ROW('Sanitation Data'!E6))="","",OFFSET('Sanitation Data'!$E$32,0,10*ROW('Sanitation Data'!E6)))</f>
        <v/>
      </c>
      <c r="CU12" s="353" t="str">
        <f ca="1">+IF(OFFSET('Sanitation Data'!$F$28,0,10*ROW('Sanitation Data'!F6))="","",OFFSET('Sanitation Data'!$F$28,0,10*ROW('Sanitation Data'!F6)))</f>
        <v/>
      </c>
      <c r="CV12" s="353" t="str">
        <f ca="1">+IF(OFFSET('Sanitation Data'!$F$29,0,10*ROW('Sanitation Data'!F6))="","",OFFSET('Sanitation Data'!$F$29,0,10*ROW('Sanitation Data'!F6)))</f>
        <v/>
      </c>
      <c r="CW12" s="353" t="str">
        <f ca="1">+IF(OFFSET('Sanitation Data'!$F$30,0,10*ROW('Sanitation Data'!F6))="","",OFFSET('Sanitation Data'!$F$30,0,10*ROW('Sanitation Data'!F6)))</f>
        <v/>
      </c>
      <c r="CX12" s="353" t="str">
        <f ca="1">+IF(OFFSET('Sanitation Data'!$F$31,0,10*ROW('Sanitation Data'!F6))="","",OFFSET('Sanitation Data'!$F$31,0,10*ROW('Sanitation Data'!F6)))</f>
        <v/>
      </c>
      <c r="CY12" s="353" t="str">
        <f ca="1">+IF(OFFSET('Sanitation Data'!$F$32,0,10*ROW('Sanitation Data'!F6))="","",OFFSET('Sanitation Data'!$F$32,0,10*ROW('Sanitation Data'!F6)))</f>
        <v/>
      </c>
      <c r="CZ12" s="353" t="str">
        <f ca="1">+IF(OFFSET('Sanitation Data'!$G$28,0,10*ROW('Sanitation Data'!G6))="","",OFFSET('Sanitation Data'!$G$28,0,10*ROW('Sanitation Data'!G6)))</f>
        <v/>
      </c>
      <c r="DA12" s="353" t="str">
        <f ca="1">+IF(OFFSET('Sanitation Data'!$G$29,0,10*ROW('Sanitation Data'!G6))="","",OFFSET('Sanitation Data'!$G$29,0,10*ROW('Sanitation Data'!G6)))</f>
        <v/>
      </c>
      <c r="DB12" s="353" t="str">
        <f ca="1">+IF(OFFSET('Sanitation Data'!$G$30,0,10*ROW('Sanitation Data'!G6))="","",OFFSET('Sanitation Data'!$G$30,0,10*ROW('Sanitation Data'!G6)))</f>
        <v/>
      </c>
      <c r="DC12" s="353" t="str">
        <f ca="1">+IF(OFFSET('Sanitation Data'!$G$31,0,10*ROW('Sanitation Data'!G6))="","",OFFSET('Sanitation Data'!$G$31,0,10*ROW('Sanitation Data'!G6)))</f>
        <v/>
      </c>
      <c r="DD12" s="353" t="str">
        <f ca="1">+IF(OFFSET('Sanitation Data'!$G$32,0,10*ROW('Sanitation Data'!G6))="","",OFFSET('Sanitation Data'!$G$32,0,10*ROW('Sanitation Data'!G6)))</f>
        <v/>
      </c>
      <c r="DE12" s="353" t="str">
        <f ca="1">+IF(OFFSET('Sanitation Data'!$H$28,0,10*ROW('Sanitation Data'!H6))="","",OFFSET('Sanitation Data'!$H$28,0,10*ROW('Sanitation Data'!H6)))</f>
        <v/>
      </c>
      <c r="DF12" s="353" t="str">
        <f ca="1">+IF(OFFSET('Sanitation Data'!$H$29,0,10*ROW('Sanitation Data'!H6))="","",OFFSET('Sanitation Data'!$H$29,0,10*ROW('Sanitation Data'!H6)))</f>
        <v/>
      </c>
      <c r="DG12" s="353" t="str">
        <f ca="1">+IF(OFFSET('Sanitation Data'!$H$30,0,10*ROW('Sanitation Data'!H6))="","",OFFSET('Sanitation Data'!$H$30,0,10*ROW('Sanitation Data'!H6)))</f>
        <v/>
      </c>
      <c r="DH12" s="353" t="str">
        <f ca="1">+IF(OFFSET('Sanitation Data'!$H$31,0,10*ROW('Sanitation Data'!H6))="","",OFFSET('Sanitation Data'!$H$31,0,10*ROW('Sanitation Data'!H6)))</f>
        <v/>
      </c>
      <c r="DI12" s="353" t="str">
        <f ca="1">+IF(OFFSET('Sanitation Data'!$H$32,0,10*ROW('Sanitation Data'!H6))="","",OFFSET('Sanitation Data'!$H$32,0,10*ROW('Sanitation Data'!H6)))</f>
        <v/>
      </c>
      <c r="DJ12" s="353" t="str">
        <f ca="1">+IF(OFFSET('Sanitation Data'!$I$28,0,10*ROW('Sanitation Data'!I6))="","",OFFSET('Sanitation Data'!$I$28,0,10*ROW('Sanitation Data'!I6)))</f>
        <v/>
      </c>
      <c r="DK12" s="353" t="str">
        <f ca="1">+IF(OFFSET('Sanitation Data'!$I$29,0,10*ROW('Sanitation Data'!I6))="","",OFFSET('Sanitation Data'!$I$29,0,10*ROW('Sanitation Data'!I6)))</f>
        <v/>
      </c>
      <c r="DL12" s="353" t="str">
        <f ca="1">+IF(OFFSET('Sanitation Data'!$I$30,0,10*ROW('Sanitation Data'!I6))="","",OFFSET('Sanitation Data'!$I$30,0,10*ROW('Sanitation Data'!I6)))</f>
        <v/>
      </c>
      <c r="DM12" s="353" t="str">
        <f ca="1">+IF(OFFSET('Sanitation Data'!$I$31,0,10*ROW('Sanitation Data'!I6))="","",OFFSET('Sanitation Data'!$I$31,0,10*ROW('Sanitation Data'!I6)))</f>
        <v/>
      </c>
      <c r="DN12" s="353" t="str">
        <f ca="1">+IF(OFFSET('Sanitation Data'!$I$32,0,10*ROW('Sanitation Data'!I6))="","",OFFSET('Sanitation Data'!$I$32,0,10*ROW('Sanitation Data'!I6)))</f>
        <v/>
      </c>
      <c r="DO12" s="353" t="str">
        <f ca="1">+IF(OFFSET('Hygiene Data'!$D$11,0,10*ROW('Hygiene Data'!D6))="","",OFFSET('Hygiene Data'!$D$11,0,10*ROW('Hygiene Data'!D6)))</f>
        <v/>
      </c>
      <c r="DP12" s="353" t="str">
        <f ca="1">+IF(OFFSET('Hygiene Data'!$D$12,0,10*ROW('Hygiene Data'!D6))="","",OFFSET('Hygiene Data'!$D$12,0,10*ROW('Hygiene Data'!D6)))</f>
        <v/>
      </c>
      <c r="DQ12" s="353" t="str">
        <f ca="1">+IF(OFFSET('Hygiene Data'!$D$13,0,10*ROW('Hygiene Data'!D6))="","",OFFSET('Hygiene Data'!$D$13,0,10*ROW('Hygiene Data'!D6)))</f>
        <v/>
      </c>
      <c r="DR12" s="353" t="str">
        <f ca="1">+IF(OFFSET('Hygiene Data'!$E$11,0,10*ROW('Hygiene Data'!E6))="","",OFFSET('Hygiene Data'!$E$11,0,10*ROW('Hygiene Data'!E6)))</f>
        <v/>
      </c>
      <c r="DS12" s="353" t="str">
        <f ca="1">+IF(OFFSET('Hygiene Data'!$E$12,0,10*ROW('Hygiene Data'!E6))="","",OFFSET('Hygiene Data'!$E$12,0,10*ROW('Hygiene Data'!E6)))</f>
        <v/>
      </c>
      <c r="DT12" s="353" t="str">
        <f ca="1">+IF(OFFSET('Hygiene Data'!$E$13,0,10*ROW('Hygiene Data'!E6))="","",OFFSET('Hygiene Data'!$E$13,0,10*ROW('Hygiene Data'!E6)))</f>
        <v/>
      </c>
      <c r="DU12" s="353" t="str">
        <f ca="1">+IF(OFFSET('Hygiene Data'!$F$11,0,10*ROW('Hygiene Data'!F6))="","",OFFSET('Hygiene Data'!$F$11,0,10*ROW('Hygiene Data'!F6)))</f>
        <v/>
      </c>
      <c r="DV12" s="353" t="str">
        <f ca="1">+IF(OFFSET('Hygiene Data'!$F$12,0,10*ROW('Hygiene Data'!F6))="","",OFFSET('Hygiene Data'!$F$12,0,10*ROW('Hygiene Data'!F6)))</f>
        <v/>
      </c>
      <c r="DW12" s="353" t="str">
        <f ca="1">+IF(OFFSET('Hygiene Data'!$F$13,0,10*ROW('Hygiene Data'!F6))="","",OFFSET('Hygiene Data'!$F$13,0,10*ROW('Hygiene Data'!F6)))</f>
        <v/>
      </c>
      <c r="DX12" s="353" t="str">
        <f ca="1">+IF(OFFSET('Hygiene Data'!$G$11,0,10*ROW('Hygiene Data'!G6))="","",OFFSET('Hygiene Data'!$G$11,0,10*ROW('Hygiene Data'!G6)))</f>
        <v/>
      </c>
      <c r="DY12" s="353" t="str">
        <f ca="1">+IF(OFFSET('Hygiene Data'!$G$12,0,10*ROW('Hygiene Data'!G6))="","",OFFSET('Hygiene Data'!$G$12,0,10*ROW('Hygiene Data'!G6)))</f>
        <v/>
      </c>
      <c r="DZ12" s="353" t="str">
        <f ca="1">+IF(OFFSET('Hygiene Data'!$G$13,0,10*ROW('Hygiene Data'!G6))="","",OFFSET('Hygiene Data'!$G$13,0,10*ROW('Hygiene Data'!G6)))</f>
        <v/>
      </c>
      <c r="EA12" s="353" t="str">
        <f ca="1">+IF(OFFSET('Hygiene Data'!$H$11,0,10*ROW('Hygiene Data'!H6))="","",OFFSET('Hygiene Data'!$H$11,0,10*ROW('Hygiene Data'!H6)))</f>
        <v/>
      </c>
      <c r="EB12" s="353" t="str">
        <f ca="1">+IF(OFFSET('Hygiene Data'!$H$12,0,10*ROW('Hygiene Data'!H6))="","",OFFSET('Hygiene Data'!$H$12,0,10*ROW('Hygiene Data'!H6)))</f>
        <v/>
      </c>
      <c r="EC12" s="353" t="str">
        <f ca="1">+IF(OFFSET('Hygiene Data'!$H$13,0,10*ROW('Hygiene Data'!H6))="","",OFFSET('Hygiene Data'!$H$13,0,10*ROW('Hygiene Data'!H6)))</f>
        <v/>
      </c>
      <c r="ED12" s="353" t="str">
        <f ca="1">+IF(OFFSET('Hygiene Data'!$I$11,0,10*ROW('Hygiene Data'!I6))="","",OFFSET('Hygiene Data'!$I$11,0,10*ROW('Hygiene Data'!I6)))</f>
        <v/>
      </c>
      <c r="EE12" s="353" t="str">
        <f ca="1">+IF(OFFSET('Hygiene Data'!$I$12,0,10*ROW('Hygiene Data'!I6))="","",OFFSET('Hygiene Data'!$I$12,0,10*ROW('Hygiene Data'!I6)))</f>
        <v/>
      </c>
      <c r="EF12" s="353" t="str">
        <f ca="1">+IF(OFFSET('Hygiene Data'!$I$13,0,10*ROW('Hygiene Data'!I6))="","",OFFSET('Hygiene Data'!$I$13,0,10*ROW('Hygiene Data'!I6)))</f>
        <v/>
      </c>
    </row>
    <row r="13" spans="1:136" x14ac:dyDescent="0.25">
      <c r="A13" s="462" t="str">
        <f ca="1">+IF(OFFSET('Water Data'!$B$2,0,10*ROW('Water Data'!E7))="","",OFFSET('Water Data'!$B$2,0,10*ROW('Water Data'!E7)))</f>
        <v/>
      </c>
      <c r="B13" s="46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89" t="str">
        <f t="shared" ca="1" si="0"/>
        <v/>
      </c>
      <c r="D13" s="49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6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3" t="str">
        <f ca="1">+IF(OFFSET('Water Data'!$D$27,0,10*ROW('Water Data'!D7))="","",OFFSET('Water Data'!$D$27,0,10*ROW('Water Data'!D7)))</f>
        <v/>
      </c>
      <c r="BT13" s="353" t="str">
        <f ca="1">+IF(OFFSET('Water Data'!$D$28,0,10*ROW('Water Data'!D7))="","",OFFSET('Water Data'!$D$28,0,10*ROW('Water Data'!D7)))</f>
        <v/>
      </c>
      <c r="BU13" s="353" t="str">
        <f ca="1">+IF(OFFSET('Water Data'!$D$29,0,10*ROW('Water Data'!D7))="","",OFFSET('Water Data'!$D$29,0,10*ROW('Water Data'!D7)))</f>
        <v/>
      </c>
      <c r="BV13" s="353" t="str">
        <f ca="1">+IF(OFFSET('Water Data'!$E$27,0,10*ROW('Water Data'!E7))="","",OFFSET('Water Data'!$E$27,0,10*ROW('Water Data'!E7)))</f>
        <v/>
      </c>
      <c r="BW13" s="353" t="str">
        <f ca="1">+IF(OFFSET('Water Data'!$E$28,0,10*ROW('Water Data'!E7))="","",OFFSET('Water Data'!$E$28,0,10*ROW('Water Data'!E7)))</f>
        <v/>
      </c>
      <c r="BX13" s="353" t="str">
        <f ca="1">+IF(OFFSET('Water Data'!$E$29,0,10*ROW('Water Data'!E7))="","",OFFSET('Water Data'!$E$29,0,10*ROW('Water Data'!E7)))</f>
        <v/>
      </c>
      <c r="BY13" s="353" t="str">
        <f ca="1">+IF(OFFSET('Water Data'!$F$27,0,10*ROW('Water Data'!F7))="","",OFFSET('Water Data'!$F$27,0,10*ROW('Water Data'!F7)))</f>
        <v/>
      </c>
      <c r="BZ13" s="353" t="str">
        <f ca="1">+IF(OFFSET('Water Data'!$F$28,0,10*ROW('Water Data'!F7))="","",OFFSET('Water Data'!$F$28,0,10*ROW('Water Data'!F7)))</f>
        <v/>
      </c>
      <c r="CA13" s="353" t="str">
        <f ca="1">+IF(OFFSET('Water Data'!$F$29,0,10*ROW('Water Data'!F7))="","",OFFSET('Water Data'!$F$29,0,10*ROW('Water Data'!F7)))</f>
        <v/>
      </c>
      <c r="CB13" s="353" t="str">
        <f ca="1">+IF(OFFSET('Water Data'!$G$27,0,10*ROW('Water Data'!G7))="","",OFFSET('Water Data'!$G$27,0,10*ROW('Water Data'!G7)))</f>
        <v/>
      </c>
      <c r="CC13" s="353" t="str">
        <f ca="1">+IF(OFFSET('Water Data'!$G$28,0,10*ROW('Water Data'!G7))="","",OFFSET('Water Data'!$G$28,0,10*ROW('Water Data'!G7)))</f>
        <v/>
      </c>
      <c r="CD13" s="353" t="str">
        <f ca="1">+IF(OFFSET('Water Data'!$G$29,0,10*ROW('Water Data'!G7))="","",OFFSET('Water Data'!$G$29,0,10*ROW('Water Data'!G7)))</f>
        <v/>
      </c>
      <c r="CE13" s="353" t="str">
        <f ca="1">+IF(OFFSET('Water Data'!$H$27,0,10*ROW('Water Data'!H7))="","",OFFSET('Water Data'!$H$27,0,10*ROW('Water Data'!H7)))</f>
        <v/>
      </c>
      <c r="CF13" s="353" t="str">
        <f ca="1">+IF(OFFSET('Water Data'!$H$28,0,10*ROW('Water Data'!H7))="","",OFFSET('Water Data'!$H$28,0,10*ROW('Water Data'!H7)))</f>
        <v/>
      </c>
      <c r="CG13" s="353" t="str">
        <f ca="1">+IF(OFFSET('Water Data'!$H$29,0,10*ROW('Water Data'!H7))="","",OFFSET('Water Data'!$H$29,0,10*ROW('Water Data'!H7)))</f>
        <v/>
      </c>
      <c r="CH13" s="353" t="str">
        <f ca="1">+IF(OFFSET('Water Data'!$I$27,0,10*ROW('Water Data'!I7))="","",OFFSET('Water Data'!$I$27,0,10*ROW('Water Data'!I7)))</f>
        <v/>
      </c>
      <c r="CI13" s="353" t="str">
        <f ca="1">+IF(OFFSET('Water Data'!$I$28,0,10*ROW('Water Data'!I7))="","",OFFSET('Water Data'!$I$28,0,10*ROW('Water Data'!I7)))</f>
        <v/>
      </c>
      <c r="CJ13" s="353" t="str">
        <f ca="1">+IF(OFFSET('Water Data'!$I$29,0,10*ROW('Water Data'!I7))="","",OFFSET('Water Data'!$I$29,0,10*ROW('Water Data'!I7)))</f>
        <v/>
      </c>
      <c r="CK13" s="353" t="str">
        <f ca="1">+IF(OFFSET('Sanitation Data'!$D$28,0,10*ROW('Sanitation Data'!D7))="","",OFFSET('Sanitation Data'!$D$28,0,10*ROW('Sanitation Data'!D7)))</f>
        <v/>
      </c>
      <c r="CL13" s="353" t="str">
        <f ca="1">+IF(OFFSET('Sanitation Data'!$D$29,0,10*ROW('Sanitation Data'!D7))="","",OFFSET('Sanitation Data'!$D$29,0,10*ROW('Sanitation Data'!D7)))</f>
        <v/>
      </c>
      <c r="CM13" s="353" t="str">
        <f ca="1">+IF(OFFSET('Sanitation Data'!$D$30,0,10*ROW('Sanitation Data'!D7))="","",OFFSET('Sanitation Data'!$D$30,0,10*ROW('Sanitation Data'!D7)))</f>
        <v/>
      </c>
      <c r="CN13" s="353" t="str">
        <f ca="1">+IF(OFFSET('Sanitation Data'!$D$31,0,10*ROW('Sanitation Data'!D7))="","",OFFSET('Sanitation Data'!$D$31,0,10*ROW('Sanitation Data'!D7)))</f>
        <v/>
      </c>
      <c r="CO13" s="353" t="str">
        <f ca="1">+IF(OFFSET('Sanitation Data'!$D$32,0,10*ROW('Sanitation Data'!D7))="","",OFFSET('Sanitation Data'!$D$32,0,10*ROW('Sanitation Data'!D7)))</f>
        <v/>
      </c>
      <c r="CP13" s="353" t="str">
        <f ca="1">+IF(OFFSET('Sanitation Data'!$E$28,0,10*ROW('Sanitation Data'!E7))="","",OFFSET('Sanitation Data'!$E$28,0,10*ROW('Sanitation Data'!E7)))</f>
        <v/>
      </c>
      <c r="CQ13" s="353" t="str">
        <f ca="1">+IF(OFFSET('Sanitation Data'!$E$29,0,10*ROW('Sanitation Data'!E7))="","",OFFSET('Sanitation Data'!$E$29,0,10*ROW('Sanitation Data'!E7)))</f>
        <v/>
      </c>
      <c r="CR13" s="353" t="str">
        <f ca="1">+IF(OFFSET('Sanitation Data'!$E$30,0,10*ROW('Sanitation Data'!E7))="","",OFFSET('Sanitation Data'!$E$30,0,10*ROW('Sanitation Data'!E7)))</f>
        <v/>
      </c>
      <c r="CS13" s="353" t="str">
        <f ca="1">+IF(OFFSET('Sanitation Data'!$E$31,0,10*ROW('Sanitation Data'!E7))="","",OFFSET('Sanitation Data'!$E$31,0,10*ROW('Sanitation Data'!E7)))</f>
        <v/>
      </c>
      <c r="CT13" s="353" t="str">
        <f ca="1">+IF(OFFSET('Sanitation Data'!$E$32,0,10*ROW('Sanitation Data'!E7))="","",OFFSET('Sanitation Data'!$E$32,0,10*ROW('Sanitation Data'!E7)))</f>
        <v/>
      </c>
      <c r="CU13" s="353" t="str">
        <f ca="1">+IF(OFFSET('Sanitation Data'!$F$28,0,10*ROW('Sanitation Data'!F7))="","",OFFSET('Sanitation Data'!$F$28,0,10*ROW('Sanitation Data'!F7)))</f>
        <v/>
      </c>
      <c r="CV13" s="353" t="str">
        <f ca="1">+IF(OFFSET('Sanitation Data'!$F$29,0,10*ROW('Sanitation Data'!F7))="","",OFFSET('Sanitation Data'!$F$29,0,10*ROW('Sanitation Data'!F7)))</f>
        <v/>
      </c>
      <c r="CW13" s="353" t="str">
        <f ca="1">+IF(OFFSET('Sanitation Data'!$F$30,0,10*ROW('Sanitation Data'!F7))="","",OFFSET('Sanitation Data'!$F$30,0,10*ROW('Sanitation Data'!F7)))</f>
        <v/>
      </c>
      <c r="CX13" s="353" t="str">
        <f ca="1">+IF(OFFSET('Sanitation Data'!$F$31,0,10*ROW('Sanitation Data'!F7))="","",OFFSET('Sanitation Data'!$F$31,0,10*ROW('Sanitation Data'!F7)))</f>
        <v/>
      </c>
      <c r="CY13" s="353" t="str">
        <f ca="1">+IF(OFFSET('Sanitation Data'!$F$32,0,10*ROW('Sanitation Data'!F7))="","",OFFSET('Sanitation Data'!$F$32,0,10*ROW('Sanitation Data'!F7)))</f>
        <v/>
      </c>
      <c r="CZ13" s="353" t="str">
        <f ca="1">+IF(OFFSET('Sanitation Data'!$G$28,0,10*ROW('Sanitation Data'!G7))="","",OFFSET('Sanitation Data'!$G$28,0,10*ROW('Sanitation Data'!G7)))</f>
        <v/>
      </c>
      <c r="DA13" s="353" t="str">
        <f ca="1">+IF(OFFSET('Sanitation Data'!$G$29,0,10*ROW('Sanitation Data'!G7))="","",OFFSET('Sanitation Data'!$G$29,0,10*ROW('Sanitation Data'!G7)))</f>
        <v/>
      </c>
      <c r="DB13" s="353" t="str">
        <f ca="1">+IF(OFFSET('Sanitation Data'!$G$30,0,10*ROW('Sanitation Data'!G7))="","",OFFSET('Sanitation Data'!$G$30,0,10*ROW('Sanitation Data'!G7)))</f>
        <v/>
      </c>
      <c r="DC13" s="353" t="str">
        <f ca="1">+IF(OFFSET('Sanitation Data'!$G$31,0,10*ROW('Sanitation Data'!G7))="","",OFFSET('Sanitation Data'!$G$31,0,10*ROW('Sanitation Data'!G7)))</f>
        <v/>
      </c>
      <c r="DD13" s="353" t="str">
        <f ca="1">+IF(OFFSET('Sanitation Data'!$G$32,0,10*ROW('Sanitation Data'!G7))="","",OFFSET('Sanitation Data'!$G$32,0,10*ROW('Sanitation Data'!G7)))</f>
        <v/>
      </c>
      <c r="DE13" s="353" t="str">
        <f ca="1">+IF(OFFSET('Sanitation Data'!$H$28,0,10*ROW('Sanitation Data'!H7))="","",OFFSET('Sanitation Data'!$H$28,0,10*ROW('Sanitation Data'!H7)))</f>
        <v/>
      </c>
      <c r="DF13" s="353" t="str">
        <f ca="1">+IF(OFFSET('Sanitation Data'!$H$29,0,10*ROW('Sanitation Data'!H7))="","",OFFSET('Sanitation Data'!$H$29,0,10*ROW('Sanitation Data'!H7)))</f>
        <v/>
      </c>
      <c r="DG13" s="353" t="str">
        <f ca="1">+IF(OFFSET('Sanitation Data'!$H$30,0,10*ROW('Sanitation Data'!H7))="","",OFFSET('Sanitation Data'!$H$30,0,10*ROW('Sanitation Data'!H7)))</f>
        <v/>
      </c>
      <c r="DH13" s="353" t="str">
        <f ca="1">+IF(OFFSET('Sanitation Data'!$H$31,0,10*ROW('Sanitation Data'!H7))="","",OFFSET('Sanitation Data'!$H$31,0,10*ROW('Sanitation Data'!H7)))</f>
        <v/>
      </c>
      <c r="DI13" s="353" t="str">
        <f ca="1">+IF(OFFSET('Sanitation Data'!$H$32,0,10*ROW('Sanitation Data'!H7))="","",OFFSET('Sanitation Data'!$H$32,0,10*ROW('Sanitation Data'!H7)))</f>
        <v/>
      </c>
      <c r="DJ13" s="353" t="str">
        <f ca="1">+IF(OFFSET('Sanitation Data'!$I$28,0,10*ROW('Sanitation Data'!I7))="","",OFFSET('Sanitation Data'!$I$28,0,10*ROW('Sanitation Data'!I7)))</f>
        <v/>
      </c>
      <c r="DK13" s="353" t="str">
        <f ca="1">+IF(OFFSET('Sanitation Data'!$I$29,0,10*ROW('Sanitation Data'!I7))="","",OFFSET('Sanitation Data'!$I$29,0,10*ROW('Sanitation Data'!I7)))</f>
        <v/>
      </c>
      <c r="DL13" s="353" t="str">
        <f ca="1">+IF(OFFSET('Sanitation Data'!$I$30,0,10*ROW('Sanitation Data'!I7))="","",OFFSET('Sanitation Data'!$I$30,0,10*ROW('Sanitation Data'!I7)))</f>
        <v/>
      </c>
      <c r="DM13" s="353" t="str">
        <f ca="1">+IF(OFFSET('Sanitation Data'!$I$31,0,10*ROW('Sanitation Data'!I7))="","",OFFSET('Sanitation Data'!$I$31,0,10*ROW('Sanitation Data'!I7)))</f>
        <v/>
      </c>
      <c r="DN13" s="353" t="str">
        <f ca="1">+IF(OFFSET('Sanitation Data'!$I$32,0,10*ROW('Sanitation Data'!I7))="","",OFFSET('Sanitation Data'!$I$32,0,10*ROW('Sanitation Data'!I7)))</f>
        <v/>
      </c>
      <c r="DO13" s="353" t="str">
        <f ca="1">+IF(OFFSET('Hygiene Data'!$D$11,0,10*ROW('Hygiene Data'!D7))="","",OFFSET('Hygiene Data'!$D$11,0,10*ROW('Hygiene Data'!D7)))</f>
        <v/>
      </c>
      <c r="DP13" s="353" t="str">
        <f ca="1">+IF(OFFSET('Hygiene Data'!$D$12,0,10*ROW('Hygiene Data'!D7))="","",OFFSET('Hygiene Data'!$D$12,0,10*ROW('Hygiene Data'!D7)))</f>
        <v/>
      </c>
      <c r="DQ13" s="353" t="str">
        <f ca="1">+IF(OFFSET('Hygiene Data'!$D$13,0,10*ROW('Hygiene Data'!D7))="","",OFFSET('Hygiene Data'!$D$13,0,10*ROW('Hygiene Data'!D7)))</f>
        <v/>
      </c>
      <c r="DR13" s="353" t="str">
        <f ca="1">+IF(OFFSET('Hygiene Data'!$E$11,0,10*ROW('Hygiene Data'!E7))="","",OFFSET('Hygiene Data'!$E$11,0,10*ROW('Hygiene Data'!E7)))</f>
        <v/>
      </c>
      <c r="DS13" s="353" t="str">
        <f ca="1">+IF(OFFSET('Hygiene Data'!$E$12,0,10*ROW('Hygiene Data'!E7))="","",OFFSET('Hygiene Data'!$E$12,0,10*ROW('Hygiene Data'!E7)))</f>
        <v/>
      </c>
      <c r="DT13" s="353" t="str">
        <f ca="1">+IF(OFFSET('Hygiene Data'!$E$13,0,10*ROW('Hygiene Data'!E7))="","",OFFSET('Hygiene Data'!$E$13,0,10*ROW('Hygiene Data'!E7)))</f>
        <v/>
      </c>
      <c r="DU13" s="353" t="str">
        <f ca="1">+IF(OFFSET('Hygiene Data'!$F$11,0,10*ROW('Hygiene Data'!F7))="","",OFFSET('Hygiene Data'!$F$11,0,10*ROW('Hygiene Data'!F7)))</f>
        <v/>
      </c>
      <c r="DV13" s="353" t="str">
        <f ca="1">+IF(OFFSET('Hygiene Data'!$F$12,0,10*ROW('Hygiene Data'!F7))="","",OFFSET('Hygiene Data'!$F$12,0,10*ROW('Hygiene Data'!F7)))</f>
        <v/>
      </c>
      <c r="DW13" s="353" t="str">
        <f ca="1">+IF(OFFSET('Hygiene Data'!$F$13,0,10*ROW('Hygiene Data'!F7))="","",OFFSET('Hygiene Data'!$F$13,0,10*ROW('Hygiene Data'!F7)))</f>
        <v/>
      </c>
      <c r="DX13" s="353" t="str">
        <f ca="1">+IF(OFFSET('Hygiene Data'!$G$11,0,10*ROW('Hygiene Data'!G7))="","",OFFSET('Hygiene Data'!$G$11,0,10*ROW('Hygiene Data'!G7)))</f>
        <v/>
      </c>
      <c r="DY13" s="353" t="str">
        <f ca="1">+IF(OFFSET('Hygiene Data'!$G$12,0,10*ROW('Hygiene Data'!G7))="","",OFFSET('Hygiene Data'!$G$12,0,10*ROW('Hygiene Data'!G7)))</f>
        <v/>
      </c>
      <c r="DZ13" s="353" t="str">
        <f ca="1">+IF(OFFSET('Hygiene Data'!$G$13,0,10*ROW('Hygiene Data'!G7))="","",OFFSET('Hygiene Data'!$G$13,0,10*ROW('Hygiene Data'!G7)))</f>
        <v/>
      </c>
      <c r="EA13" s="353" t="str">
        <f ca="1">+IF(OFFSET('Hygiene Data'!$H$11,0,10*ROW('Hygiene Data'!H7))="","",OFFSET('Hygiene Data'!$H$11,0,10*ROW('Hygiene Data'!H7)))</f>
        <v/>
      </c>
      <c r="EB13" s="353" t="str">
        <f ca="1">+IF(OFFSET('Hygiene Data'!$H$12,0,10*ROW('Hygiene Data'!H7))="","",OFFSET('Hygiene Data'!$H$12,0,10*ROW('Hygiene Data'!H7)))</f>
        <v/>
      </c>
      <c r="EC13" s="353" t="str">
        <f ca="1">+IF(OFFSET('Hygiene Data'!$H$13,0,10*ROW('Hygiene Data'!H7))="","",OFFSET('Hygiene Data'!$H$13,0,10*ROW('Hygiene Data'!H7)))</f>
        <v/>
      </c>
      <c r="ED13" s="353" t="str">
        <f ca="1">+IF(OFFSET('Hygiene Data'!$I$11,0,10*ROW('Hygiene Data'!I7))="","",OFFSET('Hygiene Data'!$I$11,0,10*ROW('Hygiene Data'!I7)))</f>
        <v/>
      </c>
      <c r="EE13" s="353" t="str">
        <f ca="1">+IF(OFFSET('Hygiene Data'!$I$12,0,10*ROW('Hygiene Data'!I7))="","",OFFSET('Hygiene Data'!$I$12,0,10*ROW('Hygiene Data'!I7)))</f>
        <v/>
      </c>
      <c r="EF13" s="353" t="str">
        <f ca="1">+IF(OFFSET('Hygiene Data'!$I$13,0,10*ROW('Hygiene Data'!I7))="","",OFFSET('Hygiene Data'!$I$13,0,10*ROW('Hygiene Data'!I7)))</f>
        <v/>
      </c>
    </row>
    <row r="14" spans="1:136" x14ac:dyDescent="0.25">
      <c r="A14" s="462" t="str">
        <f ca="1">+IF(OFFSET('Water Data'!$B$2,0,10*ROW('Water Data'!E8))="","",OFFSET('Water Data'!$B$2,0,10*ROW('Water Data'!E8)))</f>
        <v/>
      </c>
      <c r="B14" s="46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89" t="str">
        <f t="shared" ca="1" si="0"/>
        <v/>
      </c>
      <c r="D14" s="49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6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3" t="str">
        <f ca="1">+IF(OFFSET('Water Data'!$D$27,0,10*ROW('Water Data'!D8))="","",OFFSET('Water Data'!$D$27,0,10*ROW('Water Data'!D8)))</f>
        <v/>
      </c>
      <c r="BT14" s="353" t="str">
        <f ca="1">+IF(OFFSET('Water Data'!$D$28,0,10*ROW('Water Data'!D8))="","",OFFSET('Water Data'!$D$28,0,10*ROW('Water Data'!D8)))</f>
        <v/>
      </c>
      <c r="BU14" s="353" t="str">
        <f ca="1">+IF(OFFSET('Water Data'!$D$29,0,10*ROW('Water Data'!D8))="","",OFFSET('Water Data'!$D$29,0,10*ROW('Water Data'!D8)))</f>
        <v/>
      </c>
      <c r="BV14" s="353" t="str">
        <f ca="1">+IF(OFFSET('Water Data'!$E$27,0,10*ROW('Water Data'!E8))="","",OFFSET('Water Data'!$E$27,0,10*ROW('Water Data'!E8)))</f>
        <v/>
      </c>
      <c r="BW14" s="353" t="str">
        <f ca="1">+IF(OFFSET('Water Data'!$E$28,0,10*ROW('Water Data'!E8))="","",OFFSET('Water Data'!$E$28,0,10*ROW('Water Data'!E8)))</f>
        <v/>
      </c>
      <c r="BX14" s="353" t="str">
        <f ca="1">+IF(OFFSET('Water Data'!$E$29,0,10*ROW('Water Data'!E8))="","",OFFSET('Water Data'!$E$29,0,10*ROW('Water Data'!E8)))</f>
        <v/>
      </c>
      <c r="BY14" s="353" t="str">
        <f ca="1">+IF(OFFSET('Water Data'!$F$27,0,10*ROW('Water Data'!F8))="","",OFFSET('Water Data'!$F$27,0,10*ROW('Water Data'!F8)))</f>
        <v/>
      </c>
      <c r="BZ14" s="353" t="str">
        <f ca="1">+IF(OFFSET('Water Data'!$F$28,0,10*ROW('Water Data'!F8))="","",OFFSET('Water Data'!$F$28,0,10*ROW('Water Data'!F8)))</f>
        <v/>
      </c>
      <c r="CA14" s="353" t="str">
        <f ca="1">+IF(OFFSET('Water Data'!$F$29,0,10*ROW('Water Data'!F8))="","",OFFSET('Water Data'!$F$29,0,10*ROW('Water Data'!F8)))</f>
        <v/>
      </c>
      <c r="CB14" s="353" t="str">
        <f ca="1">+IF(OFFSET('Water Data'!$G$27,0,10*ROW('Water Data'!G8))="","",OFFSET('Water Data'!$G$27,0,10*ROW('Water Data'!G8)))</f>
        <v/>
      </c>
      <c r="CC14" s="353" t="str">
        <f ca="1">+IF(OFFSET('Water Data'!$G$28,0,10*ROW('Water Data'!G8))="","",OFFSET('Water Data'!$G$28,0,10*ROW('Water Data'!G8)))</f>
        <v/>
      </c>
      <c r="CD14" s="353" t="str">
        <f ca="1">+IF(OFFSET('Water Data'!$G$29,0,10*ROW('Water Data'!G8))="","",OFFSET('Water Data'!$G$29,0,10*ROW('Water Data'!G8)))</f>
        <v/>
      </c>
      <c r="CE14" s="353" t="str">
        <f ca="1">+IF(OFFSET('Water Data'!$H$27,0,10*ROW('Water Data'!H8))="","",OFFSET('Water Data'!$H$27,0,10*ROW('Water Data'!H8)))</f>
        <v/>
      </c>
      <c r="CF14" s="353" t="str">
        <f ca="1">+IF(OFFSET('Water Data'!$H$28,0,10*ROW('Water Data'!H8))="","",OFFSET('Water Data'!$H$28,0,10*ROW('Water Data'!H8)))</f>
        <v/>
      </c>
      <c r="CG14" s="353" t="str">
        <f ca="1">+IF(OFFSET('Water Data'!$H$29,0,10*ROW('Water Data'!H8))="","",OFFSET('Water Data'!$H$29,0,10*ROW('Water Data'!H8)))</f>
        <v/>
      </c>
      <c r="CH14" s="353" t="str">
        <f ca="1">+IF(OFFSET('Water Data'!$I$27,0,10*ROW('Water Data'!I8))="","",OFFSET('Water Data'!$I$27,0,10*ROW('Water Data'!I8)))</f>
        <v/>
      </c>
      <c r="CI14" s="353" t="str">
        <f ca="1">+IF(OFFSET('Water Data'!$I$28,0,10*ROW('Water Data'!I8))="","",OFFSET('Water Data'!$I$28,0,10*ROW('Water Data'!I8)))</f>
        <v/>
      </c>
      <c r="CJ14" s="353" t="str">
        <f ca="1">+IF(OFFSET('Water Data'!$I$29,0,10*ROW('Water Data'!I8))="","",OFFSET('Water Data'!$I$29,0,10*ROW('Water Data'!I8)))</f>
        <v/>
      </c>
      <c r="CK14" s="353" t="str">
        <f ca="1">+IF(OFFSET('Sanitation Data'!$D$28,0,10*ROW('Sanitation Data'!D8))="","",OFFSET('Sanitation Data'!$D$28,0,10*ROW('Sanitation Data'!D8)))</f>
        <v/>
      </c>
      <c r="CL14" s="353" t="str">
        <f ca="1">+IF(OFFSET('Sanitation Data'!$D$29,0,10*ROW('Sanitation Data'!D8))="","",OFFSET('Sanitation Data'!$D$29,0,10*ROW('Sanitation Data'!D8)))</f>
        <v/>
      </c>
      <c r="CM14" s="353" t="str">
        <f ca="1">+IF(OFFSET('Sanitation Data'!$D$30,0,10*ROW('Sanitation Data'!D8))="","",OFFSET('Sanitation Data'!$D$30,0,10*ROW('Sanitation Data'!D8)))</f>
        <v/>
      </c>
      <c r="CN14" s="353" t="str">
        <f ca="1">+IF(OFFSET('Sanitation Data'!$D$31,0,10*ROW('Sanitation Data'!D8))="","",OFFSET('Sanitation Data'!$D$31,0,10*ROW('Sanitation Data'!D8)))</f>
        <v/>
      </c>
      <c r="CO14" s="353" t="str">
        <f ca="1">+IF(OFFSET('Sanitation Data'!$D$32,0,10*ROW('Sanitation Data'!D8))="","",OFFSET('Sanitation Data'!$D$32,0,10*ROW('Sanitation Data'!D8)))</f>
        <v/>
      </c>
      <c r="CP14" s="353" t="str">
        <f ca="1">+IF(OFFSET('Sanitation Data'!$E$28,0,10*ROW('Sanitation Data'!E8))="","",OFFSET('Sanitation Data'!$E$28,0,10*ROW('Sanitation Data'!E8)))</f>
        <v/>
      </c>
      <c r="CQ14" s="353" t="str">
        <f ca="1">+IF(OFFSET('Sanitation Data'!$E$29,0,10*ROW('Sanitation Data'!E8))="","",OFFSET('Sanitation Data'!$E$29,0,10*ROW('Sanitation Data'!E8)))</f>
        <v/>
      </c>
      <c r="CR14" s="353" t="str">
        <f ca="1">+IF(OFFSET('Sanitation Data'!$E$30,0,10*ROW('Sanitation Data'!E8))="","",OFFSET('Sanitation Data'!$E$30,0,10*ROW('Sanitation Data'!E8)))</f>
        <v/>
      </c>
      <c r="CS14" s="353" t="str">
        <f ca="1">+IF(OFFSET('Sanitation Data'!$E$31,0,10*ROW('Sanitation Data'!E8))="","",OFFSET('Sanitation Data'!$E$31,0,10*ROW('Sanitation Data'!E8)))</f>
        <v/>
      </c>
      <c r="CT14" s="353" t="str">
        <f ca="1">+IF(OFFSET('Sanitation Data'!$E$32,0,10*ROW('Sanitation Data'!E8))="","",OFFSET('Sanitation Data'!$E$32,0,10*ROW('Sanitation Data'!E8)))</f>
        <v/>
      </c>
      <c r="CU14" s="353" t="str">
        <f ca="1">+IF(OFFSET('Sanitation Data'!$F$28,0,10*ROW('Sanitation Data'!F8))="","",OFFSET('Sanitation Data'!$F$28,0,10*ROW('Sanitation Data'!F8)))</f>
        <v/>
      </c>
      <c r="CV14" s="353" t="str">
        <f ca="1">+IF(OFFSET('Sanitation Data'!$F$29,0,10*ROW('Sanitation Data'!F8))="","",OFFSET('Sanitation Data'!$F$29,0,10*ROW('Sanitation Data'!F8)))</f>
        <v/>
      </c>
      <c r="CW14" s="353" t="str">
        <f ca="1">+IF(OFFSET('Sanitation Data'!$F$30,0,10*ROW('Sanitation Data'!F8))="","",OFFSET('Sanitation Data'!$F$30,0,10*ROW('Sanitation Data'!F8)))</f>
        <v/>
      </c>
      <c r="CX14" s="353" t="str">
        <f ca="1">+IF(OFFSET('Sanitation Data'!$F$31,0,10*ROW('Sanitation Data'!F8))="","",OFFSET('Sanitation Data'!$F$31,0,10*ROW('Sanitation Data'!F8)))</f>
        <v/>
      </c>
      <c r="CY14" s="353" t="str">
        <f ca="1">+IF(OFFSET('Sanitation Data'!$F$32,0,10*ROW('Sanitation Data'!F8))="","",OFFSET('Sanitation Data'!$F$32,0,10*ROW('Sanitation Data'!F8)))</f>
        <v/>
      </c>
      <c r="CZ14" s="353" t="str">
        <f ca="1">+IF(OFFSET('Sanitation Data'!$G$28,0,10*ROW('Sanitation Data'!G8))="","",OFFSET('Sanitation Data'!$G$28,0,10*ROW('Sanitation Data'!G8)))</f>
        <v/>
      </c>
      <c r="DA14" s="353" t="str">
        <f ca="1">+IF(OFFSET('Sanitation Data'!$G$29,0,10*ROW('Sanitation Data'!G8))="","",OFFSET('Sanitation Data'!$G$29,0,10*ROW('Sanitation Data'!G8)))</f>
        <v/>
      </c>
      <c r="DB14" s="353" t="str">
        <f ca="1">+IF(OFFSET('Sanitation Data'!$G$30,0,10*ROW('Sanitation Data'!G8))="","",OFFSET('Sanitation Data'!$G$30,0,10*ROW('Sanitation Data'!G8)))</f>
        <v/>
      </c>
      <c r="DC14" s="353" t="str">
        <f ca="1">+IF(OFFSET('Sanitation Data'!$G$31,0,10*ROW('Sanitation Data'!G8))="","",OFFSET('Sanitation Data'!$G$31,0,10*ROW('Sanitation Data'!G8)))</f>
        <v/>
      </c>
      <c r="DD14" s="353" t="str">
        <f ca="1">+IF(OFFSET('Sanitation Data'!$G$32,0,10*ROW('Sanitation Data'!G8))="","",OFFSET('Sanitation Data'!$G$32,0,10*ROW('Sanitation Data'!G8)))</f>
        <v/>
      </c>
      <c r="DE14" s="353" t="str">
        <f ca="1">+IF(OFFSET('Sanitation Data'!$H$28,0,10*ROW('Sanitation Data'!H8))="","",OFFSET('Sanitation Data'!$H$28,0,10*ROW('Sanitation Data'!H8)))</f>
        <v/>
      </c>
      <c r="DF14" s="353" t="str">
        <f ca="1">+IF(OFFSET('Sanitation Data'!$H$29,0,10*ROW('Sanitation Data'!H8))="","",OFFSET('Sanitation Data'!$H$29,0,10*ROW('Sanitation Data'!H8)))</f>
        <v/>
      </c>
      <c r="DG14" s="353" t="str">
        <f ca="1">+IF(OFFSET('Sanitation Data'!$H$30,0,10*ROW('Sanitation Data'!H8))="","",OFFSET('Sanitation Data'!$H$30,0,10*ROW('Sanitation Data'!H8)))</f>
        <v/>
      </c>
      <c r="DH14" s="353" t="str">
        <f ca="1">+IF(OFFSET('Sanitation Data'!$H$31,0,10*ROW('Sanitation Data'!H8))="","",OFFSET('Sanitation Data'!$H$31,0,10*ROW('Sanitation Data'!H8)))</f>
        <v/>
      </c>
      <c r="DI14" s="353" t="str">
        <f ca="1">+IF(OFFSET('Sanitation Data'!$H$32,0,10*ROW('Sanitation Data'!H8))="","",OFFSET('Sanitation Data'!$H$32,0,10*ROW('Sanitation Data'!H8)))</f>
        <v/>
      </c>
      <c r="DJ14" s="353" t="str">
        <f ca="1">+IF(OFFSET('Sanitation Data'!$I$28,0,10*ROW('Sanitation Data'!I8))="","",OFFSET('Sanitation Data'!$I$28,0,10*ROW('Sanitation Data'!I8)))</f>
        <v/>
      </c>
      <c r="DK14" s="353" t="str">
        <f ca="1">+IF(OFFSET('Sanitation Data'!$I$29,0,10*ROW('Sanitation Data'!I8))="","",OFFSET('Sanitation Data'!$I$29,0,10*ROW('Sanitation Data'!I8)))</f>
        <v/>
      </c>
      <c r="DL14" s="353" t="str">
        <f ca="1">+IF(OFFSET('Sanitation Data'!$I$30,0,10*ROW('Sanitation Data'!I8))="","",OFFSET('Sanitation Data'!$I$30,0,10*ROW('Sanitation Data'!I8)))</f>
        <v/>
      </c>
      <c r="DM14" s="353" t="str">
        <f ca="1">+IF(OFFSET('Sanitation Data'!$I$31,0,10*ROW('Sanitation Data'!I8))="","",OFFSET('Sanitation Data'!$I$31,0,10*ROW('Sanitation Data'!I8)))</f>
        <v/>
      </c>
      <c r="DN14" s="353" t="str">
        <f ca="1">+IF(OFFSET('Sanitation Data'!$I$32,0,10*ROW('Sanitation Data'!I8))="","",OFFSET('Sanitation Data'!$I$32,0,10*ROW('Sanitation Data'!I8)))</f>
        <v/>
      </c>
      <c r="DO14" s="353" t="str">
        <f ca="1">+IF(OFFSET('Hygiene Data'!$D$11,0,10*ROW('Hygiene Data'!D8))="","",OFFSET('Hygiene Data'!$D$11,0,10*ROW('Hygiene Data'!D8)))</f>
        <v/>
      </c>
      <c r="DP14" s="353" t="str">
        <f ca="1">+IF(OFFSET('Hygiene Data'!$D$12,0,10*ROW('Hygiene Data'!D8))="","",OFFSET('Hygiene Data'!$D$12,0,10*ROW('Hygiene Data'!D8)))</f>
        <v/>
      </c>
      <c r="DQ14" s="353" t="str">
        <f ca="1">+IF(OFFSET('Hygiene Data'!$D$13,0,10*ROW('Hygiene Data'!D8))="","",OFFSET('Hygiene Data'!$D$13,0,10*ROW('Hygiene Data'!D8)))</f>
        <v/>
      </c>
      <c r="DR14" s="353" t="str">
        <f ca="1">+IF(OFFSET('Hygiene Data'!$E$11,0,10*ROW('Hygiene Data'!E8))="","",OFFSET('Hygiene Data'!$E$11,0,10*ROW('Hygiene Data'!E8)))</f>
        <v/>
      </c>
      <c r="DS14" s="353" t="str">
        <f ca="1">+IF(OFFSET('Hygiene Data'!$E$12,0,10*ROW('Hygiene Data'!E8))="","",OFFSET('Hygiene Data'!$E$12,0,10*ROW('Hygiene Data'!E8)))</f>
        <v/>
      </c>
      <c r="DT14" s="353" t="str">
        <f ca="1">+IF(OFFSET('Hygiene Data'!$E$13,0,10*ROW('Hygiene Data'!E8))="","",OFFSET('Hygiene Data'!$E$13,0,10*ROW('Hygiene Data'!E8)))</f>
        <v/>
      </c>
      <c r="DU14" s="353" t="str">
        <f ca="1">+IF(OFFSET('Hygiene Data'!$F$11,0,10*ROW('Hygiene Data'!F8))="","",OFFSET('Hygiene Data'!$F$11,0,10*ROW('Hygiene Data'!F8)))</f>
        <v/>
      </c>
      <c r="DV14" s="353" t="str">
        <f ca="1">+IF(OFFSET('Hygiene Data'!$F$12,0,10*ROW('Hygiene Data'!F8))="","",OFFSET('Hygiene Data'!$F$12,0,10*ROW('Hygiene Data'!F8)))</f>
        <v/>
      </c>
      <c r="DW14" s="353" t="str">
        <f ca="1">+IF(OFFSET('Hygiene Data'!$F$13,0,10*ROW('Hygiene Data'!F8))="","",OFFSET('Hygiene Data'!$F$13,0,10*ROW('Hygiene Data'!F8)))</f>
        <v/>
      </c>
      <c r="DX14" s="353" t="str">
        <f ca="1">+IF(OFFSET('Hygiene Data'!$G$11,0,10*ROW('Hygiene Data'!G8))="","",OFFSET('Hygiene Data'!$G$11,0,10*ROW('Hygiene Data'!G8)))</f>
        <v/>
      </c>
      <c r="DY14" s="353" t="str">
        <f ca="1">+IF(OFFSET('Hygiene Data'!$G$12,0,10*ROW('Hygiene Data'!G8))="","",OFFSET('Hygiene Data'!$G$12,0,10*ROW('Hygiene Data'!G8)))</f>
        <v/>
      </c>
      <c r="DZ14" s="353" t="str">
        <f ca="1">+IF(OFFSET('Hygiene Data'!$G$13,0,10*ROW('Hygiene Data'!G8))="","",OFFSET('Hygiene Data'!$G$13,0,10*ROW('Hygiene Data'!G8)))</f>
        <v/>
      </c>
      <c r="EA14" s="353" t="str">
        <f ca="1">+IF(OFFSET('Hygiene Data'!$H$11,0,10*ROW('Hygiene Data'!H8))="","",OFFSET('Hygiene Data'!$H$11,0,10*ROW('Hygiene Data'!H8)))</f>
        <v/>
      </c>
      <c r="EB14" s="353" t="str">
        <f ca="1">+IF(OFFSET('Hygiene Data'!$H$12,0,10*ROW('Hygiene Data'!H8))="","",OFFSET('Hygiene Data'!$H$12,0,10*ROW('Hygiene Data'!H8)))</f>
        <v/>
      </c>
      <c r="EC14" s="353" t="str">
        <f ca="1">+IF(OFFSET('Hygiene Data'!$H$13,0,10*ROW('Hygiene Data'!H8))="","",OFFSET('Hygiene Data'!$H$13,0,10*ROW('Hygiene Data'!H8)))</f>
        <v/>
      </c>
      <c r="ED14" s="353" t="str">
        <f ca="1">+IF(OFFSET('Hygiene Data'!$I$11,0,10*ROW('Hygiene Data'!I8))="","",OFFSET('Hygiene Data'!$I$11,0,10*ROW('Hygiene Data'!I8)))</f>
        <v/>
      </c>
      <c r="EE14" s="353" t="str">
        <f ca="1">+IF(OFFSET('Hygiene Data'!$I$12,0,10*ROW('Hygiene Data'!I8))="","",OFFSET('Hygiene Data'!$I$12,0,10*ROW('Hygiene Data'!I8)))</f>
        <v/>
      </c>
      <c r="EF14" s="353" t="str">
        <f ca="1">+IF(OFFSET('Hygiene Data'!$I$13,0,10*ROW('Hygiene Data'!I8))="","",OFFSET('Hygiene Data'!$I$13,0,10*ROW('Hygiene Data'!I8)))</f>
        <v/>
      </c>
    </row>
    <row r="15" spans="1:136" x14ac:dyDescent="0.25">
      <c r="A15" s="462" t="str">
        <f ca="1">+IF(OFFSET('Water Data'!$B$2,0,10*ROW('Water Data'!E9))="","",OFFSET('Water Data'!$B$2,0,10*ROW('Water Data'!E9)))</f>
        <v/>
      </c>
      <c r="B15" s="46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89" t="str">
        <f t="shared" ca="1" si="0"/>
        <v/>
      </c>
      <c r="D15" s="49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6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3" t="str">
        <f ca="1">+IF(OFFSET('Water Data'!$D$27,0,10*ROW('Water Data'!D9))="","",OFFSET('Water Data'!$D$27,0,10*ROW('Water Data'!D9)))</f>
        <v/>
      </c>
      <c r="BT15" s="353" t="str">
        <f ca="1">+IF(OFFSET('Water Data'!$D$28,0,10*ROW('Water Data'!D9))="","",OFFSET('Water Data'!$D$28,0,10*ROW('Water Data'!D9)))</f>
        <v/>
      </c>
      <c r="BU15" s="353" t="str">
        <f ca="1">+IF(OFFSET('Water Data'!$D$29,0,10*ROW('Water Data'!D9))="","",OFFSET('Water Data'!$D$29,0,10*ROW('Water Data'!D9)))</f>
        <v/>
      </c>
      <c r="BV15" s="353" t="str">
        <f ca="1">+IF(OFFSET('Water Data'!$E$27,0,10*ROW('Water Data'!E9))="","",OFFSET('Water Data'!$E$27,0,10*ROW('Water Data'!E9)))</f>
        <v/>
      </c>
      <c r="BW15" s="353" t="str">
        <f ca="1">+IF(OFFSET('Water Data'!$E$28,0,10*ROW('Water Data'!E9))="","",OFFSET('Water Data'!$E$28,0,10*ROW('Water Data'!E9)))</f>
        <v/>
      </c>
      <c r="BX15" s="353" t="str">
        <f ca="1">+IF(OFFSET('Water Data'!$E$29,0,10*ROW('Water Data'!E9))="","",OFFSET('Water Data'!$E$29,0,10*ROW('Water Data'!E9)))</f>
        <v/>
      </c>
      <c r="BY15" s="353" t="str">
        <f ca="1">+IF(OFFSET('Water Data'!$F$27,0,10*ROW('Water Data'!F9))="","",OFFSET('Water Data'!$F$27,0,10*ROW('Water Data'!F9)))</f>
        <v/>
      </c>
      <c r="BZ15" s="353" t="str">
        <f ca="1">+IF(OFFSET('Water Data'!$F$28,0,10*ROW('Water Data'!F9))="","",OFFSET('Water Data'!$F$28,0,10*ROW('Water Data'!F9)))</f>
        <v/>
      </c>
      <c r="CA15" s="353" t="str">
        <f ca="1">+IF(OFFSET('Water Data'!$F$29,0,10*ROW('Water Data'!F9))="","",OFFSET('Water Data'!$F$29,0,10*ROW('Water Data'!F9)))</f>
        <v/>
      </c>
      <c r="CB15" s="353" t="str">
        <f ca="1">+IF(OFFSET('Water Data'!$G$27,0,10*ROW('Water Data'!G9))="","",OFFSET('Water Data'!$G$27,0,10*ROW('Water Data'!G9)))</f>
        <v/>
      </c>
      <c r="CC15" s="353" t="str">
        <f ca="1">+IF(OFFSET('Water Data'!$G$28,0,10*ROW('Water Data'!G9))="","",OFFSET('Water Data'!$G$28,0,10*ROW('Water Data'!G9)))</f>
        <v/>
      </c>
      <c r="CD15" s="353" t="str">
        <f ca="1">+IF(OFFSET('Water Data'!$G$29,0,10*ROW('Water Data'!G9))="","",OFFSET('Water Data'!$G$29,0,10*ROW('Water Data'!G9)))</f>
        <v/>
      </c>
      <c r="CE15" s="353" t="str">
        <f ca="1">+IF(OFFSET('Water Data'!$H$27,0,10*ROW('Water Data'!H9))="","",OFFSET('Water Data'!$H$27,0,10*ROW('Water Data'!H9)))</f>
        <v/>
      </c>
      <c r="CF15" s="353" t="str">
        <f ca="1">+IF(OFFSET('Water Data'!$H$28,0,10*ROW('Water Data'!H9))="","",OFFSET('Water Data'!$H$28,0,10*ROW('Water Data'!H9)))</f>
        <v/>
      </c>
      <c r="CG15" s="353" t="str">
        <f ca="1">+IF(OFFSET('Water Data'!$H$29,0,10*ROW('Water Data'!H9))="","",OFFSET('Water Data'!$H$29,0,10*ROW('Water Data'!H9)))</f>
        <v/>
      </c>
      <c r="CH15" s="353" t="str">
        <f ca="1">+IF(OFFSET('Water Data'!$I$27,0,10*ROW('Water Data'!I9))="","",OFFSET('Water Data'!$I$27,0,10*ROW('Water Data'!I9)))</f>
        <v/>
      </c>
      <c r="CI15" s="353" t="str">
        <f ca="1">+IF(OFFSET('Water Data'!$I$28,0,10*ROW('Water Data'!I9))="","",OFFSET('Water Data'!$I$28,0,10*ROW('Water Data'!I9)))</f>
        <v/>
      </c>
      <c r="CJ15" s="353" t="str">
        <f ca="1">+IF(OFFSET('Water Data'!$I$29,0,10*ROW('Water Data'!I9))="","",OFFSET('Water Data'!$I$29,0,10*ROW('Water Data'!I9)))</f>
        <v/>
      </c>
      <c r="CK15" s="353" t="str">
        <f ca="1">+IF(OFFSET('Sanitation Data'!$D$28,0,10*ROW('Sanitation Data'!D9))="","",OFFSET('Sanitation Data'!$D$28,0,10*ROW('Sanitation Data'!D9)))</f>
        <v/>
      </c>
      <c r="CL15" s="353" t="str">
        <f ca="1">+IF(OFFSET('Sanitation Data'!$D$29,0,10*ROW('Sanitation Data'!D9))="","",OFFSET('Sanitation Data'!$D$29,0,10*ROW('Sanitation Data'!D9)))</f>
        <v/>
      </c>
      <c r="CM15" s="353" t="str">
        <f ca="1">+IF(OFFSET('Sanitation Data'!$D$30,0,10*ROW('Sanitation Data'!D9))="","",OFFSET('Sanitation Data'!$D$30,0,10*ROW('Sanitation Data'!D9)))</f>
        <v/>
      </c>
      <c r="CN15" s="353" t="str">
        <f ca="1">+IF(OFFSET('Sanitation Data'!$D$31,0,10*ROW('Sanitation Data'!D9))="","",OFFSET('Sanitation Data'!$D$31,0,10*ROW('Sanitation Data'!D9)))</f>
        <v/>
      </c>
      <c r="CO15" s="353" t="str">
        <f ca="1">+IF(OFFSET('Sanitation Data'!$D$32,0,10*ROW('Sanitation Data'!D9))="","",OFFSET('Sanitation Data'!$D$32,0,10*ROW('Sanitation Data'!D9)))</f>
        <v/>
      </c>
      <c r="CP15" s="353" t="str">
        <f ca="1">+IF(OFFSET('Sanitation Data'!$E$28,0,10*ROW('Sanitation Data'!E9))="","",OFFSET('Sanitation Data'!$E$28,0,10*ROW('Sanitation Data'!E9)))</f>
        <v/>
      </c>
      <c r="CQ15" s="353" t="str">
        <f ca="1">+IF(OFFSET('Sanitation Data'!$E$29,0,10*ROW('Sanitation Data'!E9))="","",OFFSET('Sanitation Data'!$E$29,0,10*ROW('Sanitation Data'!E9)))</f>
        <v/>
      </c>
      <c r="CR15" s="353" t="str">
        <f ca="1">+IF(OFFSET('Sanitation Data'!$E$30,0,10*ROW('Sanitation Data'!E9))="","",OFFSET('Sanitation Data'!$E$30,0,10*ROW('Sanitation Data'!E9)))</f>
        <v/>
      </c>
      <c r="CS15" s="353" t="str">
        <f ca="1">+IF(OFFSET('Sanitation Data'!$E$31,0,10*ROW('Sanitation Data'!E9))="","",OFFSET('Sanitation Data'!$E$31,0,10*ROW('Sanitation Data'!E9)))</f>
        <v/>
      </c>
      <c r="CT15" s="353" t="str">
        <f ca="1">+IF(OFFSET('Sanitation Data'!$E$32,0,10*ROW('Sanitation Data'!E9))="","",OFFSET('Sanitation Data'!$E$32,0,10*ROW('Sanitation Data'!E9)))</f>
        <v/>
      </c>
      <c r="CU15" s="353" t="str">
        <f ca="1">+IF(OFFSET('Sanitation Data'!$F$28,0,10*ROW('Sanitation Data'!F9))="","",OFFSET('Sanitation Data'!$F$28,0,10*ROW('Sanitation Data'!F9)))</f>
        <v/>
      </c>
      <c r="CV15" s="353" t="str">
        <f ca="1">+IF(OFFSET('Sanitation Data'!$F$29,0,10*ROW('Sanitation Data'!F9))="","",OFFSET('Sanitation Data'!$F$29,0,10*ROW('Sanitation Data'!F9)))</f>
        <v/>
      </c>
      <c r="CW15" s="353" t="str">
        <f ca="1">+IF(OFFSET('Sanitation Data'!$F$30,0,10*ROW('Sanitation Data'!F9))="","",OFFSET('Sanitation Data'!$F$30,0,10*ROW('Sanitation Data'!F9)))</f>
        <v/>
      </c>
      <c r="CX15" s="353" t="str">
        <f ca="1">+IF(OFFSET('Sanitation Data'!$F$31,0,10*ROW('Sanitation Data'!F9))="","",OFFSET('Sanitation Data'!$F$31,0,10*ROW('Sanitation Data'!F9)))</f>
        <v/>
      </c>
      <c r="CY15" s="353" t="str">
        <f ca="1">+IF(OFFSET('Sanitation Data'!$F$32,0,10*ROW('Sanitation Data'!F9))="","",OFFSET('Sanitation Data'!$F$32,0,10*ROW('Sanitation Data'!F9)))</f>
        <v/>
      </c>
      <c r="CZ15" s="353" t="str">
        <f ca="1">+IF(OFFSET('Sanitation Data'!$G$28,0,10*ROW('Sanitation Data'!G9))="","",OFFSET('Sanitation Data'!$G$28,0,10*ROW('Sanitation Data'!G9)))</f>
        <v/>
      </c>
      <c r="DA15" s="353" t="str">
        <f ca="1">+IF(OFFSET('Sanitation Data'!$G$29,0,10*ROW('Sanitation Data'!G9))="","",OFFSET('Sanitation Data'!$G$29,0,10*ROW('Sanitation Data'!G9)))</f>
        <v/>
      </c>
      <c r="DB15" s="353" t="str">
        <f ca="1">+IF(OFFSET('Sanitation Data'!$G$30,0,10*ROW('Sanitation Data'!G9))="","",OFFSET('Sanitation Data'!$G$30,0,10*ROW('Sanitation Data'!G9)))</f>
        <v/>
      </c>
      <c r="DC15" s="353" t="str">
        <f ca="1">+IF(OFFSET('Sanitation Data'!$G$31,0,10*ROW('Sanitation Data'!G9))="","",OFFSET('Sanitation Data'!$G$31,0,10*ROW('Sanitation Data'!G9)))</f>
        <v/>
      </c>
      <c r="DD15" s="353" t="str">
        <f ca="1">+IF(OFFSET('Sanitation Data'!$G$32,0,10*ROW('Sanitation Data'!G9))="","",OFFSET('Sanitation Data'!$G$32,0,10*ROW('Sanitation Data'!G9)))</f>
        <v/>
      </c>
      <c r="DE15" s="353" t="str">
        <f ca="1">+IF(OFFSET('Sanitation Data'!$H$28,0,10*ROW('Sanitation Data'!H9))="","",OFFSET('Sanitation Data'!$H$28,0,10*ROW('Sanitation Data'!H9)))</f>
        <v/>
      </c>
      <c r="DF15" s="353" t="str">
        <f ca="1">+IF(OFFSET('Sanitation Data'!$H$29,0,10*ROW('Sanitation Data'!H9))="","",OFFSET('Sanitation Data'!$H$29,0,10*ROW('Sanitation Data'!H9)))</f>
        <v/>
      </c>
      <c r="DG15" s="353" t="str">
        <f ca="1">+IF(OFFSET('Sanitation Data'!$H$30,0,10*ROW('Sanitation Data'!H9))="","",OFFSET('Sanitation Data'!$H$30,0,10*ROW('Sanitation Data'!H9)))</f>
        <v/>
      </c>
      <c r="DH15" s="353" t="str">
        <f ca="1">+IF(OFFSET('Sanitation Data'!$H$31,0,10*ROW('Sanitation Data'!H9))="","",OFFSET('Sanitation Data'!$H$31,0,10*ROW('Sanitation Data'!H9)))</f>
        <v/>
      </c>
      <c r="DI15" s="353" t="str">
        <f ca="1">+IF(OFFSET('Sanitation Data'!$H$32,0,10*ROW('Sanitation Data'!H9))="","",OFFSET('Sanitation Data'!$H$32,0,10*ROW('Sanitation Data'!H9)))</f>
        <v/>
      </c>
      <c r="DJ15" s="353" t="str">
        <f ca="1">+IF(OFFSET('Sanitation Data'!$I$28,0,10*ROW('Sanitation Data'!I9))="","",OFFSET('Sanitation Data'!$I$28,0,10*ROW('Sanitation Data'!I9)))</f>
        <v/>
      </c>
      <c r="DK15" s="353" t="str">
        <f ca="1">+IF(OFFSET('Sanitation Data'!$I$29,0,10*ROW('Sanitation Data'!I9))="","",OFFSET('Sanitation Data'!$I$29,0,10*ROW('Sanitation Data'!I9)))</f>
        <v/>
      </c>
      <c r="DL15" s="353" t="str">
        <f ca="1">+IF(OFFSET('Sanitation Data'!$I$30,0,10*ROW('Sanitation Data'!I9))="","",OFFSET('Sanitation Data'!$I$30,0,10*ROW('Sanitation Data'!I9)))</f>
        <v/>
      </c>
      <c r="DM15" s="353" t="str">
        <f ca="1">+IF(OFFSET('Sanitation Data'!$I$31,0,10*ROW('Sanitation Data'!I9))="","",OFFSET('Sanitation Data'!$I$31,0,10*ROW('Sanitation Data'!I9)))</f>
        <v/>
      </c>
      <c r="DN15" s="353" t="str">
        <f ca="1">+IF(OFFSET('Sanitation Data'!$I$32,0,10*ROW('Sanitation Data'!I9))="","",OFFSET('Sanitation Data'!$I$32,0,10*ROW('Sanitation Data'!I9)))</f>
        <v/>
      </c>
      <c r="DO15" s="353" t="str">
        <f ca="1">+IF(OFFSET('Hygiene Data'!$D$11,0,10*ROW('Hygiene Data'!D9))="","",OFFSET('Hygiene Data'!$D$11,0,10*ROW('Hygiene Data'!D9)))</f>
        <v/>
      </c>
      <c r="DP15" s="353" t="str">
        <f ca="1">+IF(OFFSET('Hygiene Data'!$D$12,0,10*ROW('Hygiene Data'!D9))="","",OFFSET('Hygiene Data'!$D$12,0,10*ROW('Hygiene Data'!D9)))</f>
        <v/>
      </c>
      <c r="DQ15" s="353" t="str">
        <f ca="1">+IF(OFFSET('Hygiene Data'!$D$13,0,10*ROW('Hygiene Data'!D9))="","",OFFSET('Hygiene Data'!$D$13,0,10*ROW('Hygiene Data'!D9)))</f>
        <v/>
      </c>
      <c r="DR15" s="353" t="str">
        <f ca="1">+IF(OFFSET('Hygiene Data'!$E$11,0,10*ROW('Hygiene Data'!E9))="","",OFFSET('Hygiene Data'!$E$11,0,10*ROW('Hygiene Data'!E9)))</f>
        <v/>
      </c>
      <c r="DS15" s="353" t="str">
        <f ca="1">+IF(OFFSET('Hygiene Data'!$E$12,0,10*ROW('Hygiene Data'!E9))="","",OFFSET('Hygiene Data'!$E$12,0,10*ROW('Hygiene Data'!E9)))</f>
        <v/>
      </c>
      <c r="DT15" s="353" t="str">
        <f ca="1">+IF(OFFSET('Hygiene Data'!$E$13,0,10*ROW('Hygiene Data'!E9))="","",OFFSET('Hygiene Data'!$E$13,0,10*ROW('Hygiene Data'!E9)))</f>
        <v/>
      </c>
      <c r="DU15" s="353" t="str">
        <f ca="1">+IF(OFFSET('Hygiene Data'!$F$11,0,10*ROW('Hygiene Data'!F9))="","",OFFSET('Hygiene Data'!$F$11,0,10*ROW('Hygiene Data'!F9)))</f>
        <v/>
      </c>
      <c r="DV15" s="353" t="str">
        <f ca="1">+IF(OFFSET('Hygiene Data'!$F$12,0,10*ROW('Hygiene Data'!F9))="","",OFFSET('Hygiene Data'!$F$12,0,10*ROW('Hygiene Data'!F9)))</f>
        <v/>
      </c>
      <c r="DW15" s="353" t="str">
        <f ca="1">+IF(OFFSET('Hygiene Data'!$F$13,0,10*ROW('Hygiene Data'!F9))="","",OFFSET('Hygiene Data'!$F$13,0,10*ROW('Hygiene Data'!F9)))</f>
        <v/>
      </c>
      <c r="DX15" s="353" t="str">
        <f ca="1">+IF(OFFSET('Hygiene Data'!$G$11,0,10*ROW('Hygiene Data'!G9))="","",OFFSET('Hygiene Data'!$G$11,0,10*ROW('Hygiene Data'!G9)))</f>
        <v/>
      </c>
      <c r="DY15" s="353" t="str">
        <f ca="1">+IF(OFFSET('Hygiene Data'!$G$12,0,10*ROW('Hygiene Data'!G9))="","",OFFSET('Hygiene Data'!$G$12,0,10*ROW('Hygiene Data'!G9)))</f>
        <v/>
      </c>
      <c r="DZ15" s="353" t="str">
        <f ca="1">+IF(OFFSET('Hygiene Data'!$G$13,0,10*ROW('Hygiene Data'!G9))="","",OFFSET('Hygiene Data'!$G$13,0,10*ROW('Hygiene Data'!G9)))</f>
        <v/>
      </c>
      <c r="EA15" s="353" t="str">
        <f ca="1">+IF(OFFSET('Hygiene Data'!$H$11,0,10*ROW('Hygiene Data'!H9))="","",OFFSET('Hygiene Data'!$H$11,0,10*ROW('Hygiene Data'!H9)))</f>
        <v/>
      </c>
      <c r="EB15" s="353" t="str">
        <f ca="1">+IF(OFFSET('Hygiene Data'!$H$12,0,10*ROW('Hygiene Data'!H9))="","",OFFSET('Hygiene Data'!$H$12,0,10*ROW('Hygiene Data'!H9)))</f>
        <v/>
      </c>
      <c r="EC15" s="353" t="str">
        <f ca="1">+IF(OFFSET('Hygiene Data'!$H$13,0,10*ROW('Hygiene Data'!H9))="","",OFFSET('Hygiene Data'!$H$13,0,10*ROW('Hygiene Data'!H9)))</f>
        <v/>
      </c>
      <c r="ED15" s="353" t="str">
        <f ca="1">+IF(OFFSET('Hygiene Data'!$I$11,0,10*ROW('Hygiene Data'!I9))="","",OFFSET('Hygiene Data'!$I$11,0,10*ROW('Hygiene Data'!I9)))</f>
        <v/>
      </c>
      <c r="EE15" s="353" t="str">
        <f ca="1">+IF(OFFSET('Hygiene Data'!$I$12,0,10*ROW('Hygiene Data'!I9))="","",OFFSET('Hygiene Data'!$I$12,0,10*ROW('Hygiene Data'!I9)))</f>
        <v/>
      </c>
      <c r="EF15" s="353" t="str">
        <f ca="1">+IF(OFFSET('Hygiene Data'!$I$13,0,10*ROW('Hygiene Data'!I9))="","",OFFSET('Hygiene Data'!$I$13,0,10*ROW('Hygiene Data'!I9)))</f>
        <v/>
      </c>
    </row>
    <row r="16" spans="1:136" x14ac:dyDescent="0.25">
      <c r="A16" s="462" t="str">
        <f ca="1">+IF(OFFSET('Water Data'!$B$2,0,10*ROW('Water Data'!E10))="","",OFFSET('Water Data'!$B$2,0,10*ROW('Water Data'!E10)))</f>
        <v/>
      </c>
      <c r="B16" s="46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89" t="str">
        <f t="shared" ca="1" si="0"/>
        <v/>
      </c>
      <c r="D16" s="49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6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3" t="str">
        <f ca="1">+IF(OFFSET('Water Data'!$D$27,0,10*ROW('Water Data'!D10))="","",OFFSET('Water Data'!$D$27,0,10*ROW('Water Data'!D10)))</f>
        <v/>
      </c>
      <c r="BT16" s="353" t="str">
        <f ca="1">+IF(OFFSET('Water Data'!$D$28,0,10*ROW('Water Data'!D10))="","",OFFSET('Water Data'!$D$28,0,10*ROW('Water Data'!D10)))</f>
        <v/>
      </c>
      <c r="BU16" s="353" t="str">
        <f ca="1">+IF(OFFSET('Water Data'!$D$29,0,10*ROW('Water Data'!D10))="","",OFFSET('Water Data'!$D$29,0,10*ROW('Water Data'!D10)))</f>
        <v/>
      </c>
      <c r="BV16" s="353" t="str">
        <f ca="1">+IF(OFFSET('Water Data'!$E$27,0,10*ROW('Water Data'!E10))="","",OFFSET('Water Data'!$E$27,0,10*ROW('Water Data'!E10)))</f>
        <v/>
      </c>
      <c r="BW16" s="353" t="str">
        <f ca="1">+IF(OFFSET('Water Data'!$E$28,0,10*ROW('Water Data'!E10))="","",OFFSET('Water Data'!$E$28,0,10*ROW('Water Data'!E10)))</f>
        <v/>
      </c>
      <c r="BX16" s="353" t="str">
        <f ca="1">+IF(OFFSET('Water Data'!$E$29,0,10*ROW('Water Data'!E10))="","",OFFSET('Water Data'!$E$29,0,10*ROW('Water Data'!E10)))</f>
        <v/>
      </c>
      <c r="BY16" s="353" t="str">
        <f ca="1">+IF(OFFSET('Water Data'!$F$27,0,10*ROW('Water Data'!F10))="","",OFFSET('Water Data'!$F$27,0,10*ROW('Water Data'!F10)))</f>
        <v/>
      </c>
      <c r="BZ16" s="353" t="str">
        <f ca="1">+IF(OFFSET('Water Data'!$F$28,0,10*ROW('Water Data'!F10))="","",OFFSET('Water Data'!$F$28,0,10*ROW('Water Data'!F10)))</f>
        <v/>
      </c>
      <c r="CA16" s="353" t="str">
        <f ca="1">+IF(OFFSET('Water Data'!$F$29,0,10*ROW('Water Data'!F10))="","",OFFSET('Water Data'!$F$29,0,10*ROW('Water Data'!F10)))</f>
        <v/>
      </c>
      <c r="CB16" s="353" t="str">
        <f ca="1">+IF(OFFSET('Water Data'!$G$27,0,10*ROW('Water Data'!G10))="","",OFFSET('Water Data'!$G$27,0,10*ROW('Water Data'!G10)))</f>
        <v/>
      </c>
      <c r="CC16" s="353" t="str">
        <f ca="1">+IF(OFFSET('Water Data'!$G$28,0,10*ROW('Water Data'!G10))="","",OFFSET('Water Data'!$G$28,0,10*ROW('Water Data'!G10)))</f>
        <v/>
      </c>
      <c r="CD16" s="353" t="str">
        <f ca="1">+IF(OFFSET('Water Data'!$G$29,0,10*ROW('Water Data'!G10))="","",OFFSET('Water Data'!$G$29,0,10*ROW('Water Data'!G10)))</f>
        <v/>
      </c>
      <c r="CE16" s="353" t="str">
        <f ca="1">+IF(OFFSET('Water Data'!$H$27,0,10*ROW('Water Data'!H10))="","",OFFSET('Water Data'!$H$27,0,10*ROW('Water Data'!H10)))</f>
        <v/>
      </c>
      <c r="CF16" s="353" t="str">
        <f ca="1">+IF(OFFSET('Water Data'!$H$28,0,10*ROW('Water Data'!H10))="","",OFFSET('Water Data'!$H$28,0,10*ROW('Water Data'!H10)))</f>
        <v/>
      </c>
      <c r="CG16" s="353" t="str">
        <f ca="1">+IF(OFFSET('Water Data'!$H$29,0,10*ROW('Water Data'!H10))="","",OFFSET('Water Data'!$H$29,0,10*ROW('Water Data'!H10)))</f>
        <v/>
      </c>
      <c r="CH16" s="353" t="str">
        <f ca="1">+IF(OFFSET('Water Data'!$I$27,0,10*ROW('Water Data'!I10))="","",OFFSET('Water Data'!$I$27,0,10*ROW('Water Data'!I10)))</f>
        <v/>
      </c>
      <c r="CI16" s="353" t="str">
        <f ca="1">+IF(OFFSET('Water Data'!$I$28,0,10*ROW('Water Data'!I10))="","",OFFSET('Water Data'!$I$28,0,10*ROW('Water Data'!I10)))</f>
        <v/>
      </c>
      <c r="CJ16" s="353" t="str">
        <f ca="1">+IF(OFFSET('Water Data'!$I$29,0,10*ROW('Water Data'!I10))="","",OFFSET('Water Data'!$I$29,0,10*ROW('Water Data'!I10)))</f>
        <v/>
      </c>
      <c r="CK16" s="353" t="str">
        <f ca="1">+IF(OFFSET('Sanitation Data'!$D$28,0,10*ROW('Sanitation Data'!D10))="","",OFFSET('Sanitation Data'!$D$28,0,10*ROW('Sanitation Data'!D10)))</f>
        <v/>
      </c>
      <c r="CL16" s="353" t="str">
        <f ca="1">+IF(OFFSET('Sanitation Data'!$D$29,0,10*ROW('Sanitation Data'!D10))="","",OFFSET('Sanitation Data'!$D$29,0,10*ROW('Sanitation Data'!D10)))</f>
        <v/>
      </c>
      <c r="CM16" s="353" t="str">
        <f ca="1">+IF(OFFSET('Sanitation Data'!$D$30,0,10*ROW('Sanitation Data'!D10))="","",OFFSET('Sanitation Data'!$D$30,0,10*ROW('Sanitation Data'!D10)))</f>
        <v/>
      </c>
      <c r="CN16" s="353" t="str">
        <f ca="1">+IF(OFFSET('Sanitation Data'!$D$31,0,10*ROW('Sanitation Data'!D10))="","",OFFSET('Sanitation Data'!$D$31,0,10*ROW('Sanitation Data'!D10)))</f>
        <v/>
      </c>
      <c r="CO16" s="353" t="str">
        <f ca="1">+IF(OFFSET('Sanitation Data'!$D$32,0,10*ROW('Sanitation Data'!D10))="","",OFFSET('Sanitation Data'!$D$32,0,10*ROW('Sanitation Data'!D10)))</f>
        <v/>
      </c>
      <c r="CP16" s="353" t="str">
        <f ca="1">+IF(OFFSET('Sanitation Data'!$E$28,0,10*ROW('Sanitation Data'!E10))="","",OFFSET('Sanitation Data'!$E$28,0,10*ROW('Sanitation Data'!E10)))</f>
        <v/>
      </c>
      <c r="CQ16" s="353" t="str">
        <f ca="1">+IF(OFFSET('Sanitation Data'!$E$29,0,10*ROW('Sanitation Data'!E10))="","",OFFSET('Sanitation Data'!$E$29,0,10*ROW('Sanitation Data'!E10)))</f>
        <v/>
      </c>
      <c r="CR16" s="353" t="str">
        <f ca="1">+IF(OFFSET('Sanitation Data'!$E$30,0,10*ROW('Sanitation Data'!E10))="","",OFFSET('Sanitation Data'!$E$30,0,10*ROW('Sanitation Data'!E10)))</f>
        <v/>
      </c>
      <c r="CS16" s="353" t="str">
        <f ca="1">+IF(OFFSET('Sanitation Data'!$E$31,0,10*ROW('Sanitation Data'!E10))="","",OFFSET('Sanitation Data'!$E$31,0,10*ROW('Sanitation Data'!E10)))</f>
        <v/>
      </c>
      <c r="CT16" s="353" t="str">
        <f ca="1">+IF(OFFSET('Sanitation Data'!$E$32,0,10*ROW('Sanitation Data'!E10))="","",OFFSET('Sanitation Data'!$E$32,0,10*ROW('Sanitation Data'!E10)))</f>
        <v/>
      </c>
      <c r="CU16" s="353" t="str">
        <f ca="1">+IF(OFFSET('Sanitation Data'!$F$28,0,10*ROW('Sanitation Data'!F10))="","",OFFSET('Sanitation Data'!$F$28,0,10*ROW('Sanitation Data'!F10)))</f>
        <v/>
      </c>
      <c r="CV16" s="353" t="str">
        <f ca="1">+IF(OFFSET('Sanitation Data'!$F$29,0,10*ROW('Sanitation Data'!F10))="","",OFFSET('Sanitation Data'!$F$29,0,10*ROW('Sanitation Data'!F10)))</f>
        <v/>
      </c>
      <c r="CW16" s="353" t="str">
        <f ca="1">+IF(OFFSET('Sanitation Data'!$F$30,0,10*ROW('Sanitation Data'!F10))="","",OFFSET('Sanitation Data'!$F$30,0,10*ROW('Sanitation Data'!F10)))</f>
        <v/>
      </c>
      <c r="CX16" s="353" t="str">
        <f ca="1">+IF(OFFSET('Sanitation Data'!$F$31,0,10*ROW('Sanitation Data'!F10))="","",OFFSET('Sanitation Data'!$F$31,0,10*ROW('Sanitation Data'!F10)))</f>
        <v/>
      </c>
      <c r="CY16" s="353" t="str">
        <f ca="1">+IF(OFFSET('Sanitation Data'!$F$32,0,10*ROW('Sanitation Data'!F10))="","",OFFSET('Sanitation Data'!$F$32,0,10*ROW('Sanitation Data'!F10)))</f>
        <v/>
      </c>
      <c r="CZ16" s="353" t="str">
        <f ca="1">+IF(OFFSET('Sanitation Data'!$G$28,0,10*ROW('Sanitation Data'!G10))="","",OFFSET('Sanitation Data'!$G$28,0,10*ROW('Sanitation Data'!G10)))</f>
        <v/>
      </c>
      <c r="DA16" s="353" t="str">
        <f ca="1">+IF(OFFSET('Sanitation Data'!$G$29,0,10*ROW('Sanitation Data'!G10))="","",OFFSET('Sanitation Data'!$G$29,0,10*ROW('Sanitation Data'!G10)))</f>
        <v/>
      </c>
      <c r="DB16" s="353" t="str">
        <f ca="1">+IF(OFFSET('Sanitation Data'!$G$30,0,10*ROW('Sanitation Data'!G10))="","",OFFSET('Sanitation Data'!$G$30,0,10*ROW('Sanitation Data'!G10)))</f>
        <v/>
      </c>
      <c r="DC16" s="353" t="str">
        <f ca="1">+IF(OFFSET('Sanitation Data'!$G$31,0,10*ROW('Sanitation Data'!G10))="","",OFFSET('Sanitation Data'!$G$31,0,10*ROW('Sanitation Data'!G10)))</f>
        <v/>
      </c>
      <c r="DD16" s="353" t="str">
        <f ca="1">+IF(OFFSET('Sanitation Data'!$G$32,0,10*ROW('Sanitation Data'!G10))="","",OFFSET('Sanitation Data'!$G$32,0,10*ROW('Sanitation Data'!G10)))</f>
        <v/>
      </c>
      <c r="DE16" s="353" t="str">
        <f ca="1">+IF(OFFSET('Sanitation Data'!$H$28,0,10*ROW('Sanitation Data'!H10))="","",OFFSET('Sanitation Data'!$H$28,0,10*ROW('Sanitation Data'!H10)))</f>
        <v/>
      </c>
      <c r="DF16" s="353" t="str">
        <f ca="1">+IF(OFFSET('Sanitation Data'!$H$29,0,10*ROW('Sanitation Data'!H10))="","",OFFSET('Sanitation Data'!$H$29,0,10*ROW('Sanitation Data'!H10)))</f>
        <v/>
      </c>
      <c r="DG16" s="353" t="str">
        <f ca="1">+IF(OFFSET('Sanitation Data'!$H$30,0,10*ROW('Sanitation Data'!H10))="","",OFFSET('Sanitation Data'!$H$30,0,10*ROW('Sanitation Data'!H10)))</f>
        <v/>
      </c>
      <c r="DH16" s="353" t="str">
        <f ca="1">+IF(OFFSET('Sanitation Data'!$H$31,0,10*ROW('Sanitation Data'!H10))="","",OFFSET('Sanitation Data'!$H$31,0,10*ROW('Sanitation Data'!H10)))</f>
        <v/>
      </c>
      <c r="DI16" s="353" t="str">
        <f ca="1">+IF(OFFSET('Sanitation Data'!$H$32,0,10*ROW('Sanitation Data'!H10))="","",OFFSET('Sanitation Data'!$H$32,0,10*ROW('Sanitation Data'!H10)))</f>
        <v/>
      </c>
      <c r="DJ16" s="353" t="str">
        <f ca="1">+IF(OFFSET('Sanitation Data'!$I$28,0,10*ROW('Sanitation Data'!I10))="","",OFFSET('Sanitation Data'!$I$28,0,10*ROW('Sanitation Data'!I10)))</f>
        <v/>
      </c>
      <c r="DK16" s="353" t="str">
        <f ca="1">+IF(OFFSET('Sanitation Data'!$I$29,0,10*ROW('Sanitation Data'!I10))="","",OFFSET('Sanitation Data'!$I$29,0,10*ROW('Sanitation Data'!I10)))</f>
        <v/>
      </c>
      <c r="DL16" s="353" t="str">
        <f ca="1">+IF(OFFSET('Sanitation Data'!$I$30,0,10*ROW('Sanitation Data'!I10))="","",OFFSET('Sanitation Data'!$I$30,0,10*ROW('Sanitation Data'!I10)))</f>
        <v/>
      </c>
      <c r="DM16" s="353" t="str">
        <f ca="1">+IF(OFFSET('Sanitation Data'!$I$31,0,10*ROW('Sanitation Data'!I10))="","",OFFSET('Sanitation Data'!$I$31,0,10*ROW('Sanitation Data'!I10)))</f>
        <v/>
      </c>
      <c r="DN16" s="353" t="str">
        <f ca="1">+IF(OFFSET('Sanitation Data'!$I$32,0,10*ROW('Sanitation Data'!I10))="","",OFFSET('Sanitation Data'!$I$32,0,10*ROW('Sanitation Data'!I10)))</f>
        <v/>
      </c>
      <c r="DO16" s="353" t="str">
        <f ca="1">+IF(OFFSET('Hygiene Data'!$D$11,0,10*ROW('Hygiene Data'!D10))="","",OFFSET('Hygiene Data'!$D$11,0,10*ROW('Hygiene Data'!D10)))</f>
        <v/>
      </c>
      <c r="DP16" s="353" t="str">
        <f ca="1">+IF(OFFSET('Hygiene Data'!$D$12,0,10*ROW('Hygiene Data'!D10))="","",OFFSET('Hygiene Data'!$D$12,0,10*ROW('Hygiene Data'!D10)))</f>
        <v/>
      </c>
      <c r="DQ16" s="353" t="str">
        <f ca="1">+IF(OFFSET('Hygiene Data'!$D$13,0,10*ROW('Hygiene Data'!D10))="","",OFFSET('Hygiene Data'!$D$13,0,10*ROW('Hygiene Data'!D10)))</f>
        <v/>
      </c>
      <c r="DR16" s="353" t="str">
        <f ca="1">+IF(OFFSET('Hygiene Data'!$E$11,0,10*ROW('Hygiene Data'!E10))="","",OFFSET('Hygiene Data'!$E$11,0,10*ROW('Hygiene Data'!E10)))</f>
        <v/>
      </c>
      <c r="DS16" s="353" t="str">
        <f ca="1">+IF(OFFSET('Hygiene Data'!$E$12,0,10*ROW('Hygiene Data'!E10))="","",OFFSET('Hygiene Data'!$E$12,0,10*ROW('Hygiene Data'!E10)))</f>
        <v/>
      </c>
      <c r="DT16" s="353" t="str">
        <f ca="1">+IF(OFFSET('Hygiene Data'!$E$13,0,10*ROW('Hygiene Data'!E10))="","",OFFSET('Hygiene Data'!$E$13,0,10*ROW('Hygiene Data'!E10)))</f>
        <v/>
      </c>
      <c r="DU16" s="353" t="str">
        <f ca="1">+IF(OFFSET('Hygiene Data'!$F$11,0,10*ROW('Hygiene Data'!F10))="","",OFFSET('Hygiene Data'!$F$11,0,10*ROW('Hygiene Data'!F10)))</f>
        <v/>
      </c>
      <c r="DV16" s="353" t="str">
        <f ca="1">+IF(OFFSET('Hygiene Data'!$F$12,0,10*ROW('Hygiene Data'!F10))="","",OFFSET('Hygiene Data'!$F$12,0,10*ROW('Hygiene Data'!F10)))</f>
        <v/>
      </c>
      <c r="DW16" s="353" t="str">
        <f ca="1">+IF(OFFSET('Hygiene Data'!$F$13,0,10*ROW('Hygiene Data'!F10))="","",OFFSET('Hygiene Data'!$F$13,0,10*ROW('Hygiene Data'!F10)))</f>
        <v/>
      </c>
      <c r="DX16" s="353" t="str">
        <f ca="1">+IF(OFFSET('Hygiene Data'!$G$11,0,10*ROW('Hygiene Data'!G10))="","",OFFSET('Hygiene Data'!$G$11,0,10*ROW('Hygiene Data'!G10)))</f>
        <v/>
      </c>
      <c r="DY16" s="353" t="str">
        <f ca="1">+IF(OFFSET('Hygiene Data'!$G$12,0,10*ROW('Hygiene Data'!G10))="","",OFFSET('Hygiene Data'!$G$12,0,10*ROW('Hygiene Data'!G10)))</f>
        <v/>
      </c>
      <c r="DZ16" s="353" t="str">
        <f ca="1">+IF(OFFSET('Hygiene Data'!$G$13,0,10*ROW('Hygiene Data'!G10))="","",OFFSET('Hygiene Data'!$G$13,0,10*ROW('Hygiene Data'!G10)))</f>
        <v/>
      </c>
      <c r="EA16" s="353" t="str">
        <f ca="1">+IF(OFFSET('Hygiene Data'!$H$11,0,10*ROW('Hygiene Data'!H10))="","",OFFSET('Hygiene Data'!$H$11,0,10*ROW('Hygiene Data'!H10)))</f>
        <v/>
      </c>
      <c r="EB16" s="353" t="str">
        <f ca="1">+IF(OFFSET('Hygiene Data'!$H$12,0,10*ROW('Hygiene Data'!H10))="","",OFFSET('Hygiene Data'!$H$12,0,10*ROW('Hygiene Data'!H10)))</f>
        <v/>
      </c>
      <c r="EC16" s="353" t="str">
        <f ca="1">+IF(OFFSET('Hygiene Data'!$H$13,0,10*ROW('Hygiene Data'!H10))="","",OFFSET('Hygiene Data'!$H$13,0,10*ROW('Hygiene Data'!H10)))</f>
        <v/>
      </c>
      <c r="ED16" s="353" t="str">
        <f ca="1">+IF(OFFSET('Hygiene Data'!$I$11,0,10*ROW('Hygiene Data'!I10))="","",OFFSET('Hygiene Data'!$I$11,0,10*ROW('Hygiene Data'!I10)))</f>
        <v/>
      </c>
      <c r="EE16" s="353" t="str">
        <f ca="1">+IF(OFFSET('Hygiene Data'!$I$12,0,10*ROW('Hygiene Data'!I10))="","",OFFSET('Hygiene Data'!$I$12,0,10*ROW('Hygiene Data'!I10)))</f>
        <v/>
      </c>
      <c r="EF16" s="353" t="str">
        <f ca="1">+IF(OFFSET('Hygiene Data'!$I$13,0,10*ROW('Hygiene Data'!I10))="","",OFFSET('Hygiene Data'!$I$13,0,10*ROW('Hygiene Data'!I10)))</f>
        <v/>
      </c>
    </row>
    <row r="17" spans="1:136" x14ac:dyDescent="0.25">
      <c r="A17" s="462" t="str">
        <f ca="1">+IF(OFFSET('Water Data'!$B$2,0,10*ROW('Water Data'!E11))="","",OFFSET('Water Data'!$B$2,0,10*ROW('Water Data'!E11)))</f>
        <v/>
      </c>
      <c r="B17" s="46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89" t="str">
        <f t="shared" ca="1" si="0"/>
        <v/>
      </c>
      <c r="D17" s="49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6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3" t="str">
        <f ca="1">+IF(OFFSET('Water Data'!$D$27,0,10*ROW('Water Data'!D11))="","",OFFSET('Water Data'!$D$27,0,10*ROW('Water Data'!D11)))</f>
        <v/>
      </c>
      <c r="BT17" s="353" t="str">
        <f ca="1">+IF(OFFSET('Water Data'!$D$28,0,10*ROW('Water Data'!D11))="","",OFFSET('Water Data'!$D$28,0,10*ROW('Water Data'!D11)))</f>
        <v/>
      </c>
      <c r="BU17" s="353" t="str">
        <f ca="1">+IF(OFFSET('Water Data'!$D$29,0,10*ROW('Water Data'!D11))="","",OFFSET('Water Data'!$D$29,0,10*ROW('Water Data'!D11)))</f>
        <v/>
      </c>
      <c r="BV17" s="353" t="str">
        <f ca="1">+IF(OFFSET('Water Data'!$E$27,0,10*ROW('Water Data'!E11))="","",OFFSET('Water Data'!$E$27,0,10*ROW('Water Data'!E11)))</f>
        <v/>
      </c>
      <c r="BW17" s="353" t="str">
        <f ca="1">+IF(OFFSET('Water Data'!$E$28,0,10*ROW('Water Data'!E11))="","",OFFSET('Water Data'!$E$28,0,10*ROW('Water Data'!E11)))</f>
        <v/>
      </c>
      <c r="BX17" s="353" t="str">
        <f ca="1">+IF(OFFSET('Water Data'!$E$29,0,10*ROW('Water Data'!E11))="","",OFFSET('Water Data'!$E$29,0,10*ROW('Water Data'!E11)))</f>
        <v/>
      </c>
      <c r="BY17" s="353" t="str">
        <f ca="1">+IF(OFFSET('Water Data'!$F$27,0,10*ROW('Water Data'!F11))="","",OFFSET('Water Data'!$F$27,0,10*ROW('Water Data'!F11)))</f>
        <v/>
      </c>
      <c r="BZ17" s="353" t="str">
        <f ca="1">+IF(OFFSET('Water Data'!$F$28,0,10*ROW('Water Data'!F11))="","",OFFSET('Water Data'!$F$28,0,10*ROW('Water Data'!F11)))</f>
        <v/>
      </c>
      <c r="CA17" s="353" t="str">
        <f ca="1">+IF(OFFSET('Water Data'!$F$29,0,10*ROW('Water Data'!F11))="","",OFFSET('Water Data'!$F$29,0,10*ROW('Water Data'!F11)))</f>
        <v/>
      </c>
      <c r="CB17" s="353" t="str">
        <f ca="1">+IF(OFFSET('Water Data'!$G$27,0,10*ROW('Water Data'!G11))="","",OFFSET('Water Data'!$G$27,0,10*ROW('Water Data'!G11)))</f>
        <v/>
      </c>
      <c r="CC17" s="353" t="str">
        <f ca="1">+IF(OFFSET('Water Data'!$G$28,0,10*ROW('Water Data'!G11))="","",OFFSET('Water Data'!$G$28,0,10*ROW('Water Data'!G11)))</f>
        <v/>
      </c>
      <c r="CD17" s="353" t="str">
        <f ca="1">+IF(OFFSET('Water Data'!$G$29,0,10*ROW('Water Data'!G11))="","",OFFSET('Water Data'!$G$29,0,10*ROW('Water Data'!G11)))</f>
        <v/>
      </c>
      <c r="CE17" s="353" t="str">
        <f ca="1">+IF(OFFSET('Water Data'!$H$27,0,10*ROW('Water Data'!H11))="","",OFFSET('Water Data'!$H$27,0,10*ROW('Water Data'!H11)))</f>
        <v/>
      </c>
      <c r="CF17" s="353" t="str">
        <f ca="1">+IF(OFFSET('Water Data'!$H$28,0,10*ROW('Water Data'!H11))="","",OFFSET('Water Data'!$H$28,0,10*ROW('Water Data'!H11)))</f>
        <v/>
      </c>
      <c r="CG17" s="353" t="str">
        <f ca="1">+IF(OFFSET('Water Data'!$H$29,0,10*ROW('Water Data'!H11))="","",OFFSET('Water Data'!$H$29,0,10*ROW('Water Data'!H11)))</f>
        <v/>
      </c>
      <c r="CH17" s="353" t="str">
        <f ca="1">+IF(OFFSET('Water Data'!$I$27,0,10*ROW('Water Data'!I11))="","",OFFSET('Water Data'!$I$27,0,10*ROW('Water Data'!I11)))</f>
        <v/>
      </c>
      <c r="CI17" s="353" t="str">
        <f ca="1">+IF(OFFSET('Water Data'!$I$28,0,10*ROW('Water Data'!I11))="","",OFFSET('Water Data'!$I$28,0,10*ROW('Water Data'!I11)))</f>
        <v/>
      </c>
      <c r="CJ17" s="353" t="str">
        <f ca="1">+IF(OFFSET('Water Data'!$I$29,0,10*ROW('Water Data'!I11))="","",OFFSET('Water Data'!$I$29,0,10*ROW('Water Data'!I11)))</f>
        <v/>
      </c>
      <c r="CK17" s="353" t="str">
        <f ca="1">+IF(OFFSET('Sanitation Data'!$D$28,0,10*ROW('Sanitation Data'!D11))="","",OFFSET('Sanitation Data'!$D$28,0,10*ROW('Sanitation Data'!D11)))</f>
        <v/>
      </c>
      <c r="CL17" s="353" t="str">
        <f ca="1">+IF(OFFSET('Sanitation Data'!$D$29,0,10*ROW('Sanitation Data'!D11))="","",OFFSET('Sanitation Data'!$D$29,0,10*ROW('Sanitation Data'!D11)))</f>
        <v/>
      </c>
      <c r="CM17" s="353" t="str">
        <f ca="1">+IF(OFFSET('Sanitation Data'!$D$30,0,10*ROW('Sanitation Data'!D11))="","",OFFSET('Sanitation Data'!$D$30,0,10*ROW('Sanitation Data'!D11)))</f>
        <v/>
      </c>
      <c r="CN17" s="353" t="str">
        <f ca="1">+IF(OFFSET('Sanitation Data'!$D$31,0,10*ROW('Sanitation Data'!D11))="","",OFFSET('Sanitation Data'!$D$31,0,10*ROW('Sanitation Data'!D11)))</f>
        <v/>
      </c>
      <c r="CO17" s="353" t="str">
        <f ca="1">+IF(OFFSET('Sanitation Data'!$D$32,0,10*ROW('Sanitation Data'!D11))="","",OFFSET('Sanitation Data'!$D$32,0,10*ROW('Sanitation Data'!D11)))</f>
        <v/>
      </c>
      <c r="CP17" s="353" t="str">
        <f ca="1">+IF(OFFSET('Sanitation Data'!$E$28,0,10*ROW('Sanitation Data'!E11))="","",OFFSET('Sanitation Data'!$E$28,0,10*ROW('Sanitation Data'!E11)))</f>
        <v/>
      </c>
      <c r="CQ17" s="353" t="str">
        <f ca="1">+IF(OFFSET('Sanitation Data'!$E$29,0,10*ROW('Sanitation Data'!E11))="","",OFFSET('Sanitation Data'!$E$29,0,10*ROW('Sanitation Data'!E11)))</f>
        <v/>
      </c>
      <c r="CR17" s="353" t="str">
        <f ca="1">+IF(OFFSET('Sanitation Data'!$E$30,0,10*ROW('Sanitation Data'!E11))="","",OFFSET('Sanitation Data'!$E$30,0,10*ROW('Sanitation Data'!E11)))</f>
        <v/>
      </c>
      <c r="CS17" s="353" t="str">
        <f ca="1">+IF(OFFSET('Sanitation Data'!$E$31,0,10*ROW('Sanitation Data'!E11))="","",OFFSET('Sanitation Data'!$E$31,0,10*ROW('Sanitation Data'!E11)))</f>
        <v/>
      </c>
      <c r="CT17" s="353" t="str">
        <f ca="1">+IF(OFFSET('Sanitation Data'!$E$32,0,10*ROW('Sanitation Data'!E11))="","",OFFSET('Sanitation Data'!$E$32,0,10*ROW('Sanitation Data'!E11)))</f>
        <v/>
      </c>
      <c r="CU17" s="353" t="str">
        <f ca="1">+IF(OFFSET('Sanitation Data'!$F$28,0,10*ROW('Sanitation Data'!F11))="","",OFFSET('Sanitation Data'!$F$28,0,10*ROW('Sanitation Data'!F11)))</f>
        <v/>
      </c>
      <c r="CV17" s="353" t="str">
        <f ca="1">+IF(OFFSET('Sanitation Data'!$F$29,0,10*ROW('Sanitation Data'!F11))="","",OFFSET('Sanitation Data'!$F$29,0,10*ROW('Sanitation Data'!F11)))</f>
        <v/>
      </c>
      <c r="CW17" s="353" t="str">
        <f ca="1">+IF(OFFSET('Sanitation Data'!$F$30,0,10*ROW('Sanitation Data'!F11))="","",OFFSET('Sanitation Data'!$F$30,0,10*ROW('Sanitation Data'!F11)))</f>
        <v/>
      </c>
      <c r="CX17" s="353" t="str">
        <f ca="1">+IF(OFFSET('Sanitation Data'!$F$31,0,10*ROW('Sanitation Data'!F11))="","",OFFSET('Sanitation Data'!$F$31,0,10*ROW('Sanitation Data'!F11)))</f>
        <v/>
      </c>
      <c r="CY17" s="353" t="str">
        <f ca="1">+IF(OFFSET('Sanitation Data'!$F$32,0,10*ROW('Sanitation Data'!F11))="","",OFFSET('Sanitation Data'!$F$32,0,10*ROW('Sanitation Data'!F11)))</f>
        <v/>
      </c>
      <c r="CZ17" s="353" t="str">
        <f ca="1">+IF(OFFSET('Sanitation Data'!$G$28,0,10*ROW('Sanitation Data'!G11))="","",OFFSET('Sanitation Data'!$G$28,0,10*ROW('Sanitation Data'!G11)))</f>
        <v/>
      </c>
      <c r="DA17" s="353" t="str">
        <f ca="1">+IF(OFFSET('Sanitation Data'!$G$29,0,10*ROW('Sanitation Data'!G11))="","",OFFSET('Sanitation Data'!$G$29,0,10*ROW('Sanitation Data'!G11)))</f>
        <v/>
      </c>
      <c r="DB17" s="353" t="str">
        <f ca="1">+IF(OFFSET('Sanitation Data'!$G$30,0,10*ROW('Sanitation Data'!G11))="","",OFFSET('Sanitation Data'!$G$30,0,10*ROW('Sanitation Data'!G11)))</f>
        <v/>
      </c>
      <c r="DC17" s="353" t="str">
        <f ca="1">+IF(OFFSET('Sanitation Data'!$G$31,0,10*ROW('Sanitation Data'!G11))="","",OFFSET('Sanitation Data'!$G$31,0,10*ROW('Sanitation Data'!G11)))</f>
        <v/>
      </c>
      <c r="DD17" s="353" t="str">
        <f ca="1">+IF(OFFSET('Sanitation Data'!$G$32,0,10*ROW('Sanitation Data'!G11))="","",OFFSET('Sanitation Data'!$G$32,0,10*ROW('Sanitation Data'!G11)))</f>
        <v/>
      </c>
      <c r="DE17" s="353" t="str">
        <f ca="1">+IF(OFFSET('Sanitation Data'!$H$28,0,10*ROW('Sanitation Data'!H11))="","",OFFSET('Sanitation Data'!$H$28,0,10*ROW('Sanitation Data'!H11)))</f>
        <v/>
      </c>
      <c r="DF17" s="353" t="str">
        <f ca="1">+IF(OFFSET('Sanitation Data'!$H$29,0,10*ROW('Sanitation Data'!H11))="","",OFFSET('Sanitation Data'!$H$29,0,10*ROW('Sanitation Data'!H11)))</f>
        <v/>
      </c>
      <c r="DG17" s="353" t="str">
        <f ca="1">+IF(OFFSET('Sanitation Data'!$H$30,0,10*ROW('Sanitation Data'!H11))="","",OFFSET('Sanitation Data'!$H$30,0,10*ROW('Sanitation Data'!H11)))</f>
        <v/>
      </c>
      <c r="DH17" s="353" t="str">
        <f ca="1">+IF(OFFSET('Sanitation Data'!$H$31,0,10*ROW('Sanitation Data'!H11))="","",OFFSET('Sanitation Data'!$H$31,0,10*ROW('Sanitation Data'!H11)))</f>
        <v/>
      </c>
      <c r="DI17" s="353" t="str">
        <f ca="1">+IF(OFFSET('Sanitation Data'!$H$32,0,10*ROW('Sanitation Data'!H11))="","",OFFSET('Sanitation Data'!$H$32,0,10*ROW('Sanitation Data'!H11)))</f>
        <v/>
      </c>
      <c r="DJ17" s="353" t="str">
        <f ca="1">+IF(OFFSET('Sanitation Data'!$I$28,0,10*ROW('Sanitation Data'!I11))="","",OFFSET('Sanitation Data'!$I$28,0,10*ROW('Sanitation Data'!I11)))</f>
        <v/>
      </c>
      <c r="DK17" s="353" t="str">
        <f ca="1">+IF(OFFSET('Sanitation Data'!$I$29,0,10*ROW('Sanitation Data'!I11))="","",OFFSET('Sanitation Data'!$I$29,0,10*ROW('Sanitation Data'!I11)))</f>
        <v/>
      </c>
      <c r="DL17" s="353" t="str">
        <f ca="1">+IF(OFFSET('Sanitation Data'!$I$30,0,10*ROW('Sanitation Data'!I11))="","",OFFSET('Sanitation Data'!$I$30,0,10*ROW('Sanitation Data'!I11)))</f>
        <v/>
      </c>
      <c r="DM17" s="353" t="str">
        <f ca="1">+IF(OFFSET('Sanitation Data'!$I$31,0,10*ROW('Sanitation Data'!I11))="","",OFFSET('Sanitation Data'!$I$31,0,10*ROW('Sanitation Data'!I11)))</f>
        <v/>
      </c>
      <c r="DN17" s="353" t="str">
        <f ca="1">+IF(OFFSET('Sanitation Data'!$I$32,0,10*ROW('Sanitation Data'!I11))="","",OFFSET('Sanitation Data'!$I$32,0,10*ROW('Sanitation Data'!I11)))</f>
        <v/>
      </c>
      <c r="DO17" s="353" t="str">
        <f ca="1">+IF(OFFSET('Hygiene Data'!$D$11,0,10*ROW('Hygiene Data'!D11))="","",OFFSET('Hygiene Data'!$D$11,0,10*ROW('Hygiene Data'!D11)))</f>
        <v/>
      </c>
      <c r="DP17" s="353" t="str">
        <f ca="1">+IF(OFFSET('Hygiene Data'!$D$12,0,10*ROW('Hygiene Data'!D11))="","",OFFSET('Hygiene Data'!$D$12,0,10*ROW('Hygiene Data'!D11)))</f>
        <v/>
      </c>
      <c r="DQ17" s="353" t="str">
        <f ca="1">+IF(OFFSET('Hygiene Data'!$D$13,0,10*ROW('Hygiene Data'!D11))="","",OFFSET('Hygiene Data'!$D$13,0,10*ROW('Hygiene Data'!D11)))</f>
        <v/>
      </c>
      <c r="DR17" s="353" t="str">
        <f ca="1">+IF(OFFSET('Hygiene Data'!$E$11,0,10*ROW('Hygiene Data'!E11))="","",OFFSET('Hygiene Data'!$E$11,0,10*ROW('Hygiene Data'!E11)))</f>
        <v/>
      </c>
      <c r="DS17" s="353" t="str">
        <f ca="1">+IF(OFFSET('Hygiene Data'!$E$12,0,10*ROW('Hygiene Data'!E11))="","",OFFSET('Hygiene Data'!$E$12,0,10*ROW('Hygiene Data'!E11)))</f>
        <v/>
      </c>
      <c r="DT17" s="353" t="str">
        <f ca="1">+IF(OFFSET('Hygiene Data'!$E$13,0,10*ROW('Hygiene Data'!E11))="","",OFFSET('Hygiene Data'!$E$13,0,10*ROW('Hygiene Data'!E11)))</f>
        <v/>
      </c>
      <c r="DU17" s="353" t="str">
        <f ca="1">+IF(OFFSET('Hygiene Data'!$F$11,0,10*ROW('Hygiene Data'!F11))="","",OFFSET('Hygiene Data'!$F$11,0,10*ROW('Hygiene Data'!F11)))</f>
        <v/>
      </c>
      <c r="DV17" s="353" t="str">
        <f ca="1">+IF(OFFSET('Hygiene Data'!$F$12,0,10*ROW('Hygiene Data'!F11))="","",OFFSET('Hygiene Data'!$F$12,0,10*ROW('Hygiene Data'!F11)))</f>
        <v/>
      </c>
      <c r="DW17" s="353" t="str">
        <f ca="1">+IF(OFFSET('Hygiene Data'!$F$13,0,10*ROW('Hygiene Data'!F11))="","",OFFSET('Hygiene Data'!$F$13,0,10*ROW('Hygiene Data'!F11)))</f>
        <v/>
      </c>
      <c r="DX17" s="353" t="str">
        <f ca="1">+IF(OFFSET('Hygiene Data'!$G$11,0,10*ROW('Hygiene Data'!G11))="","",OFFSET('Hygiene Data'!$G$11,0,10*ROW('Hygiene Data'!G11)))</f>
        <v/>
      </c>
      <c r="DY17" s="353" t="str">
        <f ca="1">+IF(OFFSET('Hygiene Data'!$G$12,0,10*ROW('Hygiene Data'!G11))="","",OFFSET('Hygiene Data'!$G$12,0,10*ROW('Hygiene Data'!G11)))</f>
        <v/>
      </c>
      <c r="DZ17" s="353" t="str">
        <f ca="1">+IF(OFFSET('Hygiene Data'!$G$13,0,10*ROW('Hygiene Data'!G11))="","",OFFSET('Hygiene Data'!$G$13,0,10*ROW('Hygiene Data'!G11)))</f>
        <v/>
      </c>
      <c r="EA17" s="353" t="str">
        <f ca="1">+IF(OFFSET('Hygiene Data'!$H$11,0,10*ROW('Hygiene Data'!H11))="","",OFFSET('Hygiene Data'!$H$11,0,10*ROW('Hygiene Data'!H11)))</f>
        <v/>
      </c>
      <c r="EB17" s="353" t="str">
        <f ca="1">+IF(OFFSET('Hygiene Data'!$H$12,0,10*ROW('Hygiene Data'!H11))="","",OFFSET('Hygiene Data'!$H$12,0,10*ROW('Hygiene Data'!H11)))</f>
        <v/>
      </c>
      <c r="EC17" s="353" t="str">
        <f ca="1">+IF(OFFSET('Hygiene Data'!$H$13,0,10*ROW('Hygiene Data'!H11))="","",OFFSET('Hygiene Data'!$H$13,0,10*ROW('Hygiene Data'!H11)))</f>
        <v/>
      </c>
      <c r="ED17" s="353" t="str">
        <f ca="1">+IF(OFFSET('Hygiene Data'!$I$11,0,10*ROW('Hygiene Data'!I11))="","",OFFSET('Hygiene Data'!$I$11,0,10*ROW('Hygiene Data'!I11)))</f>
        <v/>
      </c>
      <c r="EE17" s="353" t="str">
        <f ca="1">+IF(OFFSET('Hygiene Data'!$I$12,0,10*ROW('Hygiene Data'!I11))="","",OFFSET('Hygiene Data'!$I$12,0,10*ROW('Hygiene Data'!I11)))</f>
        <v/>
      </c>
      <c r="EF17" s="353" t="str">
        <f ca="1">+IF(OFFSET('Hygiene Data'!$I$13,0,10*ROW('Hygiene Data'!I11))="","",OFFSET('Hygiene Data'!$I$13,0,10*ROW('Hygiene Data'!I11)))</f>
        <v/>
      </c>
    </row>
    <row r="18" spans="1:136" x14ac:dyDescent="0.25">
      <c r="A18" s="462" t="str">
        <f ca="1">+IF(OFFSET('Water Data'!$B$2,0,10*ROW('Water Data'!E12))="","",OFFSET('Water Data'!$B$2,0,10*ROW('Water Data'!E12)))</f>
        <v/>
      </c>
      <c r="B18" s="46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89" t="str">
        <f t="shared" ca="1" si="0"/>
        <v/>
      </c>
      <c r="D18" s="49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6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3" t="str">
        <f ca="1">+IF(OFFSET('Water Data'!$D$27,0,10*ROW('Water Data'!D12))="","",OFFSET('Water Data'!$D$27,0,10*ROW('Water Data'!D12)))</f>
        <v/>
      </c>
      <c r="BT18" s="353" t="str">
        <f ca="1">+IF(OFFSET('Water Data'!$D$28,0,10*ROW('Water Data'!D12))="","",OFFSET('Water Data'!$D$28,0,10*ROW('Water Data'!D12)))</f>
        <v/>
      </c>
      <c r="BU18" s="353" t="str">
        <f ca="1">+IF(OFFSET('Water Data'!$D$29,0,10*ROW('Water Data'!D12))="","",OFFSET('Water Data'!$D$29,0,10*ROW('Water Data'!D12)))</f>
        <v/>
      </c>
      <c r="BV18" s="353" t="str">
        <f ca="1">+IF(OFFSET('Water Data'!$E$27,0,10*ROW('Water Data'!E12))="","",OFFSET('Water Data'!$E$27,0,10*ROW('Water Data'!E12)))</f>
        <v/>
      </c>
      <c r="BW18" s="353" t="str">
        <f ca="1">+IF(OFFSET('Water Data'!$E$28,0,10*ROW('Water Data'!E12))="","",OFFSET('Water Data'!$E$28,0,10*ROW('Water Data'!E12)))</f>
        <v/>
      </c>
      <c r="BX18" s="353" t="str">
        <f ca="1">+IF(OFFSET('Water Data'!$E$29,0,10*ROW('Water Data'!E12))="","",OFFSET('Water Data'!$E$29,0,10*ROW('Water Data'!E12)))</f>
        <v/>
      </c>
      <c r="BY18" s="353" t="str">
        <f ca="1">+IF(OFFSET('Water Data'!$F$27,0,10*ROW('Water Data'!F12))="","",OFFSET('Water Data'!$F$27,0,10*ROW('Water Data'!F12)))</f>
        <v/>
      </c>
      <c r="BZ18" s="353" t="str">
        <f ca="1">+IF(OFFSET('Water Data'!$F$28,0,10*ROW('Water Data'!F12))="","",OFFSET('Water Data'!$F$28,0,10*ROW('Water Data'!F12)))</f>
        <v/>
      </c>
      <c r="CA18" s="353" t="str">
        <f ca="1">+IF(OFFSET('Water Data'!$F$29,0,10*ROW('Water Data'!F12))="","",OFFSET('Water Data'!$F$29,0,10*ROW('Water Data'!F12)))</f>
        <v/>
      </c>
      <c r="CB18" s="353" t="str">
        <f ca="1">+IF(OFFSET('Water Data'!$G$27,0,10*ROW('Water Data'!G12))="","",OFFSET('Water Data'!$G$27,0,10*ROW('Water Data'!G12)))</f>
        <v/>
      </c>
      <c r="CC18" s="353" t="str">
        <f ca="1">+IF(OFFSET('Water Data'!$G$28,0,10*ROW('Water Data'!G12))="","",OFFSET('Water Data'!$G$28,0,10*ROW('Water Data'!G12)))</f>
        <v/>
      </c>
      <c r="CD18" s="353" t="str">
        <f ca="1">+IF(OFFSET('Water Data'!$G$29,0,10*ROW('Water Data'!G12))="","",OFFSET('Water Data'!$G$29,0,10*ROW('Water Data'!G12)))</f>
        <v/>
      </c>
      <c r="CE18" s="353" t="str">
        <f ca="1">+IF(OFFSET('Water Data'!$H$27,0,10*ROW('Water Data'!H12))="","",OFFSET('Water Data'!$H$27,0,10*ROW('Water Data'!H12)))</f>
        <v/>
      </c>
      <c r="CF18" s="353" t="str">
        <f ca="1">+IF(OFFSET('Water Data'!$H$28,0,10*ROW('Water Data'!H12))="","",OFFSET('Water Data'!$H$28,0,10*ROW('Water Data'!H12)))</f>
        <v/>
      </c>
      <c r="CG18" s="353" t="str">
        <f ca="1">+IF(OFFSET('Water Data'!$H$29,0,10*ROW('Water Data'!H12))="","",OFFSET('Water Data'!$H$29,0,10*ROW('Water Data'!H12)))</f>
        <v/>
      </c>
      <c r="CH18" s="353" t="str">
        <f ca="1">+IF(OFFSET('Water Data'!$I$27,0,10*ROW('Water Data'!I12))="","",OFFSET('Water Data'!$I$27,0,10*ROW('Water Data'!I12)))</f>
        <v/>
      </c>
      <c r="CI18" s="353" t="str">
        <f ca="1">+IF(OFFSET('Water Data'!$I$28,0,10*ROW('Water Data'!I12))="","",OFFSET('Water Data'!$I$28,0,10*ROW('Water Data'!I12)))</f>
        <v/>
      </c>
      <c r="CJ18" s="353" t="str">
        <f ca="1">+IF(OFFSET('Water Data'!$I$29,0,10*ROW('Water Data'!I12))="","",OFFSET('Water Data'!$I$29,0,10*ROW('Water Data'!I12)))</f>
        <v/>
      </c>
      <c r="CK18" s="353" t="str">
        <f ca="1">+IF(OFFSET('Sanitation Data'!$D$28,0,10*ROW('Sanitation Data'!D12))="","",OFFSET('Sanitation Data'!$D$28,0,10*ROW('Sanitation Data'!D12)))</f>
        <v/>
      </c>
      <c r="CL18" s="353" t="str">
        <f ca="1">+IF(OFFSET('Sanitation Data'!$D$29,0,10*ROW('Sanitation Data'!D12))="","",OFFSET('Sanitation Data'!$D$29,0,10*ROW('Sanitation Data'!D12)))</f>
        <v/>
      </c>
      <c r="CM18" s="353" t="str">
        <f ca="1">+IF(OFFSET('Sanitation Data'!$D$30,0,10*ROW('Sanitation Data'!D12))="","",OFFSET('Sanitation Data'!$D$30,0,10*ROW('Sanitation Data'!D12)))</f>
        <v/>
      </c>
      <c r="CN18" s="353" t="str">
        <f ca="1">+IF(OFFSET('Sanitation Data'!$D$31,0,10*ROW('Sanitation Data'!D12))="","",OFFSET('Sanitation Data'!$D$31,0,10*ROW('Sanitation Data'!D12)))</f>
        <v/>
      </c>
      <c r="CO18" s="353" t="str">
        <f ca="1">+IF(OFFSET('Sanitation Data'!$D$32,0,10*ROW('Sanitation Data'!D12))="","",OFFSET('Sanitation Data'!$D$32,0,10*ROW('Sanitation Data'!D12)))</f>
        <v/>
      </c>
      <c r="CP18" s="353" t="str">
        <f ca="1">+IF(OFFSET('Sanitation Data'!$E$28,0,10*ROW('Sanitation Data'!E12))="","",OFFSET('Sanitation Data'!$E$28,0,10*ROW('Sanitation Data'!E12)))</f>
        <v/>
      </c>
      <c r="CQ18" s="353" t="str">
        <f ca="1">+IF(OFFSET('Sanitation Data'!$E$29,0,10*ROW('Sanitation Data'!E12))="","",OFFSET('Sanitation Data'!$E$29,0,10*ROW('Sanitation Data'!E12)))</f>
        <v/>
      </c>
      <c r="CR18" s="353" t="str">
        <f ca="1">+IF(OFFSET('Sanitation Data'!$E$30,0,10*ROW('Sanitation Data'!E12))="","",OFFSET('Sanitation Data'!$E$30,0,10*ROW('Sanitation Data'!E12)))</f>
        <v/>
      </c>
      <c r="CS18" s="353" t="str">
        <f ca="1">+IF(OFFSET('Sanitation Data'!$E$31,0,10*ROW('Sanitation Data'!E12))="","",OFFSET('Sanitation Data'!$E$31,0,10*ROW('Sanitation Data'!E12)))</f>
        <v/>
      </c>
      <c r="CT18" s="353" t="str">
        <f ca="1">+IF(OFFSET('Sanitation Data'!$E$32,0,10*ROW('Sanitation Data'!E12))="","",OFFSET('Sanitation Data'!$E$32,0,10*ROW('Sanitation Data'!E12)))</f>
        <v/>
      </c>
      <c r="CU18" s="353" t="str">
        <f ca="1">+IF(OFFSET('Sanitation Data'!$F$28,0,10*ROW('Sanitation Data'!F12))="","",OFFSET('Sanitation Data'!$F$28,0,10*ROW('Sanitation Data'!F12)))</f>
        <v/>
      </c>
      <c r="CV18" s="353" t="str">
        <f ca="1">+IF(OFFSET('Sanitation Data'!$F$29,0,10*ROW('Sanitation Data'!F12))="","",OFFSET('Sanitation Data'!$F$29,0,10*ROW('Sanitation Data'!F12)))</f>
        <v/>
      </c>
      <c r="CW18" s="353" t="str">
        <f ca="1">+IF(OFFSET('Sanitation Data'!$F$30,0,10*ROW('Sanitation Data'!F12))="","",OFFSET('Sanitation Data'!$F$30,0,10*ROW('Sanitation Data'!F12)))</f>
        <v/>
      </c>
      <c r="CX18" s="353" t="str">
        <f ca="1">+IF(OFFSET('Sanitation Data'!$F$31,0,10*ROW('Sanitation Data'!F12))="","",OFFSET('Sanitation Data'!$F$31,0,10*ROW('Sanitation Data'!F12)))</f>
        <v/>
      </c>
      <c r="CY18" s="353" t="str">
        <f ca="1">+IF(OFFSET('Sanitation Data'!$F$32,0,10*ROW('Sanitation Data'!F12))="","",OFFSET('Sanitation Data'!$F$32,0,10*ROW('Sanitation Data'!F12)))</f>
        <v/>
      </c>
      <c r="CZ18" s="353" t="str">
        <f ca="1">+IF(OFFSET('Sanitation Data'!$G$28,0,10*ROW('Sanitation Data'!G12))="","",OFFSET('Sanitation Data'!$G$28,0,10*ROW('Sanitation Data'!G12)))</f>
        <v/>
      </c>
      <c r="DA18" s="353" t="str">
        <f ca="1">+IF(OFFSET('Sanitation Data'!$G$29,0,10*ROW('Sanitation Data'!G12))="","",OFFSET('Sanitation Data'!$G$29,0,10*ROW('Sanitation Data'!G12)))</f>
        <v/>
      </c>
      <c r="DB18" s="353" t="str">
        <f ca="1">+IF(OFFSET('Sanitation Data'!$G$30,0,10*ROW('Sanitation Data'!G12))="","",OFFSET('Sanitation Data'!$G$30,0,10*ROW('Sanitation Data'!G12)))</f>
        <v/>
      </c>
      <c r="DC18" s="353" t="str">
        <f ca="1">+IF(OFFSET('Sanitation Data'!$G$31,0,10*ROW('Sanitation Data'!G12))="","",OFFSET('Sanitation Data'!$G$31,0,10*ROW('Sanitation Data'!G12)))</f>
        <v/>
      </c>
      <c r="DD18" s="353" t="str">
        <f ca="1">+IF(OFFSET('Sanitation Data'!$G$32,0,10*ROW('Sanitation Data'!G12))="","",OFFSET('Sanitation Data'!$G$32,0,10*ROW('Sanitation Data'!G12)))</f>
        <v/>
      </c>
      <c r="DE18" s="353" t="str">
        <f ca="1">+IF(OFFSET('Sanitation Data'!$H$28,0,10*ROW('Sanitation Data'!H12))="","",OFFSET('Sanitation Data'!$H$28,0,10*ROW('Sanitation Data'!H12)))</f>
        <v/>
      </c>
      <c r="DF18" s="353" t="str">
        <f ca="1">+IF(OFFSET('Sanitation Data'!$H$29,0,10*ROW('Sanitation Data'!H12))="","",OFFSET('Sanitation Data'!$H$29,0,10*ROW('Sanitation Data'!H12)))</f>
        <v/>
      </c>
      <c r="DG18" s="353" t="str">
        <f ca="1">+IF(OFFSET('Sanitation Data'!$H$30,0,10*ROW('Sanitation Data'!H12))="","",OFFSET('Sanitation Data'!$H$30,0,10*ROW('Sanitation Data'!H12)))</f>
        <v/>
      </c>
      <c r="DH18" s="353" t="str">
        <f ca="1">+IF(OFFSET('Sanitation Data'!$H$31,0,10*ROW('Sanitation Data'!H12))="","",OFFSET('Sanitation Data'!$H$31,0,10*ROW('Sanitation Data'!H12)))</f>
        <v/>
      </c>
      <c r="DI18" s="353" t="str">
        <f ca="1">+IF(OFFSET('Sanitation Data'!$H$32,0,10*ROW('Sanitation Data'!H12))="","",OFFSET('Sanitation Data'!$H$32,0,10*ROW('Sanitation Data'!H12)))</f>
        <v/>
      </c>
      <c r="DJ18" s="353" t="str">
        <f ca="1">+IF(OFFSET('Sanitation Data'!$I$28,0,10*ROW('Sanitation Data'!I12))="","",OFFSET('Sanitation Data'!$I$28,0,10*ROW('Sanitation Data'!I12)))</f>
        <v/>
      </c>
      <c r="DK18" s="353" t="str">
        <f ca="1">+IF(OFFSET('Sanitation Data'!$I$29,0,10*ROW('Sanitation Data'!I12))="","",OFFSET('Sanitation Data'!$I$29,0,10*ROW('Sanitation Data'!I12)))</f>
        <v/>
      </c>
      <c r="DL18" s="353" t="str">
        <f ca="1">+IF(OFFSET('Sanitation Data'!$I$30,0,10*ROW('Sanitation Data'!I12))="","",OFFSET('Sanitation Data'!$I$30,0,10*ROW('Sanitation Data'!I12)))</f>
        <v/>
      </c>
      <c r="DM18" s="353" t="str">
        <f ca="1">+IF(OFFSET('Sanitation Data'!$I$31,0,10*ROW('Sanitation Data'!I12))="","",OFFSET('Sanitation Data'!$I$31,0,10*ROW('Sanitation Data'!I12)))</f>
        <v/>
      </c>
      <c r="DN18" s="353" t="str">
        <f ca="1">+IF(OFFSET('Sanitation Data'!$I$32,0,10*ROW('Sanitation Data'!I12))="","",OFFSET('Sanitation Data'!$I$32,0,10*ROW('Sanitation Data'!I12)))</f>
        <v/>
      </c>
      <c r="DO18" s="353" t="str">
        <f ca="1">+IF(OFFSET('Hygiene Data'!$D$11,0,10*ROW('Hygiene Data'!D12))="","",OFFSET('Hygiene Data'!$D$11,0,10*ROW('Hygiene Data'!D12)))</f>
        <v/>
      </c>
      <c r="DP18" s="353" t="str">
        <f ca="1">+IF(OFFSET('Hygiene Data'!$D$12,0,10*ROW('Hygiene Data'!D12))="","",OFFSET('Hygiene Data'!$D$12,0,10*ROW('Hygiene Data'!D12)))</f>
        <v/>
      </c>
      <c r="DQ18" s="353" t="str">
        <f ca="1">+IF(OFFSET('Hygiene Data'!$D$13,0,10*ROW('Hygiene Data'!D12))="","",OFFSET('Hygiene Data'!$D$13,0,10*ROW('Hygiene Data'!D12)))</f>
        <v/>
      </c>
      <c r="DR18" s="353" t="str">
        <f ca="1">+IF(OFFSET('Hygiene Data'!$E$11,0,10*ROW('Hygiene Data'!E12))="","",OFFSET('Hygiene Data'!$E$11,0,10*ROW('Hygiene Data'!E12)))</f>
        <v/>
      </c>
      <c r="DS18" s="353" t="str">
        <f ca="1">+IF(OFFSET('Hygiene Data'!$E$12,0,10*ROW('Hygiene Data'!E12))="","",OFFSET('Hygiene Data'!$E$12,0,10*ROW('Hygiene Data'!E12)))</f>
        <v/>
      </c>
      <c r="DT18" s="353" t="str">
        <f ca="1">+IF(OFFSET('Hygiene Data'!$E$13,0,10*ROW('Hygiene Data'!E12))="","",OFFSET('Hygiene Data'!$E$13,0,10*ROW('Hygiene Data'!E12)))</f>
        <v/>
      </c>
      <c r="DU18" s="353" t="str">
        <f ca="1">+IF(OFFSET('Hygiene Data'!$F$11,0,10*ROW('Hygiene Data'!F12))="","",OFFSET('Hygiene Data'!$F$11,0,10*ROW('Hygiene Data'!F12)))</f>
        <v/>
      </c>
      <c r="DV18" s="353" t="str">
        <f ca="1">+IF(OFFSET('Hygiene Data'!$F$12,0,10*ROW('Hygiene Data'!F12))="","",OFFSET('Hygiene Data'!$F$12,0,10*ROW('Hygiene Data'!F12)))</f>
        <v/>
      </c>
      <c r="DW18" s="353" t="str">
        <f ca="1">+IF(OFFSET('Hygiene Data'!$F$13,0,10*ROW('Hygiene Data'!F12))="","",OFFSET('Hygiene Data'!$F$13,0,10*ROW('Hygiene Data'!F12)))</f>
        <v/>
      </c>
      <c r="DX18" s="353" t="str">
        <f ca="1">+IF(OFFSET('Hygiene Data'!$G$11,0,10*ROW('Hygiene Data'!G12))="","",OFFSET('Hygiene Data'!$G$11,0,10*ROW('Hygiene Data'!G12)))</f>
        <v/>
      </c>
      <c r="DY18" s="353" t="str">
        <f ca="1">+IF(OFFSET('Hygiene Data'!$G$12,0,10*ROW('Hygiene Data'!G12))="","",OFFSET('Hygiene Data'!$G$12,0,10*ROW('Hygiene Data'!G12)))</f>
        <v/>
      </c>
      <c r="DZ18" s="353" t="str">
        <f ca="1">+IF(OFFSET('Hygiene Data'!$G$13,0,10*ROW('Hygiene Data'!G12))="","",OFFSET('Hygiene Data'!$G$13,0,10*ROW('Hygiene Data'!G12)))</f>
        <v/>
      </c>
      <c r="EA18" s="353" t="str">
        <f ca="1">+IF(OFFSET('Hygiene Data'!$H$11,0,10*ROW('Hygiene Data'!H12))="","",OFFSET('Hygiene Data'!$H$11,0,10*ROW('Hygiene Data'!H12)))</f>
        <v/>
      </c>
      <c r="EB18" s="353" t="str">
        <f ca="1">+IF(OFFSET('Hygiene Data'!$H$12,0,10*ROW('Hygiene Data'!H12))="","",OFFSET('Hygiene Data'!$H$12,0,10*ROW('Hygiene Data'!H12)))</f>
        <v/>
      </c>
      <c r="EC18" s="353" t="str">
        <f ca="1">+IF(OFFSET('Hygiene Data'!$H$13,0,10*ROW('Hygiene Data'!H12))="","",OFFSET('Hygiene Data'!$H$13,0,10*ROW('Hygiene Data'!H12)))</f>
        <v/>
      </c>
      <c r="ED18" s="353" t="str">
        <f ca="1">+IF(OFFSET('Hygiene Data'!$I$11,0,10*ROW('Hygiene Data'!I12))="","",OFFSET('Hygiene Data'!$I$11,0,10*ROW('Hygiene Data'!I12)))</f>
        <v/>
      </c>
      <c r="EE18" s="353" t="str">
        <f ca="1">+IF(OFFSET('Hygiene Data'!$I$12,0,10*ROW('Hygiene Data'!I12))="","",OFFSET('Hygiene Data'!$I$12,0,10*ROW('Hygiene Data'!I12)))</f>
        <v/>
      </c>
      <c r="EF18" s="353" t="str">
        <f ca="1">+IF(OFFSET('Hygiene Data'!$I$13,0,10*ROW('Hygiene Data'!I12))="","",OFFSET('Hygiene Data'!$I$13,0,10*ROW('Hygiene Data'!I12)))</f>
        <v/>
      </c>
    </row>
    <row r="19" spans="1:136" x14ac:dyDescent="0.25">
      <c r="A19" s="462" t="str">
        <f ca="1">+IF(OFFSET('Water Data'!$B$2,0,10*ROW('Water Data'!E13))="","",OFFSET('Water Data'!$B$2,0,10*ROW('Water Data'!E13)))</f>
        <v/>
      </c>
      <c r="B19" s="46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89" t="str">
        <f t="shared" ca="1" si="0"/>
        <v/>
      </c>
      <c r="D19" s="49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6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3" t="str">
        <f ca="1">+IF(OFFSET('Water Data'!$D$27,0,10*ROW('Water Data'!D13))="","",OFFSET('Water Data'!$D$27,0,10*ROW('Water Data'!D13)))</f>
        <v/>
      </c>
      <c r="BT19" s="353" t="str">
        <f ca="1">+IF(OFFSET('Water Data'!$D$28,0,10*ROW('Water Data'!D13))="","",OFFSET('Water Data'!$D$28,0,10*ROW('Water Data'!D13)))</f>
        <v/>
      </c>
      <c r="BU19" s="353" t="str">
        <f ca="1">+IF(OFFSET('Water Data'!$D$29,0,10*ROW('Water Data'!D13))="","",OFFSET('Water Data'!$D$29,0,10*ROW('Water Data'!D13)))</f>
        <v/>
      </c>
      <c r="BV19" s="353" t="str">
        <f ca="1">+IF(OFFSET('Water Data'!$E$27,0,10*ROW('Water Data'!E13))="","",OFFSET('Water Data'!$E$27,0,10*ROW('Water Data'!E13)))</f>
        <v/>
      </c>
      <c r="BW19" s="353" t="str">
        <f ca="1">+IF(OFFSET('Water Data'!$E$28,0,10*ROW('Water Data'!E13))="","",OFFSET('Water Data'!$E$28,0,10*ROW('Water Data'!E13)))</f>
        <v/>
      </c>
      <c r="BX19" s="353" t="str">
        <f ca="1">+IF(OFFSET('Water Data'!$E$29,0,10*ROW('Water Data'!E13))="","",OFFSET('Water Data'!$E$29,0,10*ROW('Water Data'!E13)))</f>
        <v/>
      </c>
      <c r="BY19" s="353" t="str">
        <f ca="1">+IF(OFFSET('Water Data'!$F$27,0,10*ROW('Water Data'!F13))="","",OFFSET('Water Data'!$F$27,0,10*ROW('Water Data'!F13)))</f>
        <v/>
      </c>
      <c r="BZ19" s="353" t="str">
        <f ca="1">+IF(OFFSET('Water Data'!$F$28,0,10*ROW('Water Data'!F13))="","",OFFSET('Water Data'!$F$28,0,10*ROW('Water Data'!F13)))</f>
        <v/>
      </c>
      <c r="CA19" s="353" t="str">
        <f ca="1">+IF(OFFSET('Water Data'!$F$29,0,10*ROW('Water Data'!F13))="","",OFFSET('Water Data'!$F$29,0,10*ROW('Water Data'!F13)))</f>
        <v/>
      </c>
      <c r="CB19" s="353" t="str">
        <f ca="1">+IF(OFFSET('Water Data'!$G$27,0,10*ROW('Water Data'!G13))="","",OFFSET('Water Data'!$G$27,0,10*ROW('Water Data'!G13)))</f>
        <v/>
      </c>
      <c r="CC19" s="353" t="str">
        <f ca="1">+IF(OFFSET('Water Data'!$G$28,0,10*ROW('Water Data'!G13))="","",OFFSET('Water Data'!$G$28,0,10*ROW('Water Data'!G13)))</f>
        <v/>
      </c>
      <c r="CD19" s="353" t="str">
        <f ca="1">+IF(OFFSET('Water Data'!$G$29,0,10*ROW('Water Data'!G13))="","",OFFSET('Water Data'!$G$29,0,10*ROW('Water Data'!G13)))</f>
        <v/>
      </c>
      <c r="CE19" s="353" t="str">
        <f ca="1">+IF(OFFSET('Water Data'!$H$27,0,10*ROW('Water Data'!H13))="","",OFFSET('Water Data'!$H$27,0,10*ROW('Water Data'!H13)))</f>
        <v/>
      </c>
      <c r="CF19" s="353" t="str">
        <f ca="1">+IF(OFFSET('Water Data'!$H$28,0,10*ROW('Water Data'!H13))="","",OFFSET('Water Data'!$H$28,0,10*ROW('Water Data'!H13)))</f>
        <v/>
      </c>
      <c r="CG19" s="353" t="str">
        <f ca="1">+IF(OFFSET('Water Data'!$H$29,0,10*ROW('Water Data'!H13))="","",OFFSET('Water Data'!$H$29,0,10*ROW('Water Data'!H13)))</f>
        <v/>
      </c>
      <c r="CH19" s="353" t="str">
        <f ca="1">+IF(OFFSET('Water Data'!$I$27,0,10*ROW('Water Data'!I13))="","",OFFSET('Water Data'!$I$27,0,10*ROW('Water Data'!I13)))</f>
        <v/>
      </c>
      <c r="CI19" s="353" t="str">
        <f ca="1">+IF(OFFSET('Water Data'!$I$28,0,10*ROW('Water Data'!I13))="","",OFFSET('Water Data'!$I$28,0,10*ROW('Water Data'!I13)))</f>
        <v/>
      </c>
      <c r="CJ19" s="353" t="str">
        <f ca="1">+IF(OFFSET('Water Data'!$I$29,0,10*ROW('Water Data'!I13))="","",OFFSET('Water Data'!$I$29,0,10*ROW('Water Data'!I13)))</f>
        <v/>
      </c>
      <c r="CK19" s="353" t="str">
        <f ca="1">+IF(OFFSET('Sanitation Data'!$D$28,0,10*ROW('Sanitation Data'!D13))="","",OFFSET('Sanitation Data'!$D$28,0,10*ROW('Sanitation Data'!D13)))</f>
        <v/>
      </c>
      <c r="CL19" s="353" t="str">
        <f ca="1">+IF(OFFSET('Sanitation Data'!$D$29,0,10*ROW('Sanitation Data'!D13))="","",OFFSET('Sanitation Data'!$D$29,0,10*ROW('Sanitation Data'!D13)))</f>
        <v/>
      </c>
      <c r="CM19" s="353" t="str">
        <f ca="1">+IF(OFFSET('Sanitation Data'!$D$30,0,10*ROW('Sanitation Data'!D13))="","",OFFSET('Sanitation Data'!$D$30,0,10*ROW('Sanitation Data'!D13)))</f>
        <v/>
      </c>
      <c r="CN19" s="353" t="str">
        <f ca="1">+IF(OFFSET('Sanitation Data'!$D$31,0,10*ROW('Sanitation Data'!D13))="","",OFFSET('Sanitation Data'!$D$31,0,10*ROW('Sanitation Data'!D13)))</f>
        <v/>
      </c>
      <c r="CO19" s="353" t="str">
        <f ca="1">+IF(OFFSET('Sanitation Data'!$D$32,0,10*ROW('Sanitation Data'!D13))="","",OFFSET('Sanitation Data'!$D$32,0,10*ROW('Sanitation Data'!D13)))</f>
        <v/>
      </c>
      <c r="CP19" s="353" t="str">
        <f ca="1">+IF(OFFSET('Sanitation Data'!$E$28,0,10*ROW('Sanitation Data'!E13))="","",OFFSET('Sanitation Data'!$E$28,0,10*ROW('Sanitation Data'!E13)))</f>
        <v/>
      </c>
      <c r="CQ19" s="353" t="str">
        <f ca="1">+IF(OFFSET('Sanitation Data'!$E$29,0,10*ROW('Sanitation Data'!E13))="","",OFFSET('Sanitation Data'!$E$29,0,10*ROW('Sanitation Data'!E13)))</f>
        <v/>
      </c>
      <c r="CR19" s="353" t="str">
        <f ca="1">+IF(OFFSET('Sanitation Data'!$E$30,0,10*ROW('Sanitation Data'!E13))="","",OFFSET('Sanitation Data'!$E$30,0,10*ROW('Sanitation Data'!E13)))</f>
        <v/>
      </c>
      <c r="CS19" s="353" t="str">
        <f ca="1">+IF(OFFSET('Sanitation Data'!$E$31,0,10*ROW('Sanitation Data'!E13))="","",OFFSET('Sanitation Data'!$E$31,0,10*ROW('Sanitation Data'!E13)))</f>
        <v/>
      </c>
      <c r="CT19" s="353" t="str">
        <f ca="1">+IF(OFFSET('Sanitation Data'!$E$32,0,10*ROW('Sanitation Data'!E13))="","",OFFSET('Sanitation Data'!$E$32,0,10*ROW('Sanitation Data'!E13)))</f>
        <v/>
      </c>
      <c r="CU19" s="353" t="str">
        <f ca="1">+IF(OFFSET('Sanitation Data'!$F$28,0,10*ROW('Sanitation Data'!F13))="","",OFFSET('Sanitation Data'!$F$28,0,10*ROW('Sanitation Data'!F13)))</f>
        <v/>
      </c>
      <c r="CV19" s="353" t="str">
        <f ca="1">+IF(OFFSET('Sanitation Data'!$F$29,0,10*ROW('Sanitation Data'!F13))="","",OFFSET('Sanitation Data'!$F$29,0,10*ROW('Sanitation Data'!F13)))</f>
        <v/>
      </c>
      <c r="CW19" s="353" t="str">
        <f ca="1">+IF(OFFSET('Sanitation Data'!$F$30,0,10*ROW('Sanitation Data'!F13))="","",OFFSET('Sanitation Data'!$F$30,0,10*ROW('Sanitation Data'!F13)))</f>
        <v/>
      </c>
      <c r="CX19" s="353" t="str">
        <f ca="1">+IF(OFFSET('Sanitation Data'!$F$31,0,10*ROW('Sanitation Data'!F13))="","",OFFSET('Sanitation Data'!$F$31,0,10*ROW('Sanitation Data'!F13)))</f>
        <v/>
      </c>
      <c r="CY19" s="353" t="str">
        <f ca="1">+IF(OFFSET('Sanitation Data'!$F$32,0,10*ROW('Sanitation Data'!F13))="","",OFFSET('Sanitation Data'!$F$32,0,10*ROW('Sanitation Data'!F13)))</f>
        <v/>
      </c>
      <c r="CZ19" s="353" t="str">
        <f ca="1">+IF(OFFSET('Sanitation Data'!$G$28,0,10*ROW('Sanitation Data'!G13))="","",OFFSET('Sanitation Data'!$G$28,0,10*ROW('Sanitation Data'!G13)))</f>
        <v/>
      </c>
      <c r="DA19" s="353" t="str">
        <f ca="1">+IF(OFFSET('Sanitation Data'!$G$29,0,10*ROW('Sanitation Data'!G13))="","",OFFSET('Sanitation Data'!$G$29,0,10*ROW('Sanitation Data'!G13)))</f>
        <v/>
      </c>
      <c r="DB19" s="353" t="str">
        <f ca="1">+IF(OFFSET('Sanitation Data'!$G$30,0,10*ROW('Sanitation Data'!G13))="","",OFFSET('Sanitation Data'!$G$30,0,10*ROW('Sanitation Data'!G13)))</f>
        <v/>
      </c>
      <c r="DC19" s="353" t="str">
        <f ca="1">+IF(OFFSET('Sanitation Data'!$G$31,0,10*ROW('Sanitation Data'!G13))="","",OFFSET('Sanitation Data'!$G$31,0,10*ROW('Sanitation Data'!G13)))</f>
        <v/>
      </c>
      <c r="DD19" s="353" t="str">
        <f ca="1">+IF(OFFSET('Sanitation Data'!$G$32,0,10*ROW('Sanitation Data'!G13))="","",OFFSET('Sanitation Data'!$G$32,0,10*ROW('Sanitation Data'!G13)))</f>
        <v/>
      </c>
      <c r="DE19" s="353" t="str">
        <f ca="1">+IF(OFFSET('Sanitation Data'!$H$28,0,10*ROW('Sanitation Data'!H13))="","",OFFSET('Sanitation Data'!$H$28,0,10*ROW('Sanitation Data'!H13)))</f>
        <v/>
      </c>
      <c r="DF19" s="353" t="str">
        <f ca="1">+IF(OFFSET('Sanitation Data'!$H$29,0,10*ROW('Sanitation Data'!H13))="","",OFFSET('Sanitation Data'!$H$29,0,10*ROW('Sanitation Data'!H13)))</f>
        <v/>
      </c>
      <c r="DG19" s="353" t="str">
        <f ca="1">+IF(OFFSET('Sanitation Data'!$H$30,0,10*ROW('Sanitation Data'!H13))="","",OFFSET('Sanitation Data'!$H$30,0,10*ROW('Sanitation Data'!H13)))</f>
        <v/>
      </c>
      <c r="DH19" s="353" t="str">
        <f ca="1">+IF(OFFSET('Sanitation Data'!$H$31,0,10*ROW('Sanitation Data'!H13))="","",OFFSET('Sanitation Data'!$H$31,0,10*ROW('Sanitation Data'!H13)))</f>
        <v/>
      </c>
      <c r="DI19" s="353" t="str">
        <f ca="1">+IF(OFFSET('Sanitation Data'!$H$32,0,10*ROW('Sanitation Data'!H13))="","",OFFSET('Sanitation Data'!$H$32,0,10*ROW('Sanitation Data'!H13)))</f>
        <v/>
      </c>
      <c r="DJ19" s="353" t="str">
        <f ca="1">+IF(OFFSET('Sanitation Data'!$I$28,0,10*ROW('Sanitation Data'!I13))="","",OFFSET('Sanitation Data'!$I$28,0,10*ROW('Sanitation Data'!I13)))</f>
        <v/>
      </c>
      <c r="DK19" s="353" t="str">
        <f ca="1">+IF(OFFSET('Sanitation Data'!$I$29,0,10*ROW('Sanitation Data'!I13))="","",OFFSET('Sanitation Data'!$I$29,0,10*ROW('Sanitation Data'!I13)))</f>
        <v/>
      </c>
      <c r="DL19" s="353" t="str">
        <f ca="1">+IF(OFFSET('Sanitation Data'!$I$30,0,10*ROW('Sanitation Data'!I13))="","",OFFSET('Sanitation Data'!$I$30,0,10*ROW('Sanitation Data'!I13)))</f>
        <v/>
      </c>
      <c r="DM19" s="353" t="str">
        <f ca="1">+IF(OFFSET('Sanitation Data'!$I$31,0,10*ROW('Sanitation Data'!I13))="","",OFFSET('Sanitation Data'!$I$31,0,10*ROW('Sanitation Data'!I13)))</f>
        <v/>
      </c>
      <c r="DN19" s="353" t="str">
        <f ca="1">+IF(OFFSET('Sanitation Data'!$I$32,0,10*ROW('Sanitation Data'!I13))="","",OFFSET('Sanitation Data'!$I$32,0,10*ROW('Sanitation Data'!I13)))</f>
        <v/>
      </c>
      <c r="DO19" s="353" t="str">
        <f ca="1">+IF(OFFSET('Hygiene Data'!$D$11,0,10*ROW('Hygiene Data'!D13))="","",OFFSET('Hygiene Data'!$D$11,0,10*ROW('Hygiene Data'!D13)))</f>
        <v/>
      </c>
      <c r="DP19" s="353" t="str">
        <f ca="1">+IF(OFFSET('Hygiene Data'!$D$12,0,10*ROW('Hygiene Data'!D13))="","",OFFSET('Hygiene Data'!$D$12,0,10*ROW('Hygiene Data'!D13)))</f>
        <v/>
      </c>
      <c r="DQ19" s="353" t="str">
        <f ca="1">+IF(OFFSET('Hygiene Data'!$D$13,0,10*ROW('Hygiene Data'!D13))="","",OFFSET('Hygiene Data'!$D$13,0,10*ROW('Hygiene Data'!D13)))</f>
        <v/>
      </c>
      <c r="DR19" s="353" t="str">
        <f ca="1">+IF(OFFSET('Hygiene Data'!$E$11,0,10*ROW('Hygiene Data'!E13))="","",OFFSET('Hygiene Data'!$E$11,0,10*ROW('Hygiene Data'!E13)))</f>
        <v/>
      </c>
      <c r="DS19" s="353" t="str">
        <f ca="1">+IF(OFFSET('Hygiene Data'!$E$12,0,10*ROW('Hygiene Data'!E13))="","",OFFSET('Hygiene Data'!$E$12,0,10*ROW('Hygiene Data'!E13)))</f>
        <v/>
      </c>
      <c r="DT19" s="353" t="str">
        <f ca="1">+IF(OFFSET('Hygiene Data'!$E$13,0,10*ROW('Hygiene Data'!E13))="","",OFFSET('Hygiene Data'!$E$13,0,10*ROW('Hygiene Data'!E13)))</f>
        <v/>
      </c>
      <c r="DU19" s="353" t="str">
        <f ca="1">+IF(OFFSET('Hygiene Data'!$F$11,0,10*ROW('Hygiene Data'!F13))="","",OFFSET('Hygiene Data'!$F$11,0,10*ROW('Hygiene Data'!F13)))</f>
        <v/>
      </c>
      <c r="DV19" s="353" t="str">
        <f ca="1">+IF(OFFSET('Hygiene Data'!$F$12,0,10*ROW('Hygiene Data'!F13))="","",OFFSET('Hygiene Data'!$F$12,0,10*ROW('Hygiene Data'!F13)))</f>
        <v/>
      </c>
      <c r="DW19" s="353" t="str">
        <f ca="1">+IF(OFFSET('Hygiene Data'!$F$13,0,10*ROW('Hygiene Data'!F13))="","",OFFSET('Hygiene Data'!$F$13,0,10*ROW('Hygiene Data'!F13)))</f>
        <v/>
      </c>
      <c r="DX19" s="353" t="str">
        <f ca="1">+IF(OFFSET('Hygiene Data'!$G$11,0,10*ROW('Hygiene Data'!G13))="","",OFFSET('Hygiene Data'!$G$11,0,10*ROW('Hygiene Data'!G13)))</f>
        <v/>
      </c>
      <c r="DY19" s="353" t="str">
        <f ca="1">+IF(OFFSET('Hygiene Data'!$G$12,0,10*ROW('Hygiene Data'!G13))="","",OFFSET('Hygiene Data'!$G$12,0,10*ROW('Hygiene Data'!G13)))</f>
        <v/>
      </c>
      <c r="DZ19" s="353" t="str">
        <f ca="1">+IF(OFFSET('Hygiene Data'!$G$13,0,10*ROW('Hygiene Data'!G13))="","",OFFSET('Hygiene Data'!$G$13,0,10*ROW('Hygiene Data'!G13)))</f>
        <v/>
      </c>
      <c r="EA19" s="353" t="str">
        <f ca="1">+IF(OFFSET('Hygiene Data'!$H$11,0,10*ROW('Hygiene Data'!H13))="","",OFFSET('Hygiene Data'!$H$11,0,10*ROW('Hygiene Data'!H13)))</f>
        <v/>
      </c>
      <c r="EB19" s="353" t="str">
        <f ca="1">+IF(OFFSET('Hygiene Data'!$H$12,0,10*ROW('Hygiene Data'!H13))="","",OFFSET('Hygiene Data'!$H$12,0,10*ROW('Hygiene Data'!H13)))</f>
        <v/>
      </c>
      <c r="EC19" s="353" t="str">
        <f ca="1">+IF(OFFSET('Hygiene Data'!$H$13,0,10*ROW('Hygiene Data'!H13))="","",OFFSET('Hygiene Data'!$H$13,0,10*ROW('Hygiene Data'!H13)))</f>
        <v/>
      </c>
      <c r="ED19" s="353" t="str">
        <f ca="1">+IF(OFFSET('Hygiene Data'!$I$11,0,10*ROW('Hygiene Data'!I13))="","",OFFSET('Hygiene Data'!$I$11,0,10*ROW('Hygiene Data'!I13)))</f>
        <v/>
      </c>
      <c r="EE19" s="353" t="str">
        <f ca="1">+IF(OFFSET('Hygiene Data'!$I$12,0,10*ROW('Hygiene Data'!I13))="","",OFFSET('Hygiene Data'!$I$12,0,10*ROW('Hygiene Data'!I13)))</f>
        <v/>
      </c>
      <c r="EF19" s="353" t="str">
        <f ca="1">+IF(OFFSET('Hygiene Data'!$I$13,0,10*ROW('Hygiene Data'!I13))="","",OFFSET('Hygiene Data'!$I$13,0,10*ROW('Hygiene Data'!I13)))</f>
        <v/>
      </c>
    </row>
    <row r="20" spans="1:136" x14ac:dyDescent="0.25">
      <c r="A20" s="462" t="str">
        <f ca="1">+IF(OFFSET('Water Data'!$B$2,0,10*ROW('Water Data'!E14))="","",OFFSET('Water Data'!$B$2,0,10*ROW('Water Data'!E14)))</f>
        <v/>
      </c>
      <c r="B20" s="46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89" t="str">
        <f t="shared" ca="1" si="0"/>
        <v/>
      </c>
      <c r="D20" s="49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6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3" t="str">
        <f ca="1">+IF(OFFSET('Water Data'!$D$27,0,10*ROW('Water Data'!D14))="","",OFFSET('Water Data'!$D$27,0,10*ROW('Water Data'!D14)))</f>
        <v/>
      </c>
      <c r="BT20" s="353" t="str">
        <f ca="1">+IF(OFFSET('Water Data'!$D$28,0,10*ROW('Water Data'!D14))="","",OFFSET('Water Data'!$D$28,0,10*ROW('Water Data'!D14)))</f>
        <v/>
      </c>
      <c r="BU20" s="353" t="str">
        <f ca="1">+IF(OFFSET('Water Data'!$D$29,0,10*ROW('Water Data'!D14))="","",OFFSET('Water Data'!$D$29,0,10*ROW('Water Data'!D14)))</f>
        <v/>
      </c>
      <c r="BV20" s="353" t="str">
        <f ca="1">+IF(OFFSET('Water Data'!$E$27,0,10*ROW('Water Data'!E14))="","",OFFSET('Water Data'!$E$27,0,10*ROW('Water Data'!E14)))</f>
        <v/>
      </c>
      <c r="BW20" s="353" t="str">
        <f ca="1">+IF(OFFSET('Water Data'!$E$28,0,10*ROW('Water Data'!E14))="","",OFFSET('Water Data'!$E$28,0,10*ROW('Water Data'!E14)))</f>
        <v/>
      </c>
      <c r="BX20" s="353" t="str">
        <f ca="1">+IF(OFFSET('Water Data'!$E$29,0,10*ROW('Water Data'!E14))="","",OFFSET('Water Data'!$E$29,0,10*ROW('Water Data'!E14)))</f>
        <v/>
      </c>
      <c r="BY20" s="353" t="str">
        <f ca="1">+IF(OFFSET('Water Data'!$F$27,0,10*ROW('Water Data'!F14))="","",OFFSET('Water Data'!$F$27,0,10*ROW('Water Data'!F14)))</f>
        <v/>
      </c>
      <c r="BZ20" s="353" t="str">
        <f ca="1">+IF(OFFSET('Water Data'!$F$28,0,10*ROW('Water Data'!F14))="","",OFFSET('Water Data'!$F$28,0,10*ROW('Water Data'!F14)))</f>
        <v/>
      </c>
      <c r="CA20" s="353" t="str">
        <f ca="1">+IF(OFFSET('Water Data'!$F$29,0,10*ROW('Water Data'!F14))="","",OFFSET('Water Data'!$F$29,0,10*ROW('Water Data'!F14)))</f>
        <v/>
      </c>
      <c r="CB20" s="353" t="str">
        <f ca="1">+IF(OFFSET('Water Data'!$G$27,0,10*ROW('Water Data'!G14))="","",OFFSET('Water Data'!$G$27,0,10*ROW('Water Data'!G14)))</f>
        <v/>
      </c>
      <c r="CC20" s="353" t="str">
        <f ca="1">+IF(OFFSET('Water Data'!$G$28,0,10*ROW('Water Data'!G14))="","",OFFSET('Water Data'!$G$28,0,10*ROW('Water Data'!G14)))</f>
        <v/>
      </c>
      <c r="CD20" s="353" t="str">
        <f ca="1">+IF(OFFSET('Water Data'!$G$29,0,10*ROW('Water Data'!G14))="","",OFFSET('Water Data'!$G$29,0,10*ROW('Water Data'!G14)))</f>
        <v/>
      </c>
      <c r="CE20" s="353" t="str">
        <f ca="1">+IF(OFFSET('Water Data'!$H$27,0,10*ROW('Water Data'!H14))="","",OFFSET('Water Data'!$H$27,0,10*ROW('Water Data'!H14)))</f>
        <v/>
      </c>
      <c r="CF20" s="353" t="str">
        <f ca="1">+IF(OFFSET('Water Data'!$H$28,0,10*ROW('Water Data'!H14))="","",OFFSET('Water Data'!$H$28,0,10*ROW('Water Data'!H14)))</f>
        <v/>
      </c>
      <c r="CG20" s="353" t="str">
        <f ca="1">+IF(OFFSET('Water Data'!$H$29,0,10*ROW('Water Data'!H14))="","",OFFSET('Water Data'!$H$29,0,10*ROW('Water Data'!H14)))</f>
        <v/>
      </c>
      <c r="CH20" s="353" t="str">
        <f ca="1">+IF(OFFSET('Water Data'!$I$27,0,10*ROW('Water Data'!I14))="","",OFFSET('Water Data'!$I$27,0,10*ROW('Water Data'!I14)))</f>
        <v/>
      </c>
      <c r="CI20" s="353" t="str">
        <f ca="1">+IF(OFFSET('Water Data'!$I$28,0,10*ROW('Water Data'!I14))="","",OFFSET('Water Data'!$I$28,0,10*ROW('Water Data'!I14)))</f>
        <v/>
      </c>
      <c r="CJ20" s="353" t="str">
        <f ca="1">+IF(OFFSET('Water Data'!$I$29,0,10*ROW('Water Data'!I14))="","",OFFSET('Water Data'!$I$29,0,10*ROW('Water Data'!I14)))</f>
        <v/>
      </c>
      <c r="CK20" s="353" t="str">
        <f ca="1">+IF(OFFSET('Sanitation Data'!$D$28,0,10*ROW('Sanitation Data'!D14))="","",OFFSET('Sanitation Data'!$D$28,0,10*ROW('Sanitation Data'!D14)))</f>
        <v/>
      </c>
      <c r="CL20" s="353" t="str">
        <f ca="1">+IF(OFFSET('Sanitation Data'!$D$29,0,10*ROW('Sanitation Data'!D14))="","",OFFSET('Sanitation Data'!$D$29,0,10*ROW('Sanitation Data'!D14)))</f>
        <v/>
      </c>
      <c r="CM20" s="353" t="str">
        <f ca="1">+IF(OFFSET('Sanitation Data'!$D$30,0,10*ROW('Sanitation Data'!D14))="","",OFFSET('Sanitation Data'!$D$30,0,10*ROW('Sanitation Data'!D14)))</f>
        <v/>
      </c>
      <c r="CN20" s="353" t="str">
        <f ca="1">+IF(OFFSET('Sanitation Data'!$D$31,0,10*ROW('Sanitation Data'!D14))="","",OFFSET('Sanitation Data'!$D$31,0,10*ROW('Sanitation Data'!D14)))</f>
        <v/>
      </c>
      <c r="CO20" s="353" t="str">
        <f ca="1">+IF(OFFSET('Sanitation Data'!$D$32,0,10*ROW('Sanitation Data'!D14))="","",OFFSET('Sanitation Data'!$D$32,0,10*ROW('Sanitation Data'!D14)))</f>
        <v/>
      </c>
      <c r="CP20" s="353" t="str">
        <f ca="1">+IF(OFFSET('Sanitation Data'!$E$28,0,10*ROW('Sanitation Data'!E14))="","",OFFSET('Sanitation Data'!$E$28,0,10*ROW('Sanitation Data'!E14)))</f>
        <v/>
      </c>
      <c r="CQ20" s="353" t="str">
        <f ca="1">+IF(OFFSET('Sanitation Data'!$E$29,0,10*ROW('Sanitation Data'!E14))="","",OFFSET('Sanitation Data'!$E$29,0,10*ROW('Sanitation Data'!E14)))</f>
        <v/>
      </c>
      <c r="CR20" s="353" t="str">
        <f ca="1">+IF(OFFSET('Sanitation Data'!$E$30,0,10*ROW('Sanitation Data'!E14))="","",OFFSET('Sanitation Data'!$E$30,0,10*ROW('Sanitation Data'!E14)))</f>
        <v/>
      </c>
      <c r="CS20" s="353" t="str">
        <f ca="1">+IF(OFFSET('Sanitation Data'!$E$31,0,10*ROW('Sanitation Data'!E14))="","",OFFSET('Sanitation Data'!$E$31,0,10*ROW('Sanitation Data'!E14)))</f>
        <v/>
      </c>
      <c r="CT20" s="353" t="str">
        <f ca="1">+IF(OFFSET('Sanitation Data'!$E$32,0,10*ROW('Sanitation Data'!E14))="","",OFFSET('Sanitation Data'!$E$32,0,10*ROW('Sanitation Data'!E14)))</f>
        <v/>
      </c>
      <c r="CU20" s="353" t="str">
        <f ca="1">+IF(OFFSET('Sanitation Data'!$F$28,0,10*ROW('Sanitation Data'!F14))="","",OFFSET('Sanitation Data'!$F$28,0,10*ROW('Sanitation Data'!F14)))</f>
        <v/>
      </c>
      <c r="CV20" s="353" t="str">
        <f ca="1">+IF(OFFSET('Sanitation Data'!$F$29,0,10*ROW('Sanitation Data'!F14))="","",OFFSET('Sanitation Data'!$F$29,0,10*ROW('Sanitation Data'!F14)))</f>
        <v/>
      </c>
      <c r="CW20" s="353" t="str">
        <f ca="1">+IF(OFFSET('Sanitation Data'!$F$30,0,10*ROW('Sanitation Data'!F14))="","",OFFSET('Sanitation Data'!$F$30,0,10*ROW('Sanitation Data'!F14)))</f>
        <v/>
      </c>
      <c r="CX20" s="353" t="str">
        <f ca="1">+IF(OFFSET('Sanitation Data'!$F$31,0,10*ROW('Sanitation Data'!F14))="","",OFFSET('Sanitation Data'!$F$31,0,10*ROW('Sanitation Data'!F14)))</f>
        <v/>
      </c>
      <c r="CY20" s="353" t="str">
        <f ca="1">+IF(OFFSET('Sanitation Data'!$F$32,0,10*ROW('Sanitation Data'!F14))="","",OFFSET('Sanitation Data'!$F$32,0,10*ROW('Sanitation Data'!F14)))</f>
        <v/>
      </c>
      <c r="CZ20" s="353" t="str">
        <f ca="1">+IF(OFFSET('Sanitation Data'!$G$28,0,10*ROW('Sanitation Data'!G14))="","",OFFSET('Sanitation Data'!$G$28,0,10*ROW('Sanitation Data'!G14)))</f>
        <v/>
      </c>
      <c r="DA20" s="353" t="str">
        <f ca="1">+IF(OFFSET('Sanitation Data'!$G$29,0,10*ROW('Sanitation Data'!G14))="","",OFFSET('Sanitation Data'!$G$29,0,10*ROW('Sanitation Data'!G14)))</f>
        <v/>
      </c>
      <c r="DB20" s="353" t="str">
        <f ca="1">+IF(OFFSET('Sanitation Data'!$G$30,0,10*ROW('Sanitation Data'!G14))="","",OFFSET('Sanitation Data'!$G$30,0,10*ROW('Sanitation Data'!G14)))</f>
        <v/>
      </c>
      <c r="DC20" s="353" t="str">
        <f ca="1">+IF(OFFSET('Sanitation Data'!$G$31,0,10*ROW('Sanitation Data'!G14))="","",OFFSET('Sanitation Data'!$G$31,0,10*ROW('Sanitation Data'!G14)))</f>
        <v/>
      </c>
      <c r="DD20" s="353" t="str">
        <f ca="1">+IF(OFFSET('Sanitation Data'!$G$32,0,10*ROW('Sanitation Data'!G14))="","",OFFSET('Sanitation Data'!$G$32,0,10*ROW('Sanitation Data'!G14)))</f>
        <v/>
      </c>
      <c r="DE20" s="353" t="str">
        <f ca="1">+IF(OFFSET('Sanitation Data'!$H$28,0,10*ROW('Sanitation Data'!H14))="","",OFFSET('Sanitation Data'!$H$28,0,10*ROW('Sanitation Data'!H14)))</f>
        <v/>
      </c>
      <c r="DF20" s="353" t="str">
        <f ca="1">+IF(OFFSET('Sanitation Data'!$H$29,0,10*ROW('Sanitation Data'!H14))="","",OFFSET('Sanitation Data'!$H$29,0,10*ROW('Sanitation Data'!H14)))</f>
        <v/>
      </c>
      <c r="DG20" s="353" t="str">
        <f ca="1">+IF(OFFSET('Sanitation Data'!$H$30,0,10*ROW('Sanitation Data'!H14))="","",OFFSET('Sanitation Data'!$H$30,0,10*ROW('Sanitation Data'!H14)))</f>
        <v/>
      </c>
      <c r="DH20" s="353" t="str">
        <f ca="1">+IF(OFFSET('Sanitation Data'!$H$31,0,10*ROW('Sanitation Data'!H14))="","",OFFSET('Sanitation Data'!$H$31,0,10*ROW('Sanitation Data'!H14)))</f>
        <v/>
      </c>
      <c r="DI20" s="353" t="str">
        <f ca="1">+IF(OFFSET('Sanitation Data'!$H$32,0,10*ROW('Sanitation Data'!H14))="","",OFFSET('Sanitation Data'!$H$32,0,10*ROW('Sanitation Data'!H14)))</f>
        <v/>
      </c>
      <c r="DJ20" s="353" t="str">
        <f ca="1">+IF(OFFSET('Sanitation Data'!$I$28,0,10*ROW('Sanitation Data'!I14))="","",OFFSET('Sanitation Data'!$I$28,0,10*ROW('Sanitation Data'!I14)))</f>
        <v/>
      </c>
      <c r="DK20" s="353" t="str">
        <f ca="1">+IF(OFFSET('Sanitation Data'!$I$29,0,10*ROW('Sanitation Data'!I14))="","",OFFSET('Sanitation Data'!$I$29,0,10*ROW('Sanitation Data'!I14)))</f>
        <v/>
      </c>
      <c r="DL20" s="353" t="str">
        <f ca="1">+IF(OFFSET('Sanitation Data'!$I$30,0,10*ROW('Sanitation Data'!I14))="","",OFFSET('Sanitation Data'!$I$30,0,10*ROW('Sanitation Data'!I14)))</f>
        <v/>
      </c>
      <c r="DM20" s="353" t="str">
        <f ca="1">+IF(OFFSET('Sanitation Data'!$I$31,0,10*ROW('Sanitation Data'!I14))="","",OFFSET('Sanitation Data'!$I$31,0,10*ROW('Sanitation Data'!I14)))</f>
        <v/>
      </c>
      <c r="DN20" s="353" t="str">
        <f ca="1">+IF(OFFSET('Sanitation Data'!$I$32,0,10*ROW('Sanitation Data'!I14))="","",OFFSET('Sanitation Data'!$I$32,0,10*ROW('Sanitation Data'!I14)))</f>
        <v/>
      </c>
      <c r="DO20" s="353" t="str">
        <f ca="1">+IF(OFFSET('Hygiene Data'!$D$11,0,10*ROW('Hygiene Data'!D14))="","",OFFSET('Hygiene Data'!$D$11,0,10*ROW('Hygiene Data'!D14)))</f>
        <v/>
      </c>
      <c r="DP20" s="353" t="str">
        <f ca="1">+IF(OFFSET('Hygiene Data'!$D$12,0,10*ROW('Hygiene Data'!D14))="","",OFFSET('Hygiene Data'!$D$12,0,10*ROW('Hygiene Data'!D14)))</f>
        <v/>
      </c>
      <c r="DQ20" s="353" t="str">
        <f ca="1">+IF(OFFSET('Hygiene Data'!$D$13,0,10*ROW('Hygiene Data'!D14))="","",OFFSET('Hygiene Data'!$D$13,0,10*ROW('Hygiene Data'!D14)))</f>
        <v/>
      </c>
      <c r="DR20" s="353" t="str">
        <f ca="1">+IF(OFFSET('Hygiene Data'!$E$11,0,10*ROW('Hygiene Data'!E14))="","",OFFSET('Hygiene Data'!$E$11,0,10*ROW('Hygiene Data'!E14)))</f>
        <v/>
      </c>
      <c r="DS20" s="353" t="str">
        <f ca="1">+IF(OFFSET('Hygiene Data'!$E$12,0,10*ROW('Hygiene Data'!E14))="","",OFFSET('Hygiene Data'!$E$12,0,10*ROW('Hygiene Data'!E14)))</f>
        <v/>
      </c>
      <c r="DT20" s="353" t="str">
        <f ca="1">+IF(OFFSET('Hygiene Data'!$E$13,0,10*ROW('Hygiene Data'!E14))="","",OFFSET('Hygiene Data'!$E$13,0,10*ROW('Hygiene Data'!E14)))</f>
        <v/>
      </c>
      <c r="DU20" s="353" t="str">
        <f ca="1">+IF(OFFSET('Hygiene Data'!$F$11,0,10*ROW('Hygiene Data'!F14))="","",OFFSET('Hygiene Data'!$F$11,0,10*ROW('Hygiene Data'!F14)))</f>
        <v/>
      </c>
      <c r="DV20" s="353" t="str">
        <f ca="1">+IF(OFFSET('Hygiene Data'!$F$12,0,10*ROW('Hygiene Data'!F14))="","",OFFSET('Hygiene Data'!$F$12,0,10*ROW('Hygiene Data'!F14)))</f>
        <v/>
      </c>
      <c r="DW20" s="353" t="str">
        <f ca="1">+IF(OFFSET('Hygiene Data'!$F$13,0,10*ROW('Hygiene Data'!F14))="","",OFFSET('Hygiene Data'!$F$13,0,10*ROW('Hygiene Data'!F14)))</f>
        <v/>
      </c>
      <c r="DX20" s="353" t="str">
        <f ca="1">+IF(OFFSET('Hygiene Data'!$G$11,0,10*ROW('Hygiene Data'!G14))="","",OFFSET('Hygiene Data'!$G$11,0,10*ROW('Hygiene Data'!G14)))</f>
        <v/>
      </c>
      <c r="DY20" s="353" t="str">
        <f ca="1">+IF(OFFSET('Hygiene Data'!$G$12,0,10*ROW('Hygiene Data'!G14))="","",OFFSET('Hygiene Data'!$G$12,0,10*ROW('Hygiene Data'!G14)))</f>
        <v/>
      </c>
      <c r="DZ20" s="353" t="str">
        <f ca="1">+IF(OFFSET('Hygiene Data'!$G$13,0,10*ROW('Hygiene Data'!G14))="","",OFFSET('Hygiene Data'!$G$13,0,10*ROW('Hygiene Data'!G14)))</f>
        <v/>
      </c>
      <c r="EA20" s="353" t="str">
        <f ca="1">+IF(OFFSET('Hygiene Data'!$H$11,0,10*ROW('Hygiene Data'!H14))="","",OFFSET('Hygiene Data'!$H$11,0,10*ROW('Hygiene Data'!H14)))</f>
        <v/>
      </c>
      <c r="EB20" s="353" t="str">
        <f ca="1">+IF(OFFSET('Hygiene Data'!$H$12,0,10*ROW('Hygiene Data'!H14))="","",OFFSET('Hygiene Data'!$H$12,0,10*ROW('Hygiene Data'!H14)))</f>
        <v/>
      </c>
      <c r="EC20" s="353" t="str">
        <f ca="1">+IF(OFFSET('Hygiene Data'!$H$13,0,10*ROW('Hygiene Data'!H14))="","",OFFSET('Hygiene Data'!$H$13,0,10*ROW('Hygiene Data'!H14)))</f>
        <v/>
      </c>
      <c r="ED20" s="353" t="str">
        <f ca="1">+IF(OFFSET('Hygiene Data'!$I$11,0,10*ROW('Hygiene Data'!I14))="","",OFFSET('Hygiene Data'!$I$11,0,10*ROW('Hygiene Data'!I14)))</f>
        <v/>
      </c>
      <c r="EE20" s="353" t="str">
        <f ca="1">+IF(OFFSET('Hygiene Data'!$I$12,0,10*ROW('Hygiene Data'!I14))="","",OFFSET('Hygiene Data'!$I$12,0,10*ROW('Hygiene Data'!I14)))</f>
        <v/>
      </c>
      <c r="EF20" s="353" t="str">
        <f ca="1">+IF(OFFSET('Hygiene Data'!$I$13,0,10*ROW('Hygiene Data'!I14))="","",OFFSET('Hygiene Data'!$I$13,0,10*ROW('Hygiene Data'!I14)))</f>
        <v/>
      </c>
    </row>
    <row r="21" spans="1:136" x14ac:dyDescent="0.25">
      <c r="A21" s="462" t="str">
        <f ca="1">+IF(OFFSET('Water Data'!$B$2,0,10*ROW('Water Data'!E15))="","",OFFSET('Water Data'!$B$2,0,10*ROW('Water Data'!E15)))</f>
        <v/>
      </c>
      <c r="B21" s="46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89" t="str">
        <f t="shared" ca="1" si="0"/>
        <v/>
      </c>
      <c r="D21" s="49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6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3" t="str">
        <f ca="1">+IF(OFFSET('Water Data'!$D$27,0,10*ROW('Water Data'!D15))="","",OFFSET('Water Data'!$D$27,0,10*ROW('Water Data'!D15)))</f>
        <v/>
      </c>
      <c r="BT21" s="353" t="str">
        <f ca="1">+IF(OFFSET('Water Data'!$D$28,0,10*ROW('Water Data'!D15))="","",OFFSET('Water Data'!$D$28,0,10*ROW('Water Data'!D15)))</f>
        <v/>
      </c>
      <c r="BU21" s="353" t="str">
        <f ca="1">+IF(OFFSET('Water Data'!$D$29,0,10*ROW('Water Data'!D15))="","",OFFSET('Water Data'!$D$29,0,10*ROW('Water Data'!D15)))</f>
        <v/>
      </c>
      <c r="BV21" s="353" t="str">
        <f ca="1">+IF(OFFSET('Water Data'!$E$27,0,10*ROW('Water Data'!E15))="","",OFFSET('Water Data'!$E$27,0,10*ROW('Water Data'!E15)))</f>
        <v/>
      </c>
      <c r="BW21" s="353" t="str">
        <f ca="1">+IF(OFFSET('Water Data'!$E$28,0,10*ROW('Water Data'!E15))="","",OFFSET('Water Data'!$E$28,0,10*ROW('Water Data'!E15)))</f>
        <v/>
      </c>
      <c r="BX21" s="353" t="str">
        <f ca="1">+IF(OFFSET('Water Data'!$E$29,0,10*ROW('Water Data'!E15))="","",OFFSET('Water Data'!$E$29,0,10*ROW('Water Data'!E15)))</f>
        <v/>
      </c>
      <c r="BY21" s="353" t="str">
        <f ca="1">+IF(OFFSET('Water Data'!$F$27,0,10*ROW('Water Data'!F15))="","",OFFSET('Water Data'!$F$27,0,10*ROW('Water Data'!F15)))</f>
        <v/>
      </c>
      <c r="BZ21" s="353" t="str">
        <f ca="1">+IF(OFFSET('Water Data'!$F$28,0,10*ROW('Water Data'!F15))="","",OFFSET('Water Data'!$F$28,0,10*ROW('Water Data'!F15)))</f>
        <v/>
      </c>
      <c r="CA21" s="353" t="str">
        <f ca="1">+IF(OFFSET('Water Data'!$F$29,0,10*ROW('Water Data'!F15))="","",OFFSET('Water Data'!$F$29,0,10*ROW('Water Data'!F15)))</f>
        <v/>
      </c>
      <c r="CB21" s="353" t="str">
        <f ca="1">+IF(OFFSET('Water Data'!$G$27,0,10*ROW('Water Data'!G15))="","",OFFSET('Water Data'!$G$27,0,10*ROW('Water Data'!G15)))</f>
        <v/>
      </c>
      <c r="CC21" s="353" t="str">
        <f ca="1">+IF(OFFSET('Water Data'!$G$28,0,10*ROW('Water Data'!G15))="","",OFFSET('Water Data'!$G$28,0,10*ROW('Water Data'!G15)))</f>
        <v/>
      </c>
      <c r="CD21" s="353" t="str">
        <f ca="1">+IF(OFFSET('Water Data'!$G$29,0,10*ROW('Water Data'!G15))="","",OFFSET('Water Data'!$G$29,0,10*ROW('Water Data'!G15)))</f>
        <v/>
      </c>
      <c r="CE21" s="353" t="str">
        <f ca="1">+IF(OFFSET('Water Data'!$H$27,0,10*ROW('Water Data'!H15))="","",OFFSET('Water Data'!$H$27,0,10*ROW('Water Data'!H15)))</f>
        <v/>
      </c>
      <c r="CF21" s="353" t="str">
        <f ca="1">+IF(OFFSET('Water Data'!$H$28,0,10*ROW('Water Data'!H15))="","",OFFSET('Water Data'!$H$28,0,10*ROW('Water Data'!H15)))</f>
        <v/>
      </c>
      <c r="CG21" s="353" t="str">
        <f ca="1">+IF(OFFSET('Water Data'!$H$29,0,10*ROW('Water Data'!H15))="","",OFFSET('Water Data'!$H$29,0,10*ROW('Water Data'!H15)))</f>
        <v/>
      </c>
      <c r="CH21" s="353" t="str">
        <f ca="1">+IF(OFFSET('Water Data'!$I$27,0,10*ROW('Water Data'!I15))="","",OFFSET('Water Data'!$I$27,0,10*ROW('Water Data'!I15)))</f>
        <v/>
      </c>
      <c r="CI21" s="353" t="str">
        <f ca="1">+IF(OFFSET('Water Data'!$I$28,0,10*ROW('Water Data'!I15))="","",OFFSET('Water Data'!$I$28,0,10*ROW('Water Data'!I15)))</f>
        <v/>
      </c>
      <c r="CJ21" s="353" t="str">
        <f ca="1">+IF(OFFSET('Water Data'!$I$29,0,10*ROW('Water Data'!I15))="","",OFFSET('Water Data'!$I$29,0,10*ROW('Water Data'!I15)))</f>
        <v/>
      </c>
      <c r="CK21" s="353" t="str">
        <f ca="1">+IF(OFFSET('Sanitation Data'!$D$28,0,10*ROW('Sanitation Data'!D15))="","",OFFSET('Sanitation Data'!$D$28,0,10*ROW('Sanitation Data'!D15)))</f>
        <v/>
      </c>
      <c r="CL21" s="353" t="str">
        <f ca="1">+IF(OFFSET('Sanitation Data'!$D$29,0,10*ROW('Sanitation Data'!D15))="","",OFFSET('Sanitation Data'!$D$29,0,10*ROW('Sanitation Data'!D15)))</f>
        <v/>
      </c>
      <c r="CM21" s="353" t="str">
        <f ca="1">+IF(OFFSET('Sanitation Data'!$D$30,0,10*ROW('Sanitation Data'!D15))="","",OFFSET('Sanitation Data'!$D$30,0,10*ROW('Sanitation Data'!D15)))</f>
        <v/>
      </c>
      <c r="CN21" s="353" t="str">
        <f ca="1">+IF(OFFSET('Sanitation Data'!$D$31,0,10*ROW('Sanitation Data'!D15))="","",OFFSET('Sanitation Data'!$D$31,0,10*ROW('Sanitation Data'!D15)))</f>
        <v/>
      </c>
      <c r="CO21" s="353" t="str">
        <f ca="1">+IF(OFFSET('Sanitation Data'!$D$32,0,10*ROW('Sanitation Data'!D15))="","",OFFSET('Sanitation Data'!$D$32,0,10*ROW('Sanitation Data'!D15)))</f>
        <v/>
      </c>
      <c r="CP21" s="353" t="str">
        <f ca="1">+IF(OFFSET('Sanitation Data'!$E$28,0,10*ROW('Sanitation Data'!E15))="","",OFFSET('Sanitation Data'!$E$28,0,10*ROW('Sanitation Data'!E15)))</f>
        <v/>
      </c>
      <c r="CQ21" s="353" t="str">
        <f ca="1">+IF(OFFSET('Sanitation Data'!$E$29,0,10*ROW('Sanitation Data'!E15))="","",OFFSET('Sanitation Data'!$E$29,0,10*ROW('Sanitation Data'!E15)))</f>
        <v/>
      </c>
      <c r="CR21" s="353" t="str">
        <f ca="1">+IF(OFFSET('Sanitation Data'!$E$30,0,10*ROW('Sanitation Data'!E15))="","",OFFSET('Sanitation Data'!$E$30,0,10*ROW('Sanitation Data'!E15)))</f>
        <v/>
      </c>
      <c r="CS21" s="353" t="str">
        <f ca="1">+IF(OFFSET('Sanitation Data'!$E$31,0,10*ROW('Sanitation Data'!E15))="","",OFFSET('Sanitation Data'!$E$31,0,10*ROW('Sanitation Data'!E15)))</f>
        <v/>
      </c>
      <c r="CT21" s="353" t="str">
        <f ca="1">+IF(OFFSET('Sanitation Data'!$E$32,0,10*ROW('Sanitation Data'!E15))="","",OFFSET('Sanitation Data'!$E$32,0,10*ROW('Sanitation Data'!E15)))</f>
        <v/>
      </c>
      <c r="CU21" s="353" t="str">
        <f ca="1">+IF(OFFSET('Sanitation Data'!$F$28,0,10*ROW('Sanitation Data'!F15))="","",OFFSET('Sanitation Data'!$F$28,0,10*ROW('Sanitation Data'!F15)))</f>
        <v/>
      </c>
      <c r="CV21" s="353" t="str">
        <f ca="1">+IF(OFFSET('Sanitation Data'!$F$29,0,10*ROW('Sanitation Data'!F15))="","",OFFSET('Sanitation Data'!$F$29,0,10*ROW('Sanitation Data'!F15)))</f>
        <v/>
      </c>
      <c r="CW21" s="353" t="str">
        <f ca="1">+IF(OFFSET('Sanitation Data'!$F$30,0,10*ROW('Sanitation Data'!F15))="","",OFFSET('Sanitation Data'!$F$30,0,10*ROW('Sanitation Data'!F15)))</f>
        <v/>
      </c>
      <c r="CX21" s="353" t="str">
        <f ca="1">+IF(OFFSET('Sanitation Data'!$F$31,0,10*ROW('Sanitation Data'!F15))="","",OFFSET('Sanitation Data'!$F$31,0,10*ROW('Sanitation Data'!F15)))</f>
        <v/>
      </c>
      <c r="CY21" s="353" t="str">
        <f ca="1">+IF(OFFSET('Sanitation Data'!$F$32,0,10*ROW('Sanitation Data'!F15))="","",OFFSET('Sanitation Data'!$F$32,0,10*ROW('Sanitation Data'!F15)))</f>
        <v/>
      </c>
      <c r="CZ21" s="353" t="str">
        <f ca="1">+IF(OFFSET('Sanitation Data'!$G$28,0,10*ROW('Sanitation Data'!G15))="","",OFFSET('Sanitation Data'!$G$28,0,10*ROW('Sanitation Data'!G15)))</f>
        <v/>
      </c>
      <c r="DA21" s="353" t="str">
        <f ca="1">+IF(OFFSET('Sanitation Data'!$G$29,0,10*ROW('Sanitation Data'!G15))="","",OFFSET('Sanitation Data'!$G$29,0,10*ROW('Sanitation Data'!G15)))</f>
        <v/>
      </c>
      <c r="DB21" s="353" t="str">
        <f ca="1">+IF(OFFSET('Sanitation Data'!$G$30,0,10*ROW('Sanitation Data'!G15))="","",OFFSET('Sanitation Data'!$G$30,0,10*ROW('Sanitation Data'!G15)))</f>
        <v/>
      </c>
      <c r="DC21" s="353" t="str">
        <f ca="1">+IF(OFFSET('Sanitation Data'!$G$31,0,10*ROW('Sanitation Data'!G15))="","",OFFSET('Sanitation Data'!$G$31,0,10*ROW('Sanitation Data'!G15)))</f>
        <v/>
      </c>
      <c r="DD21" s="353" t="str">
        <f ca="1">+IF(OFFSET('Sanitation Data'!$G$32,0,10*ROW('Sanitation Data'!G15))="","",OFFSET('Sanitation Data'!$G$32,0,10*ROW('Sanitation Data'!G15)))</f>
        <v/>
      </c>
      <c r="DE21" s="353" t="str">
        <f ca="1">+IF(OFFSET('Sanitation Data'!$H$28,0,10*ROW('Sanitation Data'!H15))="","",OFFSET('Sanitation Data'!$H$28,0,10*ROW('Sanitation Data'!H15)))</f>
        <v/>
      </c>
      <c r="DF21" s="353" t="str">
        <f ca="1">+IF(OFFSET('Sanitation Data'!$H$29,0,10*ROW('Sanitation Data'!H15))="","",OFFSET('Sanitation Data'!$H$29,0,10*ROW('Sanitation Data'!H15)))</f>
        <v/>
      </c>
      <c r="DG21" s="353" t="str">
        <f ca="1">+IF(OFFSET('Sanitation Data'!$H$30,0,10*ROW('Sanitation Data'!H15))="","",OFFSET('Sanitation Data'!$H$30,0,10*ROW('Sanitation Data'!H15)))</f>
        <v/>
      </c>
      <c r="DH21" s="353" t="str">
        <f ca="1">+IF(OFFSET('Sanitation Data'!$H$31,0,10*ROW('Sanitation Data'!H15))="","",OFFSET('Sanitation Data'!$H$31,0,10*ROW('Sanitation Data'!H15)))</f>
        <v/>
      </c>
      <c r="DI21" s="353" t="str">
        <f ca="1">+IF(OFFSET('Sanitation Data'!$H$32,0,10*ROW('Sanitation Data'!H15))="","",OFFSET('Sanitation Data'!$H$32,0,10*ROW('Sanitation Data'!H15)))</f>
        <v/>
      </c>
      <c r="DJ21" s="353" t="str">
        <f ca="1">+IF(OFFSET('Sanitation Data'!$I$28,0,10*ROW('Sanitation Data'!I15))="","",OFFSET('Sanitation Data'!$I$28,0,10*ROW('Sanitation Data'!I15)))</f>
        <v/>
      </c>
      <c r="DK21" s="353" t="str">
        <f ca="1">+IF(OFFSET('Sanitation Data'!$I$29,0,10*ROW('Sanitation Data'!I15))="","",OFFSET('Sanitation Data'!$I$29,0,10*ROW('Sanitation Data'!I15)))</f>
        <v/>
      </c>
      <c r="DL21" s="353" t="str">
        <f ca="1">+IF(OFFSET('Sanitation Data'!$I$30,0,10*ROW('Sanitation Data'!I15))="","",OFFSET('Sanitation Data'!$I$30,0,10*ROW('Sanitation Data'!I15)))</f>
        <v/>
      </c>
      <c r="DM21" s="353" t="str">
        <f ca="1">+IF(OFFSET('Sanitation Data'!$I$31,0,10*ROW('Sanitation Data'!I15))="","",OFFSET('Sanitation Data'!$I$31,0,10*ROW('Sanitation Data'!I15)))</f>
        <v/>
      </c>
      <c r="DN21" s="353" t="str">
        <f ca="1">+IF(OFFSET('Sanitation Data'!$I$32,0,10*ROW('Sanitation Data'!I15))="","",OFFSET('Sanitation Data'!$I$32,0,10*ROW('Sanitation Data'!I15)))</f>
        <v/>
      </c>
      <c r="DO21" s="353" t="str">
        <f ca="1">+IF(OFFSET('Hygiene Data'!$D$11,0,10*ROW('Hygiene Data'!D15))="","",OFFSET('Hygiene Data'!$D$11,0,10*ROW('Hygiene Data'!D15)))</f>
        <v/>
      </c>
      <c r="DP21" s="353" t="str">
        <f ca="1">+IF(OFFSET('Hygiene Data'!$D$12,0,10*ROW('Hygiene Data'!D15))="","",OFFSET('Hygiene Data'!$D$12,0,10*ROW('Hygiene Data'!D15)))</f>
        <v/>
      </c>
      <c r="DQ21" s="353" t="str">
        <f ca="1">+IF(OFFSET('Hygiene Data'!$D$13,0,10*ROW('Hygiene Data'!D15))="","",OFFSET('Hygiene Data'!$D$13,0,10*ROW('Hygiene Data'!D15)))</f>
        <v/>
      </c>
      <c r="DR21" s="353" t="str">
        <f ca="1">+IF(OFFSET('Hygiene Data'!$E$11,0,10*ROW('Hygiene Data'!E15))="","",OFFSET('Hygiene Data'!$E$11,0,10*ROW('Hygiene Data'!E15)))</f>
        <v/>
      </c>
      <c r="DS21" s="353" t="str">
        <f ca="1">+IF(OFFSET('Hygiene Data'!$E$12,0,10*ROW('Hygiene Data'!E15))="","",OFFSET('Hygiene Data'!$E$12,0,10*ROW('Hygiene Data'!E15)))</f>
        <v/>
      </c>
      <c r="DT21" s="353" t="str">
        <f ca="1">+IF(OFFSET('Hygiene Data'!$E$13,0,10*ROW('Hygiene Data'!E15))="","",OFFSET('Hygiene Data'!$E$13,0,10*ROW('Hygiene Data'!E15)))</f>
        <v/>
      </c>
      <c r="DU21" s="353" t="str">
        <f ca="1">+IF(OFFSET('Hygiene Data'!$F$11,0,10*ROW('Hygiene Data'!F15))="","",OFFSET('Hygiene Data'!$F$11,0,10*ROW('Hygiene Data'!F15)))</f>
        <v/>
      </c>
      <c r="DV21" s="353" t="str">
        <f ca="1">+IF(OFFSET('Hygiene Data'!$F$12,0,10*ROW('Hygiene Data'!F15))="","",OFFSET('Hygiene Data'!$F$12,0,10*ROW('Hygiene Data'!F15)))</f>
        <v/>
      </c>
      <c r="DW21" s="353" t="str">
        <f ca="1">+IF(OFFSET('Hygiene Data'!$F$13,0,10*ROW('Hygiene Data'!F15))="","",OFFSET('Hygiene Data'!$F$13,0,10*ROW('Hygiene Data'!F15)))</f>
        <v/>
      </c>
      <c r="DX21" s="353" t="str">
        <f ca="1">+IF(OFFSET('Hygiene Data'!$G$11,0,10*ROW('Hygiene Data'!G15))="","",OFFSET('Hygiene Data'!$G$11,0,10*ROW('Hygiene Data'!G15)))</f>
        <v/>
      </c>
      <c r="DY21" s="353" t="str">
        <f ca="1">+IF(OFFSET('Hygiene Data'!$G$12,0,10*ROW('Hygiene Data'!G15))="","",OFFSET('Hygiene Data'!$G$12,0,10*ROW('Hygiene Data'!G15)))</f>
        <v/>
      </c>
      <c r="DZ21" s="353" t="str">
        <f ca="1">+IF(OFFSET('Hygiene Data'!$G$13,0,10*ROW('Hygiene Data'!G15))="","",OFFSET('Hygiene Data'!$G$13,0,10*ROW('Hygiene Data'!G15)))</f>
        <v/>
      </c>
      <c r="EA21" s="353" t="str">
        <f ca="1">+IF(OFFSET('Hygiene Data'!$H$11,0,10*ROW('Hygiene Data'!H15))="","",OFFSET('Hygiene Data'!$H$11,0,10*ROW('Hygiene Data'!H15)))</f>
        <v/>
      </c>
      <c r="EB21" s="353" t="str">
        <f ca="1">+IF(OFFSET('Hygiene Data'!$H$12,0,10*ROW('Hygiene Data'!H15))="","",OFFSET('Hygiene Data'!$H$12,0,10*ROW('Hygiene Data'!H15)))</f>
        <v/>
      </c>
      <c r="EC21" s="353" t="str">
        <f ca="1">+IF(OFFSET('Hygiene Data'!$H$13,0,10*ROW('Hygiene Data'!H15))="","",OFFSET('Hygiene Data'!$H$13,0,10*ROW('Hygiene Data'!H15)))</f>
        <v/>
      </c>
      <c r="ED21" s="353" t="str">
        <f ca="1">+IF(OFFSET('Hygiene Data'!$I$11,0,10*ROW('Hygiene Data'!I15))="","",OFFSET('Hygiene Data'!$I$11,0,10*ROW('Hygiene Data'!I15)))</f>
        <v/>
      </c>
      <c r="EE21" s="353" t="str">
        <f ca="1">+IF(OFFSET('Hygiene Data'!$I$12,0,10*ROW('Hygiene Data'!I15))="","",OFFSET('Hygiene Data'!$I$12,0,10*ROW('Hygiene Data'!I15)))</f>
        <v/>
      </c>
      <c r="EF21" s="353" t="str">
        <f ca="1">+IF(OFFSET('Hygiene Data'!$I$13,0,10*ROW('Hygiene Data'!I15))="","",OFFSET('Hygiene Data'!$I$13,0,10*ROW('Hygiene Data'!I15)))</f>
        <v/>
      </c>
    </row>
    <row r="22" spans="1:136" x14ac:dyDescent="0.25">
      <c r="A22" s="462" t="str">
        <f ca="1">+IF(OFFSET('Water Data'!$B$2,0,10*ROW('Water Data'!E16))="","",OFFSET('Water Data'!$B$2,0,10*ROW('Water Data'!E16)))</f>
        <v/>
      </c>
      <c r="B22" s="46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89" t="str">
        <f t="shared" ca="1" si="0"/>
        <v/>
      </c>
      <c r="D22" s="49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6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3" t="str">
        <f ca="1">+IF(OFFSET('Water Data'!$D$27,0,10*ROW('Water Data'!D16))="","",OFFSET('Water Data'!$D$27,0,10*ROW('Water Data'!D16)))</f>
        <v/>
      </c>
      <c r="BT22" s="353" t="str">
        <f ca="1">+IF(OFFSET('Water Data'!$D$28,0,10*ROW('Water Data'!D16))="","",OFFSET('Water Data'!$D$28,0,10*ROW('Water Data'!D16)))</f>
        <v/>
      </c>
      <c r="BU22" s="353" t="str">
        <f ca="1">+IF(OFFSET('Water Data'!$D$29,0,10*ROW('Water Data'!D16))="","",OFFSET('Water Data'!$D$29,0,10*ROW('Water Data'!D16)))</f>
        <v/>
      </c>
      <c r="BV22" s="353" t="str">
        <f ca="1">+IF(OFFSET('Water Data'!$E$27,0,10*ROW('Water Data'!E16))="","",OFFSET('Water Data'!$E$27,0,10*ROW('Water Data'!E16)))</f>
        <v/>
      </c>
      <c r="BW22" s="353" t="str">
        <f ca="1">+IF(OFFSET('Water Data'!$E$28,0,10*ROW('Water Data'!E16))="","",OFFSET('Water Data'!$E$28,0,10*ROW('Water Data'!E16)))</f>
        <v/>
      </c>
      <c r="BX22" s="353" t="str">
        <f ca="1">+IF(OFFSET('Water Data'!$E$29,0,10*ROW('Water Data'!E16))="","",OFFSET('Water Data'!$E$29,0,10*ROW('Water Data'!E16)))</f>
        <v/>
      </c>
      <c r="BY22" s="353" t="str">
        <f ca="1">+IF(OFFSET('Water Data'!$F$27,0,10*ROW('Water Data'!F16))="","",OFFSET('Water Data'!$F$27,0,10*ROW('Water Data'!F16)))</f>
        <v/>
      </c>
      <c r="BZ22" s="353" t="str">
        <f ca="1">+IF(OFFSET('Water Data'!$F$28,0,10*ROW('Water Data'!F16))="","",OFFSET('Water Data'!$F$28,0,10*ROW('Water Data'!F16)))</f>
        <v/>
      </c>
      <c r="CA22" s="353" t="str">
        <f ca="1">+IF(OFFSET('Water Data'!$F$29,0,10*ROW('Water Data'!F16))="","",OFFSET('Water Data'!$F$29,0,10*ROW('Water Data'!F16)))</f>
        <v/>
      </c>
      <c r="CB22" s="353" t="str">
        <f ca="1">+IF(OFFSET('Water Data'!$G$27,0,10*ROW('Water Data'!G16))="","",OFFSET('Water Data'!$G$27,0,10*ROW('Water Data'!G16)))</f>
        <v/>
      </c>
      <c r="CC22" s="353" t="str">
        <f ca="1">+IF(OFFSET('Water Data'!$G$28,0,10*ROW('Water Data'!G16))="","",OFFSET('Water Data'!$G$28,0,10*ROW('Water Data'!G16)))</f>
        <v/>
      </c>
      <c r="CD22" s="353" t="str">
        <f ca="1">+IF(OFFSET('Water Data'!$G$29,0,10*ROW('Water Data'!G16))="","",OFFSET('Water Data'!$G$29,0,10*ROW('Water Data'!G16)))</f>
        <v/>
      </c>
      <c r="CE22" s="353" t="str">
        <f ca="1">+IF(OFFSET('Water Data'!$H$27,0,10*ROW('Water Data'!H16))="","",OFFSET('Water Data'!$H$27,0,10*ROW('Water Data'!H16)))</f>
        <v/>
      </c>
      <c r="CF22" s="353" t="str">
        <f ca="1">+IF(OFFSET('Water Data'!$H$28,0,10*ROW('Water Data'!H16))="","",OFFSET('Water Data'!$H$28,0,10*ROW('Water Data'!H16)))</f>
        <v/>
      </c>
      <c r="CG22" s="353" t="str">
        <f ca="1">+IF(OFFSET('Water Data'!$H$29,0,10*ROW('Water Data'!H16))="","",OFFSET('Water Data'!$H$29,0,10*ROW('Water Data'!H16)))</f>
        <v/>
      </c>
      <c r="CH22" s="353" t="str">
        <f ca="1">+IF(OFFSET('Water Data'!$I$27,0,10*ROW('Water Data'!I16))="","",OFFSET('Water Data'!$I$27,0,10*ROW('Water Data'!I16)))</f>
        <v/>
      </c>
      <c r="CI22" s="353" t="str">
        <f ca="1">+IF(OFFSET('Water Data'!$I$28,0,10*ROW('Water Data'!I16))="","",OFFSET('Water Data'!$I$28,0,10*ROW('Water Data'!I16)))</f>
        <v/>
      </c>
      <c r="CJ22" s="353" t="str">
        <f ca="1">+IF(OFFSET('Water Data'!$I$29,0,10*ROW('Water Data'!I16))="","",OFFSET('Water Data'!$I$29,0,10*ROW('Water Data'!I16)))</f>
        <v/>
      </c>
      <c r="CK22" s="353" t="str">
        <f ca="1">+IF(OFFSET('Sanitation Data'!$D$28,0,10*ROW('Sanitation Data'!D16))="","",OFFSET('Sanitation Data'!$D$28,0,10*ROW('Sanitation Data'!D16)))</f>
        <v/>
      </c>
      <c r="CL22" s="353" t="str">
        <f ca="1">+IF(OFFSET('Sanitation Data'!$D$29,0,10*ROW('Sanitation Data'!D16))="","",OFFSET('Sanitation Data'!$D$29,0,10*ROW('Sanitation Data'!D16)))</f>
        <v/>
      </c>
      <c r="CM22" s="353" t="str">
        <f ca="1">+IF(OFFSET('Sanitation Data'!$D$30,0,10*ROW('Sanitation Data'!D16))="","",OFFSET('Sanitation Data'!$D$30,0,10*ROW('Sanitation Data'!D16)))</f>
        <v/>
      </c>
      <c r="CN22" s="353" t="str">
        <f ca="1">+IF(OFFSET('Sanitation Data'!$D$31,0,10*ROW('Sanitation Data'!D16))="","",OFFSET('Sanitation Data'!$D$31,0,10*ROW('Sanitation Data'!D16)))</f>
        <v/>
      </c>
      <c r="CO22" s="353" t="str">
        <f ca="1">+IF(OFFSET('Sanitation Data'!$D$32,0,10*ROW('Sanitation Data'!D16))="","",OFFSET('Sanitation Data'!$D$32,0,10*ROW('Sanitation Data'!D16)))</f>
        <v/>
      </c>
      <c r="CP22" s="353" t="str">
        <f ca="1">+IF(OFFSET('Sanitation Data'!$E$28,0,10*ROW('Sanitation Data'!E16))="","",OFFSET('Sanitation Data'!$E$28,0,10*ROW('Sanitation Data'!E16)))</f>
        <v/>
      </c>
      <c r="CQ22" s="353" t="str">
        <f ca="1">+IF(OFFSET('Sanitation Data'!$E$29,0,10*ROW('Sanitation Data'!E16))="","",OFFSET('Sanitation Data'!$E$29,0,10*ROW('Sanitation Data'!E16)))</f>
        <v/>
      </c>
      <c r="CR22" s="353" t="str">
        <f ca="1">+IF(OFFSET('Sanitation Data'!$E$30,0,10*ROW('Sanitation Data'!E16))="","",OFFSET('Sanitation Data'!$E$30,0,10*ROW('Sanitation Data'!E16)))</f>
        <v/>
      </c>
      <c r="CS22" s="353" t="str">
        <f ca="1">+IF(OFFSET('Sanitation Data'!$E$31,0,10*ROW('Sanitation Data'!E16))="","",OFFSET('Sanitation Data'!$E$31,0,10*ROW('Sanitation Data'!E16)))</f>
        <v/>
      </c>
      <c r="CT22" s="353" t="str">
        <f ca="1">+IF(OFFSET('Sanitation Data'!$E$32,0,10*ROW('Sanitation Data'!E16))="","",OFFSET('Sanitation Data'!$E$32,0,10*ROW('Sanitation Data'!E16)))</f>
        <v/>
      </c>
      <c r="CU22" s="353" t="str">
        <f ca="1">+IF(OFFSET('Sanitation Data'!$F$28,0,10*ROW('Sanitation Data'!F16))="","",OFFSET('Sanitation Data'!$F$28,0,10*ROW('Sanitation Data'!F16)))</f>
        <v/>
      </c>
      <c r="CV22" s="353" t="str">
        <f ca="1">+IF(OFFSET('Sanitation Data'!$F$29,0,10*ROW('Sanitation Data'!F16))="","",OFFSET('Sanitation Data'!$F$29,0,10*ROW('Sanitation Data'!F16)))</f>
        <v/>
      </c>
      <c r="CW22" s="353" t="str">
        <f ca="1">+IF(OFFSET('Sanitation Data'!$F$30,0,10*ROW('Sanitation Data'!F16))="","",OFFSET('Sanitation Data'!$F$30,0,10*ROW('Sanitation Data'!F16)))</f>
        <v/>
      </c>
      <c r="CX22" s="353" t="str">
        <f ca="1">+IF(OFFSET('Sanitation Data'!$F$31,0,10*ROW('Sanitation Data'!F16))="","",OFFSET('Sanitation Data'!$F$31,0,10*ROW('Sanitation Data'!F16)))</f>
        <v/>
      </c>
      <c r="CY22" s="353" t="str">
        <f ca="1">+IF(OFFSET('Sanitation Data'!$F$32,0,10*ROW('Sanitation Data'!F16))="","",OFFSET('Sanitation Data'!$F$32,0,10*ROW('Sanitation Data'!F16)))</f>
        <v/>
      </c>
      <c r="CZ22" s="353" t="str">
        <f ca="1">+IF(OFFSET('Sanitation Data'!$G$28,0,10*ROW('Sanitation Data'!G16))="","",OFFSET('Sanitation Data'!$G$28,0,10*ROW('Sanitation Data'!G16)))</f>
        <v/>
      </c>
      <c r="DA22" s="353" t="str">
        <f ca="1">+IF(OFFSET('Sanitation Data'!$G$29,0,10*ROW('Sanitation Data'!G16))="","",OFFSET('Sanitation Data'!$G$29,0,10*ROW('Sanitation Data'!G16)))</f>
        <v/>
      </c>
      <c r="DB22" s="353" t="str">
        <f ca="1">+IF(OFFSET('Sanitation Data'!$G$30,0,10*ROW('Sanitation Data'!G16))="","",OFFSET('Sanitation Data'!$G$30,0,10*ROW('Sanitation Data'!G16)))</f>
        <v/>
      </c>
      <c r="DC22" s="353" t="str">
        <f ca="1">+IF(OFFSET('Sanitation Data'!$G$31,0,10*ROW('Sanitation Data'!G16))="","",OFFSET('Sanitation Data'!$G$31,0,10*ROW('Sanitation Data'!G16)))</f>
        <v/>
      </c>
      <c r="DD22" s="353" t="str">
        <f ca="1">+IF(OFFSET('Sanitation Data'!$G$32,0,10*ROW('Sanitation Data'!G16))="","",OFFSET('Sanitation Data'!$G$32,0,10*ROW('Sanitation Data'!G16)))</f>
        <v/>
      </c>
      <c r="DE22" s="353" t="str">
        <f ca="1">+IF(OFFSET('Sanitation Data'!$H$28,0,10*ROW('Sanitation Data'!H16))="","",OFFSET('Sanitation Data'!$H$28,0,10*ROW('Sanitation Data'!H16)))</f>
        <v/>
      </c>
      <c r="DF22" s="353" t="str">
        <f ca="1">+IF(OFFSET('Sanitation Data'!$H$29,0,10*ROW('Sanitation Data'!H16))="","",OFFSET('Sanitation Data'!$H$29,0,10*ROW('Sanitation Data'!H16)))</f>
        <v/>
      </c>
      <c r="DG22" s="353" t="str">
        <f ca="1">+IF(OFFSET('Sanitation Data'!$H$30,0,10*ROW('Sanitation Data'!H16))="","",OFFSET('Sanitation Data'!$H$30,0,10*ROW('Sanitation Data'!H16)))</f>
        <v/>
      </c>
      <c r="DH22" s="353" t="str">
        <f ca="1">+IF(OFFSET('Sanitation Data'!$H$31,0,10*ROW('Sanitation Data'!H16))="","",OFFSET('Sanitation Data'!$H$31,0,10*ROW('Sanitation Data'!H16)))</f>
        <v/>
      </c>
      <c r="DI22" s="353" t="str">
        <f ca="1">+IF(OFFSET('Sanitation Data'!$H$32,0,10*ROW('Sanitation Data'!H16))="","",OFFSET('Sanitation Data'!$H$32,0,10*ROW('Sanitation Data'!H16)))</f>
        <v/>
      </c>
      <c r="DJ22" s="353" t="str">
        <f ca="1">+IF(OFFSET('Sanitation Data'!$I$28,0,10*ROW('Sanitation Data'!I16))="","",OFFSET('Sanitation Data'!$I$28,0,10*ROW('Sanitation Data'!I16)))</f>
        <v/>
      </c>
      <c r="DK22" s="353" t="str">
        <f ca="1">+IF(OFFSET('Sanitation Data'!$I$29,0,10*ROW('Sanitation Data'!I16))="","",OFFSET('Sanitation Data'!$I$29,0,10*ROW('Sanitation Data'!I16)))</f>
        <v/>
      </c>
      <c r="DL22" s="353" t="str">
        <f ca="1">+IF(OFFSET('Sanitation Data'!$I$30,0,10*ROW('Sanitation Data'!I16))="","",OFFSET('Sanitation Data'!$I$30,0,10*ROW('Sanitation Data'!I16)))</f>
        <v/>
      </c>
      <c r="DM22" s="353" t="str">
        <f ca="1">+IF(OFFSET('Sanitation Data'!$I$31,0,10*ROW('Sanitation Data'!I16))="","",OFFSET('Sanitation Data'!$I$31,0,10*ROW('Sanitation Data'!I16)))</f>
        <v/>
      </c>
      <c r="DN22" s="353" t="str">
        <f ca="1">+IF(OFFSET('Sanitation Data'!$I$32,0,10*ROW('Sanitation Data'!I16))="","",OFFSET('Sanitation Data'!$I$32,0,10*ROW('Sanitation Data'!I16)))</f>
        <v/>
      </c>
      <c r="DO22" s="353" t="str">
        <f ca="1">+IF(OFFSET('Hygiene Data'!$D$11,0,10*ROW('Hygiene Data'!D16))="","",OFFSET('Hygiene Data'!$D$11,0,10*ROW('Hygiene Data'!D16)))</f>
        <v/>
      </c>
      <c r="DP22" s="353" t="str">
        <f ca="1">+IF(OFFSET('Hygiene Data'!$D$12,0,10*ROW('Hygiene Data'!D16))="","",OFFSET('Hygiene Data'!$D$12,0,10*ROW('Hygiene Data'!D16)))</f>
        <v/>
      </c>
      <c r="DQ22" s="353" t="str">
        <f ca="1">+IF(OFFSET('Hygiene Data'!$D$13,0,10*ROW('Hygiene Data'!D16))="","",OFFSET('Hygiene Data'!$D$13,0,10*ROW('Hygiene Data'!D16)))</f>
        <v/>
      </c>
      <c r="DR22" s="353" t="str">
        <f ca="1">+IF(OFFSET('Hygiene Data'!$E$11,0,10*ROW('Hygiene Data'!E16))="","",OFFSET('Hygiene Data'!$E$11,0,10*ROW('Hygiene Data'!E16)))</f>
        <v/>
      </c>
      <c r="DS22" s="353" t="str">
        <f ca="1">+IF(OFFSET('Hygiene Data'!$E$12,0,10*ROW('Hygiene Data'!E16))="","",OFFSET('Hygiene Data'!$E$12,0,10*ROW('Hygiene Data'!E16)))</f>
        <v/>
      </c>
      <c r="DT22" s="353" t="str">
        <f ca="1">+IF(OFFSET('Hygiene Data'!$E$13,0,10*ROW('Hygiene Data'!E16))="","",OFFSET('Hygiene Data'!$E$13,0,10*ROW('Hygiene Data'!E16)))</f>
        <v/>
      </c>
      <c r="DU22" s="353" t="str">
        <f ca="1">+IF(OFFSET('Hygiene Data'!$F$11,0,10*ROW('Hygiene Data'!F16))="","",OFFSET('Hygiene Data'!$F$11,0,10*ROW('Hygiene Data'!F16)))</f>
        <v/>
      </c>
      <c r="DV22" s="353" t="str">
        <f ca="1">+IF(OFFSET('Hygiene Data'!$F$12,0,10*ROW('Hygiene Data'!F16))="","",OFFSET('Hygiene Data'!$F$12,0,10*ROW('Hygiene Data'!F16)))</f>
        <v/>
      </c>
      <c r="DW22" s="353" t="str">
        <f ca="1">+IF(OFFSET('Hygiene Data'!$F$13,0,10*ROW('Hygiene Data'!F16))="","",OFFSET('Hygiene Data'!$F$13,0,10*ROW('Hygiene Data'!F16)))</f>
        <v/>
      </c>
      <c r="DX22" s="353" t="str">
        <f ca="1">+IF(OFFSET('Hygiene Data'!$G$11,0,10*ROW('Hygiene Data'!G16))="","",OFFSET('Hygiene Data'!$G$11,0,10*ROW('Hygiene Data'!G16)))</f>
        <v/>
      </c>
      <c r="DY22" s="353" t="str">
        <f ca="1">+IF(OFFSET('Hygiene Data'!$G$12,0,10*ROW('Hygiene Data'!G16))="","",OFFSET('Hygiene Data'!$G$12,0,10*ROW('Hygiene Data'!G16)))</f>
        <v/>
      </c>
      <c r="DZ22" s="353" t="str">
        <f ca="1">+IF(OFFSET('Hygiene Data'!$G$13,0,10*ROW('Hygiene Data'!G16))="","",OFFSET('Hygiene Data'!$G$13,0,10*ROW('Hygiene Data'!G16)))</f>
        <v/>
      </c>
      <c r="EA22" s="353" t="str">
        <f ca="1">+IF(OFFSET('Hygiene Data'!$H$11,0,10*ROW('Hygiene Data'!H16))="","",OFFSET('Hygiene Data'!$H$11,0,10*ROW('Hygiene Data'!H16)))</f>
        <v/>
      </c>
      <c r="EB22" s="353" t="str">
        <f ca="1">+IF(OFFSET('Hygiene Data'!$H$12,0,10*ROW('Hygiene Data'!H16))="","",OFFSET('Hygiene Data'!$H$12,0,10*ROW('Hygiene Data'!H16)))</f>
        <v/>
      </c>
      <c r="EC22" s="353" t="str">
        <f ca="1">+IF(OFFSET('Hygiene Data'!$H$13,0,10*ROW('Hygiene Data'!H16))="","",OFFSET('Hygiene Data'!$H$13,0,10*ROW('Hygiene Data'!H16)))</f>
        <v/>
      </c>
      <c r="ED22" s="353" t="str">
        <f ca="1">+IF(OFFSET('Hygiene Data'!$I$11,0,10*ROW('Hygiene Data'!I16))="","",OFFSET('Hygiene Data'!$I$11,0,10*ROW('Hygiene Data'!I16)))</f>
        <v/>
      </c>
      <c r="EE22" s="353" t="str">
        <f ca="1">+IF(OFFSET('Hygiene Data'!$I$12,0,10*ROW('Hygiene Data'!I16))="","",OFFSET('Hygiene Data'!$I$12,0,10*ROW('Hygiene Data'!I16)))</f>
        <v/>
      </c>
      <c r="EF22" s="353" t="str">
        <f ca="1">+IF(OFFSET('Hygiene Data'!$I$13,0,10*ROW('Hygiene Data'!I16))="","",OFFSET('Hygiene Data'!$I$13,0,10*ROW('Hygiene Data'!I16)))</f>
        <v/>
      </c>
    </row>
    <row r="23" spans="1:136" x14ac:dyDescent="0.25">
      <c r="A23" s="462" t="str">
        <f ca="1">+IF(OFFSET('Water Data'!$B$2,0,10*ROW('Water Data'!E17))="","",OFFSET('Water Data'!$B$2,0,10*ROW('Water Data'!E17)))</f>
        <v/>
      </c>
      <c r="B23" s="46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89" t="str">
        <f t="shared" ca="1" si="0"/>
        <v/>
      </c>
      <c r="D23" s="49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6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3" t="str">
        <f ca="1">+IF(OFFSET('Water Data'!$D$27,0,10*ROW('Water Data'!D17))="","",OFFSET('Water Data'!$D$27,0,10*ROW('Water Data'!D17)))</f>
        <v/>
      </c>
      <c r="BT23" s="353" t="str">
        <f ca="1">+IF(OFFSET('Water Data'!$D$28,0,10*ROW('Water Data'!D17))="","",OFFSET('Water Data'!$D$28,0,10*ROW('Water Data'!D17)))</f>
        <v/>
      </c>
      <c r="BU23" s="353" t="str">
        <f ca="1">+IF(OFFSET('Water Data'!$D$29,0,10*ROW('Water Data'!D17))="","",OFFSET('Water Data'!$D$29,0,10*ROW('Water Data'!D17)))</f>
        <v/>
      </c>
      <c r="BV23" s="353" t="str">
        <f ca="1">+IF(OFFSET('Water Data'!$E$27,0,10*ROW('Water Data'!E17))="","",OFFSET('Water Data'!$E$27,0,10*ROW('Water Data'!E17)))</f>
        <v/>
      </c>
      <c r="BW23" s="353" t="str">
        <f ca="1">+IF(OFFSET('Water Data'!$E$28,0,10*ROW('Water Data'!E17))="","",OFFSET('Water Data'!$E$28,0,10*ROW('Water Data'!E17)))</f>
        <v/>
      </c>
      <c r="BX23" s="353" t="str">
        <f ca="1">+IF(OFFSET('Water Data'!$E$29,0,10*ROW('Water Data'!E17))="","",OFFSET('Water Data'!$E$29,0,10*ROW('Water Data'!E17)))</f>
        <v/>
      </c>
      <c r="BY23" s="353" t="str">
        <f ca="1">+IF(OFFSET('Water Data'!$F$27,0,10*ROW('Water Data'!F17))="","",OFFSET('Water Data'!$F$27,0,10*ROW('Water Data'!F17)))</f>
        <v/>
      </c>
      <c r="BZ23" s="353" t="str">
        <f ca="1">+IF(OFFSET('Water Data'!$F$28,0,10*ROW('Water Data'!F17))="","",OFFSET('Water Data'!$F$28,0,10*ROW('Water Data'!F17)))</f>
        <v/>
      </c>
      <c r="CA23" s="353" t="str">
        <f ca="1">+IF(OFFSET('Water Data'!$F$29,0,10*ROW('Water Data'!F17))="","",OFFSET('Water Data'!$F$29,0,10*ROW('Water Data'!F17)))</f>
        <v/>
      </c>
      <c r="CB23" s="353" t="str">
        <f ca="1">+IF(OFFSET('Water Data'!$G$27,0,10*ROW('Water Data'!G17))="","",OFFSET('Water Data'!$G$27,0,10*ROW('Water Data'!G17)))</f>
        <v/>
      </c>
      <c r="CC23" s="353" t="str">
        <f ca="1">+IF(OFFSET('Water Data'!$G$28,0,10*ROW('Water Data'!G17))="","",OFFSET('Water Data'!$G$28,0,10*ROW('Water Data'!G17)))</f>
        <v/>
      </c>
      <c r="CD23" s="353" t="str">
        <f ca="1">+IF(OFFSET('Water Data'!$G$29,0,10*ROW('Water Data'!G17))="","",OFFSET('Water Data'!$G$29,0,10*ROW('Water Data'!G17)))</f>
        <v/>
      </c>
      <c r="CE23" s="353" t="str">
        <f ca="1">+IF(OFFSET('Water Data'!$H$27,0,10*ROW('Water Data'!H17))="","",OFFSET('Water Data'!$H$27,0,10*ROW('Water Data'!H17)))</f>
        <v/>
      </c>
      <c r="CF23" s="353" t="str">
        <f ca="1">+IF(OFFSET('Water Data'!$H$28,0,10*ROW('Water Data'!H17))="","",OFFSET('Water Data'!$H$28,0,10*ROW('Water Data'!H17)))</f>
        <v/>
      </c>
      <c r="CG23" s="353" t="str">
        <f ca="1">+IF(OFFSET('Water Data'!$H$29,0,10*ROW('Water Data'!H17))="","",OFFSET('Water Data'!$H$29,0,10*ROW('Water Data'!H17)))</f>
        <v/>
      </c>
      <c r="CH23" s="353" t="str">
        <f ca="1">+IF(OFFSET('Water Data'!$I$27,0,10*ROW('Water Data'!I17))="","",OFFSET('Water Data'!$I$27,0,10*ROW('Water Data'!I17)))</f>
        <v/>
      </c>
      <c r="CI23" s="353" t="str">
        <f ca="1">+IF(OFFSET('Water Data'!$I$28,0,10*ROW('Water Data'!I17))="","",OFFSET('Water Data'!$I$28,0,10*ROW('Water Data'!I17)))</f>
        <v/>
      </c>
      <c r="CJ23" s="353" t="str">
        <f ca="1">+IF(OFFSET('Water Data'!$I$29,0,10*ROW('Water Data'!I17))="","",OFFSET('Water Data'!$I$29,0,10*ROW('Water Data'!I17)))</f>
        <v/>
      </c>
      <c r="CK23" s="353" t="str">
        <f ca="1">+IF(OFFSET('Sanitation Data'!$D$28,0,10*ROW('Sanitation Data'!D17))="","",OFFSET('Sanitation Data'!$D$28,0,10*ROW('Sanitation Data'!D17)))</f>
        <v/>
      </c>
      <c r="CL23" s="353" t="str">
        <f ca="1">+IF(OFFSET('Sanitation Data'!$D$29,0,10*ROW('Sanitation Data'!D17))="","",OFFSET('Sanitation Data'!$D$29,0,10*ROW('Sanitation Data'!D17)))</f>
        <v/>
      </c>
      <c r="CM23" s="353" t="str">
        <f ca="1">+IF(OFFSET('Sanitation Data'!$D$30,0,10*ROW('Sanitation Data'!D17))="","",OFFSET('Sanitation Data'!$D$30,0,10*ROW('Sanitation Data'!D17)))</f>
        <v/>
      </c>
      <c r="CN23" s="353" t="str">
        <f ca="1">+IF(OFFSET('Sanitation Data'!$D$31,0,10*ROW('Sanitation Data'!D17))="","",OFFSET('Sanitation Data'!$D$31,0,10*ROW('Sanitation Data'!D17)))</f>
        <v/>
      </c>
      <c r="CO23" s="353" t="str">
        <f ca="1">+IF(OFFSET('Sanitation Data'!$D$32,0,10*ROW('Sanitation Data'!D17))="","",OFFSET('Sanitation Data'!$D$32,0,10*ROW('Sanitation Data'!D17)))</f>
        <v/>
      </c>
      <c r="CP23" s="353" t="str">
        <f ca="1">+IF(OFFSET('Sanitation Data'!$E$28,0,10*ROW('Sanitation Data'!E17))="","",OFFSET('Sanitation Data'!$E$28,0,10*ROW('Sanitation Data'!E17)))</f>
        <v/>
      </c>
      <c r="CQ23" s="353" t="str">
        <f ca="1">+IF(OFFSET('Sanitation Data'!$E$29,0,10*ROW('Sanitation Data'!E17))="","",OFFSET('Sanitation Data'!$E$29,0,10*ROW('Sanitation Data'!E17)))</f>
        <v/>
      </c>
      <c r="CR23" s="353" t="str">
        <f ca="1">+IF(OFFSET('Sanitation Data'!$E$30,0,10*ROW('Sanitation Data'!E17))="","",OFFSET('Sanitation Data'!$E$30,0,10*ROW('Sanitation Data'!E17)))</f>
        <v/>
      </c>
      <c r="CS23" s="353" t="str">
        <f ca="1">+IF(OFFSET('Sanitation Data'!$E$31,0,10*ROW('Sanitation Data'!E17))="","",OFFSET('Sanitation Data'!$E$31,0,10*ROW('Sanitation Data'!E17)))</f>
        <v/>
      </c>
      <c r="CT23" s="353" t="str">
        <f ca="1">+IF(OFFSET('Sanitation Data'!$E$32,0,10*ROW('Sanitation Data'!E17))="","",OFFSET('Sanitation Data'!$E$32,0,10*ROW('Sanitation Data'!E17)))</f>
        <v/>
      </c>
      <c r="CU23" s="353" t="str">
        <f ca="1">+IF(OFFSET('Sanitation Data'!$F$28,0,10*ROW('Sanitation Data'!F17))="","",OFFSET('Sanitation Data'!$F$28,0,10*ROW('Sanitation Data'!F17)))</f>
        <v/>
      </c>
      <c r="CV23" s="353" t="str">
        <f ca="1">+IF(OFFSET('Sanitation Data'!$F$29,0,10*ROW('Sanitation Data'!F17))="","",OFFSET('Sanitation Data'!$F$29,0,10*ROW('Sanitation Data'!F17)))</f>
        <v/>
      </c>
      <c r="CW23" s="353" t="str">
        <f ca="1">+IF(OFFSET('Sanitation Data'!$F$30,0,10*ROW('Sanitation Data'!F17))="","",OFFSET('Sanitation Data'!$F$30,0,10*ROW('Sanitation Data'!F17)))</f>
        <v/>
      </c>
      <c r="CX23" s="353" t="str">
        <f ca="1">+IF(OFFSET('Sanitation Data'!$F$31,0,10*ROW('Sanitation Data'!F17))="","",OFFSET('Sanitation Data'!$F$31,0,10*ROW('Sanitation Data'!F17)))</f>
        <v/>
      </c>
      <c r="CY23" s="353" t="str">
        <f ca="1">+IF(OFFSET('Sanitation Data'!$F$32,0,10*ROW('Sanitation Data'!F17))="","",OFFSET('Sanitation Data'!$F$32,0,10*ROW('Sanitation Data'!F17)))</f>
        <v/>
      </c>
      <c r="CZ23" s="353" t="str">
        <f ca="1">+IF(OFFSET('Sanitation Data'!$G$28,0,10*ROW('Sanitation Data'!G17))="","",OFFSET('Sanitation Data'!$G$28,0,10*ROW('Sanitation Data'!G17)))</f>
        <v/>
      </c>
      <c r="DA23" s="353" t="str">
        <f ca="1">+IF(OFFSET('Sanitation Data'!$G$29,0,10*ROW('Sanitation Data'!G17))="","",OFFSET('Sanitation Data'!$G$29,0,10*ROW('Sanitation Data'!G17)))</f>
        <v/>
      </c>
      <c r="DB23" s="353" t="str">
        <f ca="1">+IF(OFFSET('Sanitation Data'!$G$30,0,10*ROW('Sanitation Data'!G17))="","",OFFSET('Sanitation Data'!$G$30,0,10*ROW('Sanitation Data'!G17)))</f>
        <v/>
      </c>
      <c r="DC23" s="353" t="str">
        <f ca="1">+IF(OFFSET('Sanitation Data'!$G$31,0,10*ROW('Sanitation Data'!G17))="","",OFFSET('Sanitation Data'!$G$31,0,10*ROW('Sanitation Data'!G17)))</f>
        <v/>
      </c>
      <c r="DD23" s="353" t="str">
        <f ca="1">+IF(OFFSET('Sanitation Data'!$G$32,0,10*ROW('Sanitation Data'!G17))="","",OFFSET('Sanitation Data'!$G$32,0,10*ROW('Sanitation Data'!G17)))</f>
        <v/>
      </c>
      <c r="DE23" s="353" t="str">
        <f ca="1">+IF(OFFSET('Sanitation Data'!$H$28,0,10*ROW('Sanitation Data'!H17))="","",OFFSET('Sanitation Data'!$H$28,0,10*ROW('Sanitation Data'!H17)))</f>
        <v/>
      </c>
      <c r="DF23" s="353" t="str">
        <f ca="1">+IF(OFFSET('Sanitation Data'!$H$29,0,10*ROW('Sanitation Data'!H17))="","",OFFSET('Sanitation Data'!$H$29,0,10*ROW('Sanitation Data'!H17)))</f>
        <v/>
      </c>
      <c r="DG23" s="353" t="str">
        <f ca="1">+IF(OFFSET('Sanitation Data'!$H$30,0,10*ROW('Sanitation Data'!H17))="","",OFFSET('Sanitation Data'!$H$30,0,10*ROW('Sanitation Data'!H17)))</f>
        <v/>
      </c>
      <c r="DH23" s="353" t="str">
        <f ca="1">+IF(OFFSET('Sanitation Data'!$H$31,0,10*ROW('Sanitation Data'!H17))="","",OFFSET('Sanitation Data'!$H$31,0,10*ROW('Sanitation Data'!H17)))</f>
        <v/>
      </c>
      <c r="DI23" s="353" t="str">
        <f ca="1">+IF(OFFSET('Sanitation Data'!$H$32,0,10*ROW('Sanitation Data'!H17))="","",OFFSET('Sanitation Data'!$H$32,0,10*ROW('Sanitation Data'!H17)))</f>
        <v/>
      </c>
      <c r="DJ23" s="353" t="str">
        <f ca="1">+IF(OFFSET('Sanitation Data'!$I$28,0,10*ROW('Sanitation Data'!I17))="","",OFFSET('Sanitation Data'!$I$28,0,10*ROW('Sanitation Data'!I17)))</f>
        <v/>
      </c>
      <c r="DK23" s="353" t="str">
        <f ca="1">+IF(OFFSET('Sanitation Data'!$I$29,0,10*ROW('Sanitation Data'!I17))="","",OFFSET('Sanitation Data'!$I$29,0,10*ROW('Sanitation Data'!I17)))</f>
        <v/>
      </c>
      <c r="DL23" s="353" t="str">
        <f ca="1">+IF(OFFSET('Sanitation Data'!$I$30,0,10*ROW('Sanitation Data'!I17))="","",OFFSET('Sanitation Data'!$I$30,0,10*ROW('Sanitation Data'!I17)))</f>
        <v/>
      </c>
      <c r="DM23" s="353" t="str">
        <f ca="1">+IF(OFFSET('Sanitation Data'!$I$31,0,10*ROW('Sanitation Data'!I17))="","",OFFSET('Sanitation Data'!$I$31,0,10*ROW('Sanitation Data'!I17)))</f>
        <v/>
      </c>
      <c r="DN23" s="353" t="str">
        <f ca="1">+IF(OFFSET('Sanitation Data'!$I$32,0,10*ROW('Sanitation Data'!I17))="","",OFFSET('Sanitation Data'!$I$32,0,10*ROW('Sanitation Data'!I17)))</f>
        <v/>
      </c>
      <c r="DO23" s="353" t="str">
        <f ca="1">+IF(OFFSET('Hygiene Data'!$D$11,0,10*ROW('Hygiene Data'!D17))="","",OFFSET('Hygiene Data'!$D$11,0,10*ROW('Hygiene Data'!D17)))</f>
        <v/>
      </c>
      <c r="DP23" s="353" t="str">
        <f ca="1">+IF(OFFSET('Hygiene Data'!$D$12,0,10*ROW('Hygiene Data'!D17))="","",OFFSET('Hygiene Data'!$D$12,0,10*ROW('Hygiene Data'!D17)))</f>
        <v/>
      </c>
      <c r="DQ23" s="353" t="str">
        <f ca="1">+IF(OFFSET('Hygiene Data'!$D$13,0,10*ROW('Hygiene Data'!D17))="","",OFFSET('Hygiene Data'!$D$13,0,10*ROW('Hygiene Data'!D17)))</f>
        <v/>
      </c>
      <c r="DR23" s="353" t="str">
        <f ca="1">+IF(OFFSET('Hygiene Data'!$E$11,0,10*ROW('Hygiene Data'!E17))="","",OFFSET('Hygiene Data'!$E$11,0,10*ROW('Hygiene Data'!E17)))</f>
        <v/>
      </c>
      <c r="DS23" s="353" t="str">
        <f ca="1">+IF(OFFSET('Hygiene Data'!$E$12,0,10*ROW('Hygiene Data'!E17))="","",OFFSET('Hygiene Data'!$E$12,0,10*ROW('Hygiene Data'!E17)))</f>
        <v/>
      </c>
      <c r="DT23" s="353" t="str">
        <f ca="1">+IF(OFFSET('Hygiene Data'!$E$13,0,10*ROW('Hygiene Data'!E17))="","",OFFSET('Hygiene Data'!$E$13,0,10*ROW('Hygiene Data'!E17)))</f>
        <v/>
      </c>
      <c r="DU23" s="353" t="str">
        <f ca="1">+IF(OFFSET('Hygiene Data'!$F$11,0,10*ROW('Hygiene Data'!F17))="","",OFFSET('Hygiene Data'!$F$11,0,10*ROW('Hygiene Data'!F17)))</f>
        <v/>
      </c>
      <c r="DV23" s="353" t="str">
        <f ca="1">+IF(OFFSET('Hygiene Data'!$F$12,0,10*ROW('Hygiene Data'!F17))="","",OFFSET('Hygiene Data'!$F$12,0,10*ROW('Hygiene Data'!F17)))</f>
        <v/>
      </c>
      <c r="DW23" s="353" t="str">
        <f ca="1">+IF(OFFSET('Hygiene Data'!$F$13,0,10*ROW('Hygiene Data'!F17))="","",OFFSET('Hygiene Data'!$F$13,0,10*ROW('Hygiene Data'!F17)))</f>
        <v/>
      </c>
      <c r="DX23" s="353" t="str">
        <f ca="1">+IF(OFFSET('Hygiene Data'!$G$11,0,10*ROW('Hygiene Data'!G17))="","",OFFSET('Hygiene Data'!$G$11,0,10*ROW('Hygiene Data'!G17)))</f>
        <v/>
      </c>
      <c r="DY23" s="353" t="str">
        <f ca="1">+IF(OFFSET('Hygiene Data'!$G$12,0,10*ROW('Hygiene Data'!G17))="","",OFFSET('Hygiene Data'!$G$12,0,10*ROW('Hygiene Data'!G17)))</f>
        <v/>
      </c>
      <c r="DZ23" s="353" t="str">
        <f ca="1">+IF(OFFSET('Hygiene Data'!$G$13,0,10*ROW('Hygiene Data'!G17))="","",OFFSET('Hygiene Data'!$G$13,0,10*ROW('Hygiene Data'!G17)))</f>
        <v/>
      </c>
      <c r="EA23" s="353" t="str">
        <f ca="1">+IF(OFFSET('Hygiene Data'!$H$11,0,10*ROW('Hygiene Data'!H17))="","",OFFSET('Hygiene Data'!$H$11,0,10*ROW('Hygiene Data'!H17)))</f>
        <v/>
      </c>
      <c r="EB23" s="353" t="str">
        <f ca="1">+IF(OFFSET('Hygiene Data'!$H$12,0,10*ROW('Hygiene Data'!H17))="","",OFFSET('Hygiene Data'!$H$12,0,10*ROW('Hygiene Data'!H17)))</f>
        <v/>
      </c>
      <c r="EC23" s="353" t="str">
        <f ca="1">+IF(OFFSET('Hygiene Data'!$H$13,0,10*ROW('Hygiene Data'!H17))="","",OFFSET('Hygiene Data'!$H$13,0,10*ROW('Hygiene Data'!H17)))</f>
        <v/>
      </c>
      <c r="ED23" s="353" t="str">
        <f ca="1">+IF(OFFSET('Hygiene Data'!$I$11,0,10*ROW('Hygiene Data'!I17))="","",OFFSET('Hygiene Data'!$I$11,0,10*ROW('Hygiene Data'!I17)))</f>
        <v/>
      </c>
      <c r="EE23" s="353" t="str">
        <f ca="1">+IF(OFFSET('Hygiene Data'!$I$12,0,10*ROW('Hygiene Data'!I17))="","",OFFSET('Hygiene Data'!$I$12,0,10*ROW('Hygiene Data'!I17)))</f>
        <v/>
      </c>
      <c r="EF23" s="353" t="str">
        <f ca="1">+IF(OFFSET('Hygiene Data'!$I$13,0,10*ROW('Hygiene Data'!I17))="","",OFFSET('Hygiene Data'!$I$13,0,10*ROW('Hygiene Data'!I17)))</f>
        <v/>
      </c>
    </row>
    <row r="24" spans="1:136" x14ac:dyDescent="0.25">
      <c r="A24" s="462" t="str">
        <f ca="1">+IF(OFFSET('Water Data'!$B$2,0,10*ROW('Water Data'!E18))="","",OFFSET('Water Data'!$B$2,0,10*ROW('Water Data'!E18)))</f>
        <v/>
      </c>
      <c r="B24" s="46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89" t="str">
        <f t="shared" ca="1" si="0"/>
        <v/>
      </c>
      <c r="D24" s="49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6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3" t="str">
        <f ca="1">+IF(OFFSET('Water Data'!$D$27,0,10*ROW('Water Data'!D18))="","",OFFSET('Water Data'!$D$27,0,10*ROW('Water Data'!D18)))</f>
        <v/>
      </c>
      <c r="BT24" s="353" t="str">
        <f ca="1">+IF(OFFSET('Water Data'!$D$28,0,10*ROW('Water Data'!D18))="","",OFFSET('Water Data'!$D$28,0,10*ROW('Water Data'!D18)))</f>
        <v/>
      </c>
      <c r="BU24" s="353" t="str">
        <f ca="1">+IF(OFFSET('Water Data'!$D$29,0,10*ROW('Water Data'!D18))="","",OFFSET('Water Data'!$D$29,0,10*ROW('Water Data'!D18)))</f>
        <v/>
      </c>
      <c r="BV24" s="353" t="str">
        <f ca="1">+IF(OFFSET('Water Data'!$E$27,0,10*ROW('Water Data'!E18))="","",OFFSET('Water Data'!$E$27,0,10*ROW('Water Data'!E18)))</f>
        <v/>
      </c>
      <c r="BW24" s="353" t="str">
        <f ca="1">+IF(OFFSET('Water Data'!$E$28,0,10*ROW('Water Data'!E18))="","",OFFSET('Water Data'!$E$28,0,10*ROW('Water Data'!E18)))</f>
        <v/>
      </c>
      <c r="BX24" s="353" t="str">
        <f ca="1">+IF(OFFSET('Water Data'!$E$29,0,10*ROW('Water Data'!E18))="","",OFFSET('Water Data'!$E$29,0,10*ROW('Water Data'!E18)))</f>
        <v/>
      </c>
      <c r="BY24" s="353" t="str">
        <f ca="1">+IF(OFFSET('Water Data'!$F$27,0,10*ROW('Water Data'!F18))="","",OFFSET('Water Data'!$F$27,0,10*ROW('Water Data'!F18)))</f>
        <v/>
      </c>
      <c r="BZ24" s="353" t="str">
        <f ca="1">+IF(OFFSET('Water Data'!$F$28,0,10*ROW('Water Data'!F18))="","",OFFSET('Water Data'!$F$28,0,10*ROW('Water Data'!F18)))</f>
        <v/>
      </c>
      <c r="CA24" s="353" t="str">
        <f ca="1">+IF(OFFSET('Water Data'!$F$29,0,10*ROW('Water Data'!F18))="","",OFFSET('Water Data'!$F$29,0,10*ROW('Water Data'!F18)))</f>
        <v/>
      </c>
      <c r="CB24" s="353" t="str">
        <f ca="1">+IF(OFFSET('Water Data'!$G$27,0,10*ROW('Water Data'!G18))="","",OFFSET('Water Data'!$G$27,0,10*ROW('Water Data'!G18)))</f>
        <v/>
      </c>
      <c r="CC24" s="353" t="str">
        <f ca="1">+IF(OFFSET('Water Data'!$G$28,0,10*ROW('Water Data'!G18))="","",OFFSET('Water Data'!$G$28,0,10*ROW('Water Data'!G18)))</f>
        <v/>
      </c>
      <c r="CD24" s="353" t="str">
        <f ca="1">+IF(OFFSET('Water Data'!$G$29,0,10*ROW('Water Data'!G18))="","",OFFSET('Water Data'!$G$29,0,10*ROW('Water Data'!G18)))</f>
        <v/>
      </c>
      <c r="CE24" s="353" t="str">
        <f ca="1">+IF(OFFSET('Water Data'!$H$27,0,10*ROW('Water Data'!H18))="","",OFFSET('Water Data'!$H$27,0,10*ROW('Water Data'!H18)))</f>
        <v/>
      </c>
      <c r="CF24" s="353" t="str">
        <f ca="1">+IF(OFFSET('Water Data'!$H$28,0,10*ROW('Water Data'!H18))="","",OFFSET('Water Data'!$H$28,0,10*ROW('Water Data'!H18)))</f>
        <v/>
      </c>
      <c r="CG24" s="353" t="str">
        <f ca="1">+IF(OFFSET('Water Data'!$H$29,0,10*ROW('Water Data'!H18))="","",OFFSET('Water Data'!$H$29,0,10*ROW('Water Data'!H18)))</f>
        <v/>
      </c>
      <c r="CH24" s="353" t="str">
        <f ca="1">+IF(OFFSET('Water Data'!$I$27,0,10*ROW('Water Data'!I18))="","",OFFSET('Water Data'!$I$27,0,10*ROW('Water Data'!I18)))</f>
        <v/>
      </c>
      <c r="CI24" s="353" t="str">
        <f ca="1">+IF(OFFSET('Water Data'!$I$28,0,10*ROW('Water Data'!I18))="","",OFFSET('Water Data'!$I$28,0,10*ROW('Water Data'!I18)))</f>
        <v/>
      </c>
      <c r="CJ24" s="353" t="str">
        <f ca="1">+IF(OFFSET('Water Data'!$I$29,0,10*ROW('Water Data'!I18))="","",OFFSET('Water Data'!$I$29,0,10*ROW('Water Data'!I18)))</f>
        <v/>
      </c>
      <c r="CK24" s="353" t="str">
        <f ca="1">+IF(OFFSET('Sanitation Data'!$D$28,0,10*ROW('Sanitation Data'!D18))="","",OFFSET('Sanitation Data'!$D$28,0,10*ROW('Sanitation Data'!D18)))</f>
        <v/>
      </c>
      <c r="CL24" s="353" t="str">
        <f ca="1">+IF(OFFSET('Sanitation Data'!$D$29,0,10*ROW('Sanitation Data'!D18))="","",OFFSET('Sanitation Data'!$D$29,0,10*ROW('Sanitation Data'!D18)))</f>
        <v/>
      </c>
      <c r="CM24" s="353" t="str">
        <f ca="1">+IF(OFFSET('Sanitation Data'!$D$30,0,10*ROW('Sanitation Data'!D18))="","",OFFSET('Sanitation Data'!$D$30,0,10*ROW('Sanitation Data'!D18)))</f>
        <v/>
      </c>
      <c r="CN24" s="353" t="str">
        <f ca="1">+IF(OFFSET('Sanitation Data'!$D$31,0,10*ROW('Sanitation Data'!D18))="","",OFFSET('Sanitation Data'!$D$31,0,10*ROW('Sanitation Data'!D18)))</f>
        <v/>
      </c>
      <c r="CO24" s="353" t="str">
        <f ca="1">+IF(OFFSET('Sanitation Data'!$D$32,0,10*ROW('Sanitation Data'!D18))="","",OFFSET('Sanitation Data'!$D$32,0,10*ROW('Sanitation Data'!D18)))</f>
        <v/>
      </c>
      <c r="CP24" s="353" t="str">
        <f ca="1">+IF(OFFSET('Sanitation Data'!$E$28,0,10*ROW('Sanitation Data'!E18))="","",OFFSET('Sanitation Data'!$E$28,0,10*ROW('Sanitation Data'!E18)))</f>
        <v/>
      </c>
      <c r="CQ24" s="353" t="str">
        <f ca="1">+IF(OFFSET('Sanitation Data'!$E$29,0,10*ROW('Sanitation Data'!E18))="","",OFFSET('Sanitation Data'!$E$29,0,10*ROW('Sanitation Data'!E18)))</f>
        <v/>
      </c>
      <c r="CR24" s="353" t="str">
        <f ca="1">+IF(OFFSET('Sanitation Data'!$E$30,0,10*ROW('Sanitation Data'!E18))="","",OFFSET('Sanitation Data'!$E$30,0,10*ROW('Sanitation Data'!E18)))</f>
        <v/>
      </c>
      <c r="CS24" s="353" t="str">
        <f ca="1">+IF(OFFSET('Sanitation Data'!$E$31,0,10*ROW('Sanitation Data'!E18))="","",OFFSET('Sanitation Data'!$E$31,0,10*ROW('Sanitation Data'!E18)))</f>
        <v/>
      </c>
      <c r="CT24" s="353" t="str">
        <f ca="1">+IF(OFFSET('Sanitation Data'!$E$32,0,10*ROW('Sanitation Data'!E18))="","",OFFSET('Sanitation Data'!$E$32,0,10*ROW('Sanitation Data'!E18)))</f>
        <v/>
      </c>
      <c r="CU24" s="353" t="str">
        <f ca="1">+IF(OFFSET('Sanitation Data'!$F$28,0,10*ROW('Sanitation Data'!F18))="","",OFFSET('Sanitation Data'!$F$28,0,10*ROW('Sanitation Data'!F18)))</f>
        <v/>
      </c>
      <c r="CV24" s="353" t="str">
        <f ca="1">+IF(OFFSET('Sanitation Data'!$F$29,0,10*ROW('Sanitation Data'!F18))="","",OFFSET('Sanitation Data'!$F$29,0,10*ROW('Sanitation Data'!F18)))</f>
        <v/>
      </c>
      <c r="CW24" s="353" t="str">
        <f ca="1">+IF(OFFSET('Sanitation Data'!$F$30,0,10*ROW('Sanitation Data'!F18))="","",OFFSET('Sanitation Data'!$F$30,0,10*ROW('Sanitation Data'!F18)))</f>
        <v/>
      </c>
      <c r="CX24" s="353" t="str">
        <f ca="1">+IF(OFFSET('Sanitation Data'!$F$31,0,10*ROW('Sanitation Data'!F18))="","",OFFSET('Sanitation Data'!$F$31,0,10*ROW('Sanitation Data'!F18)))</f>
        <v/>
      </c>
      <c r="CY24" s="353" t="str">
        <f ca="1">+IF(OFFSET('Sanitation Data'!$F$32,0,10*ROW('Sanitation Data'!F18))="","",OFFSET('Sanitation Data'!$F$32,0,10*ROW('Sanitation Data'!F18)))</f>
        <v/>
      </c>
      <c r="CZ24" s="353" t="str">
        <f ca="1">+IF(OFFSET('Sanitation Data'!$G$28,0,10*ROW('Sanitation Data'!G18))="","",OFFSET('Sanitation Data'!$G$28,0,10*ROW('Sanitation Data'!G18)))</f>
        <v/>
      </c>
      <c r="DA24" s="353" t="str">
        <f ca="1">+IF(OFFSET('Sanitation Data'!$G$29,0,10*ROW('Sanitation Data'!G18))="","",OFFSET('Sanitation Data'!$G$29,0,10*ROW('Sanitation Data'!G18)))</f>
        <v/>
      </c>
      <c r="DB24" s="353" t="str">
        <f ca="1">+IF(OFFSET('Sanitation Data'!$G$30,0,10*ROW('Sanitation Data'!G18))="","",OFFSET('Sanitation Data'!$G$30,0,10*ROW('Sanitation Data'!G18)))</f>
        <v/>
      </c>
      <c r="DC24" s="353" t="str">
        <f ca="1">+IF(OFFSET('Sanitation Data'!$G$31,0,10*ROW('Sanitation Data'!G18))="","",OFFSET('Sanitation Data'!$G$31,0,10*ROW('Sanitation Data'!G18)))</f>
        <v/>
      </c>
      <c r="DD24" s="353" t="str">
        <f ca="1">+IF(OFFSET('Sanitation Data'!$G$32,0,10*ROW('Sanitation Data'!G18))="","",OFFSET('Sanitation Data'!$G$32,0,10*ROW('Sanitation Data'!G18)))</f>
        <v/>
      </c>
      <c r="DE24" s="353" t="str">
        <f ca="1">+IF(OFFSET('Sanitation Data'!$H$28,0,10*ROW('Sanitation Data'!H18))="","",OFFSET('Sanitation Data'!$H$28,0,10*ROW('Sanitation Data'!H18)))</f>
        <v/>
      </c>
      <c r="DF24" s="353" t="str">
        <f ca="1">+IF(OFFSET('Sanitation Data'!$H$29,0,10*ROW('Sanitation Data'!H18))="","",OFFSET('Sanitation Data'!$H$29,0,10*ROW('Sanitation Data'!H18)))</f>
        <v/>
      </c>
      <c r="DG24" s="353" t="str">
        <f ca="1">+IF(OFFSET('Sanitation Data'!$H$30,0,10*ROW('Sanitation Data'!H18))="","",OFFSET('Sanitation Data'!$H$30,0,10*ROW('Sanitation Data'!H18)))</f>
        <v/>
      </c>
      <c r="DH24" s="353" t="str">
        <f ca="1">+IF(OFFSET('Sanitation Data'!$H$31,0,10*ROW('Sanitation Data'!H18))="","",OFFSET('Sanitation Data'!$H$31,0,10*ROW('Sanitation Data'!H18)))</f>
        <v/>
      </c>
      <c r="DI24" s="353" t="str">
        <f ca="1">+IF(OFFSET('Sanitation Data'!$H$32,0,10*ROW('Sanitation Data'!H18))="","",OFFSET('Sanitation Data'!$H$32,0,10*ROW('Sanitation Data'!H18)))</f>
        <v/>
      </c>
      <c r="DJ24" s="353" t="str">
        <f ca="1">+IF(OFFSET('Sanitation Data'!$I$28,0,10*ROW('Sanitation Data'!I18))="","",OFFSET('Sanitation Data'!$I$28,0,10*ROW('Sanitation Data'!I18)))</f>
        <v/>
      </c>
      <c r="DK24" s="353" t="str">
        <f ca="1">+IF(OFFSET('Sanitation Data'!$I$29,0,10*ROW('Sanitation Data'!I18))="","",OFFSET('Sanitation Data'!$I$29,0,10*ROW('Sanitation Data'!I18)))</f>
        <v/>
      </c>
      <c r="DL24" s="353" t="str">
        <f ca="1">+IF(OFFSET('Sanitation Data'!$I$30,0,10*ROW('Sanitation Data'!I18))="","",OFFSET('Sanitation Data'!$I$30,0,10*ROW('Sanitation Data'!I18)))</f>
        <v/>
      </c>
      <c r="DM24" s="353" t="str">
        <f ca="1">+IF(OFFSET('Sanitation Data'!$I$31,0,10*ROW('Sanitation Data'!I18))="","",OFFSET('Sanitation Data'!$I$31,0,10*ROW('Sanitation Data'!I18)))</f>
        <v/>
      </c>
      <c r="DN24" s="353" t="str">
        <f ca="1">+IF(OFFSET('Sanitation Data'!$I$32,0,10*ROW('Sanitation Data'!I18))="","",OFFSET('Sanitation Data'!$I$32,0,10*ROW('Sanitation Data'!I18)))</f>
        <v/>
      </c>
      <c r="DO24" s="353" t="str">
        <f ca="1">+IF(OFFSET('Hygiene Data'!$D$11,0,10*ROW('Hygiene Data'!D18))="","",OFFSET('Hygiene Data'!$D$11,0,10*ROW('Hygiene Data'!D18)))</f>
        <v/>
      </c>
      <c r="DP24" s="353" t="str">
        <f ca="1">+IF(OFFSET('Hygiene Data'!$D$12,0,10*ROW('Hygiene Data'!D18))="","",OFFSET('Hygiene Data'!$D$12,0,10*ROW('Hygiene Data'!D18)))</f>
        <v/>
      </c>
      <c r="DQ24" s="353" t="str">
        <f ca="1">+IF(OFFSET('Hygiene Data'!$D$13,0,10*ROW('Hygiene Data'!D18))="","",OFFSET('Hygiene Data'!$D$13,0,10*ROW('Hygiene Data'!D18)))</f>
        <v/>
      </c>
      <c r="DR24" s="353" t="str">
        <f ca="1">+IF(OFFSET('Hygiene Data'!$E$11,0,10*ROW('Hygiene Data'!E18))="","",OFFSET('Hygiene Data'!$E$11,0,10*ROW('Hygiene Data'!E18)))</f>
        <v/>
      </c>
      <c r="DS24" s="353" t="str">
        <f ca="1">+IF(OFFSET('Hygiene Data'!$E$12,0,10*ROW('Hygiene Data'!E18))="","",OFFSET('Hygiene Data'!$E$12,0,10*ROW('Hygiene Data'!E18)))</f>
        <v/>
      </c>
      <c r="DT24" s="353" t="str">
        <f ca="1">+IF(OFFSET('Hygiene Data'!$E$13,0,10*ROW('Hygiene Data'!E18))="","",OFFSET('Hygiene Data'!$E$13,0,10*ROW('Hygiene Data'!E18)))</f>
        <v/>
      </c>
      <c r="DU24" s="353" t="str">
        <f ca="1">+IF(OFFSET('Hygiene Data'!$F$11,0,10*ROW('Hygiene Data'!F18))="","",OFFSET('Hygiene Data'!$F$11,0,10*ROW('Hygiene Data'!F18)))</f>
        <v/>
      </c>
      <c r="DV24" s="353" t="str">
        <f ca="1">+IF(OFFSET('Hygiene Data'!$F$12,0,10*ROW('Hygiene Data'!F18))="","",OFFSET('Hygiene Data'!$F$12,0,10*ROW('Hygiene Data'!F18)))</f>
        <v/>
      </c>
      <c r="DW24" s="353" t="str">
        <f ca="1">+IF(OFFSET('Hygiene Data'!$F$13,0,10*ROW('Hygiene Data'!F18))="","",OFFSET('Hygiene Data'!$F$13,0,10*ROW('Hygiene Data'!F18)))</f>
        <v/>
      </c>
      <c r="DX24" s="353" t="str">
        <f ca="1">+IF(OFFSET('Hygiene Data'!$G$11,0,10*ROW('Hygiene Data'!G18))="","",OFFSET('Hygiene Data'!$G$11,0,10*ROW('Hygiene Data'!G18)))</f>
        <v/>
      </c>
      <c r="DY24" s="353" t="str">
        <f ca="1">+IF(OFFSET('Hygiene Data'!$G$12,0,10*ROW('Hygiene Data'!G18))="","",OFFSET('Hygiene Data'!$G$12,0,10*ROW('Hygiene Data'!G18)))</f>
        <v/>
      </c>
      <c r="DZ24" s="353" t="str">
        <f ca="1">+IF(OFFSET('Hygiene Data'!$G$13,0,10*ROW('Hygiene Data'!G18))="","",OFFSET('Hygiene Data'!$G$13,0,10*ROW('Hygiene Data'!G18)))</f>
        <v/>
      </c>
      <c r="EA24" s="353" t="str">
        <f ca="1">+IF(OFFSET('Hygiene Data'!$H$11,0,10*ROW('Hygiene Data'!H18))="","",OFFSET('Hygiene Data'!$H$11,0,10*ROW('Hygiene Data'!H18)))</f>
        <v/>
      </c>
      <c r="EB24" s="353" t="str">
        <f ca="1">+IF(OFFSET('Hygiene Data'!$H$12,0,10*ROW('Hygiene Data'!H18))="","",OFFSET('Hygiene Data'!$H$12,0,10*ROW('Hygiene Data'!H18)))</f>
        <v/>
      </c>
      <c r="EC24" s="353" t="str">
        <f ca="1">+IF(OFFSET('Hygiene Data'!$H$13,0,10*ROW('Hygiene Data'!H18))="","",OFFSET('Hygiene Data'!$H$13,0,10*ROW('Hygiene Data'!H18)))</f>
        <v/>
      </c>
      <c r="ED24" s="353" t="str">
        <f ca="1">+IF(OFFSET('Hygiene Data'!$I$11,0,10*ROW('Hygiene Data'!I18))="","",OFFSET('Hygiene Data'!$I$11,0,10*ROW('Hygiene Data'!I18)))</f>
        <v/>
      </c>
      <c r="EE24" s="353" t="str">
        <f ca="1">+IF(OFFSET('Hygiene Data'!$I$12,0,10*ROW('Hygiene Data'!I18))="","",OFFSET('Hygiene Data'!$I$12,0,10*ROW('Hygiene Data'!I18)))</f>
        <v/>
      </c>
      <c r="EF24" s="353" t="str">
        <f ca="1">+IF(OFFSET('Hygiene Data'!$I$13,0,10*ROW('Hygiene Data'!I18))="","",OFFSET('Hygiene Data'!$I$13,0,10*ROW('Hygiene Data'!I18)))</f>
        <v/>
      </c>
    </row>
    <row r="25" spans="1:136" x14ac:dyDescent="0.25">
      <c r="A25" s="462" t="str">
        <f ca="1">+IF(OFFSET('Water Data'!$B$2,0,10*ROW('Water Data'!E19))="","",OFFSET('Water Data'!$B$2,0,10*ROW('Water Data'!E19)))</f>
        <v/>
      </c>
      <c r="B25" s="46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89" t="str">
        <f t="shared" ca="1" si="0"/>
        <v/>
      </c>
      <c r="D25" s="49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6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3" t="str">
        <f ca="1">+IF(OFFSET('Water Data'!$D$27,0,10*ROW('Water Data'!D19))="","",OFFSET('Water Data'!$D$27,0,10*ROW('Water Data'!D19)))</f>
        <v/>
      </c>
      <c r="BT25" s="353" t="str">
        <f ca="1">+IF(OFFSET('Water Data'!$D$28,0,10*ROW('Water Data'!D19))="","",OFFSET('Water Data'!$D$28,0,10*ROW('Water Data'!D19)))</f>
        <v/>
      </c>
      <c r="BU25" s="353" t="str">
        <f ca="1">+IF(OFFSET('Water Data'!$D$29,0,10*ROW('Water Data'!D19))="","",OFFSET('Water Data'!$D$29,0,10*ROW('Water Data'!D19)))</f>
        <v/>
      </c>
      <c r="BV25" s="353" t="str">
        <f ca="1">+IF(OFFSET('Water Data'!$E$27,0,10*ROW('Water Data'!E19))="","",OFFSET('Water Data'!$E$27,0,10*ROW('Water Data'!E19)))</f>
        <v/>
      </c>
      <c r="BW25" s="353" t="str">
        <f ca="1">+IF(OFFSET('Water Data'!$E$28,0,10*ROW('Water Data'!E19))="","",OFFSET('Water Data'!$E$28,0,10*ROW('Water Data'!E19)))</f>
        <v/>
      </c>
      <c r="BX25" s="353" t="str">
        <f ca="1">+IF(OFFSET('Water Data'!$E$29,0,10*ROW('Water Data'!E19))="","",OFFSET('Water Data'!$E$29,0,10*ROW('Water Data'!E19)))</f>
        <v/>
      </c>
      <c r="BY25" s="353" t="str">
        <f ca="1">+IF(OFFSET('Water Data'!$F$27,0,10*ROW('Water Data'!F19))="","",OFFSET('Water Data'!$F$27,0,10*ROW('Water Data'!F19)))</f>
        <v/>
      </c>
      <c r="BZ25" s="353" t="str">
        <f ca="1">+IF(OFFSET('Water Data'!$F$28,0,10*ROW('Water Data'!F19))="","",OFFSET('Water Data'!$F$28,0,10*ROW('Water Data'!F19)))</f>
        <v/>
      </c>
      <c r="CA25" s="353" t="str">
        <f ca="1">+IF(OFFSET('Water Data'!$F$29,0,10*ROW('Water Data'!F19))="","",OFFSET('Water Data'!$F$29,0,10*ROW('Water Data'!F19)))</f>
        <v/>
      </c>
      <c r="CB25" s="353" t="str">
        <f ca="1">+IF(OFFSET('Water Data'!$G$27,0,10*ROW('Water Data'!G19))="","",OFFSET('Water Data'!$G$27,0,10*ROW('Water Data'!G19)))</f>
        <v/>
      </c>
      <c r="CC25" s="353" t="str">
        <f ca="1">+IF(OFFSET('Water Data'!$G$28,0,10*ROW('Water Data'!G19))="","",OFFSET('Water Data'!$G$28,0,10*ROW('Water Data'!G19)))</f>
        <v/>
      </c>
      <c r="CD25" s="353" t="str">
        <f ca="1">+IF(OFFSET('Water Data'!$G$29,0,10*ROW('Water Data'!G19))="","",OFFSET('Water Data'!$G$29,0,10*ROW('Water Data'!G19)))</f>
        <v/>
      </c>
      <c r="CE25" s="353" t="str">
        <f ca="1">+IF(OFFSET('Water Data'!$H$27,0,10*ROW('Water Data'!H19))="","",OFFSET('Water Data'!$H$27,0,10*ROW('Water Data'!H19)))</f>
        <v/>
      </c>
      <c r="CF25" s="353" t="str">
        <f ca="1">+IF(OFFSET('Water Data'!$H$28,0,10*ROW('Water Data'!H19))="","",OFFSET('Water Data'!$H$28,0,10*ROW('Water Data'!H19)))</f>
        <v/>
      </c>
      <c r="CG25" s="353" t="str">
        <f ca="1">+IF(OFFSET('Water Data'!$H$29,0,10*ROW('Water Data'!H19))="","",OFFSET('Water Data'!$H$29,0,10*ROW('Water Data'!H19)))</f>
        <v/>
      </c>
      <c r="CH25" s="353" t="str">
        <f ca="1">+IF(OFFSET('Water Data'!$I$27,0,10*ROW('Water Data'!I19))="","",OFFSET('Water Data'!$I$27,0,10*ROW('Water Data'!I19)))</f>
        <v/>
      </c>
      <c r="CI25" s="353" t="str">
        <f ca="1">+IF(OFFSET('Water Data'!$I$28,0,10*ROW('Water Data'!I19))="","",OFFSET('Water Data'!$I$28,0,10*ROW('Water Data'!I19)))</f>
        <v/>
      </c>
      <c r="CJ25" s="353" t="str">
        <f ca="1">+IF(OFFSET('Water Data'!$I$29,0,10*ROW('Water Data'!I19))="","",OFFSET('Water Data'!$I$29,0,10*ROW('Water Data'!I19)))</f>
        <v/>
      </c>
      <c r="CK25" s="353" t="str">
        <f ca="1">+IF(OFFSET('Sanitation Data'!$D$28,0,10*ROW('Sanitation Data'!D19))="","",OFFSET('Sanitation Data'!$D$28,0,10*ROW('Sanitation Data'!D19)))</f>
        <v/>
      </c>
      <c r="CL25" s="353" t="str">
        <f ca="1">+IF(OFFSET('Sanitation Data'!$D$29,0,10*ROW('Sanitation Data'!D19))="","",OFFSET('Sanitation Data'!$D$29,0,10*ROW('Sanitation Data'!D19)))</f>
        <v/>
      </c>
      <c r="CM25" s="353" t="str">
        <f ca="1">+IF(OFFSET('Sanitation Data'!$D$30,0,10*ROW('Sanitation Data'!D19))="","",OFFSET('Sanitation Data'!$D$30,0,10*ROW('Sanitation Data'!D19)))</f>
        <v/>
      </c>
      <c r="CN25" s="353" t="str">
        <f ca="1">+IF(OFFSET('Sanitation Data'!$D$31,0,10*ROW('Sanitation Data'!D19))="","",OFFSET('Sanitation Data'!$D$31,0,10*ROW('Sanitation Data'!D19)))</f>
        <v/>
      </c>
      <c r="CO25" s="353" t="str">
        <f ca="1">+IF(OFFSET('Sanitation Data'!$D$32,0,10*ROW('Sanitation Data'!D19))="","",OFFSET('Sanitation Data'!$D$32,0,10*ROW('Sanitation Data'!D19)))</f>
        <v/>
      </c>
      <c r="CP25" s="353" t="str">
        <f ca="1">+IF(OFFSET('Sanitation Data'!$E$28,0,10*ROW('Sanitation Data'!E19))="","",OFFSET('Sanitation Data'!$E$28,0,10*ROW('Sanitation Data'!E19)))</f>
        <v/>
      </c>
      <c r="CQ25" s="353" t="str">
        <f ca="1">+IF(OFFSET('Sanitation Data'!$E$29,0,10*ROW('Sanitation Data'!E19))="","",OFFSET('Sanitation Data'!$E$29,0,10*ROW('Sanitation Data'!E19)))</f>
        <v/>
      </c>
      <c r="CR25" s="353" t="str">
        <f ca="1">+IF(OFFSET('Sanitation Data'!$E$30,0,10*ROW('Sanitation Data'!E19))="","",OFFSET('Sanitation Data'!$E$30,0,10*ROW('Sanitation Data'!E19)))</f>
        <v/>
      </c>
      <c r="CS25" s="353" t="str">
        <f ca="1">+IF(OFFSET('Sanitation Data'!$E$31,0,10*ROW('Sanitation Data'!E19))="","",OFFSET('Sanitation Data'!$E$31,0,10*ROW('Sanitation Data'!E19)))</f>
        <v/>
      </c>
      <c r="CT25" s="353" t="str">
        <f ca="1">+IF(OFFSET('Sanitation Data'!$E$32,0,10*ROW('Sanitation Data'!E19))="","",OFFSET('Sanitation Data'!$E$32,0,10*ROW('Sanitation Data'!E19)))</f>
        <v/>
      </c>
      <c r="CU25" s="353" t="str">
        <f ca="1">+IF(OFFSET('Sanitation Data'!$F$28,0,10*ROW('Sanitation Data'!F19))="","",OFFSET('Sanitation Data'!$F$28,0,10*ROW('Sanitation Data'!F19)))</f>
        <v/>
      </c>
      <c r="CV25" s="353" t="str">
        <f ca="1">+IF(OFFSET('Sanitation Data'!$F$29,0,10*ROW('Sanitation Data'!F19))="","",OFFSET('Sanitation Data'!$F$29,0,10*ROW('Sanitation Data'!F19)))</f>
        <v/>
      </c>
      <c r="CW25" s="353" t="str">
        <f ca="1">+IF(OFFSET('Sanitation Data'!$F$30,0,10*ROW('Sanitation Data'!F19))="","",OFFSET('Sanitation Data'!$F$30,0,10*ROW('Sanitation Data'!F19)))</f>
        <v/>
      </c>
      <c r="CX25" s="353" t="str">
        <f ca="1">+IF(OFFSET('Sanitation Data'!$F$31,0,10*ROW('Sanitation Data'!F19))="","",OFFSET('Sanitation Data'!$F$31,0,10*ROW('Sanitation Data'!F19)))</f>
        <v/>
      </c>
      <c r="CY25" s="353" t="str">
        <f ca="1">+IF(OFFSET('Sanitation Data'!$F$32,0,10*ROW('Sanitation Data'!F19))="","",OFFSET('Sanitation Data'!$F$32,0,10*ROW('Sanitation Data'!F19)))</f>
        <v/>
      </c>
      <c r="CZ25" s="353" t="str">
        <f ca="1">+IF(OFFSET('Sanitation Data'!$G$28,0,10*ROW('Sanitation Data'!G19))="","",OFFSET('Sanitation Data'!$G$28,0,10*ROW('Sanitation Data'!G19)))</f>
        <v/>
      </c>
      <c r="DA25" s="353" t="str">
        <f ca="1">+IF(OFFSET('Sanitation Data'!$G$29,0,10*ROW('Sanitation Data'!G19))="","",OFFSET('Sanitation Data'!$G$29,0,10*ROW('Sanitation Data'!G19)))</f>
        <v/>
      </c>
      <c r="DB25" s="353" t="str">
        <f ca="1">+IF(OFFSET('Sanitation Data'!$G$30,0,10*ROW('Sanitation Data'!G19))="","",OFFSET('Sanitation Data'!$G$30,0,10*ROW('Sanitation Data'!G19)))</f>
        <v/>
      </c>
      <c r="DC25" s="353" t="str">
        <f ca="1">+IF(OFFSET('Sanitation Data'!$G$31,0,10*ROW('Sanitation Data'!G19))="","",OFFSET('Sanitation Data'!$G$31,0,10*ROW('Sanitation Data'!G19)))</f>
        <v/>
      </c>
      <c r="DD25" s="353" t="str">
        <f ca="1">+IF(OFFSET('Sanitation Data'!$G$32,0,10*ROW('Sanitation Data'!G19))="","",OFFSET('Sanitation Data'!$G$32,0,10*ROW('Sanitation Data'!G19)))</f>
        <v/>
      </c>
      <c r="DE25" s="353" t="str">
        <f ca="1">+IF(OFFSET('Sanitation Data'!$H$28,0,10*ROW('Sanitation Data'!H19))="","",OFFSET('Sanitation Data'!$H$28,0,10*ROW('Sanitation Data'!H19)))</f>
        <v/>
      </c>
      <c r="DF25" s="353" t="str">
        <f ca="1">+IF(OFFSET('Sanitation Data'!$H$29,0,10*ROW('Sanitation Data'!H19))="","",OFFSET('Sanitation Data'!$H$29,0,10*ROW('Sanitation Data'!H19)))</f>
        <v/>
      </c>
      <c r="DG25" s="353" t="str">
        <f ca="1">+IF(OFFSET('Sanitation Data'!$H$30,0,10*ROW('Sanitation Data'!H19))="","",OFFSET('Sanitation Data'!$H$30,0,10*ROW('Sanitation Data'!H19)))</f>
        <v/>
      </c>
      <c r="DH25" s="353" t="str">
        <f ca="1">+IF(OFFSET('Sanitation Data'!$H$31,0,10*ROW('Sanitation Data'!H19))="","",OFFSET('Sanitation Data'!$H$31,0,10*ROW('Sanitation Data'!H19)))</f>
        <v/>
      </c>
      <c r="DI25" s="353" t="str">
        <f ca="1">+IF(OFFSET('Sanitation Data'!$H$32,0,10*ROW('Sanitation Data'!H19))="","",OFFSET('Sanitation Data'!$H$32,0,10*ROW('Sanitation Data'!H19)))</f>
        <v/>
      </c>
      <c r="DJ25" s="353" t="str">
        <f ca="1">+IF(OFFSET('Sanitation Data'!$I$28,0,10*ROW('Sanitation Data'!I19))="","",OFFSET('Sanitation Data'!$I$28,0,10*ROW('Sanitation Data'!I19)))</f>
        <v/>
      </c>
      <c r="DK25" s="353" t="str">
        <f ca="1">+IF(OFFSET('Sanitation Data'!$I$29,0,10*ROW('Sanitation Data'!I19))="","",OFFSET('Sanitation Data'!$I$29,0,10*ROW('Sanitation Data'!I19)))</f>
        <v/>
      </c>
      <c r="DL25" s="353" t="str">
        <f ca="1">+IF(OFFSET('Sanitation Data'!$I$30,0,10*ROW('Sanitation Data'!I19))="","",OFFSET('Sanitation Data'!$I$30,0,10*ROW('Sanitation Data'!I19)))</f>
        <v/>
      </c>
      <c r="DM25" s="353" t="str">
        <f ca="1">+IF(OFFSET('Sanitation Data'!$I$31,0,10*ROW('Sanitation Data'!I19))="","",OFFSET('Sanitation Data'!$I$31,0,10*ROW('Sanitation Data'!I19)))</f>
        <v/>
      </c>
      <c r="DN25" s="353" t="str">
        <f ca="1">+IF(OFFSET('Sanitation Data'!$I$32,0,10*ROW('Sanitation Data'!I19))="","",OFFSET('Sanitation Data'!$I$32,0,10*ROW('Sanitation Data'!I19)))</f>
        <v/>
      </c>
      <c r="DO25" s="353" t="str">
        <f ca="1">+IF(OFFSET('Hygiene Data'!$D$11,0,10*ROW('Hygiene Data'!D19))="","",OFFSET('Hygiene Data'!$D$11,0,10*ROW('Hygiene Data'!D19)))</f>
        <v/>
      </c>
      <c r="DP25" s="353" t="str">
        <f ca="1">+IF(OFFSET('Hygiene Data'!$D$12,0,10*ROW('Hygiene Data'!D19))="","",OFFSET('Hygiene Data'!$D$12,0,10*ROW('Hygiene Data'!D19)))</f>
        <v/>
      </c>
      <c r="DQ25" s="353" t="str">
        <f ca="1">+IF(OFFSET('Hygiene Data'!$D$13,0,10*ROW('Hygiene Data'!D19))="","",OFFSET('Hygiene Data'!$D$13,0,10*ROW('Hygiene Data'!D19)))</f>
        <v/>
      </c>
      <c r="DR25" s="353" t="str">
        <f ca="1">+IF(OFFSET('Hygiene Data'!$E$11,0,10*ROW('Hygiene Data'!E19))="","",OFFSET('Hygiene Data'!$E$11,0,10*ROW('Hygiene Data'!E19)))</f>
        <v/>
      </c>
      <c r="DS25" s="353" t="str">
        <f ca="1">+IF(OFFSET('Hygiene Data'!$E$12,0,10*ROW('Hygiene Data'!E19))="","",OFFSET('Hygiene Data'!$E$12,0,10*ROW('Hygiene Data'!E19)))</f>
        <v/>
      </c>
      <c r="DT25" s="353" t="str">
        <f ca="1">+IF(OFFSET('Hygiene Data'!$E$13,0,10*ROW('Hygiene Data'!E19))="","",OFFSET('Hygiene Data'!$E$13,0,10*ROW('Hygiene Data'!E19)))</f>
        <v/>
      </c>
      <c r="DU25" s="353" t="str">
        <f ca="1">+IF(OFFSET('Hygiene Data'!$F$11,0,10*ROW('Hygiene Data'!F19))="","",OFFSET('Hygiene Data'!$F$11,0,10*ROW('Hygiene Data'!F19)))</f>
        <v/>
      </c>
      <c r="DV25" s="353" t="str">
        <f ca="1">+IF(OFFSET('Hygiene Data'!$F$12,0,10*ROW('Hygiene Data'!F19))="","",OFFSET('Hygiene Data'!$F$12,0,10*ROW('Hygiene Data'!F19)))</f>
        <v/>
      </c>
      <c r="DW25" s="353" t="str">
        <f ca="1">+IF(OFFSET('Hygiene Data'!$F$13,0,10*ROW('Hygiene Data'!F19))="","",OFFSET('Hygiene Data'!$F$13,0,10*ROW('Hygiene Data'!F19)))</f>
        <v/>
      </c>
      <c r="DX25" s="353" t="str">
        <f ca="1">+IF(OFFSET('Hygiene Data'!$G$11,0,10*ROW('Hygiene Data'!G19))="","",OFFSET('Hygiene Data'!$G$11,0,10*ROW('Hygiene Data'!G19)))</f>
        <v/>
      </c>
      <c r="DY25" s="353" t="str">
        <f ca="1">+IF(OFFSET('Hygiene Data'!$G$12,0,10*ROW('Hygiene Data'!G19))="","",OFFSET('Hygiene Data'!$G$12,0,10*ROW('Hygiene Data'!G19)))</f>
        <v/>
      </c>
      <c r="DZ25" s="353" t="str">
        <f ca="1">+IF(OFFSET('Hygiene Data'!$G$13,0,10*ROW('Hygiene Data'!G19))="","",OFFSET('Hygiene Data'!$G$13,0,10*ROW('Hygiene Data'!G19)))</f>
        <v/>
      </c>
      <c r="EA25" s="353" t="str">
        <f ca="1">+IF(OFFSET('Hygiene Data'!$H$11,0,10*ROW('Hygiene Data'!H19))="","",OFFSET('Hygiene Data'!$H$11,0,10*ROW('Hygiene Data'!H19)))</f>
        <v/>
      </c>
      <c r="EB25" s="353" t="str">
        <f ca="1">+IF(OFFSET('Hygiene Data'!$H$12,0,10*ROW('Hygiene Data'!H19))="","",OFFSET('Hygiene Data'!$H$12,0,10*ROW('Hygiene Data'!H19)))</f>
        <v/>
      </c>
      <c r="EC25" s="353" t="str">
        <f ca="1">+IF(OFFSET('Hygiene Data'!$H$13,0,10*ROW('Hygiene Data'!H19))="","",OFFSET('Hygiene Data'!$H$13,0,10*ROW('Hygiene Data'!H19)))</f>
        <v/>
      </c>
      <c r="ED25" s="353" t="str">
        <f ca="1">+IF(OFFSET('Hygiene Data'!$I$11,0,10*ROW('Hygiene Data'!I19))="","",OFFSET('Hygiene Data'!$I$11,0,10*ROW('Hygiene Data'!I19)))</f>
        <v/>
      </c>
      <c r="EE25" s="353" t="str">
        <f ca="1">+IF(OFFSET('Hygiene Data'!$I$12,0,10*ROW('Hygiene Data'!I19))="","",OFFSET('Hygiene Data'!$I$12,0,10*ROW('Hygiene Data'!I19)))</f>
        <v/>
      </c>
      <c r="EF25" s="353" t="str">
        <f ca="1">+IF(OFFSET('Hygiene Data'!$I$13,0,10*ROW('Hygiene Data'!I19))="","",OFFSET('Hygiene Data'!$I$13,0,10*ROW('Hygiene Data'!I19)))</f>
        <v/>
      </c>
    </row>
    <row r="26" spans="1:136" x14ac:dyDescent="0.25">
      <c r="A26" s="462" t="str">
        <f ca="1">+IF(OFFSET('Water Data'!$B$2,0,10*ROW('Water Data'!E20))="","",OFFSET('Water Data'!$B$2,0,10*ROW('Water Data'!E20)))</f>
        <v/>
      </c>
      <c r="B26" s="46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89" t="str">
        <f t="shared" ca="1" si="0"/>
        <v/>
      </c>
      <c r="D26" s="49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6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3" t="str">
        <f ca="1">+IF(OFFSET('Water Data'!$D$27,0,10*ROW('Water Data'!D20))="","",OFFSET('Water Data'!$D$27,0,10*ROW('Water Data'!D20)))</f>
        <v/>
      </c>
      <c r="BT26" s="353" t="str">
        <f ca="1">+IF(OFFSET('Water Data'!$D$28,0,10*ROW('Water Data'!D20))="","",OFFSET('Water Data'!$D$28,0,10*ROW('Water Data'!D20)))</f>
        <v/>
      </c>
      <c r="BU26" s="353" t="str">
        <f ca="1">+IF(OFFSET('Water Data'!$D$29,0,10*ROW('Water Data'!D20))="","",OFFSET('Water Data'!$D$29,0,10*ROW('Water Data'!D20)))</f>
        <v/>
      </c>
      <c r="BV26" s="353" t="str">
        <f ca="1">+IF(OFFSET('Water Data'!$E$27,0,10*ROW('Water Data'!E20))="","",OFFSET('Water Data'!$E$27,0,10*ROW('Water Data'!E20)))</f>
        <v/>
      </c>
      <c r="BW26" s="353" t="str">
        <f ca="1">+IF(OFFSET('Water Data'!$E$28,0,10*ROW('Water Data'!E20))="","",OFFSET('Water Data'!$E$28,0,10*ROW('Water Data'!E20)))</f>
        <v/>
      </c>
      <c r="BX26" s="353" t="str">
        <f ca="1">+IF(OFFSET('Water Data'!$E$29,0,10*ROW('Water Data'!E20))="","",OFFSET('Water Data'!$E$29,0,10*ROW('Water Data'!E20)))</f>
        <v/>
      </c>
      <c r="BY26" s="353" t="str">
        <f ca="1">+IF(OFFSET('Water Data'!$F$27,0,10*ROW('Water Data'!F20))="","",OFFSET('Water Data'!$F$27,0,10*ROW('Water Data'!F20)))</f>
        <v/>
      </c>
      <c r="BZ26" s="353" t="str">
        <f ca="1">+IF(OFFSET('Water Data'!$F$28,0,10*ROW('Water Data'!F20))="","",OFFSET('Water Data'!$F$28,0,10*ROW('Water Data'!F20)))</f>
        <v/>
      </c>
      <c r="CA26" s="353" t="str">
        <f ca="1">+IF(OFFSET('Water Data'!$F$29,0,10*ROW('Water Data'!F20))="","",OFFSET('Water Data'!$F$29,0,10*ROW('Water Data'!F20)))</f>
        <v/>
      </c>
      <c r="CB26" s="353" t="str">
        <f ca="1">+IF(OFFSET('Water Data'!$G$27,0,10*ROW('Water Data'!G20))="","",OFFSET('Water Data'!$G$27,0,10*ROW('Water Data'!G20)))</f>
        <v/>
      </c>
      <c r="CC26" s="353" t="str">
        <f ca="1">+IF(OFFSET('Water Data'!$G$28,0,10*ROW('Water Data'!G20))="","",OFFSET('Water Data'!$G$28,0,10*ROW('Water Data'!G20)))</f>
        <v/>
      </c>
      <c r="CD26" s="353" t="str">
        <f ca="1">+IF(OFFSET('Water Data'!$G$29,0,10*ROW('Water Data'!G20))="","",OFFSET('Water Data'!$G$29,0,10*ROW('Water Data'!G20)))</f>
        <v/>
      </c>
      <c r="CE26" s="353" t="str">
        <f ca="1">+IF(OFFSET('Water Data'!$H$27,0,10*ROW('Water Data'!H20))="","",OFFSET('Water Data'!$H$27,0,10*ROW('Water Data'!H20)))</f>
        <v/>
      </c>
      <c r="CF26" s="353" t="str">
        <f ca="1">+IF(OFFSET('Water Data'!$H$28,0,10*ROW('Water Data'!H20))="","",OFFSET('Water Data'!$H$28,0,10*ROW('Water Data'!H20)))</f>
        <v/>
      </c>
      <c r="CG26" s="353" t="str">
        <f ca="1">+IF(OFFSET('Water Data'!$H$29,0,10*ROW('Water Data'!H20))="","",OFFSET('Water Data'!$H$29,0,10*ROW('Water Data'!H20)))</f>
        <v/>
      </c>
      <c r="CH26" s="353" t="str">
        <f ca="1">+IF(OFFSET('Water Data'!$I$27,0,10*ROW('Water Data'!I20))="","",OFFSET('Water Data'!$I$27,0,10*ROW('Water Data'!I20)))</f>
        <v/>
      </c>
      <c r="CI26" s="353" t="str">
        <f ca="1">+IF(OFFSET('Water Data'!$I$28,0,10*ROW('Water Data'!I20))="","",OFFSET('Water Data'!$I$28,0,10*ROW('Water Data'!I20)))</f>
        <v/>
      </c>
      <c r="CJ26" s="353" t="str">
        <f ca="1">+IF(OFFSET('Water Data'!$I$29,0,10*ROW('Water Data'!I20))="","",OFFSET('Water Data'!$I$29,0,10*ROW('Water Data'!I20)))</f>
        <v/>
      </c>
      <c r="CK26" s="353" t="str">
        <f ca="1">+IF(OFFSET('Sanitation Data'!$D$28,0,10*ROW('Sanitation Data'!D20))="","",OFFSET('Sanitation Data'!$D$28,0,10*ROW('Sanitation Data'!D20)))</f>
        <v/>
      </c>
      <c r="CL26" s="353" t="str">
        <f ca="1">+IF(OFFSET('Sanitation Data'!$D$29,0,10*ROW('Sanitation Data'!D20))="","",OFFSET('Sanitation Data'!$D$29,0,10*ROW('Sanitation Data'!D20)))</f>
        <v/>
      </c>
      <c r="CM26" s="353" t="str">
        <f ca="1">+IF(OFFSET('Sanitation Data'!$D$30,0,10*ROW('Sanitation Data'!D20))="","",OFFSET('Sanitation Data'!$D$30,0,10*ROW('Sanitation Data'!D20)))</f>
        <v/>
      </c>
      <c r="CN26" s="353" t="str">
        <f ca="1">+IF(OFFSET('Sanitation Data'!$D$31,0,10*ROW('Sanitation Data'!D20))="","",OFFSET('Sanitation Data'!$D$31,0,10*ROW('Sanitation Data'!D20)))</f>
        <v/>
      </c>
      <c r="CO26" s="353" t="str">
        <f ca="1">+IF(OFFSET('Sanitation Data'!$D$32,0,10*ROW('Sanitation Data'!D20))="","",OFFSET('Sanitation Data'!$D$32,0,10*ROW('Sanitation Data'!D20)))</f>
        <v/>
      </c>
      <c r="CP26" s="353" t="str">
        <f ca="1">+IF(OFFSET('Sanitation Data'!$E$28,0,10*ROW('Sanitation Data'!E20))="","",OFFSET('Sanitation Data'!$E$28,0,10*ROW('Sanitation Data'!E20)))</f>
        <v/>
      </c>
      <c r="CQ26" s="353" t="str">
        <f ca="1">+IF(OFFSET('Sanitation Data'!$E$29,0,10*ROW('Sanitation Data'!E20))="","",OFFSET('Sanitation Data'!$E$29,0,10*ROW('Sanitation Data'!E20)))</f>
        <v/>
      </c>
      <c r="CR26" s="353" t="str">
        <f ca="1">+IF(OFFSET('Sanitation Data'!$E$30,0,10*ROW('Sanitation Data'!E20))="","",OFFSET('Sanitation Data'!$E$30,0,10*ROW('Sanitation Data'!E20)))</f>
        <v/>
      </c>
      <c r="CS26" s="353" t="str">
        <f ca="1">+IF(OFFSET('Sanitation Data'!$E$31,0,10*ROW('Sanitation Data'!E20))="","",OFFSET('Sanitation Data'!$E$31,0,10*ROW('Sanitation Data'!E20)))</f>
        <v/>
      </c>
      <c r="CT26" s="353" t="str">
        <f ca="1">+IF(OFFSET('Sanitation Data'!$E$32,0,10*ROW('Sanitation Data'!E20))="","",OFFSET('Sanitation Data'!$E$32,0,10*ROW('Sanitation Data'!E20)))</f>
        <v/>
      </c>
      <c r="CU26" s="353" t="str">
        <f ca="1">+IF(OFFSET('Sanitation Data'!$F$28,0,10*ROW('Sanitation Data'!F20))="","",OFFSET('Sanitation Data'!$F$28,0,10*ROW('Sanitation Data'!F20)))</f>
        <v/>
      </c>
      <c r="CV26" s="353" t="str">
        <f ca="1">+IF(OFFSET('Sanitation Data'!$F$29,0,10*ROW('Sanitation Data'!F20))="","",OFFSET('Sanitation Data'!$F$29,0,10*ROW('Sanitation Data'!F20)))</f>
        <v/>
      </c>
      <c r="CW26" s="353" t="str">
        <f ca="1">+IF(OFFSET('Sanitation Data'!$F$30,0,10*ROW('Sanitation Data'!F20))="","",OFFSET('Sanitation Data'!$F$30,0,10*ROW('Sanitation Data'!F20)))</f>
        <v/>
      </c>
      <c r="CX26" s="353" t="str">
        <f ca="1">+IF(OFFSET('Sanitation Data'!$F$31,0,10*ROW('Sanitation Data'!F20))="","",OFFSET('Sanitation Data'!$F$31,0,10*ROW('Sanitation Data'!F20)))</f>
        <v/>
      </c>
      <c r="CY26" s="353" t="str">
        <f ca="1">+IF(OFFSET('Sanitation Data'!$F$32,0,10*ROW('Sanitation Data'!F20))="","",OFFSET('Sanitation Data'!$F$32,0,10*ROW('Sanitation Data'!F20)))</f>
        <v/>
      </c>
      <c r="CZ26" s="353" t="str">
        <f ca="1">+IF(OFFSET('Sanitation Data'!$G$28,0,10*ROW('Sanitation Data'!G20))="","",OFFSET('Sanitation Data'!$G$28,0,10*ROW('Sanitation Data'!G20)))</f>
        <v/>
      </c>
      <c r="DA26" s="353" t="str">
        <f ca="1">+IF(OFFSET('Sanitation Data'!$G$29,0,10*ROW('Sanitation Data'!G20))="","",OFFSET('Sanitation Data'!$G$29,0,10*ROW('Sanitation Data'!G20)))</f>
        <v/>
      </c>
      <c r="DB26" s="353" t="str">
        <f ca="1">+IF(OFFSET('Sanitation Data'!$G$30,0,10*ROW('Sanitation Data'!G20))="","",OFFSET('Sanitation Data'!$G$30,0,10*ROW('Sanitation Data'!G20)))</f>
        <v/>
      </c>
      <c r="DC26" s="353" t="str">
        <f ca="1">+IF(OFFSET('Sanitation Data'!$G$31,0,10*ROW('Sanitation Data'!G20))="","",OFFSET('Sanitation Data'!$G$31,0,10*ROW('Sanitation Data'!G20)))</f>
        <v/>
      </c>
      <c r="DD26" s="353" t="str">
        <f ca="1">+IF(OFFSET('Sanitation Data'!$G$32,0,10*ROW('Sanitation Data'!G20))="","",OFFSET('Sanitation Data'!$G$32,0,10*ROW('Sanitation Data'!G20)))</f>
        <v/>
      </c>
      <c r="DE26" s="353" t="str">
        <f ca="1">+IF(OFFSET('Sanitation Data'!$H$28,0,10*ROW('Sanitation Data'!H20))="","",OFFSET('Sanitation Data'!$H$28,0,10*ROW('Sanitation Data'!H20)))</f>
        <v/>
      </c>
      <c r="DF26" s="353" t="str">
        <f ca="1">+IF(OFFSET('Sanitation Data'!$H$29,0,10*ROW('Sanitation Data'!H20))="","",OFFSET('Sanitation Data'!$H$29,0,10*ROW('Sanitation Data'!H20)))</f>
        <v/>
      </c>
      <c r="DG26" s="353" t="str">
        <f ca="1">+IF(OFFSET('Sanitation Data'!$H$30,0,10*ROW('Sanitation Data'!H20))="","",OFFSET('Sanitation Data'!$H$30,0,10*ROW('Sanitation Data'!H20)))</f>
        <v/>
      </c>
      <c r="DH26" s="353" t="str">
        <f ca="1">+IF(OFFSET('Sanitation Data'!$H$31,0,10*ROW('Sanitation Data'!H20))="","",OFFSET('Sanitation Data'!$H$31,0,10*ROW('Sanitation Data'!H20)))</f>
        <v/>
      </c>
      <c r="DI26" s="353" t="str">
        <f ca="1">+IF(OFFSET('Sanitation Data'!$H$32,0,10*ROW('Sanitation Data'!H20))="","",OFFSET('Sanitation Data'!$H$32,0,10*ROW('Sanitation Data'!H20)))</f>
        <v/>
      </c>
      <c r="DJ26" s="353" t="str">
        <f ca="1">+IF(OFFSET('Sanitation Data'!$I$28,0,10*ROW('Sanitation Data'!I20))="","",OFFSET('Sanitation Data'!$I$28,0,10*ROW('Sanitation Data'!I20)))</f>
        <v/>
      </c>
      <c r="DK26" s="353" t="str">
        <f ca="1">+IF(OFFSET('Sanitation Data'!$I$29,0,10*ROW('Sanitation Data'!I20))="","",OFFSET('Sanitation Data'!$I$29,0,10*ROW('Sanitation Data'!I20)))</f>
        <v/>
      </c>
      <c r="DL26" s="353" t="str">
        <f ca="1">+IF(OFFSET('Sanitation Data'!$I$30,0,10*ROW('Sanitation Data'!I20))="","",OFFSET('Sanitation Data'!$I$30,0,10*ROW('Sanitation Data'!I20)))</f>
        <v/>
      </c>
      <c r="DM26" s="353" t="str">
        <f ca="1">+IF(OFFSET('Sanitation Data'!$I$31,0,10*ROW('Sanitation Data'!I20))="","",OFFSET('Sanitation Data'!$I$31,0,10*ROW('Sanitation Data'!I20)))</f>
        <v/>
      </c>
      <c r="DN26" s="353" t="str">
        <f ca="1">+IF(OFFSET('Sanitation Data'!$I$32,0,10*ROW('Sanitation Data'!I20))="","",OFFSET('Sanitation Data'!$I$32,0,10*ROW('Sanitation Data'!I20)))</f>
        <v/>
      </c>
      <c r="DO26" s="353" t="str">
        <f ca="1">+IF(OFFSET('Hygiene Data'!$D$11,0,10*ROW('Hygiene Data'!D20))="","",OFFSET('Hygiene Data'!$D$11,0,10*ROW('Hygiene Data'!D20)))</f>
        <v/>
      </c>
      <c r="DP26" s="353" t="str">
        <f ca="1">+IF(OFFSET('Hygiene Data'!$D$12,0,10*ROW('Hygiene Data'!D20))="","",OFFSET('Hygiene Data'!$D$12,0,10*ROW('Hygiene Data'!D20)))</f>
        <v/>
      </c>
      <c r="DQ26" s="353" t="str">
        <f ca="1">+IF(OFFSET('Hygiene Data'!$D$13,0,10*ROW('Hygiene Data'!D20))="","",OFFSET('Hygiene Data'!$D$13,0,10*ROW('Hygiene Data'!D20)))</f>
        <v/>
      </c>
      <c r="DR26" s="353" t="str">
        <f ca="1">+IF(OFFSET('Hygiene Data'!$E$11,0,10*ROW('Hygiene Data'!E20))="","",OFFSET('Hygiene Data'!$E$11,0,10*ROW('Hygiene Data'!E20)))</f>
        <v/>
      </c>
      <c r="DS26" s="353" t="str">
        <f ca="1">+IF(OFFSET('Hygiene Data'!$E$12,0,10*ROW('Hygiene Data'!E20))="","",OFFSET('Hygiene Data'!$E$12,0,10*ROW('Hygiene Data'!E20)))</f>
        <v/>
      </c>
      <c r="DT26" s="353" t="str">
        <f ca="1">+IF(OFFSET('Hygiene Data'!$E$13,0,10*ROW('Hygiene Data'!E20))="","",OFFSET('Hygiene Data'!$E$13,0,10*ROW('Hygiene Data'!E20)))</f>
        <v/>
      </c>
      <c r="DU26" s="353" t="str">
        <f ca="1">+IF(OFFSET('Hygiene Data'!$F$11,0,10*ROW('Hygiene Data'!F20))="","",OFFSET('Hygiene Data'!$F$11,0,10*ROW('Hygiene Data'!F20)))</f>
        <v/>
      </c>
      <c r="DV26" s="353" t="str">
        <f ca="1">+IF(OFFSET('Hygiene Data'!$F$12,0,10*ROW('Hygiene Data'!F20))="","",OFFSET('Hygiene Data'!$F$12,0,10*ROW('Hygiene Data'!F20)))</f>
        <v/>
      </c>
      <c r="DW26" s="353" t="str">
        <f ca="1">+IF(OFFSET('Hygiene Data'!$F$13,0,10*ROW('Hygiene Data'!F20))="","",OFFSET('Hygiene Data'!$F$13,0,10*ROW('Hygiene Data'!F20)))</f>
        <v/>
      </c>
      <c r="DX26" s="353" t="str">
        <f ca="1">+IF(OFFSET('Hygiene Data'!$G$11,0,10*ROW('Hygiene Data'!G20))="","",OFFSET('Hygiene Data'!$G$11,0,10*ROW('Hygiene Data'!G20)))</f>
        <v/>
      </c>
      <c r="DY26" s="353" t="str">
        <f ca="1">+IF(OFFSET('Hygiene Data'!$G$12,0,10*ROW('Hygiene Data'!G20))="","",OFFSET('Hygiene Data'!$G$12,0,10*ROW('Hygiene Data'!G20)))</f>
        <v/>
      </c>
      <c r="DZ26" s="353" t="str">
        <f ca="1">+IF(OFFSET('Hygiene Data'!$G$13,0,10*ROW('Hygiene Data'!G20))="","",OFFSET('Hygiene Data'!$G$13,0,10*ROW('Hygiene Data'!G20)))</f>
        <v/>
      </c>
      <c r="EA26" s="353" t="str">
        <f ca="1">+IF(OFFSET('Hygiene Data'!$H$11,0,10*ROW('Hygiene Data'!H20))="","",OFFSET('Hygiene Data'!$H$11,0,10*ROW('Hygiene Data'!H20)))</f>
        <v/>
      </c>
      <c r="EB26" s="353" t="str">
        <f ca="1">+IF(OFFSET('Hygiene Data'!$H$12,0,10*ROW('Hygiene Data'!H20))="","",OFFSET('Hygiene Data'!$H$12,0,10*ROW('Hygiene Data'!H20)))</f>
        <v/>
      </c>
      <c r="EC26" s="353" t="str">
        <f ca="1">+IF(OFFSET('Hygiene Data'!$H$13,0,10*ROW('Hygiene Data'!H20))="","",OFFSET('Hygiene Data'!$H$13,0,10*ROW('Hygiene Data'!H20)))</f>
        <v/>
      </c>
      <c r="ED26" s="353" t="str">
        <f ca="1">+IF(OFFSET('Hygiene Data'!$I$11,0,10*ROW('Hygiene Data'!I20))="","",OFFSET('Hygiene Data'!$I$11,0,10*ROW('Hygiene Data'!I20)))</f>
        <v/>
      </c>
      <c r="EE26" s="353" t="str">
        <f ca="1">+IF(OFFSET('Hygiene Data'!$I$12,0,10*ROW('Hygiene Data'!I20))="","",OFFSET('Hygiene Data'!$I$12,0,10*ROW('Hygiene Data'!I20)))</f>
        <v/>
      </c>
      <c r="EF26" s="353" t="str">
        <f ca="1">+IF(OFFSET('Hygiene Data'!$I$13,0,10*ROW('Hygiene Data'!I20))="","",OFFSET('Hygiene Data'!$I$13,0,10*ROW('Hygiene Data'!I20)))</f>
        <v/>
      </c>
    </row>
    <row r="27" spans="1:136" x14ac:dyDescent="0.25">
      <c r="A27" s="462" t="str">
        <f ca="1">+IF(OFFSET('Water Data'!$B$2,0,10*ROW('Water Data'!E21))="","",OFFSET('Water Data'!$B$2,0,10*ROW('Water Data'!E21)))</f>
        <v/>
      </c>
      <c r="B27" s="46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89" t="str">
        <f t="shared" ca="1" si="0"/>
        <v/>
      </c>
      <c r="D27" s="49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6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3" t="str">
        <f ca="1">+IF(OFFSET('Water Data'!$D$27,0,10*ROW('Water Data'!D21))="","",OFFSET('Water Data'!$D$27,0,10*ROW('Water Data'!D21)))</f>
        <v/>
      </c>
      <c r="BT27" s="353" t="str">
        <f ca="1">+IF(OFFSET('Water Data'!$D$28,0,10*ROW('Water Data'!D21))="","",OFFSET('Water Data'!$D$28,0,10*ROW('Water Data'!D21)))</f>
        <v/>
      </c>
      <c r="BU27" s="353" t="str">
        <f ca="1">+IF(OFFSET('Water Data'!$D$29,0,10*ROW('Water Data'!D21))="","",OFFSET('Water Data'!$D$29,0,10*ROW('Water Data'!D21)))</f>
        <v/>
      </c>
      <c r="BV27" s="353" t="str">
        <f ca="1">+IF(OFFSET('Water Data'!$E$27,0,10*ROW('Water Data'!E21))="","",OFFSET('Water Data'!$E$27,0,10*ROW('Water Data'!E21)))</f>
        <v/>
      </c>
      <c r="BW27" s="353" t="str">
        <f ca="1">+IF(OFFSET('Water Data'!$E$28,0,10*ROW('Water Data'!E21))="","",OFFSET('Water Data'!$E$28,0,10*ROW('Water Data'!E21)))</f>
        <v/>
      </c>
      <c r="BX27" s="353" t="str">
        <f ca="1">+IF(OFFSET('Water Data'!$E$29,0,10*ROW('Water Data'!E21))="","",OFFSET('Water Data'!$E$29,0,10*ROW('Water Data'!E21)))</f>
        <v/>
      </c>
      <c r="BY27" s="353" t="str">
        <f ca="1">+IF(OFFSET('Water Data'!$F$27,0,10*ROW('Water Data'!F21))="","",OFFSET('Water Data'!$F$27,0,10*ROW('Water Data'!F21)))</f>
        <v/>
      </c>
      <c r="BZ27" s="353" t="str">
        <f ca="1">+IF(OFFSET('Water Data'!$F$28,0,10*ROW('Water Data'!F21))="","",OFFSET('Water Data'!$F$28,0,10*ROW('Water Data'!F21)))</f>
        <v/>
      </c>
      <c r="CA27" s="353" t="str">
        <f ca="1">+IF(OFFSET('Water Data'!$F$29,0,10*ROW('Water Data'!F21))="","",OFFSET('Water Data'!$F$29,0,10*ROW('Water Data'!F21)))</f>
        <v/>
      </c>
      <c r="CB27" s="353" t="str">
        <f ca="1">+IF(OFFSET('Water Data'!$G$27,0,10*ROW('Water Data'!G21))="","",OFFSET('Water Data'!$G$27,0,10*ROW('Water Data'!G21)))</f>
        <v/>
      </c>
      <c r="CC27" s="353" t="str">
        <f ca="1">+IF(OFFSET('Water Data'!$G$28,0,10*ROW('Water Data'!G21))="","",OFFSET('Water Data'!$G$28,0,10*ROW('Water Data'!G21)))</f>
        <v/>
      </c>
      <c r="CD27" s="353" t="str">
        <f ca="1">+IF(OFFSET('Water Data'!$G$29,0,10*ROW('Water Data'!G21))="","",OFFSET('Water Data'!$G$29,0,10*ROW('Water Data'!G21)))</f>
        <v/>
      </c>
      <c r="CE27" s="353" t="str">
        <f ca="1">+IF(OFFSET('Water Data'!$H$27,0,10*ROW('Water Data'!H21))="","",OFFSET('Water Data'!$H$27,0,10*ROW('Water Data'!H21)))</f>
        <v/>
      </c>
      <c r="CF27" s="353" t="str">
        <f ca="1">+IF(OFFSET('Water Data'!$H$28,0,10*ROW('Water Data'!H21))="","",OFFSET('Water Data'!$H$28,0,10*ROW('Water Data'!H21)))</f>
        <v/>
      </c>
      <c r="CG27" s="353" t="str">
        <f ca="1">+IF(OFFSET('Water Data'!$H$29,0,10*ROW('Water Data'!H21))="","",OFFSET('Water Data'!$H$29,0,10*ROW('Water Data'!H21)))</f>
        <v/>
      </c>
      <c r="CH27" s="353" t="str">
        <f ca="1">+IF(OFFSET('Water Data'!$I$27,0,10*ROW('Water Data'!I21))="","",OFFSET('Water Data'!$I$27,0,10*ROW('Water Data'!I21)))</f>
        <v/>
      </c>
      <c r="CI27" s="353" t="str">
        <f ca="1">+IF(OFFSET('Water Data'!$I$28,0,10*ROW('Water Data'!I21))="","",OFFSET('Water Data'!$I$28,0,10*ROW('Water Data'!I21)))</f>
        <v/>
      </c>
      <c r="CJ27" s="353" t="str">
        <f ca="1">+IF(OFFSET('Water Data'!$I$29,0,10*ROW('Water Data'!I21))="","",OFFSET('Water Data'!$I$29,0,10*ROW('Water Data'!I21)))</f>
        <v/>
      </c>
      <c r="CK27" s="353" t="str">
        <f ca="1">+IF(OFFSET('Sanitation Data'!$D$28,0,10*ROW('Sanitation Data'!D21))="","",OFFSET('Sanitation Data'!$D$28,0,10*ROW('Sanitation Data'!D21)))</f>
        <v/>
      </c>
      <c r="CL27" s="353" t="str">
        <f ca="1">+IF(OFFSET('Sanitation Data'!$D$29,0,10*ROW('Sanitation Data'!D21))="","",OFFSET('Sanitation Data'!$D$29,0,10*ROW('Sanitation Data'!D21)))</f>
        <v/>
      </c>
      <c r="CM27" s="353" t="str">
        <f ca="1">+IF(OFFSET('Sanitation Data'!$D$30,0,10*ROW('Sanitation Data'!D21))="","",OFFSET('Sanitation Data'!$D$30,0,10*ROW('Sanitation Data'!D21)))</f>
        <v/>
      </c>
      <c r="CN27" s="353" t="str">
        <f ca="1">+IF(OFFSET('Sanitation Data'!$D$31,0,10*ROW('Sanitation Data'!D21))="","",OFFSET('Sanitation Data'!$D$31,0,10*ROW('Sanitation Data'!D21)))</f>
        <v/>
      </c>
      <c r="CO27" s="353" t="str">
        <f ca="1">+IF(OFFSET('Sanitation Data'!$D$32,0,10*ROW('Sanitation Data'!D21))="","",OFFSET('Sanitation Data'!$D$32,0,10*ROW('Sanitation Data'!D21)))</f>
        <v/>
      </c>
      <c r="CP27" s="353" t="str">
        <f ca="1">+IF(OFFSET('Sanitation Data'!$E$28,0,10*ROW('Sanitation Data'!E21))="","",OFFSET('Sanitation Data'!$E$28,0,10*ROW('Sanitation Data'!E21)))</f>
        <v/>
      </c>
      <c r="CQ27" s="353" t="str">
        <f ca="1">+IF(OFFSET('Sanitation Data'!$E$29,0,10*ROW('Sanitation Data'!E21))="","",OFFSET('Sanitation Data'!$E$29,0,10*ROW('Sanitation Data'!E21)))</f>
        <v/>
      </c>
      <c r="CR27" s="353" t="str">
        <f ca="1">+IF(OFFSET('Sanitation Data'!$E$30,0,10*ROW('Sanitation Data'!E21))="","",OFFSET('Sanitation Data'!$E$30,0,10*ROW('Sanitation Data'!E21)))</f>
        <v/>
      </c>
      <c r="CS27" s="353" t="str">
        <f ca="1">+IF(OFFSET('Sanitation Data'!$E$31,0,10*ROW('Sanitation Data'!E21))="","",OFFSET('Sanitation Data'!$E$31,0,10*ROW('Sanitation Data'!E21)))</f>
        <v/>
      </c>
      <c r="CT27" s="353" t="str">
        <f ca="1">+IF(OFFSET('Sanitation Data'!$E$32,0,10*ROW('Sanitation Data'!E21))="","",OFFSET('Sanitation Data'!$E$32,0,10*ROW('Sanitation Data'!E21)))</f>
        <v/>
      </c>
      <c r="CU27" s="353" t="str">
        <f ca="1">+IF(OFFSET('Sanitation Data'!$F$28,0,10*ROW('Sanitation Data'!F21))="","",OFFSET('Sanitation Data'!$F$28,0,10*ROW('Sanitation Data'!F21)))</f>
        <v/>
      </c>
      <c r="CV27" s="353" t="str">
        <f ca="1">+IF(OFFSET('Sanitation Data'!$F$29,0,10*ROW('Sanitation Data'!F21))="","",OFFSET('Sanitation Data'!$F$29,0,10*ROW('Sanitation Data'!F21)))</f>
        <v/>
      </c>
      <c r="CW27" s="353" t="str">
        <f ca="1">+IF(OFFSET('Sanitation Data'!$F$30,0,10*ROW('Sanitation Data'!F21))="","",OFFSET('Sanitation Data'!$F$30,0,10*ROW('Sanitation Data'!F21)))</f>
        <v/>
      </c>
      <c r="CX27" s="353" t="str">
        <f ca="1">+IF(OFFSET('Sanitation Data'!$F$31,0,10*ROW('Sanitation Data'!F21))="","",OFFSET('Sanitation Data'!$F$31,0,10*ROW('Sanitation Data'!F21)))</f>
        <v/>
      </c>
      <c r="CY27" s="353" t="str">
        <f ca="1">+IF(OFFSET('Sanitation Data'!$F$32,0,10*ROW('Sanitation Data'!F21))="","",OFFSET('Sanitation Data'!$F$32,0,10*ROW('Sanitation Data'!F21)))</f>
        <v/>
      </c>
      <c r="CZ27" s="353" t="str">
        <f ca="1">+IF(OFFSET('Sanitation Data'!$G$28,0,10*ROW('Sanitation Data'!G21))="","",OFFSET('Sanitation Data'!$G$28,0,10*ROW('Sanitation Data'!G21)))</f>
        <v/>
      </c>
      <c r="DA27" s="353" t="str">
        <f ca="1">+IF(OFFSET('Sanitation Data'!$G$29,0,10*ROW('Sanitation Data'!G21))="","",OFFSET('Sanitation Data'!$G$29,0,10*ROW('Sanitation Data'!G21)))</f>
        <v/>
      </c>
      <c r="DB27" s="353" t="str">
        <f ca="1">+IF(OFFSET('Sanitation Data'!$G$30,0,10*ROW('Sanitation Data'!G21))="","",OFFSET('Sanitation Data'!$G$30,0,10*ROW('Sanitation Data'!G21)))</f>
        <v/>
      </c>
      <c r="DC27" s="353" t="str">
        <f ca="1">+IF(OFFSET('Sanitation Data'!$G$31,0,10*ROW('Sanitation Data'!G21))="","",OFFSET('Sanitation Data'!$G$31,0,10*ROW('Sanitation Data'!G21)))</f>
        <v/>
      </c>
      <c r="DD27" s="353" t="str">
        <f ca="1">+IF(OFFSET('Sanitation Data'!$G$32,0,10*ROW('Sanitation Data'!G21))="","",OFFSET('Sanitation Data'!$G$32,0,10*ROW('Sanitation Data'!G21)))</f>
        <v/>
      </c>
      <c r="DE27" s="353" t="str">
        <f ca="1">+IF(OFFSET('Sanitation Data'!$H$28,0,10*ROW('Sanitation Data'!H21))="","",OFFSET('Sanitation Data'!$H$28,0,10*ROW('Sanitation Data'!H21)))</f>
        <v/>
      </c>
      <c r="DF27" s="353" t="str">
        <f ca="1">+IF(OFFSET('Sanitation Data'!$H$29,0,10*ROW('Sanitation Data'!H21))="","",OFFSET('Sanitation Data'!$H$29,0,10*ROW('Sanitation Data'!H21)))</f>
        <v/>
      </c>
      <c r="DG27" s="353" t="str">
        <f ca="1">+IF(OFFSET('Sanitation Data'!$H$30,0,10*ROW('Sanitation Data'!H21))="","",OFFSET('Sanitation Data'!$H$30,0,10*ROW('Sanitation Data'!H21)))</f>
        <v/>
      </c>
      <c r="DH27" s="353" t="str">
        <f ca="1">+IF(OFFSET('Sanitation Data'!$H$31,0,10*ROW('Sanitation Data'!H21))="","",OFFSET('Sanitation Data'!$H$31,0,10*ROW('Sanitation Data'!H21)))</f>
        <v/>
      </c>
      <c r="DI27" s="353" t="str">
        <f ca="1">+IF(OFFSET('Sanitation Data'!$H$32,0,10*ROW('Sanitation Data'!H21))="","",OFFSET('Sanitation Data'!$H$32,0,10*ROW('Sanitation Data'!H21)))</f>
        <v/>
      </c>
      <c r="DJ27" s="353" t="str">
        <f ca="1">+IF(OFFSET('Sanitation Data'!$I$28,0,10*ROW('Sanitation Data'!I21))="","",OFFSET('Sanitation Data'!$I$28,0,10*ROW('Sanitation Data'!I21)))</f>
        <v/>
      </c>
      <c r="DK27" s="353" t="str">
        <f ca="1">+IF(OFFSET('Sanitation Data'!$I$29,0,10*ROW('Sanitation Data'!I21))="","",OFFSET('Sanitation Data'!$I$29,0,10*ROW('Sanitation Data'!I21)))</f>
        <v/>
      </c>
      <c r="DL27" s="353" t="str">
        <f ca="1">+IF(OFFSET('Sanitation Data'!$I$30,0,10*ROW('Sanitation Data'!I21))="","",OFFSET('Sanitation Data'!$I$30,0,10*ROW('Sanitation Data'!I21)))</f>
        <v/>
      </c>
      <c r="DM27" s="353" t="str">
        <f ca="1">+IF(OFFSET('Sanitation Data'!$I$31,0,10*ROW('Sanitation Data'!I21))="","",OFFSET('Sanitation Data'!$I$31,0,10*ROW('Sanitation Data'!I21)))</f>
        <v/>
      </c>
      <c r="DN27" s="353" t="str">
        <f ca="1">+IF(OFFSET('Sanitation Data'!$I$32,0,10*ROW('Sanitation Data'!I21))="","",OFFSET('Sanitation Data'!$I$32,0,10*ROW('Sanitation Data'!I21)))</f>
        <v/>
      </c>
      <c r="DO27" s="353" t="str">
        <f ca="1">+IF(OFFSET('Hygiene Data'!$D$11,0,10*ROW('Hygiene Data'!D21))="","",OFFSET('Hygiene Data'!$D$11,0,10*ROW('Hygiene Data'!D21)))</f>
        <v/>
      </c>
      <c r="DP27" s="353" t="str">
        <f ca="1">+IF(OFFSET('Hygiene Data'!$D$12,0,10*ROW('Hygiene Data'!D21))="","",OFFSET('Hygiene Data'!$D$12,0,10*ROW('Hygiene Data'!D21)))</f>
        <v/>
      </c>
      <c r="DQ27" s="353" t="str">
        <f ca="1">+IF(OFFSET('Hygiene Data'!$D$13,0,10*ROW('Hygiene Data'!D21))="","",OFFSET('Hygiene Data'!$D$13,0,10*ROW('Hygiene Data'!D21)))</f>
        <v/>
      </c>
      <c r="DR27" s="353" t="str">
        <f ca="1">+IF(OFFSET('Hygiene Data'!$E$11,0,10*ROW('Hygiene Data'!E21))="","",OFFSET('Hygiene Data'!$E$11,0,10*ROW('Hygiene Data'!E21)))</f>
        <v/>
      </c>
      <c r="DS27" s="353" t="str">
        <f ca="1">+IF(OFFSET('Hygiene Data'!$E$12,0,10*ROW('Hygiene Data'!E21))="","",OFFSET('Hygiene Data'!$E$12,0,10*ROW('Hygiene Data'!E21)))</f>
        <v/>
      </c>
      <c r="DT27" s="353" t="str">
        <f ca="1">+IF(OFFSET('Hygiene Data'!$E$13,0,10*ROW('Hygiene Data'!E21))="","",OFFSET('Hygiene Data'!$E$13,0,10*ROW('Hygiene Data'!E21)))</f>
        <v/>
      </c>
      <c r="DU27" s="353" t="str">
        <f ca="1">+IF(OFFSET('Hygiene Data'!$F$11,0,10*ROW('Hygiene Data'!F21))="","",OFFSET('Hygiene Data'!$F$11,0,10*ROW('Hygiene Data'!F21)))</f>
        <v/>
      </c>
      <c r="DV27" s="353" t="str">
        <f ca="1">+IF(OFFSET('Hygiene Data'!$F$12,0,10*ROW('Hygiene Data'!F21))="","",OFFSET('Hygiene Data'!$F$12,0,10*ROW('Hygiene Data'!F21)))</f>
        <v/>
      </c>
      <c r="DW27" s="353" t="str">
        <f ca="1">+IF(OFFSET('Hygiene Data'!$F$13,0,10*ROW('Hygiene Data'!F21))="","",OFFSET('Hygiene Data'!$F$13,0,10*ROW('Hygiene Data'!F21)))</f>
        <v/>
      </c>
      <c r="DX27" s="353" t="str">
        <f ca="1">+IF(OFFSET('Hygiene Data'!$G$11,0,10*ROW('Hygiene Data'!G21))="","",OFFSET('Hygiene Data'!$G$11,0,10*ROW('Hygiene Data'!G21)))</f>
        <v/>
      </c>
      <c r="DY27" s="353" t="str">
        <f ca="1">+IF(OFFSET('Hygiene Data'!$G$12,0,10*ROW('Hygiene Data'!G21))="","",OFFSET('Hygiene Data'!$G$12,0,10*ROW('Hygiene Data'!G21)))</f>
        <v/>
      </c>
      <c r="DZ27" s="353" t="str">
        <f ca="1">+IF(OFFSET('Hygiene Data'!$G$13,0,10*ROW('Hygiene Data'!G21))="","",OFFSET('Hygiene Data'!$G$13,0,10*ROW('Hygiene Data'!G21)))</f>
        <v/>
      </c>
      <c r="EA27" s="353" t="str">
        <f ca="1">+IF(OFFSET('Hygiene Data'!$H$11,0,10*ROW('Hygiene Data'!H21))="","",OFFSET('Hygiene Data'!$H$11,0,10*ROW('Hygiene Data'!H21)))</f>
        <v/>
      </c>
      <c r="EB27" s="353" t="str">
        <f ca="1">+IF(OFFSET('Hygiene Data'!$H$12,0,10*ROW('Hygiene Data'!H21))="","",OFFSET('Hygiene Data'!$H$12,0,10*ROW('Hygiene Data'!H21)))</f>
        <v/>
      </c>
      <c r="EC27" s="353" t="str">
        <f ca="1">+IF(OFFSET('Hygiene Data'!$H$13,0,10*ROW('Hygiene Data'!H21))="","",OFFSET('Hygiene Data'!$H$13,0,10*ROW('Hygiene Data'!H21)))</f>
        <v/>
      </c>
      <c r="ED27" s="353" t="str">
        <f ca="1">+IF(OFFSET('Hygiene Data'!$I$11,0,10*ROW('Hygiene Data'!I21))="","",OFFSET('Hygiene Data'!$I$11,0,10*ROW('Hygiene Data'!I21)))</f>
        <v/>
      </c>
      <c r="EE27" s="353" t="str">
        <f ca="1">+IF(OFFSET('Hygiene Data'!$I$12,0,10*ROW('Hygiene Data'!I21))="","",OFFSET('Hygiene Data'!$I$12,0,10*ROW('Hygiene Data'!I21)))</f>
        <v/>
      </c>
      <c r="EF27" s="353" t="str">
        <f ca="1">+IF(OFFSET('Hygiene Data'!$I$13,0,10*ROW('Hygiene Data'!I21))="","",OFFSET('Hygiene Data'!$I$13,0,10*ROW('Hygiene Data'!I21)))</f>
        <v/>
      </c>
    </row>
    <row r="28" spans="1:136" x14ac:dyDescent="0.25">
      <c r="A28" s="462" t="str">
        <f ca="1">+IF(OFFSET('Water Data'!$B$2,0,10*ROW('Water Data'!E22))="","",OFFSET('Water Data'!$B$2,0,10*ROW('Water Data'!E22)))</f>
        <v/>
      </c>
      <c r="B28" s="46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89" t="str">
        <f t="shared" ca="1" si="0"/>
        <v/>
      </c>
      <c r="D28" s="49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6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3" t="str">
        <f ca="1">+IF(OFFSET('Water Data'!$D$27,0,10*ROW('Water Data'!D22))="","",OFFSET('Water Data'!$D$27,0,10*ROW('Water Data'!D22)))</f>
        <v/>
      </c>
      <c r="BT28" s="353" t="str">
        <f ca="1">+IF(OFFSET('Water Data'!$D$28,0,10*ROW('Water Data'!D22))="","",OFFSET('Water Data'!$D$28,0,10*ROW('Water Data'!D22)))</f>
        <v/>
      </c>
      <c r="BU28" s="353" t="str">
        <f ca="1">+IF(OFFSET('Water Data'!$D$29,0,10*ROW('Water Data'!D22))="","",OFFSET('Water Data'!$D$29,0,10*ROW('Water Data'!D22)))</f>
        <v/>
      </c>
      <c r="BV28" s="353" t="str">
        <f ca="1">+IF(OFFSET('Water Data'!$E$27,0,10*ROW('Water Data'!E22))="","",OFFSET('Water Data'!$E$27,0,10*ROW('Water Data'!E22)))</f>
        <v/>
      </c>
      <c r="BW28" s="353" t="str">
        <f ca="1">+IF(OFFSET('Water Data'!$E$28,0,10*ROW('Water Data'!E22))="","",OFFSET('Water Data'!$E$28,0,10*ROW('Water Data'!E22)))</f>
        <v/>
      </c>
      <c r="BX28" s="353" t="str">
        <f ca="1">+IF(OFFSET('Water Data'!$E$29,0,10*ROW('Water Data'!E22))="","",OFFSET('Water Data'!$E$29,0,10*ROW('Water Data'!E22)))</f>
        <v/>
      </c>
      <c r="BY28" s="353" t="str">
        <f ca="1">+IF(OFFSET('Water Data'!$F$27,0,10*ROW('Water Data'!F22))="","",OFFSET('Water Data'!$F$27,0,10*ROW('Water Data'!F22)))</f>
        <v/>
      </c>
      <c r="BZ28" s="353" t="str">
        <f ca="1">+IF(OFFSET('Water Data'!$F$28,0,10*ROW('Water Data'!F22))="","",OFFSET('Water Data'!$F$28,0,10*ROW('Water Data'!F22)))</f>
        <v/>
      </c>
      <c r="CA28" s="353" t="str">
        <f ca="1">+IF(OFFSET('Water Data'!$F$29,0,10*ROW('Water Data'!F22))="","",OFFSET('Water Data'!$F$29,0,10*ROW('Water Data'!F22)))</f>
        <v/>
      </c>
      <c r="CB28" s="353" t="str">
        <f ca="1">+IF(OFFSET('Water Data'!$G$27,0,10*ROW('Water Data'!G22))="","",OFFSET('Water Data'!$G$27,0,10*ROW('Water Data'!G22)))</f>
        <v/>
      </c>
      <c r="CC28" s="353" t="str">
        <f ca="1">+IF(OFFSET('Water Data'!$G$28,0,10*ROW('Water Data'!G22))="","",OFFSET('Water Data'!$G$28,0,10*ROW('Water Data'!G22)))</f>
        <v/>
      </c>
      <c r="CD28" s="353" t="str">
        <f ca="1">+IF(OFFSET('Water Data'!$G$29,0,10*ROW('Water Data'!G22))="","",OFFSET('Water Data'!$G$29,0,10*ROW('Water Data'!G22)))</f>
        <v/>
      </c>
      <c r="CE28" s="353" t="str">
        <f ca="1">+IF(OFFSET('Water Data'!$H$27,0,10*ROW('Water Data'!H22))="","",OFFSET('Water Data'!$H$27,0,10*ROW('Water Data'!H22)))</f>
        <v/>
      </c>
      <c r="CF28" s="353" t="str">
        <f ca="1">+IF(OFFSET('Water Data'!$H$28,0,10*ROW('Water Data'!H22))="","",OFFSET('Water Data'!$H$28,0,10*ROW('Water Data'!H22)))</f>
        <v/>
      </c>
      <c r="CG28" s="353" t="str">
        <f ca="1">+IF(OFFSET('Water Data'!$H$29,0,10*ROW('Water Data'!H22))="","",OFFSET('Water Data'!$H$29,0,10*ROW('Water Data'!H22)))</f>
        <v/>
      </c>
      <c r="CH28" s="353" t="str">
        <f ca="1">+IF(OFFSET('Water Data'!$I$27,0,10*ROW('Water Data'!I22))="","",OFFSET('Water Data'!$I$27,0,10*ROW('Water Data'!I22)))</f>
        <v/>
      </c>
      <c r="CI28" s="353" t="str">
        <f ca="1">+IF(OFFSET('Water Data'!$I$28,0,10*ROW('Water Data'!I22))="","",OFFSET('Water Data'!$I$28,0,10*ROW('Water Data'!I22)))</f>
        <v/>
      </c>
      <c r="CJ28" s="353" t="str">
        <f ca="1">+IF(OFFSET('Water Data'!$I$29,0,10*ROW('Water Data'!I22))="","",OFFSET('Water Data'!$I$29,0,10*ROW('Water Data'!I22)))</f>
        <v/>
      </c>
      <c r="CK28" s="353" t="str">
        <f ca="1">+IF(OFFSET('Sanitation Data'!$D$28,0,10*ROW('Sanitation Data'!D22))="","",OFFSET('Sanitation Data'!$D$28,0,10*ROW('Sanitation Data'!D22)))</f>
        <v/>
      </c>
      <c r="CL28" s="353" t="str">
        <f ca="1">+IF(OFFSET('Sanitation Data'!$D$29,0,10*ROW('Sanitation Data'!D22))="","",OFFSET('Sanitation Data'!$D$29,0,10*ROW('Sanitation Data'!D22)))</f>
        <v/>
      </c>
      <c r="CM28" s="353" t="str">
        <f ca="1">+IF(OFFSET('Sanitation Data'!$D$30,0,10*ROW('Sanitation Data'!D22))="","",OFFSET('Sanitation Data'!$D$30,0,10*ROW('Sanitation Data'!D22)))</f>
        <v/>
      </c>
      <c r="CN28" s="353" t="str">
        <f ca="1">+IF(OFFSET('Sanitation Data'!$D$31,0,10*ROW('Sanitation Data'!D22))="","",OFFSET('Sanitation Data'!$D$31,0,10*ROW('Sanitation Data'!D22)))</f>
        <v/>
      </c>
      <c r="CO28" s="353" t="str">
        <f ca="1">+IF(OFFSET('Sanitation Data'!$D$32,0,10*ROW('Sanitation Data'!D22))="","",OFFSET('Sanitation Data'!$D$32,0,10*ROW('Sanitation Data'!D22)))</f>
        <v/>
      </c>
      <c r="CP28" s="353" t="str">
        <f ca="1">+IF(OFFSET('Sanitation Data'!$E$28,0,10*ROW('Sanitation Data'!E22))="","",OFFSET('Sanitation Data'!$E$28,0,10*ROW('Sanitation Data'!E22)))</f>
        <v/>
      </c>
      <c r="CQ28" s="353" t="str">
        <f ca="1">+IF(OFFSET('Sanitation Data'!$E$29,0,10*ROW('Sanitation Data'!E22))="","",OFFSET('Sanitation Data'!$E$29,0,10*ROW('Sanitation Data'!E22)))</f>
        <v/>
      </c>
      <c r="CR28" s="353" t="str">
        <f ca="1">+IF(OFFSET('Sanitation Data'!$E$30,0,10*ROW('Sanitation Data'!E22))="","",OFFSET('Sanitation Data'!$E$30,0,10*ROW('Sanitation Data'!E22)))</f>
        <v/>
      </c>
      <c r="CS28" s="353" t="str">
        <f ca="1">+IF(OFFSET('Sanitation Data'!$E$31,0,10*ROW('Sanitation Data'!E22))="","",OFFSET('Sanitation Data'!$E$31,0,10*ROW('Sanitation Data'!E22)))</f>
        <v/>
      </c>
      <c r="CT28" s="353" t="str">
        <f ca="1">+IF(OFFSET('Sanitation Data'!$E$32,0,10*ROW('Sanitation Data'!E22))="","",OFFSET('Sanitation Data'!$E$32,0,10*ROW('Sanitation Data'!E22)))</f>
        <v/>
      </c>
      <c r="CU28" s="353" t="str">
        <f ca="1">+IF(OFFSET('Sanitation Data'!$F$28,0,10*ROW('Sanitation Data'!F22))="","",OFFSET('Sanitation Data'!$F$28,0,10*ROW('Sanitation Data'!F22)))</f>
        <v/>
      </c>
      <c r="CV28" s="353" t="str">
        <f ca="1">+IF(OFFSET('Sanitation Data'!$F$29,0,10*ROW('Sanitation Data'!F22))="","",OFFSET('Sanitation Data'!$F$29,0,10*ROW('Sanitation Data'!F22)))</f>
        <v/>
      </c>
      <c r="CW28" s="353" t="str">
        <f ca="1">+IF(OFFSET('Sanitation Data'!$F$30,0,10*ROW('Sanitation Data'!F22))="","",OFFSET('Sanitation Data'!$F$30,0,10*ROW('Sanitation Data'!F22)))</f>
        <v/>
      </c>
      <c r="CX28" s="353" t="str">
        <f ca="1">+IF(OFFSET('Sanitation Data'!$F$31,0,10*ROW('Sanitation Data'!F22))="","",OFFSET('Sanitation Data'!$F$31,0,10*ROW('Sanitation Data'!F22)))</f>
        <v/>
      </c>
      <c r="CY28" s="353" t="str">
        <f ca="1">+IF(OFFSET('Sanitation Data'!$F$32,0,10*ROW('Sanitation Data'!F22))="","",OFFSET('Sanitation Data'!$F$32,0,10*ROW('Sanitation Data'!F22)))</f>
        <v/>
      </c>
      <c r="CZ28" s="353" t="str">
        <f ca="1">+IF(OFFSET('Sanitation Data'!$G$28,0,10*ROW('Sanitation Data'!G22))="","",OFFSET('Sanitation Data'!$G$28,0,10*ROW('Sanitation Data'!G22)))</f>
        <v/>
      </c>
      <c r="DA28" s="353" t="str">
        <f ca="1">+IF(OFFSET('Sanitation Data'!$G$29,0,10*ROW('Sanitation Data'!G22))="","",OFFSET('Sanitation Data'!$G$29,0,10*ROW('Sanitation Data'!G22)))</f>
        <v/>
      </c>
      <c r="DB28" s="353" t="str">
        <f ca="1">+IF(OFFSET('Sanitation Data'!$G$30,0,10*ROW('Sanitation Data'!G22))="","",OFFSET('Sanitation Data'!$G$30,0,10*ROW('Sanitation Data'!G22)))</f>
        <v/>
      </c>
      <c r="DC28" s="353" t="str">
        <f ca="1">+IF(OFFSET('Sanitation Data'!$G$31,0,10*ROW('Sanitation Data'!G22))="","",OFFSET('Sanitation Data'!$G$31,0,10*ROW('Sanitation Data'!G22)))</f>
        <v/>
      </c>
      <c r="DD28" s="353" t="str">
        <f ca="1">+IF(OFFSET('Sanitation Data'!$G$32,0,10*ROW('Sanitation Data'!G22))="","",OFFSET('Sanitation Data'!$G$32,0,10*ROW('Sanitation Data'!G22)))</f>
        <v/>
      </c>
      <c r="DE28" s="353" t="str">
        <f ca="1">+IF(OFFSET('Sanitation Data'!$H$28,0,10*ROW('Sanitation Data'!H22))="","",OFFSET('Sanitation Data'!$H$28,0,10*ROW('Sanitation Data'!H22)))</f>
        <v/>
      </c>
      <c r="DF28" s="353" t="str">
        <f ca="1">+IF(OFFSET('Sanitation Data'!$H$29,0,10*ROW('Sanitation Data'!H22))="","",OFFSET('Sanitation Data'!$H$29,0,10*ROW('Sanitation Data'!H22)))</f>
        <v/>
      </c>
      <c r="DG28" s="353" t="str">
        <f ca="1">+IF(OFFSET('Sanitation Data'!$H$30,0,10*ROW('Sanitation Data'!H22))="","",OFFSET('Sanitation Data'!$H$30,0,10*ROW('Sanitation Data'!H22)))</f>
        <v/>
      </c>
      <c r="DH28" s="353" t="str">
        <f ca="1">+IF(OFFSET('Sanitation Data'!$H$31,0,10*ROW('Sanitation Data'!H22))="","",OFFSET('Sanitation Data'!$H$31,0,10*ROW('Sanitation Data'!H22)))</f>
        <v/>
      </c>
      <c r="DI28" s="353" t="str">
        <f ca="1">+IF(OFFSET('Sanitation Data'!$H$32,0,10*ROW('Sanitation Data'!H22))="","",OFFSET('Sanitation Data'!$H$32,0,10*ROW('Sanitation Data'!H22)))</f>
        <v/>
      </c>
      <c r="DJ28" s="353" t="str">
        <f ca="1">+IF(OFFSET('Sanitation Data'!$I$28,0,10*ROW('Sanitation Data'!I22))="","",OFFSET('Sanitation Data'!$I$28,0,10*ROW('Sanitation Data'!I22)))</f>
        <v/>
      </c>
      <c r="DK28" s="353" t="str">
        <f ca="1">+IF(OFFSET('Sanitation Data'!$I$29,0,10*ROW('Sanitation Data'!I22))="","",OFFSET('Sanitation Data'!$I$29,0,10*ROW('Sanitation Data'!I22)))</f>
        <v/>
      </c>
      <c r="DL28" s="353" t="str">
        <f ca="1">+IF(OFFSET('Sanitation Data'!$I$30,0,10*ROW('Sanitation Data'!I22))="","",OFFSET('Sanitation Data'!$I$30,0,10*ROW('Sanitation Data'!I22)))</f>
        <v/>
      </c>
      <c r="DM28" s="353" t="str">
        <f ca="1">+IF(OFFSET('Sanitation Data'!$I$31,0,10*ROW('Sanitation Data'!I22))="","",OFFSET('Sanitation Data'!$I$31,0,10*ROW('Sanitation Data'!I22)))</f>
        <v/>
      </c>
      <c r="DN28" s="353" t="str">
        <f ca="1">+IF(OFFSET('Sanitation Data'!$I$32,0,10*ROW('Sanitation Data'!I22))="","",OFFSET('Sanitation Data'!$I$32,0,10*ROW('Sanitation Data'!I22)))</f>
        <v/>
      </c>
      <c r="DO28" s="353" t="str">
        <f ca="1">+IF(OFFSET('Hygiene Data'!$D$11,0,10*ROW('Hygiene Data'!D22))="","",OFFSET('Hygiene Data'!$D$11,0,10*ROW('Hygiene Data'!D22)))</f>
        <v/>
      </c>
      <c r="DP28" s="353" t="str">
        <f ca="1">+IF(OFFSET('Hygiene Data'!$D$12,0,10*ROW('Hygiene Data'!D22))="","",OFFSET('Hygiene Data'!$D$12,0,10*ROW('Hygiene Data'!D22)))</f>
        <v/>
      </c>
      <c r="DQ28" s="353" t="str">
        <f ca="1">+IF(OFFSET('Hygiene Data'!$D$13,0,10*ROW('Hygiene Data'!D22))="","",OFFSET('Hygiene Data'!$D$13,0,10*ROW('Hygiene Data'!D22)))</f>
        <v/>
      </c>
      <c r="DR28" s="353" t="str">
        <f ca="1">+IF(OFFSET('Hygiene Data'!$E$11,0,10*ROW('Hygiene Data'!E22))="","",OFFSET('Hygiene Data'!$E$11,0,10*ROW('Hygiene Data'!E22)))</f>
        <v/>
      </c>
      <c r="DS28" s="353" t="str">
        <f ca="1">+IF(OFFSET('Hygiene Data'!$E$12,0,10*ROW('Hygiene Data'!E22))="","",OFFSET('Hygiene Data'!$E$12,0,10*ROW('Hygiene Data'!E22)))</f>
        <v/>
      </c>
      <c r="DT28" s="353" t="str">
        <f ca="1">+IF(OFFSET('Hygiene Data'!$E$13,0,10*ROW('Hygiene Data'!E22))="","",OFFSET('Hygiene Data'!$E$13,0,10*ROW('Hygiene Data'!E22)))</f>
        <v/>
      </c>
      <c r="DU28" s="353" t="str">
        <f ca="1">+IF(OFFSET('Hygiene Data'!$F$11,0,10*ROW('Hygiene Data'!F22))="","",OFFSET('Hygiene Data'!$F$11,0,10*ROW('Hygiene Data'!F22)))</f>
        <v/>
      </c>
      <c r="DV28" s="353" t="str">
        <f ca="1">+IF(OFFSET('Hygiene Data'!$F$12,0,10*ROW('Hygiene Data'!F22))="","",OFFSET('Hygiene Data'!$F$12,0,10*ROW('Hygiene Data'!F22)))</f>
        <v/>
      </c>
      <c r="DW28" s="353" t="str">
        <f ca="1">+IF(OFFSET('Hygiene Data'!$F$13,0,10*ROW('Hygiene Data'!F22))="","",OFFSET('Hygiene Data'!$F$13,0,10*ROW('Hygiene Data'!F22)))</f>
        <v/>
      </c>
      <c r="DX28" s="353" t="str">
        <f ca="1">+IF(OFFSET('Hygiene Data'!$G$11,0,10*ROW('Hygiene Data'!G22))="","",OFFSET('Hygiene Data'!$G$11,0,10*ROW('Hygiene Data'!G22)))</f>
        <v/>
      </c>
      <c r="DY28" s="353" t="str">
        <f ca="1">+IF(OFFSET('Hygiene Data'!$G$12,0,10*ROW('Hygiene Data'!G22))="","",OFFSET('Hygiene Data'!$G$12,0,10*ROW('Hygiene Data'!G22)))</f>
        <v/>
      </c>
      <c r="DZ28" s="353" t="str">
        <f ca="1">+IF(OFFSET('Hygiene Data'!$G$13,0,10*ROW('Hygiene Data'!G22))="","",OFFSET('Hygiene Data'!$G$13,0,10*ROW('Hygiene Data'!G22)))</f>
        <v/>
      </c>
      <c r="EA28" s="353" t="str">
        <f ca="1">+IF(OFFSET('Hygiene Data'!$H$11,0,10*ROW('Hygiene Data'!H22))="","",OFFSET('Hygiene Data'!$H$11,0,10*ROW('Hygiene Data'!H22)))</f>
        <v/>
      </c>
      <c r="EB28" s="353" t="str">
        <f ca="1">+IF(OFFSET('Hygiene Data'!$H$12,0,10*ROW('Hygiene Data'!H22))="","",OFFSET('Hygiene Data'!$H$12,0,10*ROW('Hygiene Data'!H22)))</f>
        <v/>
      </c>
      <c r="EC28" s="353" t="str">
        <f ca="1">+IF(OFFSET('Hygiene Data'!$H$13,0,10*ROW('Hygiene Data'!H22))="","",OFFSET('Hygiene Data'!$H$13,0,10*ROW('Hygiene Data'!H22)))</f>
        <v/>
      </c>
      <c r="ED28" s="353" t="str">
        <f ca="1">+IF(OFFSET('Hygiene Data'!$I$11,0,10*ROW('Hygiene Data'!I22))="","",OFFSET('Hygiene Data'!$I$11,0,10*ROW('Hygiene Data'!I22)))</f>
        <v/>
      </c>
      <c r="EE28" s="353" t="str">
        <f ca="1">+IF(OFFSET('Hygiene Data'!$I$12,0,10*ROW('Hygiene Data'!I22))="","",OFFSET('Hygiene Data'!$I$12,0,10*ROW('Hygiene Data'!I22)))</f>
        <v/>
      </c>
      <c r="EF28" s="353" t="str">
        <f ca="1">+IF(OFFSET('Hygiene Data'!$I$13,0,10*ROW('Hygiene Data'!I22))="","",OFFSET('Hygiene Data'!$I$13,0,10*ROW('Hygiene Data'!I22)))</f>
        <v/>
      </c>
    </row>
    <row r="29" spans="1:136" x14ac:dyDescent="0.25">
      <c r="A29" s="462" t="str">
        <f ca="1">+IF(OFFSET('Water Data'!$B$2,0,10*ROW('Water Data'!E23))="","",OFFSET('Water Data'!$B$2,0,10*ROW('Water Data'!E23)))</f>
        <v/>
      </c>
      <c r="B29" s="46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89" t="str">
        <f t="shared" ca="1" si="0"/>
        <v/>
      </c>
      <c r="D29" s="49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6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3" t="str">
        <f ca="1">+IF(OFFSET('Water Data'!$D$27,0,10*ROW('Water Data'!D23))="","",OFFSET('Water Data'!$D$27,0,10*ROW('Water Data'!D23)))</f>
        <v/>
      </c>
      <c r="BT29" s="353" t="str">
        <f ca="1">+IF(OFFSET('Water Data'!$D$28,0,10*ROW('Water Data'!D23))="","",OFFSET('Water Data'!$D$28,0,10*ROW('Water Data'!D23)))</f>
        <v/>
      </c>
      <c r="BU29" s="353" t="str">
        <f ca="1">+IF(OFFSET('Water Data'!$D$29,0,10*ROW('Water Data'!D23))="","",OFFSET('Water Data'!$D$29,0,10*ROW('Water Data'!D23)))</f>
        <v/>
      </c>
      <c r="BV29" s="353" t="str">
        <f ca="1">+IF(OFFSET('Water Data'!$E$27,0,10*ROW('Water Data'!E23))="","",OFFSET('Water Data'!$E$27,0,10*ROW('Water Data'!E23)))</f>
        <v/>
      </c>
      <c r="BW29" s="353" t="str">
        <f ca="1">+IF(OFFSET('Water Data'!$E$28,0,10*ROW('Water Data'!E23))="","",OFFSET('Water Data'!$E$28,0,10*ROW('Water Data'!E23)))</f>
        <v/>
      </c>
      <c r="BX29" s="353" t="str">
        <f ca="1">+IF(OFFSET('Water Data'!$E$29,0,10*ROW('Water Data'!E23))="","",OFFSET('Water Data'!$E$29,0,10*ROW('Water Data'!E23)))</f>
        <v/>
      </c>
      <c r="BY29" s="353" t="str">
        <f ca="1">+IF(OFFSET('Water Data'!$F$27,0,10*ROW('Water Data'!F23))="","",OFFSET('Water Data'!$F$27,0,10*ROW('Water Data'!F23)))</f>
        <v/>
      </c>
      <c r="BZ29" s="353" t="str">
        <f ca="1">+IF(OFFSET('Water Data'!$F$28,0,10*ROW('Water Data'!F23))="","",OFFSET('Water Data'!$F$28,0,10*ROW('Water Data'!F23)))</f>
        <v/>
      </c>
      <c r="CA29" s="353" t="str">
        <f ca="1">+IF(OFFSET('Water Data'!$F$29,0,10*ROW('Water Data'!F23))="","",OFFSET('Water Data'!$F$29,0,10*ROW('Water Data'!F23)))</f>
        <v/>
      </c>
      <c r="CB29" s="353" t="str">
        <f ca="1">+IF(OFFSET('Water Data'!$G$27,0,10*ROW('Water Data'!G23))="","",OFFSET('Water Data'!$G$27,0,10*ROW('Water Data'!G23)))</f>
        <v/>
      </c>
      <c r="CC29" s="353" t="str">
        <f ca="1">+IF(OFFSET('Water Data'!$G$28,0,10*ROW('Water Data'!G23))="","",OFFSET('Water Data'!$G$28,0,10*ROW('Water Data'!G23)))</f>
        <v/>
      </c>
      <c r="CD29" s="353" t="str">
        <f ca="1">+IF(OFFSET('Water Data'!$G$29,0,10*ROW('Water Data'!G23))="","",OFFSET('Water Data'!$G$29,0,10*ROW('Water Data'!G23)))</f>
        <v/>
      </c>
      <c r="CE29" s="353" t="str">
        <f ca="1">+IF(OFFSET('Water Data'!$H$27,0,10*ROW('Water Data'!H23))="","",OFFSET('Water Data'!$H$27,0,10*ROW('Water Data'!H23)))</f>
        <v/>
      </c>
      <c r="CF29" s="353" t="str">
        <f ca="1">+IF(OFFSET('Water Data'!$H$28,0,10*ROW('Water Data'!H23))="","",OFFSET('Water Data'!$H$28,0,10*ROW('Water Data'!H23)))</f>
        <v/>
      </c>
      <c r="CG29" s="353" t="str">
        <f ca="1">+IF(OFFSET('Water Data'!$H$29,0,10*ROW('Water Data'!H23))="","",OFFSET('Water Data'!$H$29,0,10*ROW('Water Data'!H23)))</f>
        <v/>
      </c>
      <c r="CH29" s="353" t="str">
        <f ca="1">+IF(OFFSET('Water Data'!$I$27,0,10*ROW('Water Data'!I23))="","",OFFSET('Water Data'!$I$27,0,10*ROW('Water Data'!I23)))</f>
        <v/>
      </c>
      <c r="CI29" s="353" t="str">
        <f ca="1">+IF(OFFSET('Water Data'!$I$28,0,10*ROW('Water Data'!I23))="","",OFFSET('Water Data'!$I$28,0,10*ROW('Water Data'!I23)))</f>
        <v/>
      </c>
      <c r="CJ29" s="353" t="str">
        <f ca="1">+IF(OFFSET('Water Data'!$I$29,0,10*ROW('Water Data'!I23))="","",OFFSET('Water Data'!$I$29,0,10*ROW('Water Data'!I23)))</f>
        <v/>
      </c>
      <c r="CK29" s="353" t="str">
        <f ca="1">+IF(OFFSET('Sanitation Data'!$D$28,0,10*ROW('Sanitation Data'!D23))="","",OFFSET('Sanitation Data'!$D$28,0,10*ROW('Sanitation Data'!D23)))</f>
        <v/>
      </c>
      <c r="CL29" s="353" t="str">
        <f ca="1">+IF(OFFSET('Sanitation Data'!$D$29,0,10*ROW('Sanitation Data'!D23))="","",OFFSET('Sanitation Data'!$D$29,0,10*ROW('Sanitation Data'!D23)))</f>
        <v/>
      </c>
      <c r="CM29" s="353" t="str">
        <f ca="1">+IF(OFFSET('Sanitation Data'!$D$30,0,10*ROW('Sanitation Data'!D23))="","",OFFSET('Sanitation Data'!$D$30,0,10*ROW('Sanitation Data'!D23)))</f>
        <v/>
      </c>
      <c r="CN29" s="353" t="str">
        <f ca="1">+IF(OFFSET('Sanitation Data'!$D$31,0,10*ROW('Sanitation Data'!D23))="","",OFFSET('Sanitation Data'!$D$31,0,10*ROW('Sanitation Data'!D23)))</f>
        <v/>
      </c>
      <c r="CO29" s="353" t="str">
        <f ca="1">+IF(OFFSET('Sanitation Data'!$D$32,0,10*ROW('Sanitation Data'!D23))="","",OFFSET('Sanitation Data'!$D$32,0,10*ROW('Sanitation Data'!D23)))</f>
        <v/>
      </c>
      <c r="CP29" s="353" t="str">
        <f ca="1">+IF(OFFSET('Sanitation Data'!$E$28,0,10*ROW('Sanitation Data'!E23))="","",OFFSET('Sanitation Data'!$E$28,0,10*ROW('Sanitation Data'!E23)))</f>
        <v/>
      </c>
      <c r="CQ29" s="353" t="str">
        <f ca="1">+IF(OFFSET('Sanitation Data'!$E$29,0,10*ROW('Sanitation Data'!E23))="","",OFFSET('Sanitation Data'!$E$29,0,10*ROW('Sanitation Data'!E23)))</f>
        <v/>
      </c>
      <c r="CR29" s="353" t="str">
        <f ca="1">+IF(OFFSET('Sanitation Data'!$E$30,0,10*ROW('Sanitation Data'!E23))="","",OFFSET('Sanitation Data'!$E$30,0,10*ROW('Sanitation Data'!E23)))</f>
        <v/>
      </c>
      <c r="CS29" s="353" t="str">
        <f ca="1">+IF(OFFSET('Sanitation Data'!$E$31,0,10*ROW('Sanitation Data'!E23))="","",OFFSET('Sanitation Data'!$E$31,0,10*ROW('Sanitation Data'!E23)))</f>
        <v/>
      </c>
      <c r="CT29" s="353" t="str">
        <f ca="1">+IF(OFFSET('Sanitation Data'!$E$32,0,10*ROW('Sanitation Data'!E23))="","",OFFSET('Sanitation Data'!$E$32,0,10*ROW('Sanitation Data'!E23)))</f>
        <v/>
      </c>
      <c r="CU29" s="353" t="str">
        <f ca="1">+IF(OFFSET('Sanitation Data'!$F$28,0,10*ROW('Sanitation Data'!F23))="","",OFFSET('Sanitation Data'!$F$28,0,10*ROW('Sanitation Data'!F23)))</f>
        <v/>
      </c>
      <c r="CV29" s="353" t="str">
        <f ca="1">+IF(OFFSET('Sanitation Data'!$F$29,0,10*ROW('Sanitation Data'!F23))="","",OFFSET('Sanitation Data'!$F$29,0,10*ROW('Sanitation Data'!F23)))</f>
        <v/>
      </c>
      <c r="CW29" s="353" t="str">
        <f ca="1">+IF(OFFSET('Sanitation Data'!$F$30,0,10*ROW('Sanitation Data'!F23))="","",OFFSET('Sanitation Data'!$F$30,0,10*ROW('Sanitation Data'!F23)))</f>
        <v/>
      </c>
      <c r="CX29" s="353" t="str">
        <f ca="1">+IF(OFFSET('Sanitation Data'!$F$31,0,10*ROW('Sanitation Data'!F23))="","",OFFSET('Sanitation Data'!$F$31,0,10*ROW('Sanitation Data'!F23)))</f>
        <v/>
      </c>
      <c r="CY29" s="353" t="str">
        <f ca="1">+IF(OFFSET('Sanitation Data'!$F$32,0,10*ROW('Sanitation Data'!F23))="","",OFFSET('Sanitation Data'!$F$32,0,10*ROW('Sanitation Data'!F23)))</f>
        <v/>
      </c>
      <c r="CZ29" s="353" t="str">
        <f ca="1">+IF(OFFSET('Sanitation Data'!$G$28,0,10*ROW('Sanitation Data'!G23))="","",OFFSET('Sanitation Data'!$G$28,0,10*ROW('Sanitation Data'!G23)))</f>
        <v/>
      </c>
      <c r="DA29" s="353" t="str">
        <f ca="1">+IF(OFFSET('Sanitation Data'!$G$29,0,10*ROW('Sanitation Data'!G23))="","",OFFSET('Sanitation Data'!$G$29,0,10*ROW('Sanitation Data'!G23)))</f>
        <v/>
      </c>
      <c r="DB29" s="353" t="str">
        <f ca="1">+IF(OFFSET('Sanitation Data'!$G$30,0,10*ROW('Sanitation Data'!G23))="","",OFFSET('Sanitation Data'!$G$30,0,10*ROW('Sanitation Data'!G23)))</f>
        <v/>
      </c>
      <c r="DC29" s="353" t="str">
        <f ca="1">+IF(OFFSET('Sanitation Data'!$G$31,0,10*ROW('Sanitation Data'!G23))="","",OFFSET('Sanitation Data'!$G$31,0,10*ROW('Sanitation Data'!G23)))</f>
        <v/>
      </c>
      <c r="DD29" s="353" t="str">
        <f ca="1">+IF(OFFSET('Sanitation Data'!$G$32,0,10*ROW('Sanitation Data'!G23))="","",OFFSET('Sanitation Data'!$G$32,0,10*ROW('Sanitation Data'!G23)))</f>
        <v/>
      </c>
      <c r="DE29" s="353" t="str">
        <f ca="1">+IF(OFFSET('Sanitation Data'!$H$28,0,10*ROW('Sanitation Data'!H23))="","",OFFSET('Sanitation Data'!$H$28,0,10*ROW('Sanitation Data'!H23)))</f>
        <v/>
      </c>
      <c r="DF29" s="353" t="str">
        <f ca="1">+IF(OFFSET('Sanitation Data'!$H$29,0,10*ROW('Sanitation Data'!H23))="","",OFFSET('Sanitation Data'!$H$29,0,10*ROW('Sanitation Data'!H23)))</f>
        <v/>
      </c>
      <c r="DG29" s="353" t="str">
        <f ca="1">+IF(OFFSET('Sanitation Data'!$H$30,0,10*ROW('Sanitation Data'!H23))="","",OFFSET('Sanitation Data'!$H$30,0,10*ROW('Sanitation Data'!H23)))</f>
        <v/>
      </c>
      <c r="DH29" s="353" t="str">
        <f ca="1">+IF(OFFSET('Sanitation Data'!$H$31,0,10*ROW('Sanitation Data'!H23))="","",OFFSET('Sanitation Data'!$H$31,0,10*ROW('Sanitation Data'!H23)))</f>
        <v/>
      </c>
      <c r="DI29" s="353" t="str">
        <f ca="1">+IF(OFFSET('Sanitation Data'!$H$32,0,10*ROW('Sanitation Data'!H23))="","",OFFSET('Sanitation Data'!$H$32,0,10*ROW('Sanitation Data'!H23)))</f>
        <v/>
      </c>
      <c r="DJ29" s="353" t="str">
        <f ca="1">+IF(OFFSET('Sanitation Data'!$I$28,0,10*ROW('Sanitation Data'!I23))="","",OFFSET('Sanitation Data'!$I$28,0,10*ROW('Sanitation Data'!I23)))</f>
        <v/>
      </c>
      <c r="DK29" s="353" t="str">
        <f ca="1">+IF(OFFSET('Sanitation Data'!$I$29,0,10*ROW('Sanitation Data'!I23))="","",OFFSET('Sanitation Data'!$I$29,0,10*ROW('Sanitation Data'!I23)))</f>
        <v/>
      </c>
      <c r="DL29" s="353" t="str">
        <f ca="1">+IF(OFFSET('Sanitation Data'!$I$30,0,10*ROW('Sanitation Data'!I23))="","",OFFSET('Sanitation Data'!$I$30,0,10*ROW('Sanitation Data'!I23)))</f>
        <v/>
      </c>
      <c r="DM29" s="353" t="str">
        <f ca="1">+IF(OFFSET('Sanitation Data'!$I$31,0,10*ROW('Sanitation Data'!I23))="","",OFFSET('Sanitation Data'!$I$31,0,10*ROW('Sanitation Data'!I23)))</f>
        <v/>
      </c>
      <c r="DN29" s="353" t="str">
        <f ca="1">+IF(OFFSET('Sanitation Data'!$I$32,0,10*ROW('Sanitation Data'!I23))="","",OFFSET('Sanitation Data'!$I$32,0,10*ROW('Sanitation Data'!I23)))</f>
        <v/>
      </c>
      <c r="DO29" s="353" t="str">
        <f ca="1">+IF(OFFSET('Hygiene Data'!$D$11,0,10*ROW('Hygiene Data'!D23))="","",OFFSET('Hygiene Data'!$D$11,0,10*ROW('Hygiene Data'!D23)))</f>
        <v/>
      </c>
      <c r="DP29" s="353" t="str">
        <f ca="1">+IF(OFFSET('Hygiene Data'!$D$12,0,10*ROW('Hygiene Data'!D23))="","",OFFSET('Hygiene Data'!$D$12,0,10*ROW('Hygiene Data'!D23)))</f>
        <v/>
      </c>
      <c r="DQ29" s="353" t="str">
        <f ca="1">+IF(OFFSET('Hygiene Data'!$D$13,0,10*ROW('Hygiene Data'!D23))="","",OFFSET('Hygiene Data'!$D$13,0,10*ROW('Hygiene Data'!D23)))</f>
        <v/>
      </c>
      <c r="DR29" s="353" t="str">
        <f ca="1">+IF(OFFSET('Hygiene Data'!$E$11,0,10*ROW('Hygiene Data'!E23))="","",OFFSET('Hygiene Data'!$E$11,0,10*ROW('Hygiene Data'!E23)))</f>
        <v/>
      </c>
      <c r="DS29" s="353" t="str">
        <f ca="1">+IF(OFFSET('Hygiene Data'!$E$12,0,10*ROW('Hygiene Data'!E23))="","",OFFSET('Hygiene Data'!$E$12,0,10*ROW('Hygiene Data'!E23)))</f>
        <v/>
      </c>
      <c r="DT29" s="353" t="str">
        <f ca="1">+IF(OFFSET('Hygiene Data'!$E$13,0,10*ROW('Hygiene Data'!E23))="","",OFFSET('Hygiene Data'!$E$13,0,10*ROW('Hygiene Data'!E23)))</f>
        <v/>
      </c>
      <c r="DU29" s="353" t="str">
        <f ca="1">+IF(OFFSET('Hygiene Data'!$F$11,0,10*ROW('Hygiene Data'!F23))="","",OFFSET('Hygiene Data'!$F$11,0,10*ROW('Hygiene Data'!F23)))</f>
        <v/>
      </c>
      <c r="DV29" s="353" t="str">
        <f ca="1">+IF(OFFSET('Hygiene Data'!$F$12,0,10*ROW('Hygiene Data'!F23))="","",OFFSET('Hygiene Data'!$F$12,0,10*ROW('Hygiene Data'!F23)))</f>
        <v/>
      </c>
      <c r="DW29" s="353" t="str">
        <f ca="1">+IF(OFFSET('Hygiene Data'!$F$13,0,10*ROW('Hygiene Data'!F23))="","",OFFSET('Hygiene Data'!$F$13,0,10*ROW('Hygiene Data'!F23)))</f>
        <v/>
      </c>
      <c r="DX29" s="353" t="str">
        <f ca="1">+IF(OFFSET('Hygiene Data'!$G$11,0,10*ROW('Hygiene Data'!G23))="","",OFFSET('Hygiene Data'!$G$11,0,10*ROW('Hygiene Data'!G23)))</f>
        <v/>
      </c>
      <c r="DY29" s="353" t="str">
        <f ca="1">+IF(OFFSET('Hygiene Data'!$G$12,0,10*ROW('Hygiene Data'!G23))="","",OFFSET('Hygiene Data'!$G$12,0,10*ROW('Hygiene Data'!G23)))</f>
        <v/>
      </c>
      <c r="DZ29" s="353" t="str">
        <f ca="1">+IF(OFFSET('Hygiene Data'!$G$13,0,10*ROW('Hygiene Data'!G23))="","",OFFSET('Hygiene Data'!$G$13,0,10*ROW('Hygiene Data'!G23)))</f>
        <v/>
      </c>
      <c r="EA29" s="353" t="str">
        <f ca="1">+IF(OFFSET('Hygiene Data'!$H$11,0,10*ROW('Hygiene Data'!H23))="","",OFFSET('Hygiene Data'!$H$11,0,10*ROW('Hygiene Data'!H23)))</f>
        <v/>
      </c>
      <c r="EB29" s="353" t="str">
        <f ca="1">+IF(OFFSET('Hygiene Data'!$H$12,0,10*ROW('Hygiene Data'!H23))="","",OFFSET('Hygiene Data'!$H$12,0,10*ROW('Hygiene Data'!H23)))</f>
        <v/>
      </c>
      <c r="EC29" s="353" t="str">
        <f ca="1">+IF(OFFSET('Hygiene Data'!$H$13,0,10*ROW('Hygiene Data'!H23))="","",OFFSET('Hygiene Data'!$H$13,0,10*ROW('Hygiene Data'!H23)))</f>
        <v/>
      </c>
      <c r="ED29" s="353" t="str">
        <f ca="1">+IF(OFFSET('Hygiene Data'!$I$11,0,10*ROW('Hygiene Data'!I23))="","",OFFSET('Hygiene Data'!$I$11,0,10*ROW('Hygiene Data'!I23)))</f>
        <v/>
      </c>
      <c r="EE29" s="353" t="str">
        <f ca="1">+IF(OFFSET('Hygiene Data'!$I$12,0,10*ROW('Hygiene Data'!I23))="","",OFFSET('Hygiene Data'!$I$12,0,10*ROW('Hygiene Data'!I23)))</f>
        <v/>
      </c>
      <c r="EF29" s="353" t="str">
        <f ca="1">+IF(OFFSET('Hygiene Data'!$I$13,0,10*ROW('Hygiene Data'!I23))="","",OFFSET('Hygiene Data'!$I$13,0,10*ROW('Hygiene Data'!I23)))</f>
        <v/>
      </c>
    </row>
    <row r="30" spans="1:136" x14ac:dyDescent="0.25">
      <c r="A30" s="462" t="str">
        <f ca="1">+IF(OFFSET('Water Data'!$B$2,0,10*ROW('Water Data'!E24))="","",OFFSET('Water Data'!$B$2,0,10*ROW('Water Data'!E24)))</f>
        <v/>
      </c>
      <c r="B30" s="46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89" t="str">
        <f t="shared" ca="1" si="0"/>
        <v/>
      </c>
      <c r="D30" s="49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6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3" t="str">
        <f ca="1">+IF(OFFSET('Water Data'!$D$27,0,10*ROW('Water Data'!D24))="","",OFFSET('Water Data'!$D$27,0,10*ROW('Water Data'!D24)))</f>
        <v/>
      </c>
      <c r="BT30" s="353" t="str">
        <f ca="1">+IF(OFFSET('Water Data'!$D$28,0,10*ROW('Water Data'!D24))="","",OFFSET('Water Data'!$D$28,0,10*ROW('Water Data'!D24)))</f>
        <v/>
      </c>
      <c r="BU30" s="353" t="str">
        <f ca="1">+IF(OFFSET('Water Data'!$D$29,0,10*ROW('Water Data'!D24))="","",OFFSET('Water Data'!$D$29,0,10*ROW('Water Data'!D24)))</f>
        <v/>
      </c>
      <c r="BV30" s="353" t="str">
        <f ca="1">+IF(OFFSET('Water Data'!$E$27,0,10*ROW('Water Data'!E24))="","",OFFSET('Water Data'!$E$27,0,10*ROW('Water Data'!E24)))</f>
        <v/>
      </c>
      <c r="BW30" s="353" t="str">
        <f ca="1">+IF(OFFSET('Water Data'!$E$28,0,10*ROW('Water Data'!E24))="","",OFFSET('Water Data'!$E$28,0,10*ROW('Water Data'!E24)))</f>
        <v/>
      </c>
      <c r="BX30" s="353" t="str">
        <f ca="1">+IF(OFFSET('Water Data'!$E$29,0,10*ROW('Water Data'!E24))="","",OFFSET('Water Data'!$E$29,0,10*ROW('Water Data'!E24)))</f>
        <v/>
      </c>
      <c r="BY30" s="353" t="str">
        <f ca="1">+IF(OFFSET('Water Data'!$F$27,0,10*ROW('Water Data'!F24))="","",OFFSET('Water Data'!$F$27,0,10*ROW('Water Data'!F24)))</f>
        <v/>
      </c>
      <c r="BZ30" s="353" t="str">
        <f ca="1">+IF(OFFSET('Water Data'!$F$28,0,10*ROW('Water Data'!F24))="","",OFFSET('Water Data'!$F$28,0,10*ROW('Water Data'!F24)))</f>
        <v/>
      </c>
      <c r="CA30" s="353" t="str">
        <f ca="1">+IF(OFFSET('Water Data'!$F$29,0,10*ROW('Water Data'!F24))="","",OFFSET('Water Data'!$F$29,0,10*ROW('Water Data'!F24)))</f>
        <v/>
      </c>
      <c r="CB30" s="353" t="str">
        <f ca="1">+IF(OFFSET('Water Data'!$G$27,0,10*ROW('Water Data'!G24))="","",OFFSET('Water Data'!$G$27,0,10*ROW('Water Data'!G24)))</f>
        <v/>
      </c>
      <c r="CC30" s="353" t="str">
        <f ca="1">+IF(OFFSET('Water Data'!$G$28,0,10*ROW('Water Data'!G24))="","",OFFSET('Water Data'!$G$28,0,10*ROW('Water Data'!G24)))</f>
        <v/>
      </c>
      <c r="CD30" s="353" t="str">
        <f ca="1">+IF(OFFSET('Water Data'!$G$29,0,10*ROW('Water Data'!G24))="","",OFFSET('Water Data'!$G$29,0,10*ROW('Water Data'!G24)))</f>
        <v/>
      </c>
      <c r="CE30" s="353" t="str">
        <f ca="1">+IF(OFFSET('Water Data'!$H$27,0,10*ROW('Water Data'!H24))="","",OFFSET('Water Data'!$H$27,0,10*ROW('Water Data'!H24)))</f>
        <v/>
      </c>
      <c r="CF30" s="353" t="str">
        <f ca="1">+IF(OFFSET('Water Data'!$H$28,0,10*ROW('Water Data'!H24))="","",OFFSET('Water Data'!$H$28,0,10*ROW('Water Data'!H24)))</f>
        <v/>
      </c>
      <c r="CG30" s="353" t="str">
        <f ca="1">+IF(OFFSET('Water Data'!$H$29,0,10*ROW('Water Data'!H24))="","",OFFSET('Water Data'!$H$29,0,10*ROW('Water Data'!H24)))</f>
        <v/>
      </c>
      <c r="CH30" s="353" t="str">
        <f ca="1">+IF(OFFSET('Water Data'!$I$27,0,10*ROW('Water Data'!I24))="","",OFFSET('Water Data'!$I$27,0,10*ROW('Water Data'!I24)))</f>
        <v/>
      </c>
      <c r="CI30" s="353" t="str">
        <f ca="1">+IF(OFFSET('Water Data'!$I$28,0,10*ROW('Water Data'!I24))="","",OFFSET('Water Data'!$I$28,0,10*ROW('Water Data'!I24)))</f>
        <v/>
      </c>
      <c r="CJ30" s="353" t="str">
        <f ca="1">+IF(OFFSET('Water Data'!$I$29,0,10*ROW('Water Data'!I24))="","",OFFSET('Water Data'!$I$29,0,10*ROW('Water Data'!I24)))</f>
        <v/>
      </c>
      <c r="CK30" s="353" t="str">
        <f ca="1">+IF(OFFSET('Sanitation Data'!$D$28,0,10*ROW('Sanitation Data'!D24))="","",OFFSET('Sanitation Data'!$D$28,0,10*ROW('Sanitation Data'!D24)))</f>
        <v/>
      </c>
      <c r="CL30" s="353" t="str">
        <f ca="1">+IF(OFFSET('Sanitation Data'!$D$29,0,10*ROW('Sanitation Data'!D24))="","",OFFSET('Sanitation Data'!$D$29,0,10*ROW('Sanitation Data'!D24)))</f>
        <v/>
      </c>
      <c r="CM30" s="353" t="str">
        <f ca="1">+IF(OFFSET('Sanitation Data'!$D$30,0,10*ROW('Sanitation Data'!D24))="","",OFFSET('Sanitation Data'!$D$30,0,10*ROW('Sanitation Data'!D24)))</f>
        <v/>
      </c>
      <c r="CN30" s="353" t="str">
        <f ca="1">+IF(OFFSET('Sanitation Data'!$D$31,0,10*ROW('Sanitation Data'!D24))="","",OFFSET('Sanitation Data'!$D$31,0,10*ROW('Sanitation Data'!D24)))</f>
        <v/>
      </c>
      <c r="CO30" s="353" t="str">
        <f ca="1">+IF(OFFSET('Sanitation Data'!$D$32,0,10*ROW('Sanitation Data'!D24))="","",OFFSET('Sanitation Data'!$D$32,0,10*ROW('Sanitation Data'!D24)))</f>
        <v/>
      </c>
      <c r="CP30" s="353" t="str">
        <f ca="1">+IF(OFFSET('Sanitation Data'!$E$28,0,10*ROW('Sanitation Data'!E24))="","",OFFSET('Sanitation Data'!$E$28,0,10*ROW('Sanitation Data'!E24)))</f>
        <v/>
      </c>
      <c r="CQ30" s="353" t="str">
        <f ca="1">+IF(OFFSET('Sanitation Data'!$E$29,0,10*ROW('Sanitation Data'!E24))="","",OFFSET('Sanitation Data'!$E$29,0,10*ROW('Sanitation Data'!E24)))</f>
        <v/>
      </c>
      <c r="CR30" s="353" t="str">
        <f ca="1">+IF(OFFSET('Sanitation Data'!$E$30,0,10*ROW('Sanitation Data'!E24))="","",OFFSET('Sanitation Data'!$E$30,0,10*ROW('Sanitation Data'!E24)))</f>
        <v/>
      </c>
      <c r="CS30" s="353" t="str">
        <f ca="1">+IF(OFFSET('Sanitation Data'!$E$31,0,10*ROW('Sanitation Data'!E24))="","",OFFSET('Sanitation Data'!$E$31,0,10*ROW('Sanitation Data'!E24)))</f>
        <v/>
      </c>
      <c r="CT30" s="353" t="str">
        <f ca="1">+IF(OFFSET('Sanitation Data'!$E$32,0,10*ROW('Sanitation Data'!E24))="","",OFFSET('Sanitation Data'!$E$32,0,10*ROW('Sanitation Data'!E24)))</f>
        <v/>
      </c>
      <c r="CU30" s="353" t="str">
        <f ca="1">+IF(OFFSET('Sanitation Data'!$F$28,0,10*ROW('Sanitation Data'!F24))="","",OFFSET('Sanitation Data'!$F$28,0,10*ROW('Sanitation Data'!F24)))</f>
        <v/>
      </c>
      <c r="CV30" s="353" t="str">
        <f ca="1">+IF(OFFSET('Sanitation Data'!$F$29,0,10*ROW('Sanitation Data'!F24))="","",OFFSET('Sanitation Data'!$F$29,0,10*ROW('Sanitation Data'!F24)))</f>
        <v/>
      </c>
      <c r="CW30" s="353" t="str">
        <f ca="1">+IF(OFFSET('Sanitation Data'!$F$30,0,10*ROW('Sanitation Data'!F24))="","",OFFSET('Sanitation Data'!$F$30,0,10*ROW('Sanitation Data'!F24)))</f>
        <v/>
      </c>
      <c r="CX30" s="353" t="str">
        <f ca="1">+IF(OFFSET('Sanitation Data'!$F$31,0,10*ROW('Sanitation Data'!F24))="","",OFFSET('Sanitation Data'!$F$31,0,10*ROW('Sanitation Data'!F24)))</f>
        <v/>
      </c>
      <c r="CY30" s="353" t="str">
        <f ca="1">+IF(OFFSET('Sanitation Data'!$F$32,0,10*ROW('Sanitation Data'!F24))="","",OFFSET('Sanitation Data'!$F$32,0,10*ROW('Sanitation Data'!F24)))</f>
        <v/>
      </c>
      <c r="CZ30" s="353" t="str">
        <f ca="1">+IF(OFFSET('Sanitation Data'!$G$28,0,10*ROW('Sanitation Data'!G24))="","",OFFSET('Sanitation Data'!$G$28,0,10*ROW('Sanitation Data'!G24)))</f>
        <v/>
      </c>
      <c r="DA30" s="353" t="str">
        <f ca="1">+IF(OFFSET('Sanitation Data'!$G$29,0,10*ROW('Sanitation Data'!G24))="","",OFFSET('Sanitation Data'!$G$29,0,10*ROW('Sanitation Data'!G24)))</f>
        <v/>
      </c>
      <c r="DB30" s="353" t="str">
        <f ca="1">+IF(OFFSET('Sanitation Data'!$G$30,0,10*ROW('Sanitation Data'!G24))="","",OFFSET('Sanitation Data'!$G$30,0,10*ROW('Sanitation Data'!G24)))</f>
        <v/>
      </c>
      <c r="DC30" s="353" t="str">
        <f ca="1">+IF(OFFSET('Sanitation Data'!$G$31,0,10*ROW('Sanitation Data'!G24))="","",OFFSET('Sanitation Data'!$G$31,0,10*ROW('Sanitation Data'!G24)))</f>
        <v/>
      </c>
      <c r="DD30" s="353" t="str">
        <f ca="1">+IF(OFFSET('Sanitation Data'!$G$32,0,10*ROW('Sanitation Data'!G24))="","",OFFSET('Sanitation Data'!$G$32,0,10*ROW('Sanitation Data'!G24)))</f>
        <v/>
      </c>
      <c r="DE30" s="353" t="str">
        <f ca="1">+IF(OFFSET('Sanitation Data'!$H$28,0,10*ROW('Sanitation Data'!H24))="","",OFFSET('Sanitation Data'!$H$28,0,10*ROW('Sanitation Data'!H24)))</f>
        <v/>
      </c>
      <c r="DF30" s="353" t="str">
        <f ca="1">+IF(OFFSET('Sanitation Data'!$H$29,0,10*ROW('Sanitation Data'!H24))="","",OFFSET('Sanitation Data'!$H$29,0,10*ROW('Sanitation Data'!H24)))</f>
        <v/>
      </c>
      <c r="DG30" s="353" t="str">
        <f ca="1">+IF(OFFSET('Sanitation Data'!$H$30,0,10*ROW('Sanitation Data'!H24))="","",OFFSET('Sanitation Data'!$H$30,0,10*ROW('Sanitation Data'!H24)))</f>
        <v/>
      </c>
      <c r="DH30" s="353" t="str">
        <f ca="1">+IF(OFFSET('Sanitation Data'!$H$31,0,10*ROW('Sanitation Data'!H24))="","",OFFSET('Sanitation Data'!$H$31,0,10*ROW('Sanitation Data'!H24)))</f>
        <v/>
      </c>
      <c r="DI30" s="353" t="str">
        <f ca="1">+IF(OFFSET('Sanitation Data'!$H$32,0,10*ROW('Sanitation Data'!H24))="","",OFFSET('Sanitation Data'!$H$32,0,10*ROW('Sanitation Data'!H24)))</f>
        <v/>
      </c>
      <c r="DJ30" s="353" t="str">
        <f ca="1">+IF(OFFSET('Sanitation Data'!$I$28,0,10*ROW('Sanitation Data'!I24))="","",OFFSET('Sanitation Data'!$I$28,0,10*ROW('Sanitation Data'!I24)))</f>
        <v/>
      </c>
      <c r="DK30" s="353" t="str">
        <f ca="1">+IF(OFFSET('Sanitation Data'!$I$29,0,10*ROW('Sanitation Data'!I24))="","",OFFSET('Sanitation Data'!$I$29,0,10*ROW('Sanitation Data'!I24)))</f>
        <v/>
      </c>
      <c r="DL30" s="353" t="str">
        <f ca="1">+IF(OFFSET('Sanitation Data'!$I$30,0,10*ROW('Sanitation Data'!I24))="","",OFFSET('Sanitation Data'!$I$30,0,10*ROW('Sanitation Data'!I24)))</f>
        <v/>
      </c>
      <c r="DM30" s="353" t="str">
        <f ca="1">+IF(OFFSET('Sanitation Data'!$I$31,0,10*ROW('Sanitation Data'!I24))="","",OFFSET('Sanitation Data'!$I$31,0,10*ROW('Sanitation Data'!I24)))</f>
        <v/>
      </c>
      <c r="DN30" s="353" t="str">
        <f ca="1">+IF(OFFSET('Sanitation Data'!$I$32,0,10*ROW('Sanitation Data'!I24))="","",OFFSET('Sanitation Data'!$I$32,0,10*ROW('Sanitation Data'!I24)))</f>
        <v/>
      </c>
      <c r="DO30" s="353" t="str">
        <f ca="1">+IF(OFFSET('Hygiene Data'!$D$11,0,10*ROW('Hygiene Data'!D24))="","",OFFSET('Hygiene Data'!$D$11,0,10*ROW('Hygiene Data'!D24)))</f>
        <v/>
      </c>
      <c r="DP30" s="353" t="str">
        <f ca="1">+IF(OFFSET('Hygiene Data'!$D$12,0,10*ROW('Hygiene Data'!D24))="","",OFFSET('Hygiene Data'!$D$12,0,10*ROW('Hygiene Data'!D24)))</f>
        <v/>
      </c>
      <c r="DQ30" s="353" t="str">
        <f ca="1">+IF(OFFSET('Hygiene Data'!$D$13,0,10*ROW('Hygiene Data'!D24))="","",OFFSET('Hygiene Data'!$D$13,0,10*ROW('Hygiene Data'!D24)))</f>
        <v/>
      </c>
      <c r="DR30" s="353" t="str">
        <f ca="1">+IF(OFFSET('Hygiene Data'!$E$11,0,10*ROW('Hygiene Data'!E24))="","",OFFSET('Hygiene Data'!$E$11,0,10*ROW('Hygiene Data'!E24)))</f>
        <v/>
      </c>
      <c r="DS30" s="353" t="str">
        <f ca="1">+IF(OFFSET('Hygiene Data'!$E$12,0,10*ROW('Hygiene Data'!E24))="","",OFFSET('Hygiene Data'!$E$12,0,10*ROW('Hygiene Data'!E24)))</f>
        <v/>
      </c>
      <c r="DT30" s="353" t="str">
        <f ca="1">+IF(OFFSET('Hygiene Data'!$E$13,0,10*ROW('Hygiene Data'!E24))="","",OFFSET('Hygiene Data'!$E$13,0,10*ROW('Hygiene Data'!E24)))</f>
        <v/>
      </c>
      <c r="DU30" s="353" t="str">
        <f ca="1">+IF(OFFSET('Hygiene Data'!$F$11,0,10*ROW('Hygiene Data'!F24))="","",OFFSET('Hygiene Data'!$F$11,0,10*ROW('Hygiene Data'!F24)))</f>
        <v/>
      </c>
      <c r="DV30" s="353" t="str">
        <f ca="1">+IF(OFFSET('Hygiene Data'!$F$12,0,10*ROW('Hygiene Data'!F24))="","",OFFSET('Hygiene Data'!$F$12,0,10*ROW('Hygiene Data'!F24)))</f>
        <v/>
      </c>
      <c r="DW30" s="353" t="str">
        <f ca="1">+IF(OFFSET('Hygiene Data'!$F$13,0,10*ROW('Hygiene Data'!F24))="","",OFFSET('Hygiene Data'!$F$13,0,10*ROW('Hygiene Data'!F24)))</f>
        <v/>
      </c>
      <c r="DX30" s="353" t="str">
        <f ca="1">+IF(OFFSET('Hygiene Data'!$G$11,0,10*ROW('Hygiene Data'!G24))="","",OFFSET('Hygiene Data'!$G$11,0,10*ROW('Hygiene Data'!G24)))</f>
        <v/>
      </c>
      <c r="DY30" s="353" t="str">
        <f ca="1">+IF(OFFSET('Hygiene Data'!$G$12,0,10*ROW('Hygiene Data'!G24))="","",OFFSET('Hygiene Data'!$G$12,0,10*ROW('Hygiene Data'!G24)))</f>
        <v/>
      </c>
      <c r="DZ30" s="353" t="str">
        <f ca="1">+IF(OFFSET('Hygiene Data'!$G$13,0,10*ROW('Hygiene Data'!G24))="","",OFFSET('Hygiene Data'!$G$13,0,10*ROW('Hygiene Data'!G24)))</f>
        <v/>
      </c>
      <c r="EA30" s="353" t="str">
        <f ca="1">+IF(OFFSET('Hygiene Data'!$H$11,0,10*ROW('Hygiene Data'!H24))="","",OFFSET('Hygiene Data'!$H$11,0,10*ROW('Hygiene Data'!H24)))</f>
        <v/>
      </c>
      <c r="EB30" s="353" t="str">
        <f ca="1">+IF(OFFSET('Hygiene Data'!$H$12,0,10*ROW('Hygiene Data'!H24))="","",OFFSET('Hygiene Data'!$H$12,0,10*ROW('Hygiene Data'!H24)))</f>
        <v/>
      </c>
      <c r="EC30" s="353" t="str">
        <f ca="1">+IF(OFFSET('Hygiene Data'!$H$13,0,10*ROW('Hygiene Data'!H24))="","",OFFSET('Hygiene Data'!$H$13,0,10*ROW('Hygiene Data'!H24)))</f>
        <v/>
      </c>
      <c r="ED30" s="353" t="str">
        <f ca="1">+IF(OFFSET('Hygiene Data'!$I$11,0,10*ROW('Hygiene Data'!I24))="","",OFFSET('Hygiene Data'!$I$11,0,10*ROW('Hygiene Data'!I24)))</f>
        <v/>
      </c>
      <c r="EE30" s="353" t="str">
        <f ca="1">+IF(OFFSET('Hygiene Data'!$I$12,0,10*ROW('Hygiene Data'!I24))="","",OFFSET('Hygiene Data'!$I$12,0,10*ROW('Hygiene Data'!I24)))</f>
        <v/>
      </c>
      <c r="EF30" s="353" t="str">
        <f ca="1">+IF(OFFSET('Hygiene Data'!$I$13,0,10*ROW('Hygiene Data'!I24))="","",OFFSET('Hygiene Data'!$I$13,0,10*ROW('Hygiene Data'!I24)))</f>
        <v/>
      </c>
    </row>
    <row r="31" spans="1:136" x14ac:dyDescent="0.25">
      <c r="A31" s="462" t="str">
        <f ca="1">+IF(OFFSET('Water Data'!$B$2,0,10*ROW('Water Data'!E25))="","",OFFSET('Water Data'!$B$2,0,10*ROW('Water Data'!E25)))</f>
        <v/>
      </c>
      <c r="B31" s="46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89" t="str">
        <f t="shared" ca="1" si="0"/>
        <v/>
      </c>
      <c r="D31" s="49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6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3" t="str">
        <f ca="1">+IF(OFFSET('Water Data'!$D$27,0,10*ROW('Water Data'!D25))="","",OFFSET('Water Data'!$D$27,0,10*ROW('Water Data'!D25)))</f>
        <v/>
      </c>
      <c r="BT31" s="353" t="str">
        <f ca="1">+IF(OFFSET('Water Data'!$D$28,0,10*ROW('Water Data'!D25))="","",OFFSET('Water Data'!$D$28,0,10*ROW('Water Data'!D25)))</f>
        <v/>
      </c>
      <c r="BU31" s="353" t="str">
        <f ca="1">+IF(OFFSET('Water Data'!$D$29,0,10*ROW('Water Data'!D25))="","",OFFSET('Water Data'!$D$29,0,10*ROW('Water Data'!D25)))</f>
        <v/>
      </c>
      <c r="BV31" s="353" t="str">
        <f ca="1">+IF(OFFSET('Water Data'!$E$27,0,10*ROW('Water Data'!E25))="","",OFFSET('Water Data'!$E$27,0,10*ROW('Water Data'!E25)))</f>
        <v/>
      </c>
      <c r="BW31" s="353" t="str">
        <f ca="1">+IF(OFFSET('Water Data'!$E$28,0,10*ROW('Water Data'!E25))="","",OFFSET('Water Data'!$E$28,0,10*ROW('Water Data'!E25)))</f>
        <v/>
      </c>
      <c r="BX31" s="353" t="str">
        <f ca="1">+IF(OFFSET('Water Data'!$E$29,0,10*ROW('Water Data'!E25))="","",OFFSET('Water Data'!$E$29,0,10*ROW('Water Data'!E25)))</f>
        <v/>
      </c>
      <c r="BY31" s="353" t="str">
        <f ca="1">+IF(OFFSET('Water Data'!$F$27,0,10*ROW('Water Data'!F25))="","",OFFSET('Water Data'!$F$27,0,10*ROW('Water Data'!F25)))</f>
        <v/>
      </c>
      <c r="BZ31" s="353" t="str">
        <f ca="1">+IF(OFFSET('Water Data'!$F$28,0,10*ROW('Water Data'!F25))="","",OFFSET('Water Data'!$F$28,0,10*ROW('Water Data'!F25)))</f>
        <v/>
      </c>
      <c r="CA31" s="353" t="str">
        <f ca="1">+IF(OFFSET('Water Data'!$F$29,0,10*ROW('Water Data'!F25))="","",OFFSET('Water Data'!$F$29,0,10*ROW('Water Data'!F25)))</f>
        <v/>
      </c>
      <c r="CB31" s="353" t="str">
        <f ca="1">+IF(OFFSET('Water Data'!$G$27,0,10*ROW('Water Data'!G25))="","",OFFSET('Water Data'!$G$27,0,10*ROW('Water Data'!G25)))</f>
        <v/>
      </c>
      <c r="CC31" s="353" t="str">
        <f ca="1">+IF(OFFSET('Water Data'!$G$28,0,10*ROW('Water Data'!G25))="","",OFFSET('Water Data'!$G$28,0,10*ROW('Water Data'!G25)))</f>
        <v/>
      </c>
      <c r="CD31" s="353" t="str">
        <f ca="1">+IF(OFFSET('Water Data'!$G$29,0,10*ROW('Water Data'!G25))="","",OFFSET('Water Data'!$G$29,0,10*ROW('Water Data'!G25)))</f>
        <v/>
      </c>
      <c r="CE31" s="353" t="str">
        <f ca="1">+IF(OFFSET('Water Data'!$H$27,0,10*ROW('Water Data'!H25))="","",OFFSET('Water Data'!$H$27,0,10*ROW('Water Data'!H25)))</f>
        <v/>
      </c>
      <c r="CF31" s="353" t="str">
        <f ca="1">+IF(OFFSET('Water Data'!$H$28,0,10*ROW('Water Data'!H25))="","",OFFSET('Water Data'!$H$28,0,10*ROW('Water Data'!H25)))</f>
        <v/>
      </c>
      <c r="CG31" s="353" t="str">
        <f ca="1">+IF(OFFSET('Water Data'!$H$29,0,10*ROW('Water Data'!H25))="","",OFFSET('Water Data'!$H$29,0,10*ROW('Water Data'!H25)))</f>
        <v/>
      </c>
      <c r="CH31" s="353" t="str">
        <f ca="1">+IF(OFFSET('Water Data'!$I$27,0,10*ROW('Water Data'!I25))="","",OFFSET('Water Data'!$I$27,0,10*ROW('Water Data'!I25)))</f>
        <v/>
      </c>
      <c r="CI31" s="353" t="str">
        <f ca="1">+IF(OFFSET('Water Data'!$I$28,0,10*ROW('Water Data'!I25))="","",OFFSET('Water Data'!$I$28,0,10*ROW('Water Data'!I25)))</f>
        <v/>
      </c>
      <c r="CJ31" s="353" t="str">
        <f ca="1">+IF(OFFSET('Water Data'!$I$29,0,10*ROW('Water Data'!I25))="","",OFFSET('Water Data'!$I$29,0,10*ROW('Water Data'!I25)))</f>
        <v/>
      </c>
      <c r="CK31" s="353" t="str">
        <f ca="1">+IF(OFFSET('Sanitation Data'!$D$28,0,10*ROW('Sanitation Data'!D25))="","",OFFSET('Sanitation Data'!$D$28,0,10*ROW('Sanitation Data'!D25)))</f>
        <v/>
      </c>
      <c r="CL31" s="353" t="str">
        <f ca="1">+IF(OFFSET('Sanitation Data'!$D$29,0,10*ROW('Sanitation Data'!D25))="","",OFFSET('Sanitation Data'!$D$29,0,10*ROW('Sanitation Data'!D25)))</f>
        <v/>
      </c>
      <c r="CM31" s="353" t="str">
        <f ca="1">+IF(OFFSET('Sanitation Data'!$D$30,0,10*ROW('Sanitation Data'!D25))="","",OFFSET('Sanitation Data'!$D$30,0,10*ROW('Sanitation Data'!D25)))</f>
        <v/>
      </c>
      <c r="CN31" s="353" t="str">
        <f ca="1">+IF(OFFSET('Sanitation Data'!$D$31,0,10*ROW('Sanitation Data'!D25))="","",OFFSET('Sanitation Data'!$D$31,0,10*ROW('Sanitation Data'!D25)))</f>
        <v/>
      </c>
      <c r="CO31" s="353" t="str">
        <f ca="1">+IF(OFFSET('Sanitation Data'!$D$32,0,10*ROW('Sanitation Data'!D25))="","",OFFSET('Sanitation Data'!$D$32,0,10*ROW('Sanitation Data'!D25)))</f>
        <v/>
      </c>
      <c r="CP31" s="353" t="str">
        <f ca="1">+IF(OFFSET('Sanitation Data'!$E$28,0,10*ROW('Sanitation Data'!E25))="","",OFFSET('Sanitation Data'!$E$28,0,10*ROW('Sanitation Data'!E25)))</f>
        <v/>
      </c>
      <c r="CQ31" s="353" t="str">
        <f ca="1">+IF(OFFSET('Sanitation Data'!$E$29,0,10*ROW('Sanitation Data'!E25))="","",OFFSET('Sanitation Data'!$E$29,0,10*ROW('Sanitation Data'!E25)))</f>
        <v/>
      </c>
      <c r="CR31" s="353" t="str">
        <f ca="1">+IF(OFFSET('Sanitation Data'!$E$30,0,10*ROW('Sanitation Data'!E25))="","",OFFSET('Sanitation Data'!$E$30,0,10*ROW('Sanitation Data'!E25)))</f>
        <v/>
      </c>
      <c r="CS31" s="353" t="str">
        <f ca="1">+IF(OFFSET('Sanitation Data'!$E$31,0,10*ROW('Sanitation Data'!E25))="","",OFFSET('Sanitation Data'!$E$31,0,10*ROW('Sanitation Data'!E25)))</f>
        <v/>
      </c>
      <c r="CT31" s="353" t="str">
        <f ca="1">+IF(OFFSET('Sanitation Data'!$E$32,0,10*ROW('Sanitation Data'!E25))="","",OFFSET('Sanitation Data'!$E$32,0,10*ROW('Sanitation Data'!E25)))</f>
        <v/>
      </c>
      <c r="CU31" s="353" t="str">
        <f ca="1">+IF(OFFSET('Sanitation Data'!$F$28,0,10*ROW('Sanitation Data'!F25))="","",OFFSET('Sanitation Data'!$F$28,0,10*ROW('Sanitation Data'!F25)))</f>
        <v/>
      </c>
      <c r="CV31" s="353" t="str">
        <f ca="1">+IF(OFFSET('Sanitation Data'!$F$29,0,10*ROW('Sanitation Data'!F25))="","",OFFSET('Sanitation Data'!$F$29,0,10*ROW('Sanitation Data'!F25)))</f>
        <v/>
      </c>
      <c r="CW31" s="353" t="str">
        <f ca="1">+IF(OFFSET('Sanitation Data'!$F$30,0,10*ROW('Sanitation Data'!F25))="","",OFFSET('Sanitation Data'!$F$30,0,10*ROW('Sanitation Data'!F25)))</f>
        <v/>
      </c>
      <c r="CX31" s="353" t="str">
        <f ca="1">+IF(OFFSET('Sanitation Data'!$F$31,0,10*ROW('Sanitation Data'!F25))="","",OFFSET('Sanitation Data'!$F$31,0,10*ROW('Sanitation Data'!F25)))</f>
        <v/>
      </c>
      <c r="CY31" s="353" t="str">
        <f ca="1">+IF(OFFSET('Sanitation Data'!$F$32,0,10*ROW('Sanitation Data'!F25))="","",OFFSET('Sanitation Data'!$F$32,0,10*ROW('Sanitation Data'!F25)))</f>
        <v/>
      </c>
      <c r="CZ31" s="353" t="str">
        <f ca="1">+IF(OFFSET('Sanitation Data'!$G$28,0,10*ROW('Sanitation Data'!G25))="","",OFFSET('Sanitation Data'!$G$28,0,10*ROW('Sanitation Data'!G25)))</f>
        <v/>
      </c>
      <c r="DA31" s="353" t="str">
        <f ca="1">+IF(OFFSET('Sanitation Data'!$G$29,0,10*ROW('Sanitation Data'!G25))="","",OFFSET('Sanitation Data'!$G$29,0,10*ROW('Sanitation Data'!G25)))</f>
        <v/>
      </c>
      <c r="DB31" s="353" t="str">
        <f ca="1">+IF(OFFSET('Sanitation Data'!$G$30,0,10*ROW('Sanitation Data'!G25))="","",OFFSET('Sanitation Data'!$G$30,0,10*ROW('Sanitation Data'!G25)))</f>
        <v/>
      </c>
      <c r="DC31" s="353" t="str">
        <f ca="1">+IF(OFFSET('Sanitation Data'!$G$31,0,10*ROW('Sanitation Data'!G25))="","",OFFSET('Sanitation Data'!$G$31,0,10*ROW('Sanitation Data'!G25)))</f>
        <v/>
      </c>
      <c r="DD31" s="353" t="str">
        <f ca="1">+IF(OFFSET('Sanitation Data'!$G$32,0,10*ROW('Sanitation Data'!G25))="","",OFFSET('Sanitation Data'!$G$32,0,10*ROW('Sanitation Data'!G25)))</f>
        <v/>
      </c>
      <c r="DE31" s="353" t="str">
        <f ca="1">+IF(OFFSET('Sanitation Data'!$H$28,0,10*ROW('Sanitation Data'!H25))="","",OFFSET('Sanitation Data'!$H$28,0,10*ROW('Sanitation Data'!H25)))</f>
        <v/>
      </c>
      <c r="DF31" s="353" t="str">
        <f ca="1">+IF(OFFSET('Sanitation Data'!$H$29,0,10*ROW('Sanitation Data'!H25))="","",OFFSET('Sanitation Data'!$H$29,0,10*ROW('Sanitation Data'!H25)))</f>
        <v/>
      </c>
      <c r="DG31" s="353" t="str">
        <f ca="1">+IF(OFFSET('Sanitation Data'!$H$30,0,10*ROW('Sanitation Data'!H25))="","",OFFSET('Sanitation Data'!$H$30,0,10*ROW('Sanitation Data'!H25)))</f>
        <v/>
      </c>
      <c r="DH31" s="353" t="str">
        <f ca="1">+IF(OFFSET('Sanitation Data'!$H$31,0,10*ROW('Sanitation Data'!H25))="","",OFFSET('Sanitation Data'!$H$31,0,10*ROW('Sanitation Data'!H25)))</f>
        <v/>
      </c>
      <c r="DI31" s="353" t="str">
        <f ca="1">+IF(OFFSET('Sanitation Data'!$H$32,0,10*ROW('Sanitation Data'!H25))="","",OFFSET('Sanitation Data'!$H$32,0,10*ROW('Sanitation Data'!H25)))</f>
        <v/>
      </c>
      <c r="DJ31" s="353" t="str">
        <f ca="1">+IF(OFFSET('Sanitation Data'!$I$28,0,10*ROW('Sanitation Data'!I25))="","",OFFSET('Sanitation Data'!$I$28,0,10*ROW('Sanitation Data'!I25)))</f>
        <v/>
      </c>
      <c r="DK31" s="353" t="str">
        <f ca="1">+IF(OFFSET('Sanitation Data'!$I$29,0,10*ROW('Sanitation Data'!I25))="","",OFFSET('Sanitation Data'!$I$29,0,10*ROW('Sanitation Data'!I25)))</f>
        <v/>
      </c>
      <c r="DL31" s="353" t="str">
        <f ca="1">+IF(OFFSET('Sanitation Data'!$I$30,0,10*ROW('Sanitation Data'!I25))="","",OFFSET('Sanitation Data'!$I$30,0,10*ROW('Sanitation Data'!I25)))</f>
        <v/>
      </c>
      <c r="DM31" s="353" t="str">
        <f ca="1">+IF(OFFSET('Sanitation Data'!$I$31,0,10*ROW('Sanitation Data'!I25))="","",OFFSET('Sanitation Data'!$I$31,0,10*ROW('Sanitation Data'!I25)))</f>
        <v/>
      </c>
      <c r="DN31" s="353" t="str">
        <f ca="1">+IF(OFFSET('Sanitation Data'!$I$32,0,10*ROW('Sanitation Data'!I25))="","",OFFSET('Sanitation Data'!$I$32,0,10*ROW('Sanitation Data'!I25)))</f>
        <v/>
      </c>
      <c r="DO31" s="353" t="str">
        <f ca="1">+IF(OFFSET('Hygiene Data'!$D$11,0,10*ROW('Hygiene Data'!D25))="","",OFFSET('Hygiene Data'!$D$11,0,10*ROW('Hygiene Data'!D25)))</f>
        <v/>
      </c>
      <c r="DP31" s="353" t="str">
        <f ca="1">+IF(OFFSET('Hygiene Data'!$D$12,0,10*ROW('Hygiene Data'!D25))="","",OFFSET('Hygiene Data'!$D$12,0,10*ROW('Hygiene Data'!D25)))</f>
        <v/>
      </c>
      <c r="DQ31" s="353" t="str">
        <f ca="1">+IF(OFFSET('Hygiene Data'!$D$13,0,10*ROW('Hygiene Data'!D25))="","",OFFSET('Hygiene Data'!$D$13,0,10*ROW('Hygiene Data'!D25)))</f>
        <v/>
      </c>
      <c r="DR31" s="353" t="str">
        <f ca="1">+IF(OFFSET('Hygiene Data'!$E$11,0,10*ROW('Hygiene Data'!E25))="","",OFFSET('Hygiene Data'!$E$11,0,10*ROW('Hygiene Data'!E25)))</f>
        <v/>
      </c>
      <c r="DS31" s="353" t="str">
        <f ca="1">+IF(OFFSET('Hygiene Data'!$E$12,0,10*ROW('Hygiene Data'!E25))="","",OFFSET('Hygiene Data'!$E$12,0,10*ROW('Hygiene Data'!E25)))</f>
        <v/>
      </c>
      <c r="DT31" s="353" t="str">
        <f ca="1">+IF(OFFSET('Hygiene Data'!$E$13,0,10*ROW('Hygiene Data'!E25))="","",OFFSET('Hygiene Data'!$E$13,0,10*ROW('Hygiene Data'!E25)))</f>
        <v/>
      </c>
      <c r="DU31" s="353" t="str">
        <f ca="1">+IF(OFFSET('Hygiene Data'!$F$11,0,10*ROW('Hygiene Data'!F25))="","",OFFSET('Hygiene Data'!$F$11,0,10*ROW('Hygiene Data'!F25)))</f>
        <v/>
      </c>
      <c r="DV31" s="353" t="str">
        <f ca="1">+IF(OFFSET('Hygiene Data'!$F$12,0,10*ROW('Hygiene Data'!F25))="","",OFFSET('Hygiene Data'!$F$12,0,10*ROW('Hygiene Data'!F25)))</f>
        <v/>
      </c>
      <c r="DW31" s="353" t="str">
        <f ca="1">+IF(OFFSET('Hygiene Data'!$F$13,0,10*ROW('Hygiene Data'!F25))="","",OFFSET('Hygiene Data'!$F$13,0,10*ROW('Hygiene Data'!F25)))</f>
        <v/>
      </c>
      <c r="DX31" s="353" t="str">
        <f ca="1">+IF(OFFSET('Hygiene Data'!$G$11,0,10*ROW('Hygiene Data'!G25))="","",OFFSET('Hygiene Data'!$G$11,0,10*ROW('Hygiene Data'!G25)))</f>
        <v/>
      </c>
      <c r="DY31" s="353" t="str">
        <f ca="1">+IF(OFFSET('Hygiene Data'!$G$12,0,10*ROW('Hygiene Data'!G25))="","",OFFSET('Hygiene Data'!$G$12,0,10*ROW('Hygiene Data'!G25)))</f>
        <v/>
      </c>
      <c r="DZ31" s="353" t="str">
        <f ca="1">+IF(OFFSET('Hygiene Data'!$G$13,0,10*ROW('Hygiene Data'!G25))="","",OFFSET('Hygiene Data'!$G$13,0,10*ROW('Hygiene Data'!G25)))</f>
        <v/>
      </c>
      <c r="EA31" s="353" t="str">
        <f ca="1">+IF(OFFSET('Hygiene Data'!$H$11,0,10*ROW('Hygiene Data'!H25))="","",OFFSET('Hygiene Data'!$H$11,0,10*ROW('Hygiene Data'!H25)))</f>
        <v/>
      </c>
      <c r="EB31" s="353" t="str">
        <f ca="1">+IF(OFFSET('Hygiene Data'!$H$12,0,10*ROW('Hygiene Data'!H25))="","",OFFSET('Hygiene Data'!$H$12,0,10*ROW('Hygiene Data'!H25)))</f>
        <v/>
      </c>
      <c r="EC31" s="353" t="str">
        <f ca="1">+IF(OFFSET('Hygiene Data'!$H$13,0,10*ROW('Hygiene Data'!H25))="","",OFFSET('Hygiene Data'!$H$13,0,10*ROW('Hygiene Data'!H25)))</f>
        <v/>
      </c>
      <c r="ED31" s="353" t="str">
        <f ca="1">+IF(OFFSET('Hygiene Data'!$I$11,0,10*ROW('Hygiene Data'!I25))="","",OFFSET('Hygiene Data'!$I$11,0,10*ROW('Hygiene Data'!I25)))</f>
        <v/>
      </c>
      <c r="EE31" s="353" t="str">
        <f ca="1">+IF(OFFSET('Hygiene Data'!$I$12,0,10*ROW('Hygiene Data'!I25))="","",OFFSET('Hygiene Data'!$I$12,0,10*ROW('Hygiene Data'!I25)))</f>
        <v/>
      </c>
      <c r="EF31" s="353" t="str">
        <f ca="1">+IF(OFFSET('Hygiene Data'!$I$13,0,10*ROW('Hygiene Data'!I25))="","",OFFSET('Hygiene Data'!$I$13,0,10*ROW('Hygiene Data'!I25)))</f>
        <v/>
      </c>
    </row>
    <row r="32" spans="1:136" x14ac:dyDescent="0.25">
      <c r="A32" s="462" t="str">
        <f ca="1">+IF(OFFSET('Water Data'!$B$2,0,10*ROW('Water Data'!E26))="","",OFFSET('Water Data'!$B$2,0,10*ROW('Water Data'!E26)))</f>
        <v/>
      </c>
      <c r="B32" s="46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89" t="str">
        <f t="shared" ca="1" si="0"/>
        <v/>
      </c>
      <c r="D32" s="49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6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3" t="str">
        <f ca="1">+IF(OFFSET('Water Data'!$D$27,0,10*ROW('Water Data'!D26))="","",OFFSET('Water Data'!$D$27,0,10*ROW('Water Data'!D26)))</f>
        <v/>
      </c>
      <c r="BT32" s="353" t="str">
        <f ca="1">+IF(OFFSET('Water Data'!$D$28,0,10*ROW('Water Data'!D26))="","",OFFSET('Water Data'!$D$28,0,10*ROW('Water Data'!D26)))</f>
        <v/>
      </c>
      <c r="BU32" s="353" t="str">
        <f ca="1">+IF(OFFSET('Water Data'!$D$29,0,10*ROW('Water Data'!D26))="","",OFFSET('Water Data'!$D$29,0,10*ROW('Water Data'!D26)))</f>
        <v/>
      </c>
      <c r="BV32" s="353" t="str">
        <f ca="1">+IF(OFFSET('Water Data'!$E$27,0,10*ROW('Water Data'!E26))="","",OFFSET('Water Data'!$E$27,0,10*ROW('Water Data'!E26)))</f>
        <v/>
      </c>
      <c r="BW32" s="353" t="str">
        <f ca="1">+IF(OFFSET('Water Data'!$E$28,0,10*ROW('Water Data'!E26))="","",OFFSET('Water Data'!$E$28,0,10*ROW('Water Data'!E26)))</f>
        <v/>
      </c>
      <c r="BX32" s="353" t="str">
        <f ca="1">+IF(OFFSET('Water Data'!$E$29,0,10*ROW('Water Data'!E26))="","",OFFSET('Water Data'!$E$29,0,10*ROW('Water Data'!E26)))</f>
        <v/>
      </c>
      <c r="BY32" s="353" t="str">
        <f ca="1">+IF(OFFSET('Water Data'!$F$27,0,10*ROW('Water Data'!F26))="","",OFFSET('Water Data'!$F$27,0,10*ROW('Water Data'!F26)))</f>
        <v/>
      </c>
      <c r="BZ32" s="353" t="str">
        <f ca="1">+IF(OFFSET('Water Data'!$F$28,0,10*ROW('Water Data'!F26))="","",OFFSET('Water Data'!$F$28,0,10*ROW('Water Data'!F26)))</f>
        <v/>
      </c>
      <c r="CA32" s="353" t="str">
        <f ca="1">+IF(OFFSET('Water Data'!$F$29,0,10*ROW('Water Data'!F26))="","",OFFSET('Water Data'!$F$29,0,10*ROW('Water Data'!F26)))</f>
        <v/>
      </c>
      <c r="CB32" s="353" t="str">
        <f ca="1">+IF(OFFSET('Water Data'!$G$27,0,10*ROW('Water Data'!G26))="","",OFFSET('Water Data'!$G$27,0,10*ROW('Water Data'!G26)))</f>
        <v/>
      </c>
      <c r="CC32" s="353" t="str">
        <f ca="1">+IF(OFFSET('Water Data'!$G$28,0,10*ROW('Water Data'!G26))="","",OFFSET('Water Data'!$G$28,0,10*ROW('Water Data'!G26)))</f>
        <v/>
      </c>
      <c r="CD32" s="353" t="str">
        <f ca="1">+IF(OFFSET('Water Data'!$G$29,0,10*ROW('Water Data'!G26))="","",OFFSET('Water Data'!$G$29,0,10*ROW('Water Data'!G26)))</f>
        <v/>
      </c>
      <c r="CE32" s="353" t="str">
        <f ca="1">+IF(OFFSET('Water Data'!$H$27,0,10*ROW('Water Data'!H26))="","",OFFSET('Water Data'!$H$27,0,10*ROW('Water Data'!H26)))</f>
        <v/>
      </c>
      <c r="CF32" s="353" t="str">
        <f ca="1">+IF(OFFSET('Water Data'!$H$28,0,10*ROW('Water Data'!H26))="","",OFFSET('Water Data'!$H$28,0,10*ROW('Water Data'!H26)))</f>
        <v/>
      </c>
      <c r="CG32" s="353" t="str">
        <f ca="1">+IF(OFFSET('Water Data'!$H$29,0,10*ROW('Water Data'!H26))="","",OFFSET('Water Data'!$H$29,0,10*ROW('Water Data'!H26)))</f>
        <v/>
      </c>
      <c r="CH32" s="353" t="str">
        <f ca="1">+IF(OFFSET('Water Data'!$I$27,0,10*ROW('Water Data'!I26))="","",OFFSET('Water Data'!$I$27,0,10*ROW('Water Data'!I26)))</f>
        <v/>
      </c>
      <c r="CI32" s="353" t="str">
        <f ca="1">+IF(OFFSET('Water Data'!$I$28,0,10*ROW('Water Data'!I26))="","",OFFSET('Water Data'!$I$28,0,10*ROW('Water Data'!I26)))</f>
        <v/>
      </c>
      <c r="CJ32" s="353" t="str">
        <f ca="1">+IF(OFFSET('Water Data'!$I$29,0,10*ROW('Water Data'!I26))="","",OFFSET('Water Data'!$I$29,0,10*ROW('Water Data'!I26)))</f>
        <v/>
      </c>
      <c r="CK32" s="353" t="str">
        <f ca="1">+IF(OFFSET('Sanitation Data'!$D$28,0,10*ROW('Sanitation Data'!D26))="","",OFFSET('Sanitation Data'!$D$28,0,10*ROW('Sanitation Data'!D26)))</f>
        <v/>
      </c>
      <c r="CL32" s="353" t="str">
        <f ca="1">+IF(OFFSET('Sanitation Data'!$D$29,0,10*ROW('Sanitation Data'!D26))="","",OFFSET('Sanitation Data'!$D$29,0,10*ROW('Sanitation Data'!D26)))</f>
        <v/>
      </c>
      <c r="CM32" s="353" t="str">
        <f ca="1">+IF(OFFSET('Sanitation Data'!$D$30,0,10*ROW('Sanitation Data'!D26))="","",OFFSET('Sanitation Data'!$D$30,0,10*ROW('Sanitation Data'!D26)))</f>
        <v/>
      </c>
      <c r="CN32" s="353" t="str">
        <f ca="1">+IF(OFFSET('Sanitation Data'!$D$31,0,10*ROW('Sanitation Data'!D26))="","",OFFSET('Sanitation Data'!$D$31,0,10*ROW('Sanitation Data'!D26)))</f>
        <v/>
      </c>
      <c r="CO32" s="353" t="str">
        <f ca="1">+IF(OFFSET('Sanitation Data'!$D$32,0,10*ROW('Sanitation Data'!D26))="","",OFFSET('Sanitation Data'!$D$32,0,10*ROW('Sanitation Data'!D26)))</f>
        <v/>
      </c>
      <c r="CP32" s="353" t="str">
        <f ca="1">+IF(OFFSET('Sanitation Data'!$E$28,0,10*ROW('Sanitation Data'!E26))="","",OFFSET('Sanitation Data'!$E$28,0,10*ROW('Sanitation Data'!E26)))</f>
        <v/>
      </c>
      <c r="CQ32" s="353" t="str">
        <f ca="1">+IF(OFFSET('Sanitation Data'!$E$29,0,10*ROW('Sanitation Data'!E26))="","",OFFSET('Sanitation Data'!$E$29,0,10*ROW('Sanitation Data'!E26)))</f>
        <v/>
      </c>
      <c r="CR32" s="353" t="str">
        <f ca="1">+IF(OFFSET('Sanitation Data'!$E$30,0,10*ROW('Sanitation Data'!E26))="","",OFFSET('Sanitation Data'!$E$30,0,10*ROW('Sanitation Data'!E26)))</f>
        <v/>
      </c>
      <c r="CS32" s="353" t="str">
        <f ca="1">+IF(OFFSET('Sanitation Data'!$E$31,0,10*ROW('Sanitation Data'!E26))="","",OFFSET('Sanitation Data'!$E$31,0,10*ROW('Sanitation Data'!E26)))</f>
        <v/>
      </c>
      <c r="CT32" s="353" t="str">
        <f ca="1">+IF(OFFSET('Sanitation Data'!$E$32,0,10*ROW('Sanitation Data'!E26))="","",OFFSET('Sanitation Data'!$E$32,0,10*ROW('Sanitation Data'!E26)))</f>
        <v/>
      </c>
      <c r="CU32" s="353" t="str">
        <f ca="1">+IF(OFFSET('Sanitation Data'!$F$28,0,10*ROW('Sanitation Data'!F26))="","",OFFSET('Sanitation Data'!$F$28,0,10*ROW('Sanitation Data'!F26)))</f>
        <v/>
      </c>
      <c r="CV32" s="353" t="str">
        <f ca="1">+IF(OFFSET('Sanitation Data'!$F$29,0,10*ROW('Sanitation Data'!F26))="","",OFFSET('Sanitation Data'!$F$29,0,10*ROW('Sanitation Data'!F26)))</f>
        <v/>
      </c>
      <c r="CW32" s="353" t="str">
        <f ca="1">+IF(OFFSET('Sanitation Data'!$F$30,0,10*ROW('Sanitation Data'!F26))="","",OFFSET('Sanitation Data'!$F$30,0,10*ROW('Sanitation Data'!F26)))</f>
        <v/>
      </c>
      <c r="CX32" s="353" t="str">
        <f ca="1">+IF(OFFSET('Sanitation Data'!$F$31,0,10*ROW('Sanitation Data'!F26))="","",OFFSET('Sanitation Data'!$F$31,0,10*ROW('Sanitation Data'!F26)))</f>
        <v/>
      </c>
      <c r="CY32" s="353" t="str">
        <f ca="1">+IF(OFFSET('Sanitation Data'!$F$32,0,10*ROW('Sanitation Data'!F26))="","",OFFSET('Sanitation Data'!$F$32,0,10*ROW('Sanitation Data'!F26)))</f>
        <v/>
      </c>
      <c r="CZ32" s="353" t="str">
        <f ca="1">+IF(OFFSET('Sanitation Data'!$G$28,0,10*ROW('Sanitation Data'!G26))="","",OFFSET('Sanitation Data'!$G$28,0,10*ROW('Sanitation Data'!G26)))</f>
        <v/>
      </c>
      <c r="DA32" s="353" t="str">
        <f ca="1">+IF(OFFSET('Sanitation Data'!$G$29,0,10*ROW('Sanitation Data'!G26))="","",OFFSET('Sanitation Data'!$G$29,0,10*ROW('Sanitation Data'!G26)))</f>
        <v/>
      </c>
      <c r="DB32" s="353" t="str">
        <f ca="1">+IF(OFFSET('Sanitation Data'!$G$30,0,10*ROW('Sanitation Data'!G26))="","",OFFSET('Sanitation Data'!$G$30,0,10*ROW('Sanitation Data'!G26)))</f>
        <v/>
      </c>
      <c r="DC32" s="353" t="str">
        <f ca="1">+IF(OFFSET('Sanitation Data'!$G$31,0,10*ROW('Sanitation Data'!G26))="","",OFFSET('Sanitation Data'!$G$31,0,10*ROW('Sanitation Data'!G26)))</f>
        <v/>
      </c>
      <c r="DD32" s="353" t="str">
        <f ca="1">+IF(OFFSET('Sanitation Data'!$G$32,0,10*ROW('Sanitation Data'!G26))="","",OFFSET('Sanitation Data'!$G$32,0,10*ROW('Sanitation Data'!G26)))</f>
        <v/>
      </c>
      <c r="DE32" s="353" t="str">
        <f ca="1">+IF(OFFSET('Sanitation Data'!$H$28,0,10*ROW('Sanitation Data'!H26))="","",OFFSET('Sanitation Data'!$H$28,0,10*ROW('Sanitation Data'!H26)))</f>
        <v/>
      </c>
      <c r="DF32" s="353" t="str">
        <f ca="1">+IF(OFFSET('Sanitation Data'!$H$29,0,10*ROW('Sanitation Data'!H26))="","",OFFSET('Sanitation Data'!$H$29,0,10*ROW('Sanitation Data'!H26)))</f>
        <v/>
      </c>
      <c r="DG32" s="353" t="str">
        <f ca="1">+IF(OFFSET('Sanitation Data'!$H$30,0,10*ROW('Sanitation Data'!H26))="","",OFFSET('Sanitation Data'!$H$30,0,10*ROW('Sanitation Data'!H26)))</f>
        <v/>
      </c>
      <c r="DH32" s="353" t="str">
        <f ca="1">+IF(OFFSET('Sanitation Data'!$H$31,0,10*ROW('Sanitation Data'!H26))="","",OFFSET('Sanitation Data'!$H$31,0,10*ROW('Sanitation Data'!H26)))</f>
        <v/>
      </c>
      <c r="DI32" s="353" t="str">
        <f ca="1">+IF(OFFSET('Sanitation Data'!$H$32,0,10*ROW('Sanitation Data'!H26))="","",OFFSET('Sanitation Data'!$H$32,0,10*ROW('Sanitation Data'!H26)))</f>
        <v/>
      </c>
      <c r="DJ32" s="353" t="str">
        <f ca="1">+IF(OFFSET('Sanitation Data'!$I$28,0,10*ROW('Sanitation Data'!I26))="","",OFFSET('Sanitation Data'!$I$28,0,10*ROW('Sanitation Data'!I26)))</f>
        <v/>
      </c>
      <c r="DK32" s="353" t="str">
        <f ca="1">+IF(OFFSET('Sanitation Data'!$I$29,0,10*ROW('Sanitation Data'!I26))="","",OFFSET('Sanitation Data'!$I$29,0,10*ROW('Sanitation Data'!I26)))</f>
        <v/>
      </c>
      <c r="DL32" s="353" t="str">
        <f ca="1">+IF(OFFSET('Sanitation Data'!$I$30,0,10*ROW('Sanitation Data'!I26))="","",OFFSET('Sanitation Data'!$I$30,0,10*ROW('Sanitation Data'!I26)))</f>
        <v/>
      </c>
      <c r="DM32" s="353" t="str">
        <f ca="1">+IF(OFFSET('Sanitation Data'!$I$31,0,10*ROW('Sanitation Data'!I26))="","",OFFSET('Sanitation Data'!$I$31,0,10*ROW('Sanitation Data'!I26)))</f>
        <v/>
      </c>
      <c r="DN32" s="353" t="str">
        <f ca="1">+IF(OFFSET('Sanitation Data'!$I$32,0,10*ROW('Sanitation Data'!I26))="","",OFFSET('Sanitation Data'!$I$32,0,10*ROW('Sanitation Data'!I26)))</f>
        <v/>
      </c>
      <c r="DO32" s="353" t="str">
        <f ca="1">+IF(OFFSET('Hygiene Data'!$D$11,0,10*ROW('Hygiene Data'!D26))="","",OFFSET('Hygiene Data'!$D$11,0,10*ROW('Hygiene Data'!D26)))</f>
        <v/>
      </c>
      <c r="DP32" s="353" t="str">
        <f ca="1">+IF(OFFSET('Hygiene Data'!$D$12,0,10*ROW('Hygiene Data'!D26))="","",OFFSET('Hygiene Data'!$D$12,0,10*ROW('Hygiene Data'!D26)))</f>
        <v/>
      </c>
      <c r="DQ32" s="353" t="str">
        <f ca="1">+IF(OFFSET('Hygiene Data'!$D$13,0,10*ROW('Hygiene Data'!D26))="","",OFFSET('Hygiene Data'!$D$13,0,10*ROW('Hygiene Data'!D26)))</f>
        <v/>
      </c>
      <c r="DR32" s="353" t="str">
        <f ca="1">+IF(OFFSET('Hygiene Data'!$E$11,0,10*ROW('Hygiene Data'!E26))="","",OFFSET('Hygiene Data'!$E$11,0,10*ROW('Hygiene Data'!E26)))</f>
        <v/>
      </c>
      <c r="DS32" s="353" t="str">
        <f ca="1">+IF(OFFSET('Hygiene Data'!$E$12,0,10*ROW('Hygiene Data'!E26))="","",OFFSET('Hygiene Data'!$E$12,0,10*ROW('Hygiene Data'!E26)))</f>
        <v/>
      </c>
      <c r="DT32" s="353" t="str">
        <f ca="1">+IF(OFFSET('Hygiene Data'!$E$13,0,10*ROW('Hygiene Data'!E26))="","",OFFSET('Hygiene Data'!$E$13,0,10*ROW('Hygiene Data'!E26)))</f>
        <v/>
      </c>
      <c r="DU32" s="353" t="str">
        <f ca="1">+IF(OFFSET('Hygiene Data'!$F$11,0,10*ROW('Hygiene Data'!F26))="","",OFFSET('Hygiene Data'!$F$11,0,10*ROW('Hygiene Data'!F26)))</f>
        <v/>
      </c>
      <c r="DV32" s="353" t="str">
        <f ca="1">+IF(OFFSET('Hygiene Data'!$F$12,0,10*ROW('Hygiene Data'!F26))="","",OFFSET('Hygiene Data'!$F$12,0,10*ROW('Hygiene Data'!F26)))</f>
        <v/>
      </c>
      <c r="DW32" s="353" t="str">
        <f ca="1">+IF(OFFSET('Hygiene Data'!$F$13,0,10*ROW('Hygiene Data'!F26))="","",OFFSET('Hygiene Data'!$F$13,0,10*ROW('Hygiene Data'!F26)))</f>
        <v/>
      </c>
      <c r="DX32" s="353" t="str">
        <f ca="1">+IF(OFFSET('Hygiene Data'!$G$11,0,10*ROW('Hygiene Data'!G26))="","",OFFSET('Hygiene Data'!$G$11,0,10*ROW('Hygiene Data'!G26)))</f>
        <v/>
      </c>
      <c r="DY32" s="353" t="str">
        <f ca="1">+IF(OFFSET('Hygiene Data'!$G$12,0,10*ROW('Hygiene Data'!G26))="","",OFFSET('Hygiene Data'!$G$12,0,10*ROW('Hygiene Data'!G26)))</f>
        <v/>
      </c>
      <c r="DZ32" s="353" t="str">
        <f ca="1">+IF(OFFSET('Hygiene Data'!$G$13,0,10*ROW('Hygiene Data'!G26))="","",OFFSET('Hygiene Data'!$G$13,0,10*ROW('Hygiene Data'!G26)))</f>
        <v/>
      </c>
      <c r="EA32" s="353" t="str">
        <f ca="1">+IF(OFFSET('Hygiene Data'!$H$11,0,10*ROW('Hygiene Data'!H26))="","",OFFSET('Hygiene Data'!$H$11,0,10*ROW('Hygiene Data'!H26)))</f>
        <v/>
      </c>
      <c r="EB32" s="353" t="str">
        <f ca="1">+IF(OFFSET('Hygiene Data'!$H$12,0,10*ROW('Hygiene Data'!H26))="","",OFFSET('Hygiene Data'!$H$12,0,10*ROW('Hygiene Data'!H26)))</f>
        <v/>
      </c>
      <c r="EC32" s="353" t="str">
        <f ca="1">+IF(OFFSET('Hygiene Data'!$H$13,0,10*ROW('Hygiene Data'!H26))="","",OFFSET('Hygiene Data'!$H$13,0,10*ROW('Hygiene Data'!H26)))</f>
        <v/>
      </c>
      <c r="ED32" s="353" t="str">
        <f ca="1">+IF(OFFSET('Hygiene Data'!$I$11,0,10*ROW('Hygiene Data'!I26))="","",OFFSET('Hygiene Data'!$I$11,0,10*ROW('Hygiene Data'!I26)))</f>
        <v/>
      </c>
      <c r="EE32" s="353" t="str">
        <f ca="1">+IF(OFFSET('Hygiene Data'!$I$12,0,10*ROW('Hygiene Data'!I26))="","",OFFSET('Hygiene Data'!$I$12,0,10*ROW('Hygiene Data'!I26)))</f>
        <v/>
      </c>
      <c r="EF32" s="353" t="str">
        <f ca="1">+IF(OFFSET('Hygiene Data'!$I$13,0,10*ROW('Hygiene Data'!I26))="","",OFFSET('Hygiene Data'!$I$13,0,10*ROW('Hygiene Data'!I26)))</f>
        <v/>
      </c>
    </row>
    <row r="33" spans="1:136" x14ac:dyDescent="0.25">
      <c r="A33" s="462" t="str">
        <f ca="1">+IF(OFFSET('Water Data'!$B$2,0,10*ROW('Water Data'!E27))="","",OFFSET('Water Data'!$B$2,0,10*ROW('Water Data'!E27)))</f>
        <v/>
      </c>
      <c r="B33" s="46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89" t="str">
        <f t="shared" ca="1" si="0"/>
        <v/>
      </c>
      <c r="D33" s="49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6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3" t="str">
        <f ca="1">+IF(OFFSET('Water Data'!$D$27,0,10*ROW('Water Data'!D27))="","",OFFSET('Water Data'!$D$27,0,10*ROW('Water Data'!D27)))</f>
        <v/>
      </c>
      <c r="BT33" s="353" t="str">
        <f ca="1">+IF(OFFSET('Water Data'!$D$28,0,10*ROW('Water Data'!D27))="","",OFFSET('Water Data'!$D$28,0,10*ROW('Water Data'!D27)))</f>
        <v/>
      </c>
      <c r="BU33" s="353" t="str">
        <f ca="1">+IF(OFFSET('Water Data'!$D$29,0,10*ROW('Water Data'!D27))="","",OFFSET('Water Data'!$D$29,0,10*ROW('Water Data'!D27)))</f>
        <v/>
      </c>
      <c r="BV33" s="353" t="str">
        <f ca="1">+IF(OFFSET('Water Data'!$E$27,0,10*ROW('Water Data'!E27))="","",OFFSET('Water Data'!$E$27,0,10*ROW('Water Data'!E27)))</f>
        <v/>
      </c>
      <c r="BW33" s="353" t="str">
        <f ca="1">+IF(OFFSET('Water Data'!$E$28,0,10*ROW('Water Data'!E27))="","",OFFSET('Water Data'!$E$28,0,10*ROW('Water Data'!E27)))</f>
        <v/>
      </c>
      <c r="BX33" s="353" t="str">
        <f ca="1">+IF(OFFSET('Water Data'!$E$29,0,10*ROW('Water Data'!E27))="","",OFFSET('Water Data'!$E$29,0,10*ROW('Water Data'!E27)))</f>
        <v/>
      </c>
      <c r="BY33" s="353" t="str">
        <f ca="1">+IF(OFFSET('Water Data'!$F$27,0,10*ROW('Water Data'!F27))="","",OFFSET('Water Data'!$F$27,0,10*ROW('Water Data'!F27)))</f>
        <v/>
      </c>
      <c r="BZ33" s="353" t="str">
        <f ca="1">+IF(OFFSET('Water Data'!$F$28,0,10*ROW('Water Data'!F27))="","",OFFSET('Water Data'!$F$28,0,10*ROW('Water Data'!F27)))</f>
        <v/>
      </c>
      <c r="CA33" s="353" t="str">
        <f ca="1">+IF(OFFSET('Water Data'!$F$29,0,10*ROW('Water Data'!F27))="","",OFFSET('Water Data'!$F$29,0,10*ROW('Water Data'!F27)))</f>
        <v/>
      </c>
      <c r="CB33" s="353" t="str">
        <f ca="1">+IF(OFFSET('Water Data'!$G$27,0,10*ROW('Water Data'!G27))="","",OFFSET('Water Data'!$G$27,0,10*ROW('Water Data'!G27)))</f>
        <v/>
      </c>
      <c r="CC33" s="353" t="str">
        <f ca="1">+IF(OFFSET('Water Data'!$G$28,0,10*ROW('Water Data'!G27))="","",OFFSET('Water Data'!$G$28,0,10*ROW('Water Data'!G27)))</f>
        <v/>
      </c>
      <c r="CD33" s="353" t="str">
        <f ca="1">+IF(OFFSET('Water Data'!$G$29,0,10*ROW('Water Data'!G27))="","",OFFSET('Water Data'!$G$29,0,10*ROW('Water Data'!G27)))</f>
        <v/>
      </c>
      <c r="CE33" s="353" t="str">
        <f ca="1">+IF(OFFSET('Water Data'!$H$27,0,10*ROW('Water Data'!H27))="","",OFFSET('Water Data'!$H$27,0,10*ROW('Water Data'!H27)))</f>
        <v/>
      </c>
      <c r="CF33" s="353" t="str">
        <f ca="1">+IF(OFFSET('Water Data'!$H$28,0,10*ROW('Water Data'!H27))="","",OFFSET('Water Data'!$H$28,0,10*ROW('Water Data'!H27)))</f>
        <v/>
      </c>
      <c r="CG33" s="353" t="str">
        <f ca="1">+IF(OFFSET('Water Data'!$H$29,0,10*ROW('Water Data'!H27))="","",OFFSET('Water Data'!$H$29,0,10*ROW('Water Data'!H27)))</f>
        <v/>
      </c>
      <c r="CH33" s="353" t="str">
        <f ca="1">+IF(OFFSET('Water Data'!$I$27,0,10*ROW('Water Data'!I27))="","",OFFSET('Water Data'!$I$27,0,10*ROW('Water Data'!I27)))</f>
        <v/>
      </c>
      <c r="CI33" s="353" t="str">
        <f ca="1">+IF(OFFSET('Water Data'!$I$28,0,10*ROW('Water Data'!I27))="","",OFFSET('Water Data'!$I$28,0,10*ROW('Water Data'!I27)))</f>
        <v/>
      </c>
      <c r="CJ33" s="353" t="str">
        <f ca="1">+IF(OFFSET('Water Data'!$I$29,0,10*ROW('Water Data'!I27))="","",OFFSET('Water Data'!$I$29,0,10*ROW('Water Data'!I27)))</f>
        <v/>
      </c>
      <c r="CK33" s="353" t="str">
        <f ca="1">+IF(OFFSET('Sanitation Data'!$D$28,0,10*ROW('Sanitation Data'!D27))="","",OFFSET('Sanitation Data'!$D$28,0,10*ROW('Sanitation Data'!D27)))</f>
        <v/>
      </c>
      <c r="CL33" s="353" t="str">
        <f ca="1">+IF(OFFSET('Sanitation Data'!$D$29,0,10*ROW('Sanitation Data'!D27))="","",OFFSET('Sanitation Data'!$D$29,0,10*ROW('Sanitation Data'!D27)))</f>
        <v/>
      </c>
      <c r="CM33" s="353" t="str">
        <f ca="1">+IF(OFFSET('Sanitation Data'!$D$30,0,10*ROW('Sanitation Data'!D27))="","",OFFSET('Sanitation Data'!$D$30,0,10*ROW('Sanitation Data'!D27)))</f>
        <v/>
      </c>
      <c r="CN33" s="353" t="str">
        <f ca="1">+IF(OFFSET('Sanitation Data'!$D$31,0,10*ROW('Sanitation Data'!D27))="","",OFFSET('Sanitation Data'!$D$31,0,10*ROW('Sanitation Data'!D27)))</f>
        <v/>
      </c>
      <c r="CO33" s="353" t="str">
        <f ca="1">+IF(OFFSET('Sanitation Data'!$D$32,0,10*ROW('Sanitation Data'!D27))="","",OFFSET('Sanitation Data'!$D$32,0,10*ROW('Sanitation Data'!D27)))</f>
        <v/>
      </c>
      <c r="CP33" s="353" t="str">
        <f ca="1">+IF(OFFSET('Sanitation Data'!$E$28,0,10*ROW('Sanitation Data'!E27))="","",OFFSET('Sanitation Data'!$E$28,0,10*ROW('Sanitation Data'!E27)))</f>
        <v/>
      </c>
      <c r="CQ33" s="353" t="str">
        <f ca="1">+IF(OFFSET('Sanitation Data'!$E$29,0,10*ROW('Sanitation Data'!E27))="","",OFFSET('Sanitation Data'!$E$29,0,10*ROW('Sanitation Data'!E27)))</f>
        <v/>
      </c>
      <c r="CR33" s="353" t="str">
        <f ca="1">+IF(OFFSET('Sanitation Data'!$E$30,0,10*ROW('Sanitation Data'!E27))="","",OFFSET('Sanitation Data'!$E$30,0,10*ROW('Sanitation Data'!E27)))</f>
        <v/>
      </c>
      <c r="CS33" s="353" t="str">
        <f ca="1">+IF(OFFSET('Sanitation Data'!$E$31,0,10*ROW('Sanitation Data'!E27))="","",OFFSET('Sanitation Data'!$E$31,0,10*ROW('Sanitation Data'!E27)))</f>
        <v/>
      </c>
      <c r="CT33" s="353" t="str">
        <f ca="1">+IF(OFFSET('Sanitation Data'!$E$32,0,10*ROW('Sanitation Data'!E27))="","",OFFSET('Sanitation Data'!$E$32,0,10*ROW('Sanitation Data'!E27)))</f>
        <v/>
      </c>
      <c r="CU33" s="353" t="str">
        <f ca="1">+IF(OFFSET('Sanitation Data'!$F$28,0,10*ROW('Sanitation Data'!F27))="","",OFFSET('Sanitation Data'!$F$28,0,10*ROW('Sanitation Data'!F27)))</f>
        <v/>
      </c>
      <c r="CV33" s="353" t="str">
        <f ca="1">+IF(OFFSET('Sanitation Data'!$F$29,0,10*ROW('Sanitation Data'!F27))="","",OFFSET('Sanitation Data'!$F$29,0,10*ROW('Sanitation Data'!F27)))</f>
        <v/>
      </c>
      <c r="CW33" s="353" t="str">
        <f ca="1">+IF(OFFSET('Sanitation Data'!$F$30,0,10*ROW('Sanitation Data'!F27))="","",OFFSET('Sanitation Data'!$F$30,0,10*ROW('Sanitation Data'!F27)))</f>
        <v/>
      </c>
      <c r="CX33" s="353" t="str">
        <f ca="1">+IF(OFFSET('Sanitation Data'!$F$31,0,10*ROW('Sanitation Data'!F27))="","",OFFSET('Sanitation Data'!$F$31,0,10*ROW('Sanitation Data'!F27)))</f>
        <v/>
      </c>
      <c r="CY33" s="353" t="str">
        <f ca="1">+IF(OFFSET('Sanitation Data'!$F$32,0,10*ROW('Sanitation Data'!F27))="","",OFFSET('Sanitation Data'!$F$32,0,10*ROW('Sanitation Data'!F27)))</f>
        <v/>
      </c>
      <c r="CZ33" s="353" t="str">
        <f ca="1">+IF(OFFSET('Sanitation Data'!$G$28,0,10*ROW('Sanitation Data'!G27))="","",OFFSET('Sanitation Data'!$G$28,0,10*ROW('Sanitation Data'!G27)))</f>
        <v/>
      </c>
      <c r="DA33" s="353" t="str">
        <f ca="1">+IF(OFFSET('Sanitation Data'!$G$29,0,10*ROW('Sanitation Data'!G27))="","",OFFSET('Sanitation Data'!$G$29,0,10*ROW('Sanitation Data'!G27)))</f>
        <v/>
      </c>
      <c r="DB33" s="353" t="str">
        <f ca="1">+IF(OFFSET('Sanitation Data'!$G$30,0,10*ROW('Sanitation Data'!G27))="","",OFFSET('Sanitation Data'!$G$30,0,10*ROW('Sanitation Data'!G27)))</f>
        <v/>
      </c>
      <c r="DC33" s="353" t="str">
        <f ca="1">+IF(OFFSET('Sanitation Data'!$G$31,0,10*ROW('Sanitation Data'!G27))="","",OFFSET('Sanitation Data'!$G$31,0,10*ROW('Sanitation Data'!G27)))</f>
        <v/>
      </c>
      <c r="DD33" s="353" t="str">
        <f ca="1">+IF(OFFSET('Sanitation Data'!$G$32,0,10*ROW('Sanitation Data'!G27))="","",OFFSET('Sanitation Data'!$G$32,0,10*ROW('Sanitation Data'!G27)))</f>
        <v/>
      </c>
      <c r="DE33" s="353" t="str">
        <f ca="1">+IF(OFFSET('Sanitation Data'!$H$28,0,10*ROW('Sanitation Data'!H27))="","",OFFSET('Sanitation Data'!$H$28,0,10*ROW('Sanitation Data'!H27)))</f>
        <v/>
      </c>
      <c r="DF33" s="353" t="str">
        <f ca="1">+IF(OFFSET('Sanitation Data'!$H$29,0,10*ROW('Sanitation Data'!H27))="","",OFFSET('Sanitation Data'!$H$29,0,10*ROW('Sanitation Data'!H27)))</f>
        <v/>
      </c>
      <c r="DG33" s="353" t="str">
        <f ca="1">+IF(OFFSET('Sanitation Data'!$H$30,0,10*ROW('Sanitation Data'!H27))="","",OFFSET('Sanitation Data'!$H$30,0,10*ROW('Sanitation Data'!H27)))</f>
        <v/>
      </c>
      <c r="DH33" s="353" t="str">
        <f ca="1">+IF(OFFSET('Sanitation Data'!$H$31,0,10*ROW('Sanitation Data'!H27))="","",OFFSET('Sanitation Data'!$H$31,0,10*ROW('Sanitation Data'!H27)))</f>
        <v/>
      </c>
      <c r="DI33" s="353" t="str">
        <f ca="1">+IF(OFFSET('Sanitation Data'!$H$32,0,10*ROW('Sanitation Data'!H27))="","",OFFSET('Sanitation Data'!$H$32,0,10*ROW('Sanitation Data'!H27)))</f>
        <v/>
      </c>
      <c r="DJ33" s="353" t="str">
        <f ca="1">+IF(OFFSET('Sanitation Data'!$I$28,0,10*ROW('Sanitation Data'!I27))="","",OFFSET('Sanitation Data'!$I$28,0,10*ROW('Sanitation Data'!I27)))</f>
        <v/>
      </c>
      <c r="DK33" s="353" t="str">
        <f ca="1">+IF(OFFSET('Sanitation Data'!$I$29,0,10*ROW('Sanitation Data'!I27))="","",OFFSET('Sanitation Data'!$I$29,0,10*ROW('Sanitation Data'!I27)))</f>
        <v/>
      </c>
      <c r="DL33" s="353" t="str">
        <f ca="1">+IF(OFFSET('Sanitation Data'!$I$30,0,10*ROW('Sanitation Data'!I27))="","",OFFSET('Sanitation Data'!$I$30,0,10*ROW('Sanitation Data'!I27)))</f>
        <v/>
      </c>
      <c r="DM33" s="353" t="str">
        <f ca="1">+IF(OFFSET('Sanitation Data'!$I$31,0,10*ROW('Sanitation Data'!I27))="","",OFFSET('Sanitation Data'!$I$31,0,10*ROW('Sanitation Data'!I27)))</f>
        <v/>
      </c>
      <c r="DN33" s="353" t="str">
        <f ca="1">+IF(OFFSET('Sanitation Data'!$I$32,0,10*ROW('Sanitation Data'!I27))="","",OFFSET('Sanitation Data'!$I$32,0,10*ROW('Sanitation Data'!I27)))</f>
        <v/>
      </c>
      <c r="DO33" s="353" t="str">
        <f ca="1">+IF(OFFSET('Hygiene Data'!$D$11,0,10*ROW('Hygiene Data'!D27))="","",OFFSET('Hygiene Data'!$D$11,0,10*ROW('Hygiene Data'!D27)))</f>
        <v/>
      </c>
      <c r="DP33" s="353" t="str">
        <f ca="1">+IF(OFFSET('Hygiene Data'!$D$12,0,10*ROW('Hygiene Data'!D27))="","",OFFSET('Hygiene Data'!$D$12,0,10*ROW('Hygiene Data'!D27)))</f>
        <v/>
      </c>
      <c r="DQ33" s="353" t="str">
        <f ca="1">+IF(OFFSET('Hygiene Data'!$D$13,0,10*ROW('Hygiene Data'!D27))="","",OFFSET('Hygiene Data'!$D$13,0,10*ROW('Hygiene Data'!D27)))</f>
        <v/>
      </c>
      <c r="DR33" s="353" t="str">
        <f ca="1">+IF(OFFSET('Hygiene Data'!$E$11,0,10*ROW('Hygiene Data'!E27))="","",OFFSET('Hygiene Data'!$E$11,0,10*ROW('Hygiene Data'!E27)))</f>
        <v/>
      </c>
      <c r="DS33" s="353" t="str">
        <f ca="1">+IF(OFFSET('Hygiene Data'!$E$12,0,10*ROW('Hygiene Data'!E27))="","",OFFSET('Hygiene Data'!$E$12,0,10*ROW('Hygiene Data'!E27)))</f>
        <v/>
      </c>
      <c r="DT33" s="353" t="str">
        <f ca="1">+IF(OFFSET('Hygiene Data'!$E$13,0,10*ROW('Hygiene Data'!E27))="","",OFFSET('Hygiene Data'!$E$13,0,10*ROW('Hygiene Data'!E27)))</f>
        <v/>
      </c>
      <c r="DU33" s="353" t="str">
        <f ca="1">+IF(OFFSET('Hygiene Data'!$F$11,0,10*ROW('Hygiene Data'!F27))="","",OFFSET('Hygiene Data'!$F$11,0,10*ROW('Hygiene Data'!F27)))</f>
        <v/>
      </c>
      <c r="DV33" s="353" t="str">
        <f ca="1">+IF(OFFSET('Hygiene Data'!$F$12,0,10*ROW('Hygiene Data'!F27))="","",OFFSET('Hygiene Data'!$F$12,0,10*ROW('Hygiene Data'!F27)))</f>
        <v/>
      </c>
      <c r="DW33" s="353" t="str">
        <f ca="1">+IF(OFFSET('Hygiene Data'!$F$13,0,10*ROW('Hygiene Data'!F27))="","",OFFSET('Hygiene Data'!$F$13,0,10*ROW('Hygiene Data'!F27)))</f>
        <v/>
      </c>
      <c r="DX33" s="353" t="str">
        <f ca="1">+IF(OFFSET('Hygiene Data'!$G$11,0,10*ROW('Hygiene Data'!G27))="","",OFFSET('Hygiene Data'!$G$11,0,10*ROW('Hygiene Data'!G27)))</f>
        <v/>
      </c>
      <c r="DY33" s="353" t="str">
        <f ca="1">+IF(OFFSET('Hygiene Data'!$G$12,0,10*ROW('Hygiene Data'!G27))="","",OFFSET('Hygiene Data'!$G$12,0,10*ROW('Hygiene Data'!G27)))</f>
        <v/>
      </c>
      <c r="DZ33" s="353" t="str">
        <f ca="1">+IF(OFFSET('Hygiene Data'!$G$13,0,10*ROW('Hygiene Data'!G27))="","",OFFSET('Hygiene Data'!$G$13,0,10*ROW('Hygiene Data'!G27)))</f>
        <v/>
      </c>
      <c r="EA33" s="353" t="str">
        <f ca="1">+IF(OFFSET('Hygiene Data'!$H$11,0,10*ROW('Hygiene Data'!H27))="","",OFFSET('Hygiene Data'!$H$11,0,10*ROW('Hygiene Data'!H27)))</f>
        <v/>
      </c>
      <c r="EB33" s="353" t="str">
        <f ca="1">+IF(OFFSET('Hygiene Data'!$H$12,0,10*ROW('Hygiene Data'!H27))="","",OFFSET('Hygiene Data'!$H$12,0,10*ROW('Hygiene Data'!H27)))</f>
        <v/>
      </c>
      <c r="EC33" s="353" t="str">
        <f ca="1">+IF(OFFSET('Hygiene Data'!$H$13,0,10*ROW('Hygiene Data'!H27))="","",OFFSET('Hygiene Data'!$H$13,0,10*ROW('Hygiene Data'!H27)))</f>
        <v/>
      </c>
      <c r="ED33" s="353" t="str">
        <f ca="1">+IF(OFFSET('Hygiene Data'!$I$11,0,10*ROW('Hygiene Data'!I27))="","",OFFSET('Hygiene Data'!$I$11,0,10*ROW('Hygiene Data'!I27)))</f>
        <v/>
      </c>
      <c r="EE33" s="353" t="str">
        <f ca="1">+IF(OFFSET('Hygiene Data'!$I$12,0,10*ROW('Hygiene Data'!I27))="","",OFFSET('Hygiene Data'!$I$12,0,10*ROW('Hygiene Data'!I27)))</f>
        <v/>
      </c>
      <c r="EF33" s="353" t="str">
        <f ca="1">+IF(OFFSET('Hygiene Data'!$I$13,0,10*ROW('Hygiene Data'!I27))="","",OFFSET('Hygiene Data'!$I$13,0,10*ROW('Hygiene Data'!I27)))</f>
        <v/>
      </c>
    </row>
    <row r="34" spans="1:136" x14ac:dyDescent="0.25">
      <c r="A34" s="462" t="str">
        <f ca="1">+IF(OFFSET('Water Data'!$B$2,0,10*ROW('Water Data'!E28))="","",OFFSET('Water Data'!$B$2,0,10*ROW('Water Data'!E28)))</f>
        <v/>
      </c>
      <c r="B34" s="46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89" t="str">
        <f t="shared" ca="1" si="0"/>
        <v/>
      </c>
      <c r="D34" s="49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6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3" t="str">
        <f ca="1">+IF(OFFSET('Water Data'!$D$27,0,10*ROW('Water Data'!D28))="","",OFFSET('Water Data'!$D$27,0,10*ROW('Water Data'!D28)))</f>
        <v/>
      </c>
      <c r="BT34" s="353" t="str">
        <f ca="1">+IF(OFFSET('Water Data'!$D$28,0,10*ROW('Water Data'!D28))="","",OFFSET('Water Data'!$D$28,0,10*ROW('Water Data'!D28)))</f>
        <v/>
      </c>
      <c r="BU34" s="353" t="str">
        <f ca="1">+IF(OFFSET('Water Data'!$D$29,0,10*ROW('Water Data'!D28))="","",OFFSET('Water Data'!$D$29,0,10*ROW('Water Data'!D28)))</f>
        <v/>
      </c>
      <c r="BV34" s="353" t="str">
        <f ca="1">+IF(OFFSET('Water Data'!$E$27,0,10*ROW('Water Data'!E28))="","",OFFSET('Water Data'!$E$27,0,10*ROW('Water Data'!E28)))</f>
        <v/>
      </c>
      <c r="BW34" s="353" t="str">
        <f ca="1">+IF(OFFSET('Water Data'!$E$28,0,10*ROW('Water Data'!E28))="","",OFFSET('Water Data'!$E$28,0,10*ROW('Water Data'!E28)))</f>
        <v/>
      </c>
      <c r="BX34" s="353" t="str">
        <f ca="1">+IF(OFFSET('Water Data'!$E$29,0,10*ROW('Water Data'!E28))="","",OFFSET('Water Data'!$E$29,0,10*ROW('Water Data'!E28)))</f>
        <v/>
      </c>
      <c r="BY34" s="353" t="str">
        <f ca="1">+IF(OFFSET('Water Data'!$F$27,0,10*ROW('Water Data'!F28))="","",OFFSET('Water Data'!$F$27,0,10*ROW('Water Data'!F28)))</f>
        <v/>
      </c>
      <c r="BZ34" s="353" t="str">
        <f ca="1">+IF(OFFSET('Water Data'!$F$28,0,10*ROW('Water Data'!F28))="","",OFFSET('Water Data'!$F$28,0,10*ROW('Water Data'!F28)))</f>
        <v/>
      </c>
      <c r="CA34" s="353" t="str">
        <f ca="1">+IF(OFFSET('Water Data'!$F$29,0,10*ROW('Water Data'!F28))="","",OFFSET('Water Data'!$F$29,0,10*ROW('Water Data'!F28)))</f>
        <v/>
      </c>
      <c r="CB34" s="353" t="str">
        <f ca="1">+IF(OFFSET('Water Data'!$G$27,0,10*ROW('Water Data'!G28))="","",OFFSET('Water Data'!$G$27,0,10*ROW('Water Data'!G28)))</f>
        <v/>
      </c>
      <c r="CC34" s="353" t="str">
        <f ca="1">+IF(OFFSET('Water Data'!$G$28,0,10*ROW('Water Data'!G28))="","",OFFSET('Water Data'!$G$28,0,10*ROW('Water Data'!G28)))</f>
        <v/>
      </c>
      <c r="CD34" s="353" t="str">
        <f ca="1">+IF(OFFSET('Water Data'!$G$29,0,10*ROW('Water Data'!G28))="","",OFFSET('Water Data'!$G$29,0,10*ROW('Water Data'!G28)))</f>
        <v/>
      </c>
      <c r="CE34" s="353" t="str">
        <f ca="1">+IF(OFFSET('Water Data'!$H$27,0,10*ROW('Water Data'!H28))="","",OFFSET('Water Data'!$H$27,0,10*ROW('Water Data'!H28)))</f>
        <v/>
      </c>
      <c r="CF34" s="353" t="str">
        <f ca="1">+IF(OFFSET('Water Data'!$H$28,0,10*ROW('Water Data'!H28))="","",OFFSET('Water Data'!$H$28,0,10*ROW('Water Data'!H28)))</f>
        <v/>
      </c>
      <c r="CG34" s="353" t="str">
        <f ca="1">+IF(OFFSET('Water Data'!$H$29,0,10*ROW('Water Data'!H28))="","",OFFSET('Water Data'!$H$29,0,10*ROW('Water Data'!H28)))</f>
        <v/>
      </c>
      <c r="CH34" s="353" t="str">
        <f ca="1">+IF(OFFSET('Water Data'!$I$27,0,10*ROW('Water Data'!I28))="","",OFFSET('Water Data'!$I$27,0,10*ROW('Water Data'!I28)))</f>
        <v/>
      </c>
      <c r="CI34" s="353" t="str">
        <f ca="1">+IF(OFFSET('Water Data'!$I$28,0,10*ROW('Water Data'!I28))="","",OFFSET('Water Data'!$I$28,0,10*ROW('Water Data'!I28)))</f>
        <v/>
      </c>
      <c r="CJ34" s="353" t="str">
        <f ca="1">+IF(OFFSET('Water Data'!$I$29,0,10*ROW('Water Data'!I28))="","",OFFSET('Water Data'!$I$29,0,10*ROW('Water Data'!I28)))</f>
        <v/>
      </c>
      <c r="CK34" s="353" t="str">
        <f ca="1">+IF(OFFSET('Sanitation Data'!$D$28,0,10*ROW('Sanitation Data'!D28))="","",OFFSET('Sanitation Data'!$D$28,0,10*ROW('Sanitation Data'!D28)))</f>
        <v/>
      </c>
      <c r="CL34" s="353" t="str">
        <f ca="1">+IF(OFFSET('Sanitation Data'!$D$29,0,10*ROW('Sanitation Data'!D28))="","",OFFSET('Sanitation Data'!$D$29,0,10*ROW('Sanitation Data'!D28)))</f>
        <v/>
      </c>
      <c r="CM34" s="353" t="str">
        <f ca="1">+IF(OFFSET('Sanitation Data'!$D$30,0,10*ROW('Sanitation Data'!D28))="","",OFFSET('Sanitation Data'!$D$30,0,10*ROW('Sanitation Data'!D28)))</f>
        <v/>
      </c>
      <c r="CN34" s="353" t="str">
        <f ca="1">+IF(OFFSET('Sanitation Data'!$D$31,0,10*ROW('Sanitation Data'!D28))="","",OFFSET('Sanitation Data'!$D$31,0,10*ROW('Sanitation Data'!D28)))</f>
        <v/>
      </c>
      <c r="CO34" s="353" t="str">
        <f ca="1">+IF(OFFSET('Sanitation Data'!$D$32,0,10*ROW('Sanitation Data'!D28))="","",OFFSET('Sanitation Data'!$D$32,0,10*ROW('Sanitation Data'!D28)))</f>
        <v/>
      </c>
      <c r="CP34" s="353" t="str">
        <f ca="1">+IF(OFFSET('Sanitation Data'!$E$28,0,10*ROW('Sanitation Data'!E28))="","",OFFSET('Sanitation Data'!$E$28,0,10*ROW('Sanitation Data'!E28)))</f>
        <v/>
      </c>
      <c r="CQ34" s="353" t="str">
        <f ca="1">+IF(OFFSET('Sanitation Data'!$E$29,0,10*ROW('Sanitation Data'!E28))="","",OFFSET('Sanitation Data'!$E$29,0,10*ROW('Sanitation Data'!E28)))</f>
        <v/>
      </c>
      <c r="CR34" s="353" t="str">
        <f ca="1">+IF(OFFSET('Sanitation Data'!$E$30,0,10*ROW('Sanitation Data'!E28))="","",OFFSET('Sanitation Data'!$E$30,0,10*ROW('Sanitation Data'!E28)))</f>
        <v/>
      </c>
      <c r="CS34" s="353" t="str">
        <f ca="1">+IF(OFFSET('Sanitation Data'!$E$31,0,10*ROW('Sanitation Data'!E28))="","",OFFSET('Sanitation Data'!$E$31,0,10*ROW('Sanitation Data'!E28)))</f>
        <v/>
      </c>
      <c r="CT34" s="353" t="str">
        <f ca="1">+IF(OFFSET('Sanitation Data'!$E$32,0,10*ROW('Sanitation Data'!E28))="","",OFFSET('Sanitation Data'!$E$32,0,10*ROW('Sanitation Data'!E28)))</f>
        <v/>
      </c>
      <c r="CU34" s="353" t="str">
        <f ca="1">+IF(OFFSET('Sanitation Data'!$F$28,0,10*ROW('Sanitation Data'!F28))="","",OFFSET('Sanitation Data'!$F$28,0,10*ROW('Sanitation Data'!F28)))</f>
        <v/>
      </c>
      <c r="CV34" s="353" t="str">
        <f ca="1">+IF(OFFSET('Sanitation Data'!$F$29,0,10*ROW('Sanitation Data'!F28))="","",OFFSET('Sanitation Data'!$F$29,0,10*ROW('Sanitation Data'!F28)))</f>
        <v/>
      </c>
      <c r="CW34" s="353" t="str">
        <f ca="1">+IF(OFFSET('Sanitation Data'!$F$30,0,10*ROW('Sanitation Data'!F28))="","",OFFSET('Sanitation Data'!$F$30,0,10*ROW('Sanitation Data'!F28)))</f>
        <v/>
      </c>
      <c r="CX34" s="353" t="str">
        <f ca="1">+IF(OFFSET('Sanitation Data'!$F$31,0,10*ROW('Sanitation Data'!F28))="","",OFFSET('Sanitation Data'!$F$31,0,10*ROW('Sanitation Data'!F28)))</f>
        <v/>
      </c>
      <c r="CY34" s="353" t="str">
        <f ca="1">+IF(OFFSET('Sanitation Data'!$F$32,0,10*ROW('Sanitation Data'!F28))="","",OFFSET('Sanitation Data'!$F$32,0,10*ROW('Sanitation Data'!F28)))</f>
        <v/>
      </c>
      <c r="CZ34" s="353" t="str">
        <f ca="1">+IF(OFFSET('Sanitation Data'!$G$28,0,10*ROW('Sanitation Data'!G28))="","",OFFSET('Sanitation Data'!$G$28,0,10*ROW('Sanitation Data'!G28)))</f>
        <v/>
      </c>
      <c r="DA34" s="353" t="str">
        <f ca="1">+IF(OFFSET('Sanitation Data'!$G$29,0,10*ROW('Sanitation Data'!G28))="","",OFFSET('Sanitation Data'!$G$29,0,10*ROW('Sanitation Data'!G28)))</f>
        <v/>
      </c>
      <c r="DB34" s="353" t="str">
        <f ca="1">+IF(OFFSET('Sanitation Data'!$G$30,0,10*ROW('Sanitation Data'!G28))="","",OFFSET('Sanitation Data'!$G$30,0,10*ROW('Sanitation Data'!G28)))</f>
        <v/>
      </c>
      <c r="DC34" s="353" t="str">
        <f ca="1">+IF(OFFSET('Sanitation Data'!$G$31,0,10*ROW('Sanitation Data'!G28))="","",OFFSET('Sanitation Data'!$G$31,0,10*ROW('Sanitation Data'!G28)))</f>
        <v/>
      </c>
      <c r="DD34" s="353" t="str">
        <f ca="1">+IF(OFFSET('Sanitation Data'!$G$32,0,10*ROW('Sanitation Data'!G28))="","",OFFSET('Sanitation Data'!$G$32,0,10*ROW('Sanitation Data'!G28)))</f>
        <v/>
      </c>
      <c r="DE34" s="353" t="str">
        <f ca="1">+IF(OFFSET('Sanitation Data'!$H$28,0,10*ROW('Sanitation Data'!H28))="","",OFFSET('Sanitation Data'!$H$28,0,10*ROW('Sanitation Data'!H28)))</f>
        <v/>
      </c>
      <c r="DF34" s="353" t="str">
        <f ca="1">+IF(OFFSET('Sanitation Data'!$H$29,0,10*ROW('Sanitation Data'!H28))="","",OFFSET('Sanitation Data'!$H$29,0,10*ROW('Sanitation Data'!H28)))</f>
        <v/>
      </c>
      <c r="DG34" s="353" t="str">
        <f ca="1">+IF(OFFSET('Sanitation Data'!$H$30,0,10*ROW('Sanitation Data'!H28))="","",OFFSET('Sanitation Data'!$H$30,0,10*ROW('Sanitation Data'!H28)))</f>
        <v/>
      </c>
      <c r="DH34" s="353" t="str">
        <f ca="1">+IF(OFFSET('Sanitation Data'!$H$31,0,10*ROW('Sanitation Data'!H28))="","",OFFSET('Sanitation Data'!$H$31,0,10*ROW('Sanitation Data'!H28)))</f>
        <v/>
      </c>
      <c r="DI34" s="353" t="str">
        <f ca="1">+IF(OFFSET('Sanitation Data'!$H$32,0,10*ROW('Sanitation Data'!H28))="","",OFFSET('Sanitation Data'!$H$32,0,10*ROW('Sanitation Data'!H28)))</f>
        <v/>
      </c>
      <c r="DJ34" s="353" t="str">
        <f ca="1">+IF(OFFSET('Sanitation Data'!$I$28,0,10*ROW('Sanitation Data'!I28))="","",OFFSET('Sanitation Data'!$I$28,0,10*ROW('Sanitation Data'!I28)))</f>
        <v/>
      </c>
      <c r="DK34" s="353" t="str">
        <f ca="1">+IF(OFFSET('Sanitation Data'!$I$29,0,10*ROW('Sanitation Data'!I28))="","",OFFSET('Sanitation Data'!$I$29,0,10*ROW('Sanitation Data'!I28)))</f>
        <v/>
      </c>
      <c r="DL34" s="353" t="str">
        <f ca="1">+IF(OFFSET('Sanitation Data'!$I$30,0,10*ROW('Sanitation Data'!I28))="","",OFFSET('Sanitation Data'!$I$30,0,10*ROW('Sanitation Data'!I28)))</f>
        <v/>
      </c>
      <c r="DM34" s="353" t="str">
        <f ca="1">+IF(OFFSET('Sanitation Data'!$I$31,0,10*ROW('Sanitation Data'!I28))="","",OFFSET('Sanitation Data'!$I$31,0,10*ROW('Sanitation Data'!I28)))</f>
        <v/>
      </c>
      <c r="DN34" s="353" t="str">
        <f ca="1">+IF(OFFSET('Sanitation Data'!$I$32,0,10*ROW('Sanitation Data'!I28))="","",OFFSET('Sanitation Data'!$I$32,0,10*ROW('Sanitation Data'!I28)))</f>
        <v/>
      </c>
      <c r="DO34" s="353" t="str">
        <f ca="1">+IF(OFFSET('Hygiene Data'!$D$11,0,10*ROW('Hygiene Data'!D28))="","",OFFSET('Hygiene Data'!$D$11,0,10*ROW('Hygiene Data'!D28)))</f>
        <v/>
      </c>
      <c r="DP34" s="353" t="str">
        <f ca="1">+IF(OFFSET('Hygiene Data'!$D$12,0,10*ROW('Hygiene Data'!D28))="","",OFFSET('Hygiene Data'!$D$12,0,10*ROW('Hygiene Data'!D28)))</f>
        <v/>
      </c>
      <c r="DQ34" s="353" t="str">
        <f ca="1">+IF(OFFSET('Hygiene Data'!$D$13,0,10*ROW('Hygiene Data'!D28))="","",OFFSET('Hygiene Data'!$D$13,0,10*ROW('Hygiene Data'!D28)))</f>
        <v/>
      </c>
      <c r="DR34" s="353" t="str">
        <f ca="1">+IF(OFFSET('Hygiene Data'!$E$11,0,10*ROW('Hygiene Data'!E28))="","",OFFSET('Hygiene Data'!$E$11,0,10*ROW('Hygiene Data'!E28)))</f>
        <v/>
      </c>
      <c r="DS34" s="353" t="str">
        <f ca="1">+IF(OFFSET('Hygiene Data'!$E$12,0,10*ROW('Hygiene Data'!E28))="","",OFFSET('Hygiene Data'!$E$12,0,10*ROW('Hygiene Data'!E28)))</f>
        <v/>
      </c>
      <c r="DT34" s="353" t="str">
        <f ca="1">+IF(OFFSET('Hygiene Data'!$E$13,0,10*ROW('Hygiene Data'!E28))="","",OFFSET('Hygiene Data'!$E$13,0,10*ROW('Hygiene Data'!E28)))</f>
        <v/>
      </c>
      <c r="DU34" s="353" t="str">
        <f ca="1">+IF(OFFSET('Hygiene Data'!$F$11,0,10*ROW('Hygiene Data'!F28))="","",OFFSET('Hygiene Data'!$F$11,0,10*ROW('Hygiene Data'!F28)))</f>
        <v/>
      </c>
      <c r="DV34" s="353" t="str">
        <f ca="1">+IF(OFFSET('Hygiene Data'!$F$12,0,10*ROW('Hygiene Data'!F28))="","",OFFSET('Hygiene Data'!$F$12,0,10*ROW('Hygiene Data'!F28)))</f>
        <v/>
      </c>
      <c r="DW34" s="353" t="str">
        <f ca="1">+IF(OFFSET('Hygiene Data'!$F$13,0,10*ROW('Hygiene Data'!F28))="","",OFFSET('Hygiene Data'!$F$13,0,10*ROW('Hygiene Data'!F28)))</f>
        <v/>
      </c>
      <c r="DX34" s="353" t="str">
        <f ca="1">+IF(OFFSET('Hygiene Data'!$G$11,0,10*ROW('Hygiene Data'!G28))="","",OFFSET('Hygiene Data'!$G$11,0,10*ROW('Hygiene Data'!G28)))</f>
        <v/>
      </c>
      <c r="DY34" s="353" t="str">
        <f ca="1">+IF(OFFSET('Hygiene Data'!$G$12,0,10*ROW('Hygiene Data'!G28))="","",OFFSET('Hygiene Data'!$G$12,0,10*ROW('Hygiene Data'!G28)))</f>
        <v/>
      </c>
      <c r="DZ34" s="353" t="str">
        <f ca="1">+IF(OFFSET('Hygiene Data'!$G$13,0,10*ROW('Hygiene Data'!G28))="","",OFFSET('Hygiene Data'!$G$13,0,10*ROW('Hygiene Data'!G28)))</f>
        <v/>
      </c>
      <c r="EA34" s="353" t="str">
        <f ca="1">+IF(OFFSET('Hygiene Data'!$H$11,0,10*ROW('Hygiene Data'!H28))="","",OFFSET('Hygiene Data'!$H$11,0,10*ROW('Hygiene Data'!H28)))</f>
        <v/>
      </c>
      <c r="EB34" s="353" t="str">
        <f ca="1">+IF(OFFSET('Hygiene Data'!$H$12,0,10*ROW('Hygiene Data'!H28))="","",OFFSET('Hygiene Data'!$H$12,0,10*ROW('Hygiene Data'!H28)))</f>
        <v/>
      </c>
      <c r="EC34" s="353" t="str">
        <f ca="1">+IF(OFFSET('Hygiene Data'!$H$13,0,10*ROW('Hygiene Data'!H28))="","",OFFSET('Hygiene Data'!$H$13,0,10*ROW('Hygiene Data'!H28)))</f>
        <v/>
      </c>
      <c r="ED34" s="353" t="str">
        <f ca="1">+IF(OFFSET('Hygiene Data'!$I$11,0,10*ROW('Hygiene Data'!I28))="","",OFFSET('Hygiene Data'!$I$11,0,10*ROW('Hygiene Data'!I28)))</f>
        <v/>
      </c>
      <c r="EE34" s="353" t="str">
        <f ca="1">+IF(OFFSET('Hygiene Data'!$I$12,0,10*ROW('Hygiene Data'!I28))="","",OFFSET('Hygiene Data'!$I$12,0,10*ROW('Hygiene Data'!I28)))</f>
        <v/>
      </c>
      <c r="EF34" s="353" t="str">
        <f ca="1">+IF(OFFSET('Hygiene Data'!$I$13,0,10*ROW('Hygiene Data'!I28))="","",OFFSET('Hygiene Data'!$I$13,0,10*ROW('Hygiene Data'!I28)))</f>
        <v/>
      </c>
    </row>
    <row r="35" spans="1:136" x14ac:dyDescent="0.25">
      <c r="A35" s="462" t="str">
        <f ca="1">+IF(OFFSET('Water Data'!$B$2,0,10*ROW('Water Data'!E29))="","",OFFSET('Water Data'!$B$2,0,10*ROW('Water Data'!E29)))</f>
        <v/>
      </c>
      <c r="B35" s="46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89" t="str">
        <f t="shared" ca="1" si="0"/>
        <v/>
      </c>
      <c r="D35" s="49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6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3" t="str">
        <f ca="1">+IF(OFFSET('Water Data'!$D$27,0,10*ROW('Water Data'!D29))="","",OFFSET('Water Data'!$D$27,0,10*ROW('Water Data'!D29)))</f>
        <v/>
      </c>
      <c r="BT35" s="353" t="str">
        <f ca="1">+IF(OFFSET('Water Data'!$D$28,0,10*ROW('Water Data'!D29))="","",OFFSET('Water Data'!$D$28,0,10*ROW('Water Data'!D29)))</f>
        <v/>
      </c>
      <c r="BU35" s="353" t="str">
        <f ca="1">+IF(OFFSET('Water Data'!$D$29,0,10*ROW('Water Data'!D29))="","",OFFSET('Water Data'!$D$29,0,10*ROW('Water Data'!D29)))</f>
        <v/>
      </c>
      <c r="BV35" s="353" t="str">
        <f ca="1">+IF(OFFSET('Water Data'!$E$27,0,10*ROW('Water Data'!E29))="","",OFFSET('Water Data'!$E$27,0,10*ROW('Water Data'!E29)))</f>
        <v/>
      </c>
      <c r="BW35" s="353" t="str">
        <f ca="1">+IF(OFFSET('Water Data'!$E$28,0,10*ROW('Water Data'!E29))="","",OFFSET('Water Data'!$E$28,0,10*ROW('Water Data'!E29)))</f>
        <v/>
      </c>
      <c r="BX35" s="353" t="str">
        <f ca="1">+IF(OFFSET('Water Data'!$E$29,0,10*ROW('Water Data'!E29))="","",OFFSET('Water Data'!$E$29,0,10*ROW('Water Data'!E29)))</f>
        <v/>
      </c>
      <c r="BY35" s="353" t="str">
        <f ca="1">+IF(OFFSET('Water Data'!$F$27,0,10*ROW('Water Data'!F29))="","",OFFSET('Water Data'!$F$27,0,10*ROW('Water Data'!F29)))</f>
        <v/>
      </c>
      <c r="BZ35" s="353" t="str">
        <f ca="1">+IF(OFFSET('Water Data'!$F$28,0,10*ROW('Water Data'!F29))="","",OFFSET('Water Data'!$F$28,0,10*ROW('Water Data'!F29)))</f>
        <v/>
      </c>
      <c r="CA35" s="353" t="str">
        <f ca="1">+IF(OFFSET('Water Data'!$F$29,0,10*ROW('Water Data'!F29))="","",OFFSET('Water Data'!$F$29,0,10*ROW('Water Data'!F29)))</f>
        <v/>
      </c>
      <c r="CB35" s="353" t="str">
        <f ca="1">+IF(OFFSET('Water Data'!$G$27,0,10*ROW('Water Data'!G29))="","",OFFSET('Water Data'!$G$27,0,10*ROW('Water Data'!G29)))</f>
        <v/>
      </c>
      <c r="CC35" s="353" t="str">
        <f ca="1">+IF(OFFSET('Water Data'!$G$28,0,10*ROW('Water Data'!G29))="","",OFFSET('Water Data'!$G$28,0,10*ROW('Water Data'!G29)))</f>
        <v/>
      </c>
      <c r="CD35" s="353" t="str">
        <f ca="1">+IF(OFFSET('Water Data'!$G$29,0,10*ROW('Water Data'!G29))="","",OFFSET('Water Data'!$G$29,0,10*ROW('Water Data'!G29)))</f>
        <v/>
      </c>
      <c r="CE35" s="353" t="str">
        <f ca="1">+IF(OFFSET('Water Data'!$H$27,0,10*ROW('Water Data'!H29))="","",OFFSET('Water Data'!$H$27,0,10*ROW('Water Data'!H29)))</f>
        <v/>
      </c>
      <c r="CF35" s="353" t="str">
        <f ca="1">+IF(OFFSET('Water Data'!$H$28,0,10*ROW('Water Data'!H29))="","",OFFSET('Water Data'!$H$28,0,10*ROW('Water Data'!H29)))</f>
        <v/>
      </c>
      <c r="CG35" s="353" t="str">
        <f ca="1">+IF(OFFSET('Water Data'!$H$29,0,10*ROW('Water Data'!H29))="","",OFFSET('Water Data'!$H$29,0,10*ROW('Water Data'!H29)))</f>
        <v/>
      </c>
      <c r="CH35" s="353" t="str">
        <f ca="1">+IF(OFFSET('Water Data'!$I$27,0,10*ROW('Water Data'!I29))="","",OFFSET('Water Data'!$I$27,0,10*ROW('Water Data'!I29)))</f>
        <v/>
      </c>
      <c r="CI35" s="353" t="str">
        <f ca="1">+IF(OFFSET('Water Data'!$I$28,0,10*ROW('Water Data'!I29))="","",OFFSET('Water Data'!$I$28,0,10*ROW('Water Data'!I29)))</f>
        <v/>
      </c>
      <c r="CJ35" s="353" t="str">
        <f ca="1">+IF(OFFSET('Water Data'!$I$29,0,10*ROW('Water Data'!I29))="","",OFFSET('Water Data'!$I$29,0,10*ROW('Water Data'!I29)))</f>
        <v/>
      </c>
      <c r="CK35" s="353" t="str">
        <f ca="1">+IF(OFFSET('Sanitation Data'!$D$28,0,10*ROW('Sanitation Data'!D29))="","",OFFSET('Sanitation Data'!$D$28,0,10*ROW('Sanitation Data'!D29)))</f>
        <v/>
      </c>
      <c r="CL35" s="353" t="str">
        <f ca="1">+IF(OFFSET('Sanitation Data'!$D$29,0,10*ROW('Sanitation Data'!D29))="","",OFFSET('Sanitation Data'!$D$29,0,10*ROW('Sanitation Data'!D29)))</f>
        <v/>
      </c>
      <c r="CM35" s="353" t="str">
        <f ca="1">+IF(OFFSET('Sanitation Data'!$D$30,0,10*ROW('Sanitation Data'!D29))="","",OFFSET('Sanitation Data'!$D$30,0,10*ROW('Sanitation Data'!D29)))</f>
        <v/>
      </c>
      <c r="CN35" s="353" t="str">
        <f ca="1">+IF(OFFSET('Sanitation Data'!$D$31,0,10*ROW('Sanitation Data'!D29))="","",OFFSET('Sanitation Data'!$D$31,0,10*ROW('Sanitation Data'!D29)))</f>
        <v/>
      </c>
      <c r="CO35" s="353" t="str">
        <f ca="1">+IF(OFFSET('Sanitation Data'!$D$32,0,10*ROW('Sanitation Data'!D29))="","",OFFSET('Sanitation Data'!$D$32,0,10*ROW('Sanitation Data'!D29)))</f>
        <v/>
      </c>
      <c r="CP35" s="353" t="str">
        <f ca="1">+IF(OFFSET('Sanitation Data'!$E$28,0,10*ROW('Sanitation Data'!E29))="","",OFFSET('Sanitation Data'!$E$28,0,10*ROW('Sanitation Data'!E29)))</f>
        <v/>
      </c>
      <c r="CQ35" s="353" t="str">
        <f ca="1">+IF(OFFSET('Sanitation Data'!$E$29,0,10*ROW('Sanitation Data'!E29))="","",OFFSET('Sanitation Data'!$E$29,0,10*ROW('Sanitation Data'!E29)))</f>
        <v/>
      </c>
      <c r="CR35" s="353" t="str">
        <f ca="1">+IF(OFFSET('Sanitation Data'!$E$30,0,10*ROW('Sanitation Data'!E29))="","",OFFSET('Sanitation Data'!$E$30,0,10*ROW('Sanitation Data'!E29)))</f>
        <v/>
      </c>
      <c r="CS35" s="353" t="str">
        <f ca="1">+IF(OFFSET('Sanitation Data'!$E$31,0,10*ROW('Sanitation Data'!E29))="","",OFFSET('Sanitation Data'!$E$31,0,10*ROW('Sanitation Data'!E29)))</f>
        <v/>
      </c>
      <c r="CT35" s="353" t="str">
        <f ca="1">+IF(OFFSET('Sanitation Data'!$E$32,0,10*ROW('Sanitation Data'!E29))="","",OFFSET('Sanitation Data'!$E$32,0,10*ROW('Sanitation Data'!E29)))</f>
        <v/>
      </c>
      <c r="CU35" s="353" t="str">
        <f ca="1">+IF(OFFSET('Sanitation Data'!$F$28,0,10*ROW('Sanitation Data'!F29))="","",OFFSET('Sanitation Data'!$F$28,0,10*ROW('Sanitation Data'!F29)))</f>
        <v/>
      </c>
      <c r="CV35" s="353" t="str">
        <f ca="1">+IF(OFFSET('Sanitation Data'!$F$29,0,10*ROW('Sanitation Data'!F29))="","",OFFSET('Sanitation Data'!$F$29,0,10*ROW('Sanitation Data'!F29)))</f>
        <v/>
      </c>
      <c r="CW35" s="353" t="str">
        <f ca="1">+IF(OFFSET('Sanitation Data'!$F$30,0,10*ROW('Sanitation Data'!F29))="","",OFFSET('Sanitation Data'!$F$30,0,10*ROW('Sanitation Data'!F29)))</f>
        <v/>
      </c>
      <c r="CX35" s="353" t="str">
        <f ca="1">+IF(OFFSET('Sanitation Data'!$F$31,0,10*ROW('Sanitation Data'!F29))="","",OFFSET('Sanitation Data'!$F$31,0,10*ROW('Sanitation Data'!F29)))</f>
        <v/>
      </c>
      <c r="CY35" s="353" t="str">
        <f ca="1">+IF(OFFSET('Sanitation Data'!$F$32,0,10*ROW('Sanitation Data'!F29))="","",OFFSET('Sanitation Data'!$F$32,0,10*ROW('Sanitation Data'!F29)))</f>
        <v/>
      </c>
      <c r="CZ35" s="353" t="str">
        <f ca="1">+IF(OFFSET('Sanitation Data'!$G$28,0,10*ROW('Sanitation Data'!G29))="","",OFFSET('Sanitation Data'!$G$28,0,10*ROW('Sanitation Data'!G29)))</f>
        <v/>
      </c>
      <c r="DA35" s="353" t="str">
        <f ca="1">+IF(OFFSET('Sanitation Data'!$G$29,0,10*ROW('Sanitation Data'!G29))="","",OFFSET('Sanitation Data'!$G$29,0,10*ROW('Sanitation Data'!G29)))</f>
        <v/>
      </c>
      <c r="DB35" s="353" t="str">
        <f ca="1">+IF(OFFSET('Sanitation Data'!$G$30,0,10*ROW('Sanitation Data'!G29))="","",OFFSET('Sanitation Data'!$G$30,0,10*ROW('Sanitation Data'!G29)))</f>
        <v/>
      </c>
      <c r="DC35" s="353" t="str">
        <f ca="1">+IF(OFFSET('Sanitation Data'!$G$31,0,10*ROW('Sanitation Data'!G29))="","",OFFSET('Sanitation Data'!$G$31,0,10*ROW('Sanitation Data'!G29)))</f>
        <v/>
      </c>
      <c r="DD35" s="353" t="str">
        <f ca="1">+IF(OFFSET('Sanitation Data'!$G$32,0,10*ROW('Sanitation Data'!G29))="","",OFFSET('Sanitation Data'!$G$32,0,10*ROW('Sanitation Data'!G29)))</f>
        <v/>
      </c>
      <c r="DE35" s="353" t="str">
        <f ca="1">+IF(OFFSET('Sanitation Data'!$H$28,0,10*ROW('Sanitation Data'!H29))="","",OFFSET('Sanitation Data'!$H$28,0,10*ROW('Sanitation Data'!H29)))</f>
        <v/>
      </c>
      <c r="DF35" s="353" t="str">
        <f ca="1">+IF(OFFSET('Sanitation Data'!$H$29,0,10*ROW('Sanitation Data'!H29))="","",OFFSET('Sanitation Data'!$H$29,0,10*ROW('Sanitation Data'!H29)))</f>
        <v/>
      </c>
      <c r="DG35" s="353" t="str">
        <f ca="1">+IF(OFFSET('Sanitation Data'!$H$30,0,10*ROW('Sanitation Data'!H29))="","",OFFSET('Sanitation Data'!$H$30,0,10*ROW('Sanitation Data'!H29)))</f>
        <v/>
      </c>
      <c r="DH35" s="353" t="str">
        <f ca="1">+IF(OFFSET('Sanitation Data'!$H$31,0,10*ROW('Sanitation Data'!H29))="","",OFFSET('Sanitation Data'!$H$31,0,10*ROW('Sanitation Data'!H29)))</f>
        <v/>
      </c>
      <c r="DI35" s="353" t="str">
        <f ca="1">+IF(OFFSET('Sanitation Data'!$H$32,0,10*ROW('Sanitation Data'!H29))="","",OFFSET('Sanitation Data'!$H$32,0,10*ROW('Sanitation Data'!H29)))</f>
        <v/>
      </c>
      <c r="DJ35" s="353" t="str">
        <f ca="1">+IF(OFFSET('Sanitation Data'!$I$28,0,10*ROW('Sanitation Data'!I29))="","",OFFSET('Sanitation Data'!$I$28,0,10*ROW('Sanitation Data'!I29)))</f>
        <v/>
      </c>
      <c r="DK35" s="353" t="str">
        <f ca="1">+IF(OFFSET('Sanitation Data'!$I$29,0,10*ROW('Sanitation Data'!I29))="","",OFFSET('Sanitation Data'!$I$29,0,10*ROW('Sanitation Data'!I29)))</f>
        <v/>
      </c>
      <c r="DL35" s="353" t="str">
        <f ca="1">+IF(OFFSET('Sanitation Data'!$I$30,0,10*ROW('Sanitation Data'!I29))="","",OFFSET('Sanitation Data'!$I$30,0,10*ROW('Sanitation Data'!I29)))</f>
        <v/>
      </c>
      <c r="DM35" s="353" t="str">
        <f ca="1">+IF(OFFSET('Sanitation Data'!$I$31,0,10*ROW('Sanitation Data'!I29))="","",OFFSET('Sanitation Data'!$I$31,0,10*ROW('Sanitation Data'!I29)))</f>
        <v/>
      </c>
      <c r="DN35" s="353" t="str">
        <f ca="1">+IF(OFFSET('Sanitation Data'!$I$32,0,10*ROW('Sanitation Data'!I29))="","",OFFSET('Sanitation Data'!$I$32,0,10*ROW('Sanitation Data'!I29)))</f>
        <v/>
      </c>
      <c r="DO35" s="353" t="str">
        <f ca="1">+IF(OFFSET('Hygiene Data'!$D$11,0,10*ROW('Hygiene Data'!D29))="","",OFFSET('Hygiene Data'!$D$11,0,10*ROW('Hygiene Data'!D29)))</f>
        <v/>
      </c>
      <c r="DP35" s="353" t="str">
        <f ca="1">+IF(OFFSET('Hygiene Data'!$D$12,0,10*ROW('Hygiene Data'!D29))="","",OFFSET('Hygiene Data'!$D$12,0,10*ROW('Hygiene Data'!D29)))</f>
        <v/>
      </c>
      <c r="DQ35" s="353" t="str">
        <f ca="1">+IF(OFFSET('Hygiene Data'!$D$13,0,10*ROW('Hygiene Data'!D29))="","",OFFSET('Hygiene Data'!$D$13,0,10*ROW('Hygiene Data'!D29)))</f>
        <v/>
      </c>
      <c r="DR35" s="353" t="str">
        <f ca="1">+IF(OFFSET('Hygiene Data'!$E$11,0,10*ROW('Hygiene Data'!E29))="","",OFFSET('Hygiene Data'!$E$11,0,10*ROW('Hygiene Data'!E29)))</f>
        <v/>
      </c>
      <c r="DS35" s="353" t="str">
        <f ca="1">+IF(OFFSET('Hygiene Data'!$E$12,0,10*ROW('Hygiene Data'!E29))="","",OFFSET('Hygiene Data'!$E$12,0,10*ROW('Hygiene Data'!E29)))</f>
        <v/>
      </c>
      <c r="DT35" s="353" t="str">
        <f ca="1">+IF(OFFSET('Hygiene Data'!$E$13,0,10*ROW('Hygiene Data'!E29))="","",OFFSET('Hygiene Data'!$E$13,0,10*ROW('Hygiene Data'!E29)))</f>
        <v/>
      </c>
      <c r="DU35" s="353" t="str">
        <f ca="1">+IF(OFFSET('Hygiene Data'!$F$11,0,10*ROW('Hygiene Data'!F29))="","",OFFSET('Hygiene Data'!$F$11,0,10*ROW('Hygiene Data'!F29)))</f>
        <v/>
      </c>
      <c r="DV35" s="353" t="str">
        <f ca="1">+IF(OFFSET('Hygiene Data'!$F$12,0,10*ROW('Hygiene Data'!F29))="","",OFFSET('Hygiene Data'!$F$12,0,10*ROW('Hygiene Data'!F29)))</f>
        <v/>
      </c>
      <c r="DW35" s="353" t="str">
        <f ca="1">+IF(OFFSET('Hygiene Data'!$F$13,0,10*ROW('Hygiene Data'!F29))="","",OFFSET('Hygiene Data'!$F$13,0,10*ROW('Hygiene Data'!F29)))</f>
        <v/>
      </c>
      <c r="DX35" s="353" t="str">
        <f ca="1">+IF(OFFSET('Hygiene Data'!$G$11,0,10*ROW('Hygiene Data'!G29))="","",OFFSET('Hygiene Data'!$G$11,0,10*ROW('Hygiene Data'!G29)))</f>
        <v/>
      </c>
      <c r="DY35" s="353" t="str">
        <f ca="1">+IF(OFFSET('Hygiene Data'!$G$12,0,10*ROW('Hygiene Data'!G29))="","",OFFSET('Hygiene Data'!$G$12,0,10*ROW('Hygiene Data'!G29)))</f>
        <v/>
      </c>
      <c r="DZ35" s="353" t="str">
        <f ca="1">+IF(OFFSET('Hygiene Data'!$G$13,0,10*ROW('Hygiene Data'!G29))="","",OFFSET('Hygiene Data'!$G$13,0,10*ROW('Hygiene Data'!G29)))</f>
        <v/>
      </c>
      <c r="EA35" s="353" t="str">
        <f ca="1">+IF(OFFSET('Hygiene Data'!$H$11,0,10*ROW('Hygiene Data'!H29))="","",OFFSET('Hygiene Data'!$H$11,0,10*ROW('Hygiene Data'!H29)))</f>
        <v/>
      </c>
      <c r="EB35" s="353" t="str">
        <f ca="1">+IF(OFFSET('Hygiene Data'!$H$12,0,10*ROW('Hygiene Data'!H29))="","",OFFSET('Hygiene Data'!$H$12,0,10*ROW('Hygiene Data'!H29)))</f>
        <v/>
      </c>
      <c r="EC35" s="353" t="str">
        <f ca="1">+IF(OFFSET('Hygiene Data'!$H$13,0,10*ROW('Hygiene Data'!H29))="","",OFFSET('Hygiene Data'!$H$13,0,10*ROW('Hygiene Data'!H29)))</f>
        <v/>
      </c>
      <c r="ED35" s="353" t="str">
        <f ca="1">+IF(OFFSET('Hygiene Data'!$I$11,0,10*ROW('Hygiene Data'!I29))="","",OFFSET('Hygiene Data'!$I$11,0,10*ROW('Hygiene Data'!I29)))</f>
        <v/>
      </c>
      <c r="EE35" s="353" t="str">
        <f ca="1">+IF(OFFSET('Hygiene Data'!$I$12,0,10*ROW('Hygiene Data'!I29))="","",OFFSET('Hygiene Data'!$I$12,0,10*ROW('Hygiene Data'!I29)))</f>
        <v/>
      </c>
      <c r="EF35" s="353" t="str">
        <f ca="1">+IF(OFFSET('Hygiene Data'!$I$13,0,10*ROW('Hygiene Data'!I29))="","",OFFSET('Hygiene Data'!$I$13,0,10*ROW('Hygiene Data'!I29)))</f>
        <v/>
      </c>
    </row>
    <row r="36" spans="1:136" x14ac:dyDescent="0.25">
      <c r="A36" s="462" t="str">
        <f ca="1">+IF(OFFSET('Water Data'!$B$2,0,10*ROW('Water Data'!E30))="","",OFFSET('Water Data'!$B$2,0,10*ROW('Water Data'!E30)))</f>
        <v/>
      </c>
      <c r="B36" s="46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89" t="str">
        <f t="shared" ca="1" si="0"/>
        <v/>
      </c>
      <c r="D36" s="49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6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3" t="str">
        <f ca="1">+IF(OFFSET('Water Data'!$D$27,0,10*ROW('Water Data'!D30))="","",OFFSET('Water Data'!$D$27,0,10*ROW('Water Data'!D30)))</f>
        <v/>
      </c>
      <c r="BT36" s="353" t="str">
        <f ca="1">+IF(OFFSET('Water Data'!$D$28,0,10*ROW('Water Data'!D30))="","",OFFSET('Water Data'!$D$28,0,10*ROW('Water Data'!D30)))</f>
        <v/>
      </c>
      <c r="BU36" s="353" t="str">
        <f ca="1">+IF(OFFSET('Water Data'!$D$29,0,10*ROW('Water Data'!D30))="","",OFFSET('Water Data'!$D$29,0,10*ROW('Water Data'!D30)))</f>
        <v/>
      </c>
      <c r="BV36" s="353" t="str">
        <f ca="1">+IF(OFFSET('Water Data'!$E$27,0,10*ROW('Water Data'!E30))="","",OFFSET('Water Data'!$E$27,0,10*ROW('Water Data'!E30)))</f>
        <v/>
      </c>
      <c r="BW36" s="353" t="str">
        <f ca="1">+IF(OFFSET('Water Data'!$E$28,0,10*ROW('Water Data'!E30))="","",OFFSET('Water Data'!$E$28,0,10*ROW('Water Data'!E30)))</f>
        <v/>
      </c>
      <c r="BX36" s="353" t="str">
        <f ca="1">+IF(OFFSET('Water Data'!$E$29,0,10*ROW('Water Data'!E30))="","",OFFSET('Water Data'!$E$29,0,10*ROW('Water Data'!E30)))</f>
        <v/>
      </c>
      <c r="BY36" s="353" t="str">
        <f ca="1">+IF(OFFSET('Water Data'!$F$27,0,10*ROW('Water Data'!F30))="","",OFFSET('Water Data'!$F$27,0,10*ROW('Water Data'!F30)))</f>
        <v/>
      </c>
      <c r="BZ36" s="353" t="str">
        <f ca="1">+IF(OFFSET('Water Data'!$F$28,0,10*ROW('Water Data'!F30))="","",OFFSET('Water Data'!$F$28,0,10*ROW('Water Data'!F30)))</f>
        <v/>
      </c>
      <c r="CA36" s="353" t="str">
        <f ca="1">+IF(OFFSET('Water Data'!$F$29,0,10*ROW('Water Data'!F30))="","",OFFSET('Water Data'!$F$29,0,10*ROW('Water Data'!F30)))</f>
        <v/>
      </c>
      <c r="CB36" s="353" t="str">
        <f ca="1">+IF(OFFSET('Water Data'!$G$27,0,10*ROW('Water Data'!G30))="","",OFFSET('Water Data'!$G$27,0,10*ROW('Water Data'!G30)))</f>
        <v/>
      </c>
      <c r="CC36" s="353" t="str">
        <f ca="1">+IF(OFFSET('Water Data'!$G$28,0,10*ROW('Water Data'!G30))="","",OFFSET('Water Data'!$G$28,0,10*ROW('Water Data'!G30)))</f>
        <v/>
      </c>
      <c r="CD36" s="353" t="str">
        <f ca="1">+IF(OFFSET('Water Data'!$G$29,0,10*ROW('Water Data'!G30))="","",OFFSET('Water Data'!$G$29,0,10*ROW('Water Data'!G30)))</f>
        <v/>
      </c>
      <c r="CE36" s="353" t="str">
        <f ca="1">+IF(OFFSET('Water Data'!$H$27,0,10*ROW('Water Data'!H30))="","",OFFSET('Water Data'!$H$27,0,10*ROW('Water Data'!H30)))</f>
        <v/>
      </c>
      <c r="CF36" s="353" t="str">
        <f ca="1">+IF(OFFSET('Water Data'!$H$28,0,10*ROW('Water Data'!H30))="","",OFFSET('Water Data'!$H$28,0,10*ROW('Water Data'!H30)))</f>
        <v/>
      </c>
      <c r="CG36" s="353" t="str">
        <f ca="1">+IF(OFFSET('Water Data'!$H$29,0,10*ROW('Water Data'!H30))="","",OFFSET('Water Data'!$H$29,0,10*ROW('Water Data'!H30)))</f>
        <v/>
      </c>
      <c r="CH36" s="353" t="str">
        <f ca="1">+IF(OFFSET('Water Data'!$I$27,0,10*ROW('Water Data'!I30))="","",OFFSET('Water Data'!$I$27,0,10*ROW('Water Data'!I30)))</f>
        <v/>
      </c>
      <c r="CI36" s="353" t="str">
        <f ca="1">+IF(OFFSET('Water Data'!$I$28,0,10*ROW('Water Data'!I30))="","",OFFSET('Water Data'!$I$28,0,10*ROW('Water Data'!I30)))</f>
        <v/>
      </c>
      <c r="CJ36" s="353" t="str">
        <f ca="1">+IF(OFFSET('Water Data'!$I$29,0,10*ROW('Water Data'!I30))="","",OFFSET('Water Data'!$I$29,0,10*ROW('Water Data'!I30)))</f>
        <v/>
      </c>
      <c r="CK36" s="353" t="str">
        <f ca="1">+IF(OFFSET('Sanitation Data'!$D$28,0,10*ROW('Sanitation Data'!D30))="","",OFFSET('Sanitation Data'!$D$28,0,10*ROW('Sanitation Data'!D30)))</f>
        <v/>
      </c>
      <c r="CL36" s="353" t="str">
        <f ca="1">+IF(OFFSET('Sanitation Data'!$D$29,0,10*ROW('Sanitation Data'!D30))="","",OFFSET('Sanitation Data'!$D$29,0,10*ROW('Sanitation Data'!D30)))</f>
        <v/>
      </c>
      <c r="CM36" s="353" t="str">
        <f ca="1">+IF(OFFSET('Sanitation Data'!$D$30,0,10*ROW('Sanitation Data'!D30))="","",OFFSET('Sanitation Data'!$D$30,0,10*ROW('Sanitation Data'!D30)))</f>
        <v/>
      </c>
      <c r="CN36" s="353" t="str">
        <f ca="1">+IF(OFFSET('Sanitation Data'!$D$31,0,10*ROW('Sanitation Data'!D30))="","",OFFSET('Sanitation Data'!$D$31,0,10*ROW('Sanitation Data'!D30)))</f>
        <v/>
      </c>
      <c r="CO36" s="353" t="str">
        <f ca="1">+IF(OFFSET('Sanitation Data'!$D$32,0,10*ROW('Sanitation Data'!D30))="","",OFFSET('Sanitation Data'!$D$32,0,10*ROW('Sanitation Data'!D30)))</f>
        <v/>
      </c>
      <c r="CP36" s="353" t="str">
        <f ca="1">+IF(OFFSET('Sanitation Data'!$E$28,0,10*ROW('Sanitation Data'!E30))="","",OFFSET('Sanitation Data'!$E$28,0,10*ROW('Sanitation Data'!E30)))</f>
        <v/>
      </c>
      <c r="CQ36" s="353" t="str">
        <f ca="1">+IF(OFFSET('Sanitation Data'!$E$29,0,10*ROW('Sanitation Data'!E30))="","",OFFSET('Sanitation Data'!$E$29,0,10*ROW('Sanitation Data'!E30)))</f>
        <v/>
      </c>
      <c r="CR36" s="353" t="str">
        <f ca="1">+IF(OFFSET('Sanitation Data'!$E$30,0,10*ROW('Sanitation Data'!E30))="","",OFFSET('Sanitation Data'!$E$30,0,10*ROW('Sanitation Data'!E30)))</f>
        <v/>
      </c>
      <c r="CS36" s="353" t="str">
        <f ca="1">+IF(OFFSET('Sanitation Data'!$E$31,0,10*ROW('Sanitation Data'!E30))="","",OFFSET('Sanitation Data'!$E$31,0,10*ROW('Sanitation Data'!E30)))</f>
        <v/>
      </c>
      <c r="CT36" s="353" t="str">
        <f ca="1">+IF(OFFSET('Sanitation Data'!$E$32,0,10*ROW('Sanitation Data'!E30))="","",OFFSET('Sanitation Data'!$E$32,0,10*ROW('Sanitation Data'!E30)))</f>
        <v/>
      </c>
      <c r="CU36" s="353" t="str">
        <f ca="1">+IF(OFFSET('Sanitation Data'!$F$28,0,10*ROW('Sanitation Data'!F30))="","",OFFSET('Sanitation Data'!$F$28,0,10*ROW('Sanitation Data'!F30)))</f>
        <v/>
      </c>
      <c r="CV36" s="353" t="str">
        <f ca="1">+IF(OFFSET('Sanitation Data'!$F$29,0,10*ROW('Sanitation Data'!F30))="","",OFFSET('Sanitation Data'!$F$29,0,10*ROW('Sanitation Data'!F30)))</f>
        <v/>
      </c>
      <c r="CW36" s="353" t="str">
        <f ca="1">+IF(OFFSET('Sanitation Data'!$F$30,0,10*ROW('Sanitation Data'!F30))="","",OFFSET('Sanitation Data'!$F$30,0,10*ROW('Sanitation Data'!F30)))</f>
        <v/>
      </c>
      <c r="CX36" s="353" t="str">
        <f ca="1">+IF(OFFSET('Sanitation Data'!$F$31,0,10*ROW('Sanitation Data'!F30))="","",OFFSET('Sanitation Data'!$F$31,0,10*ROW('Sanitation Data'!F30)))</f>
        <v/>
      </c>
      <c r="CY36" s="353" t="str">
        <f ca="1">+IF(OFFSET('Sanitation Data'!$F$32,0,10*ROW('Sanitation Data'!F30))="","",OFFSET('Sanitation Data'!$F$32,0,10*ROW('Sanitation Data'!F30)))</f>
        <v/>
      </c>
      <c r="CZ36" s="353" t="str">
        <f ca="1">+IF(OFFSET('Sanitation Data'!$G$28,0,10*ROW('Sanitation Data'!G30))="","",OFFSET('Sanitation Data'!$G$28,0,10*ROW('Sanitation Data'!G30)))</f>
        <v/>
      </c>
      <c r="DA36" s="353" t="str">
        <f ca="1">+IF(OFFSET('Sanitation Data'!$G$29,0,10*ROW('Sanitation Data'!G30))="","",OFFSET('Sanitation Data'!$G$29,0,10*ROW('Sanitation Data'!G30)))</f>
        <v/>
      </c>
      <c r="DB36" s="353" t="str">
        <f ca="1">+IF(OFFSET('Sanitation Data'!$G$30,0,10*ROW('Sanitation Data'!G30))="","",OFFSET('Sanitation Data'!$G$30,0,10*ROW('Sanitation Data'!G30)))</f>
        <v/>
      </c>
      <c r="DC36" s="353" t="str">
        <f ca="1">+IF(OFFSET('Sanitation Data'!$G$31,0,10*ROW('Sanitation Data'!G30))="","",OFFSET('Sanitation Data'!$G$31,0,10*ROW('Sanitation Data'!G30)))</f>
        <v/>
      </c>
      <c r="DD36" s="353" t="str">
        <f ca="1">+IF(OFFSET('Sanitation Data'!$G$32,0,10*ROW('Sanitation Data'!G30))="","",OFFSET('Sanitation Data'!$G$32,0,10*ROW('Sanitation Data'!G30)))</f>
        <v/>
      </c>
      <c r="DE36" s="353" t="str">
        <f ca="1">+IF(OFFSET('Sanitation Data'!$H$28,0,10*ROW('Sanitation Data'!H30))="","",OFFSET('Sanitation Data'!$H$28,0,10*ROW('Sanitation Data'!H30)))</f>
        <v/>
      </c>
      <c r="DF36" s="353" t="str">
        <f ca="1">+IF(OFFSET('Sanitation Data'!$H$29,0,10*ROW('Sanitation Data'!H30))="","",OFFSET('Sanitation Data'!$H$29,0,10*ROW('Sanitation Data'!H30)))</f>
        <v/>
      </c>
      <c r="DG36" s="353" t="str">
        <f ca="1">+IF(OFFSET('Sanitation Data'!$H$30,0,10*ROW('Sanitation Data'!H30))="","",OFFSET('Sanitation Data'!$H$30,0,10*ROW('Sanitation Data'!H30)))</f>
        <v/>
      </c>
      <c r="DH36" s="353" t="str">
        <f ca="1">+IF(OFFSET('Sanitation Data'!$H$31,0,10*ROW('Sanitation Data'!H30))="","",OFFSET('Sanitation Data'!$H$31,0,10*ROW('Sanitation Data'!H30)))</f>
        <v/>
      </c>
      <c r="DI36" s="353" t="str">
        <f ca="1">+IF(OFFSET('Sanitation Data'!$H$32,0,10*ROW('Sanitation Data'!H30))="","",OFFSET('Sanitation Data'!$H$32,0,10*ROW('Sanitation Data'!H30)))</f>
        <v/>
      </c>
      <c r="DJ36" s="353" t="str">
        <f ca="1">+IF(OFFSET('Sanitation Data'!$I$28,0,10*ROW('Sanitation Data'!I30))="","",OFFSET('Sanitation Data'!$I$28,0,10*ROW('Sanitation Data'!I30)))</f>
        <v/>
      </c>
      <c r="DK36" s="353" t="str">
        <f ca="1">+IF(OFFSET('Sanitation Data'!$I$29,0,10*ROW('Sanitation Data'!I30))="","",OFFSET('Sanitation Data'!$I$29,0,10*ROW('Sanitation Data'!I30)))</f>
        <v/>
      </c>
      <c r="DL36" s="353" t="str">
        <f ca="1">+IF(OFFSET('Sanitation Data'!$I$30,0,10*ROW('Sanitation Data'!I30))="","",OFFSET('Sanitation Data'!$I$30,0,10*ROW('Sanitation Data'!I30)))</f>
        <v/>
      </c>
      <c r="DM36" s="353" t="str">
        <f ca="1">+IF(OFFSET('Sanitation Data'!$I$31,0,10*ROW('Sanitation Data'!I30))="","",OFFSET('Sanitation Data'!$I$31,0,10*ROW('Sanitation Data'!I30)))</f>
        <v/>
      </c>
      <c r="DN36" s="353" t="str">
        <f ca="1">+IF(OFFSET('Sanitation Data'!$I$32,0,10*ROW('Sanitation Data'!I30))="","",OFFSET('Sanitation Data'!$I$32,0,10*ROW('Sanitation Data'!I30)))</f>
        <v/>
      </c>
      <c r="DO36" s="353" t="str">
        <f ca="1">+IF(OFFSET('Hygiene Data'!$D$11,0,10*ROW('Hygiene Data'!D30))="","",OFFSET('Hygiene Data'!$D$11,0,10*ROW('Hygiene Data'!D30)))</f>
        <v/>
      </c>
      <c r="DP36" s="353" t="str">
        <f ca="1">+IF(OFFSET('Hygiene Data'!$D$12,0,10*ROW('Hygiene Data'!D30))="","",OFFSET('Hygiene Data'!$D$12,0,10*ROW('Hygiene Data'!D30)))</f>
        <v/>
      </c>
      <c r="DQ36" s="353" t="str">
        <f ca="1">+IF(OFFSET('Hygiene Data'!$D$13,0,10*ROW('Hygiene Data'!D30))="","",OFFSET('Hygiene Data'!$D$13,0,10*ROW('Hygiene Data'!D30)))</f>
        <v/>
      </c>
      <c r="DR36" s="353" t="str">
        <f ca="1">+IF(OFFSET('Hygiene Data'!$E$11,0,10*ROW('Hygiene Data'!E30))="","",OFFSET('Hygiene Data'!$E$11,0,10*ROW('Hygiene Data'!E30)))</f>
        <v/>
      </c>
      <c r="DS36" s="353" t="str">
        <f ca="1">+IF(OFFSET('Hygiene Data'!$E$12,0,10*ROW('Hygiene Data'!E30))="","",OFFSET('Hygiene Data'!$E$12,0,10*ROW('Hygiene Data'!E30)))</f>
        <v/>
      </c>
      <c r="DT36" s="353" t="str">
        <f ca="1">+IF(OFFSET('Hygiene Data'!$E$13,0,10*ROW('Hygiene Data'!E30))="","",OFFSET('Hygiene Data'!$E$13,0,10*ROW('Hygiene Data'!E30)))</f>
        <v/>
      </c>
      <c r="DU36" s="353" t="str">
        <f ca="1">+IF(OFFSET('Hygiene Data'!$F$11,0,10*ROW('Hygiene Data'!F30))="","",OFFSET('Hygiene Data'!$F$11,0,10*ROW('Hygiene Data'!F30)))</f>
        <v/>
      </c>
      <c r="DV36" s="353" t="str">
        <f ca="1">+IF(OFFSET('Hygiene Data'!$F$12,0,10*ROW('Hygiene Data'!F30))="","",OFFSET('Hygiene Data'!$F$12,0,10*ROW('Hygiene Data'!F30)))</f>
        <v/>
      </c>
      <c r="DW36" s="353" t="str">
        <f ca="1">+IF(OFFSET('Hygiene Data'!$F$13,0,10*ROW('Hygiene Data'!F30))="","",OFFSET('Hygiene Data'!$F$13,0,10*ROW('Hygiene Data'!F30)))</f>
        <v/>
      </c>
      <c r="DX36" s="353" t="str">
        <f ca="1">+IF(OFFSET('Hygiene Data'!$G$11,0,10*ROW('Hygiene Data'!G30))="","",OFFSET('Hygiene Data'!$G$11,0,10*ROW('Hygiene Data'!G30)))</f>
        <v/>
      </c>
      <c r="DY36" s="353" t="str">
        <f ca="1">+IF(OFFSET('Hygiene Data'!$G$12,0,10*ROW('Hygiene Data'!G30))="","",OFFSET('Hygiene Data'!$G$12,0,10*ROW('Hygiene Data'!G30)))</f>
        <v/>
      </c>
      <c r="DZ36" s="353" t="str">
        <f ca="1">+IF(OFFSET('Hygiene Data'!$G$13,0,10*ROW('Hygiene Data'!G30))="","",OFFSET('Hygiene Data'!$G$13,0,10*ROW('Hygiene Data'!G30)))</f>
        <v/>
      </c>
      <c r="EA36" s="353" t="str">
        <f ca="1">+IF(OFFSET('Hygiene Data'!$H$11,0,10*ROW('Hygiene Data'!H30))="","",OFFSET('Hygiene Data'!$H$11,0,10*ROW('Hygiene Data'!H30)))</f>
        <v/>
      </c>
      <c r="EB36" s="353" t="str">
        <f ca="1">+IF(OFFSET('Hygiene Data'!$H$12,0,10*ROW('Hygiene Data'!H30))="","",OFFSET('Hygiene Data'!$H$12,0,10*ROW('Hygiene Data'!H30)))</f>
        <v/>
      </c>
      <c r="EC36" s="353" t="str">
        <f ca="1">+IF(OFFSET('Hygiene Data'!$H$13,0,10*ROW('Hygiene Data'!H30))="","",OFFSET('Hygiene Data'!$H$13,0,10*ROW('Hygiene Data'!H30)))</f>
        <v/>
      </c>
      <c r="ED36" s="353" t="str">
        <f ca="1">+IF(OFFSET('Hygiene Data'!$I$11,0,10*ROW('Hygiene Data'!I30))="","",OFFSET('Hygiene Data'!$I$11,0,10*ROW('Hygiene Data'!I30)))</f>
        <v/>
      </c>
      <c r="EE36" s="353" t="str">
        <f ca="1">+IF(OFFSET('Hygiene Data'!$I$12,0,10*ROW('Hygiene Data'!I30))="","",OFFSET('Hygiene Data'!$I$12,0,10*ROW('Hygiene Data'!I30)))</f>
        <v/>
      </c>
      <c r="EF36" s="353" t="str">
        <f ca="1">+IF(OFFSET('Hygiene Data'!$I$13,0,10*ROW('Hygiene Data'!I30))="","",OFFSET('Hygiene Data'!$I$13,0,10*ROW('Hygiene Data'!I30)))</f>
        <v/>
      </c>
    </row>
    <row r="37" spans="1:136" x14ac:dyDescent="0.25">
      <c r="A37" s="462" t="str">
        <f ca="1">+IF(OFFSET('Water Data'!$B$2,0,10*ROW('Water Data'!E31))="","",OFFSET('Water Data'!$B$2,0,10*ROW('Water Data'!E31)))</f>
        <v/>
      </c>
      <c r="B37" s="46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89" t="str">
        <f t="shared" ca="1" si="0"/>
        <v/>
      </c>
      <c r="D37" s="49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6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3" t="str">
        <f ca="1">+IF(OFFSET('Water Data'!$D$27,0,10*ROW('Water Data'!D31))="","",OFFSET('Water Data'!$D$27,0,10*ROW('Water Data'!D31)))</f>
        <v/>
      </c>
      <c r="BT37" s="353" t="str">
        <f ca="1">+IF(OFFSET('Water Data'!$D$28,0,10*ROW('Water Data'!D31))="","",OFFSET('Water Data'!$D$28,0,10*ROW('Water Data'!D31)))</f>
        <v/>
      </c>
      <c r="BU37" s="353" t="str">
        <f ca="1">+IF(OFFSET('Water Data'!$D$29,0,10*ROW('Water Data'!D31))="","",OFFSET('Water Data'!$D$29,0,10*ROW('Water Data'!D31)))</f>
        <v/>
      </c>
      <c r="BV37" s="353" t="str">
        <f ca="1">+IF(OFFSET('Water Data'!$E$27,0,10*ROW('Water Data'!E31))="","",OFFSET('Water Data'!$E$27,0,10*ROW('Water Data'!E31)))</f>
        <v/>
      </c>
      <c r="BW37" s="353" t="str">
        <f ca="1">+IF(OFFSET('Water Data'!$E$28,0,10*ROW('Water Data'!E31))="","",OFFSET('Water Data'!$E$28,0,10*ROW('Water Data'!E31)))</f>
        <v/>
      </c>
      <c r="BX37" s="353" t="str">
        <f ca="1">+IF(OFFSET('Water Data'!$E$29,0,10*ROW('Water Data'!E31))="","",OFFSET('Water Data'!$E$29,0,10*ROW('Water Data'!E31)))</f>
        <v/>
      </c>
      <c r="BY37" s="353" t="str">
        <f ca="1">+IF(OFFSET('Water Data'!$F$27,0,10*ROW('Water Data'!F31))="","",OFFSET('Water Data'!$F$27,0,10*ROW('Water Data'!F31)))</f>
        <v/>
      </c>
      <c r="BZ37" s="353" t="str">
        <f ca="1">+IF(OFFSET('Water Data'!$F$28,0,10*ROW('Water Data'!F31))="","",OFFSET('Water Data'!$F$28,0,10*ROW('Water Data'!F31)))</f>
        <v/>
      </c>
      <c r="CA37" s="353" t="str">
        <f ca="1">+IF(OFFSET('Water Data'!$F$29,0,10*ROW('Water Data'!F31))="","",OFFSET('Water Data'!$F$29,0,10*ROW('Water Data'!F31)))</f>
        <v/>
      </c>
      <c r="CB37" s="353" t="str">
        <f ca="1">+IF(OFFSET('Water Data'!$G$27,0,10*ROW('Water Data'!G31))="","",OFFSET('Water Data'!$G$27,0,10*ROW('Water Data'!G31)))</f>
        <v/>
      </c>
      <c r="CC37" s="353" t="str">
        <f ca="1">+IF(OFFSET('Water Data'!$G$28,0,10*ROW('Water Data'!G31))="","",OFFSET('Water Data'!$G$28,0,10*ROW('Water Data'!G31)))</f>
        <v/>
      </c>
      <c r="CD37" s="353" t="str">
        <f ca="1">+IF(OFFSET('Water Data'!$G$29,0,10*ROW('Water Data'!G31))="","",OFFSET('Water Data'!$G$29,0,10*ROW('Water Data'!G31)))</f>
        <v/>
      </c>
      <c r="CE37" s="353" t="str">
        <f ca="1">+IF(OFFSET('Water Data'!$H$27,0,10*ROW('Water Data'!H31))="","",OFFSET('Water Data'!$H$27,0,10*ROW('Water Data'!H31)))</f>
        <v/>
      </c>
      <c r="CF37" s="353" t="str">
        <f ca="1">+IF(OFFSET('Water Data'!$H$28,0,10*ROW('Water Data'!H31))="","",OFFSET('Water Data'!$H$28,0,10*ROW('Water Data'!H31)))</f>
        <v/>
      </c>
      <c r="CG37" s="353" t="str">
        <f ca="1">+IF(OFFSET('Water Data'!$H$29,0,10*ROW('Water Data'!H31))="","",OFFSET('Water Data'!$H$29,0,10*ROW('Water Data'!H31)))</f>
        <v/>
      </c>
      <c r="CH37" s="353" t="str">
        <f ca="1">+IF(OFFSET('Water Data'!$I$27,0,10*ROW('Water Data'!I31))="","",OFFSET('Water Data'!$I$27,0,10*ROW('Water Data'!I31)))</f>
        <v/>
      </c>
      <c r="CI37" s="353" t="str">
        <f ca="1">+IF(OFFSET('Water Data'!$I$28,0,10*ROW('Water Data'!I31))="","",OFFSET('Water Data'!$I$28,0,10*ROW('Water Data'!I31)))</f>
        <v/>
      </c>
      <c r="CJ37" s="353" t="str">
        <f ca="1">+IF(OFFSET('Water Data'!$I$29,0,10*ROW('Water Data'!I31))="","",OFFSET('Water Data'!$I$29,0,10*ROW('Water Data'!I31)))</f>
        <v/>
      </c>
      <c r="CK37" s="353" t="str">
        <f ca="1">+IF(OFFSET('Sanitation Data'!$D$28,0,10*ROW('Sanitation Data'!D31))="","",OFFSET('Sanitation Data'!$D$28,0,10*ROW('Sanitation Data'!D31)))</f>
        <v/>
      </c>
      <c r="CL37" s="353" t="str">
        <f ca="1">+IF(OFFSET('Sanitation Data'!$D$29,0,10*ROW('Sanitation Data'!D31))="","",OFFSET('Sanitation Data'!$D$29,0,10*ROW('Sanitation Data'!D31)))</f>
        <v/>
      </c>
      <c r="CM37" s="353" t="str">
        <f ca="1">+IF(OFFSET('Sanitation Data'!$D$30,0,10*ROW('Sanitation Data'!D31))="","",OFFSET('Sanitation Data'!$D$30,0,10*ROW('Sanitation Data'!D31)))</f>
        <v/>
      </c>
      <c r="CN37" s="353" t="str">
        <f ca="1">+IF(OFFSET('Sanitation Data'!$D$31,0,10*ROW('Sanitation Data'!D31))="","",OFFSET('Sanitation Data'!$D$31,0,10*ROW('Sanitation Data'!D31)))</f>
        <v/>
      </c>
      <c r="CO37" s="353" t="str">
        <f ca="1">+IF(OFFSET('Sanitation Data'!$D$32,0,10*ROW('Sanitation Data'!D31))="","",OFFSET('Sanitation Data'!$D$32,0,10*ROW('Sanitation Data'!D31)))</f>
        <v/>
      </c>
      <c r="CP37" s="353" t="str">
        <f ca="1">+IF(OFFSET('Sanitation Data'!$E$28,0,10*ROW('Sanitation Data'!E31))="","",OFFSET('Sanitation Data'!$E$28,0,10*ROW('Sanitation Data'!E31)))</f>
        <v/>
      </c>
      <c r="CQ37" s="353" t="str">
        <f ca="1">+IF(OFFSET('Sanitation Data'!$E$29,0,10*ROW('Sanitation Data'!E31))="","",OFFSET('Sanitation Data'!$E$29,0,10*ROW('Sanitation Data'!E31)))</f>
        <v/>
      </c>
      <c r="CR37" s="353" t="str">
        <f ca="1">+IF(OFFSET('Sanitation Data'!$E$30,0,10*ROW('Sanitation Data'!E31))="","",OFFSET('Sanitation Data'!$E$30,0,10*ROW('Sanitation Data'!E31)))</f>
        <v/>
      </c>
      <c r="CS37" s="353" t="str">
        <f ca="1">+IF(OFFSET('Sanitation Data'!$E$31,0,10*ROW('Sanitation Data'!E31))="","",OFFSET('Sanitation Data'!$E$31,0,10*ROW('Sanitation Data'!E31)))</f>
        <v/>
      </c>
      <c r="CT37" s="353" t="str">
        <f ca="1">+IF(OFFSET('Sanitation Data'!$E$32,0,10*ROW('Sanitation Data'!E31))="","",OFFSET('Sanitation Data'!$E$32,0,10*ROW('Sanitation Data'!E31)))</f>
        <v/>
      </c>
      <c r="CU37" s="353" t="str">
        <f ca="1">+IF(OFFSET('Sanitation Data'!$F$28,0,10*ROW('Sanitation Data'!F31))="","",OFFSET('Sanitation Data'!$F$28,0,10*ROW('Sanitation Data'!F31)))</f>
        <v/>
      </c>
      <c r="CV37" s="353" t="str">
        <f ca="1">+IF(OFFSET('Sanitation Data'!$F$29,0,10*ROW('Sanitation Data'!F31))="","",OFFSET('Sanitation Data'!$F$29,0,10*ROW('Sanitation Data'!F31)))</f>
        <v/>
      </c>
      <c r="CW37" s="353" t="str">
        <f ca="1">+IF(OFFSET('Sanitation Data'!$F$30,0,10*ROW('Sanitation Data'!F31))="","",OFFSET('Sanitation Data'!$F$30,0,10*ROW('Sanitation Data'!F31)))</f>
        <v/>
      </c>
      <c r="CX37" s="353" t="str">
        <f ca="1">+IF(OFFSET('Sanitation Data'!$F$31,0,10*ROW('Sanitation Data'!F31))="","",OFFSET('Sanitation Data'!$F$31,0,10*ROW('Sanitation Data'!F31)))</f>
        <v/>
      </c>
      <c r="CY37" s="353" t="str">
        <f ca="1">+IF(OFFSET('Sanitation Data'!$F$32,0,10*ROW('Sanitation Data'!F31))="","",OFFSET('Sanitation Data'!$F$32,0,10*ROW('Sanitation Data'!F31)))</f>
        <v/>
      </c>
      <c r="CZ37" s="353" t="str">
        <f ca="1">+IF(OFFSET('Sanitation Data'!$G$28,0,10*ROW('Sanitation Data'!G31))="","",OFFSET('Sanitation Data'!$G$28,0,10*ROW('Sanitation Data'!G31)))</f>
        <v/>
      </c>
      <c r="DA37" s="353" t="str">
        <f ca="1">+IF(OFFSET('Sanitation Data'!$G$29,0,10*ROW('Sanitation Data'!G31))="","",OFFSET('Sanitation Data'!$G$29,0,10*ROW('Sanitation Data'!G31)))</f>
        <v/>
      </c>
      <c r="DB37" s="353" t="str">
        <f ca="1">+IF(OFFSET('Sanitation Data'!$G$30,0,10*ROW('Sanitation Data'!G31))="","",OFFSET('Sanitation Data'!$G$30,0,10*ROW('Sanitation Data'!G31)))</f>
        <v/>
      </c>
      <c r="DC37" s="353" t="str">
        <f ca="1">+IF(OFFSET('Sanitation Data'!$G$31,0,10*ROW('Sanitation Data'!G31))="","",OFFSET('Sanitation Data'!$G$31,0,10*ROW('Sanitation Data'!G31)))</f>
        <v/>
      </c>
      <c r="DD37" s="353" t="str">
        <f ca="1">+IF(OFFSET('Sanitation Data'!$G$32,0,10*ROW('Sanitation Data'!G31))="","",OFFSET('Sanitation Data'!$G$32,0,10*ROW('Sanitation Data'!G31)))</f>
        <v/>
      </c>
      <c r="DE37" s="353" t="str">
        <f ca="1">+IF(OFFSET('Sanitation Data'!$H$28,0,10*ROW('Sanitation Data'!H31))="","",OFFSET('Sanitation Data'!$H$28,0,10*ROW('Sanitation Data'!H31)))</f>
        <v/>
      </c>
      <c r="DF37" s="353" t="str">
        <f ca="1">+IF(OFFSET('Sanitation Data'!$H$29,0,10*ROW('Sanitation Data'!H31))="","",OFFSET('Sanitation Data'!$H$29,0,10*ROW('Sanitation Data'!H31)))</f>
        <v/>
      </c>
      <c r="DG37" s="353" t="str">
        <f ca="1">+IF(OFFSET('Sanitation Data'!$H$30,0,10*ROW('Sanitation Data'!H31))="","",OFFSET('Sanitation Data'!$H$30,0,10*ROW('Sanitation Data'!H31)))</f>
        <v/>
      </c>
      <c r="DH37" s="353" t="str">
        <f ca="1">+IF(OFFSET('Sanitation Data'!$H$31,0,10*ROW('Sanitation Data'!H31))="","",OFFSET('Sanitation Data'!$H$31,0,10*ROW('Sanitation Data'!H31)))</f>
        <v/>
      </c>
      <c r="DI37" s="353" t="str">
        <f ca="1">+IF(OFFSET('Sanitation Data'!$H$32,0,10*ROW('Sanitation Data'!H31))="","",OFFSET('Sanitation Data'!$H$32,0,10*ROW('Sanitation Data'!H31)))</f>
        <v/>
      </c>
      <c r="DJ37" s="353" t="str">
        <f ca="1">+IF(OFFSET('Sanitation Data'!$I$28,0,10*ROW('Sanitation Data'!I31))="","",OFFSET('Sanitation Data'!$I$28,0,10*ROW('Sanitation Data'!I31)))</f>
        <v/>
      </c>
      <c r="DK37" s="353" t="str">
        <f ca="1">+IF(OFFSET('Sanitation Data'!$I$29,0,10*ROW('Sanitation Data'!I31))="","",OFFSET('Sanitation Data'!$I$29,0,10*ROW('Sanitation Data'!I31)))</f>
        <v/>
      </c>
      <c r="DL37" s="353" t="str">
        <f ca="1">+IF(OFFSET('Sanitation Data'!$I$30,0,10*ROW('Sanitation Data'!I31))="","",OFFSET('Sanitation Data'!$I$30,0,10*ROW('Sanitation Data'!I31)))</f>
        <v/>
      </c>
      <c r="DM37" s="353" t="str">
        <f ca="1">+IF(OFFSET('Sanitation Data'!$I$31,0,10*ROW('Sanitation Data'!I31))="","",OFFSET('Sanitation Data'!$I$31,0,10*ROW('Sanitation Data'!I31)))</f>
        <v/>
      </c>
      <c r="DN37" s="353" t="str">
        <f ca="1">+IF(OFFSET('Sanitation Data'!$I$32,0,10*ROW('Sanitation Data'!I31))="","",OFFSET('Sanitation Data'!$I$32,0,10*ROW('Sanitation Data'!I31)))</f>
        <v/>
      </c>
      <c r="DO37" s="353" t="str">
        <f ca="1">+IF(OFFSET('Hygiene Data'!$D$11,0,10*ROW('Hygiene Data'!D31))="","",OFFSET('Hygiene Data'!$D$11,0,10*ROW('Hygiene Data'!D31)))</f>
        <v/>
      </c>
      <c r="DP37" s="353" t="str">
        <f ca="1">+IF(OFFSET('Hygiene Data'!$D$12,0,10*ROW('Hygiene Data'!D31))="","",OFFSET('Hygiene Data'!$D$12,0,10*ROW('Hygiene Data'!D31)))</f>
        <v/>
      </c>
      <c r="DQ37" s="353" t="str">
        <f ca="1">+IF(OFFSET('Hygiene Data'!$D$13,0,10*ROW('Hygiene Data'!D31))="","",OFFSET('Hygiene Data'!$D$13,0,10*ROW('Hygiene Data'!D31)))</f>
        <v/>
      </c>
      <c r="DR37" s="353" t="str">
        <f ca="1">+IF(OFFSET('Hygiene Data'!$E$11,0,10*ROW('Hygiene Data'!E31))="","",OFFSET('Hygiene Data'!$E$11,0,10*ROW('Hygiene Data'!E31)))</f>
        <v/>
      </c>
      <c r="DS37" s="353" t="str">
        <f ca="1">+IF(OFFSET('Hygiene Data'!$E$12,0,10*ROW('Hygiene Data'!E31))="","",OFFSET('Hygiene Data'!$E$12,0,10*ROW('Hygiene Data'!E31)))</f>
        <v/>
      </c>
      <c r="DT37" s="353" t="str">
        <f ca="1">+IF(OFFSET('Hygiene Data'!$E$13,0,10*ROW('Hygiene Data'!E31))="","",OFFSET('Hygiene Data'!$E$13,0,10*ROW('Hygiene Data'!E31)))</f>
        <v/>
      </c>
      <c r="DU37" s="353" t="str">
        <f ca="1">+IF(OFFSET('Hygiene Data'!$F$11,0,10*ROW('Hygiene Data'!F31))="","",OFFSET('Hygiene Data'!$F$11,0,10*ROW('Hygiene Data'!F31)))</f>
        <v/>
      </c>
      <c r="DV37" s="353" t="str">
        <f ca="1">+IF(OFFSET('Hygiene Data'!$F$12,0,10*ROW('Hygiene Data'!F31))="","",OFFSET('Hygiene Data'!$F$12,0,10*ROW('Hygiene Data'!F31)))</f>
        <v/>
      </c>
      <c r="DW37" s="353" t="str">
        <f ca="1">+IF(OFFSET('Hygiene Data'!$F$13,0,10*ROW('Hygiene Data'!F31))="","",OFFSET('Hygiene Data'!$F$13,0,10*ROW('Hygiene Data'!F31)))</f>
        <v/>
      </c>
      <c r="DX37" s="353" t="str">
        <f ca="1">+IF(OFFSET('Hygiene Data'!$G$11,0,10*ROW('Hygiene Data'!G31))="","",OFFSET('Hygiene Data'!$G$11,0,10*ROW('Hygiene Data'!G31)))</f>
        <v/>
      </c>
      <c r="DY37" s="353" t="str">
        <f ca="1">+IF(OFFSET('Hygiene Data'!$G$12,0,10*ROW('Hygiene Data'!G31))="","",OFFSET('Hygiene Data'!$G$12,0,10*ROW('Hygiene Data'!G31)))</f>
        <v/>
      </c>
      <c r="DZ37" s="353" t="str">
        <f ca="1">+IF(OFFSET('Hygiene Data'!$G$13,0,10*ROW('Hygiene Data'!G31))="","",OFFSET('Hygiene Data'!$G$13,0,10*ROW('Hygiene Data'!G31)))</f>
        <v/>
      </c>
      <c r="EA37" s="353" t="str">
        <f ca="1">+IF(OFFSET('Hygiene Data'!$H$11,0,10*ROW('Hygiene Data'!H31))="","",OFFSET('Hygiene Data'!$H$11,0,10*ROW('Hygiene Data'!H31)))</f>
        <v/>
      </c>
      <c r="EB37" s="353" t="str">
        <f ca="1">+IF(OFFSET('Hygiene Data'!$H$12,0,10*ROW('Hygiene Data'!H31))="","",OFFSET('Hygiene Data'!$H$12,0,10*ROW('Hygiene Data'!H31)))</f>
        <v/>
      </c>
      <c r="EC37" s="353" t="str">
        <f ca="1">+IF(OFFSET('Hygiene Data'!$H$13,0,10*ROW('Hygiene Data'!H31))="","",OFFSET('Hygiene Data'!$H$13,0,10*ROW('Hygiene Data'!H31)))</f>
        <v/>
      </c>
      <c r="ED37" s="353" t="str">
        <f ca="1">+IF(OFFSET('Hygiene Data'!$I$11,0,10*ROW('Hygiene Data'!I31))="","",OFFSET('Hygiene Data'!$I$11,0,10*ROW('Hygiene Data'!I31)))</f>
        <v/>
      </c>
      <c r="EE37" s="353" t="str">
        <f ca="1">+IF(OFFSET('Hygiene Data'!$I$12,0,10*ROW('Hygiene Data'!I31))="","",OFFSET('Hygiene Data'!$I$12,0,10*ROW('Hygiene Data'!I31)))</f>
        <v/>
      </c>
      <c r="EF37" s="353" t="str">
        <f ca="1">+IF(OFFSET('Hygiene Data'!$I$13,0,10*ROW('Hygiene Data'!I31))="","",OFFSET('Hygiene Data'!$I$13,0,10*ROW('Hygiene Data'!I31)))</f>
        <v/>
      </c>
    </row>
    <row r="38" spans="1:136" x14ac:dyDescent="0.25">
      <c r="A38" s="462" t="str">
        <f ca="1">+IF(OFFSET('Water Data'!$B$2,0,10*ROW('Water Data'!E32))="","",OFFSET('Water Data'!$B$2,0,10*ROW('Water Data'!E32)))</f>
        <v/>
      </c>
      <c r="B38" s="46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89" t="str">
        <f t="shared" ca="1" si="0"/>
        <v/>
      </c>
      <c r="D38" s="49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6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3" t="str">
        <f ca="1">+IF(OFFSET('Water Data'!$D$27,0,10*ROW('Water Data'!D32))="","",OFFSET('Water Data'!$D$27,0,10*ROW('Water Data'!D32)))</f>
        <v/>
      </c>
      <c r="BT38" s="353" t="str">
        <f ca="1">+IF(OFFSET('Water Data'!$D$28,0,10*ROW('Water Data'!D32))="","",OFFSET('Water Data'!$D$28,0,10*ROW('Water Data'!D32)))</f>
        <v/>
      </c>
      <c r="BU38" s="353" t="str">
        <f ca="1">+IF(OFFSET('Water Data'!$D$29,0,10*ROW('Water Data'!D32))="","",OFFSET('Water Data'!$D$29,0,10*ROW('Water Data'!D32)))</f>
        <v/>
      </c>
      <c r="BV38" s="353" t="str">
        <f ca="1">+IF(OFFSET('Water Data'!$E$27,0,10*ROW('Water Data'!E32))="","",OFFSET('Water Data'!$E$27,0,10*ROW('Water Data'!E32)))</f>
        <v/>
      </c>
      <c r="BW38" s="353" t="str">
        <f ca="1">+IF(OFFSET('Water Data'!$E$28,0,10*ROW('Water Data'!E32))="","",OFFSET('Water Data'!$E$28,0,10*ROW('Water Data'!E32)))</f>
        <v/>
      </c>
      <c r="BX38" s="353" t="str">
        <f ca="1">+IF(OFFSET('Water Data'!$E$29,0,10*ROW('Water Data'!E32))="","",OFFSET('Water Data'!$E$29,0,10*ROW('Water Data'!E32)))</f>
        <v/>
      </c>
      <c r="BY38" s="353" t="str">
        <f ca="1">+IF(OFFSET('Water Data'!$F$27,0,10*ROW('Water Data'!F32))="","",OFFSET('Water Data'!$F$27,0,10*ROW('Water Data'!F32)))</f>
        <v/>
      </c>
      <c r="BZ38" s="353" t="str">
        <f ca="1">+IF(OFFSET('Water Data'!$F$28,0,10*ROW('Water Data'!F32))="","",OFFSET('Water Data'!$F$28,0,10*ROW('Water Data'!F32)))</f>
        <v/>
      </c>
      <c r="CA38" s="353" t="str">
        <f ca="1">+IF(OFFSET('Water Data'!$F$29,0,10*ROW('Water Data'!F32))="","",OFFSET('Water Data'!$F$29,0,10*ROW('Water Data'!F32)))</f>
        <v/>
      </c>
      <c r="CB38" s="353" t="str">
        <f ca="1">+IF(OFFSET('Water Data'!$G$27,0,10*ROW('Water Data'!G32))="","",OFFSET('Water Data'!$G$27,0,10*ROW('Water Data'!G32)))</f>
        <v/>
      </c>
      <c r="CC38" s="353" t="str">
        <f ca="1">+IF(OFFSET('Water Data'!$G$28,0,10*ROW('Water Data'!G32))="","",OFFSET('Water Data'!$G$28,0,10*ROW('Water Data'!G32)))</f>
        <v/>
      </c>
      <c r="CD38" s="353" t="str">
        <f ca="1">+IF(OFFSET('Water Data'!$G$29,0,10*ROW('Water Data'!G32))="","",OFFSET('Water Data'!$G$29,0,10*ROW('Water Data'!G32)))</f>
        <v/>
      </c>
      <c r="CE38" s="353" t="str">
        <f ca="1">+IF(OFFSET('Water Data'!$H$27,0,10*ROW('Water Data'!H32))="","",OFFSET('Water Data'!$H$27,0,10*ROW('Water Data'!H32)))</f>
        <v/>
      </c>
      <c r="CF38" s="353" t="str">
        <f ca="1">+IF(OFFSET('Water Data'!$H$28,0,10*ROW('Water Data'!H32))="","",OFFSET('Water Data'!$H$28,0,10*ROW('Water Data'!H32)))</f>
        <v/>
      </c>
      <c r="CG38" s="353" t="str">
        <f ca="1">+IF(OFFSET('Water Data'!$H$29,0,10*ROW('Water Data'!H32))="","",OFFSET('Water Data'!$H$29,0,10*ROW('Water Data'!H32)))</f>
        <v/>
      </c>
      <c r="CH38" s="353" t="str">
        <f ca="1">+IF(OFFSET('Water Data'!$I$27,0,10*ROW('Water Data'!I32))="","",OFFSET('Water Data'!$I$27,0,10*ROW('Water Data'!I32)))</f>
        <v/>
      </c>
      <c r="CI38" s="353" t="str">
        <f ca="1">+IF(OFFSET('Water Data'!$I$28,0,10*ROW('Water Data'!I32))="","",OFFSET('Water Data'!$I$28,0,10*ROW('Water Data'!I32)))</f>
        <v/>
      </c>
      <c r="CJ38" s="353" t="str">
        <f ca="1">+IF(OFFSET('Water Data'!$I$29,0,10*ROW('Water Data'!I32))="","",OFFSET('Water Data'!$I$29,0,10*ROW('Water Data'!I32)))</f>
        <v/>
      </c>
      <c r="CK38" s="353" t="str">
        <f ca="1">+IF(OFFSET('Sanitation Data'!$D$28,0,10*ROW('Sanitation Data'!D32))="","",OFFSET('Sanitation Data'!$D$28,0,10*ROW('Sanitation Data'!D32)))</f>
        <v/>
      </c>
      <c r="CL38" s="353" t="str">
        <f ca="1">+IF(OFFSET('Sanitation Data'!$D$29,0,10*ROW('Sanitation Data'!D32))="","",OFFSET('Sanitation Data'!$D$29,0,10*ROW('Sanitation Data'!D32)))</f>
        <v/>
      </c>
      <c r="CM38" s="353" t="str">
        <f ca="1">+IF(OFFSET('Sanitation Data'!$D$30,0,10*ROW('Sanitation Data'!D32))="","",OFFSET('Sanitation Data'!$D$30,0,10*ROW('Sanitation Data'!D32)))</f>
        <v/>
      </c>
      <c r="CN38" s="353" t="str">
        <f ca="1">+IF(OFFSET('Sanitation Data'!$D$31,0,10*ROW('Sanitation Data'!D32))="","",OFFSET('Sanitation Data'!$D$31,0,10*ROW('Sanitation Data'!D32)))</f>
        <v/>
      </c>
      <c r="CO38" s="353" t="str">
        <f ca="1">+IF(OFFSET('Sanitation Data'!$D$32,0,10*ROW('Sanitation Data'!D32))="","",OFFSET('Sanitation Data'!$D$32,0,10*ROW('Sanitation Data'!D32)))</f>
        <v/>
      </c>
      <c r="CP38" s="353" t="str">
        <f ca="1">+IF(OFFSET('Sanitation Data'!$E$28,0,10*ROW('Sanitation Data'!E32))="","",OFFSET('Sanitation Data'!$E$28,0,10*ROW('Sanitation Data'!E32)))</f>
        <v/>
      </c>
      <c r="CQ38" s="353" t="str">
        <f ca="1">+IF(OFFSET('Sanitation Data'!$E$29,0,10*ROW('Sanitation Data'!E32))="","",OFFSET('Sanitation Data'!$E$29,0,10*ROW('Sanitation Data'!E32)))</f>
        <v/>
      </c>
      <c r="CR38" s="353" t="str">
        <f ca="1">+IF(OFFSET('Sanitation Data'!$E$30,0,10*ROW('Sanitation Data'!E32))="","",OFFSET('Sanitation Data'!$E$30,0,10*ROW('Sanitation Data'!E32)))</f>
        <v/>
      </c>
      <c r="CS38" s="353" t="str">
        <f ca="1">+IF(OFFSET('Sanitation Data'!$E$31,0,10*ROW('Sanitation Data'!E32))="","",OFFSET('Sanitation Data'!$E$31,0,10*ROW('Sanitation Data'!E32)))</f>
        <v/>
      </c>
      <c r="CT38" s="353" t="str">
        <f ca="1">+IF(OFFSET('Sanitation Data'!$E$32,0,10*ROW('Sanitation Data'!E32))="","",OFFSET('Sanitation Data'!$E$32,0,10*ROW('Sanitation Data'!E32)))</f>
        <v/>
      </c>
      <c r="CU38" s="353" t="str">
        <f ca="1">+IF(OFFSET('Sanitation Data'!$F$28,0,10*ROW('Sanitation Data'!F32))="","",OFFSET('Sanitation Data'!$F$28,0,10*ROW('Sanitation Data'!F32)))</f>
        <v/>
      </c>
      <c r="CV38" s="353" t="str">
        <f ca="1">+IF(OFFSET('Sanitation Data'!$F$29,0,10*ROW('Sanitation Data'!F32))="","",OFFSET('Sanitation Data'!$F$29,0,10*ROW('Sanitation Data'!F32)))</f>
        <v/>
      </c>
      <c r="CW38" s="353" t="str">
        <f ca="1">+IF(OFFSET('Sanitation Data'!$F$30,0,10*ROW('Sanitation Data'!F32))="","",OFFSET('Sanitation Data'!$F$30,0,10*ROW('Sanitation Data'!F32)))</f>
        <v/>
      </c>
      <c r="CX38" s="353" t="str">
        <f ca="1">+IF(OFFSET('Sanitation Data'!$F$31,0,10*ROW('Sanitation Data'!F32))="","",OFFSET('Sanitation Data'!$F$31,0,10*ROW('Sanitation Data'!F32)))</f>
        <v/>
      </c>
      <c r="CY38" s="353" t="str">
        <f ca="1">+IF(OFFSET('Sanitation Data'!$F$32,0,10*ROW('Sanitation Data'!F32))="","",OFFSET('Sanitation Data'!$F$32,0,10*ROW('Sanitation Data'!F32)))</f>
        <v/>
      </c>
      <c r="CZ38" s="353" t="str">
        <f ca="1">+IF(OFFSET('Sanitation Data'!$G$28,0,10*ROW('Sanitation Data'!G32))="","",OFFSET('Sanitation Data'!$G$28,0,10*ROW('Sanitation Data'!G32)))</f>
        <v/>
      </c>
      <c r="DA38" s="353" t="str">
        <f ca="1">+IF(OFFSET('Sanitation Data'!$G$29,0,10*ROW('Sanitation Data'!G32))="","",OFFSET('Sanitation Data'!$G$29,0,10*ROW('Sanitation Data'!G32)))</f>
        <v/>
      </c>
      <c r="DB38" s="353" t="str">
        <f ca="1">+IF(OFFSET('Sanitation Data'!$G$30,0,10*ROW('Sanitation Data'!G32))="","",OFFSET('Sanitation Data'!$G$30,0,10*ROW('Sanitation Data'!G32)))</f>
        <v/>
      </c>
      <c r="DC38" s="353" t="str">
        <f ca="1">+IF(OFFSET('Sanitation Data'!$G$31,0,10*ROW('Sanitation Data'!G32))="","",OFFSET('Sanitation Data'!$G$31,0,10*ROW('Sanitation Data'!G32)))</f>
        <v/>
      </c>
      <c r="DD38" s="353" t="str">
        <f ca="1">+IF(OFFSET('Sanitation Data'!$G$32,0,10*ROW('Sanitation Data'!G32))="","",OFFSET('Sanitation Data'!$G$32,0,10*ROW('Sanitation Data'!G32)))</f>
        <v/>
      </c>
      <c r="DE38" s="353" t="str">
        <f ca="1">+IF(OFFSET('Sanitation Data'!$H$28,0,10*ROW('Sanitation Data'!H32))="","",OFFSET('Sanitation Data'!$H$28,0,10*ROW('Sanitation Data'!H32)))</f>
        <v/>
      </c>
      <c r="DF38" s="353" t="str">
        <f ca="1">+IF(OFFSET('Sanitation Data'!$H$29,0,10*ROW('Sanitation Data'!H32))="","",OFFSET('Sanitation Data'!$H$29,0,10*ROW('Sanitation Data'!H32)))</f>
        <v/>
      </c>
      <c r="DG38" s="353" t="str">
        <f ca="1">+IF(OFFSET('Sanitation Data'!$H$30,0,10*ROW('Sanitation Data'!H32))="","",OFFSET('Sanitation Data'!$H$30,0,10*ROW('Sanitation Data'!H32)))</f>
        <v/>
      </c>
      <c r="DH38" s="353" t="str">
        <f ca="1">+IF(OFFSET('Sanitation Data'!$H$31,0,10*ROW('Sanitation Data'!H32))="","",OFFSET('Sanitation Data'!$H$31,0,10*ROW('Sanitation Data'!H32)))</f>
        <v/>
      </c>
      <c r="DI38" s="353" t="str">
        <f ca="1">+IF(OFFSET('Sanitation Data'!$H$32,0,10*ROW('Sanitation Data'!H32))="","",OFFSET('Sanitation Data'!$H$32,0,10*ROW('Sanitation Data'!H32)))</f>
        <v/>
      </c>
      <c r="DJ38" s="353" t="str">
        <f ca="1">+IF(OFFSET('Sanitation Data'!$I$28,0,10*ROW('Sanitation Data'!I32))="","",OFFSET('Sanitation Data'!$I$28,0,10*ROW('Sanitation Data'!I32)))</f>
        <v/>
      </c>
      <c r="DK38" s="353" t="str">
        <f ca="1">+IF(OFFSET('Sanitation Data'!$I$29,0,10*ROW('Sanitation Data'!I32))="","",OFFSET('Sanitation Data'!$I$29,0,10*ROW('Sanitation Data'!I32)))</f>
        <v/>
      </c>
      <c r="DL38" s="353" t="str">
        <f ca="1">+IF(OFFSET('Sanitation Data'!$I$30,0,10*ROW('Sanitation Data'!I32))="","",OFFSET('Sanitation Data'!$I$30,0,10*ROW('Sanitation Data'!I32)))</f>
        <v/>
      </c>
      <c r="DM38" s="353" t="str">
        <f ca="1">+IF(OFFSET('Sanitation Data'!$I$31,0,10*ROW('Sanitation Data'!I32))="","",OFFSET('Sanitation Data'!$I$31,0,10*ROW('Sanitation Data'!I32)))</f>
        <v/>
      </c>
      <c r="DN38" s="353" t="str">
        <f ca="1">+IF(OFFSET('Sanitation Data'!$I$32,0,10*ROW('Sanitation Data'!I32))="","",OFFSET('Sanitation Data'!$I$32,0,10*ROW('Sanitation Data'!I32)))</f>
        <v/>
      </c>
      <c r="DO38" s="353" t="str">
        <f ca="1">+IF(OFFSET('Hygiene Data'!$D$11,0,10*ROW('Hygiene Data'!D32))="","",OFFSET('Hygiene Data'!$D$11,0,10*ROW('Hygiene Data'!D32)))</f>
        <v/>
      </c>
      <c r="DP38" s="353" t="str">
        <f ca="1">+IF(OFFSET('Hygiene Data'!$D$12,0,10*ROW('Hygiene Data'!D32))="","",OFFSET('Hygiene Data'!$D$12,0,10*ROW('Hygiene Data'!D32)))</f>
        <v/>
      </c>
      <c r="DQ38" s="353" t="str">
        <f ca="1">+IF(OFFSET('Hygiene Data'!$D$13,0,10*ROW('Hygiene Data'!D32))="","",OFFSET('Hygiene Data'!$D$13,0,10*ROW('Hygiene Data'!D32)))</f>
        <v/>
      </c>
      <c r="DR38" s="353" t="str">
        <f ca="1">+IF(OFFSET('Hygiene Data'!$E$11,0,10*ROW('Hygiene Data'!E32))="","",OFFSET('Hygiene Data'!$E$11,0,10*ROW('Hygiene Data'!E32)))</f>
        <v/>
      </c>
      <c r="DS38" s="353" t="str">
        <f ca="1">+IF(OFFSET('Hygiene Data'!$E$12,0,10*ROW('Hygiene Data'!E32))="","",OFFSET('Hygiene Data'!$E$12,0,10*ROW('Hygiene Data'!E32)))</f>
        <v/>
      </c>
      <c r="DT38" s="353" t="str">
        <f ca="1">+IF(OFFSET('Hygiene Data'!$E$13,0,10*ROW('Hygiene Data'!E32))="","",OFFSET('Hygiene Data'!$E$13,0,10*ROW('Hygiene Data'!E32)))</f>
        <v/>
      </c>
      <c r="DU38" s="353" t="str">
        <f ca="1">+IF(OFFSET('Hygiene Data'!$F$11,0,10*ROW('Hygiene Data'!F32))="","",OFFSET('Hygiene Data'!$F$11,0,10*ROW('Hygiene Data'!F32)))</f>
        <v/>
      </c>
      <c r="DV38" s="353" t="str">
        <f ca="1">+IF(OFFSET('Hygiene Data'!$F$12,0,10*ROW('Hygiene Data'!F32))="","",OFFSET('Hygiene Data'!$F$12,0,10*ROW('Hygiene Data'!F32)))</f>
        <v/>
      </c>
      <c r="DW38" s="353" t="str">
        <f ca="1">+IF(OFFSET('Hygiene Data'!$F$13,0,10*ROW('Hygiene Data'!F32))="","",OFFSET('Hygiene Data'!$F$13,0,10*ROW('Hygiene Data'!F32)))</f>
        <v/>
      </c>
      <c r="DX38" s="353" t="str">
        <f ca="1">+IF(OFFSET('Hygiene Data'!$G$11,0,10*ROW('Hygiene Data'!G32))="","",OFFSET('Hygiene Data'!$G$11,0,10*ROW('Hygiene Data'!G32)))</f>
        <v/>
      </c>
      <c r="DY38" s="353" t="str">
        <f ca="1">+IF(OFFSET('Hygiene Data'!$G$12,0,10*ROW('Hygiene Data'!G32))="","",OFFSET('Hygiene Data'!$G$12,0,10*ROW('Hygiene Data'!G32)))</f>
        <v/>
      </c>
      <c r="DZ38" s="353" t="str">
        <f ca="1">+IF(OFFSET('Hygiene Data'!$G$13,0,10*ROW('Hygiene Data'!G32))="","",OFFSET('Hygiene Data'!$G$13,0,10*ROW('Hygiene Data'!G32)))</f>
        <v/>
      </c>
      <c r="EA38" s="353" t="str">
        <f ca="1">+IF(OFFSET('Hygiene Data'!$H$11,0,10*ROW('Hygiene Data'!H32))="","",OFFSET('Hygiene Data'!$H$11,0,10*ROW('Hygiene Data'!H32)))</f>
        <v/>
      </c>
      <c r="EB38" s="353" t="str">
        <f ca="1">+IF(OFFSET('Hygiene Data'!$H$12,0,10*ROW('Hygiene Data'!H32))="","",OFFSET('Hygiene Data'!$H$12,0,10*ROW('Hygiene Data'!H32)))</f>
        <v/>
      </c>
      <c r="EC38" s="353" t="str">
        <f ca="1">+IF(OFFSET('Hygiene Data'!$H$13,0,10*ROW('Hygiene Data'!H32))="","",OFFSET('Hygiene Data'!$H$13,0,10*ROW('Hygiene Data'!H32)))</f>
        <v/>
      </c>
      <c r="ED38" s="353" t="str">
        <f ca="1">+IF(OFFSET('Hygiene Data'!$I$11,0,10*ROW('Hygiene Data'!I32))="","",OFFSET('Hygiene Data'!$I$11,0,10*ROW('Hygiene Data'!I32)))</f>
        <v/>
      </c>
      <c r="EE38" s="353" t="str">
        <f ca="1">+IF(OFFSET('Hygiene Data'!$I$12,0,10*ROW('Hygiene Data'!I32))="","",OFFSET('Hygiene Data'!$I$12,0,10*ROW('Hygiene Data'!I32)))</f>
        <v/>
      </c>
      <c r="EF38" s="353" t="str">
        <f ca="1">+IF(OFFSET('Hygiene Data'!$I$13,0,10*ROW('Hygiene Data'!I32))="","",OFFSET('Hygiene Data'!$I$13,0,10*ROW('Hygiene Data'!I32)))</f>
        <v/>
      </c>
    </row>
    <row r="39" spans="1:136" x14ac:dyDescent="0.25">
      <c r="A39" s="462" t="str">
        <f ca="1">+IF(OFFSET('Water Data'!$B$2,0,10*ROW('Water Data'!E33))="","",OFFSET('Water Data'!$B$2,0,10*ROW('Water Data'!E33)))</f>
        <v/>
      </c>
      <c r="B39" s="46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89" t="str">
        <f t="shared" ca="1" si="0"/>
        <v/>
      </c>
      <c r="D39" s="49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6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3" t="str">
        <f ca="1">+IF(OFFSET('Water Data'!$D$27,0,10*ROW('Water Data'!D33))="","",OFFSET('Water Data'!$D$27,0,10*ROW('Water Data'!D33)))</f>
        <v/>
      </c>
      <c r="BT39" s="353" t="str">
        <f ca="1">+IF(OFFSET('Water Data'!$D$28,0,10*ROW('Water Data'!D33))="","",OFFSET('Water Data'!$D$28,0,10*ROW('Water Data'!D33)))</f>
        <v/>
      </c>
      <c r="BU39" s="353" t="str">
        <f ca="1">+IF(OFFSET('Water Data'!$D$29,0,10*ROW('Water Data'!D33))="","",OFFSET('Water Data'!$D$29,0,10*ROW('Water Data'!D33)))</f>
        <v/>
      </c>
      <c r="BV39" s="353" t="str">
        <f ca="1">+IF(OFFSET('Water Data'!$E$27,0,10*ROW('Water Data'!E33))="","",OFFSET('Water Data'!$E$27,0,10*ROW('Water Data'!E33)))</f>
        <v/>
      </c>
      <c r="BW39" s="353" t="str">
        <f ca="1">+IF(OFFSET('Water Data'!$E$28,0,10*ROW('Water Data'!E33))="","",OFFSET('Water Data'!$E$28,0,10*ROW('Water Data'!E33)))</f>
        <v/>
      </c>
      <c r="BX39" s="353" t="str">
        <f ca="1">+IF(OFFSET('Water Data'!$E$29,0,10*ROW('Water Data'!E33))="","",OFFSET('Water Data'!$E$29,0,10*ROW('Water Data'!E33)))</f>
        <v/>
      </c>
      <c r="BY39" s="353" t="str">
        <f ca="1">+IF(OFFSET('Water Data'!$F$27,0,10*ROW('Water Data'!F33))="","",OFFSET('Water Data'!$F$27,0,10*ROW('Water Data'!F33)))</f>
        <v/>
      </c>
      <c r="BZ39" s="353" t="str">
        <f ca="1">+IF(OFFSET('Water Data'!$F$28,0,10*ROW('Water Data'!F33))="","",OFFSET('Water Data'!$F$28,0,10*ROW('Water Data'!F33)))</f>
        <v/>
      </c>
      <c r="CA39" s="353" t="str">
        <f ca="1">+IF(OFFSET('Water Data'!$F$29,0,10*ROW('Water Data'!F33))="","",OFFSET('Water Data'!$F$29,0,10*ROW('Water Data'!F33)))</f>
        <v/>
      </c>
      <c r="CB39" s="353" t="str">
        <f ca="1">+IF(OFFSET('Water Data'!$G$27,0,10*ROW('Water Data'!G33))="","",OFFSET('Water Data'!$G$27,0,10*ROW('Water Data'!G33)))</f>
        <v/>
      </c>
      <c r="CC39" s="353" t="str">
        <f ca="1">+IF(OFFSET('Water Data'!$G$28,0,10*ROW('Water Data'!G33))="","",OFFSET('Water Data'!$G$28,0,10*ROW('Water Data'!G33)))</f>
        <v/>
      </c>
      <c r="CD39" s="353" t="str">
        <f ca="1">+IF(OFFSET('Water Data'!$G$29,0,10*ROW('Water Data'!G33))="","",OFFSET('Water Data'!$G$29,0,10*ROW('Water Data'!G33)))</f>
        <v/>
      </c>
      <c r="CE39" s="353" t="str">
        <f ca="1">+IF(OFFSET('Water Data'!$H$27,0,10*ROW('Water Data'!H33))="","",OFFSET('Water Data'!$H$27,0,10*ROW('Water Data'!H33)))</f>
        <v/>
      </c>
      <c r="CF39" s="353" t="str">
        <f ca="1">+IF(OFFSET('Water Data'!$H$28,0,10*ROW('Water Data'!H33))="","",OFFSET('Water Data'!$H$28,0,10*ROW('Water Data'!H33)))</f>
        <v/>
      </c>
      <c r="CG39" s="353" t="str">
        <f ca="1">+IF(OFFSET('Water Data'!$H$29,0,10*ROW('Water Data'!H33))="","",OFFSET('Water Data'!$H$29,0,10*ROW('Water Data'!H33)))</f>
        <v/>
      </c>
      <c r="CH39" s="353" t="str">
        <f ca="1">+IF(OFFSET('Water Data'!$I$27,0,10*ROW('Water Data'!I33))="","",OFFSET('Water Data'!$I$27,0,10*ROW('Water Data'!I33)))</f>
        <v/>
      </c>
      <c r="CI39" s="353" t="str">
        <f ca="1">+IF(OFFSET('Water Data'!$I$28,0,10*ROW('Water Data'!I33))="","",OFFSET('Water Data'!$I$28,0,10*ROW('Water Data'!I33)))</f>
        <v/>
      </c>
      <c r="CJ39" s="353" t="str">
        <f ca="1">+IF(OFFSET('Water Data'!$I$29,0,10*ROW('Water Data'!I33))="","",OFFSET('Water Data'!$I$29,0,10*ROW('Water Data'!I33)))</f>
        <v/>
      </c>
      <c r="CK39" s="353" t="str">
        <f ca="1">+IF(OFFSET('Sanitation Data'!$D$28,0,10*ROW('Sanitation Data'!D33))="","",OFFSET('Sanitation Data'!$D$28,0,10*ROW('Sanitation Data'!D33)))</f>
        <v/>
      </c>
      <c r="CL39" s="353" t="str">
        <f ca="1">+IF(OFFSET('Sanitation Data'!$D$29,0,10*ROW('Sanitation Data'!D33))="","",OFFSET('Sanitation Data'!$D$29,0,10*ROW('Sanitation Data'!D33)))</f>
        <v/>
      </c>
      <c r="CM39" s="353" t="str">
        <f ca="1">+IF(OFFSET('Sanitation Data'!$D$30,0,10*ROW('Sanitation Data'!D33))="","",OFFSET('Sanitation Data'!$D$30,0,10*ROW('Sanitation Data'!D33)))</f>
        <v/>
      </c>
      <c r="CN39" s="353" t="str">
        <f ca="1">+IF(OFFSET('Sanitation Data'!$D$31,0,10*ROW('Sanitation Data'!D33))="","",OFFSET('Sanitation Data'!$D$31,0,10*ROW('Sanitation Data'!D33)))</f>
        <v/>
      </c>
      <c r="CO39" s="353" t="str">
        <f ca="1">+IF(OFFSET('Sanitation Data'!$D$32,0,10*ROW('Sanitation Data'!D33))="","",OFFSET('Sanitation Data'!$D$32,0,10*ROW('Sanitation Data'!D33)))</f>
        <v/>
      </c>
      <c r="CP39" s="353" t="str">
        <f ca="1">+IF(OFFSET('Sanitation Data'!$E$28,0,10*ROW('Sanitation Data'!E33))="","",OFFSET('Sanitation Data'!$E$28,0,10*ROW('Sanitation Data'!E33)))</f>
        <v/>
      </c>
      <c r="CQ39" s="353" t="str">
        <f ca="1">+IF(OFFSET('Sanitation Data'!$E$29,0,10*ROW('Sanitation Data'!E33))="","",OFFSET('Sanitation Data'!$E$29,0,10*ROW('Sanitation Data'!E33)))</f>
        <v/>
      </c>
      <c r="CR39" s="353" t="str">
        <f ca="1">+IF(OFFSET('Sanitation Data'!$E$30,0,10*ROW('Sanitation Data'!E33))="","",OFFSET('Sanitation Data'!$E$30,0,10*ROW('Sanitation Data'!E33)))</f>
        <v/>
      </c>
      <c r="CS39" s="353" t="str">
        <f ca="1">+IF(OFFSET('Sanitation Data'!$E$31,0,10*ROW('Sanitation Data'!E33))="","",OFFSET('Sanitation Data'!$E$31,0,10*ROW('Sanitation Data'!E33)))</f>
        <v/>
      </c>
      <c r="CT39" s="353" t="str">
        <f ca="1">+IF(OFFSET('Sanitation Data'!$E$32,0,10*ROW('Sanitation Data'!E33))="","",OFFSET('Sanitation Data'!$E$32,0,10*ROW('Sanitation Data'!E33)))</f>
        <v/>
      </c>
      <c r="CU39" s="353" t="str">
        <f ca="1">+IF(OFFSET('Sanitation Data'!$F$28,0,10*ROW('Sanitation Data'!F33))="","",OFFSET('Sanitation Data'!$F$28,0,10*ROW('Sanitation Data'!F33)))</f>
        <v/>
      </c>
      <c r="CV39" s="353" t="str">
        <f ca="1">+IF(OFFSET('Sanitation Data'!$F$29,0,10*ROW('Sanitation Data'!F33))="","",OFFSET('Sanitation Data'!$F$29,0,10*ROW('Sanitation Data'!F33)))</f>
        <v/>
      </c>
      <c r="CW39" s="353" t="str">
        <f ca="1">+IF(OFFSET('Sanitation Data'!$F$30,0,10*ROW('Sanitation Data'!F33))="","",OFFSET('Sanitation Data'!$F$30,0,10*ROW('Sanitation Data'!F33)))</f>
        <v/>
      </c>
      <c r="CX39" s="353" t="str">
        <f ca="1">+IF(OFFSET('Sanitation Data'!$F$31,0,10*ROW('Sanitation Data'!F33))="","",OFFSET('Sanitation Data'!$F$31,0,10*ROW('Sanitation Data'!F33)))</f>
        <v/>
      </c>
      <c r="CY39" s="353" t="str">
        <f ca="1">+IF(OFFSET('Sanitation Data'!$F$32,0,10*ROW('Sanitation Data'!F33))="","",OFFSET('Sanitation Data'!$F$32,0,10*ROW('Sanitation Data'!F33)))</f>
        <v/>
      </c>
      <c r="CZ39" s="353" t="str">
        <f ca="1">+IF(OFFSET('Sanitation Data'!$G$28,0,10*ROW('Sanitation Data'!G33))="","",OFFSET('Sanitation Data'!$G$28,0,10*ROW('Sanitation Data'!G33)))</f>
        <v/>
      </c>
      <c r="DA39" s="353" t="str">
        <f ca="1">+IF(OFFSET('Sanitation Data'!$G$29,0,10*ROW('Sanitation Data'!G33))="","",OFFSET('Sanitation Data'!$G$29,0,10*ROW('Sanitation Data'!G33)))</f>
        <v/>
      </c>
      <c r="DB39" s="353" t="str">
        <f ca="1">+IF(OFFSET('Sanitation Data'!$G$30,0,10*ROW('Sanitation Data'!G33))="","",OFFSET('Sanitation Data'!$G$30,0,10*ROW('Sanitation Data'!G33)))</f>
        <v/>
      </c>
      <c r="DC39" s="353" t="str">
        <f ca="1">+IF(OFFSET('Sanitation Data'!$G$31,0,10*ROW('Sanitation Data'!G33))="","",OFFSET('Sanitation Data'!$G$31,0,10*ROW('Sanitation Data'!G33)))</f>
        <v/>
      </c>
      <c r="DD39" s="353" t="str">
        <f ca="1">+IF(OFFSET('Sanitation Data'!$G$32,0,10*ROW('Sanitation Data'!G33))="","",OFFSET('Sanitation Data'!$G$32,0,10*ROW('Sanitation Data'!G33)))</f>
        <v/>
      </c>
      <c r="DE39" s="353" t="str">
        <f ca="1">+IF(OFFSET('Sanitation Data'!$H$28,0,10*ROW('Sanitation Data'!H33))="","",OFFSET('Sanitation Data'!$H$28,0,10*ROW('Sanitation Data'!H33)))</f>
        <v/>
      </c>
      <c r="DF39" s="353" t="str">
        <f ca="1">+IF(OFFSET('Sanitation Data'!$H$29,0,10*ROW('Sanitation Data'!H33))="","",OFFSET('Sanitation Data'!$H$29,0,10*ROW('Sanitation Data'!H33)))</f>
        <v/>
      </c>
      <c r="DG39" s="353" t="str">
        <f ca="1">+IF(OFFSET('Sanitation Data'!$H$30,0,10*ROW('Sanitation Data'!H33))="","",OFFSET('Sanitation Data'!$H$30,0,10*ROW('Sanitation Data'!H33)))</f>
        <v/>
      </c>
      <c r="DH39" s="353" t="str">
        <f ca="1">+IF(OFFSET('Sanitation Data'!$H$31,0,10*ROW('Sanitation Data'!H33))="","",OFFSET('Sanitation Data'!$H$31,0,10*ROW('Sanitation Data'!H33)))</f>
        <v/>
      </c>
      <c r="DI39" s="353" t="str">
        <f ca="1">+IF(OFFSET('Sanitation Data'!$H$32,0,10*ROW('Sanitation Data'!H33))="","",OFFSET('Sanitation Data'!$H$32,0,10*ROW('Sanitation Data'!H33)))</f>
        <v/>
      </c>
      <c r="DJ39" s="353" t="str">
        <f ca="1">+IF(OFFSET('Sanitation Data'!$I$28,0,10*ROW('Sanitation Data'!I33))="","",OFFSET('Sanitation Data'!$I$28,0,10*ROW('Sanitation Data'!I33)))</f>
        <v/>
      </c>
      <c r="DK39" s="353" t="str">
        <f ca="1">+IF(OFFSET('Sanitation Data'!$I$29,0,10*ROW('Sanitation Data'!I33))="","",OFFSET('Sanitation Data'!$I$29,0,10*ROW('Sanitation Data'!I33)))</f>
        <v/>
      </c>
      <c r="DL39" s="353" t="str">
        <f ca="1">+IF(OFFSET('Sanitation Data'!$I$30,0,10*ROW('Sanitation Data'!I33))="","",OFFSET('Sanitation Data'!$I$30,0,10*ROW('Sanitation Data'!I33)))</f>
        <v/>
      </c>
      <c r="DM39" s="353" t="str">
        <f ca="1">+IF(OFFSET('Sanitation Data'!$I$31,0,10*ROW('Sanitation Data'!I33))="","",OFFSET('Sanitation Data'!$I$31,0,10*ROW('Sanitation Data'!I33)))</f>
        <v/>
      </c>
      <c r="DN39" s="353" t="str">
        <f ca="1">+IF(OFFSET('Sanitation Data'!$I$32,0,10*ROW('Sanitation Data'!I33))="","",OFFSET('Sanitation Data'!$I$32,0,10*ROW('Sanitation Data'!I33)))</f>
        <v/>
      </c>
      <c r="DO39" s="353" t="str">
        <f ca="1">+IF(OFFSET('Hygiene Data'!$D$11,0,10*ROW('Hygiene Data'!D33))="","",OFFSET('Hygiene Data'!$D$11,0,10*ROW('Hygiene Data'!D33)))</f>
        <v/>
      </c>
      <c r="DP39" s="353" t="str">
        <f ca="1">+IF(OFFSET('Hygiene Data'!$D$12,0,10*ROW('Hygiene Data'!D33))="","",OFFSET('Hygiene Data'!$D$12,0,10*ROW('Hygiene Data'!D33)))</f>
        <v/>
      </c>
      <c r="DQ39" s="353" t="str">
        <f ca="1">+IF(OFFSET('Hygiene Data'!$D$13,0,10*ROW('Hygiene Data'!D33))="","",OFFSET('Hygiene Data'!$D$13,0,10*ROW('Hygiene Data'!D33)))</f>
        <v/>
      </c>
      <c r="DR39" s="353" t="str">
        <f ca="1">+IF(OFFSET('Hygiene Data'!$E$11,0,10*ROW('Hygiene Data'!E33))="","",OFFSET('Hygiene Data'!$E$11,0,10*ROW('Hygiene Data'!E33)))</f>
        <v/>
      </c>
      <c r="DS39" s="353" t="str">
        <f ca="1">+IF(OFFSET('Hygiene Data'!$E$12,0,10*ROW('Hygiene Data'!E33))="","",OFFSET('Hygiene Data'!$E$12,0,10*ROW('Hygiene Data'!E33)))</f>
        <v/>
      </c>
      <c r="DT39" s="353" t="str">
        <f ca="1">+IF(OFFSET('Hygiene Data'!$E$13,0,10*ROW('Hygiene Data'!E33))="","",OFFSET('Hygiene Data'!$E$13,0,10*ROW('Hygiene Data'!E33)))</f>
        <v/>
      </c>
      <c r="DU39" s="353" t="str">
        <f ca="1">+IF(OFFSET('Hygiene Data'!$F$11,0,10*ROW('Hygiene Data'!F33))="","",OFFSET('Hygiene Data'!$F$11,0,10*ROW('Hygiene Data'!F33)))</f>
        <v/>
      </c>
      <c r="DV39" s="353" t="str">
        <f ca="1">+IF(OFFSET('Hygiene Data'!$F$12,0,10*ROW('Hygiene Data'!F33))="","",OFFSET('Hygiene Data'!$F$12,0,10*ROW('Hygiene Data'!F33)))</f>
        <v/>
      </c>
      <c r="DW39" s="353" t="str">
        <f ca="1">+IF(OFFSET('Hygiene Data'!$F$13,0,10*ROW('Hygiene Data'!F33))="","",OFFSET('Hygiene Data'!$F$13,0,10*ROW('Hygiene Data'!F33)))</f>
        <v/>
      </c>
      <c r="DX39" s="353" t="str">
        <f ca="1">+IF(OFFSET('Hygiene Data'!$G$11,0,10*ROW('Hygiene Data'!G33))="","",OFFSET('Hygiene Data'!$G$11,0,10*ROW('Hygiene Data'!G33)))</f>
        <v/>
      </c>
      <c r="DY39" s="353" t="str">
        <f ca="1">+IF(OFFSET('Hygiene Data'!$G$12,0,10*ROW('Hygiene Data'!G33))="","",OFFSET('Hygiene Data'!$G$12,0,10*ROW('Hygiene Data'!G33)))</f>
        <v/>
      </c>
      <c r="DZ39" s="353" t="str">
        <f ca="1">+IF(OFFSET('Hygiene Data'!$G$13,0,10*ROW('Hygiene Data'!G33))="","",OFFSET('Hygiene Data'!$G$13,0,10*ROW('Hygiene Data'!G33)))</f>
        <v/>
      </c>
      <c r="EA39" s="353" t="str">
        <f ca="1">+IF(OFFSET('Hygiene Data'!$H$11,0,10*ROW('Hygiene Data'!H33))="","",OFFSET('Hygiene Data'!$H$11,0,10*ROW('Hygiene Data'!H33)))</f>
        <v/>
      </c>
      <c r="EB39" s="353" t="str">
        <f ca="1">+IF(OFFSET('Hygiene Data'!$H$12,0,10*ROW('Hygiene Data'!H33))="","",OFFSET('Hygiene Data'!$H$12,0,10*ROW('Hygiene Data'!H33)))</f>
        <v/>
      </c>
      <c r="EC39" s="353" t="str">
        <f ca="1">+IF(OFFSET('Hygiene Data'!$H$13,0,10*ROW('Hygiene Data'!H33))="","",OFFSET('Hygiene Data'!$H$13,0,10*ROW('Hygiene Data'!H33)))</f>
        <v/>
      </c>
      <c r="ED39" s="353" t="str">
        <f ca="1">+IF(OFFSET('Hygiene Data'!$I$11,0,10*ROW('Hygiene Data'!I33))="","",OFFSET('Hygiene Data'!$I$11,0,10*ROW('Hygiene Data'!I33)))</f>
        <v/>
      </c>
      <c r="EE39" s="353" t="str">
        <f ca="1">+IF(OFFSET('Hygiene Data'!$I$12,0,10*ROW('Hygiene Data'!I33))="","",OFFSET('Hygiene Data'!$I$12,0,10*ROW('Hygiene Data'!I33)))</f>
        <v/>
      </c>
      <c r="EF39" s="353" t="str">
        <f ca="1">+IF(OFFSET('Hygiene Data'!$I$13,0,10*ROW('Hygiene Data'!I33))="","",OFFSET('Hygiene Data'!$I$13,0,10*ROW('Hygiene Data'!I33)))</f>
        <v/>
      </c>
    </row>
    <row r="40" spans="1:136" x14ac:dyDescent="0.25">
      <c r="A40" s="462" t="str">
        <f ca="1">+IF(OFFSET('Water Data'!$B$2,0,10*ROW('Water Data'!E34))="","",OFFSET('Water Data'!$B$2,0,10*ROW('Water Data'!E34)))</f>
        <v/>
      </c>
      <c r="B40" s="46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89" t="str">
        <f t="shared" ca="1" si="0"/>
        <v/>
      </c>
      <c r="D40" s="49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6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3" t="str">
        <f ca="1">+IF(OFFSET('Water Data'!$D$27,0,10*ROW('Water Data'!D34))="","",OFFSET('Water Data'!$D$27,0,10*ROW('Water Data'!D34)))</f>
        <v/>
      </c>
      <c r="BT40" s="353" t="str">
        <f ca="1">+IF(OFFSET('Water Data'!$D$28,0,10*ROW('Water Data'!D34))="","",OFFSET('Water Data'!$D$28,0,10*ROW('Water Data'!D34)))</f>
        <v/>
      </c>
      <c r="BU40" s="353" t="str">
        <f ca="1">+IF(OFFSET('Water Data'!$D$29,0,10*ROW('Water Data'!D34))="","",OFFSET('Water Data'!$D$29,0,10*ROW('Water Data'!D34)))</f>
        <v/>
      </c>
      <c r="BV40" s="353" t="str">
        <f ca="1">+IF(OFFSET('Water Data'!$E$27,0,10*ROW('Water Data'!E34))="","",OFFSET('Water Data'!$E$27,0,10*ROW('Water Data'!E34)))</f>
        <v/>
      </c>
      <c r="BW40" s="353" t="str">
        <f ca="1">+IF(OFFSET('Water Data'!$E$28,0,10*ROW('Water Data'!E34))="","",OFFSET('Water Data'!$E$28,0,10*ROW('Water Data'!E34)))</f>
        <v/>
      </c>
      <c r="BX40" s="353" t="str">
        <f ca="1">+IF(OFFSET('Water Data'!$E$29,0,10*ROW('Water Data'!E34))="","",OFFSET('Water Data'!$E$29,0,10*ROW('Water Data'!E34)))</f>
        <v/>
      </c>
      <c r="BY40" s="353" t="str">
        <f ca="1">+IF(OFFSET('Water Data'!$F$27,0,10*ROW('Water Data'!F34))="","",OFFSET('Water Data'!$F$27,0,10*ROW('Water Data'!F34)))</f>
        <v/>
      </c>
      <c r="BZ40" s="353" t="str">
        <f ca="1">+IF(OFFSET('Water Data'!$F$28,0,10*ROW('Water Data'!F34))="","",OFFSET('Water Data'!$F$28,0,10*ROW('Water Data'!F34)))</f>
        <v/>
      </c>
      <c r="CA40" s="353" t="str">
        <f ca="1">+IF(OFFSET('Water Data'!$F$29,0,10*ROW('Water Data'!F34))="","",OFFSET('Water Data'!$F$29,0,10*ROW('Water Data'!F34)))</f>
        <v/>
      </c>
      <c r="CB40" s="353" t="str">
        <f ca="1">+IF(OFFSET('Water Data'!$G$27,0,10*ROW('Water Data'!G34))="","",OFFSET('Water Data'!$G$27,0,10*ROW('Water Data'!G34)))</f>
        <v/>
      </c>
      <c r="CC40" s="353" t="str">
        <f ca="1">+IF(OFFSET('Water Data'!$G$28,0,10*ROW('Water Data'!G34))="","",OFFSET('Water Data'!$G$28,0,10*ROW('Water Data'!G34)))</f>
        <v/>
      </c>
      <c r="CD40" s="353" t="str">
        <f ca="1">+IF(OFFSET('Water Data'!$G$29,0,10*ROW('Water Data'!G34))="","",OFFSET('Water Data'!$G$29,0,10*ROW('Water Data'!G34)))</f>
        <v/>
      </c>
      <c r="CE40" s="353" t="str">
        <f ca="1">+IF(OFFSET('Water Data'!$H$27,0,10*ROW('Water Data'!H34))="","",OFFSET('Water Data'!$H$27,0,10*ROW('Water Data'!H34)))</f>
        <v/>
      </c>
      <c r="CF40" s="353" t="str">
        <f ca="1">+IF(OFFSET('Water Data'!$H$28,0,10*ROW('Water Data'!H34))="","",OFFSET('Water Data'!$H$28,0,10*ROW('Water Data'!H34)))</f>
        <v/>
      </c>
      <c r="CG40" s="353" t="str">
        <f ca="1">+IF(OFFSET('Water Data'!$H$29,0,10*ROW('Water Data'!H34))="","",OFFSET('Water Data'!$H$29,0,10*ROW('Water Data'!H34)))</f>
        <v/>
      </c>
      <c r="CH40" s="353" t="str">
        <f ca="1">+IF(OFFSET('Water Data'!$I$27,0,10*ROW('Water Data'!I34))="","",OFFSET('Water Data'!$I$27,0,10*ROW('Water Data'!I34)))</f>
        <v/>
      </c>
      <c r="CI40" s="353" t="str">
        <f ca="1">+IF(OFFSET('Water Data'!$I$28,0,10*ROW('Water Data'!I34))="","",OFFSET('Water Data'!$I$28,0,10*ROW('Water Data'!I34)))</f>
        <v/>
      </c>
      <c r="CJ40" s="353" t="str">
        <f ca="1">+IF(OFFSET('Water Data'!$I$29,0,10*ROW('Water Data'!I34))="","",OFFSET('Water Data'!$I$29,0,10*ROW('Water Data'!I34)))</f>
        <v/>
      </c>
      <c r="CK40" s="353" t="str">
        <f ca="1">+IF(OFFSET('Sanitation Data'!$D$28,0,10*ROW('Sanitation Data'!D34))="","",OFFSET('Sanitation Data'!$D$28,0,10*ROW('Sanitation Data'!D34)))</f>
        <v/>
      </c>
      <c r="CL40" s="353" t="str">
        <f ca="1">+IF(OFFSET('Sanitation Data'!$D$29,0,10*ROW('Sanitation Data'!D34))="","",OFFSET('Sanitation Data'!$D$29,0,10*ROW('Sanitation Data'!D34)))</f>
        <v/>
      </c>
      <c r="CM40" s="353" t="str">
        <f ca="1">+IF(OFFSET('Sanitation Data'!$D$30,0,10*ROW('Sanitation Data'!D34))="","",OFFSET('Sanitation Data'!$D$30,0,10*ROW('Sanitation Data'!D34)))</f>
        <v/>
      </c>
      <c r="CN40" s="353" t="str">
        <f ca="1">+IF(OFFSET('Sanitation Data'!$D$31,0,10*ROW('Sanitation Data'!D34))="","",OFFSET('Sanitation Data'!$D$31,0,10*ROW('Sanitation Data'!D34)))</f>
        <v/>
      </c>
      <c r="CO40" s="353" t="str">
        <f ca="1">+IF(OFFSET('Sanitation Data'!$D$32,0,10*ROW('Sanitation Data'!D34))="","",OFFSET('Sanitation Data'!$D$32,0,10*ROW('Sanitation Data'!D34)))</f>
        <v/>
      </c>
      <c r="CP40" s="353" t="str">
        <f ca="1">+IF(OFFSET('Sanitation Data'!$E$28,0,10*ROW('Sanitation Data'!E34))="","",OFFSET('Sanitation Data'!$E$28,0,10*ROW('Sanitation Data'!E34)))</f>
        <v/>
      </c>
      <c r="CQ40" s="353" t="str">
        <f ca="1">+IF(OFFSET('Sanitation Data'!$E$29,0,10*ROW('Sanitation Data'!E34))="","",OFFSET('Sanitation Data'!$E$29,0,10*ROW('Sanitation Data'!E34)))</f>
        <v/>
      </c>
      <c r="CR40" s="353" t="str">
        <f ca="1">+IF(OFFSET('Sanitation Data'!$E$30,0,10*ROW('Sanitation Data'!E34))="","",OFFSET('Sanitation Data'!$E$30,0,10*ROW('Sanitation Data'!E34)))</f>
        <v/>
      </c>
      <c r="CS40" s="353" t="str">
        <f ca="1">+IF(OFFSET('Sanitation Data'!$E$31,0,10*ROW('Sanitation Data'!E34))="","",OFFSET('Sanitation Data'!$E$31,0,10*ROW('Sanitation Data'!E34)))</f>
        <v/>
      </c>
      <c r="CT40" s="353" t="str">
        <f ca="1">+IF(OFFSET('Sanitation Data'!$E$32,0,10*ROW('Sanitation Data'!E34))="","",OFFSET('Sanitation Data'!$E$32,0,10*ROW('Sanitation Data'!E34)))</f>
        <v/>
      </c>
      <c r="CU40" s="353" t="str">
        <f ca="1">+IF(OFFSET('Sanitation Data'!$F$28,0,10*ROW('Sanitation Data'!F34))="","",OFFSET('Sanitation Data'!$F$28,0,10*ROW('Sanitation Data'!F34)))</f>
        <v/>
      </c>
      <c r="CV40" s="353" t="str">
        <f ca="1">+IF(OFFSET('Sanitation Data'!$F$29,0,10*ROW('Sanitation Data'!F34))="","",OFFSET('Sanitation Data'!$F$29,0,10*ROW('Sanitation Data'!F34)))</f>
        <v/>
      </c>
      <c r="CW40" s="353" t="str">
        <f ca="1">+IF(OFFSET('Sanitation Data'!$F$30,0,10*ROW('Sanitation Data'!F34))="","",OFFSET('Sanitation Data'!$F$30,0,10*ROW('Sanitation Data'!F34)))</f>
        <v/>
      </c>
      <c r="CX40" s="353" t="str">
        <f ca="1">+IF(OFFSET('Sanitation Data'!$F$31,0,10*ROW('Sanitation Data'!F34))="","",OFFSET('Sanitation Data'!$F$31,0,10*ROW('Sanitation Data'!F34)))</f>
        <v/>
      </c>
      <c r="CY40" s="353" t="str">
        <f ca="1">+IF(OFFSET('Sanitation Data'!$F$32,0,10*ROW('Sanitation Data'!F34))="","",OFFSET('Sanitation Data'!$F$32,0,10*ROW('Sanitation Data'!F34)))</f>
        <v/>
      </c>
      <c r="CZ40" s="353" t="str">
        <f ca="1">+IF(OFFSET('Sanitation Data'!$G$28,0,10*ROW('Sanitation Data'!G34))="","",OFFSET('Sanitation Data'!$G$28,0,10*ROW('Sanitation Data'!G34)))</f>
        <v/>
      </c>
      <c r="DA40" s="353" t="str">
        <f ca="1">+IF(OFFSET('Sanitation Data'!$G$29,0,10*ROW('Sanitation Data'!G34))="","",OFFSET('Sanitation Data'!$G$29,0,10*ROW('Sanitation Data'!G34)))</f>
        <v/>
      </c>
      <c r="DB40" s="353" t="str">
        <f ca="1">+IF(OFFSET('Sanitation Data'!$G$30,0,10*ROW('Sanitation Data'!G34))="","",OFFSET('Sanitation Data'!$G$30,0,10*ROW('Sanitation Data'!G34)))</f>
        <v/>
      </c>
      <c r="DC40" s="353" t="str">
        <f ca="1">+IF(OFFSET('Sanitation Data'!$G$31,0,10*ROW('Sanitation Data'!G34))="","",OFFSET('Sanitation Data'!$G$31,0,10*ROW('Sanitation Data'!G34)))</f>
        <v/>
      </c>
      <c r="DD40" s="353" t="str">
        <f ca="1">+IF(OFFSET('Sanitation Data'!$G$32,0,10*ROW('Sanitation Data'!G34))="","",OFFSET('Sanitation Data'!$G$32,0,10*ROW('Sanitation Data'!G34)))</f>
        <v/>
      </c>
      <c r="DE40" s="353" t="str">
        <f ca="1">+IF(OFFSET('Sanitation Data'!$H$28,0,10*ROW('Sanitation Data'!H34))="","",OFFSET('Sanitation Data'!$H$28,0,10*ROW('Sanitation Data'!H34)))</f>
        <v/>
      </c>
      <c r="DF40" s="353" t="str">
        <f ca="1">+IF(OFFSET('Sanitation Data'!$H$29,0,10*ROW('Sanitation Data'!H34))="","",OFFSET('Sanitation Data'!$H$29,0,10*ROW('Sanitation Data'!H34)))</f>
        <v/>
      </c>
      <c r="DG40" s="353" t="str">
        <f ca="1">+IF(OFFSET('Sanitation Data'!$H$30,0,10*ROW('Sanitation Data'!H34))="","",OFFSET('Sanitation Data'!$H$30,0,10*ROW('Sanitation Data'!H34)))</f>
        <v/>
      </c>
      <c r="DH40" s="353" t="str">
        <f ca="1">+IF(OFFSET('Sanitation Data'!$H$31,0,10*ROW('Sanitation Data'!H34))="","",OFFSET('Sanitation Data'!$H$31,0,10*ROW('Sanitation Data'!H34)))</f>
        <v/>
      </c>
      <c r="DI40" s="353" t="str">
        <f ca="1">+IF(OFFSET('Sanitation Data'!$H$32,0,10*ROW('Sanitation Data'!H34))="","",OFFSET('Sanitation Data'!$H$32,0,10*ROW('Sanitation Data'!H34)))</f>
        <v/>
      </c>
      <c r="DJ40" s="353" t="str">
        <f ca="1">+IF(OFFSET('Sanitation Data'!$I$28,0,10*ROW('Sanitation Data'!I34))="","",OFFSET('Sanitation Data'!$I$28,0,10*ROW('Sanitation Data'!I34)))</f>
        <v/>
      </c>
      <c r="DK40" s="353" t="str">
        <f ca="1">+IF(OFFSET('Sanitation Data'!$I$29,0,10*ROW('Sanitation Data'!I34))="","",OFFSET('Sanitation Data'!$I$29,0,10*ROW('Sanitation Data'!I34)))</f>
        <v/>
      </c>
      <c r="DL40" s="353" t="str">
        <f ca="1">+IF(OFFSET('Sanitation Data'!$I$30,0,10*ROW('Sanitation Data'!I34))="","",OFFSET('Sanitation Data'!$I$30,0,10*ROW('Sanitation Data'!I34)))</f>
        <v/>
      </c>
      <c r="DM40" s="353" t="str">
        <f ca="1">+IF(OFFSET('Sanitation Data'!$I$31,0,10*ROW('Sanitation Data'!I34))="","",OFFSET('Sanitation Data'!$I$31,0,10*ROW('Sanitation Data'!I34)))</f>
        <v/>
      </c>
      <c r="DN40" s="353" t="str">
        <f ca="1">+IF(OFFSET('Sanitation Data'!$I$32,0,10*ROW('Sanitation Data'!I34))="","",OFFSET('Sanitation Data'!$I$32,0,10*ROW('Sanitation Data'!I34)))</f>
        <v/>
      </c>
      <c r="DO40" s="353" t="str">
        <f ca="1">+IF(OFFSET('Hygiene Data'!$D$11,0,10*ROW('Hygiene Data'!D34))="","",OFFSET('Hygiene Data'!$D$11,0,10*ROW('Hygiene Data'!D34)))</f>
        <v/>
      </c>
      <c r="DP40" s="353" t="str">
        <f ca="1">+IF(OFFSET('Hygiene Data'!$D$12,0,10*ROW('Hygiene Data'!D34))="","",OFFSET('Hygiene Data'!$D$12,0,10*ROW('Hygiene Data'!D34)))</f>
        <v/>
      </c>
      <c r="DQ40" s="353" t="str">
        <f ca="1">+IF(OFFSET('Hygiene Data'!$D$13,0,10*ROW('Hygiene Data'!D34))="","",OFFSET('Hygiene Data'!$D$13,0,10*ROW('Hygiene Data'!D34)))</f>
        <v/>
      </c>
      <c r="DR40" s="353" t="str">
        <f ca="1">+IF(OFFSET('Hygiene Data'!$E$11,0,10*ROW('Hygiene Data'!E34))="","",OFFSET('Hygiene Data'!$E$11,0,10*ROW('Hygiene Data'!E34)))</f>
        <v/>
      </c>
      <c r="DS40" s="353" t="str">
        <f ca="1">+IF(OFFSET('Hygiene Data'!$E$12,0,10*ROW('Hygiene Data'!E34))="","",OFFSET('Hygiene Data'!$E$12,0,10*ROW('Hygiene Data'!E34)))</f>
        <v/>
      </c>
      <c r="DT40" s="353" t="str">
        <f ca="1">+IF(OFFSET('Hygiene Data'!$E$13,0,10*ROW('Hygiene Data'!E34))="","",OFFSET('Hygiene Data'!$E$13,0,10*ROW('Hygiene Data'!E34)))</f>
        <v/>
      </c>
      <c r="DU40" s="353" t="str">
        <f ca="1">+IF(OFFSET('Hygiene Data'!$F$11,0,10*ROW('Hygiene Data'!F34))="","",OFFSET('Hygiene Data'!$F$11,0,10*ROW('Hygiene Data'!F34)))</f>
        <v/>
      </c>
      <c r="DV40" s="353" t="str">
        <f ca="1">+IF(OFFSET('Hygiene Data'!$F$12,0,10*ROW('Hygiene Data'!F34))="","",OFFSET('Hygiene Data'!$F$12,0,10*ROW('Hygiene Data'!F34)))</f>
        <v/>
      </c>
      <c r="DW40" s="353" t="str">
        <f ca="1">+IF(OFFSET('Hygiene Data'!$F$13,0,10*ROW('Hygiene Data'!F34))="","",OFFSET('Hygiene Data'!$F$13,0,10*ROW('Hygiene Data'!F34)))</f>
        <v/>
      </c>
      <c r="DX40" s="353" t="str">
        <f ca="1">+IF(OFFSET('Hygiene Data'!$G$11,0,10*ROW('Hygiene Data'!G34))="","",OFFSET('Hygiene Data'!$G$11,0,10*ROW('Hygiene Data'!G34)))</f>
        <v/>
      </c>
      <c r="DY40" s="353" t="str">
        <f ca="1">+IF(OFFSET('Hygiene Data'!$G$12,0,10*ROW('Hygiene Data'!G34))="","",OFFSET('Hygiene Data'!$G$12,0,10*ROW('Hygiene Data'!G34)))</f>
        <v/>
      </c>
      <c r="DZ40" s="353" t="str">
        <f ca="1">+IF(OFFSET('Hygiene Data'!$G$13,0,10*ROW('Hygiene Data'!G34))="","",OFFSET('Hygiene Data'!$G$13,0,10*ROW('Hygiene Data'!G34)))</f>
        <v/>
      </c>
      <c r="EA40" s="353" t="str">
        <f ca="1">+IF(OFFSET('Hygiene Data'!$H$11,0,10*ROW('Hygiene Data'!H34))="","",OFFSET('Hygiene Data'!$H$11,0,10*ROW('Hygiene Data'!H34)))</f>
        <v/>
      </c>
      <c r="EB40" s="353" t="str">
        <f ca="1">+IF(OFFSET('Hygiene Data'!$H$12,0,10*ROW('Hygiene Data'!H34))="","",OFFSET('Hygiene Data'!$H$12,0,10*ROW('Hygiene Data'!H34)))</f>
        <v/>
      </c>
      <c r="EC40" s="353" t="str">
        <f ca="1">+IF(OFFSET('Hygiene Data'!$H$13,0,10*ROW('Hygiene Data'!H34))="","",OFFSET('Hygiene Data'!$H$13,0,10*ROW('Hygiene Data'!H34)))</f>
        <v/>
      </c>
      <c r="ED40" s="353" t="str">
        <f ca="1">+IF(OFFSET('Hygiene Data'!$I$11,0,10*ROW('Hygiene Data'!I34))="","",OFFSET('Hygiene Data'!$I$11,0,10*ROW('Hygiene Data'!I34)))</f>
        <v/>
      </c>
      <c r="EE40" s="353" t="str">
        <f ca="1">+IF(OFFSET('Hygiene Data'!$I$12,0,10*ROW('Hygiene Data'!I34))="","",OFFSET('Hygiene Data'!$I$12,0,10*ROW('Hygiene Data'!I34)))</f>
        <v/>
      </c>
      <c r="EF40" s="353" t="str">
        <f ca="1">+IF(OFFSET('Hygiene Data'!$I$13,0,10*ROW('Hygiene Data'!I34))="","",OFFSET('Hygiene Data'!$I$13,0,10*ROW('Hygiene Data'!I34)))</f>
        <v/>
      </c>
    </row>
    <row r="41" spans="1:136" x14ac:dyDescent="0.25">
      <c r="A41" s="462" t="str">
        <f ca="1">+IF(OFFSET('Water Data'!$B$2,0,10*ROW('Water Data'!E35))="","",OFFSET('Water Data'!$B$2,0,10*ROW('Water Data'!E35)))</f>
        <v/>
      </c>
      <c r="B41" s="46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89" t="str">
        <f t="shared" ca="1" si="0"/>
        <v/>
      </c>
      <c r="D41" s="49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6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3" t="str">
        <f ca="1">+IF(OFFSET('Water Data'!$D$27,0,10*ROW('Water Data'!D35))="","",OFFSET('Water Data'!$D$27,0,10*ROW('Water Data'!D35)))</f>
        <v/>
      </c>
      <c r="BT41" s="353" t="str">
        <f ca="1">+IF(OFFSET('Water Data'!$D$28,0,10*ROW('Water Data'!D35))="","",OFFSET('Water Data'!$D$28,0,10*ROW('Water Data'!D35)))</f>
        <v/>
      </c>
      <c r="BU41" s="353" t="str">
        <f ca="1">+IF(OFFSET('Water Data'!$D$29,0,10*ROW('Water Data'!D35))="","",OFFSET('Water Data'!$D$29,0,10*ROW('Water Data'!D35)))</f>
        <v/>
      </c>
      <c r="BV41" s="353" t="str">
        <f ca="1">+IF(OFFSET('Water Data'!$E$27,0,10*ROW('Water Data'!E35))="","",OFFSET('Water Data'!$E$27,0,10*ROW('Water Data'!E35)))</f>
        <v/>
      </c>
      <c r="BW41" s="353" t="str">
        <f ca="1">+IF(OFFSET('Water Data'!$E$28,0,10*ROW('Water Data'!E35))="","",OFFSET('Water Data'!$E$28,0,10*ROW('Water Data'!E35)))</f>
        <v/>
      </c>
      <c r="BX41" s="353" t="str">
        <f ca="1">+IF(OFFSET('Water Data'!$E$29,0,10*ROW('Water Data'!E35))="","",OFFSET('Water Data'!$E$29,0,10*ROW('Water Data'!E35)))</f>
        <v/>
      </c>
      <c r="BY41" s="353" t="str">
        <f ca="1">+IF(OFFSET('Water Data'!$F$27,0,10*ROW('Water Data'!F35))="","",OFFSET('Water Data'!$F$27,0,10*ROW('Water Data'!F35)))</f>
        <v/>
      </c>
      <c r="BZ41" s="353" t="str">
        <f ca="1">+IF(OFFSET('Water Data'!$F$28,0,10*ROW('Water Data'!F35))="","",OFFSET('Water Data'!$F$28,0,10*ROW('Water Data'!F35)))</f>
        <v/>
      </c>
      <c r="CA41" s="353" t="str">
        <f ca="1">+IF(OFFSET('Water Data'!$F$29,0,10*ROW('Water Data'!F35))="","",OFFSET('Water Data'!$F$29,0,10*ROW('Water Data'!F35)))</f>
        <v/>
      </c>
      <c r="CB41" s="353" t="str">
        <f ca="1">+IF(OFFSET('Water Data'!$G$27,0,10*ROW('Water Data'!G35))="","",OFFSET('Water Data'!$G$27,0,10*ROW('Water Data'!G35)))</f>
        <v/>
      </c>
      <c r="CC41" s="353" t="str">
        <f ca="1">+IF(OFFSET('Water Data'!$G$28,0,10*ROW('Water Data'!G35))="","",OFFSET('Water Data'!$G$28,0,10*ROW('Water Data'!G35)))</f>
        <v/>
      </c>
      <c r="CD41" s="353" t="str">
        <f ca="1">+IF(OFFSET('Water Data'!$G$29,0,10*ROW('Water Data'!G35))="","",OFFSET('Water Data'!$G$29,0,10*ROW('Water Data'!G35)))</f>
        <v/>
      </c>
      <c r="CE41" s="353" t="str">
        <f ca="1">+IF(OFFSET('Water Data'!$H$27,0,10*ROW('Water Data'!H35))="","",OFFSET('Water Data'!$H$27,0,10*ROW('Water Data'!H35)))</f>
        <v/>
      </c>
      <c r="CF41" s="353" t="str">
        <f ca="1">+IF(OFFSET('Water Data'!$H$28,0,10*ROW('Water Data'!H35))="","",OFFSET('Water Data'!$H$28,0,10*ROW('Water Data'!H35)))</f>
        <v/>
      </c>
      <c r="CG41" s="353" t="str">
        <f ca="1">+IF(OFFSET('Water Data'!$H$29,0,10*ROW('Water Data'!H35))="","",OFFSET('Water Data'!$H$29,0,10*ROW('Water Data'!H35)))</f>
        <v/>
      </c>
      <c r="CH41" s="353" t="str">
        <f ca="1">+IF(OFFSET('Water Data'!$I$27,0,10*ROW('Water Data'!I35))="","",OFFSET('Water Data'!$I$27,0,10*ROW('Water Data'!I35)))</f>
        <v/>
      </c>
      <c r="CI41" s="353" t="str">
        <f ca="1">+IF(OFFSET('Water Data'!$I$28,0,10*ROW('Water Data'!I35))="","",OFFSET('Water Data'!$I$28,0,10*ROW('Water Data'!I35)))</f>
        <v/>
      </c>
      <c r="CJ41" s="353" t="str">
        <f ca="1">+IF(OFFSET('Water Data'!$I$29,0,10*ROW('Water Data'!I35))="","",OFFSET('Water Data'!$I$29,0,10*ROW('Water Data'!I35)))</f>
        <v/>
      </c>
      <c r="CK41" s="353" t="str">
        <f ca="1">+IF(OFFSET('Sanitation Data'!$D$28,0,10*ROW('Sanitation Data'!D35))="","",OFFSET('Sanitation Data'!$D$28,0,10*ROW('Sanitation Data'!D35)))</f>
        <v/>
      </c>
      <c r="CL41" s="353" t="str">
        <f ca="1">+IF(OFFSET('Sanitation Data'!$D$29,0,10*ROW('Sanitation Data'!D35))="","",OFFSET('Sanitation Data'!$D$29,0,10*ROW('Sanitation Data'!D35)))</f>
        <v/>
      </c>
      <c r="CM41" s="353" t="str">
        <f ca="1">+IF(OFFSET('Sanitation Data'!$D$30,0,10*ROW('Sanitation Data'!D35))="","",OFFSET('Sanitation Data'!$D$30,0,10*ROW('Sanitation Data'!D35)))</f>
        <v/>
      </c>
      <c r="CN41" s="353" t="str">
        <f ca="1">+IF(OFFSET('Sanitation Data'!$D$31,0,10*ROW('Sanitation Data'!D35))="","",OFFSET('Sanitation Data'!$D$31,0,10*ROW('Sanitation Data'!D35)))</f>
        <v/>
      </c>
      <c r="CO41" s="353" t="str">
        <f ca="1">+IF(OFFSET('Sanitation Data'!$D$32,0,10*ROW('Sanitation Data'!D35))="","",OFFSET('Sanitation Data'!$D$32,0,10*ROW('Sanitation Data'!D35)))</f>
        <v/>
      </c>
      <c r="CP41" s="353" t="str">
        <f ca="1">+IF(OFFSET('Sanitation Data'!$E$28,0,10*ROW('Sanitation Data'!E35))="","",OFFSET('Sanitation Data'!$E$28,0,10*ROW('Sanitation Data'!E35)))</f>
        <v/>
      </c>
      <c r="CQ41" s="353" t="str">
        <f ca="1">+IF(OFFSET('Sanitation Data'!$E$29,0,10*ROW('Sanitation Data'!E35))="","",OFFSET('Sanitation Data'!$E$29,0,10*ROW('Sanitation Data'!E35)))</f>
        <v/>
      </c>
      <c r="CR41" s="353" t="str">
        <f ca="1">+IF(OFFSET('Sanitation Data'!$E$30,0,10*ROW('Sanitation Data'!E35))="","",OFFSET('Sanitation Data'!$E$30,0,10*ROW('Sanitation Data'!E35)))</f>
        <v/>
      </c>
      <c r="CS41" s="353" t="str">
        <f ca="1">+IF(OFFSET('Sanitation Data'!$E$31,0,10*ROW('Sanitation Data'!E35))="","",OFFSET('Sanitation Data'!$E$31,0,10*ROW('Sanitation Data'!E35)))</f>
        <v/>
      </c>
      <c r="CT41" s="353" t="str">
        <f ca="1">+IF(OFFSET('Sanitation Data'!$E$32,0,10*ROW('Sanitation Data'!E35))="","",OFFSET('Sanitation Data'!$E$32,0,10*ROW('Sanitation Data'!E35)))</f>
        <v/>
      </c>
      <c r="CU41" s="353" t="str">
        <f ca="1">+IF(OFFSET('Sanitation Data'!$F$28,0,10*ROW('Sanitation Data'!F35))="","",OFFSET('Sanitation Data'!$F$28,0,10*ROW('Sanitation Data'!F35)))</f>
        <v/>
      </c>
      <c r="CV41" s="353" t="str">
        <f ca="1">+IF(OFFSET('Sanitation Data'!$F$29,0,10*ROW('Sanitation Data'!F35))="","",OFFSET('Sanitation Data'!$F$29,0,10*ROW('Sanitation Data'!F35)))</f>
        <v/>
      </c>
      <c r="CW41" s="353" t="str">
        <f ca="1">+IF(OFFSET('Sanitation Data'!$F$30,0,10*ROW('Sanitation Data'!F35))="","",OFFSET('Sanitation Data'!$F$30,0,10*ROW('Sanitation Data'!F35)))</f>
        <v/>
      </c>
      <c r="CX41" s="353" t="str">
        <f ca="1">+IF(OFFSET('Sanitation Data'!$F$31,0,10*ROW('Sanitation Data'!F35))="","",OFFSET('Sanitation Data'!$F$31,0,10*ROW('Sanitation Data'!F35)))</f>
        <v/>
      </c>
      <c r="CY41" s="353" t="str">
        <f ca="1">+IF(OFFSET('Sanitation Data'!$F$32,0,10*ROW('Sanitation Data'!F35))="","",OFFSET('Sanitation Data'!$F$32,0,10*ROW('Sanitation Data'!F35)))</f>
        <v/>
      </c>
      <c r="CZ41" s="353" t="str">
        <f ca="1">+IF(OFFSET('Sanitation Data'!$G$28,0,10*ROW('Sanitation Data'!G35))="","",OFFSET('Sanitation Data'!$G$28,0,10*ROW('Sanitation Data'!G35)))</f>
        <v/>
      </c>
      <c r="DA41" s="353" t="str">
        <f ca="1">+IF(OFFSET('Sanitation Data'!$G$29,0,10*ROW('Sanitation Data'!G35))="","",OFFSET('Sanitation Data'!$G$29,0,10*ROW('Sanitation Data'!G35)))</f>
        <v/>
      </c>
      <c r="DB41" s="353" t="str">
        <f ca="1">+IF(OFFSET('Sanitation Data'!$G$30,0,10*ROW('Sanitation Data'!G35))="","",OFFSET('Sanitation Data'!$G$30,0,10*ROW('Sanitation Data'!G35)))</f>
        <v/>
      </c>
      <c r="DC41" s="353" t="str">
        <f ca="1">+IF(OFFSET('Sanitation Data'!$G$31,0,10*ROW('Sanitation Data'!G35))="","",OFFSET('Sanitation Data'!$G$31,0,10*ROW('Sanitation Data'!G35)))</f>
        <v/>
      </c>
      <c r="DD41" s="353" t="str">
        <f ca="1">+IF(OFFSET('Sanitation Data'!$G$32,0,10*ROW('Sanitation Data'!G35))="","",OFFSET('Sanitation Data'!$G$32,0,10*ROW('Sanitation Data'!G35)))</f>
        <v/>
      </c>
      <c r="DE41" s="353" t="str">
        <f ca="1">+IF(OFFSET('Sanitation Data'!$H$28,0,10*ROW('Sanitation Data'!H35))="","",OFFSET('Sanitation Data'!$H$28,0,10*ROW('Sanitation Data'!H35)))</f>
        <v/>
      </c>
      <c r="DF41" s="353" t="str">
        <f ca="1">+IF(OFFSET('Sanitation Data'!$H$29,0,10*ROW('Sanitation Data'!H35))="","",OFFSET('Sanitation Data'!$H$29,0,10*ROW('Sanitation Data'!H35)))</f>
        <v/>
      </c>
      <c r="DG41" s="353" t="str">
        <f ca="1">+IF(OFFSET('Sanitation Data'!$H$30,0,10*ROW('Sanitation Data'!H35))="","",OFFSET('Sanitation Data'!$H$30,0,10*ROW('Sanitation Data'!H35)))</f>
        <v/>
      </c>
      <c r="DH41" s="353" t="str">
        <f ca="1">+IF(OFFSET('Sanitation Data'!$H$31,0,10*ROW('Sanitation Data'!H35))="","",OFFSET('Sanitation Data'!$H$31,0,10*ROW('Sanitation Data'!H35)))</f>
        <v/>
      </c>
      <c r="DI41" s="353" t="str">
        <f ca="1">+IF(OFFSET('Sanitation Data'!$H$32,0,10*ROW('Sanitation Data'!H35))="","",OFFSET('Sanitation Data'!$H$32,0,10*ROW('Sanitation Data'!H35)))</f>
        <v/>
      </c>
      <c r="DJ41" s="353" t="str">
        <f ca="1">+IF(OFFSET('Sanitation Data'!$I$28,0,10*ROW('Sanitation Data'!I35))="","",OFFSET('Sanitation Data'!$I$28,0,10*ROW('Sanitation Data'!I35)))</f>
        <v/>
      </c>
      <c r="DK41" s="353" t="str">
        <f ca="1">+IF(OFFSET('Sanitation Data'!$I$29,0,10*ROW('Sanitation Data'!I35))="","",OFFSET('Sanitation Data'!$I$29,0,10*ROW('Sanitation Data'!I35)))</f>
        <v/>
      </c>
      <c r="DL41" s="353" t="str">
        <f ca="1">+IF(OFFSET('Sanitation Data'!$I$30,0,10*ROW('Sanitation Data'!I35))="","",OFFSET('Sanitation Data'!$I$30,0,10*ROW('Sanitation Data'!I35)))</f>
        <v/>
      </c>
      <c r="DM41" s="353" t="str">
        <f ca="1">+IF(OFFSET('Sanitation Data'!$I$31,0,10*ROW('Sanitation Data'!I35))="","",OFFSET('Sanitation Data'!$I$31,0,10*ROW('Sanitation Data'!I35)))</f>
        <v/>
      </c>
      <c r="DN41" s="353" t="str">
        <f ca="1">+IF(OFFSET('Sanitation Data'!$I$32,0,10*ROW('Sanitation Data'!I35))="","",OFFSET('Sanitation Data'!$I$32,0,10*ROW('Sanitation Data'!I35)))</f>
        <v/>
      </c>
      <c r="DO41" s="353" t="str">
        <f ca="1">+IF(OFFSET('Hygiene Data'!$D$11,0,10*ROW('Hygiene Data'!D35))="","",OFFSET('Hygiene Data'!$D$11,0,10*ROW('Hygiene Data'!D35)))</f>
        <v/>
      </c>
      <c r="DP41" s="353" t="str">
        <f ca="1">+IF(OFFSET('Hygiene Data'!$D$12,0,10*ROW('Hygiene Data'!D35))="","",OFFSET('Hygiene Data'!$D$12,0,10*ROW('Hygiene Data'!D35)))</f>
        <v/>
      </c>
      <c r="DQ41" s="353" t="str">
        <f ca="1">+IF(OFFSET('Hygiene Data'!$D$13,0,10*ROW('Hygiene Data'!D35))="","",OFFSET('Hygiene Data'!$D$13,0,10*ROW('Hygiene Data'!D35)))</f>
        <v/>
      </c>
      <c r="DR41" s="353" t="str">
        <f ca="1">+IF(OFFSET('Hygiene Data'!$E$11,0,10*ROW('Hygiene Data'!E35))="","",OFFSET('Hygiene Data'!$E$11,0,10*ROW('Hygiene Data'!E35)))</f>
        <v/>
      </c>
      <c r="DS41" s="353" t="str">
        <f ca="1">+IF(OFFSET('Hygiene Data'!$E$12,0,10*ROW('Hygiene Data'!E35))="","",OFFSET('Hygiene Data'!$E$12,0,10*ROW('Hygiene Data'!E35)))</f>
        <v/>
      </c>
      <c r="DT41" s="353" t="str">
        <f ca="1">+IF(OFFSET('Hygiene Data'!$E$13,0,10*ROW('Hygiene Data'!E35))="","",OFFSET('Hygiene Data'!$E$13,0,10*ROW('Hygiene Data'!E35)))</f>
        <v/>
      </c>
      <c r="DU41" s="353" t="str">
        <f ca="1">+IF(OFFSET('Hygiene Data'!$F$11,0,10*ROW('Hygiene Data'!F35))="","",OFFSET('Hygiene Data'!$F$11,0,10*ROW('Hygiene Data'!F35)))</f>
        <v/>
      </c>
      <c r="DV41" s="353" t="str">
        <f ca="1">+IF(OFFSET('Hygiene Data'!$F$12,0,10*ROW('Hygiene Data'!F35))="","",OFFSET('Hygiene Data'!$F$12,0,10*ROW('Hygiene Data'!F35)))</f>
        <v/>
      </c>
      <c r="DW41" s="353" t="str">
        <f ca="1">+IF(OFFSET('Hygiene Data'!$F$13,0,10*ROW('Hygiene Data'!F35))="","",OFFSET('Hygiene Data'!$F$13,0,10*ROW('Hygiene Data'!F35)))</f>
        <v/>
      </c>
      <c r="DX41" s="353" t="str">
        <f ca="1">+IF(OFFSET('Hygiene Data'!$G$11,0,10*ROW('Hygiene Data'!G35))="","",OFFSET('Hygiene Data'!$G$11,0,10*ROW('Hygiene Data'!G35)))</f>
        <v/>
      </c>
      <c r="DY41" s="353" t="str">
        <f ca="1">+IF(OFFSET('Hygiene Data'!$G$12,0,10*ROW('Hygiene Data'!G35))="","",OFFSET('Hygiene Data'!$G$12,0,10*ROW('Hygiene Data'!G35)))</f>
        <v/>
      </c>
      <c r="DZ41" s="353" t="str">
        <f ca="1">+IF(OFFSET('Hygiene Data'!$G$13,0,10*ROW('Hygiene Data'!G35))="","",OFFSET('Hygiene Data'!$G$13,0,10*ROW('Hygiene Data'!G35)))</f>
        <v/>
      </c>
      <c r="EA41" s="353" t="str">
        <f ca="1">+IF(OFFSET('Hygiene Data'!$H$11,0,10*ROW('Hygiene Data'!H35))="","",OFFSET('Hygiene Data'!$H$11,0,10*ROW('Hygiene Data'!H35)))</f>
        <v/>
      </c>
      <c r="EB41" s="353" t="str">
        <f ca="1">+IF(OFFSET('Hygiene Data'!$H$12,0,10*ROW('Hygiene Data'!H35))="","",OFFSET('Hygiene Data'!$H$12,0,10*ROW('Hygiene Data'!H35)))</f>
        <v/>
      </c>
      <c r="EC41" s="353" t="str">
        <f ca="1">+IF(OFFSET('Hygiene Data'!$H$13,0,10*ROW('Hygiene Data'!H35))="","",OFFSET('Hygiene Data'!$H$13,0,10*ROW('Hygiene Data'!H35)))</f>
        <v/>
      </c>
      <c r="ED41" s="353" t="str">
        <f ca="1">+IF(OFFSET('Hygiene Data'!$I$11,0,10*ROW('Hygiene Data'!I35))="","",OFFSET('Hygiene Data'!$I$11,0,10*ROW('Hygiene Data'!I35)))</f>
        <v/>
      </c>
      <c r="EE41" s="353" t="str">
        <f ca="1">+IF(OFFSET('Hygiene Data'!$I$12,0,10*ROW('Hygiene Data'!I35))="","",OFFSET('Hygiene Data'!$I$12,0,10*ROW('Hygiene Data'!I35)))</f>
        <v/>
      </c>
      <c r="EF41" s="353" t="str">
        <f ca="1">+IF(OFFSET('Hygiene Data'!$I$13,0,10*ROW('Hygiene Data'!I35))="","",OFFSET('Hygiene Data'!$I$13,0,10*ROW('Hygiene Data'!I35)))</f>
        <v/>
      </c>
    </row>
    <row r="42" spans="1:136" x14ac:dyDescent="0.25">
      <c r="A42" s="462" t="str">
        <f ca="1">+IF(OFFSET('Water Data'!$B$2,0,10*ROW('Water Data'!E36))="","",OFFSET('Water Data'!$B$2,0,10*ROW('Water Data'!E36)))</f>
        <v/>
      </c>
      <c r="B42" s="46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89" t="str">
        <f t="shared" ca="1" si="0"/>
        <v/>
      </c>
      <c r="D42" s="49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6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3" t="str">
        <f ca="1">+IF(OFFSET('Water Data'!$D$27,0,10*ROW('Water Data'!D36))="","",OFFSET('Water Data'!$D$27,0,10*ROW('Water Data'!D36)))</f>
        <v/>
      </c>
      <c r="BT42" s="353" t="str">
        <f ca="1">+IF(OFFSET('Water Data'!$D$28,0,10*ROW('Water Data'!D36))="","",OFFSET('Water Data'!$D$28,0,10*ROW('Water Data'!D36)))</f>
        <v/>
      </c>
      <c r="BU42" s="353" t="str">
        <f ca="1">+IF(OFFSET('Water Data'!$D$29,0,10*ROW('Water Data'!D36))="","",OFFSET('Water Data'!$D$29,0,10*ROW('Water Data'!D36)))</f>
        <v/>
      </c>
      <c r="BV42" s="353" t="str">
        <f ca="1">+IF(OFFSET('Water Data'!$E$27,0,10*ROW('Water Data'!E36))="","",OFFSET('Water Data'!$E$27,0,10*ROW('Water Data'!E36)))</f>
        <v/>
      </c>
      <c r="BW42" s="353" t="str">
        <f ca="1">+IF(OFFSET('Water Data'!$E$28,0,10*ROW('Water Data'!E36))="","",OFFSET('Water Data'!$E$28,0,10*ROW('Water Data'!E36)))</f>
        <v/>
      </c>
      <c r="BX42" s="353" t="str">
        <f ca="1">+IF(OFFSET('Water Data'!$E$29,0,10*ROW('Water Data'!E36))="","",OFFSET('Water Data'!$E$29,0,10*ROW('Water Data'!E36)))</f>
        <v/>
      </c>
      <c r="BY42" s="353" t="str">
        <f ca="1">+IF(OFFSET('Water Data'!$F$27,0,10*ROW('Water Data'!F36))="","",OFFSET('Water Data'!$F$27,0,10*ROW('Water Data'!F36)))</f>
        <v/>
      </c>
      <c r="BZ42" s="353" t="str">
        <f ca="1">+IF(OFFSET('Water Data'!$F$28,0,10*ROW('Water Data'!F36))="","",OFFSET('Water Data'!$F$28,0,10*ROW('Water Data'!F36)))</f>
        <v/>
      </c>
      <c r="CA42" s="353" t="str">
        <f ca="1">+IF(OFFSET('Water Data'!$F$29,0,10*ROW('Water Data'!F36))="","",OFFSET('Water Data'!$F$29,0,10*ROW('Water Data'!F36)))</f>
        <v/>
      </c>
      <c r="CB42" s="353" t="str">
        <f ca="1">+IF(OFFSET('Water Data'!$G$27,0,10*ROW('Water Data'!G36))="","",OFFSET('Water Data'!$G$27,0,10*ROW('Water Data'!G36)))</f>
        <v/>
      </c>
      <c r="CC42" s="353" t="str">
        <f ca="1">+IF(OFFSET('Water Data'!$G$28,0,10*ROW('Water Data'!G36))="","",OFFSET('Water Data'!$G$28,0,10*ROW('Water Data'!G36)))</f>
        <v/>
      </c>
      <c r="CD42" s="353" t="str">
        <f ca="1">+IF(OFFSET('Water Data'!$G$29,0,10*ROW('Water Data'!G36))="","",OFFSET('Water Data'!$G$29,0,10*ROW('Water Data'!G36)))</f>
        <v/>
      </c>
      <c r="CE42" s="353" t="str">
        <f ca="1">+IF(OFFSET('Water Data'!$H$27,0,10*ROW('Water Data'!H36))="","",OFFSET('Water Data'!$H$27,0,10*ROW('Water Data'!H36)))</f>
        <v/>
      </c>
      <c r="CF42" s="353" t="str">
        <f ca="1">+IF(OFFSET('Water Data'!$H$28,0,10*ROW('Water Data'!H36))="","",OFFSET('Water Data'!$H$28,0,10*ROW('Water Data'!H36)))</f>
        <v/>
      </c>
      <c r="CG42" s="353" t="str">
        <f ca="1">+IF(OFFSET('Water Data'!$H$29,0,10*ROW('Water Data'!H36))="","",OFFSET('Water Data'!$H$29,0,10*ROW('Water Data'!H36)))</f>
        <v/>
      </c>
      <c r="CH42" s="353" t="str">
        <f ca="1">+IF(OFFSET('Water Data'!$I$27,0,10*ROW('Water Data'!I36))="","",OFFSET('Water Data'!$I$27,0,10*ROW('Water Data'!I36)))</f>
        <v/>
      </c>
      <c r="CI42" s="353" t="str">
        <f ca="1">+IF(OFFSET('Water Data'!$I$28,0,10*ROW('Water Data'!I36))="","",OFFSET('Water Data'!$I$28,0,10*ROW('Water Data'!I36)))</f>
        <v/>
      </c>
      <c r="CJ42" s="353" t="str">
        <f ca="1">+IF(OFFSET('Water Data'!$I$29,0,10*ROW('Water Data'!I36))="","",OFFSET('Water Data'!$I$29,0,10*ROW('Water Data'!I36)))</f>
        <v/>
      </c>
      <c r="CK42" s="353" t="str">
        <f ca="1">+IF(OFFSET('Sanitation Data'!$D$28,0,10*ROW('Sanitation Data'!D36))="","",OFFSET('Sanitation Data'!$D$28,0,10*ROW('Sanitation Data'!D36)))</f>
        <v/>
      </c>
      <c r="CL42" s="353" t="str">
        <f ca="1">+IF(OFFSET('Sanitation Data'!$D$29,0,10*ROW('Sanitation Data'!D36))="","",OFFSET('Sanitation Data'!$D$29,0,10*ROW('Sanitation Data'!D36)))</f>
        <v/>
      </c>
      <c r="CM42" s="353" t="str">
        <f ca="1">+IF(OFFSET('Sanitation Data'!$D$30,0,10*ROW('Sanitation Data'!D36))="","",OFFSET('Sanitation Data'!$D$30,0,10*ROW('Sanitation Data'!D36)))</f>
        <v/>
      </c>
      <c r="CN42" s="353" t="str">
        <f ca="1">+IF(OFFSET('Sanitation Data'!$D$31,0,10*ROW('Sanitation Data'!D36))="","",OFFSET('Sanitation Data'!$D$31,0,10*ROW('Sanitation Data'!D36)))</f>
        <v/>
      </c>
      <c r="CO42" s="353" t="str">
        <f ca="1">+IF(OFFSET('Sanitation Data'!$D$32,0,10*ROW('Sanitation Data'!D36))="","",OFFSET('Sanitation Data'!$D$32,0,10*ROW('Sanitation Data'!D36)))</f>
        <v/>
      </c>
      <c r="CP42" s="353" t="str">
        <f ca="1">+IF(OFFSET('Sanitation Data'!$E$28,0,10*ROW('Sanitation Data'!E36))="","",OFFSET('Sanitation Data'!$E$28,0,10*ROW('Sanitation Data'!E36)))</f>
        <v/>
      </c>
      <c r="CQ42" s="353" t="str">
        <f ca="1">+IF(OFFSET('Sanitation Data'!$E$29,0,10*ROW('Sanitation Data'!E36))="","",OFFSET('Sanitation Data'!$E$29,0,10*ROW('Sanitation Data'!E36)))</f>
        <v/>
      </c>
      <c r="CR42" s="353" t="str">
        <f ca="1">+IF(OFFSET('Sanitation Data'!$E$30,0,10*ROW('Sanitation Data'!E36))="","",OFFSET('Sanitation Data'!$E$30,0,10*ROW('Sanitation Data'!E36)))</f>
        <v/>
      </c>
      <c r="CS42" s="353" t="str">
        <f ca="1">+IF(OFFSET('Sanitation Data'!$E$31,0,10*ROW('Sanitation Data'!E36))="","",OFFSET('Sanitation Data'!$E$31,0,10*ROW('Sanitation Data'!E36)))</f>
        <v/>
      </c>
      <c r="CT42" s="353" t="str">
        <f ca="1">+IF(OFFSET('Sanitation Data'!$E$32,0,10*ROW('Sanitation Data'!E36))="","",OFFSET('Sanitation Data'!$E$32,0,10*ROW('Sanitation Data'!E36)))</f>
        <v/>
      </c>
      <c r="CU42" s="353" t="str">
        <f ca="1">+IF(OFFSET('Sanitation Data'!$F$28,0,10*ROW('Sanitation Data'!F36))="","",OFFSET('Sanitation Data'!$F$28,0,10*ROW('Sanitation Data'!F36)))</f>
        <v/>
      </c>
      <c r="CV42" s="353" t="str">
        <f ca="1">+IF(OFFSET('Sanitation Data'!$F$29,0,10*ROW('Sanitation Data'!F36))="","",OFFSET('Sanitation Data'!$F$29,0,10*ROW('Sanitation Data'!F36)))</f>
        <v/>
      </c>
      <c r="CW42" s="353" t="str">
        <f ca="1">+IF(OFFSET('Sanitation Data'!$F$30,0,10*ROW('Sanitation Data'!F36))="","",OFFSET('Sanitation Data'!$F$30,0,10*ROW('Sanitation Data'!F36)))</f>
        <v/>
      </c>
      <c r="CX42" s="353" t="str">
        <f ca="1">+IF(OFFSET('Sanitation Data'!$F$31,0,10*ROW('Sanitation Data'!F36))="","",OFFSET('Sanitation Data'!$F$31,0,10*ROW('Sanitation Data'!F36)))</f>
        <v/>
      </c>
      <c r="CY42" s="353" t="str">
        <f ca="1">+IF(OFFSET('Sanitation Data'!$F$32,0,10*ROW('Sanitation Data'!F36))="","",OFFSET('Sanitation Data'!$F$32,0,10*ROW('Sanitation Data'!F36)))</f>
        <v/>
      </c>
      <c r="CZ42" s="353" t="str">
        <f ca="1">+IF(OFFSET('Sanitation Data'!$G$28,0,10*ROW('Sanitation Data'!G36))="","",OFFSET('Sanitation Data'!$G$28,0,10*ROW('Sanitation Data'!G36)))</f>
        <v/>
      </c>
      <c r="DA42" s="353" t="str">
        <f ca="1">+IF(OFFSET('Sanitation Data'!$G$29,0,10*ROW('Sanitation Data'!G36))="","",OFFSET('Sanitation Data'!$G$29,0,10*ROW('Sanitation Data'!G36)))</f>
        <v/>
      </c>
      <c r="DB42" s="353" t="str">
        <f ca="1">+IF(OFFSET('Sanitation Data'!$G$30,0,10*ROW('Sanitation Data'!G36))="","",OFFSET('Sanitation Data'!$G$30,0,10*ROW('Sanitation Data'!G36)))</f>
        <v/>
      </c>
      <c r="DC42" s="353" t="str">
        <f ca="1">+IF(OFFSET('Sanitation Data'!$G$31,0,10*ROW('Sanitation Data'!G36))="","",OFFSET('Sanitation Data'!$G$31,0,10*ROW('Sanitation Data'!G36)))</f>
        <v/>
      </c>
      <c r="DD42" s="353" t="str">
        <f ca="1">+IF(OFFSET('Sanitation Data'!$G$32,0,10*ROW('Sanitation Data'!G36))="","",OFFSET('Sanitation Data'!$G$32,0,10*ROW('Sanitation Data'!G36)))</f>
        <v/>
      </c>
      <c r="DE42" s="353" t="str">
        <f ca="1">+IF(OFFSET('Sanitation Data'!$H$28,0,10*ROW('Sanitation Data'!H36))="","",OFFSET('Sanitation Data'!$H$28,0,10*ROW('Sanitation Data'!H36)))</f>
        <v/>
      </c>
      <c r="DF42" s="353" t="str">
        <f ca="1">+IF(OFFSET('Sanitation Data'!$H$29,0,10*ROW('Sanitation Data'!H36))="","",OFFSET('Sanitation Data'!$H$29,0,10*ROW('Sanitation Data'!H36)))</f>
        <v/>
      </c>
      <c r="DG42" s="353" t="str">
        <f ca="1">+IF(OFFSET('Sanitation Data'!$H$30,0,10*ROW('Sanitation Data'!H36))="","",OFFSET('Sanitation Data'!$H$30,0,10*ROW('Sanitation Data'!H36)))</f>
        <v/>
      </c>
      <c r="DH42" s="353" t="str">
        <f ca="1">+IF(OFFSET('Sanitation Data'!$H$31,0,10*ROW('Sanitation Data'!H36))="","",OFFSET('Sanitation Data'!$H$31,0,10*ROW('Sanitation Data'!H36)))</f>
        <v/>
      </c>
      <c r="DI42" s="353" t="str">
        <f ca="1">+IF(OFFSET('Sanitation Data'!$H$32,0,10*ROW('Sanitation Data'!H36))="","",OFFSET('Sanitation Data'!$H$32,0,10*ROW('Sanitation Data'!H36)))</f>
        <v/>
      </c>
      <c r="DJ42" s="353" t="str">
        <f ca="1">+IF(OFFSET('Sanitation Data'!$I$28,0,10*ROW('Sanitation Data'!I36))="","",OFFSET('Sanitation Data'!$I$28,0,10*ROW('Sanitation Data'!I36)))</f>
        <v/>
      </c>
      <c r="DK42" s="353" t="str">
        <f ca="1">+IF(OFFSET('Sanitation Data'!$I$29,0,10*ROW('Sanitation Data'!I36))="","",OFFSET('Sanitation Data'!$I$29,0,10*ROW('Sanitation Data'!I36)))</f>
        <v/>
      </c>
      <c r="DL42" s="353" t="str">
        <f ca="1">+IF(OFFSET('Sanitation Data'!$I$30,0,10*ROW('Sanitation Data'!I36))="","",OFFSET('Sanitation Data'!$I$30,0,10*ROW('Sanitation Data'!I36)))</f>
        <v/>
      </c>
      <c r="DM42" s="353" t="str">
        <f ca="1">+IF(OFFSET('Sanitation Data'!$I$31,0,10*ROW('Sanitation Data'!I36))="","",OFFSET('Sanitation Data'!$I$31,0,10*ROW('Sanitation Data'!I36)))</f>
        <v/>
      </c>
      <c r="DN42" s="353" t="str">
        <f ca="1">+IF(OFFSET('Sanitation Data'!$I$32,0,10*ROW('Sanitation Data'!I36))="","",OFFSET('Sanitation Data'!$I$32,0,10*ROW('Sanitation Data'!I36)))</f>
        <v/>
      </c>
      <c r="DO42" s="353" t="str">
        <f ca="1">+IF(OFFSET('Hygiene Data'!$D$11,0,10*ROW('Hygiene Data'!D36))="","",OFFSET('Hygiene Data'!$D$11,0,10*ROW('Hygiene Data'!D36)))</f>
        <v/>
      </c>
      <c r="DP42" s="353" t="str">
        <f ca="1">+IF(OFFSET('Hygiene Data'!$D$12,0,10*ROW('Hygiene Data'!D36))="","",OFFSET('Hygiene Data'!$D$12,0,10*ROW('Hygiene Data'!D36)))</f>
        <v/>
      </c>
      <c r="DQ42" s="353" t="str">
        <f ca="1">+IF(OFFSET('Hygiene Data'!$D$13,0,10*ROW('Hygiene Data'!D36))="","",OFFSET('Hygiene Data'!$D$13,0,10*ROW('Hygiene Data'!D36)))</f>
        <v/>
      </c>
      <c r="DR42" s="353" t="str">
        <f ca="1">+IF(OFFSET('Hygiene Data'!$E$11,0,10*ROW('Hygiene Data'!E36))="","",OFFSET('Hygiene Data'!$E$11,0,10*ROW('Hygiene Data'!E36)))</f>
        <v/>
      </c>
      <c r="DS42" s="353" t="str">
        <f ca="1">+IF(OFFSET('Hygiene Data'!$E$12,0,10*ROW('Hygiene Data'!E36))="","",OFFSET('Hygiene Data'!$E$12,0,10*ROW('Hygiene Data'!E36)))</f>
        <v/>
      </c>
      <c r="DT42" s="353" t="str">
        <f ca="1">+IF(OFFSET('Hygiene Data'!$E$13,0,10*ROW('Hygiene Data'!E36))="","",OFFSET('Hygiene Data'!$E$13,0,10*ROW('Hygiene Data'!E36)))</f>
        <v/>
      </c>
      <c r="DU42" s="353" t="str">
        <f ca="1">+IF(OFFSET('Hygiene Data'!$F$11,0,10*ROW('Hygiene Data'!F36))="","",OFFSET('Hygiene Data'!$F$11,0,10*ROW('Hygiene Data'!F36)))</f>
        <v/>
      </c>
      <c r="DV42" s="353" t="str">
        <f ca="1">+IF(OFFSET('Hygiene Data'!$F$12,0,10*ROW('Hygiene Data'!F36))="","",OFFSET('Hygiene Data'!$F$12,0,10*ROW('Hygiene Data'!F36)))</f>
        <v/>
      </c>
      <c r="DW42" s="353" t="str">
        <f ca="1">+IF(OFFSET('Hygiene Data'!$F$13,0,10*ROW('Hygiene Data'!F36))="","",OFFSET('Hygiene Data'!$F$13,0,10*ROW('Hygiene Data'!F36)))</f>
        <v/>
      </c>
      <c r="DX42" s="353" t="str">
        <f ca="1">+IF(OFFSET('Hygiene Data'!$G$11,0,10*ROW('Hygiene Data'!G36))="","",OFFSET('Hygiene Data'!$G$11,0,10*ROW('Hygiene Data'!G36)))</f>
        <v/>
      </c>
      <c r="DY42" s="353" t="str">
        <f ca="1">+IF(OFFSET('Hygiene Data'!$G$12,0,10*ROW('Hygiene Data'!G36))="","",OFFSET('Hygiene Data'!$G$12,0,10*ROW('Hygiene Data'!G36)))</f>
        <v/>
      </c>
      <c r="DZ42" s="353" t="str">
        <f ca="1">+IF(OFFSET('Hygiene Data'!$G$13,0,10*ROW('Hygiene Data'!G36))="","",OFFSET('Hygiene Data'!$G$13,0,10*ROW('Hygiene Data'!G36)))</f>
        <v/>
      </c>
      <c r="EA42" s="353" t="str">
        <f ca="1">+IF(OFFSET('Hygiene Data'!$H$11,0,10*ROW('Hygiene Data'!H36))="","",OFFSET('Hygiene Data'!$H$11,0,10*ROW('Hygiene Data'!H36)))</f>
        <v/>
      </c>
      <c r="EB42" s="353" t="str">
        <f ca="1">+IF(OFFSET('Hygiene Data'!$H$12,0,10*ROW('Hygiene Data'!H36))="","",OFFSET('Hygiene Data'!$H$12,0,10*ROW('Hygiene Data'!H36)))</f>
        <v/>
      </c>
      <c r="EC42" s="353" t="str">
        <f ca="1">+IF(OFFSET('Hygiene Data'!$H$13,0,10*ROW('Hygiene Data'!H36))="","",OFFSET('Hygiene Data'!$H$13,0,10*ROW('Hygiene Data'!H36)))</f>
        <v/>
      </c>
      <c r="ED42" s="353" t="str">
        <f ca="1">+IF(OFFSET('Hygiene Data'!$I$11,0,10*ROW('Hygiene Data'!I36))="","",OFFSET('Hygiene Data'!$I$11,0,10*ROW('Hygiene Data'!I36)))</f>
        <v/>
      </c>
      <c r="EE42" s="353" t="str">
        <f ca="1">+IF(OFFSET('Hygiene Data'!$I$12,0,10*ROW('Hygiene Data'!I36))="","",OFFSET('Hygiene Data'!$I$12,0,10*ROW('Hygiene Data'!I36)))</f>
        <v/>
      </c>
      <c r="EF42" s="353" t="str">
        <f ca="1">+IF(OFFSET('Hygiene Data'!$I$13,0,10*ROW('Hygiene Data'!I36))="","",OFFSET('Hygiene Data'!$I$13,0,10*ROW('Hygiene Data'!I36)))</f>
        <v/>
      </c>
    </row>
    <row r="43" spans="1:136" x14ac:dyDescent="0.25">
      <c r="A43" s="462" t="str">
        <f ca="1">+IF(OFFSET('Water Data'!$B$2,0,10*ROW('Water Data'!E37))="","",OFFSET('Water Data'!$B$2,0,10*ROW('Water Data'!E37)))</f>
        <v/>
      </c>
      <c r="B43" s="46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89" t="str">
        <f t="shared" ca="1" si="0"/>
        <v/>
      </c>
      <c r="D43" s="49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6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3" t="str">
        <f ca="1">+IF(OFFSET('Water Data'!$D$27,0,10*ROW('Water Data'!D37))="","",OFFSET('Water Data'!$D$27,0,10*ROW('Water Data'!D37)))</f>
        <v/>
      </c>
      <c r="BT43" s="353" t="str">
        <f ca="1">+IF(OFFSET('Water Data'!$D$28,0,10*ROW('Water Data'!D37))="","",OFFSET('Water Data'!$D$28,0,10*ROW('Water Data'!D37)))</f>
        <v/>
      </c>
      <c r="BU43" s="353" t="str">
        <f ca="1">+IF(OFFSET('Water Data'!$D$29,0,10*ROW('Water Data'!D37))="","",OFFSET('Water Data'!$D$29,0,10*ROW('Water Data'!D37)))</f>
        <v/>
      </c>
      <c r="BV43" s="353" t="str">
        <f ca="1">+IF(OFFSET('Water Data'!$E$27,0,10*ROW('Water Data'!E37))="","",OFFSET('Water Data'!$E$27,0,10*ROW('Water Data'!E37)))</f>
        <v/>
      </c>
      <c r="BW43" s="353" t="str">
        <f ca="1">+IF(OFFSET('Water Data'!$E$28,0,10*ROW('Water Data'!E37))="","",OFFSET('Water Data'!$E$28,0,10*ROW('Water Data'!E37)))</f>
        <v/>
      </c>
      <c r="BX43" s="353" t="str">
        <f ca="1">+IF(OFFSET('Water Data'!$E$29,0,10*ROW('Water Data'!E37))="","",OFFSET('Water Data'!$E$29,0,10*ROW('Water Data'!E37)))</f>
        <v/>
      </c>
      <c r="BY43" s="353" t="str">
        <f ca="1">+IF(OFFSET('Water Data'!$F$27,0,10*ROW('Water Data'!F37))="","",OFFSET('Water Data'!$F$27,0,10*ROW('Water Data'!F37)))</f>
        <v/>
      </c>
      <c r="BZ43" s="353" t="str">
        <f ca="1">+IF(OFFSET('Water Data'!$F$28,0,10*ROW('Water Data'!F37))="","",OFFSET('Water Data'!$F$28,0,10*ROW('Water Data'!F37)))</f>
        <v/>
      </c>
      <c r="CA43" s="353" t="str">
        <f ca="1">+IF(OFFSET('Water Data'!$F$29,0,10*ROW('Water Data'!F37))="","",OFFSET('Water Data'!$F$29,0,10*ROW('Water Data'!F37)))</f>
        <v/>
      </c>
      <c r="CB43" s="353" t="str">
        <f ca="1">+IF(OFFSET('Water Data'!$G$27,0,10*ROW('Water Data'!G37))="","",OFFSET('Water Data'!$G$27,0,10*ROW('Water Data'!G37)))</f>
        <v/>
      </c>
      <c r="CC43" s="353" t="str">
        <f ca="1">+IF(OFFSET('Water Data'!$G$28,0,10*ROW('Water Data'!G37))="","",OFFSET('Water Data'!$G$28,0,10*ROW('Water Data'!G37)))</f>
        <v/>
      </c>
      <c r="CD43" s="353" t="str">
        <f ca="1">+IF(OFFSET('Water Data'!$G$29,0,10*ROW('Water Data'!G37))="","",OFFSET('Water Data'!$G$29,0,10*ROW('Water Data'!G37)))</f>
        <v/>
      </c>
      <c r="CE43" s="353" t="str">
        <f ca="1">+IF(OFFSET('Water Data'!$H$27,0,10*ROW('Water Data'!H37))="","",OFFSET('Water Data'!$H$27,0,10*ROW('Water Data'!H37)))</f>
        <v/>
      </c>
      <c r="CF43" s="353" t="str">
        <f ca="1">+IF(OFFSET('Water Data'!$H$28,0,10*ROW('Water Data'!H37))="","",OFFSET('Water Data'!$H$28,0,10*ROW('Water Data'!H37)))</f>
        <v/>
      </c>
      <c r="CG43" s="353" t="str">
        <f ca="1">+IF(OFFSET('Water Data'!$H$29,0,10*ROW('Water Data'!H37))="","",OFFSET('Water Data'!$H$29,0,10*ROW('Water Data'!H37)))</f>
        <v/>
      </c>
      <c r="CH43" s="353" t="str">
        <f ca="1">+IF(OFFSET('Water Data'!$I$27,0,10*ROW('Water Data'!I37))="","",OFFSET('Water Data'!$I$27,0,10*ROW('Water Data'!I37)))</f>
        <v/>
      </c>
      <c r="CI43" s="353" t="str">
        <f ca="1">+IF(OFFSET('Water Data'!$I$28,0,10*ROW('Water Data'!I37))="","",OFFSET('Water Data'!$I$28,0,10*ROW('Water Data'!I37)))</f>
        <v/>
      </c>
      <c r="CJ43" s="353" t="str">
        <f ca="1">+IF(OFFSET('Water Data'!$I$29,0,10*ROW('Water Data'!I37))="","",OFFSET('Water Data'!$I$29,0,10*ROW('Water Data'!I37)))</f>
        <v/>
      </c>
      <c r="CK43" s="353" t="str">
        <f ca="1">+IF(OFFSET('Sanitation Data'!$D$28,0,10*ROW('Sanitation Data'!D37))="","",OFFSET('Sanitation Data'!$D$28,0,10*ROW('Sanitation Data'!D37)))</f>
        <v/>
      </c>
      <c r="CL43" s="353" t="str">
        <f ca="1">+IF(OFFSET('Sanitation Data'!$D$29,0,10*ROW('Sanitation Data'!D37))="","",OFFSET('Sanitation Data'!$D$29,0,10*ROW('Sanitation Data'!D37)))</f>
        <v/>
      </c>
      <c r="CM43" s="353" t="str">
        <f ca="1">+IF(OFFSET('Sanitation Data'!$D$30,0,10*ROW('Sanitation Data'!D37))="","",OFFSET('Sanitation Data'!$D$30,0,10*ROW('Sanitation Data'!D37)))</f>
        <v/>
      </c>
      <c r="CN43" s="353" t="str">
        <f ca="1">+IF(OFFSET('Sanitation Data'!$D$31,0,10*ROW('Sanitation Data'!D37))="","",OFFSET('Sanitation Data'!$D$31,0,10*ROW('Sanitation Data'!D37)))</f>
        <v/>
      </c>
      <c r="CO43" s="353" t="str">
        <f ca="1">+IF(OFFSET('Sanitation Data'!$D$32,0,10*ROW('Sanitation Data'!D37))="","",OFFSET('Sanitation Data'!$D$32,0,10*ROW('Sanitation Data'!D37)))</f>
        <v/>
      </c>
      <c r="CP43" s="353" t="str">
        <f ca="1">+IF(OFFSET('Sanitation Data'!$E$28,0,10*ROW('Sanitation Data'!E37))="","",OFFSET('Sanitation Data'!$E$28,0,10*ROW('Sanitation Data'!E37)))</f>
        <v/>
      </c>
      <c r="CQ43" s="353" t="str">
        <f ca="1">+IF(OFFSET('Sanitation Data'!$E$29,0,10*ROW('Sanitation Data'!E37))="","",OFFSET('Sanitation Data'!$E$29,0,10*ROW('Sanitation Data'!E37)))</f>
        <v/>
      </c>
      <c r="CR43" s="353" t="str">
        <f ca="1">+IF(OFFSET('Sanitation Data'!$E$30,0,10*ROW('Sanitation Data'!E37))="","",OFFSET('Sanitation Data'!$E$30,0,10*ROW('Sanitation Data'!E37)))</f>
        <v/>
      </c>
      <c r="CS43" s="353" t="str">
        <f ca="1">+IF(OFFSET('Sanitation Data'!$E$31,0,10*ROW('Sanitation Data'!E37))="","",OFFSET('Sanitation Data'!$E$31,0,10*ROW('Sanitation Data'!E37)))</f>
        <v/>
      </c>
      <c r="CT43" s="353" t="str">
        <f ca="1">+IF(OFFSET('Sanitation Data'!$E$32,0,10*ROW('Sanitation Data'!E37))="","",OFFSET('Sanitation Data'!$E$32,0,10*ROW('Sanitation Data'!E37)))</f>
        <v/>
      </c>
      <c r="CU43" s="353" t="str">
        <f ca="1">+IF(OFFSET('Sanitation Data'!$F$28,0,10*ROW('Sanitation Data'!F37))="","",OFFSET('Sanitation Data'!$F$28,0,10*ROW('Sanitation Data'!F37)))</f>
        <v/>
      </c>
      <c r="CV43" s="353" t="str">
        <f ca="1">+IF(OFFSET('Sanitation Data'!$F$29,0,10*ROW('Sanitation Data'!F37))="","",OFFSET('Sanitation Data'!$F$29,0,10*ROW('Sanitation Data'!F37)))</f>
        <v/>
      </c>
      <c r="CW43" s="353" t="str">
        <f ca="1">+IF(OFFSET('Sanitation Data'!$F$30,0,10*ROW('Sanitation Data'!F37))="","",OFFSET('Sanitation Data'!$F$30,0,10*ROW('Sanitation Data'!F37)))</f>
        <v/>
      </c>
      <c r="CX43" s="353" t="str">
        <f ca="1">+IF(OFFSET('Sanitation Data'!$F$31,0,10*ROW('Sanitation Data'!F37))="","",OFFSET('Sanitation Data'!$F$31,0,10*ROW('Sanitation Data'!F37)))</f>
        <v/>
      </c>
      <c r="CY43" s="353" t="str">
        <f ca="1">+IF(OFFSET('Sanitation Data'!$F$32,0,10*ROW('Sanitation Data'!F37))="","",OFFSET('Sanitation Data'!$F$32,0,10*ROW('Sanitation Data'!F37)))</f>
        <v/>
      </c>
      <c r="CZ43" s="353" t="str">
        <f ca="1">+IF(OFFSET('Sanitation Data'!$G$28,0,10*ROW('Sanitation Data'!G37))="","",OFFSET('Sanitation Data'!$G$28,0,10*ROW('Sanitation Data'!G37)))</f>
        <v/>
      </c>
      <c r="DA43" s="353" t="str">
        <f ca="1">+IF(OFFSET('Sanitation Data'!$G$29,0,10*ROW('Sanitation Data'!G37))="","",OFFSET('Sanitation Data'!$G$29,0,10*ROW('Sanitation Data'!G37)))</f>
        <v/>
      </c>
      <c r="DB43" s="353" t="str">
        <f ca="1">+IF(OFFSET('Sanitation Data'!$G$30,0,10*ROW('Sanitation Data'!G37))="","",OFFSET('Sanitation Data'!$G$30,0,10*ROW('Sanitation Data'!G37)))</f>
        <v/>
      </c>
      <c r="DC43" s="353" t="str">
        <f ca="1">+IF(OFFSET('Sanitation Data'!$G$31,0,10*ROW('Sanitation Data'!G37))="","",OFFSET('Sanitation Data'!$G$31,0,10*ROW('Sanitation Data'!G37)))</f>
        <v/>
      </c>
      <c r="DD43" s="353" t="str">
        <f ca="1">+IF(OFFSET('Sanitation Data'!$G$32,0,10*ROW('Sanitation Data'!G37))="","",OFFSET('Sanitation Data'!$G$32,0,10*ROW('Sanitation Data'!G37)))</f>
        <v/>
      </c>
      <c r="DE43" s="353" t="str">
        <f ca="1">+IF(OFFSET('Sanitation Data'!$H$28,0,10*ROW('Sanitation Data'!H37))="","",OFFSET('Sanitation Data'!$H$28,0,10*ROW('Sanitation Data'!H37)))</f>
        <v/>
      </c>
      <c r="DF43" s="353" t="str">
        <f ca="1">+IF(OFFSET('Sanitation Data'!$H$29,0,10*ROW('Sanitation Data'!H37))="","",OFFSET('Sanitation Data'!$H$29,0,10*ROW('Sanitation Data'!H37)))</f>
        <v/>
      </c>
      <c r="DG43" s="353" t="str">
        <f ca="1">+IF(OFFSET('Sanitation Data'!$H$30,0,10*ROW('Sanitation Data'!H37))="","",OFFSET('Sanitation Data'!$H$30,0,10*ROW('Sanitation Data'!H37)))</f>
        <v/>
      </c>
      <c r="DH43" s="353" t="str">
        <f ca="1">+IF(OFFSET('Sanitation Data'!$H$31,0,10*ROW('Sanitation Data'!H37))="","",OFFSET('Sanitation Data'!$H$31,0,10*ROW('Sanitation Data'!H37)))</f>
        <v/>
      </c>
      <c r="DI43" s="353" t="str">
        <f ca="1">+IF(OFFSET('Sanitation Data'!$H$32,0,10*ROW('Sanitation Data'!H37))="","",OFFSET('Sanitation Data'!$H$32,0,10*ROW('Sanitation Data'!H37)))</f>
        <v/>
      </c>
      <c r="DJ43" s="353" t="str">
        <f ca="1">+IF(OFFSET('Sanitation Data'!$I$28,0,10*ROW('Sanitation Data'!I37))="","",OFFSET('Sanitation Data'!$I$28,0,10*ROW('Sanitation Data'!I37)))</f>
        <v/>
      </c>
      <c r="DK43" s="353" t="str">
        <f ca="1">+IF(OFFSET('Sanitation Data'!$I$29,0,10*ROW('Sanitation Data'!I37))="","",OFFSET('Sanitation Data'!$I$29,0,10*ROW('Sanitation Data'!I37)))</f>
        <v/>
      </c>
      <c r="DL43" s="353" t="str">
        <f ca="1">+IF(OFFSET('Sanitation Data'!$I$30,0,10*ROW('Sanitation Data'!I37))="","",OFFSET('Sanitation Data'!$I$30,0,10*ROW('Sanitation Data'!I37)))</f>
        <v/>
      </c>
      <c r="DM43" s="353" t="str">
        <f ca="1">+IF(OFFSET('Sanitation Data'!$I$31,0,10*ROW('Sanitation Data'!I37))="","",OFFSET('Sanitation Data'!$I$31,0,10*ROW('Sanitation Data'!I37)))</f>
        <v/>
      </c>
      <c r="DN43" s="353" t="str">
        <f ca="1">+IF(OFFSET('Sanitation Data'!$I$32,0,10*ROW('Sanitation Data'!I37))="","",OFFSET('Sanitation Data'!$I$32,0,10*ROW('Sanitation Data'!I37)))</f>
        <v/>
      </c>
      <c r="DO43" s="353" t="str">
        <f ca="1">+IF(OFFSET('Hygiene Data'!$D$11,0,10*ROW('Hygiene Data'!D37))="","",OFFSET('Hygiene Data'!$D$11,0,10*ROW('Hygiene Data'!D37)))</f>
        <v/>
      </c>
      <c r="DP43" s="353" t="str">
        <f ca="1">+IF(OFFSET('Hygiene Data'!$D$12,0,10*ROW('Hygiene Data'!D37))="","",OFFSET('Hygiene Data'!$D$12,0,10*ROW('Hygiene Data'!D37)))</f>
        <v/>
      </c>
      <c r="DQ43" s="353" t="str">
        <f ca="1">+IF(OFFSET('Hygiene Data'!$D$13,0,10*ROW('Hygiene Data'!D37))="","",OFFSET('Hygiene Data'!$D$13,0,10*ROW('Hygiene Data'!D37)))</f>
        <v/>
      </c>
      <c r="DR43" s="353" t="str">
        <f ca="1">+IF(OFFSET('Hygiene Data'!$E$11,0,10*ROW('Hygiene Data'!E37))="","",OFFSET('Hygiene Data'!$E$11,0,10*ROW('Hygiene Data'!E37)))</f>
        <v/>
      </c>
      <c r="DS43" s="353" t="str">
        <f ca="1">+IF(OFFSET('Hygiene Data'!$E$12,0,10*ROW('Hygiene Data'!E37))="","",OFFSET('Hygiene Data'!$E$12,0,10*ROW('Hygiene Data'!E37)))</f>
        <v/>
      </c>
      <c r="DT43" s="353" t="str">
        <f ca="1">+IF(OFFSET('Hygiene Data'!$E$13,0,10*ROW('Hygiene Data'!E37))="","",OFFSET('Hygiene Data'!$E$13,0,10*ROW('Hygiene Data'!E37)))</f>
        <v/>
      </c>
      <c r="DU43" s="353" t="str">
        <f ca="1">+IF(OFFSET('Hygiene Data'!$F$11,0,10*ROW('Hygiene Data'!F37))="","",OFFSET('Hygiene Data'!$F$11,0,10*ROW('Hygiene Data'!F37)))</f>
        <v/>
      </c>
      <c r="DV43" s="353" t="str">
        <f ca="1">+IF(OFFSET('Hygiene Data'!$F$12,0,10*ROW('Hygiene Data'!F37))="","",OFFSET('Hygiene Data'!$F$12,0,10*ROW('Hygiene Data'!F37)))</f>
        <v/>
      </c>
      <c r="DW43" s="353" t="str">
        <f ca="1">+IF(OFFSET('Hygiene Data'!$F$13,0,10*ROW('Hygiene Data'!F37))="","",OFFSET('Hygiene Data'!$F$13,0,10*ROW('Hygiene Data'!F37)))</f>
        <v/>
      </c>
      <c r="DX43" s="353" t="str">
        <f ca="1">+IF(OFFSET('Hygiene Data'!$G$11,0,10*ROW('Hygiene Data'!G37))="","",OFFSET('Hygiene Data'!$G$11,0,10*ROW('Hygiene Data'!G37)))</f>
        <v/>
      </c>
      <c r="DY43" s="353" t="str">
        <f ca="1">+IF(OFFSET('Hygiene Data'!$G$12,0,10*ROW('Hygiene Data'!G37))="","",OFFSET('Hygiene Data'!$G$12,0,10*ROW('Hygiene Data'!G37)))</f>
        <v/>
      </c>
      <c r="DZ43" s="353" t="str">
        <f ca="1">+IF(OFFSET('Hygiene Data'!$G$13,0,10*ROW('Hygiene Data'!G37))="","",OFFSET('Hygiene Data'!$G$13,0,10*ROW('Hygiene Data'!G37)))</f>
        <v/>
      </c>
      <c r="EA43" s="353" t="str">
        <f ca="1">+IF(OFFSET('Hygiene Data'!$H$11,0,10*ROW('Hygiene Data'!H37))="","",OFFSET('Hygiene Data'!$H$11,0,10*ROW('Hygiene Data'!H37)))</f>
        <v/>
      </c>
      <c r="EB43" s="353" t="str">
        <f ca="1">+IF(OFFSET('Hygiene Data'!$H$12,0,10*ROW('Hygiene Data'!H37))="","",OFFSET('Hygiene Data'!$H$12,0,10*ROW('Hygiene Data'!H37)))</f>
        <v/>
      </c>
      <c r="EC43" s="353" t="str">
        <f ca="1">+IF(OFFSET('Hygiene Data'!$H$13,0,10*ROW('Hygiene Data'!H37))="","",OFFSET('Hygiene Data'!$H$13,0,10*ROW('Hygiene Data'!H37)))</f>
        <v/>
      </c>
      <c r="ED43" s="353" t="str">
        <f ca="1">+IF(OFFSET('Hygiene Data'!$I$11,0,10*ROW('Hygiene Data'!I37))="","",OFFSET('Hygiene Data'!$I$11,0,10*ROW('Hygiene Data'!I37)))</f>
        <v/>
      </c>
      <c r="EE43" s="353" t="str">
        <f ca="1">+IF(OFFSET('Hygiene Data'!$I$12,0,10*ROW('Hygiene Data'!I37))="","",OFFSET('Hygiene Data'!$I$12,0,10*ROW('Hygiene Data'!I37)))</f>
        <v/>
      </c>
      <c r="EF43" s="353" t="str">
        <f ca="1">+IF(OFFSET('Hygiene Data'!$I$13,0,10*ROW('Hygiene Data'!I37))="","",OFFSET('Hygiene Data'!$I$13,0,10*ROW('Hygiene Data'!I37)))</f>
        <v/>
      </c>
    </row>
    <row r="44" spans="1:136" x14ac:dyDescent="0.25">
      <c r="A44" s="462" t="str">
        <f ca="1">+IF(OFFSET('Water Data'!$B$2,0,10*ROW('Water Data'!E38))="","",OFFSET('Water Data'!$B$2,0,10*ROW('Water Data'!E38)))</f>
        <v/>
      </c>
      <c r="B44" s="46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89" t="str">
        <f t="shared" ca="1" si="0"/>
        <v/>
      </c>
      <c r="D44" s="49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6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3" t="str">
        <f ca="1">+IF(OFFSET('Water Data'!$D$27,0,10*ROW('Water Data'!D38))="","",OFFSET('Water Data'!$D$27,0,10*ROW('Water Data'!D38)))</f>
        <v/>
      </c>
      <c r="BT44" s="353" t="str">
        <f ca="1">+IF(OFFSET('Water Data'!$D$28,0,10*ROW('Water Data'!D38))="","",OFFSET('Water Data'!$D$28,0,10*ROW('Water Data'!D38)))</f>
        <v/>
      </c>
      <c r="BU44" s="353" t="str">
        <f ca="1">+IF(OFFSET('Water Data'!$D$29,0,10*ROW('Water Data'!D38))="","",OFFSET('Water Data'!$D$29,0,10*ROW('Water Data'!D38)))</f>
        <v/>
      </c>
      <c r="BV44" s="353" t="str">
        <f ca="1">+IF(OFFSET('Water Data'!$E$27,0,10*ROW('Water Data'!E38))="","",OFFSET('Water Data'!$E$27,0,10*ROW('Water Data'!E38)))</f>
        <v/>
      </c>
      <c r="BW44" s="353" t="str">
        <f ca="1">+IF(OFFSET('Water Data'!$E$28,0,10*ROW('Water Data'!E38))="","",OFFSET('Water Data'!$E$28,0,10*ROW('Water Data'!E38)))</f>
        <v/>
      </c>
      <c r="BX44" s="353" t="str">
        <f ca="1">+IF(OFFSET('Water Data'!$E$29,0,10*ROW('Water Data'!E38))="","",OFFSET('Water Data'!$E$29,0,10*ROW('Water Data'!E38)))</f>
        <v/>
      </c>
      <c r="BY44" s="353" t="str">
        <f ca="1">+IF(OFFSET('Water Data'!$F$27,0,10*ROW('Water Data'!F38))="","",OFFSET('Water Data'!$F$27,0,10*ROW('Water Data'!F38)))</f>
        <v/>
      </c>
      <c r="BZ44" s="353" t="str">
        <f ca="1">+IF(OFFSET('Water Data'!$F$28,0,10*ROW('Water Data'!F38))="","",OFFSET('Water Data'!$F$28,0,10*ROW('Water Data'!F38)))</f>
        <v/>
      </c>
      <c r="CA44" s="353" t="str">
        <f ca="1">+IF(OFFSET('Water Data'!$F$29,0,10*ROW('Water Data'!F38))="","",OFFSET('Water Data'!$F$29,0,10*ROW('Water Data'!F38)))</f>
        <v/>
      </c>
      <c r="CB44" s="353" t="str">
        <f ca="1">+IF(OFFSET('Water Data'!$G$27,0,10*ROW('Water Data'!G38))="","",OFFSET('Water Data'!$G$27,0,10*ROW('Water Data'!G38)))</f>
        <v/>
      </c>
      <c r="CC44" s="353" t="str">
        <f ca="1">+IF(OFFSET('Water Data'!$G$28,0,10*ROW('Water Data'!G38))="","",OFFSET('Water Data'!$G$28,0,10*ROW('Water Data'!G38)))</f>
        <v/>
      </c>
      <c r="CD44" s="353" t="str">
        <f ca="1">+IF(OFFSET('Water Data'!$G$29,0,10*ROW('Water Data'!G38))="","",OFFSET('Water Data'!$G$29,0,10*ROW('Water Data'!G38)))</f>
        <v/>
      </c>
      <c r="CE44" s="353" t="str">
        <f ca="1">+IF(OFFSET('Water Data'!$H$27,0,10*ROW('Water Data'!H38))="","",OFFSET('Water Data'!$H$27,0,10*ROW('Water Data'!H38)))</f>
        <v/>
      </c>
      <c r="CF44" s="353" t="str">
        <f ca="1">+IF(OFFSET('Water Data'!$H$28,0,10*ROW('Water Data'!H38))="","",OFFSET('Water Data'!$H$28,0,10*ROW('Water Data'!H38)))</f>
        <v/>
      </c>
      <c r="CG44" s="353" t="str">
        <f ca="1">+IF(OFFSET('Water Data'!$H$29,0,10*ROW('Water Data'!H38))="","",OFFSET('Water Data'!$H$29,0,10*ROW('Water Data'!H38)))</f>
        <v/>
      </c>
      <c r="CH44" s="353" t="str">
        <f ca="1">+IF(OFFSET('Water Data'!$I$27,0,10*ROW('Water Data'!I38))="","",OFFSET('Water Data'!$I$27,0,10*ROW('Water Data'!I38)))</f>
        <v/>
      </c>
      <c r="CI44" s="353" t="str">
        <f ca="1">+IF(OFFSET('Water Data'!$I$28,0,10*ROW('Water Data'!I38))="","",OFFSET('Water Data'!$I$28,0,10*ROW('Water Data'!I38)))</f>
        <v/>
      </c>
      <c r="CJ44" s="353" t="str">
        <f ca="1">+IF(OFFSET('Water Data'!$I$29,0,10*ROW('Water Data'!I38))="","",OFFSET('Water Data'!$I$29,0,10*ROW('Water Data'!I38)))</f>
        <v/>
      </c>
      <c r="CK44" s="353" t="str">
        <f ca="1">+IF(OFFSET('Sanitation Data'!$D$28,0,10*ROW('Sanitation Data'!D38))="","",OFFSET('Sanitation Data'!$D$28,0,10*ROW('Sanitation Data'!D38)))</f>
        <v/>
      </c>
      <c r="CL44" s="353" t="str">
        <f ca="1">+IF(OFFSET('Sanitation Data'!$D$29,0,10*ROW('Sanitation Data'!D38))="","",OFFSET('Sanitation Data'!$D$29,0,10*ROW('Sanitation Data'!D38)))</f>
        <v/>
      </c>
      <c r="CM44" s="353" t="str">
        <f ca="1">+IF(OFFSET('Sanitation Data'!$D$30,0,10*ROW('Sanitation Data'!D38))="","",OFFSET('Sanitation Data'!$D$30,0,10*ROW('Sanitation Data'!D38)))</f>
        <v/>
      </c>
      <c r="CN44" s="353" t="str">
        <f ca="1">+IF(OFFSET('Sanitation Data'!$D$31,0,10*ROW('Sanitation Data'!D38))="","",OFFSET('Sanitation Data'!$D$31,0,10*ROW('Sanitation Data'!D38)))</f>
        <v/>
      </c>
      <c r="CO44" s="353" t="str">
        <f ca="1">+IF(OFFSET('Sanitation Data'!$D$32,0,10*ROW('Sanitation Data'!D38))="","",OFFSET('Sanitation Data'!$D$32,0,10*ROW('Sanitation Data'!D38)))</f>
        <v/>
      </c>
      <c r="CP44" s="353" t="str">
        <f ca="1">+IF(OFFSET('Sanitation Data'!$E$28,0,10*ROW('Sanitation Data'!E38))="","",OFFSET('Sanitation Data'!$E$28,0,10*ROW('Sanitation Data'!E38)))</f>
        <v/>
      </c>
      <c r="CQ44" s="353" t="str">
        <f ca="1">+IF(OFFSET('Sanitation Data'!$E$29,0,10*ROW('Sanitation Data'!E38))="","",OFFSET('Sanitation Data'!$E$29,0,10*ROW('Sanitation Data'!E38)))</f>
        <v/>
      </c>
      <c r="CR44" s="353" t="str">
        <f ca="1">+IF(OFFSET('Sanitation Data'!$E$30,0,10*ROW('Sanitation Data'!E38))="","",OFFSET('Sanitation Data'!$E$30,0,10*ROW('Sanitation Data'!E38)))</f>
        <v/>
      </c>
      <c r="CS44" s="353" t="str">
        <f ca="1">+IF(OFFSET('Sanitation Data'!$E$31,0,10*ROW('Sanitation Data'!E38))="","",OFFSET('Sanitation Data'!$E$31,0,10*ROW('Sanitation Data'!E38)))</f>
        <v/>
      </c>
      <c r="CT44" s="353" t="str">
        <f ca="1">+IF(OFFSET('Sanitation Data'!$E$32,0,10*ROW('Sanitation Data'!E38))="","",OFFSET('Sanitation Data'!$E$32,0,10*ROW('Sanitation Data'!E38)))</f>
        <v/>
      </c>
      <c r="CU44" s="353" t="str">
        <f ca="1">+IF(OFFSET('Sanitation Data'!$F$28,0,10*ROW('Sanitation Data'!F38))="","",OFFSET('Sanitation Data'!$F$28,0,10*ROW('Sanitation Data'!F38)))</f>
        <v/>
      </c>
      <c r="CV44" s="353" t="str">
        <f ca="1">+IF(OFFSET('Sanitation Data'!$F$29,0,10*ROW('Sanitation Data'!F38))="","",OFFSET('Sanitation Data'!$F$29,0,10*ROW('Sanitation Data'!F38)))</f>
        <v/>
      </c>
      <c r="CW44" s="353" t="str">
        <f ca="1">+IF(OFFSET('Sanitation Data'!$F$30,0,10*ROW('Sanitation Data'!F38))="","",OFFSET('Sanitation Data'!$F$30,0,10*ROW('Sanitation Data'!F38)))</f>
        <v/>
      </c>
      <c r="CX44" s="353" t="str">
        <f ca="1">+IF(OFFSET('Sanitation Data'!$F$31,0,10*ROW('Sanitation Data'!F38))="","",OFFSET('Sanitation Data'!$F$31,0,10*ROW('Sanitation Data'!F38)))</f>
        <v/>
      </c>
      <c r="CY44" s="353" t="str">
        <f ca="1">+IF(OFFSET('Sanitation Data'!$F$32,0,10*ROW('Sanitation Data'!F38))="","",OFFSET('Sanitation Data'!$F$32,0,10*ROW('Sanitation Data'!F38)))</f>
        <v/>
      </c>
      <c r="CZ44" s="353" t="str">
        <f ca="1">+IF(OFFSET('Sanitation Data'!$G$28,0,10*ROW('Sanitation Data'!G38))="","",OFFSET('Sanitation Data'!$G$28,0,10*ROW('Sanitation Data'!G38)))</f>
        <v/>
      </c>
      <c r="DA44" s="353" t="str">
        <f ca="1">+IF(OFFSET('Sanitation Data'!$G$29,0,10*ROW('Sanitation Data'!G38))="","",OFFSET('Sanitation Data'!$G$29,0,10*ROW('Sanitation Data'!G38)))</f>
        <v/>
      </c>
      <c r="DB44" s="353" t="str">
        <f ca="1">+IF(OFFSET('Sanitation Data'!$G$30,0,10*ROW('Sanitation Data'!G38))="","",OFFSET('Sanitation Data'!$G$30,0,10*ROW('Sanitation Data'!G38)))</f>
        <v/>
      </c>
      <c r="DC44" s="353" t="str">
        <f ca="1">+IF(OFFSET('Sanitation Data'!$G$31,0,10*ROW('Sanitation Data'!G38))="","",OFFSET('Sanitation Data'!$G$31,0,10*ROW('Sanitation Data'!G38)))</f>
        <v/>
      </c>
      <c r="DD44" s="353" t="str">
        <f ca="1">+IF(OFFSET('Sanitation Data'!$G$32,0,10*ROW('Sanitation Data'!G38))="","",OFFSET('Sanitation Data'!$G$32,0,10*ROW('Sanitation Data'!G38)))</f>
        <v/>
      </c>
      <c r="DE44" s="353" t="str">
        <f ca="1">+IF(OFFSET('Sanitation Data'!$H$28,0,10*ROW('Sanitation Data'!H38))="","",OFFSET('Sanitation Data'!$H$28,0,10*ROW('Sanitation Data'!H38)))</f>
        <v/>
      </c>
      <c r="DF44" s="353" t="str">
        <f ca="1">+IF(OFFSET('Sanitation Data'!$H$29,0,10*ROW('Sanitation Data'!H38))="","",OFFSET('Sanitation Data'!$H$29,0,10*ROW('Sanitation Data'!H38)))</f>
        <v/>
      </c>
      <c r="DG44" s="353" t="str">
        <f ca="1">+IF(OFFSET('Sanitation Data'!$H$30,0,10*ROW('Sanitation Data'!H38))="","",OFFSET('Sanitation Data'!$H$30,0,10*ROW('Sanitation Data'!H38)))</f>
        <v/>
      </c>
      <c r="DH44" s="353" t="str">
        <f ca="1">+IF(OFFSET('Sanitation Data'!$H$31,0,10*ROW('Sanitation Data'!H38))="","",OFFSET('Sanitation Data'!$H$31,0,10*ROW('Sanitation Data'!H38)))</f>
        <v/>
      </c>
      <c r="DI44" s="353" t="str">
        <f ca="1">+IF(OFFSET('Sanitation Data'!$H$32,0,10*ROW('Sanitation Data'!H38))="","",OFFSET('Sanitation Data'!$H$32,0,10*ROW('Sanitation Data'!H38)))</f>
        <v/>
      </c>
      <c r="DJ44" s="353" t="str">
        <f ca="1">+IF(OFFSET('Sanitation Data'!$I$28,0,10*ROW('Sanitation Data'!I38))="","",OFFSET('Sanitation Data'!$I$28,0,10*ROW('Sanitation Data'!I38)))</f>
        <v/>
      </c>
      <c r="DK44" s="353" t="str">
        <f ca="1">+IF(OFFSET('Sanitation Data'!$I$29,0,10*ROW('Sanitation Data'!I38))="","",OFFSET('Sanitation Data'!$I$29,0,10*ROW('Sanitation Data'!I38)))</f>
        <v/>
      </c>
      <c r="DL44" s="353" t="str">
        <f ca="1">+IF(OFFSET('Sanitation Data'!$I$30,0,10*ROW('Sanitation Data'!I38))="","",OFFSET('Sanitation Data'!$I$30,0,10*ROW('Sanitation Data'!I38)))</f>
        <v/>
      </c>
      <c r="DM44" s="353" t="str">
        <f ca="1">+IF(OFFSET('Sanitation Data'!$I$31,0,10*ROW('Sanitation Data'!I38))="","",OFFSET('Sanitation Data'!$I$31,0,10*ROW('Sanitation Data'!I38)))</f>
        <v/>
      </c>
      <c r="DN44" s="353" t="str">
        <f ca="1">+IF(OFFSET('Sanitation Data'!$I$32,0,10*ROW('Sanitation Data'!I38))="","",OFFSET('Sanitation Data'!$I$32,0,10*ROW('Sanitation Data'!I38)))</f>
        <v/>
      </c>
      <c r="DO44" s="353" t="str">
        <f ca="1">+IF(OFFSET('Hygiene Data'!$D$11,0,10*ROW('Hygiene Data'!D38))="","",OFFSET('Hygiene Data'!$D$11,0,10*ROW('Hygiene Data'!D38)))</f>
        <v/>
      </c>
      <c r="DP44" s="353" t="str">
        <f ca="1">+IF(OFFSET('Hygiene Data'!$D$12,0,10*ROW('Hygiene Data'!D38))="","",OFFSET('Hygiene Data'!$D$12,0,10*ROW('Hygiene Data'!D38)))</f>
        <v/>
      </c>
      <c r="DQ44" s="353" t="str">
        <f ca="1">+IF(OFFSET('Hygiene Data'!$D$13,0,10*ROW('Hygiene Data'!D38))="","",OFFSET('Hygiene Data'!$D$13,0,10*ROW('Hygiene Data'!D38)))</f>
        <v/>
      </c>
      <c r="DR44" s="353" t="str">
        <f ca="1">+IF(OFFSET('Hygiene Data'!$E$11,0,10*ROW('Hygiene Data'!E38))="","",OFFSET('Hygiene Data'!$E$11,0,10*ROW('Hygiene Data'!E38)))</f>
        <v/>
      </c>
      <c r="DS44" s="353" t="str">
        <f ca="1">+IF(OFFSET('Hygiene Data'!$E$12,0,10*ROW('Hygiene Data'!E38))="","",OFFSET('Hygiene Data'!$E$12,0,10*ROW('Hygiene Data'!E38)))</f>
        <v/>
      </c>
      <c r="DT44" s="353" t="str">
        <f ca="1">+IF(OFFSET('Hygiene Data'!$E$13,0,10*ROW('Hygiene Data'!E38))="","",OFFSET('Hygiene Data'!$E$13,0,10*ROW('Hygiene Data'!E38)))</f>
        <v/>
      </c>
      <c r="DU44" s="353" t="str">
        <f ca="1">+IF(OFFSET('Hygiene Data'!$F$11,0,10*ROW('Hygiene Data'!F38))="","",OFFSET('Hygiene Data'!$F$11,0,10*ROW('Hygiene Data'!F38)))</f>
        <v/>
      </c>
      <c r="DV44" s="353" t="str">
        <f ca="1">+IF(OFFSET('Hygiene Data'!$F$12,0,10*ROW('Hygiene Data'!F38))="","",OFFSET('Hygiene Data'!$F$12,0,10*ROW('Hygiene Data'!F38)))</f>
        <v/>
      </c>
      <c r="DW44" s="353" t="str">
        <f ca="1">+IF(OFFSET('Hygiene Data'!$F$13,0,10*ROW('Hygiene Data'!F38))="","",OFFSET('Hygiene Data'!$F$13,0,10*ROW('Hygiene Data'!F38)))</f>
        <v/>
      </c>
      <c r="DX44" s="353" t="str">
        <f ca="1">+IF(OFFSET('Hygiene Data'!$G$11,0,10*ROW('Hygiene Data'!G38))="","",OFFSET('Hygiene Data'!$G$11,0,10*ROW('Hygiene Data'!G38)))</f>
        <v/>
      </c>
      <c r="DY44" s="353" t="str">
        <f ca="1">+IF(OFFSET('Hygiene Data'!$G$12,0,10*ROW('Hygiene Data'!G38))="","",OFFSET('Hygiene Data'!$G$12,0,10*ROW('Hygiene Data'!G38)))</f>
        <v/>
      </c>
      <c r="DZ44" s="353" t="str">
        <f ca="1">+IF(OFFSET('Hygiene Data'!$G$13,0,10*ROW('Hygiene Data'!G38))="","",OFFSET('Hygiene Data'!$G$13,0,10*ROW('Hygiene Data'!G38)))</f>
        <v/>
      </c>
      <c r="EA44" s="353" t="str">
        <f ca="1">+IF(OFFSET('Hygiene Data'!$H$11,0,10*ROW('Hygiene Data'!H38))="","",OFFSET('Hygiene Data'!$H$11,0,10*ROW('Hygiene Data'!H38)))</f>
        <v/>
      </c>
      <c r="EB44" s="353" t="str">
        <f ca="1">+IF(OFFSET('Hygiene Data'!$H$12,0,10*ROW('Hygiene Data'!H38))="","",OFFSET('Hygiene Data'!$H$12,0,10*ROW('Hygiene Data'!H38)))</f>
        <v/>
      </c>
      <c r="EC44" s="353" t="str">
        <f ca="1">+IF(OFFSET('Hygiene Data'!$H$13,0,10*ROW('Hygiene Data'!H38))="","",OFFSET('Hygiene Data'!$H$13,0,10*ROW('Hygiene Data'!H38)))</f>
        <v/>
      </c>
      <c r="ED44" s="353" t="str">
        <f ca="1">+IF(OFFSET('Hygiene Data'!$I$11,0,10*ROW('Hygiene Data'!I38))="","",OFFSET('Hygiene Data'!$I$11,0,10*ROW('Hygiene Data'!I38)))</f>
        <v/>
      </c>
      <c r="EE44" s="353" t="str">
        <f ca="1">+IF(OFFSET('Hygiene Data'!$I$12,0,10*ROW('Hygiene Data'!I38))="","",OFFSET('Hygiene Data'!$I$12,0,10*ROW('Hygiene Data'!I38)))</f>
        <v/>
      </c>
      <c r="EF44" s="353" t="str">
        <f ca="1">+IF(OFFSET('Hygiene Data'!$I$13,0,10*ROW('Hygiene Data'!I38))="","",OFFSET('Hygiene Data'!$I$13,0,10*ROW('Hygiene Data'!I38)))</f>
        <v/>
      </c>
    </row>
    <row r="45" spans="1:136" x14ac:dyDescent="0.25">
      <c r="A45" s="462" t="str">
        <f ca="1">+IF(OFFSET('Water Data'!$B$2,0,10*ROW('Water Data'!E39))="","",OFFSET('Water Data'!$B$2,0,10*ROW('Water Data'!E39)))</f>
        <v/>
      </c>
      <c r="B45" s="46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89" t="str">
        <f t="shared" ca="1" si="0"/>
        <v/>
      </c>
      <c r="D45" s="49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6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3" t="str">
        <f ca="1">+IF(OFFSET('Water Data'!$D$27,0,10*ROW('Water Data'!D39))="","",OFFSET('Water Data'!$D$27,0,10*ROW('Water Data'!D39)))</f>
        <v/>
      </c>
      <c r="BT45" s="353" t="str">
        <f ca="1">+IF(OFFSET('Water Data'!$D$28,0,10*ROW('Water Data'!D39))="","",OFFSET('Water Data'!$D$28,0,10*ROW('Water Data'!D39)))</f>
        <v/>
      </c>
      <c r="BU45" s="353" t="str">
        <f ca="1">+IF(OFFSET('Water Data'!$D$29,0,10*ROW('Water Data'!D39))="","",OFFSET('Water Data'!$D$29,0,10*ROW('Water Data'!D39)))</f>
        <v/>
      </c>
      <c r="BV45" s="353" t="str">
        <f ca="1">+IF(OFFSET('Water Data'!$E$27,0,10*ROW('Water Data'!E39))="","",OFFSET('Water Data'!$E$27,0,10*ROW('Water Data'!E39)))</f>
        <v/>
      </c>
      <c r="BW45" s="353" t="str">
        <f ca="1">+IF(OFFSET('Water Data'!$E$28,0,10*ROW('Water Data'!E39))="","",OFFSET('Water Data'!$E$28,0,10*ROW('Water Data'!E39)))</f>
        <v/>
      </c>
      <c r="BX45" s="353" t="str">
        <f ca="1">+IF(OFFSET('Water Data'!$E$29,0,10*ROW('Water Data'!E39))="","",OFFSET('Water Data'!$E$29,0,10*ROW('Water Data'!E39)))</f>
        <v/>
      </c>
      <c r="BY45" s="353" t="str">
        <f ca="1">+IF(OFFSET('Water Data'!$F$27,0,10*ROW('Water Data'!F39))="","",OFFSET('Water Data'!$F$27,0,10*ROW('Water Data'!F39)))</f>
        <v/>
      </c>
      <c r="BZ45" s="353" t="str">
        <f ca="1">+IF(OFFSET('Water Data'!$F$28,0,10*ROW('Water Data'!F39))="","",OFFSET('Water Data'!$F$28,0,10*ROW('Water Data'!F39)))</f>
        <v/>
      </c>
      <c r="CA45" s="353" t="str">
        <f ca="1">+IF(OFFSET('Water Data'!$F$29,0,10*ROW('Water Data'!F39))="","",OFFSET('Water Data'!$F$29,0,10*ROW('Water Data'!F39)))</f>
        <v/>
      </c>
      <c r="CB45" s="353" t="str">
        <f ca="1">+IF(OFFSET('Water Data'!$G$27,0,10*ROW('Water Data'!G39))="","",OFFSET('Water Data'!$G$27,0,10*ROW('Water Data'!G39)))</f>
        <v/>
      </c>
      <c r="CC45" s="353" t="str">
        <f ca="1">+IF(OFFSET('Water Data'!$G$28,0,10*ROW('Water Data'!G39))="","",OFFSET('Water Data'!$G$28,0,10*ROW('Water Data'!G39)))</f>
        <v/>
      </c>
      <c r="CD45" s="353" t="str">
        <f ca="1">+IF(OFFSET('Water Data'!$G$29,0,10*ROW('Water Data'!G39))="","",OFFSET('Water Data'!$G$29,0,10*ROW('Water Data'!G39)))</f>
        <v/>
      </c>
      <c r="CE45" s="353" t="str">
        <f ca="1">+IF(OFFSET('Water Data'!$H$27,0,10*ROW('Water Data'!H39))="","",OFFSET('Water Data'!$H$27,0,10*ROW('Water Data'!H39)))</f>
        <v/>
      </c>
      <c r="CF45" s="353" t="str">
        <f ca="1">+IF(OFFSET('Water Data'!$H$28,0,10*ROW('Water Data'!H39))="","",OFFSET('Water Data'!$H$28,0,10*ROW('Water Data'!H39)))</f>
        <v/>
      </c>
      <c r="CG45" s="353" t="str">
        <f ca="1">+IF(OFFSET('Water Data'!$H$29,0,10*ROW('Water Data'!H39))="","",OFFSET('Water Data'!$H$29,0,10*ROW('Water Data'!H39)))</f>
        <v/>
      </c>
      <c r="CH45" s="353" t="str">
        <f ca="1">+IF(OFFSET('Water Data'!$I$27,0,10*ROW('Water Data'!I39))="","",OFFSET('Water Data'!$I$27,0,10*ROW('Water Data'!I39)))</f>
        <v/>
      </c>
      <c r="CI45" s="353" t="str">
        <f ca="1">+IF(OFFSET('Water Data'!$I$28,0,10*ROW('Water Data'!I39))="","",OFFSET('Water Data'!$I$28,0,10*ROW('Water Data'!I39)))</f>
        <v/>
      </c>
      <c r="CJ45" s="353" t="str">
        <f ca="1">+IF(OFFSET('Water Data'!$I$29,0,10*ROW('Water Data'!I39))="","",OFFSET('Water Data'!$I$29,0,10*ROW('Water Data'!I39)))</f>
        <v/>
      </c>
      <c r="CK45" s="353" t="str">
        <f ca="1">+IF(OFFSET('Sanitation Data'!$D$28,0,10*ROW('Sanitation Data'!D39))="","",OFFSET('Sanitation Data'!$D$28,0,10*ROW('Sanitation Data'!D39)))</f>
        <v/>
      </c>
      <c r="CL45" s="353" t="str">
        <f ca="1">+IF(OFFSET('Sanitation Data'!$D$29,0,10*ROW('Sanitation Data'!D39))="","",OFFSET('Sanitation Data'!$D$29,0,10*ROW('Sanitation Data'!D39)))</f>
        <v/>
      </c>
      <c r="CM45" s="353" t="str">
        <f ca="1">+IF(OFFSET('Sanitation Data'!$D$30,0,10*ROW('Sanitation Data'!D39))="","",OFFSET('Sanitation Data'!$D$30,0,10*ROW('Sanitation Data'!D39)))</f>
        <v/>
      </c>
      <c r="CN45" s="353" t="str">
        <f ca="1">+IF(OFFSET('Sanitation Data'!$D$31,0,10*ROW('Sanitation Data'!D39))="","",OFFSET('Sanitation Data'!$D$31,0,10*ROW('Sanitation Data'!D39)))</f>
        <v/>
      </c>
      <c r="CO45" s="353" t="str">
        <f ca="1">+IF(OFFSET('Sanitation Data'!$D$32,0,10*ROW('Sanitation Data'!D39))="","",OFFSET('Sanitation Data'!$D$32,0,10*ROW('Sanitation Data'!D39)))</f>
        <v/>
      </c>
      <c r="CP45" s="353" t="str">
        <f ca="1">+IF(OFFSET('Sanitation Data'!$E$28,0,10*ROW('Sanitation Data'!E39))="","",OFFSET('Sanitation Data'!$E$28,0,10*ROW('Sanitation Data'!E39)))</f>
        <v/>
      </c>
      <c r="CQ45" s="353" t="str">
        <f ca="1">+IF(OFFSET('Sanitation Data'!$E$29,0,10*ROW('Sanitation Data'!E39))="","",OFFSET('Sanitation Data'!$E$29,0,10*ROW('Sanitation Data'!E39)))</f>
        <v/>
      </c>
      <c r="CR45" s="353" t="str">
        <f ca="1">+IF(OFFSET('Sanitation Data'!$E$30,0,10*ROW('Sanitation Data'!E39))="","",OFFSET('Sanitation Data'!$E$30,0,10*ROW('Sanitation Data'!E39)))</f>
        <v/>
      </c>
      <c r="CS45" s="353" t="str">
        <f ca="1">+IF(OFFSET('Sanitation Data'!$E$31,0,10*ROW('Sanitation Data'!E39))="","",OFFSET('Sanitation Data'!$E$31,0,10*ROW('Sanitation Data'!E39)))</f>
        <v/>
      </c>
      <c r="CT45" s="353" t="str">
        <f ca="1">+IF(OFFSET('Sanitation Data'!$E$32,0,10*ROW('Sanitation Data'!E39))="","",OFFSET('Sanitation Data'!$E$32,0,10*ROW('Sanitation Data'!E39)))</f>
        <v/>
      </c>
      <c r="CU45" s="353" t="str">
        <f ca="1">+IF(OFFSET('Sanitation Data'!$F$28,0,10*ROW('Sanitation Data'!F39))="","",OFFSET('Sanitation Data'!$F$28,0,10*ROW('Sanitation Data'!F39)))</f>
        <v/>
      </c>
      <c r="CV45" s="353" t="str">
        <f ca="1">+IF(OFFSET('Sanitation Data'!$F$29,0,10*ROW('Sanitation Data'!F39))="","",OFFSET('Sanitation Data'!$F$29,0,10*ROW('Sanitation Data'!F39)))</f>
        <v/>
      </c>
      <c r="CW45" s="353" t="str">
        <f ca="1">+IF(OFFSET('Sanitation Data'!$F$30,0,10*ROW('Sanitation Data'!F39))="","",OFFSET('Sanitation Data'!$F$30,0,10*ROW('Sanitation Data'!F39)))</f>
        <v/>
      </c>
      <c r="CX45" s="353" t="str">
        <f ca="1">+IF(OFFSET('Sanitation Data'!$F$31,0,10*ROW('Sanitation Data'!F39))="","",OFFSET('Sanitation Data'!$F$31,0,10*ROW('Sanitation Data'!F39)))</f>
        <v/>
      </c>
      <c r="CY45" s="353" t="str">
        <f ca="1">+IF(OFFSET('Sanitation Data'!$F$32,0,10*ROW('Sanitation Data'!F39))="","",OFFSET('Sanitation Data'!$F$32,0,10*ROW('Sanitation Data'!F39)))</f>
        <v/>
      </c>
      <c r="CZ45" s="353" t="str">
        <f ca="1">+IF(OFFSET('Sanitation Data'!$G$28,0,10*ROW('Sanitation Data'!G39))="","",OFFSET('Sanitation Data'!$G$28,0,10*ROW('Sanitation Data'!G39)))</f>
        <v/>
      </c>
      <c r="DA45" s="353" t="str">
        <f ca="1">+IF(OFFSET('Sanitation Data'!$G$29,0,10*ROW('Sanitation Data'!G39))="","",OFFSET('Sanitation Data'!$G$29,0,10*ROW('Sanitation Data'!G39)))</f>
        <v/>
      </c>
      <c r="DB45" s="353" t="str">
        <f ca="1">+IF(OFFSET('Sanitation Data'!$G$30,0,10*ROW('Sanitation Data'!G39))="","",OFFSET('Sanitation Data'!$G$30,0,10*ROW('Sanitation Data'!G39)))</f>
        <v/>
      </c>
      <c r="DC45" s="353" t="str">
        <f ca="1">+IF(OFFSET('Sanitation Data'!$G$31,0,10*ROW('Sanitation Data'!G39))="","",OFFSET('Sanitation Data'!$G$31,0,10*ROW('Sanitation Data'!G39)))</f>
        <v/>
      </c>
      <c r="DD45" s="353" t="str">
        <f ca="1">+IF(OFFSET('Sanitation Data'!$G$32,0,10*ROW('Sanitation Data'!G39))="","",OFFSET('Sanitation Data'!$G$32,0,10*ROW('Sanitation Data'!G39)))</f>
        <v/>
      </c>
      <c r="DE45" s="353" t="str">
        <f ca="1">+IF(OFFSET('Sanitation Data'!$H$28,0,10*ROW('Sanitation Data'!H39))="","",OFFSET('Sanitation Data'!$H$28,0,10*ROW('Sanitation Data'!H39)))</f>
        <v/>
      </c>
      <c r="DF45" s="353" t="str">
        <f ca="1">+IF(OFFSET('Sanitation Data'!$H$29,0,10*ROW('Sanitation Data'!H39))="","",OFFSET('Sanitation Data'!$H$29,0,10*ROW('Sanitation Data'!H39)))</f>
        <v/>
      </c>
      <c r="DG45" s="353" t="str">
        <f ca="1">+IF(OFFSET('Sanitation Data'!$H$30,0,10*ROW('Sanitation Data'!H39))="","",OFFSET('Sanitation Data'!$H$30,0,10*ROW('Sanitation Data'!H39)))</f>
        <v/>
      </c>
      <c r="DH45" s="353" t="str">
        <f ca="1">+IF(OFFSET('Sanitation Data'!$H$31,0,10*ROW('Sanitation Data'!H39))="","",OFFSET('Sanitation Data'!$H$31,0,10*ROW('Sanitation Data'!H39)))</f>
        <v/>
      </c>
      <c r="DI45" s="353" t="str">
        <f ca="1">+IF(OFFSET('Sanitation Data'!$H$32,0,10*ROW('Sanitation Data'!H39))="","",OFFSET('Sanitation Data'!$H$32,0,10*ROW('Sanitation Data'!H39)))</f>
        <v/>
      </c>
      <c r="DJ45" s="353" t="str">
        <f ca="1">+IF(OFFSET('Sanitation Data'!$I$28,0,10*ROW('Sanitation Data'!I39))="","",OFFSET('Sanitation Data'!$I$28,0,10*ROW('Sanitation Data'!I39)))</f>
        <v/>
      </c>
      <c r="DK45" s="353" t="str">
        <f ca="1">+IF(OFFSET('Sanitation Data'!$I$29,0,10*ROW('Sanitation Data'!I39))="","",OFFSET('Sanitation Data'!$I$29,0,10*ROW('Sanitation Data'!I39)))</f>
        <v/>
      </c>
      <c r="DL45" s="353" t="str">
        <f ca="1">+IF(OFFSET('Sanitation Data'!$I$30,0,10*ROW('Sanitation Data'!I39))="","",OFFSET('Sanitation Data'!$I$30,0,10*ROW('Sanitation Data'!I39)))</f>
        <v/>
      </c>
      <c r="DM45" s="353" t="str">
        <f ca="1">+IF(OFFSET('Sanitation Data'!$I$31,0,10*ROW('Sanitation Data'!I39))="","",OFFSET('Sanitation Data'!$I$31,0,10*ROW('Sanitation Data'!I39)))</f>
        <v/>
      </c>
      <c r="DN45" s="353" t="str">
        <f ca="1">+IF(OFFSET('Sanitation Data'!$I$32,0,10*ROW('Sanitation Data'!I39))="","",OFFSET('Sanitation Data'!$I$32,0,10*ROW('Sanitation Data'!I39)))</f>
        <v/>
      </c>
      <c r="DO45" s="353" t="str">
        <f ca="1">+IF(OFFSET('Hygiene Data'!$D$11,0,10*ROW('Hygiene Data'!D39))="","",OFFSET('Hygiene Data'!$D$11,0,10*ROW('Hygiene Data'!D39)))</f>
        <v/>
      </c>
      <c r="DP45" s="353" t="str">
        <f ca="1">+IF(OFFSET('Hygiene Data'!$D$12,0,10*ROW('Hygiene Data'!D39))="","",OFFSET('Hygiene Data'!$D$12,0,10*ROW('Hygiene Data'!D39)))</f>
        <v/>
      </c>
      <c r="DQ45" s="353" t="str">
        <f ca="1">+IF(OFFSET('Hygiene Data'!$D$13,0,10*ROW('Hygiene Data'!D39))="","",OFFSET('Hygiene Data'!$D$13,0,10*ROW('Hygiene Data'!D39)))</f>
        <v/>
      </c>
      <c r="DR45" s="353" t="str">
        <f ca="1">+IF(OFFSET('Hygiene Data'!$E$11,0,10*ROW('Hygiene Data'!E39))="","",OFFSET('Hygiene Data'!$E$11,0,10*ROW('Hygiene Data'!E39)))</f>
        <v/>
      </c>
      <c r="DS45" s="353" t="str">
        <f ca="1">+IF(OFFSET('Hygiene Data'!$E$12,0,10*ROW('Hygiene Data'!E39))="","",OFFSET('Hygiene Data'!$E$12,0,10*ROW('Hygiene Data'!E39)))</f>
        <v/>
      </c>
      <c r="DT45" s="353" t="str">
        <f ca="1">+IF(OFFSET('Hygiene Data'!$E$13,0,10*ROW('Hygiene Data'!E39))="","",OFFSET('Hygiene Data'!$E$13,0,10*ROW('Hygiene Data'!E39)))</f>
        <v/>
      </c>
      <c r="DU45" s="353" t="str">
        <f ca="1">+IF(OFFSET('Hygiene Data'!$F$11,0,10*ROW('Hygiene Data'!F39))="","",OFFSET('Hygiene Data'!$F$11,0,10*ROW('Hygiene Data'!F39)))</f>
        <v/>
      </c>
      <c r="DV45" s="353" t="str">
        <f ca="1">+IF(OFFSET('Hygiene Data'!$F$12,0,10*ROW('Hygiene Data'!F39))="","",OFFSET('Hygiene Data'!$F$12,0,10*ROW('Hygiene Data'!F39)))</f>
        <v/>
      </c>
      <c r="DW45" s="353" t="str">
        <f ca="1">+IF(OFFSET('Hygiene Data'!$F$13,0,10*ROW('Hygiene Data'!F39))="","",OFFSET('Hygiene Data'!$F$13,0,10*ROW('Hygiene Data'!F39)))</f>
        <v/>
      </c>
      <c r="DX45" s="353" t="str">
        <f ca="1">+IF(OFFSET('Hygiene Data'!$G$11,0,10*ROW('Hygiene Data'!G39))="","",OFFSET('Hygiene Data'!$G$11,0,10*ROW('Hygiene Data'!G39)))</f>
        <v/>
      </c>
      <c r="DY45" s="353" t="str">
        <f ca="1">+IF(OFFSET('Hygiene Data'!$G$12,0,10*ROW('Hygiene Data'!G39))="","",OFFSET('Hygiene Data'!$G$12,0,10*ROW('Hygiene Data'!G39)))</f>
        <v/>
      </c>
      <c r="DZ45" s="353" t="str">
        <f ca="1">+IF(OFFSET('Hygiene Data'!$G$13,0,10*ROW('Hygiene Data'!G39))="","",OFFSET('Hygiene Data'!$G$13,0,10*ROW('Hygiene Data'!G39)))</f>
        <v/>
      </c>
      <c r="EA45" s="353" t="str">
        <f ca="1">+IF(OFFSET('Hygiene Data'!$H$11,0,10*ROW('Hygiene Data'!H39))="","",OFFSET('Hygiene Data'!$H$11,0,10*ROW('Hygiene Data'!H39)))</f>
        <v/>
      </c>
      <c r="EB45" s="353" t="str">
        <f ca="1">+IF(OFFSET('Hygiene Data'!$H$12,0,10*ROW('Hygiene Data'!H39))="","",OFFSET('Hygiene Data'!$H$12,0,10*ROW('Hygiene Data'!H39)))</f>
        <v/>
      </c>
      <c r="EC45" s="353" t="str">
        <f ca="1">+IF(OFFSET('Hygiene Data'!$H$13,0,10*ROW('Hygiene Data'!H39))="","",OFFSET('Hygiene Data'!$H$13,0,10*ROW('Hygiene Data'!H39)))</f>
        <v/>
      </c>
      <c r="ED45" s="353" t="str">
        <f ca="1">+IF(OFFSET('Hygiene Data'!$I$11,0,10*ROW('Hygiene Data'!I39))="","",OFFSET('Hygiene Data'!$I$11,0,10*ROW('Hygiene Data'!I39)))</f>
        <v/>
      </c>
      <c r="EE45" s="353" t="str">
        <f ca="1">+IF(OFFSET('Hygiene Data'!$I$12,0,10*ROW('Hygiene Data'!I39))="","",OFFSET('Hygiene Data'!$I$12,0,10*ROW('Hygiene Data'!I39)))</f>
        <v/>
      </c>
      <c r="EF45" s="353" t="str">
        <f ca="1">+IF(OFFSET('Hygiene Data'!$I$13,0,10*ROW('Hygiene Data'!I39))="","",OFFSET('Hygiene Data'!$I$13,0,10*ROW('Hygiene Data'!I39)))</f>
        <v/>
      </c>
    </row>
    <row r="46" spans="1:136" x14ac:dyDescent="0.25">
      <c r="A46" s="462" t="str">
        <f ca="1">+IF(OFFSET('Water Data'!$B$2,0,10*ROW('Water Data'!E40))="","",OFFSET('Water Data'!$B$2,0,10*ROW('Water Data'!E40)))</f>
        <v/>
      </c>
      <c r="B46" s="46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89" t="str">
        <f t="shared" ca="1" si="0"/>
        <v/>
      </c>
      <c r="D46" s="49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6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3" t="str">
        <f ca="1">+IF(OFFSET('Water Data'!$D$27,0,10*ROW('Water Data'!D40))="","",OFFSET('Water Data'!$D$27,0,10*ROW('Water Data'!D40)))</f>
        <v/>
      </c>
      <c r="BT46" s="353" t="str">
        <f ca="1">+IF(OFFSET('Water Data'!$D$28,0,10*ROW('Water Data'!D40))="","",OFFSET('Water Data'!$D$28,0,10*ROW('Water Data'!D40)))</f>
        <v/>
      </c>
      <c r="BU46" s="353" t="str">
        <f ca="1">+IF(OFFSET('Water Data'!$D$29,0,10*ROW('Water Data'!D40))="","",OFFSET('Water Data'!$D$29,0,10*ROW('Water Data'!D40)))</f>
        <v/>
      </c>
      <c r="BV46" s="353" t="str">
        <f ca="1">+IF(OFFSET('Water Data'!$E$27,0,10*ROW('Water Data'!E40))="","",OFFSET('Water Data'!$E$27,0,10*ROW('Water Data'!E40)))</f>
        <v/>
      </c>
      <c r="BW46" s="353" t="str">
        <f ca="1">+IF(OFFSET('Water Data'!$E$28,0,10*ROW('Water Data'!E40))="","",OFFSET('Water Data'!$E$28,0,10*ROW('Water Data'!E40)))</f>
        <v/>
      </c>
      <c r="BX46" s="353" t="str">
        <f ca="1">+IF(OFFSET('Water Data'!$E$29,0,10*ROW('Water Data'!E40))="","",OFFSET('Water Data'!$E$29,0,10*ROW('Water Data'!E40)))</f>
        <v/>
      </c>
      <c r="BY46" s="353" t="str">
        <f ca="1">+IF(OFFSET('Water Data'!$F$27,0,10*ROW('Water Data'!F40))="","",OFFSET('Water Data'!$F$27,0,10*ROW('Water Data'!F40)))</f>
        <v/>
      </c>
      <c r="BZ46" s="353" t="str">
        <f ca="1">+IF(OFFSET('Water Data'!$F$28,0,10*ROW('Water Data'!F40))="","",OFFSET('Water Data'!$F$28,0,10*ROW('Water Data'!F40)))</f>
        <v/>
      </c>
      <c r="CA46" s="353" t="str">
        <f ca="1">+IF(OFFSET('Water Data'!$F$29,0,10*ROW('Water Data'!F40))="","",OFFSET('Water Data'!$F$29,0,10*ROW('Water Data'!F40)))</f>
        <v/>
      </c>
      <c r="CB46" s="353" t="str">
        <f ca="1">+IF(OFFSET('Water Data'!$G$27,0,10*ROW('Water Data'!G40))="","",OFFSET('Water Data'!$G$27,0,10*ROW('Water Data'!G40)))</f>
        <v/>
      </c>
      <c r="CC46" s="353" t="str">
        <f ca="1">+IF(OFFSET('Water Data'!$G$28,0,10*ROW('Water Data'!G40))="","",OFFSET('Water Data'!$G$28,0,10*ROW('Water Data'!G40)))</f>
        <v/>
      </c>
      <c r="CD46" s="353" t="str">
        <f ca="1">+IF(OFFSET('Water Data'!$G$29,0,10*ROW('Water Data'!G40))="","",OFFSET('Water Data'!$G$29,0,10*ROW('Water Data'!G40)))</f>
        <v/>
      </c>
      <c r="CE46" s="353" t="str">
        <f ca="1">+IF(OFFSET('Water Data'!$H$27,0,10*ROW('Water Data'!H40))="","",OFFSET('Water Data'!$H$27,0,10*ROW('Water Data'!H40)))</f>
        <v/>
      </c>
      <c r="CF46" s="353" t="str">
        <f ca="1">+IF(OFFSET('Water Data'!$H$28,0,10*ROW('Water Data'!H40))="","",OFFSET('Water Data'!$H$28,0,10*ROW('Water Data'!H40)))</f>
        <v/>
      </c>
      <c r="CG46" s="353" t="str">
        <f ca="1">+IF(OFFSET('Water Data'!$H$29,0,10*ROW('Water Data'!H40))="","",OFFSET('Water Data'!$H$29,0,10*ROW('Water Data'!H40)))</f>
        <v/>
      </c>
      <c r="CH46" s="353" t="str">
        <f ca="1">+IF(OFFSET('Water Data'!$I$27,0,10*ROW('Water Data'!I40))="","",OFFSET('Water Data'!$I$27,0,10*ROW('Water Data'!I40)))</f>
        <v/>
      </c>
      <c r="CI46" s="353" t="str">
        <f ca="1">+IF(OFFSET('Water Data'!$I$28,0,10*ROW('Water Data'!I40))="","",OFFSET('Water Data'!$I$28,0,10*ROW('Water Data'!I40)))</f>
        <v/>
      </c>
      <c r="CJ46" s="353" t="str">
        <f ca="1">+IF(OFFSET('Water Data'!$I$29,0,10*ROW('Water Data'!I40))="","",OFFSET('Water Data'!$I$29,0,10*ROW('Water Data'!I40)))</f>
        <v/>
      </c>
      <c r="CK46" s="353" t="str">
        <f ca="1">+IF(OFFSET('Sanitation Data'!$D$28,0,10*ROW('Sanitation Data'!D40))="","",OFFSET('Sanitation Data'!$D$28,0,10*ROW('Sanitation Data'!D40)))</f>
        <v/>
      </c>
      <c r="CL46" s="353" t="str">
        <f ca="1">+IF(OFFSET('Sanitation Data'!$D$29,0,10*ROW('Sanitation Data'!D40))="","",OFFSET('Sanitation Data'!$D$29,0,10*ROW('Sanitation Data'!D40)))</f>
        <v/>
      </c>
      <c r="CM46" s="353" t="str">
        <f ca="1">+IF(OFFSET('Sanitation Data'!$D$30,0,10*ROW('Sanitation Data'!D40))="","",OFFSET('Sanitation Data'!$D$30,0,10*ROW('Sanitation Data'!D40)))</f>
        <v/>
      </c>
      <c r="CN46" s="353" t="str">
        <f ca="1">+IF(OFFSET('Sanitation Data'!$D$31,0,10*ROW('Sanitation Data'!D40))="","",OFFSET('Sanitation Data'!$D$31,0,10*ROW('Sanitation Data'!D40)))</f>
        <v/>
      </c>
      <c r="CO46" s="353" t="str">
        <f ca="1">+IF(OFFSET('Sanitation Data'!$D$32,0,10*ROW('Sanitation Data'!D40))="","",OFFSET('Sanitation Data'!$D$32,0,10*ROW('Sanitation Data'!D40)))</f>
        <v/>
      </c>
      <c r="CP46" s="353" t="str">
        <f ca="1">+IF(OFFSET('Sanitation Data'!$E$28,0,10*ROW('Sanitation Data'!E40))="","",OFFSET('Sanitation Data'!$E$28,0,10*ROW('Sanitation Data'!E40)))</f>
        <v/>
      </c>
      <c r="CQ46" s="353" t="str">
        <f ca="1">+IF(OFFSET('Sanitation Data'!$E$29,0,10*ROW('Sanitation Data'!E40))="","",OFFSET('Sanitation Data'!$E$29,0,10*ROW('Sanitation Data'!E40)))</f>
        <v/>
      </c>
      <c r="CR46" s="353" t="str">
        <f ca="1">+IF(OFFSET('Sanitation Data'!$E$30,0,10*ROW('Sanitation Data'!E40))="","",OFFSET('Sanitation Data'!$E$30,0,10*ROW('Sanitation Data'!E40)))</f>
        <v/>
      </c>
      <c r="CS46" s="353" t="str">
        <f ca="1">+IF(OFFSET('Sanitation Data'!$E$31,0,10*ROW('Sanitation Data'!E40))="","",OFFSET('Sanitation Data'!$E$31,0,10*ROW('Sanitation Data'!E40)))</f>
        <v/>
      </c>
      <c r="CT46" s="353" t="str">
        <f ca="1">+IF(OFFSET('Sanitation Data'!$E$32,0,10*ROW('Sanitation Data'!E40))="","",OFFSET('Sanitation Data'!$E$32,0,10*ROW('Sanitation Data'!E40)))</f>
        <v/>
      </c>
      <c r="CU46" s="353" t="str">
        <f ca="1">+IF(OFFSET('Sanitation Data'!$F$28,0,10*ROW('Sanitation Data'!F40))="","",OFFSET('Sanitation Data'!$F$28,0,10*ROW('Sanitation Data'!F40)))</f>
        <v/>
      </c>
      <c r="CV46" s="353" t="str">
        <f ca="1">+IF(OFFSET('Sanitation Data'!$F$29,0,10*ROW('Sanitation Data'!F40))="","",OFFSET('Sanitation Data'!$F$29,0,10*ROW('Sanitation Data'!F40)))</f>
        <v/>
      </c>
      <c r="CW46" s="353" t="str">
        <f ca="1">+IF(OFFSET('Sanitation Data'!$F$30,0,10*ROW('Sanitation Data'!F40))="","",OFFSET('Sanitation Data'!$F$30,0,10*ROW('Sanitation Data'!F40)))</f>
        <v/>
      </c>
      <c r="CX46" s="353" t="str">
        <f ca="1">+IF(OFFSET('Sanitation Data'!$F$31,0,10*ROW('Sanitation Data'!F40))="","",OFFSET('Sanitation Data'!$F$31,0,10*ROW('Sanitation Data'!F40)))</f>
        <v/>
      </c>
      <c r="CY46" s="353" t="str">
        <f ca="1">+IF(OFFSET('Sanitation Data'!$F$32,0,10*ROW('Sanitation Data'!F40))="","",OFFSET('Sanitation Data'!$F$32,0,10*ROW('Sanitation Data'!F40)))</f>
        <v/>
      </c>
      <c r="CZ46" s="353" t="str">
        <f ca="1">+IF(OFFSET('Sanitation Data'!$G$28,0,10*ROW('Sanitation Data'!G40))="","",OFFSET('Sanitation Data'!$G$28,0,10*ROW('Sanitation Data'!G40)))</f>
        <v/>
      </c>
      <c r="DA46" s="353" t="str">
        <f ca="1">+IF(OFFSET('Sanitation Data'!$G$29,0,10*ROW('Sanitation Data'!G40))="","",OFFSET('Sanitation Data'!$G$29,0,10*ROW('Sanitation Data'!G40)))</f>
        <v/>
      </c>
      <c r="DB46" s="353" t="str">
        <f ca="1">+IF(OFFSET('Sanitation Data'!$G$30,0,10*ROW('Sanitation Data'!G40))="","",OFFSET('Sanitation Data'!$G$30,0,10*ROW('Sanitation Data'!G40)))</f>
        <v/>
      </c>
      <c r="DC46" s="353" t="str">
        <f ca="1">+IF(OFFSET('Sanitation Data'!$G$31,0,10*ROW('Sanitation Data'!G40))="","",OFFSET('Sanitation Data'!$G$31,0,10*ROW('Sanitation Data'!G40)))</f>
        <v/>
      </c>
      <c r="DD46" s="353" t="str">
        <f ca="1">+IF(OFFSET('Sanitation Data'!$G$32,0,10*ROW('Sanitation Data'!G40))="","",OFFSET('Sanitation Data'!$G$32,0,10*ROW('Sanitation Data'!G40)))</f>
        <v/>
      </c>
      <c r="DE46" s="353" t="str">
        <f ca="1">+IF(OFFSET('Sanitation Data'!$H$28,0,10*ROW('Sanitation Data'!H40))="","",OFFSET('Sanitation Data'!$H$28,0,10*ROW('Sanitation Data'!H40)))</f>
        <v/>
      </c>
      <c r="DF46" s="353" t="str">
        <f ca="1">+IF(OFFSET('Sanitation Data'!$H$29,0,10*ROW('Sanitation Data'!H40))="","",OFFSET('Sanitation Data'!$H$29,0,10*ROW('Sanitation Data'!H40)))</f>
        <v/>
      </c>
      <c r="DG46" s="353" t="str">
        <f ca="1">+IF(OFFSET('Sanitation Data'!$H$30,0,10*ROW('Sanitation Data'!H40))="","",OFFSET('Sanitation Data'!$H$30,0,10*ROW('Sanitation Data'!H40)))</f>
        <v/>
      </c>
      <c r="DH46" s="353" t="str">
        <f ca="1">+IF(OFFSET('Sanitation Data'!$H$31,0,10*ROW('Sanitation Data'!H40))="","",OFFSET('Sanitation Data'!$H$31,0,10*ROW('Sanitation Data'!H40)))</f>
        <v/>
      </c>
      <c r="DI46" s="353" t="str">
        <f ca="1">+IF(OFFSET('Sanitation Data'!$H$32,0,10*ROW('Sanitation Data'!H40))="","",OFFSET('Sanitation Data'!$H$32,0,10*ROW('Sanitation Data'!H40)))</f>
        <v/>
      </c>
      <c r="DJ46" s="353" t="str">
        <f ca="1">+IF(OFFSET('Sanitation Data'!$I$28,0,10*ROW('Sanitation Data'!I40))="","",OFFSET('Sanitation Data'!$I$28,0,10*ROW('Sanitation Data'!I40)))</f>
        <v/>
      </c>
      <c r="DK46" s="353" t="str">
        <f ca="1">+IF(OFFSET('Sanitation Data'!$I$29,0,10*ROW('Sanitation Data'!I40))="","",OFFSET('Sanitation Data'!$I$29,0,10*ROW('Sanitation Data'!I40)))</f>
        <v/>
      </c>
      <c r="DL46" s="353" t="str">
        <f ca="1">+IF(OFFSET('Sanitation Data'!$I$30,0,10*ROW('Sanitation Data'!I40))="","",OFFSET('Sanitation Data'!$I$30,0,10*ROW('Sanitation Data'!I40)))</f>
        <v/>
      </c>
      <c r="DM46" s="353" t="str">
        <f ca="1">+IF(OFFSET('Sanitation Data'!$I$31,0,10*ROW('Sanitation Data'!I40))="","",OFFSET('Sanitation Data'!$I$31,0,10*ROW('Sanitation Data'!I40)))</f>
        <v/>
      </c>
      <c r="DN46" s="353" t="str">
        <f ca="1">+IF(OFFSET('Sanitation Data'!$I$32,0,10*ROW('Sanitation Data'!I40))="","",OFFSET('Sanitation Data'!$I$32,0,10*ROW('Sanitation Data'!I40)))</f>
        <v/>
      </c>
      <c r="DO46" s="353" t="str">
        <f ca="1">+IF(OFFSET('Hygiene Data'!$D$11,0,10*ROW('Hygiene Data'!D40))="","",OFFSET('Hygiene Data'!$D$11,0,10*ROW('Hygiene Data'!D40)))</f>
        <v/>
      </c>
      <c r="DP46" s="353" t="str">
        <f ca="1">+IF(OFFSET('Hygiene Data'!$D$12,0,10*ROW('Hygiene Data'!D40))="","",OFFSET('Hygiene Data'!$D$12,0,10*ROW('Hygiene Data'!D40)))</f>
        <v/>
      </c>
      <c r="DQ46" s="353" t="str">
        <f ca="1">+IF(OFFSET('Hygiene Data'!$D$13,0,10*ROW('Hygiene Data'!D40))="","",OFFSET('Hygiene Data'!$D$13,0,10*ROW('Hygiene Data'!D40)))</f>
        <v/>
      </c>
      <c r="DR46" s="353" t="str">
        <f ca="1">+IF(OFFSET('Hygiene Data'!$E$11,0,10*ROW('Hygiene Data'!E40))="","",OFFSET('Hygiene Data'!$E$11,0,10*ROW('Hygiene Data'!E40)))</f>
        <v/>
      </c>
      <c r="DS46" s="353" t="str">
        <f ca="1">+IF(OFFSET('Hygiene Data'!$E$12,0,10*ROW('Hygiene Data'!E40))="","",OFFSET('Hygiene Data'!$E$12,0,10*ROW('Hygiene Data'!E40)))</f>
        <v/>
      </c>
      <c r="DT46" s="353" t="str">
        <f ca="1">+IF(OFFSET('Hygiene Data'!$E$13,0,10*ROW('Hygiene Data'!E40))="","",OFFSET('Hygiene Data'!$E$13,0,10*ROW('Hygiene Data'!E40)))</f>
        <v/>
      </c>
      <c r="DU46" s="353" t="str">
        <f ca="1">+IF(OFFSET('Hygiene Data'!$F$11,0,10*ROW('Hygiene Data'!F40))="","",OFFSET('Hygiene Data'!$F$11,0,10*ROW('Hygiene Data'!F40)))</f>
        <v/>
      </c>
      <c r="DV46" s="353" t="str">
        <f ca="1">+IF(OFFSET('Hygiene Data'!$F$12,0,10*ROW('Hygiene Data'!F40))="","",OFFSET('Hygiene Data'!$F$12,0,10*ROW('Hygiene Data'!F40)))</f>
        <v/>
      </c>
      <c r="DW46" s="353" t="str">
        <f ca="1">+IF(OFFSET('Hygiene Data'!$F$13,0,10*ROW('Hygiene Data'!F40))="","",OFFSET('Hygiene Data'!$F$13,0,10*ROW('Hygiene Data'!F40)))</f>
        <v/>
      </c>
      <c r="DX46" s="353" t="str">
        <f ca="1">+IF(OFFSET('Hygiene Data'!$G$11,0,10*ROW('Hygiene Data'!G40))="","",OFFSET('Hygiene Data'!$G$11,0,10*ROW('Hygiene Data'!G40)))</f>
        <v/>
      </c>
      <c r="DY46" s="353" t="str">
        <f ca="1">+IF(OFFSET('Hygiene Data'!$G$12,0,10*ROW('Hygiene Data'!G40))="","",OFFSET('Hygiene Data'!$G$12,0,10*ROW('Hygiene Data'!G40)))</f>
        <v/>
      </c>
      <c r="DZ46" s="353" t="str">
        <f ca="1">+IF(OFFSET('Hygiene Data'!$G$13,0,10*ROW('Hygiene Data'!G40))="","",OFFSET('Hygiene Data'!$G$13,0,10*ROW('Hygiene Data'!G40)))</f>
        <v/>
      </c>
      <c r="EA46" s="353" t="str">
        <f ca="1">+IF(OFFSET('Hygiene Data'!$H$11,0,10*ROW('Hygiene Data'!H40))="","",OFFSET('Hygiene Data'!$H$11,0,10*ROW('Hygiene Data'!H40)))</f>
        <v/>
      </c>
      <c r="EB46" s="353" t="str">
        <f ca="1">+IF(OFFSET('Hygiene Data'!$H$12,0,10*ROW('Hygiene Data'!H40))="","",OFFSET('Hygiene Data'!$H$12,0,10*ROW('Hygiene Data'!H40)))</f>
        <v/>
      </c>
      <c r="EC46" s="353" t="str">
        <f ca="1">+IF(OFFSET('Hygiene Data'!$H$13,0,10*ROW('Hygiene Data'!H40))="","",OFFSET('Hygiene Data'!$H$13,0,10*ROW('Hygiene Data'!H40)))</f>
        <v/>
      </c>
      <c r="ED46" s="353" t="str">
        <f ca="1">+IF(OFFSET('Hygiene Data'!$I$11,0,10*ROW('Hygiene Data'!I40))="","",OFFSET('Hygiene Data'!$I$11,0,10*ROW('Hygiene Data'!I40)))</f>
        <v/>
      </c>
      <c r="EE46" s="353" t="str">
        <f ca="1">+IF(OFFSET('Hygiene Data'!$I$12,0,10*ROW('Hygiene Data'!I40))="","",OFFSET('Hygiene Data'!$I$12,0,10*ROW('Hygiene Data'!I40)))</f>
        <v/>
      </c>
      <c r="EF46" s="353" t="str">
        <f ca="1">+IF(OFFSET('Hygiene Data'!$I$13,0,10*ROW('Hygiene Data'!I40))="","",OFFSET('Hygiene Data'!$I$13,0,10*ROW('Hygiene Data'!I40)))</f>
        <v/>
      </c>
    </row>
    <row r="47" spans="1:136" x14ac:dyDescent="0.25">
      <c r="A47" s="462" t="str">
        <f ca="1">+IF(OFFSET('Water Data'!$B$2,0,10*ROW('Water Data'!E41))="","",OFFSET('Water Data'!$B$2,0,10*ROW('Water Data'!E41)))</f>
        <v/>
      </c>
      <c r="B47" s="46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89" t="str">
        <f t="shared" ca="1" si="0"/>
        <v/>
      </c>
      <c r="D47" s="49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6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3" t="str">
        <f ca="1">+IF(OFFSET('Water Data'!$D$27,0,10*ROW('Water Data'!D41))="","",OFFSET('Water Data'!$D$27,0,10*ROW('Water Data'!D41)))</f>
        <v/>
      </c>
      <c r="BT47" s="353" t="str">
        <f ca="1">+IF(OFFSET('Water Data'!$D$28,0,10*ROW('Water Data'!D41))="","",OFFSET('Water Data'!$D$28,0,10*ROW('Water Data'!D41)))</f>
        <v/>
      </c>
      <c r="BU47" s="353" t="str">
        <f ca="1">+IF(OFFSET('Water Data'!$D$29,0,10*ROW('Water Data'!D41))="","",OFFSET('Water Data'!$D$29,0,10*ROW('Water Data'!D41)))</f>
        <v/>
      </c>
      <c r="BV47" s="353" t="str">
        <f ca="1">+IF(OFFSET('Water Data'!$E$27,0,10*ROW('Water Data'!E41))="","",OFFSET('Water Data'!$E$27,0,10*ROW('Water Data'!E41)))</f>
        <v/>
      </c>
      <c r="BW47" s="353" t="str">
        <f ca="1">+IF(OFFSET('Water Data'!$E$28,0,10*ROW('Water Data'!E41))="","",OFFSET('Water Data'!$E$28,0,10*ROW('Water Data'!E41)))</f>
        <v/>
      </c>
      <c r="BX47" s="353" t="str">
        <f ca="1">+IF(OFFSET('Water Data'!$E$29,0,10*ROW('Water Data'!E41))="","",OFFSET('Water Data'!$E$29,0,10*ROW('Water Data'!E41)))</f>
        <v/>
      </c>
      <c r="BY47" s="353" t="str">
        <f ca="1">+IF(OFFSET('Water Data'!$F$27,0,10*ROW('Water Data'!F41))="","",OFFSET('Water Data'!$F$27,0,10*ROW('Water Data'!F41)))</f>
        <v/>
      </c>
      <c r="BZ47" s="353" t="str">
        <f ca="1">+IF(OFFSET('Water Data'!$F$28,0,10*ROW('Water Data'!F41))="","",OFFSET('Water Data'!$F$28,0,10*ROW('Water Data'!F41)))</f>
        <v/>
      </c>
      <c r="CA47" s="353" t="str">
        <f ca="1">+IF(OFFSET('Water Data'!$F$29,0,10*ROW('Water Data'!F41))="","",OFFSET('Water Data'!$F$29,0,10*ROW('Water Data'!F41)))</f>
        <v/>
      </c>
      <c r="CB47" s="353" t="str">
        <f ca="1">+IF(OFFSET('Water Data'!$G$27,0,10*ROW('Water Data'!G41))="","",OFFSET('Water Data'!$G$27,0,10*ROW('Water Data'!G41)))</f>
        <v/>
      </c>
      <c r="CC47" s="353" t="str">
        <f ca="1">+IF(OFFSET('Water Data'!$G$28,0,10*ROW('Water Data'!G41))="","",OFFSET('Water Data'!$G$28,0,10*ROW('Water Data'!G41)))</f>
        <v/>
      </c>
      <c r="CD47" s="353" t="str">
        <f ca="1">+IF(OFFSET('Water Data'!$G$29,0,10*ROW('Water Data'!G41))="","",OFFSET('Water Data'!$G$29,0,10*ROW('Water Data'!G41)))</f>
        <v/>
      </c>
      <c r="CE47" s="353" t="str">
        <f ca="1">+IF(OFFSET('Water Data'!$H$27,0,10*ROW('Water Data'!H41))="","",OFFSET('Water Data'!$H$27,0,10*ROW('Water Data'!H41)))</f>
        <v/>
      </c>
      <c r="CF47" s="353" t="str">
        <f ca="1">+IF(OFFSET('Water Data'!$H$28,0,10*ROW('Water Data'!H41))="","",OFFSET('Water Data'!$H$28,0,10*ROW('Water Data'!H41)))</f>
        <v/>
      </c>
      <c r="CG47" s="353" t="str">
        <f ca="1">+IF(OFFSET('Water Data'!$H$29,0,10*ROW('Water Data'!H41))="","",OFFSET('Water Data'!$H$29,0,10*ROW('Water Data'!H41)))</f>
        <v/>
      </c>
      <c r="CH47" s="353" t="str">
        <f ca="1">+IF(OFFSET('Water Data'!$I$27,0,10*ROW('Water Data'!I41))="","",OFFSET('Water Data'!$I$27,0,10*ROW('Water Data'!I41)))</f>
        <v/>
      </c>
      <c r="CI47" s="353" t="str">
        <f ca="1">+IF(OFFSET('Water Data'!$I$28,0,10*ROW('Water Data'!I41))="","",OFFSET('Water Data'!$I$28,0,10*ROW('Water Data'!I41)))</f>
        <v/>
      </c>
      <c r="CJ47" s="353" t="str">
        <f ca="1">+IF(OFFSET('Water Data'!$I$29,0,10*ROW('Water Data'!I41))="","",OFFSET('Water Data'!$I$29,0,10*ROW('Water Data'!I41)))</f>
        <v/>
      </c>
      <c r="CK47" s="353" t="str">
        <f ca="1">+IF(OFFSET('Sanitation Data'!$D$28,0,10*ROW('Sanitation Data'!D41))="","",OFFSET('Sanitation Data'!$D$28,0,10*ROW('Sanitation Data'!D41)))</f>
        <v/>
      </c>
      <c r="CL47" s="353" t="str">
        <f ca="1">+IF(OFFSET('Sanitation Data'!$D$29,0,10*ROW('Sanitation Data'!D41))="","",OFFSET('Sanitation Data'!$D$29,0,10*ROW('Sanitation Data'!D41)))</f>
        <v/>
      </c>
      <c r="CM47" s="353" t="str">
        <f ca="1">+IF(OFFSET('Sanitation Data'!$D$30,0,10*ROW('Sanitation Data'!D41))="","",OFFSET('Sanitation Data'!$D$30,0,10*ROW('Sanitation Data'!D41)))</f>
        <v/>
      </c>
      <c r="CN47" s="353" t="str">
        <f ca="1">+IF(OFFSET('Sanitation Data'!$D$31,0,10*ROW('Sanitation Data'!D41))="","",OFFSET('Sanitation Data'!$D$31,0,10*ROW('Sanitation Data'!D41)))</f>
        <v/>
      </c>
      <c r="CO47" s="353" t="str">
        <f ca="1">+IF(OFFSET('Sanitation Data'!$D$32,0,10*ROW('Sanitation Data'!D41))="","",OFFSET('Sanitation Data'!$D$32,0,10*ROW('Sanitation Data'!D41)))</f>
        <v/>
      </c>
      <c r="CP47" s="353" t="str">
        <f ca="1">+IF(OFFSET('Sanitation Data'!$E$28,0,10*ROW('Sanitation Data'!E41))="","",OFFSET('Sanitation Data'!$E$28,0,10*ROW('Sanitation Data'!E41)))</f>
        <v/>
      </c>
      <c r="CQ47" s="353" t="str">
        <f ca="1">+IF(OFFSET('Sanitation Data'!$E$29,0,10*ROW('Sanitation Data'!E41))="","",OFFSET('Sanitation Data'!$E$29,0,10*ROW('Sanitation Data'!E41)))</f>
        <v/>
      </c>
      <c r="CR47" s="353" t="str">
        <f ca="1">+IF(OFFSET('Sanitation Data'!$E$30,0,10*ROW('Sanitation Data'!E41))="","",OFFSET('Sanitation Data'!$E$30,0,10*ROW('Sanitation Data'!E41)))</f>
        <v/>
      </c>
      <c r="CS47" s="353" t="str">
        <f ca="1">+IF(OFFSET('Sanitation Data'!$E$31,0,10*ROW('Sanitation Data'!E41))="","",OFFSET('Sanitation Data'!$E$31,0,10*ROW('Sanitation Data'!E41)))</f>
        <v/>
      </c>
      <c r="CT47" s="353" t="str">
        <f ca="1">+IF(OFFSET('Sanitation Data'!$E$32,0,10*ROW('Sanitation Data'!E41))="","",OFFSET('Sanitation Data'!$E$32,0,10*ROW('Sanitation Data'!E41)))</f>
        <v/>
      </c>
      <c r="CU47" s="353" t="str">
        <f ca="1">+IF(OFFSET('Sanitation Data'!$F$28,0,10*ROW('Sanitation Data'!F41))="","",OFFSET('Sanitation Data'!$F$28,0,10*ROW('Sanitation Data'!F41)))</f>
        <v/>
      </c>
      <c r="CV47" s="353" t="str">
        <f ca="1">+IF(OFFSET('Sanitation Data'!$F$29,0,10*ROW('Sanitation Data'!F41))="","",OFFSET('Sanitation Data'!$F$29,0,10*ROW('Sanitation Data'!F41)))</f>
        <v/>
      </c>
      <c r="CW47" s="353" t="str">
        <f ca="1">+IF(OFFSET('Sanitation Data'!$F$30,0,10*ROW('Sanitation Data'!F41))="","",OFFSET('Sanitation Data'!$F$30,0,10*ROW('Sanitation Data'!F41)))</f>
        <v/>
      </c>
      <c r="CX47" s="353" t="str">
        <f ca="1">+IF(OFFSET('Sanitation Data'!$F$31,0,10*ROW('Sanitation Data'!F41))="","",OFFSET('Sanitation Data'!$F$31,0,10*ROW('Sanitation Data'!F41)))</f>
        <v/>
      </c>
      <c r="CY47" s="353" t="str">
        <f ca="1">+IF(OFFSET('Sanitation Data'!$F$32,0,10*ROW('Sanitation Data'!F41))="","",OFFSET('Sanitation Data'!$F$32,0,10*ROW('Sanitation Data'!F41)))</f>
        <v/>
      </c>
      <c r="CZ47" s="353" t="str">
        <f ca="1">+IF(OFFSET('Sanitation Data'!$G$28,0,10*ROW('Sanitation Data'!G41))="","",OFFSET('Sanitation Data'!$G$28,0,10*ROW('Sanitation Data'!G41)))</f>
        <v/>
      </c>
      <c r="DA47" s="353" t="str">
        <f ca="1">+IF(OFFSET('Sanitation Data'!$G$29,0,10*ROW('Sanitation Data'!G41))="","",OFFSET('Sanitation Data'!$G$29,0,10*ROW('Sanitation Data'!G41)))</f>
        <v/>
      </c>
      <c r="DB47" s="353" t="str">
        <f ca="1">+IF(OFFSET('Sanitation Data'!$G$30,0,10*ROW('Sanitation Data'!G41))="","",OFFSET('Sanitation Data'!$G$30,0,10*ROW('Sanitation Data'!G41)))</f>
        <v/>
      </c>
      <c r="DC47" s="353" t="str">
        <f ca="1">+IF(OFFSET('Sanitation Data'!$G$31,0,10*ROW('Sanitation Data'!G41))="","",OFFSET('Sanitation Data'!$G$31,0,10*ROW('Sanitation Data'!G41)))</f>
        <v/>
      </c>
      <c r="DD47" s="353" t="str">
        <f ca="1">+IF(OFFSET('Sanitation Data'!$G$32,0,10*ROW('Sanitation Data'!G41))="","",OFFSET('Sanitation Data'!$G$32,0,10*ROW('Sanitation Data'!G41)))</f>
        <v/>
      </c>
      <c r="DE47" s="353" t="str">
        <f ca="1">+IF(OFFSET('Sanitation Data'!$H$28,0,10*ROW('Sanitation Data'!H41))="","",OFFSET('Sanitation Data'!$H$28,0,10*ROW('Sanitation Data'!H41)))</f>
        <v/>
      </c>
      <c r="DF47" s="353" t="str">
        <f ca="1">+IF(OFFSET('Sanitation Data'!$H$29,0,10*ROW('Sanitation Data'!H41))="","",OFFSET('Sanitation Data'!$H$29,0,10*ROW('Sanitation Data'!H41)))</f>
        <v/>
      </c>
      <c r="DG47" s="353" t="str">
        <f ca="1">+IF(OFFSET('Sanitation Data'!$H$30,0,10*ROW('Sanitation Data'!H41))="","",OFFSET('Sanitation Data'!$H$30,0,10*ROW('Sanitation Data'!H41)))</f>
        <v/>
      </c>
      <c r="DH47" s="353" t="str">
        <f ca="1">+IF(OFFSET('Sanitation Data'!$H$31,0,10*ROW('Sanitation Data'!H41))="","",OFFSET('Sanitation Data'!$H$31,0,10*ROW('Sanitation Data'!H41)))</f>
        <v/>
      </c>
      <c r="DI47" s="353" t="str">
        <f ca="1">+IF(OFFSET('Sanitation Data'!$H$32,0,10*ROW('Sanitation Data'!H41))="","",OFFSET('Sanitation Data'!$H$32,0,10*ROW('Sanitation Data'!H41)))</f>
        <v/>
      </c>
      <c r="DJ47" s="353" t="str">
        <f ca="1">+IF(OFFSET('Sanitation Data'!$I$28,0,10*ROW('Sanitation Data'!I41))="","",OFFSET('Sanitation Data'!$I$28,0,10*ROW('Sanitation Data'!I41)))</f>
        <v/>
      </c>
      <c r="DK47" s="353" t="str">
        <f ca="1">+IF(OFFSET('Sanitation Data'!$I$29,0,10*ROW('Sanitation Data'!I41))="","",OFFSET('Sanitation Data'!$I$29,0,10*ROW('Sanitation Data'!I41)))</f>
        <v/>
      </c>
      <c r="DL47" s="353" t="str">
        <f ca="1">+IF(OFFSET('Sanitation Data'!$I$30,0,10*ROW('Sanitation Data'!I41))="","",OFFSET('Sanitation Data'!$I$30,0,10*ROW('Sanitation Data'!I41)))</f>
        <v/>
      </c>
      <c r="DM47" s="353" t="str">
        <f ca="1">+IF(OFFSET('Sanitation Data'!$I$31,0,10*ROW('Sanitation Data'!I41))="","",OFFSET('Sanitation Data'!$I$31,0,10*ROW('Sanitation Data'!I41)))</f>
        <v/>
      </c>
      <c r="DN47" s="353" t="str">
        <f ca="1">+IF(OFFSET('Sanitation Data'!$I$32,0,10*ROW('Sanitation Data'!I41))="","",OFFSET('Sanitation Data'!$I$32,0,10*ROW('Sanitation Data'!I41)))</f>
        <v/>
      </c>
      <c r="DO47" s="353" t="str">
        <f ca="1">+IF(OFFSET('Hygiene Data'!$D$11,0,10*ROW('Hygiene Data'!D41))="","",OFFSET('Hygiene Data'!$D$11,0,10*ROW('Hygiene Data'!D41)))</f>
        <v/>
      </c>
      <c r="DP47" s="353" t="str">
        <f ca="1">+IF(OFFSET('Hygiene Data'!$D$12,0,10*ROW('Hygiene Data'!D41))="","",OFFSET('Hygiene Data'!$D$12,0,10*ROW('Hygiene Data'!D41)))</f>
        <v/>
      </c>
      <c r="DQ47" s="353" t="str">
        <f ca="1">+IF(OFFSET('Hygiene Data'!$D$13,0,10*ROW('Hygiene Data'!D41))="","",OFFSET('Hygiene Data'!$D$13,0,10*ROW('Hygiene Data'!D41)))</f>
        <v/>
      </c>
      <c r="DR47" s="353" t="str">
        <f ca="1">+IF(OFFSET('Hygiene Data'!$E$11,0,10*ROW('Hygiene Data'!E41))="","",OFFSET('Hygiene Data'!$E$11,0,10*ROW('Hygiene Data'!E41)))</f>
        <v/>
      </c>
      <c r="DS47" s="353" t="str">
        <f ca="1">+IF(OFFSET('Hygiene Data'!$E$12,0,10*ROW('Hygiene Data'!E41))="","",OFFSET('Hygiene Data'!$E$12,0,10*ROW('Hygiene Data'!E41)))</f>
        <v/>
      </c>
      <c r="DT47" s="353" t="str">
        <f ca="1">+IF(OFFSET('Hygiene Data'!$E$13,0,10*ROW('Hygiene Data'!E41))="","",OFFSET('Hygiene Data'!$E$13,0,10*ROW('Hygiene Data'!E41)))</f>
        <v/>
      </c>
      <c r="DU47" s="353" t="str">
        <f ca="1">+IF(OFFSET('Hygiene Data'!$F$11,0,10*ROW('Hygiene Data'!F41))="","",OFFSET('Hygiene Data'!$F$11,0,10*ROW('Hygiene Data'!F41)))</f>
        <v/>
      </c>
      <c r="DV47" s="353" t="str">
        <f ca="1">+IF(OFFSET('Hygiene Data'!$F$12,0,10*ROW('Hygiene Data'!F41))="","",OFFSET('Hygiene Data'!$F$12,0,10*ROW('Hygiene Data'!F41)))</f>
        <v/>
      </c>
      <c r="DW47" s="353" t="str">
        <f ca="1">+IF(OFFSET('Hygiene Data'!$F$13,0,10*ROW('Hygiene Data'!F41))="","",OFFSET('Hygiene Data'!$F$13,0,10*ROW('Hygiene Data'!F41)))</f>
        <v/>
      </c>
      <c r="DX47" s="353" t="str">
        <f ca="1">+IF(OFFSET('Hygiene Data'!$G$11,0,10*ROW('Hygiene Data'!G41))="","",OFFSET('Hygiene Data'!$G$11,0,10*ROW('Hygiene Data'!G41)))</f>
        <v/>
      </c>
      <c r="DY47" s="353" t="str">
        <f ca="1">+IF(OFFSET('Hygiene Data'!$G$12,0,10*ROW('Hygiene Data'!G41))="","",OFFSET('Hygiene Data'!$G$12,0,10*ROW('Hygiene Data'!G41)))</f>
        <v/>
      </c>
      <c r="DZ47" s="353" t="str">
        <f ca="1">+IF(OFFSET('Hygiene Data'!$G$13,0,10*ROW('Hygiene Data'!G41))="","",OFFSET('Hygiene Data'!$G$13,0,10*ROW('Hygiene Data'!G41)))</f>
        <v/>
      </c>
      <c r="EA47" s="353" t="str">
        <f ca="1">+IF(OFFSET('Hygiene Data'!$H$11,0,10*ROW('Hygiene Data'!H41))="","",OFFSET('Hygiene Data'!$H$11,0,10*ROW('Hygiene Data'!H41)))</f>
        <v/>
      </c>
      <c r="EB47" s="353" t="str">
        <f ca="1">+IF(OFFSET('Hygiene Data'!$H$12,0,10*ROW('Hygiene Data'!H41))="","",OFFSET('Hygiene Data'!$H$12,0,10*ROW('Hygiene Data'!H41)))</f>
        <v/>
      </c>
      <c r="EC47" s="353" t="str">
        <f ca="1">+IF(OFFSET('Hygiene Data'!$H$13,0,10*ROW('Hygiene Data'!H41))="","",OFFSET('Hygiene Data'!$H$13,0,10*ROW('Hygiene Data'!H41)))</f>
        <v/>
      </c>
      <c r="ED47" s="353" t="str">
        <f ca="1">+IF(OFFSET('Hygiene Data'!$I$11,0,10*ROW('Hygiene Data'!I41))="","",OFFSET('Hygiene Data'!$I$11,0,10*ROW('Hygiene Data'!I41)))</f>
        <v/>
      </c>
      <c r="EE47" s="353" t="str">
        <f ca="1">+IF(OFFSET('Hygiene Data'!$I$12,0,10*ROW('Hygiene Data'!I41))="","",OFFSET('Hygiene Data'!$I$12,0,10*ROW('Hygiene Data'!I41)))</f>
        <v/>
      </c>
      <c r="EF47" s="353" t="str">
        <f ca="1">+IF(OFFSET('Hygiene Data'!$I$13,0,10*ROW('Hygiene Data'!I41))="","",OFFSET('Hygiene Data'!$I$13,0,10*ROW('Hygiene Data'!I41)))</f>
        <v/>
      </c>
    </row>
    <row r="48" spans="1:136" x14ac:dyDescent="0.25">
      <c r="A48" s="462" t="str">
        <f ca="1">+IF(OFFSET('Water Data'!$B$2,0,10*ROW('Water Data'!E42))="","",OFFSET('Water Data'!$B$2,0,10*ROW('Water Data'!E42)))</f>
        <v/>
      </c>
      <c r="B48" s="46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89" t="str">
        <f t="shared" ca="1" si="0"/>
        <v/>
      </c>
      <c r="D48" s="49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6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3" t="str">
        <f ca="1">+IF(OFFSET('Water Data'!$D$27,0,10*ROW('Water Data'!D42))="","",OFFSET('Water Data'!$D$27,0,10*ROW('Water Data'!D42)))</f>
        <v/>
      </c>
      <c r="BT48" s="353" t="str">
        <f ca="1">+IF(OFFSET('Water Data'!$D$28,0,10*ROW('Water Data'!D42))="","",OFFSET('Water Data'!$D$28,0,10*ROW('Water Data'!D42)))</f>
        <v/>
      </c>
      <c r="BU48" s="353" t="str">
        <f ca="1">+IF(OFFSET('Water Data'!$D$29,0,10*ROW('Water Data'!D42))="","",OFFSET('Water Data'!$D$29,0,10*ROW('Water Data'!D42)))</f>
        <v/>
      </c>
      <c r="BV48" s="353" t="str">
        <f ca="1">+IF(OFFSET('Water Data'!$E$27,0,10*ROW('Water Data'!E42))="","",OFFSET('Water Data'!$E$27,0,10*ROW('Water Data'!E42)))</f>
        <v/>
      </c>
      <c r="BW48" s="353" t="str">
        <f ca="1">+IF(OFFSET('Water Data'!$E$28,0,10*ROW('Water Data'!E42))="","",OFFSET('Water Data'!$E$28,0,10*ROW('Water Data'!E42)))</f>
        <v/>
      </c>
      <c r="BX48" s="353" t="str">
        <f ca="1">+IF(OFFSET('Water Data'!$E$29,0,10*ROW('Water Data'!E42))="","",OFFSET('Water Data'!$E$29,0,10*ROW('Water Data'!E42)))</f>
        <v/>
      </c>
      <c r="BY48" s="353" t="str">
        <f ca="1">+IF(OFFSET('Water Data'!$F$27,0,10*ROW('Water Data'!F42))="","",OFFSET('Water Data'!$F$27,0,10*ROW('Water Data'!F42)))</f>
        <v/>
      </c>
      <c r="BZ48" s="353" t="str">
        <f ca="1">+IF(OFFSET('Water Data'!$F$28,0,10*ROW('Water Data'!F42))="","",OFFSET('Water Data'!$F$28,0,10*ROW('Water Data'!F42)))</f>
        <v/>
      </c>
      <c r="CA48" s="353" t="str">
        <f ca="1">+IF(OFFSET('Water Data'!$F$29,0,10*ROW('Water Data'!F42))="","",OFFSET('Water Data'!$F$29,0,10*ROW('Water Data'!F42)))</f>
        <v/>
      </c>
      <c r="CB48" s="353" t="str">
        <f ca="1">+IF(OFFSET('Water Data'!$G$27,0,10*ROW('Water Data'!G42))="","",OFFSET('Water Data'!$G$27,0,10*ROW('Water Data'!G42)))</f>
        <v/>
      </c>
      <c r="CC48" s="353" t="str">
        <f ca="1">+IF(OFFSET('Water Data'!$G$28,0,10*ROW('Water Data'!G42))="","",OFFSET('Water Data'!$G$28,0,10*ROW('Water Data'!G42)))</f>
        <v/>
      </c>
      <c r="CD48" s="353" t="str">
        <f ca="1">+IF(OFFSET('Water Data'!$G$29,0,10*ROW('Water Data'!G42))="","",OFFSET('Water Data'!$G$29,0,10*ROW('Water Data'!G42)))</f>
        <v/>
      </c>
      <c r="CE48" s="353" t="str">
        <f ca="1">+IF(OFFSET('Water Data'!$H$27,0,10*ROW('Water Data'!H42))="","",OFFSET('Water Data'!$H$27,0,10*ROW('Water Data'!H42)))</f>
        <v/>
      </c>
      <c r="CF48" s="353" t="str">
        <f ca="1">+IF(OFFSET('Water Data'!$H$28,0,10*ROW('Water Data'!H42))="","",OFFSET('Water Data'!$H$28,0,10*ROW('Water Data'!H42)))</f>
        <v/>
      </c>
      <c r="CG48" s="353" t="str">
        <f ca="1">+IF(OFFSET('Water Data'!$H$29,0,10*ROW('Water Data'!H42))="","",OFFSET('Water Data'!$H$29,0,10*ROW('Water Data'!H42)))</f>
        <v/>
      </c>
      <c r="CH48" s="353" t="str">
        <f ca="1">+IF(OFFSET('Water Data'!$I$27,0,10*ROW('Water Data'!I42))="","",OFFSET('Water Data'!$I$27,0,10*ROW('Water Data'!I42)))</f>
        <v/>
      </c>
      <c r="CI48" s="353" t="str">
        <f ca="1">+IF(OFFSET('Water Data'!$I$28,0,10*ROW('Water Data'!I42))="","",OFFSET('Water Data'!$I$28,0,10*ROW('Water Data'!I42)))</f>
        <v/>
      </c>
      <c r="CJ48" s="353" t="str">
        <f ca="1">+IF(OFFSET('Water Data'!$I$29,0,10*ROW('Water Data'!I42))="","",OFFSET('Water Data'!$I$29,0,10*ROW('Water Data'!I42)))</f>
        <v/>
      </c>
      <c r="CK48" s="353" t="str">
        <f ca="1">+IF(OFFSET('Sanitation Data'!$D$28,0,10*ROW('Sanitation Data'!D42))="","",OFFSET('Sanitation Data'!$D$28,0,10*ROW('Sanitation Data'!D42)))</f>
        <v/>
      </c>
      <c r="CL48" s="353" t="str">
        <f ca="1">+IF(OFFSET('Sanitation Data'!$D$29,0,10*ROW('Sanitation Data'!D42))="","",OFFSET('Sanitation Data'!$D$29,0,10*ROW('Sanitation Data'!D42)))</f>
        <v/>
      </c>
      <c r="CM48" s="353" t="str">
        <f ca="1">+IF(OFFSET('Sanitation Data'!$D$30,0,10*ROW('Sanitation Data'!D42))="","",OFFSET('Sanitation Data'!$D$30,0,10*ROW('Sanitation Data'!D42)))</f>
        <v/>
      </c>
      <c r="CN48" s="353" t="str">
        <f ca="1">+IF(OFFSET('Sanitation Data'!$D$31,0,10*ROW('Sanitation Data'!D42))="","",OFFSET('Sanitation Data'!$D$31,0,10*ROW('Sanitation Data'!D42)))</f>
        <v/>
      </c>
      <c r="CO48" s="353" t="str">
        <f ca="1">+IF(OFFSET('Sanitation Data'!$D$32,0,10*ROW('Sanitation Data'!D42))="","",OFFSET('Sanitation Data'!$D$32,0,10*ROW('Sanitation Data'!D42)))</f>
        <v/>
      </c>
      <c r="CP48" s="353" t="str">
        <f ca="1">+IF(OFFSET('Sanitation Data'!$E$28,0,10*ROW('Sanitation Data'!E42))="","",OFFSET('Sanitation Data'!$E$28,0,10*ROW('Sanitation Data'!E42)))</f>
        <v/>
      </c>
      <c r="CQ48" s="353" t="str">
        <f ca="1">+IF(OFFSET('Sanitation Data'!$E$29,0,10*ROW('Sanitation Data'!E42))="","",OFFSET('Sanitation Data'!$E$29,0,10*ROW('Sanitation Data'!E42)))</f>
        <v/>
      </c>
      <c r="CR48" s="353" t="str">
        <f ca="1">+IF(OFFSET('Sanitation Data'!$E$30,0,10*ROW('Sanitation Data'!E42))="","",OFFSET('Sanitation Data'!$E$30,0,10*ROW('Sanitation Data'!E42)))</f>
        <v/>
      </c>
      <c r="CS48" s="353" t="str">
        <f ca="1">+IF(OFFSET('Sanitation Data'!$E$31,0,10*ROW('Sanitation Data'!E42))="","",OFFSET('Sanitation Data'!$E$31,0,10*ROW('Sanitation Data'!E42)))</f>
        <v/>
      </c>
      <c r="CT48" s="353" t="str">
        <f ca="1">+IF(OFFSET('Sanitation Data'!$E$32,0,10*ROW('Sanitation Data'!E42))="","",OFFSET('Sanitation Data'!$E$32,0,10*ROW('Sanitation Data'!E42)))</f>
        <v/>
      </c>
      <c r="CU48" s="353" t="str">
        <f ca="1">+IF(OFFSET('Sanitation Data'!$F$28,0,10*ROW('Sanitation Data'!F42))="","",OFFSET('Sanitation Data'!$F$28,0,10*ROW('Sanitation Data'!F42)))</f>
        <v/>
      </c>
      <c r="CV48" s="353" t="str">
        <f ca="1">+IF(OFFSET('Sanitation Data'!$F$29,0,10*ROW('Sanitation Data'!F42))="","",OFFSET('Sanitation Data'!$F$29,0,10*ROW('Sanitation Data'!F42)))</f>
        <v/>
      </c>
      <c r="CW48" s="353" t="str">
        <f ca="1">+IF(OFFSET('Sanitation Data'!$F$30,0,10*ROW('Sanitation Data'!F42))="","",OFFSET('Sanitation Data'!$F$30,0,10*ROW('Sanitation Data'!F42)))</f>
        <v/>
      </c>
      <c r="CX48" s="353" t="str">
        <f ca="1">+IF(OFFSET('Sanitation Data'!$F$31,0,10*ROW('Sanitation Data'!F42))="","",OFFSET('Sanitation Data'!$F$31,0,10*ROW('Sanitation Data'!F42)))</f>
        <v/>
      </c>
      <c r="CY48" s="353" t="str">
        <f ca="1">+IF(OFFSET('Sanitation Data'!$F$32,0,10*ROW('Sanitation Data'!F42))="","",OFFSET('Sanitation Data'!$F$32,0,10*ROW('Sanitation Data'!F42)))</f>
        <v/>
      </c>
      <c r="CZ48" s="353" t="str">
        <f ca="1">+IF(OFFSET('Sanitation Data'!$G$28,0,10*ROW('Sanitation Data'!G42))="","",OFFSET('Sanitation Data'!$G$28,0,10*ROW('Sanitation Data'!G42)))</f>
        <v/>
      </c>
      <c r="DA48" s="353" t="str">
        <f ca="1">+IF(OFFSET('Sanitation Data'!$G$29,0,10*ROW('Sanitation Data'!G42))="","",OFFSET('Sanitation Data'!$G$29,0,10*ROW('Sanitation Data'!G42)))</f>
        <v/>
      </c>
      <c r="DB48" s="353" t="str">
        <f ca="1">+IF(OFFSET('Sanitation Data'!$G$30,0,10*ROW('Sanitation Data'!G42))="","",OFFSET('Sanitation Data'!$G$30,0,10*ROW('Sanitation Data'!G42)))</f>
        <v/>
      </c>
      <c r="DC48" s="353" t="str">
        <f ca="1">+IF(OFFSET('Sanitation Data'!$G$31,0,10*ROW('Sanitation Data'!G42))="","",OFFSET('Sanitation Data'!$G$31,0,10*ROW('Sanitation Data'!G42)))</f>
        <v/>
      </c>
      <c r="DD48" s="353" t="str">
        <f ca="1">+IF(OFFSET('Sanitation Data'!$G$32,0,10*ROW('Sanitation Data'!G42))="","",OFFSET('Sanitation Data'!$G$32,0,10*ROW('Sanitation Data'!G42)))</f>
        <v/>
      </c>
      <c r="DE48" s="353" t="str">
        <f ca="1">+IF(OFFSET('Sanitation Data'!$H$28,0,10*ROW('Sanitation Data'!H42))="","",OFFSET('Sanitation Data'!$H$28,0,10*ROW('Sanitation Data'!H42)))</f>
        <v/>
      </c>
      <c r="DF48" s="353" t="str">
        <f ca="1">+IF(OFFSET('Sanitation Data'!$H$29,0,10*ROW('Sanitation Data'!H42))="","",OFFSET('Sanitation Data'!$H$29,0,10*ROW('Sanitation Data'!H42)))</f>
        <v/>
      </c>
      <c r="DG48" s="353" t="str">
        <f ca="1">+IF(OFFSET('Sanitation Data'!$H$30,0,10*ROW('Sanitation Data'!H42))="","",OFFSET('Sanitation Data'!$H$30,0,10*ROW('Sanitation Data'!H42)))</f>
        <v/>
      </c>
      <c r="DH48" s="353" t="str">
        <f ca="1">+IF(OFFSET('Sanitation Data'!$H$31,0,10*ROW('Sanitation Data'!H42))="","",OFFSET('Sanitation Data'!$H$31,0,10*ROW('Sanitation Data'!H42)))</f>
        <v/>
      </c>
      <c r="DI48" s="353" t="str">
        <f ca="1">+IF(OFFSET('Sanitation Data'!$H$32,0,10*ROW('Sanitation Data'!H42))="","",OFFSET('Sanitation Data'!$H$32,0,10*ROW('Sanitation Data'!H42)))</f>
        <v/>
      </c>
      <c r="DJ48" s="353" t="str">
        <f ca="1">+IF(OFFSET('Sanitation Data'!$I$28,0,10*ROW('Sanitation Data'!I42))="","",OFFSET('Sanitation Data'!$I$28,0,10*ROW('Sanitation Data'!I42)))</f>
        <v/>
      </c>
      <c r="DK48" s="353" t="str">
        <f ca="1">+IF(OFFSET('Sanitation Data'!$I$29,0,10*ROW('Sanitation Data'!I42))="","",OFFSET('Sanitation Data'!$I$29,0,10*ROW('Sanitation Data'!I42)))</f>
        <v/>
      </c>
      <c r="DL48" s="353" t="str">
        <f ca="1">+IF(OFFSET('Sanitation Data'!$I$30,0,10*ROW('Sanitation Data'!I42))="","",OFFSET('Sanitation Data'!$I$30,0,10*ROW('Sanitation Data'!I42)))</f>
        <v/>
      </c>
      <c r="DM48" s="353" t="str">
        <f ca="1">+IF(OFFSET('Sanitation Data'!$I$31,0,10*ROW('Sanitation Data'!I42))="","",OFFSET('Sanitation Data'!$I$31,0,10*ROW('Sanitation Data'!I42)))</f>
        <v/>
      </c>
      <c r="DN48" s="353" t="str">
        <f ca="1">+IF(OFFSET('Sanitation Data'!$I$32,0,10*ROW('Sanitation Data'!I42))="","",OFFSET('Sanitation Data'!$I$32,0,10*ROW('Sanitation Data'!I42)))</f>
        <v/>
      </c>
      <c r="DO48" s="353" t="str">
        <f ca="1">+IF(OFFSET('Hygiene Data'!$D$11,0,10*ROW('Hygiene Data'!D42))="","",OFFSET('Hygiene Data'!$D$11,0,10*ROW('Hygiene Data'!D42)))</f>
        <v/>
      </c>
      <c r="DP48" s="353" t="str">
        <f ca="1">+IF(OFFSET('Hygiene Data'!$D$12,0,10*ROW('Hygiene Data'!D42))="","",OFFSET('Hygiene Data'!$D$12,0,10*ROW('Hygiene Data'!D42)))</f>
        <v/>
      </c>
      <c r="DQ48" s="353" t="str">
        <f ca="1">+IF(OFFSET('Hygiene Data'!$D$13,0,10*ROW('Hygiene Data'!D42))="","",OFFSET('Hygiene Data'!$D$13,0,10*ROW('Hygiene Data'!D42)))</f>
        <v/>
      </c>
      <c r="DR48" s="353" t="str">
        <f ca="1">+IF(OFFSET('Hygiene Data'!$E$11,0,10*ROW('Hygiene Data'!E42))="","",OFFSET('Hygiene Data'!$E$11,0,10*ROW('Hygiene Data'!E42)))</f>
        <v/>
      </c>
      <c r="DS48" s="353" t="str">
        <f ca="1">+IF(OFFSET('Hygiene Data'!$E$12,0,10*ROW('Hygiene Data'!E42))="","",OFFSET('Hygiene Data'!$E$12,0,10*ROW('Hygiene Data'!E42)))</f>
        <v/>
      </c>
      <c r="DT48" s="353" t="str">
        <f ca="1">+IF(OFFSET('Hygiene Data'!$E$13,0,10*ROW('Hygiene Data'!E42))="","",OFFSET('Hygiene Data'!$E$13,0,10*ROW('Hygiene Data'!E42)))</f>
        <v/>
      </c>
      <c r="DU48" s="353" t="str">
        <f ca="1">+IF(OFFSET('Hygiene Data'!$F$11,0,10*ROW('Hygiene Data'!F42))="","",OFFSET('Hygiene Data'!$F$11,0,10*ROW('Hygiene Data'!F42)))</f>
        <v/>
      </c>
      <c r="DV48" s="353" t="str">
        <f ca="1">+IF(OFFSET('Hygiene Data'!$F$12,0,10*ROW('Hygiene Data'!F42))="","",OFFSET('Hygiene Data'!$F$12,0,10*ROW('Hygiene Data'!F42)))</f>
        <v/>
      </c>
      <c r="DW48" s="353" t="str">
        <f ca="1">+IF(OFFSET('Hygiene Data'!$F$13,0,10*ROW('Hygiene Data'!F42))="","",OFFSET('Hygiene Data'!$F$13,0,10*ROW('Hygiene Data'!F42)))</f>
        <v/>
      </c>
      <c r="DX48" s="353" t="str">
        <f ca="1">+IF(OFFSET('Hygiene Data'!$G$11,0,10*ROW('Hygiene Data'!G42))="","",OFFSET('Hygiene Data'!$G$11,0,10*ROW('Hygiene Data'!G42)))</f>
        <v/>
      </c>
      <c r="DY48" s="353" t="str">
        <f ca="1">+IF(OFFSET('Hygiene Data'!$G$12,0,10*ROW('Hygiene Data'!G42))="","",OFFSET('Hygiene Data'!$G$12,0,10*ROW('Hygiene Data'!G42)))</f>
        <v/>
      </c>
      <c r="DZ48" s="353" t="str">
        <f ca="1">+IF(OFFSET('Hygiene Data'!$G$13,0,10*ROW('Hygiene Data'!G42))="","",OFFSET('Hygiene Data'!$G$13,0,10*ROW('Hygiene Data'!G42)))</f>
        <v/>
      </c>
      <c r="EA48" s="353" t="str">
        <f ca="1">+IF(OFFSET('Hygiene Data'!$H$11,0,10*ROW('Hygiene Data'!H42))="","",OFFSET('Hygiene Data'!$H$11,0,10*ROW('Hygiene Data'!H42)))</f>
        <v/>
      </c>
      <c r="EB48" s="353" t="str">
        <f ca="1">+IF(OFFSET('Hygiene Data'!$H$12,0,10*ROW('Hygiene Data'!H42))="","",OFFSET('Hygiene Data'!$H$12,0,10*ROW('Hygiene Data'!H42)))</f>
        <v/>
      </c>
      <c r="EC48" s="353" t="str">
        <f ca="1">+IF(OFFSET('Hygiene Data'!$H$13,0,10*ROW('Hygiene Data'!H42))="","",OFFSET('Hygiene Data'!$H$13,0,10*ROW('Hygiene Data'!H42)))</f>
        <v/>
      </c>
      <c r="ED48" s="353" t="str">
        <f ca="1">+IF(OFFSET('Hygiene Data'!$I$11,0,10*ROW('Hygiene Data'!I42))="","",OFFSET('Hygiene Data'!$I$11,0,10*ROW('Hygiene Data'!I42)))</f>
        <v/>
      </c>
      <c r="EE48" s="353" t="str">
        <f ca="1">+IF(OFFSET('Hygiene Data'!$I$12,0,10*ROW('Hygiene Data'!I42))="","",OFFSET('Hygiene Data'!$I$12,0,10*ROW('Hygiene Data'!I42)))</f>
        <v/>
      </c>
      <c r="EF48" s="353" t="str">
        <f ca="1">+IF(OFFSET('Hygiene Data'!$I$13,0,10*ROW('Hygiene Data'!I42))="","",OFFSET('Hygiene Data'!$I$13,0,10*ROW('Hygiene Data'!I42)))</f>
        <v/>
      </c>
    </row>
    <row r="49" spans="1:136" x14ac:dyDescent="0.25">
      <c r="A49" s="462" t="str">
        <f ca="1">+IF(OFFSET('Water Data'!$B$2,0,10*ROW('Water Data'!E43))="","",OFFSET('Water Data'!$B$2,0,10*ROW('Water Data'!E43)))</f>
        <v/>
      </c>
      <c r="B49" s="46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89" t="str">
        <f t="shared" ca="1" si="0"/>
        <v/>
      </c>
      <c r="D49" s="49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6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3" t="str">
        <f ca="1">+IF(OFFSET('Water Data'!$D$27,0,10*ROW('Water Data'!D43))="","",OFFSET('Water Data'!$D$27,0,10*ROW('Water Data'!D43)))</f>
        <v/>
      </c>
      <c r="BT49" s="353" t="str">
        <f ca="1">+IF(OFFSET('Water Data'!$D$28,0,10*ROW('Water Data'!D43))="","",OFFSET('Water Data'!$D$28,0,10*ROW('Water Data'!D43)))</f>
        <v/>
      </c>
      <c r="BU49" s="353" t="str">
        <f ca="1">+IF(OFFSET('Water Data'!$D$29,0,10*ROW('Water Data'!D43))="","",OFFSET('Water Data'!$D$29,0,10*ROW('Water Data'!D43)))</f>
        <v/>
      </c>
      <c r="BV49" s="353" t="str">
        <f ca="1">+IF(OFFSET('Water Data'!$E$27,0,10*ROW('Water Data'!E43))="","",OFFSET('Water Data'!$E$27,0,10*ROW('Water Data'!E43)))</f>
        <v/>
      </c>
      <c r="BW49" s="353" t="str">
        <f ca="1">+IF(OFFSET('Water Data'!$E$28,0,10*ROW('Water Data'!E43))="","",OFFSET('Water Data'!$E$28,0,10*ROW('Water Data'!E43)))</f>
        <v/>
      </c>
      <c r="BX49" s="353" t="str">
        <f ca="1">+IF(OFFSET('Water Data'!$E$29,0,10*ROW('Water Data'!E43))="","",OFFSET('Water Data'!$E$29,0,10*ROW('Water Data'!E43)))</f>
        <v/>
      </c>
      <c r="BY49" s="353" t="str">
        <f ca="1">+IF(OFFSET('Water Data'!$F$27,0,10*ROW('Water Data'!F43))="","",OFFSET('Water Data'!$F$27,0,10*ROW('Water Data'!F43)))</f>
        <v/>
      </c>
      <c r="BZ49" s="353" t="str">
        <f ca="1">+IF(OFFSET('Water Data'!$F$28,0,10*ROW('Water Data'!F43))="","",OFFSET('Water Data'!$F$28,0,10*ROW('Water Data'!F43)))</f>
        <v/>
      </c>
      <c r="CA49" s="353" t="str">
        <f ca="1">+IF(OFFSET('Water Data'!$F$29,0,10*ROW('Water Data'!F43))="","",OFFSET('Water Data'!$F$29,0,10*ROW('Water Data'!F43)))</f>
        <v/>
      </c>
      <c r="CB49" s="353" t="str">
        <f ca="1">+IF(OFFSET('Water Data'!$G$27,0,10*ROW('Water Data'!G43))="","",OFFSET('Water Data'!$G$27,0,10*ROW('Water Data'!G43)))</f>
        <v/>
      </c>
      <c r="CC49" s="353" t="str">
        <f ca="1">+IF(OFFSET('Water Data'!$G$28,0,10*ROW('Water Data'!G43))="","",OFFSET('Water Data'!$G$28,0,10*ROW('Water Data'!G43)))</f>
        <v/>
      </c>
      <c r="CD49" s="353" t="str">
        <f ca="1">+IF(OFFSET('Water Data'!$G$29,0,10*ROW('Water Data'!G43))="","",OFFSET('Water Data'!$G$29,0,10*ROW('Water Data'!G43)))</f>
        <v/>
      </c>
      <c r="CE49" s="353" t="str">
        <f ca="1">+IF(OFFSET('Water Data'!$H$27,0,10*ROW('Water Data'!H43))="","",OFFSET('Water Data'!$H$27,0,10*ROW('Water Data'!H43)))</f>
        <v/>
      </c>
      <c r="CF49" s="353" t="str">
        <f ca="1">+IF(OFFSET('Water Data'!$H$28,0,10*ROW('Water Data'!H43))="","",OFFSET('Water Data'!$H$28,0,10*ROW('Water Data'!H43)))</f>
        <v/>
      </c>
      <c r="CG49" s="353" t="str">
        <f ca="1">+IF(OFFSET('Water Data'!$H$29,0,10*ROW('Water Data'!H43))="","",OFFSET('Water Data'!$H$29,0,10*ROW('Water Data'!H43)))</f>
        <v/>
      </c>
      <c r="CH49" s="353" t="str">
        <f ca="1">+IF(OFFSET('Water Data'!$I$27,0,10*ROW('Water Data'!I43))="","",OFFSET('Water Data'!$I$27,0,10*ROW('Water Data'!I43)))</f>
        <v/>
      </c>
      <c r="CI49" s="353" t="str">
        <f ca="1">+IF(OFFSET('Water Data'!$I$28,0,10*ROW('Water Data'!I43))="","",OFFSET('Water Data'!$I$28,0,10*ROW('Water Data'!I43)))</f>
        <v/>
      </c>
      <c r="CJ49" s="353" t="str">
        <f ca="1">+IF(OFFSET('Water Data'!$I$29,0,10*ROW('Water Data'!I43))="","",OFFSET('Water Data'!$I$29,0,10*ROW('Water Data'!I43)))</f>
        <v/>
      </c>
      <c r="CK49" s="353" t="str">
        <f ca="1">+IF(OFFSET('Sanitation Data'!$D$28,0,10*ROW('Sanitation Data'!D43))="","",OFFSET('Sanitation Data'!$D$28,0,10*ROW('Sanitation Data'!D43)))</f>
        <v/>
      </c>
      <c r="CL49" s="353" t="str">
        <f ca="1">+IF(OFFSET('Sanitation Data'!$D$29,0,10*ROW('Sanitation Data'!D43))="","",OFFSET('Sanitation Data'!$D$29,0,10*ROW('Sanitation Data'!D43)))</f>
        <v/>
      </c>
      <c r="CM49" s="353" t="str">
        <f ca="1">+IF(OFFSET('Sanitation Data'!$D$30,0,10*ROW('Sanitation Data'!D43))="","",OFFSET('Sanitation Data'!$D$30,0,10*ROW('Sanitation Data'!D43)))</f>
        <v/>
      </c>
      <c r="CN49" s="353" t="str">
        <f ca="1">+IF(OFFSET('Sanitation Data'!$D$31,0,10*ROW('Sanitation Data'!D43))="","",OFFSET('Sanitation Data'!$D$31,0,10*ROW('Sanitation Data'!D43)))</f>
        <v/>
      </c>
      <c r="CO49" s="353" t="str">
        <f ca="1">+IF(OFFSET('Sanitation Data'!$D$32,0,10*ROW('Sanitation Data'!D43))="","",OFFSET('Sanitation Data'!$D$32,0,10*ROW('Sanitation Data'!D43)))</f>
        <v/>
      </c>
      <c r="CP49" s="353" t="str">
        <f ca="1">+IF(OFFSET('Sanitation Data'!$E$28,0,10*ROW('Sanitation Data'!E43))="","",OFFSET('Sanitation Data'!$E$28,0,10*ROW('Sanitation Data'!E43)))</f>
        <v/>
      </c>
      <c r="CQ49" s="353" t="str">
        <f ca="1">+IF(OFFSET('Sanitation Data'!$E$29,0,10*ROW('Sanitation Data'!E43))="","",OFFSET('Sanitation Data'!$E$29,0,10*ROW('Sanitation Data'!E43)))</f>
        <v/>
      </c>
      <c r="CR49" s="353" t="str">
        <f ca="1">+IF(OFFSET('Sanitation Data'!$E$30,0,10*ROW('Sanitation Data'!E43))="","",OFFSET('Sanitation Data'!$E$30,0,10*ROW('Sanitation Data'!E43)))</f>
        <v/>
      </c>
      <c r="CS49" s="353" t="str">
        <f ca="1">+IF(OFFSET('Sanitation Data'!$E$31,0,10*ROW('Sanitation Data'!E43))="","",OFFSET('Sanitation Data'!$E$31,0,10*ROW('Sanitation Data'!E43)))</f>
        <v/>
      </c>
      <c r="CT49" s="353" t="str">
        <f ca="1">+IF(OFFSET('Sanitation Data'!$E$32,0,10*ROW('Sanitation Data'!E43))="","",OFFSET('Sanitation Data'!$E$32,0,10*ROW('Sanitation Data'!E43)))</f>
        <v/>
      </c>
      <c r="CU49" s="353" t="str">
        <f ca="1">+IF(OFFSET('Sanitation Data'!$F$28,0,10*ROW('Sanitation Data'!F43))="","",OFFSET('Sanitation Data'!$F$28,0,10*ROW('Sanitation Data'!F43)))</f>
        <v/>
      </c>
      <c r="CV49" s="353" t="str">
        <f ca="1">+IF(OFFSET('Sanitation Data'!$F$29,0,10*ROW('Sanitation Data'!F43))="","",OFFSET('Sanitation Data'!$F$29,0,10*ROW('Sanitation Data'!F43)))</f>
        <v/>
      </c>
      <c r="CW49" s="353" t="str">
        <f ca="1">+IF(OFFSET('Sanitation Data'!$F$30,0,10*ROW('Sanitation Data'!F43))="","",OFFSET('Sanitation Data'!$F$30,0,10*ROW('Sanitation Data'!F43)))</f>
        <v/>
      </c>
      <c r="CX49" s="353" t="str">
        <f ca="1">+IF(OFFSET('Sanitation Data'!$F$31,0,10*ROW('Sanitation Data'!F43))="","",OFFSET('Sanitation Data'!$F$31,0,10*ROW('Sanitation Data'!F43)))</f>
        <v/>
      </c>
      <c r="CY49" s="353" t="str">
        <f ca="1">+IF(OFFSET('Sanitation Data'!$F$32,0,10*ROW('Sanitation Data'!F43))="","",OFFSET('Sanitation Data'!$F$32,0,10*ROW('Sanitation Data'!F43)))</f>
        <v/>
      </c>
      <c r="CZ49" s="353" t="str">
        <f ca="1">+IF(OFFSET('Sanitation Data'!$G$28,0,10*ROW('Sanitation Data'!G43))="","",OFFSET('Sanitation Data'!$G$28,0,10*ROW('Sanitation Data'!G43)))</f>
        <v/>
      </c>
      <c r="DA49" s="353" t="str">
        <f ca="1">+IF(OFFSET('Sanitation Data'!$G$29,0,10*ROW('Sanitation Data'!G43))="","",OFFSET('Sanitation Data'!$G$29,0,10*ROW('Sanitation Data'!G43)))</f>
        <v/>
      </c>
      <c r="DB49" s="353" t="str">
        <f ca="1">+IF(OFFSET('Sanitation Data'!$G$30,0,10*ROW('Sanitation Data'!G43))="","",OFFSET('Sanitation Data'!$G$30,0,10*ROW('Sanitation Data'!G43)))</f>
        <v/>
      </c>
      <c r="DC49" s="353" t="str">
        <f ca="1">+IF(OFFSET('Sanitation Data'!$G$31,0,10*ROW('Sanitation Data'!G43))="","",OFFSET('Sanitation Data'!$G$31,0,10*ROW('Sanitation Data'!G43)))</f>
        <v/>
      </c>
      <c r="DD49" s="353" t="str">
        <f ca="1">+IF(OFFSET('Sanitation Data'!$G$32,0,10*ROW('Sanitation Data'!G43))="","",OFFSET('Sanitation Data'!$G$32,0,10*ROW('Sanitation Data'!G43)))</f>
        <v/>
      </c>
      <c r="DE49" s="353" t="str">
        <f ca="1">+IF(OFFSET('Sanitation Data'!$H$28,0,10*ROW('Sanitation Data'!H43))="","",OFFSET('Sanitation Data'!$H$28,0,10*ROW('Sanitation Data'!H43)))</f>
        <v/>
      </c>
      <c r="DF49" s="353" t="str">
        <f ca="1">+IF(OFFSET('Sanitation Data'!$H$29,0,10*ROW('Sanitation Data'!H43))="","",OFFSET('Sanitation Data'!$H$29,0,10*ROW('Sanitation Data'!H43)))</f>
        <v/>
      </c>
      <c r="DG49" s="353" t="str">
        <f ca="1">+IF(OFFSET('Sanitation Data'!$H$30,0,10*ROW('Sanitation Data'!H43))="","",OFFSET('Sanitation Data'!$H$30,0,10*ROW('Sanitation Data'!H43)))</f>
        <v/>
      </c>
      <c r="DH49" s="353" t="str">
        <f ca="1">+IF(OFFSET('Sanitation Data'!$H$31,0,10*ROW('Sanitation Data'!H43))="","",OFFSET('Sanitation Data'!$H$31,0,10*ROW('Sanitation Data'!H43)))</f>
        <v/>
      </c>
      <c r="DI49" s="353" t="str">
        <f ca="1">+IF(OFFSET('Sanitation Data'!$H$32,0,10*ROW('Sanitation Data'!H43))="","",OFFSET('Sanitation Data'!$H$32,0,10*ROW('Sanitation Data'!H43)))</f>
        <v/>
      </c>
      <c r="DJ49" s="353" t="str">
        <f ca="1">+IF(OFFSET('Sanitation Data'!$I$28,0,10*ROW('Sanitation Data'!I43))="","",OFFSET('Sanitation Data'!$I$28,0,10*ROW('Sanitation Data'!I43)))</f>
        <v/>
      </c>
      <c r="DK49" s="353" t="str">
        <f ca="1">+IF(OFFSET('Sanitation Data'!$I$29,0,10*ROW('Sanitation Data'!I43))="","",OFFSET('Sanitation Data'!$I$29,0,10*ROW('Sanitation Data'!I43)))</f>
        <v/>
      </c>
      <c r="DL49" s="353" t="str">
        <f ca="1">+IF(OFFSET('Sanitation Data'!$I$30,0,10*ROW('Sanitation Data'!I43))="","",OFFSET('Sanitation Data'!$I$30,0,10*ROW('Sanitation Data'!I43)))</f>
        <v/>
      </c>
      <c r="DM49" s="353" t="str">
        <f ca="1">+IF(OFFSET('Sanitation Data'!$I$31,0,10*ROW('Sanitation Data'!I43))="","",OFFSET('Sanitation Data'!$I$31,0,10*ROW('Sanitation Data'!I43)))</f>
        <v/>
      </c>
      <c r="DN49" s="353" t="str">
        <f ca="1">+IF(OFFSET('Sanitation Data'!$I$32,0,10*ROW('Sanitation Data'!I43))="","",OFFSET('Sanitation Data'!$I$32,0,10*ROW('Sanitation Data'!I43)))</f>
        <v/>
      </c>
      <c r="DO49" s="353" t="str">
        <f ca="1">+IF(OFFSET('Hygiene Data'!$D$11,0,10*ROW('Hygiene Data'!D43))="","",OFFSET('Hygiene Data'!$D$11,0,10*ROW('Hygiene Data'!D43)))</f>
        <v/>
      </c>
      <c r="DP49" s="353" t="str">
        <f ca="1">+IF(OFFSET('Hygiene Data'!$D$12,0,10*ROW('Hygiene Data'!D43))="","",OFFSET('Hygiene Data'!$D$12,0,10*ROW('Hygiene Data'!D43)))</f>
        <v/>
      </c>
      <c r="DQ49" s="353" t="str">
        <f ca="1">+IF(OFFSET('Hygiene Data'!$D$13,0,10*ROW('Hygiene Data'!D43))="","",OFFSET('Hygiene Data'!$D$13,0,10*ROW('Hygiene Data'!D43)))</f>
        <v/>
      </c>
      <c r="DR49" s="353" t="str">
        <f ca="1">+IF(OFFSET('Hygiene Data'!$E$11,0,10*ROW('Hygiene Data'!E43))="","",OFFSET('Hygiene Data'!$E$11,0,10*ROW('Hygiene Data'!E43)))</f>
        <v/>
      </c>
      <c r="DS49" s="353" t="str">
        <f ca="1">+IF(OFFSET('Hygiene Data'!$E$12,0,10*ROW('Hygiene Data'!E43))="","",OFFSET('Hygiene Data'!$E$12,0,10*ROW('Hygiene Data'!E43)))</f>
        <v/>
      </c>
      <c r="DT49" s="353" t="str">
        <f ca="1">+IF(OFFSET('Hygiene Data'!$E$13,0,10*ROW('Hygiene Data'!E43))="","",OFFSET('Hygiene Data'!$E$13,0,10*ROW('Hygiene Data'!E43)))</f>
        <v/>
      </c>
      <c r="DU49" s="353" t="str">
        <f ca="1">+IF(OFFSET('Hygiene Data'!$F$11,0,10*ROW('Hygiene Data'!F43))="","",OFFSET('Hygiene Data'!$F$11,0,10*ROW('Hygiene Data'!F43)))</f>
        <v/>
      </c>
      <c r="DV49" s="353" t="str">
        <f ca="1">+IF(OFFSET('Hygiene Data'!$F$12,0,10*ROW('Hygiene Data'!F43))="","",OFFSET('Hygiene Data'!$F$12,0,10*ROW('Hygiene Data'!F43)))</f>
        <v/>
      </c>
      <c r="DW49" s="353" t="str">
        <f ca="1">+IF(OFFSET('Hygiene Data'!$F$13,0,10*ROW('Hygiene Data'!F43))="","",OFFSET('Hygiene Data'!$F$13,0,10*ROW('Hygiene Data'!F43)))</f>
        <v/>
      </c>
      <c r="DX49" s="353" t="str">
        <f ca="1">+IF(OFFSET('Hygiene Data'!$G$11,0,10*ROW('Hygiene Data'!G43))="","",OFFSET('Hygiene Data'!$G$11,0,10*ROW('Hygiene Data'!G43)))</f>
        <v/>
      </c>
      <c r="DY49" s="353" t="str">
        <f ca="1">+IF(OFFSET('Hygiene Data'!$G$12,0,10*ROW('Hygiene Data'!G43))="","",OFFSET('Hygiene Data'!$G$12,0,10*ROW('Hygiene Data'!G43)))</f>
        <v/>
      </c>
      <c r="DZ49" s="353" t="str">
        <f ca="1">+IF(OFFSET('Hygiene Data'!$G$13,0,10*ROW('Hygiene Data'!G43))="","",OFFSET('Hygiene Data'!$G$13,0,10*ROW('Hygiene Data'!G43)))</f>
        <v/>
      </c>
      <c r="EA49" s="353" t="str">
        <f ca="1">+IF(OFFSET('Hygiene Data'!$H$11,0,10*ROW('Hygiene Data'!H43))="","",OFFSET('Hygiene Data'!$H$11,0,10*ROW('Hygiene Data'!H43)))</f>
        <v/>
      </c>
      <c r="EB49" s="353" t="str">
        <f ca="1">+IF(OFFSET('Hygiene Data'!$H$12,0,10*ROW('Hygiene Data'!H43))="","",OFFSET('Hygiene Data'!$H$12,0,10*ROW('Hygiene Data'!H43)))</f>
        <v/>
      </c>
      <c r="EC49" s="353" t="str">
        <f ca="1">+IF(OFFSET('Hygiene Data'!$H$13,0,10*ROW('Hygiene Data'!H43))="","",OFFSET('Hygiene Data'!$H$13,0,10*ROW('Hygiene Data'!H43)))</f>
        <v/>
      </c>
      <c r="ED49" s="353" t="str">
        <f ca="1">+IF(OFFSET('Hygiene Data'!$I$11,0,10*ROW('Hygiene Data'!I43))="","",OFFSET('Hygiene Data'!$I$11,0,10*ROW('Hygiene Data'!I43)))</f>
        <v/>
      </c>
      <c r="EE49" s="353" t="str">
        <f ca="1">+IF(OFFSET('Hygiene Data'!$I$12,0,10*ROW('Hygiene Data'!I43))="","",OFFSET('Hygiene Data'!$I$12,0,10*ROW('Hygiene Data'!I43)))</f>
        <v/>
      </c>
      <c r="EF49" s="353" t="str">
        <f ca="1">+IF(OFFSET('Hygiene Data'!$I$13,0,10*ROW('Hygiene Data'!I43))="","",OFFSET('Hygiene Data'!$I$13,0,10*ROW('Hygiene Data'!I43)))</f>
        <v/>
      </c>
    </row>
    <row r="50" spans="1:136" x14ac:dyDescent="0.25">
      <c r="A50" s="462" t="str">
        <f ca="1">+IF(OFFSET('Water Data'!$B$2,0,10*ROW('Water Data'!E44))="","",OFFSET('Water Data'!$B$2,0,10*ROW('Water Data'!E44)))</f>
        <v/>
      </c>
      <c r="B50" s="46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89" t="str">
        <f t="shared" ca="1" si="0"/>
        <v/>
      </c>
      <c r="D50" s="49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6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3" t="str">
        <f ca="1">+IF(OFFSET('Water Data'!$D$27,0,10*ROW('Water Data'!D44))="","",OFFSET('Water Data'!$D$27,0,10*ROW('Water Data'!D44)))</f>
        <v/>
      </c>
      <c r="BT50" s="353" t="str">
        <f ca="1">+IF(OFFSET('Water Data'!$D$28,0,10*ROW('Water Data'!D44))="","",OFFSET('Water Data'!$D$28,0,10*ROW('Water Data'!D44)))</f>
        <v/>
      </c>
      <c r="BU50" s="353" t="str">
        <f ca="1">+IF(OFFSET('Water Data'!$D$29,0,10*ROW('Water Data'!D44))="","",OFFSET('Water Data'!$D$29,0,10*ROW('Water Data'!D44)))</f>
        <v/>
      </c>
      <c r="BV50" s="353" t="str">
        <f ca="1">+IF(OFFSET('Water Data'!$E$27,0,10*ROW('Water Data'!E44))="","",OFFSET('Water Data'!$E$27,0,10*ROW('Water Data'!E44)))</f>
        <v/>
      </c>
      <c r="BW50" s="353" t="str">
        <f ca="1">+IF(OFFSET('Water Data'!$E$28,0,10*ROW('Water Data'!E44))="","",OFFSET('Water Data'!$E$28,0,10*ROW('Water Data'!E44)))</f>
        <v/>
      </c>
      <c r="BX50" s="353" t="str">
        <f ca="1">+IF(OFFSET('Water Data'!$E$29,0,10*ROW('Water Data'!E44))="","",OFFSET('Water Data'!$E$29,0,10*ROW('Water Data'!E44)))</f>
        <v/>
      </c>
      <c r="BY50" s="353" t="str">
        <f ca="1">+IF(OFFSET('Water Data'!$F$27,0,10*ROW('Water Data'!F44))="","",OFFSET('Water Data'!$F$27,0,10*ROW('Water Data'!F44)))</f>
        <v/>
      </c>
      <c r="BZ50" s="353" t="str">
        <f ca="1">+IF(OFFSET('Water Data'!$F$28,0,10*ROW('Water Data'!F44))="","",OFFSET('Water Data'!$F$28,0,10*ROW('Water Data'!F44)))</f>
        <v/>
      </c>
      <c r="CA50" s="353" t="str">
        <f ca="1">+IF(OFFSET('Water Data'!$F$29,0,10*ROW('Water Data'!F44))="","",OFFSET('Water Data'!$F$29,0,10*ROW('Water Data'!F44)))</f>
        <v/>
      </c>
      <c r="CB50" s="353" t="str">
        <f ca="1">+IF(OFFSET('Water Data'!$G$27,0,10*ROW('Water Data'!G44))="","",OFFSET('Water Data'!$G$27,0,10*ROW('Water Data'!G44)))</f>
        <v/>
      </c>
      <c r="CC50" s="353" t="str">
        <f ca="1">+IF(OFFSET('Water Data'!$G$28,0,10*ROW('Water Data'!G44))="","",OFFSET('Water Data'!$G$28,0,10*ROW('Water Data'!G44)))</f>
        <v/>
      </c>
      <c r="CD50" s="353" t="str">
        <f ca="1">+IF(OFFSET('Water Data'!$G$29,0,10*ROW('Water Data'!G44))="","",OFFSET('Water Data'!$G$29,0,10*ROW('Water Data'!G44)))</f>
        <v/>
      </c>
      <c r="CE50" s="353" t="str">
        <f ca="1">+IF(OFFSET('Water Data'!$H$27,0,10*ROW('Water Data'!H44))="","",OFFSET('Water Data'!$H$27,0,10*ROW('Water Data'!H44)))</f>
        <v/>
      </c>
      <c r="CF50" s="353" t="str">
        <f ca="1">+IF(OFFSET('Water Data'!$H$28,0,10*ROW('Water Data'!H44))="","",OFFSET('Water Data'!$H$28,0,10*ROW('Water Data'!H44)))</f>
        <v/>
      </c>
      <c r="CG50" s="353" t="str">
        <f ca="1">+IF(OFFSET('Water Data'!$H$29,0,10*ROW('Water Data'!H44))="","",OFFSET('Water Data'!$H$29,0,10*ROW('Water Data'!H44)))</f>
        <v/>
      </c>
      <c r="CH50" s="353" t="str">
        <f ca="1">+IF(OFFSET('Water Data'!$I$27,0,10*ROW('Water Data'!I44))="","",OFFSET('Water Data'!$I$27,0,10*ROW('Water Data'!I44)))</f>
        <v/>
      </c>
      <c r="CI50" s="353" t="str">
        <f ca="1">+IF(OFFSET('Water Data'!$I$28,0,10*ROW('Water Data'!I44))="","",OFFSET('Water Data'!$I$28,0,10*ROW('Water Data'!I44)))</f>
        <v/>
      </c>
      <c r="CJ50" s="353" t="str">
        <f ca="1">+IF(OFFSET('Water Data'!$I$29,0,10*ROW('Water Data'!I44))="","",OFFSET('Water Data'!$I$29,0,10*ROW('Water Data'!I44)))</f>
        <v/>
      </c>
      <c r="CK50" s="353" t="str">
        <f ca="1">+IF(OFFSET('Sanitation Data'!$D$28,0,10*ROW('Sanitation Data'!D44))="","",OFFSET('Sanitation Data'!$D$28,0,10*ROW('Sanitation Data'!D44)))</f>
        <v/>
      </c>
      <c r="CL50" s="353" t="str">
        <f ca="1">+IF(OFFSET('Sanitation Data'!$D$29,0,10*ROW('Sanitation Data'!D44))="","",OFFSET('Sanitation Data'!$D$29,0,10*ROW('Sanitation Data'!D44)))</f>
        <v/>
      </c>
      <c r="CM50" s="353" t="str">
        <f ca="1">+IF(OFFSET('Sanitation Data'!$D$30,0,10*ROW('Sanitation Data'!D44))="","",OFFSET('Sanitation Data'!$D$30,0,10*ROW('Sanitation Data'!D44)))</f>
        <v/>
      </c>
      <c r="CN50" s="353" t="str">
        <f ca="1">+IF(OFFSET('Sanitation Data'!$D$31,0,10*ROW('Sanitation Data'!D44))="","",OFFSET('Sanitation Data'!$D$31,0,10*ROW('Sanitation Data'!D44)))</f>
        <v/>
      </c>
      <c r="CO50" s="353" t="str">
        <f ca="1">+IF(OFFSET('Sanitation Data'!$D$32,0,10*ROW('Sanitation Data'!D44))="","",OFFSET('Sanitation Data'!$D$32,0,10*ROW('Sanitation Data'!D44)))</f>
        <v/>
      </c>
      <c r="CP50" s="353" t="str">
        <f ca="1">+IF(OFFSET('Sanitation Data'!$E$28,0,10*ROW('Sanitation Data'!E44))="","",OFFSET('Sanitation Data'!$E$28,0,10*ROW('Sanitation Data'!E44)))</f>
        <v/>
      </c>
      <c r="CQ50" s="353" t="str">
        <f ca="1">+IF(OFFSET('Sanitation Data'!$E$29,0,10*ROW('Sanitation Data'!E44))="","",OFFSET('Sanitation Data'!$E$29,0,10*ROW('Sanitation Data'!E44)))</f>
        <v/>
      </c>
      <c r="CR50" s="353" t="str">
        <f ca="1">+IF(OFFSET('Sanitation Data'!$E$30,0,10*ROW('Sanitation Data'!E44))="","",OFFSET('Sanitation Data'!$E$30,0,10*ROW('Sanitation Data'!E44)))</f>
        <v/>
      </c>
      <c r="CS50" s="353" t="str">
        <f ca="1">+IF(OFFSET('Sanitation Data'!$E$31,0,10*ROW('Sanitation Data'!E44))="","",OFFSET('Sanitation Data'!$E$31,0,10*ROW('Sanitation Data'!E44)))</f>
        <v/>
      </c>
      <c r="CT50" s="353" t="str">
        <f ca="1">+IF(OFFSET('Sanitation Data'!$E$32,0,10*ROW('Sanitation Data'!E44))="","",OFFSET('Sanitation Data'!$E$32,0,10*ROW('Sanitation Data'!E44)))</f>
        <v/>
      </c>
      <c r="CU50" s="353" t="str">
        <f ca="1">+IF(OFFSET('Sanitation Data'!$F$28,0,10*ROW('Sanitation Data'!F44))="","",OFFSET('Sanitation Data'!$F$28,0,10*ROW('Sanitation Data'!F44)))</f>
        <v/>
      </c>
      <c r="CV50" s="353" t="str">
        <f ca="1">+IF(OFFSET('Sanitation Data'!$F$29,0,10*ROW('Sanitation Data'!F44))="","",OFFSET('Sanitation Data'!$F$29,0,10*ROW('Sanitation Data'!F44)))</f>
        <v/>
      </c>
      <c r="CW50" s="353" t="str">
        <f ca="1">+IF(OFFSET('Sanitation Data'!$F$30,0,10*ROW('Sanitation Data'!F44))="","",OFFSET('Sanitation Data'!$F$30,0,10*ROW('Sanitation Data'!F44)))</f>
        <v/>
      </c>
      <c r="CX50" s="353" t="str">
        <f ca="1">+IF(OFFSET('Sanitation Data'!$F$31,0,10*ROW('Sanitation Data'!F44))="","",OFFSET('Sanitation Data'!$F$31,0,10*ROW('Sanitation Data'!F44)))</f>
        <v/>
      </c>
      <c r="CY50" s="353" t="str">
        <f ca="1">+IF(OFFSET('Sanitation Data'!$F$32,0,10*ROW('Sanitation Data'!F44))="","",OFFSET('Sanitation Data'!$F$32,0,10*ROW('Sanitation Data'!F44)))</f>
        <v/>
      </c>
      <c r="CZ50" s="353" t="str">
        <f ca="1">+IF(OFFSET('Sanitation Data'!$G$28,0,10*ROW('Sanitation Data'!G44))="","",OFFSET('Sanitation Data'!$G$28,0,10*ROW('Sanitation Data'!G44)))</f>
        <v/>
      </c>
      <c r="DA50" s="353" t="str">
        <f ca="1">+IF(OFFSET('Sanitation Data'!$G$29,0,10*ROW('Sanitation Data'!G44))="","",OFFSET('Sanitation Data'!$G$29,0,10*ROW('Sanitation Data'!G44)))</f>
        <v/>
      </c>
      <c r="DB50" s="353" t="str">
        <f ca="1">+IF(OFFSET('Sanitation Data'!$G$30,0,10*ROW('Sanitation Data'!G44))="","",OFFSET('Sanitation Data'!$G$30,0,10*ROW('Sanitation Data'!G44)))</f>
        <v/>
      </c>
      <c r="DC50" s="353" t="str">
        <f ca="1">+IF(OFFSET('Sanitation Data'!$G$31,0,10*ROW('Sanitation Data'!G44))="","",OFFSET('Sanitation Data'!$G$31,0,10*ROW('Sanitation Data'!G44)))</f>
        <v/>
      </c>
      <c r="DD50" s="353" t="str">
        <f ca="1">+IF(OFFSET('Sanitation Data'!$G$32,0,10*ROW('Sanitation Data'!G44))="","",OFFSET('Sanitation Data'!$G$32,0,10*ROW('Sanitation Data'!G44)))</f>
        <v/>
      </c>
      <c r="DE50" s="353" t="str">
        <f ca="1">+IF(OFFSET('Sanitation Data'!$H$28,0,10*ROW('Sanitation Data'!H44))="","",OFFSET('Sanitation Data'!$H$28,0,10*ROW('Sanitation Data'!H44)))</f>
        <v/>
      </c>
      <c r="DF50" s="353" t="str">
        <f ca="1">+IF(OFFSET('Sanitation Data'!$H$29,0,10*ROW('Sanitation Data'!H44))="","",OFFSET('Sanitation Data'!$H$29,0,10*ROW('Sanitation Data'!H44)))</f>
        <v/>
      </c>
      <c r="DG50" s="353" t="str">
        <f ca="1">+IF(OFFSET('Sanitation Data'!$H$30,0,10*ROW('Sanitation Data'!H44))="","",OFFSET('Sanitation Data'!$H$30,0,10*ROW('Sanitation Data'!H44)))</f>
        <v/>
      </c>
      <c r="DH50" s="353" t="str">
        <f ca="1">+IF(OFFSET('Sanitation Data'!$H$31,0,10*ROW('Sanitation Data'!H44))="","",OFFSET('Sanitation Data'!$H$31,0,10*ROW('Sanitation Data'!H44)))</f>
        <v/>
      </c>
      <c r="DI50" s="353" t="str">
        <f ca="1">+IF(OFFSET('Sanitation Data'!$H$32,0,10*ROW('Sanitation Data'!H44))="","",OFFSET('Sanitation Data'!$H$32,0,10*ROW('Sanitation Data'!H44)))</f>
        <v/>
      </c>
      <c r="DJ50" s="353" t="str">
        <f ca="1">+IF(OFFSET('Sanitation Data'!$I$28,0,10*ROW('Sanitation Data'!I44))="","",OFFSET('Sanitation Data'!$I$28,0,10*ROW('Sanitation Data'!I44)))</f>
        <v/>
      </c>
      <c r="DK50" s="353" t="str">
        <f ca="1">+IF(OFFSET('Sanitation Data'!$I$29,0,10*ROW('Sanitation Data'!I44))="","",OFFSET('Sanitation Data'!$I$29,0,10*ROW('Sanitation Data'!I44)))</f>
        <v/>
      </c>
      <c r="DL50" s="353" t="str">
        <f ca="1">+IF(OFFSET('Sanitation Data'!$I$30,0,10*ROW('Sanitation Data'!I44))="","",OFFSET('Sanitation Data'!$I$30,0,10*ROW('Sanitation Data'!I44)))</f>
        <v/>
      </c>
      <c r="DM50" s="353" t="str">
        <f ca="1">+IF(OFFSET('Sanitation Data'!$I$31,0,10*ROW('Sanitation Data'!I44))="","",OFFSET('Sanitation Data'!$I$31,0,10*ROW('Sanitation Data'!I44)))</f>
        <v/>
      </c>
      <c r="DN50" s="353" t="str">
        <f ca="1">+IF(OFFSET('Sanitation Data'!$I$32,0,10*ROW('Sanitation Data'!I44))="","",OFFSET('Sanitation Data'!$I$32,0,10*ROW('Sanitation Data'!I44)))</f>
        <v/>
      </c>
      <c r="DO50" s="353" t="str">
        <f ca="1">+IF(OFFSET('Hygiene Data'!$D$11,0,10*ROW('Hygiene Data'!D44))="","",OFFSET('Hygiene Data'!$D$11,0,10*ROW('Hygiene Data'!D44)))</f>
        <v/>
      </c>
      <c r="DP50" s="353" t="str">
        <f ca="1">+IF(OFFSET('Hygiene Data'!$D$12,0,10*ROW('Hygiene Data'!D44))="","",OFFSET('Hygiene Data'!$D$12,0,10*ROW('Hygiene Data'!D44)))</f>
        <v/>
      </c>
      <c r="DQ50" s="353" t="str">
        <f ca="1">+IF(OFFSET('Hygiene Data'!$D$13,0,10*ROW('Hygiene Data'!D44))="","",OFFSET('Hygiene Data'!$D$13,0,10*ROW('Hygiene Data'!D44)))</f>
        <v/>
      </c>
      <c r="DR50" s="353" t="str">
        <f ca="1">+IF(OFFSET('Hygiene Data'!$E$11,0,10*ROW('Hygiene Data'!E44))="","",OFFSET('Hygiene Data'!$E$11,0,10*ROW('Hygiene Data'!E44)))</f>
        <v/>
      </c>
      <c r="DS50" s="353" t="str">
        <f ca="1">+IF(OFFSET('Hygiene Data'!$E$12,0,10*ROW('Hygiene Data'!E44))="","",OFFSET('Hygiene Data'!$E$12,0,10*ROW('Hygiene Data'!E44)))</f>
        <v/>
      </c>
      <c r="DT50" s="353" t="str">
        <f ca="1">+IF(OFFSET('Hygiene Data'!$E$13,0,10*ROW('Hygiene Data'!E44))="","",OFFSET('Hygiene Data'!$E$13,0,10*ROW('Hygiene Data'!E44)))</f>
        <v/>
      </c>
      <c r="DU50" s="353" t="str">
        <f ca="1">+IF(OFFSET('Hygiene Data'!$F$11,0,10*ROW('Hygiene Data'!F44))="","",OFFSET('Hygiene Data'!$F$11,0,10*ROW('Hygiene Data'!F44)))</f>
        <v/>
      </c>
      <c r="DV50" s="353" t="str">
        <f ca="1">+IF(OFFSET('Hygiene Data'!$F$12,0,10*ROW('Hygiene Data'!F44))="","",OFFSET('Hygiene Data'!$F$12,0,10*ROW('Hygiene Data'!F44)))</f>
        <v/>
      </c>
      <c r="DW50" s="353" t="str">
        <f ca="1">+IF(OFFSET('Hygiene Data'!$F$13,0,10*ROW('Hygiene Data'!F44))="","",OFFSET('Hygiene Data'!$F$13,0,10*ROW('Hygiene Data'!F44)))</f>
        <v/>
      </c>
      <c r="DX50" s="353" t="str">
        <f ca="1">+IF(OFFSET('Hygiene Data'!$G$11,0,10*ROW('Hygiene Data'!G44))="","",OFFSET('Hygiene Data'!$G$11,0,10*ROW('Hygiene Data'!G44)))</f>
        <v/>
      </c>
      <c r="DY50" s="353" t="str">
        <f ca="1">+IF(OFFSET('Hygiene Data'!$G$12,0,10*ROW('Hygiene Data'!G44))="","",OFFSET('Hygiene Data'!$G$12,0,10*ROW('Hygiene Data'!G44)))</f>
        <v/>
      </c>
      <c r="DZ50" s="353" t="str">
        <f ca="1">+IF(OFFSET('Hygiene Data'!$G$13,0,10*ROW('Hygiene Data'!G44))="","",OFFSET('Hygiene Data'!$G$13,0,10*ROW('Hygiene Data'!G44)))</f>
        <v/>
      </c>
      <c r="EA50" s="353" t="str">
        <f ca="1">+IF(OFFSET('Hygiene Data'!$H$11,0,10*ROW('Hygiene Data'!H44))="","",OFFSET('Hygiene Data'!$H$11,0,10*ROW('Hygiene Data'!H44)))</f>
        <v/>
      </c>
      <c r="EB50" s="353" t="str">
        <f ca="1">+IF(OFFSET('Hygiene Data'!$H$12,0,10*ROW('Hygiene Data'!H44))="","",OFFSET('Hygiene Data'!$H$12,0,10*ROW('Hygiene Data'!H44)))</f>
        <v/>
      </c>
      <c r="EC50" s="353" t="str">
        <f ca="1">+IF(OFFSET('Hygiene Data'!$H$13,0,10*ROW('Hygiene Data'!H44))="","",OFFSET('Hygiene Data'!$H$13,0,10*ROW('Hygiene Data'!H44)))</f>
        <v/>
      </c>
      <c r="ED50" s="353" t="str">
        <f ca="1">+IF(OFFSET('Hygiene Data'!$I$11,0,10*ROW('Hygiene Data'!I44))="","",OFFSET('Hygiene Data'!$I$11,0,10*ROW('Hygiene Data'!I44)))</f>
        <v/>
      </c>
      <c r="EE50" s="353" t="str">
        <f ca="1">+IF(OFFSET('Hygiene Data'!$I$12,0,10*ROW('Hygiene Data'!I44))="","",OFFSET('Hygiene Data'!$I$12,0,10*ROW('Hygiene Data'!I44)))</f>
        <v/>
      </c>
      <c r="EF50" s="353" t="str">
        <f ca="1">+IF(OFFSET('Hygiene Data'!$I$13,0,10*ROW('Hygiene Data'!I44))="","",OFFSET('Hygiene Data'!$I$13,0,10*ROW('Hygiene Data'!I44)))</f>
        <v/>
      </c>
    </row>
    <row r="51" spans="1:136" x14ac:dyDescent="0.25">
      <c r="A51" s="462" t="str">
        <f ca="1">+IF(OFFSET('Water Data'!$B$2,0,10*ROW('Water Data'!E45))="","",OFFSET('Water Data'!$B$2,0,10*ROW('Water Data'!E45)))</f>
        <v/>
      </c>
      <c r="B51" s="46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89" t="str">
        <f t="shared" ca="1" si="0"/>
        <v/>
      </c>
      <c r="D51" s="49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6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3" t="str">
        <f ca="1">+IF(OFFSET('Water Data'!$D$27,0,10*ROW('Water Data'!D45))="","",OFFSET('Water Data'!$D$27,0,10*ROW('Water Data'!D45)))</f>
        <v/>
      </c>
      <c r="BT51" s="353" t="str">
        <f ca="1">+IF(OFFSET('Water Data'!$D$28,0,10*ROW('Water Data'!D45))="","",OFFSET('Water Data'!$D$28,0,10*ROW('Water Data'!D45)))</f>
        <v/>
      </c>
      <c r="BU51" s="353" t="str">
        <f ca="1">+IF(OFFSET('Water Data'!$D$29,0,10*ROW('Water Data'!D45))="","",OFFSET('Water Data'!$D$29,0,10*ROW('Water Data'!D45)))</f>
        <v/>
      </c>
      <c r="BV51" s="353" t="str">
        <f ca="1">+IF(OFFSET('Water Data'!$E$27,0,10*ROW('Water Data'!E45))="","",OFFSET('Water Data'!$E$27,0,10*ROW('Water Data'!E45)))</f>
        <v/>
      </c>
      <c r="BW51" s="353" t="str">
        <f ca="1">+IF(OFFSET('Water Data'!$E$28,0,10*ROW('Water Data'!E45))="","",OFFSET('Water Data'!$E$28,0,10*ROW('Water Data'!E45)))</f>
        <v/>
      </c>
      <c r="BX51" s="353" t="str">
        <f ca="1">+IF(OFFSET('Water Data'!$E$29,0,10*ROW('Water Data'!E45))="","",OFFSET('Water Data'!$E$29,0,10*ROW('Water Data'!E45)))</f>
        <v/>
      </c>
      <c r="BY51" s="353" t="str">
        <f ca="1">+IF(OFFSET('Water Data'!$F$27,0,10*ROW('Water Data'!F45))="","",OFFSET('Water Data'!$F$27,0,10*ROW('Water Data'!F45)))</f>
        <v/>
      </c>
      <c r="BZ51" s="353" t="str">
        <f ca="1">+IF(OFFSET('Water Data'!$F$28,0,10*ROW('Water Data'!F45))="","",OFFSET('Water Data'!$F$28,0,10*ROW('Water Data'!F45)))</f>
        <v/>
      </c>
      <c r="CA51" s="353" t="str">
        <f ca="1">+IF(OFFSET('Water Data'!$F$29,0,10*ROW('Water Data'!F45))="","",OFFSET('Water Data'!$F$29,0,10*ROW('Water Data'!F45)))</f>
        <v/>
      </c>
      <c r="CB51" s="353" t="str">
        <f ca="1">+IF(OFFSET('Water Data'!$G$27,0,10*ROW('Water Data'!G45))="","",OFFSET('Water Data'!$G$27,0,10*ROW('Water Data'!G45)))</f>
        <v/>
      </c>
      <c r="CC51" s="353" t="str">
        <f ca="1">+IF(OFFSET('Water Data'!$G$28,0,10*ROW('Water Data'!G45))="","",OFFSET('Water Data'!$G$28,0,10*ROW('Water Data'!G45)))</f>
        <v/>
      </c>
      <c r="CD51" s="353" t="str">
        <f ca="1">+IF(OFFSET('Water Data'!$G$29,0,10*ROW('Water Data'!G45))="","",OFFSET('Water Data'!$G$29,0,10*ROW('Water Data'!G45)))</f>
        <v/>
      </c>
      <c r="CE51" s="353" t="str">
        <f ca="1">+IF(OFFSET('Water Data'!$H$27,0,10*ROW('Water Data'!H45))="","",OFFSET('Water Data'!$H$27,0,10*ROW('Water Data'!H45)))</f>
        <v/>
      </c>
      <c r="CF51" s="353" t="str">
        <f ca="1">+IF(OFFSET('Water Data'!$H$28,0,10*ROW('Water Data'!H45))="","",OFFSET('Water Data'!$H$28,0,10*ROW('Water Data'!H45)))</f>
        <v/>
      </c>
      <c r="CG51" s="353" t="str">
        <f ca="1">+IF(OFFSET('Water Data'!$H$29,0,10*ROW('Water Data'!H45))="","",OFFSET('Water Data'!$H$29,0,10*ROW('Water Data'!H45)))</f>
        <v/>
      </c>
      <c r="CH51" s="353" t="str">
        <f ca="1">+IF(OFFSET('Water Data'!$I$27,0,10*ROW('Water Data'!I45))="","",OFFSET('Water Data'!$I$27,0,10*ROW('Water Data'!I45)))</f>
        <v/>
      </c>
      <c r="CI51" s="353" t="str">
        <f ca="1">+IF(OFFSET('Water Data'!$I$28,0,10*ROW('Water Data'!I45))="","",OFFSET('Water Data'!$I$28,0,10*ROW('Water Data'!I45)))</f>
        <v/>
      </c>
      <c r="CJ51" s="353" t="str">
        <f ca="1">+IF(OFFSET('Water Data'!$I$29,0,10*ROW('Water Data'!I45))="","",OFFSET('Water Data'!$I$29,0,10*ROW('Water Data'!I45)))</f>
        <v/>
      </c>
      <c r="CK51" s="353" t="str">
        <f ca="1">+IF(OFFSET('Sanitation Data'!$D$28,0,10*ROW('Sanitation Data'!D45))="","",OFFSET('Sanitation Data'!$D$28,0,10*ROW('Sanitation Data'!D45)))</f>
        <v/>
      </c>
      <c r="CL51" s="353" t="str">
        <f ca="1">+IF(OFFSET('Sanitation Data'!$D$29,0,10*ROW('Sanitation Data'!D45))="","",OFFSET('Sanitation Data'!$D$29,0,10*ROW('Sanitation Data'!D45)))</f>
        <v/>
      </c>
      <c r="CM51" s="353" t="str">
        <f ca="1">+IF(OFFSET('Sanitation Data'!$D$30,0,10*ROW('Sanitation Data'!D45))="","",OFFSET('Sanitation Data'!$D$30,0,10*ROW('Sanitation Data'!D45)))</f>
        <v/>
      </c>
      <c r="CN51" s="353" t="str">
        <f ca="1">+IF(OFFSET('Sanitation Data'!$D$31,0,10*ROW('Sanitation Data'!D45))="","",OFFSET('Sanitation Data'!$D$31,0,10*ROW('Sanitation Data'!D45)))</f>
        <v/>
      </c>
      <c r="CO51" s="353" t="str">
        <f ca="1">+IF(OFFSET('Sanitation Data'!$D$32,0,10*ROW('Sanitation Data'!D45))="","",OFFSET('Sanitation Data'!$D$32,0,10*ROW('Sanitation Data'!D45)))</f>
        <v/>
      </c>
      <c r="CP51" s="353" t="str">
        <f ca="1">+IF(OFFSET('Sanitation Data'!$E$28,0,10*ROW('Sanitation Data'!E45))="","",OFFSET('Sanitation Data'!$E$28,0,10*ROW('Sanitation Data'!E45)))</f>
        <v/>
      </c>
      <c r="CQ51" s="353" t="str">
        <f ca="1">+IF(OFFSET('Sanitation Data'!$E$29,0,10*ROW('Sanitation Data'!E45))="","",OFFSET('Sanitation Data'!$E$29,0,10*ROW('Sanitation Data'!E45)))</f>
        <v/>
      </c>
      <c r="CR51" s="353" t="str">
        <f ca="1">+IF(OFFSET('Sanitation Data'!$E$30,0,10*ROW('Sanitation Data'!E45))="","",OFFSET('Sanitation Data'!$E$30,0,10*ROW('Sanitation Data'!E45)))</f>
        <v/>
      </c>
      <c r="CS51" s="353" t="str">
        <f ca="1">+IF(OFFSET('Sanitation Data'!$E$31,0,10*ROW('Sanitation Data'!E45))="","",OFFSET('Sanitation Data'!$E$31,0,10*ROW('Sanitation Data'!E45)))</f>
        <v/>
      </c>
      <c r="CT51" s="353" t="str">
        <f ca="1">+IF(OFFSET('Sanitation Data'!$E$32,0,10*ROW('Sanitation Data'!E45))="","",OFFSET('Sanitation Data'!$E$32,0,10*ROW('Sanitation Data'!E45)))</f>
        <v/>
      </c>
      <c r="CU51" s="353" t="str">
        <f ca="1">+IF(OFFSET('Sanitation Data'!$F$28,0,10*ROW('Sanitation Data'!F45))="","",OFFSET('Sanitation Data'!$F$28,0,10*ROW('Sanitation Data'!F45)))</f>
        <v/>
      </c>
      <c r="CV51" s="353" t="str">
        <f ca="1">+IF(OFFSET('Sanitation Data'!$F$29,0,10*ROW('Sanitation Data'!F45))="","",OFFSET('Sanitation Data'!$F$29,0,10*ROW('Sanitation Data'!F45)))</f>
        <v/>
      </c>
      <c r="CW51" s="353" t="str">
        <f ca="1">+IF(OFFSET('Sanitation Data'!$F$30,0,10*ROW('Sanitation Data'!F45))="","",OFFSET('Sanitation Data'!$F$30,0,10*ROW('Sanitation Data'!F45)))</f>
        <v/>
      </c>
      <c r="CX51" s="353" t="str">
        <f ca="1">+IF(OFFSET('Sanitation Data'!$F$31,0,10*ROW('Sanitation Data'!F45))="","",OFFSET('Sanitation Data'!$F$31,0,10*ROW('Sanitation Data'!F45)))</f>
        <v/>
      </c>
      <c r="CY51" s="353" t="str">
        <f ca="1">+IF(OFFSET('Sanitation Data'!$F$32,0,10*ROW('Sanitation Data'!F45))="","",OFFSET('Sanitation Data'!$F$32,0,10*ROW('Sanitation Data'!F45)))</f>
        <v/>
      </c>
      <c r="CZ51" s="353" t="str">
        <f ca="1">+IF(OFFSET('Sanitation Data'!$G$28,0,10*ROW('Sanitation Data'!G45))="","",OFFSET('Sanitation Data'!$G$28,0,10*ROW('Sanitation Data'!G45)))</f>
        <v/>
      </c>
      <c r="DA51" s="353" t="str">
        <f ca="1">+IF(OFFSET('Sanitation Data'!$G$29,0,10*ROW('Sanitation Data'!G45))="","",OFFSET('Sanitation Data'!$G$29,0,10*ROW('Sanitation Data'!G45)))</f>
        <v/>
      </c>
      <c r="DB51" s="353" t="str">
        <f ca="1">+IF(OFFSET('Sanitation Data'!$G$30,0,10*ROW('Sanitation Data'!G45))="","",OFFSET('Sanitation Data'!$G$30,0,10*ROW('Sanitation Data'!G45)))</f>
        <v/>
      </c>
      <c r="DC51" s="353" t="str">
        <f ca="1">+IF(OFFSET('Sanitation Data'!$G$31,0,10*ROW('Sanitation Data'!G45))="","",OFFSET('Sanitation Data'!$G$31,0,10*ROW('Sanitation Data'!G45)))</f>
        <v/>
      </c>
      <c r="DD51" s="353" t="str">
        <f ca="1">+IF(OFFSET('Sanitation Data'!$G$32,0,10*ROW('Sanitation Data'!G45))="","",OFFSET('Sanitation Data'!$G$32,0,10*ROW('Sanitation Data'!G45)))</f>
        <v/>
      </c>
      <c r="DE51" s="353" t="str">
        <f ca="1">+IF(OFFSET('Sanitation Data'!$H$28,0,10*ROW('Sanitation Data'!H45))="","",OFFSET('Sanitation Data'!$H$28,0,10*ROW('Sanitation Data'!H45)))</f>
        <v/>
      </c>
      <c r="DF51" s="353" t="str">
        <f ca="1">+IF(OFFSET('Sanitation Data'!$H$29,0,10*ROW('Sanitation Data'!H45))="","",OFFSET('Sanitation Data'!$H$29,0,10*ROW('Sanitation Data'!H45)))</f>
        <v/>
      </c>
      <c r="DG51" s="353" t="str">
        <f ca="1">+IF(OFFSET('Sanitation Data'!$H$30,0,10*ROW('Sanitation Data'!H45))="","",OFFSET('Sanitation Data'!$H$30,0,10*ROW('Sanitation Data'!H45)))</f>
        <v/>
      </c>
      <c r="DH51" s="353" t="str">
        <f ca="1">+IF(OFFSET('Sanitation Data'!$H$31,0,10*ROW('Sanitation Data'!H45))="","",OFFSET('Sanitation Data'!$H$31,0,10*ROW('Sanitation Data'!H45)))</f>
        <v/>
      </c>
      <c r="DI51" s="353" t="str">
        <f ca="1">+IF(OFFSET('Sanitation Data'!$H$32,0,10*ROW('Sanitation Data'!H45))="","",OFFSET('Sanitation Data'!$H$32,0,10*ROW('Sanitation Data'!H45)))</f>
        <v/>
      </c>
      <c r="DJ51" s="353" t="str">
        <f ca="1">+IF(OFFSET('Sanitation Data'!$I$28,0,10*ROW('Sanitation Data'!I45))="","",OFFSET('Sanitation Data'!$I$28,0,10*ROW('Sanitation Data'!I45)))</f>
        <v/>
      </c>
      <c r="DK51" s="353" t="str">
        <f ca="1">+IF(OFFSET('Sanitation Data'!$I$29,0,10*ROW('Sanitation Data'!I45))="","",OFFSET('Sanitation Data'!$I$29,0,10*ROW('Sanitation Data'!I45)))</f>
        <v/>
      </c>
      <c r="DL51" s="353" t="str">
        <f ca="1">+IF(OFFSET('Sanitation Data'!$I$30,0,10*ROW('Sanitation Data'!I45))="","",OFFSET('Sanitation Data'!$I$30,0,10*ROW('Sanitation Data'!I45)))</f>
        <v/>
      </c>
      <c r="DM51" s="353" t="str">
        <f ca="1">+IF(OFFSET('Sanitation Data'!$I$31,0,10*ROW('Sanitation Data'!I45))="","",OFFSET('Sanitation Data'!$I$31,0,10*ROW('Sanitation Data'!I45)))</f>
        <v/>
      </c>
      <c r="DN51" s="353" t="str">
        <f ca="1">+IF(OFFSET('Sanitation Data'!$I$32,0,10*ROW('Sanitation Data'!I45))="","",OFFSET('Sanitation Data'!$I$32,0,10*ROW('Sanitation Data'!I45)))</f>
        <v/>
      </c>
      <c r="DO51" s="353" t="str">
        <f ca="1">+IF(OFFSET('Hygiene Data'!$D$11,0,10*ROW('Hygiene Data'!D45))="","",OFFSET('Hygiene Data'!$D$11,0,10*ROW('Hygiene Data'!D45)))</f>
        <v/>
      </c>
      <c r="DP51" s="353" t="str">
        <f ca="1">+IF(OFFSET('Hygiene Data'!$D$12,0,10*ROW('Hygiene Data'!D45))="","",OFFSET('Hygiene Data'!$D$12,0,10*ROW('Hygiene Data'!D45)))</f>
        <v/>
      </c>
      <c r="DQ51" s="353" t="str">
        <f ca="1">+IF(OFFSET('Hygiene Data'!$D$13,0,10*ROW('Hygiene Data'!D45))="","",OFFSET('Hygiene Data'!$D$13,0,10*ROW('Hygiene Data'!D45)))</f>
        <v/>
      </c>
      <c r="DR51" s="353" t="str">
        <f ca="1">+IF(OFFSET('Hygiene Data'!$E$11,0,10*ROW('Hygiene Data'!E45))="","",OFFSET('Hygiene Data'!$E$11,0,10*ROW('Hygiene Data'!E45)))</f>
        <v/>
      </c>
      <c r="DS51" s="353" t="str">
        <f ca="1">+IF(OFFSET('Hygiene Data'!$E$12,0,10*ROW('Hygiene Data'!E45))="","",OFFSET('Hygiene Data'!$E$12,0,10*ROW('Hygiene Data'!E45)))</f>
        <v/>
      </c>
      <c r="DT51" s="353" t="str">
        <f ca="1">+IF(OFFSET('Hygiene Data'!$E$13,0,10*ROW('Hygiene Data'!E45))="","",OFFSET('Hygiene Data'!$E$13,0,10*ROW('Hygiene Data'!E45)))</f>
        <v/>
      </c>
      <c r="DU51" s="353" t="str">
        <f ca="1">+IF(OFFSET('Hygiene Data'!$F$11,0,10*ROW('Hygiene Data'!F45))="","",OFFSET('Hygiene Data'!$F$11,0,10*ROW('Hygiene Data'!F45)))</f>
        <v/>
      </c>
      <c r="DV51" s="353" t="str">
        <f ca="1">+IF(OFFSET('Hygiene Data'!$F$12,0,10*ROW('Hygiene Data'!F45))="","",OFFSET('Hygiene Data'!$F$12,0,10*ROW('Hygiene Data'!F45)))</f>
        <v/>
      </c>
      <c r="DW51" s="353" t="str">
        <f ca="1">+IF(OFFSET('Hygiene Data'!$F$13,0,10*ROW('Hygiene Data'!F45))="","",OFFSET('Hygiene Data'!$F$13,0,10*ROW('Hygiene Data'!F45)))</f>
        <v/>
      </c>
      <c r="DX51" s="353" t="str">
        <f ca="1">+IF(OFFSET('Hygiene Data'!$G$11,0,10*ROW('Hygiene Data'!G45))="","",OFFSET('Hygiene Data'!$G$11,0,10*ROW('Hygiene Data'!G45)))</f>
        <v/>
      </c>
      <c r="DY51" s="353" t="str">
        <f ca="1">+IF(OFFSET('Hygiene Data'!$G$12,0,10*ROW('Hygiene Data'!G45))="","",OFFSET('Hygiene Data'!$G$12,0,10*ROW('Hygiene Data'!G45)))</f>
        <v/>
      </c>
      <c r="DZ51" s="353" t="str">
        <f ca="1">+IF(OFFSET('Hygiene Data'!$G$13,0,10*ROW('Hygiene Data'!G45))="","",OFFSET('Hygiene Data'!$G$13,0,10*ROW('Hygiene Data'!G45)))</f>
        <v/>
      </c>
      <c r="EA51" s="353" t="str">
        <f ca="1">+IF(OFFSET('Hygiene Data'!$H$11,0,10*ROW('Hygiene Data'!H45))="","",OFFSET('Hygiene Data'!$H$11,0,10*ROW('Hygiene Data'!H45)))</f>
        <v/>
      </c>
      <c r="EB51" s="353" t="str">
        <f ca="1">+IF(OFFSET('Hygiene Data'!$H$12,0,10*ROW('Hygiene Data'!H45))="","",OFFSET('Hygiene Data'!$H$12,0,10*ROW('Hygiene Data'!H45)))</f>
        <v/>
      </c>
      <c r="EC51" s="353" t="str">
        <f ca="1">+IF(OFFSET('Hygiene Data'!$H$13,0,10*ROW('Hygiene Data'!H45))="","",OFFSET('Hygiene Data'!$H$13,0,10*ROW('Hygiene Data'!H45)))</f>
        <v/>
      </c>
      <c r="ED51" s="353" t="str">
        <f ca="1">+IF(OFFSET('Hygiene Data'!$I$11,0,10*ROW('Hygiene Data'!I45))="","",OFFSET('Hygiene Data'!$I$11,0,10*ROW('Hygiene Data'!I45)))</f>
        <v/>
      </c>
      <c r="EE51" s="353" t="str">
        <f ca="1">+IF(OFFSET('Hygiene Data'!$I$12,0,10*ROW('Hygiene Data'!I45))="","",OFFSET('Hygiene Data'!$I$12,0,10*ROW('Hygiene Data'!I45)))</f>
        <v/>
      </c>
      <c r="EF51" s="353" t="str">
        <f ca="1">+IF(OFFSET('Hygiene Data'!$I$13,0,10*ROW('Hygiene Data'!I45))="","",OFFSET('Hygiene Data'!$I$13,0,10*ROW('Hygiene Data'!I45)))</f>
        <v/>
      </c>
    </row>
    <row r="52" spans="1:136" x14ac:dyDescent="0.25">
      <c r="A52" s="462" t="str">
        <f ca="1">+IF(OFFSET('Water Data'!$B$2,0,10*ROW('Water Data'!E46))="","",OFFSET('Water Data'!$B$2,0,10*ROW('Water Data'!E46)))</f>
        <v/>
      </c>
      <c r="B52" s="46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89" t="str">
        <f t="shared" ca="1" si="0"/>
        <v/>
      </c>
      <c r="D52" s="49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6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3" t="str">
        <f ca="1">+IF(OFFSET('Water Data'!$D$27,0,10*ROW('Water Data'!D46))="","",OFFSET('Water Data'!$D$27,0,10*ROW('Water Data'!D46)))</f>
        <v/>
      </c>
      <c r="BT52" s="353" t="str">
        <f ca="1">+IF(OFFSET('Water Data'!$D$28,0,10*ROW('Water Data'!D46))="","",OFFSET('Water Data'!$D$28,0,10*ROW('Water Data'!D46)))</f>
        <v/>
      </c>
      <c r="BU52" s="353" t="str">
        <f ca="1">+IF(OFFSET('Water Data'!$D$29,0,10*ROW('Water Data'!D46))="","",OFFSET('Water Data'!$D$29,0,10*ROW('Water Data'!D46)))</f>
        <v/>
      </c>
      <c r="BV52" s="353" t="str">
        <f ca="1">+IF(OFFSET('Water Data'!$E$27,0,10*ROW('Water Data'!E46))="","",OFFSET('Water Data'!$E$27,0,10*ROW('Water Data'!E46)))</f>
        <v/>
      </c>
      <c r="BW52" s="353" t="str">
        <f ca="1">+IF(OFFSET('Water Data'!$E$28,0,10*ROW('Water Data'!E46))="","",OFFSET('Water Data'!$E$28,0,10*ROW('Water Data'!E46)))</f>
        <v/>
      </c>
      <c r="BX52" s="353" t="str">
        <f ca="1">+IF(OFFSET('Water Data'!$E$29,0,10*ROW('Water Data'!E46))="","",OFFSET('Water Data'!$E$29,0,10*ROW('Water Data'!E46)))</f>
        <v/>
      </c>
      <c r="BY52" s="353" t="str">
        <f ca="1">+IF(OFFSET('Water Data'!$F$27,0,10*ROW('Water Data'!F46))="","",OFFSET('Water Data'!$F$27,0,10*ROW('Water Data'!F46)))</f>
        <v/>
      </c>
      <c r="BZ52" s="353" t="str">
        <f ca="1">+IF(OFFSET('Water Data'!$F$28,0,10*ROW('Water Data'!F46))="","",OFFSET('Water Data'!$F$28,0,10*ROW('Water Data'!F46)))</f>
        <v/>
      </c>
      <c r="CA52" s="353" t="str">
        <f ca="1">+IF(OFFSET('Water Data'!$F$29,0,10*ROW('Water Data'!F46))="","",OFFSET('Water Data'!$F$29,0,10*ROW('Water Data'!F46)))</f>
        <v/>
      </c>
      <c r="CB52" s="353" t="str">
        <f ca="1">+IF(OFFSET('Water Data'!$G$27,0,10*ROW('Water Data'!G46))="","",OFFSET('Water Data'!$G$27,0,10*ROW('Water Data'!G46)))</f>
        <v/>
      </c>
      <c r="CC52" s="353" t="str">
        <f ca="1">+IF(OFFSET('Water Data'!$G$28,0,10*ROW('Water Data'!G46))="","",OFFSET('Water Data'!$G$28,0,10*ROW('Water Data'!G46)))</f>
        <v/>
      </c>
      <c r="CD52" s="353" t="str">
        <f ca="1">+IF(OFFSET('Water Data'!$G$29,0,10*ROW('Water Data'!G46))="","",OFFSET('Water Data'!$G$29,0,10*ROW('Water Data'!G46)))</f>
        <v/>
      </c>
      <c r="CE52" s="353" t="str">
        <f ca="1">+IF(OFFSET('Water Data'!$H$27,0,10*ROW('Water Data'!H46))="","",OFFSET('Water Data'!$H$27,0,10*ROW('Water Data'!H46)))</f>
        <v/>
      </c>
      <c r="CF52" s="353" t="str">
        <f ca="1">+IF(OFFSET('Water Data'!$H$28,0,10*ROW('Water Data'!H46))="","",OFFSET('Water Data'!$H$28,0,10*ROW('Water Data'!H46)))</f>
        <v/>
      </c>
      <c r="CG52" s="353" t="str">
        <f ca="1">+IF(OFFSET('Water Data'!$H$29,0,10*ROW('Water Data'!H46))="","",OFFSET('Water Data'!$H$29,0,10*ROW('Water Data'!H46)))</f>
        <v/>
      </c>
      <c r="CH52" s="353" t="str">
        <f ca="1">+IF(OFFSET('Water Data'!$I$27,0,10*ROW('Water Data'!I46))="","",OFFSET('Water Data'!$I$27,0,10*ROW('Water Data'!I46)))</f>
        <v/>
      </c>
      <c r="CI52" s="353" t="str">
        <f ca="1">+IF(OFFSET('Water Data'!$I$28,0,10*ROW('Water Data'!I46))="","",OFFSET('Water Data'!$I$28,0,10*ROW('Water Data'!I46)))</f>
        <v/>
      </c>
      <c r="CJ52" s="353" t="str">
        <f ca="1">+IF(OFFSET('Water Data'!$I$29,0,10*ROW('Water Data'!I46))="","",OFFSET('Water Data'!$I$29,0,10*ROW('Water Data'!I46)))</f>
        <v/>
      </c>
      <c r="CK52" s="353" t="str">
        <f ca="1">+IF(OFFSET('Sanitation Data'!$D$28,0,10*ROW('Sanitation Data'!D46))="","",OFFSET('Sanitation Data'!$D$28,0,10*ROW('Sanitation Data'!D46)))</f>
        <v/>
      </c>
      <c r="CL52" s="353" t="str">
        <f ca="1">+IF(OFFSET('Sanitation Data'!$D$29,0,10*ROW('Sanitation Data'!D46))="","",OFFSET('Sanitation Data'!$D$29,0,10*ROW('Sanitation Data'!D46)))</f>
        <v/>
      </c>
      <c r="CM52" s="353" t="str">
        <f ca="1">+IF(OFFSET('Sanitation Data'!$D$30,0,10*ROW('Sanitation Data'!D46))="","",OFFSET('Sanitation Data'!$D$30,0,10*ROW('Sanitation Data'!D46)))</f>
        <v/>
      </c>
      <c r="CN52" s="353" t="str">
        <f ca="1">+IF(OFFSET('Sanitation Data'!$D$31,0,10*ROW('Sanitation Data'!D46))="","",OFFSET('Sanitation Data'!$D$31,0,10*ROW('Sanitation Data'!D46)))</f>
        <v/>
      </c>
      <c r="CO52" s="353" t="str">
        <f ca="1">+IF(OFFSET('Sanitation Data'!$D$32,0,10*ROW('Sanitation Data'!D46))="","",OFFSET('Sanitation Data'!$D$32,0,10*ROW('Sanitation Data'!D46)))</f>
        <v/>
      </c>
      <c r="CP52" s="353" t="str">
        <f ca="1">+IF(OFFSET('Sanitation Data'!$E$28,0,10*ROW('Sanitation Data'!E46))="","",OFFSET('Sanitation Data'!$E$28,0,10*ROW('Sanitation Data'!E46)))</f>
        <v/>
      </c>
      <c r="CQ52" s="353" t="str">
        <f ca="1">+IF(OFFSET('Sanitation Data'!$E$29,0,10*ROW('Sanitation Data'!E46))="","",OFFSET('Sanitation Data'!$E$29,0,10*ROW('Sanitation Data'!E46)))</f>
        <v/>
      </c>
      <c r="CR52" s="353" t="str">
        <f ca="1">+IF(OFFSET('Sanitation Data'!$E$30,0,10*ROW('Sanitation Data'!E46))="","",OFFSET('Sanitation Data'!$E$30,0,10*ROW('Sanitation Data'!E46)))</f>
        <v/>
      </c>
      <c r="CS52" s="353" t="str">
        <f ca="1">+IF(OFFSET('Sanitation Data'!$E$31,0,10*ROW('Sanitation Data'!E46))="","",OFFSET('Sanitation Data'!$E$31,0,10*ROW('Sanitation Data'!E46)))</f>
        <v/>
      </c>
      <c r="CT52" s="353" t="str">
        <f ca="1">+IF(OFFSET('Sanitation Data'!$E$32,0,10*ROW('Sanitation Data'!E46))="","",OFFSET('Sanitation Data'!$E$32,0,10*ROW('Sanitation Data'!E46)))</f>
        <v/>
      </c>
      <c r="CU52" s="353" t="str">
        <f ca="1">+IF(OFFSET('Sanitation Data'!$F$28,0,10*ROW('Sanitation Data'!F46))="","",OFFSET('Sanitation Data'!$F$28,0,10*ROW('Sanitation Data'!F46)))</f>
        <v/>
      </c>
      <c r="CV52" s="353" t="str">
        <f ca="1">+IF(OFFSET('Sanitation Data'!$F$29,0,10*ROW('Sanitation Data'!F46))="","",OFFSET('Sanitation Data'!$F$29,0,10*ROW('Sanitation Data'!F46)))</f>
        <v/>
      </c>
      <c r="CW52" s="353" t="str">
        <f ca="1">+IF(OFFSET('Sanitation Data'!$F$30,0,10*ROW('Sanitation Data'!F46))="","",OFFSET('Sanitation Data'!$F$30,0,10*ROW('Sanitation Data'!F46)))</f>
        <v/>
      </c>
      <c r="CX52" s="353" t="str">
        <f ca="1">+IF(OFFSET('Sanitation Data'!$F$31,0,10*ROW('Sanitation Data'!F46))="","",OFFSET('Sanitation Data'!$F$31,0,10*ROW('Sanitation Data'!F46)))</f>
        <v/>
      </c>
      <c r="CY52" s="353" t="str">
        <f ca="1">+IF(OFFSET('Sanitation Data'!$F$32,0,10*ROW('Sanitation Data'!F46))="","",OFFSET('Sanitation Data'!$F$32,0,10*ROW('Sanitation Data'!F46)))</f>
        <v/>
      </c>
      <c r="CZ52" s="353" t="str">
        <f ca="1">+IF(OFFSET('Sanitation Data'!$G$28,0,10*ROW('Sanitation Data'!G46))="","",OFFSET('Sanitation Data'!$G$28,0,10*ROW('Sanitation Data'!G46)))</f>
        <v/>
      </c>
      <c r="DA52" s="353" t="str">
        <f ca="1">+IF(OFFSET('Sanitation Data'!$G$29,0,10*ROW('Sanitation Data'!G46))="","",OFFSET('Sanitation Data'!$G$29,0,10*ROW('Sanitation Data'!G46)))</f>
        <v/>
      </c>
      <c r="DB52" s="353" t="str">
        <f ca="1">+IF(OFFSET('Sanitation Data'!$G$30,0,10*ROW('Sanitation Data'!G46))="","",OFFSET('Sanitation Data'!$G$30,0,10*ROW('Sanitation Data'!G46)))</f>
        <v/>
      </c>
      <c r="DC52" s="353" t="str">
        <f ca="1">+IF(OFFSET('Sanitation Data'!$G$31,0,10*ROW('Sanitation Data'!G46))="","",OFFSET('Sanitation Data'!$G$31,0,10*ROW('Sanitation Data'!G46)))</f>
        <v/>
      </c>
      <c r="DD52" s="353" t="str">
        <f ca="1">+IF(OFFSET('Sanitation Data'!$G$32,0,10*ROW('Sanitation Data'!G46))="","",OFFSET('Sanitation Data'!$G$32,0,10*ROW('Sanitation Data'!G46)))</f>
        <v/>
      </c>
      <c r="DE52" s="353" t="str">
        <f ca="1">+IF(OFFSET('Sanitation Data'!$H$28,0,10*ROW('Sanitation Data'!H46))="","",OFFSET('Sanitation Data'!$H$28,0,10*ROW('Sanitation Data'!H46)))</f>
        <v/>
      </c>
      <c r="DF52" s="353" t="str">
        <f ca="1">+IF(OFFSET('Sanitation Data'!$H$29,0,10*ROW('Sanitation Data'!H46))="","",OFFSET('Sanitation Data'!$H$29,0,10*ROW('Sanitation Data'!H46)))</f>
        <v/>
      </c>
      <c r="DG52" s="353" t="str">
        <f ca="1">+IF(OFFSET('Sanitation Data'!$H$30,0,10*ROW('Sanitation Data'!H46))="","",OFFSET('Sanitation Data'!$H$30,0,10*ROW('Sanitation Data'!H46)))</f>
        <v/>
      </c>
      <c r="DH52" s="353" t="str">
        <f ca="1">+IF(OFFSET('Sanitation Data'!$H$31,0,10*ROW('Sanitation Data'!H46))="","",OFFSET('Sanitation Data'!$H$31,0,10*ROW('Sanitation Data'!H46)))</f>
        <v/>
      </c>
      <c r="DI52" s="353" t="str">
        <f ca="1">+IF(OFFSET('Sanitation Data'!$H$32,0,10*ROW('Sanitation Data'!H46))="","",OFFSET('Sanitation Data'!$H$32,0,10*ROW('Sanitation Data'!H46)))</f>
        <v/>
      </c>
      <c r="DJ52" s="353" t="str">
        <f ca="1">+IF(OFFSET('Sanitation Data'!$I$28,0,10*ROW('Sanitation Data'!I46))="","",OFFSET('Sanitation Data'!$I$28,0,10*ROW('Sanitation Data'!I46)))</f>
        <v/>
      </c>
      <c r="DK52" s="353" t="str">
        <f ca="1">+IF(OFFSET('Sanitation Data'!$I$29,0,10*ROW('Sanitation Data'!I46))="","",OFFSET('Sanitation Data'!$I$29,0,10*ROW('Sanitation Data'!I46)))</f>
        <v/>
      </c>
      <c r="DL52" s="353" t="str">
        <f ca="1">+IF(OFFSET('Sanitation Data'!$I$30,0,10*ROW('Sanitation Data'!I46))="","",OFFSET('Sanitation Data'!$I$30,0,10*ROW('Sanitation Data'!I46)))</f>
        <v/>
      </c>
      <c r="DM52" s="353" t="str">
        <f ca="1">+IF(OFFSET('Sanitation Data'!$I$31,0,10*ROW('Sanitation Data'!I46))="","",OFFSET('Sanitation Data'!$I$31,0,10*ROW('Sanitation Data'!I46)))</f>
        <v/>
      </c>
      <c r="DN52" s="353" t="str">
        <f ca="1">+IF(OFFSET('Sanitation Data'!$I$32,0,10*ROW('Sanitation Data'!I46))="","",OFFSET('Sanitation Data'!$I$32,0,10*ROW('Sanitation Data'!I46)))</f>
        <v/>
      </c>
      <c r="DO52" s="353" t="str">
        <f ca="1">+IF(OFFSET('Hygiene Data'!$D$11,0,10*ROW('Hygiene Data'!D46))="","",OFFSET('Hygiene Data'!$D$11,0,10*ROW('Hygiene Data'!D46)))</f>
        <v/>
      </c>
      <c r="DP52" s="353" t="str">
        <f ca="1">+IF(OFFSET('Hygiene Data'!$D$12,0,10*ROW('Hygiene Data'!D46))="","",OFFSET('Hygiene Data'!$D$12,0,10*ROW('Hygiene Data'!D46)))</f>
        <v/>
      </c>
      <c r="DQ52" s="353" t="str">
        <f ca="1">+IF(OFFSET('Hygiene Data'!$D$13,0,10*ROW('Hygiene Data'!D46))="","",OFFSET('Hygiene Data'!$D$13,0,10*ROW('Hygiene Data'!D46)))</f>
        <v/>
      </c>
      <c r="DR52" s="353" t="str">
        <f ca="1">+IF(OFFSET('Hygiene Data'!$E$11,0,10*ROW('Hygiene Data'!E46))="","",OFFSET('Hygiene Data'!$E$11,0,10*ROW('Hygiene Data'!E46)))</f>
        <v/>
      </c>
      <c r="DS52" s="353" t="str">
        <f ca="1">+IF(OFFSET('Hygiene Data'!$E$12,0,10*ROW('Hygiene Data'!E46))="","",OFFSET('Hygiene Data'!$E$12,0,10*ROW('Hygiene Data'!E46)))</f>
        <v/>
      </c>
      <c r="DT52" s="353" t="str">
        <f ca="1">+IF(OFFSET('Hygiene Data'!$E$13,0,10*ROW('Hygiene Data'!E46))="","",OFFSET('Hygiene Data'!$E$13,0,10*ROW('Hygiene Data'!E46)))</f>
        <v/>
      </c>
      <c r="DU52" s="353" t="str">
        <f ca="1">+IF(OFFSET('Hygiene Data'!$F$11,0,10*ROW('Hygiene Data'!F46))="","",OFFSET('Hygiene Data'!$F$11,0,10*ROW('Hygiene Data'!F46)))</f>
        <v/>
      </c>
      <c r="DV52" s="353" t="str">
        <f ca="1">+IF(OFFSET('Hygiene Data'!$F$12,0,10*ROW('Hygiene Data'!F46))="","",OFFSET('Hygiene Data'!$F$12,0,10*ROW('Hygiene Data'!F46)))</f>
        <v/>
      </c>
      <c r="DW52" s="353" t="str">
        <f ca="1">+IF(OFFSET('Hygiene Data'!$F$13,0,10*ROW('Hygiene Data'!F46))="","",OFFSET('Hygiene Data'!$F$13,0,10*ROW('Hygiene Data'!F46)))</f>
        <v/>
      </c>
      <c r="DX52" s="353" t="str">
        <f ca="1">+IF(OFFSET('Hygiene Data'!$G$11,0,10*ROW('Hygiene Data'!G46))="","",OFFSET('Hygiene Data'!$G$11,0,10*ROW('Hygiene Data'!G46)))</f>
        <v/>
      </c>
      <c r="DY52" s="353" t="str">
        <f ca="1">+IF(OFFSET('Hygiene Data'!$G$12,0,10*ROW('Hygiene Data'!G46))="","",OFFSET('Hygiene Data'!$G$12,0,10*ROW('Hygiene Data'!G46)))</f>
        <v/>
      </c>
      <c r="DZ52" s="353" t="str">
        <f ca="1">+IF(OFFSET('Hygiene Data'!$G$13,0,10*ROW('Hygiene Data'!G46))="","",OFFSET('Hygiene Data'!$G$13,0,10*ROW('Hygiene Data'!G46)))</f>
        <v/>
      </c>
      <c r="EA52" s="353" t="str">
        <f ca="1">+IF(OFFSET('Hygiene Data'!$H$11,0,10*ROW('Hygiene Data'!H46))="","",OFFSET('Hygiene Data'!$H$11,0,10*ROW('Hygiene Data'!H46)))</f>
        <v/>
      </c>
      <c r="EB52" s="353" t="str">
        <f ca="1">+IF(OFFSET('Hygiene Data'!$H$12,0,10*ROW('Hygiene Data'!H46))="","",OFFSET('Hygiene Data'!$H$12,0,10*ROW('Hygiene Data'!H46)))</f>
        <v/>
      </c>
      <c r="EC52" s="353" t="str">
        <f ca="1">+IF(OFFSET('Hygiene Data'!$H$13,0,10*ROW('Hygiene Data'!H46))="","",OFFSET('Hygiene Data'!$H$13,0,10*ROW('Hygiene Data'!H46)))</f>
        <v/>
      </c>
      <c r="ED52" s="353" t="str">
        <f ca="1">+IF(OFFSET('Hygiene Data'!$I$11,0,10*ROW('Hygiene Data'!I46))="","",OFFSET('Hygiene Data'!$I$11,0,10*ROW('Hygiene Data'!I46)))</f>
        <v/>
      </c>
      <c r="EE52" s="353" t="str">
        <f ca="1">+IF(OFFSET('Hygiene Data'!$I$12,0,10*ROW('Hygiene Data'!I46))="","",OFFSET('Hygiene Data'!$I$12,0,10*ROW('Hygiene Data'!I46)))</f>
        <v/>
      </c>
      <c r="EF52" s="353" t="str">
        <f ca="1">+IF(OFFSET('Hygiene Data'!$I$13,0,10*ROW('Hygiene Data'!I46))="","",OFFSET('Hygiene Data'!$I$13,0,10*ROW('Hygiene Data'!I46)))</f>
        <v/>
      </c>
    </row>
    <row r="53" spans="1:136" x14ac:dyDescent="0.25">
      <c r="A53" s="462" t="str">
        <f ca="1">+IF(OFFSET('Water Data'!$B$2,0,10*ROW('Water Data'!E47))="","",OFFSET('Water Data'!$B$2,0,10*ROW('Water Data'!E47)))</f>
        <v/>
      </c>
      <c r="B53" s="46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89" t="str">
        <f t="shared" ca="1" si="0"/>
        <v/>
      </c>
      <c r="D53" s="49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6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3" t="str">
        <f ca="1">+IF(OFFSET('Water Data'!$D$27,0,10*ROW('Water Data'!D47))="","",OFFSET('Water Data'!$D$27,0,10*ROW('Water Data'!D47)))</f>
        <v/>
      </c>
      <c r="BT53" s="353" t="str">
        <f ca="1">+IF(OFFSET('Water Data'!$D$28,0,10*ROW('Water Data'!D47))="","",OFFSET('Water Data'!$D$28,0,10*ROW('Water Data'!D47)))</f>
        <v/>
      </c>
      <c r="BU53" s="353" t="str">
        <f ca="1">+IF(OFFSET('Water Data'!$D$29,0,10*ROW('Water Data'!D47))="","",OFFSET('Water Data'!$D$29,0,10*ROW('Water Data'!D47)))</f>
        <v/>
      </c>
      <c r="BV53" s="353" t="str">
        <f ca="1">+IF(OFFSET('Water Data'!$E$27,0,10*ROW('Water Data'!E47))="","",OFFSET('Water Data'!$E$27,0,10*ROW('Water Data'!E47)))</f>
        <v/>
      </c>
      <c r="BW53" s="353" t="str">
        <f ca="1">+IF(OFFSET('Water Data'!$E$28,0,10*ROW('Water Data'!E47))="","",OFFSET('Water Data'!$E$28,0,10*ROW('Water Data'!E47)))</f>
        <v/>
      </c>
      <c r="BX53" s="353" t="str">
        <f ca="1">+IF(OFFSET('Water Data'!$E$29,0,10*ROW('Water Data'!E47))="","",OFFSET('Water Data'!$E$29,0,10*ROW('Water Data'!E47)))</f>
        <v/>
      </c>
      <c r="BY53" s="353" t="str">
        <f ca="1">+IF(OFFSET('Water Data'!$F$27,0,10*ROW('Water Data'!F47))="","",OFFSET('Water Data'!$F$27,0,10*ROW('Water Data'!F47)))</f>
        <v/>
      </c>
      <c r="BZ53" s="353" t="str">
        <f ca="1">+IF(OFFSET('Water Data'!$F$28,0,10*ROW('Water Data'!F47))="","",OFFSET('Water Data'!$F$28,0,10*ROW('Water Data'!F47)))</f>
        <v/>
      </c>
      <c r="CA53" s="353" t="str">
        <f ca="1">+IF(OFFSET('Water Data'!$F$29,0,10*ROW('Water Data'!F47))="","",OFFSET('Water Data'!$F$29,0,10*ROW('Water Data'!F47)))</f>
        <v/>
      </c>
      <c r="CB53" s="353" t="str">
        <f ca="1">+IF(OFFSET('Water Data'!$G$27,0,10*ROW('Water Data'!G47))="","",OFFSET('Water Data'!$G$27,0,10*ROW('Water Data'!G47)))</f>
        <v/>
      </c>
      <c r="CC53" s="353" t="str">
        <f ca="1">+IF(OFFSET('Water Data'!$G$28,0,10*ROW('Water Data'!G47))="","",OFFSET('Water Data'!$G$28,0,10*ROW('Water Data'!G47)))</f>
        <v/>
      </c>
      <c r="CD53" s="353" t="str">
        <f ca="1">+IF(OFFSET('Water Data'!$G$29,0,10*ROW('Water Data'!G47))="","",OFFSET('Water Data'!$G$29,0,10*ROW('Water Data'!G47)))</f>
        <v/>
      </c>
      <c r="CE53" s="353" t="str">
        <f ca="1">+IF(OFFSET('Water Data'!$H$27,0,10*ROW('Water Data'!H47))="","",OFFSET('Water Data'!$H$27,0,10*ROW('Water Data'!H47)))</f>
        <v/>
      </c>
      <c r="CF53" s="353" t="str">
        <f ca="1">+IF(OFFSET('Water Data'!$H$28,0,10*ROW('Water Data'!H47))="","",OFFSET('Water Data'!$H$28,0,10*ROW('Water Data'!H47)))</f>
        <v/>
      </c>
      <c r="CG53" s="353" t="str">
        <f ca="1">+IF(OFFSET('Water Data'!$H$29,0,10*ROW('Water Data'!H47))="","",OFFSET('Water Data'!$H$29,0,10*ROW('Water Data'!H47)))</f>
        <v/>
      </c>
      <c r="CH53" s="353" t="str">
        <f ca="1">+IF(OFFSET('Water Data'!$I$27,0,10*ROW('Water Data'!I47))="","",OFFSET('Water Data'!$I$27,0,10*ROW('Water Data'!I47)))</f>
        <v/>
      </c>
      <c r="CI53" s="353" t="str">
        <f ca="1">+IF(OFFSET('Water Data'!$I$28,0,10*ROW('Water Data'!I47))="","",OFFSET('Water Data'!$I$28,0,10*ROW('Water Data'!I47)))</f>
        <v/>
      </c>
      <c r="CJ53" s="353" t="str">
        <f ca="1">+IF(OFFSET('Water Data'!$I$29,0,10*ROW('Water Data'!I47))="","",OFFSET('Water Data'!$I$29,0,10*ROW('Water Data'!I47)))</f>
        <v/>
      </c>
      <c r="CK53" s="353" t="str">
        <f ca="1">+IF(OFFSET('Sanitation Data'!$D$28,0,10*ROW('Sanitation Data'!D47))="","",OFFSET('Sanitation Data'!$D$28,0,10*ROW('Sanitation Data'!D47)))</f>
        <v/>
      </c>
      <c r="CL53" s="353" t="str">
        <f ca="1">+IF(OFFSET('Sanitation Data'!$D$29,0,10*ROW('Sanitation Data'!D47))="","",OFFSET('Sanitation Data'!$D$29,0,10*ROW('Sanitation Data'!D47)))</f>
        <v/>
      </c>
      <c r="CM53" s="353" t="str">
        <f ca="1">+IF(OFFSET('Sanitation Data'!$D$30,0,10*ROW('Sanitation Data'!D47))="","",OFFSET('Sanitation Data'!$D$30,0,10*ROW('Sanitation Data'!D47)))</f>
        <v/>
      </c>
      <c r="CN53" s="353" t="str">
        <f ca="1">+IF(OFFSET('Sanitation Data'!$D$31,0,10*ROW('Sanitation Data'!D47))="","",OFFSET('Sanitation Data'!$D$31,0,10*ROW('Sanitation Data'!D47)))</f>
        <v/>
      </c>
      <c r="CO53" s="353" t="str">
        <f ca="1">+IF(OFFSET('Sanitation Data'!$D$32,0,10*ROW('Sanitation Data'!D47))="","",OFFSET('Sanitation Data'!$D$32,0,10*ROW('Sanitation Data'!D47)))</f>
        <v/>
      </c>
      <c r="CP53" s="353" t="str">
        <f ca="1">+IF(OFFSET('Sanitation Data'!$E$28,0,10*ROW('Sanitation Data'!E47))="","",OFFSET('Sanitation Data'!$E$28,0,10*ROW('Sanitation Data'!E47)))</f>
        <v/>
      </c>
      <c r="CQ53" s="353" t="str">
        <f ca="1">+IF(OFFSET('Sanitation Data'!$E$29,0,10*ROW('Sanitation Data'!E47))="","",OFFSET('Sanitation Data'!$E$29,0,10*ROW('Sanitation Data'!E47)))</f>
        <v/>
      </c>
      <c r="CR53" s="353" t="str">
        <f ca="1">+IF(OFFSET('Sanitation Data'!$E$30,0,10*ROW('Sanitation Data'!E47))="","",OFFSET('Sanitation Data'!$E$30,0,10*ROW('Sanitation Data'!E47)))</f>
        <v/>
      </c>
      <c r="CS53" s="353" t="str">
        <f ca="1">+IF(OFFSET('Sanitation Data'!$E$31,0,10*ROW('Sanitation Data'!E47))="","",OFFSET('Sanitation Data'!$E$31,0,10*ROW('Sanitation Data'!E47)))</f>
        <v/>
      </c>
      <c r="CT53" s="353" t="str">
        <f ca="1">+IF(OFFSET('Sanitation Data'!$E$32,0,10*ROW('Sanitation Data'!E47))="","",OFFSET('Sanitation Data'!$E$32,0,10*ROW('Sanitation Data'!E47)))</f>
        <v/>
      </c>
      <c r="CU53" s="353" t="str">
        <f ca="1">+IF(OFFSET('Sanitation Data'!$F$28,0,10*ROW('Sanitation Data'!F47))="","",OFFSET('Sanitation Data'!$F$28,0,10*ROW('Sanitation Data'!F47)))</f>
        <v/>
      </c>
      <c r="CV53" s="353" t="str">
        <f ca="1">+IF(OFFSET('Sanitation Data'!$F$29,0,10*ROW('Sanitation Data'!F47))="","",OFFSET('Sanitation Data'!$F$29,0,10*ROW('Sanitation Data'!F47)))</f>
        <v/>
      </c>
      <c r="CW53" s="353" t="str">
        <f ca="1">+IF(OFFSET('Sanitation Data'!$F$30,0,10*ROW('Sanitation Data'!F47))="","",OFFSET('Sanitation Data'!$F$30,0,10*ROW('Sanitation Data'!F47)))</f>
        <v/>
      </c>
      <c r="CX53" s="353" t="str">
        <f ca="1">+IF(OFFSET('Sanitation Data'!$F$31,0,10*ROW('Sanitation Data'!F47))="","",OFFSET('Sanitation Data'!$F$31,0,10*ROW('Sanitation Data'!F47)))</f>
        <v/>
      </c>
      <c r="CY53" s="353" t="str">
        <f ca="1">+IF(OFFSET('Sanitation Data'!$F$32,0,10*ROW('Sanitation Data'!F47))="","",OFFSET('Sanitation Data'!$F$32,0,10*ROW('Sanitation Data'!F47)))</f>
        <v/>
      </c>
      <c r="CZ53" s="353" t="str">
        <f ca="1">+IF(OFFSET('Sanitation Data'!$G$28,0,10*ROW('Sanitation Data'!G47))="","",OFFSET('Sanitation Data'!$G$28,0,10*ROW('Sanitation Data'!G47)))</f>
        <v/>
      </c>
      <c r="DA53" s="353" t="str">
        <f ca="1">+IF(OFFSET('Sanitation Data'!$G$29,0,10*ROW('Sanitation Data'!G47))="","",OFFSET('Sanitation Data'!$G$29,0,10*ROW('Sanitation Data'!G47)))</f>
        <v/>
      </c>
      <c r="DB53" s="353" t="str">
        <f ca="1">+IF(OFFSET('Sanitation Data'!$G$30,0,10*ROW('Sanitation Data'!G47))="","",OFFSET('Sanitation Data'!$G$30,0,10*ROW('Sanitation Data'!G47)))</f>
        <v/>
      </c>
      <c r="DC53" s="353" t="str">
        <f ca="1">+IF(OFFSET('Sanitation Data'!$G$31,0,10*ROW('Sanitation Data'!G47))="","",OFFSET('Sanitation Data'!$G$31,0,10*ROW('Sanitation Data'!G47)))</f>
        <v/>
      </c>
      <c r="DD53" s="353" t="str">
        <f ca="1">+IF(OFFSET('Sanitation Data'!$G$32,0,10*ROW('Sanitation Data'!G47))="","",OFFSET('Sanitation Data'!$G$32,0,10*ROW('Sanitation Data'!G47)))</f>
        <v/>
      </c>
      <c r="DE53" s="353" t="str">
        <f ca="1">+IF(OFFSET('Sanitation Data'!$H$28,0,10*ROW('Sanitation Data'!H47))="","",OFFSET('Sanitation Data'!$H$28,0,10*ROW('Sanitation Data'!H47)))</f>
        <v/>
      </c>
      <c r="DF53" s="353" t="str">
        <f ca="1">+IF(OFFSET('Sanitation Data'!$H$29,0,10*ROW('Sanitation Data'!H47))="","",OFFSET('Sanitation Data'!$H$29,0,10*ROW('Sanitation Data'!H47)))</f>
        <v/>
      </c>
      <c r="DG53" s="353" t="str">
        <f ca="1">+IF(OFFSET('Sanitation Data'!$H$30,0,10*ROW('Sanitation Data'!H47))="","",OFFSET('Sanitation Data'!$H$30,0,10*ROW('Sanitation Data'!H47)))</f>
        <v/>
      </c>
      <c r="DH53" s="353" t="str">
        <f ca="1">+IF(OFFSET('Sanitation Data'!$H$31,0,10*ROW('Sanitation Data'!H47))="","",OFFSET('Sanitation Data'!$H$31,0,10*ROW('Sanitation Data'!H47)))</f>
        <v/>
      </c>
      <c r="DI53" s="353" t="str">
        <f ca="1">+IF(OFFSET('Sanitation Data'!$H$32,0,10*ROW('Sanitation Data'!H47))="","",OFFSET('Sanitation Data'!$H$32,0,10*ROW('Sanitation Data'!H47)))</f>
        <v/>
      </c>
      <c r="DJ53" s="353" t="str">
        <f ca="1">+IF(OFFSET('Sanitation Data'!$I$28,0,10*ROW('Sanitation Data'!I47))="","",OFFSET('Sanitation Data'!$I$28,0,10*ROW('Sanitation Data'!I47)))</f>
        <v/>
      </c>
      <c r="DK53" s="353" t="str">
        <f ca="1">+IF(OFFSET('Sanitation Data'!$I$29,0,10*ROW('Sanitation Data'!I47))="","",OFFSET('Sanitation Data'!$I$29,0,10*ROW('Sanitation Data'!I47)))</f>
        <v/>
      </c>
      <c r="DL53" s="353" t="str">
        <f ca="1">+IF(OFFSET('Sanitation Data'!$I$30,0,10*ROW('Sanitation Data'!I47))="","",OFFSET('Sanitation Data'!$I$30,0,10*ROW('Sanitation Data'!I47)))</f>
        <v/>
      </c>
      <c r="DM53" s="353" t="str">
        <f ca="1">+IF(OFFSET('Sanitation Data'!$I$31,0,10*ROW('Sanitation Data'!I47))="","",OFFSET('Sanitation Data'!$I$31,0,10*ROW('Sanitation Data'!I47)))</f>
        <v/>
      </c>
      <c r="DN53" s="353" t="str">
        <f ca="1">+IF(OFFSET('Sanitation Data'!$I$32,0,10*ROW('Sanitation Data'!I47))="","",OFFSET('Sanitation Data'!$I$32,0,10*ROW('Sanitation Data'!I47)))</f>
        <v/>
      </c>
      <c r="DO53" s="353" t="str">
        <f ca="1">+IF(OFFSET('Hygiene Data'!$D$11,0,10*ROW('Hygiene Data'!D47))="","",OFFSET('Hygiene Data'!$D$11,0,10*ROW('Hygiene Data'!D47)))</f>
        <v/>
      </c>
      <c r="DP53" s="353" t="str">
        <f ca="1">+IF(OFFSET('Hygiene Data'!$D$12,0,10*ROW('Hygiene Data'!D47))="","",OFFSET('Hygiene Data'!$D$12,0,10*ROW('Hygiene Data'!D47)))</f>
        <v/>
      </c>
      <c r="DQ53" s="353" t="str">
        <f ca="1">+IF(OFFSET('Hygiene Data'!$D$13,0,10*ROW('Hygiene Data'!D47))="","",OFFSET('Hygiene Data'!$D$13,0,10*ROW('Hygiene Data'!D47)))</f>
        <v/>
      </c>
      <c r="DR53" s="353" t="str">
        <f ca="1">+IF(OFFSET('Hygiene Data'!$E$11,0,10*ROW('Hygiene Data'!E47))="","",OFFSET('Hygiene Data'!$E$11,0,10*ROW('Hygiene Data'!E47)))</f>
        <v/>
      </c>
      <c r="DS53" s="353" t="str">
        <f ca="1">+IF(OFFSET('Hygiene Data'!$E$12,0,10*ROW('Hygiene Data'!E47))="","",OFFSET('Hygiene Data'!$E$12,0,10*ROW('Hygiene Data'!E47)))</f>
        <v/>
      </c>
      <c r="DT53" s="353" t="str">
        <f ca="1">+IF(OFFSET('Hygiene Data'!$E$13,0,10*ROW('Hygiene Data'!E47))="","",OFFSET('Hygiene Data'!$E$13,0,10*ROW('Hygiene Data'!E47)))</f>
        <v/>
      </c>
      <c r="DU53" s="353" t="str">
        <f ca="1">+IF(OFFSET('Hygiene Data'!$F$11,0,10*ROW('Hygiene Data'!F47))="","",OFFSET('Hygiene Data'!$F$11,0,10*ROW('Hygiene Data'!F47)))</f>
        <v/>
      </c>
      <c r="DV53" s="353" t="str">
        <f ca="1">+IF(OFFSET('Hygiene Data'!$F$12,0,10*ROW('Hygiene Data'!F47))="","",OFFSET('Hygiene Data'!$F$12,0,10*ROW('Hygiene Data'!F47)))</f>
        <v/>
      </c>
      <c r="DW53" s="353" t="str">
        <f ca="1">+IF(OFFSET('Hygiene Data'!$F$13,0,10*ROW('Hygiene Data'!F47))="","",OFFSET('Hygiene Data'!$F$13,0,10*ROW('Hygiene Data'!F47)))</f>
        <v/>
      </c>
      <c r="DX53" s="353" t="str">
        <f ca="1">+IF(OFFSET('Hygiene Data'!$G$11,0,10*ROW('Hygiene Data'!G47))="","",OFFSET('Hygiene Data'!$G$11,0,10*ROW('Hygiene Data'!G47)))</f>
        <v/>
      </c>
      <c r="DY53" s="353" t="str">
        <f ca="1">+IF(OFFSET('Hygiene Data'!$G$12,0,10*ROW('Hygiene Data'!G47))="","",OFFSET('Hygiene Data'!$G$12,0,10*ROW('Hygiene Data'!G47)))</f>
        <v/>
      </c>
      <c r="DZ53" s="353" t="str">
        <f ca="1">+IF(OFFSET('Hygiene Data'!$G$13,0,10*ROW('Hygiene Data'!G47))="","",OFFSET('Hygiene Data'!$G$13,0,10*ROW('Hygiene Data'!G47)))</f>
        <v/>
      </c>
      <c r="EA53" s="353" t="str">
        <f ca="1">+IF(OFFSET('Hygiene Data'!$H$11,0,10*ROW('Hygiene Data'!H47))="","",OFFSET('Hygiene Data'!$H$11,0,10*ROW('Hygiene Data'!H47)))</f>
        <v/>
      </c>
      <c r="EB53" s="353" t="str">
        <f ca="1">+IF(OFFSET('Hygiene Data'!$H$12,0,10*ROW('Hygiene Data'!H47))="","",OFFSET('Hygiene Data'!$H$12,0,10*ROW('Hygiene Data'!H47)))</f>
        <v/>
      </c>
      <c r="EC53" s="353" t="str">
        <f ca="1">+IF(OFFSET('Hygiene Data'!$H$13,0,10*ROW('Hygiene Data'!H47))="","",OFFSET('Hygiene Data'!$H$13,0,10*ROW('Hygiene Data'!H47)))</f>
        <v/>
      </c>
      <c r="ED53" s="353" t="str">
        <f ca="1">+IF(OFFSET('Hygiene Data'!$I$11,0,10*ROW('Hygiene Data'!I47))="","",OFFSET('Hygiene Data'!$I$11,0,10*ROW('Hygiene Data'!I47)))</f>
        <v/>
      </c>
      <c r="EE53" s="353" t="str">
        <f ca="1">+IF(OFFSET('Hygiene Data'!$I$12,0,10*ROW('Hygiene Data'!I47))="","",OFFSET('Hygiene Data'!$I$12,0,10*ROW('Hygiene Data'!I47)))</f>
        <v/>
      </c>
      <c r="EF53" s="353" t="str">
        <f ca="1">+IF(OFFSET('Hygiene Data'!$I$13,0,10*ROW('Hygiene Data'!I47))="","",OFFSET('Hygiene Data'!$I$13,0,10*ROW('Hygiene Data'!I47)))</f>
        <v/>
      </c>
    </row>
    <row r="54" spans="1:136" x14ac:dyDescent="0.25">
      <c r="A54" s="462" t="str">
        <f ca="1">+IF(OFFSET('Water Data'!$B$2,0,10*ROW('Water Data'!E48))="","",OFFSET('Water Data'!$B$2,0,10*ROW('Water Data'!E48)))</f>
        <v/>
      </c>
      <c r="B54" s="46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89" t="str">
        <f t="shared" ca="1" si="0"/>
        <v/>
      </c>
      <c r="D54" s="49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6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3" t="str">
        <f ca="1">+IF(OFFSET('Water Data'!$D$27,0,10*ROW('Water Data'!D48))="","",OFFSET('Water Data'!$D$27,0,10*ROW('Water Data'!D48)))</f>
        <v/>
      </c>
      <c r="BT54" s="353" t="str">
        <f ca="1">+IF(OFFSET('Water Data'!$D$28,0,10*ROW('Water Data'!D48))="","",OFFSET('Water Data'!$D$28,0,10*ROW('Water Data'!D48)))</f>
        <v/>
      </c>
      <c r="BU54" s="353" t="str">
        <f ca="1">+IF(OFFSET('Water Data'!$D$29,0,10*ROW('Water Data'!D48))="","",OFFSET('Water Data'!$D$29,0,10*ROW('Water Data'!D48)))</f>
        <v/>
      </c>
      <c r="BV54" s="353" t="str">
        <f ca="1">+IF(OFFSET('Water Data'!$E$27,0,10*ROW('Water Data'!E48))="","",OFFSET('Water Data'!$E$27,0,10*ROW('Water Data'!E48)))</f>
        <v/>
      </c>
      <c r="BW54" s="353" t="str">
        <f ca="1">+IF(OFFSET('Water Data'!$E$28,0,10*ROW('Water Data'!E48))="","",OFFSET('Water Data'!$E$28,0,10*ROW('Water Data'!E48)))</f>
        <v/>
      </c>
      <c r="BX54" s="353" t="str">
        <f ca="1">+IF(OFFSET('Water Data'!$E$29,0,10*ROW('Water Data'!E48))="","",OFFSET('Water Data'!$E$29,0,10*ROW('Water Data'!E48)))</f>
        <v/>
      </c>
      <c r="BY54" s="353" t="str">
        <f ca="1">+IF(OFFSET('Water Data'!$F$27,0,10*ROW('Water Data'!F48))="","",OFFSET('Water Data'!$F$27,0,10*ROW('Water Data'!F48)))</f>
        <v/>
      </c>
      <c r="BZ54" s="353" t="str">
        <f ca="1">+IF(OFFSET('Water Data'!$F$28,0,10*ROW('Water Data'!F48))="","",OFFSET('Water Data'!$F$28,0,10*ROW('Water Data'!F48)))</f>
        <v/>
      </c>
      <c r="CA54" s="353" t="str">
        <f ca="1">+IF(OFFSET('Water Data'!$F$29,0,10*ROW('Water Data'!F48))="","",OFFSET('Water Data'!$F$29,0,10*ROW('Water Data'!F48)))</f>
        <v/>
      </c>
      <c r="CB54" s="353" t="str">
        <f ca="1">+IF(OFFSET('Water Data'!$G$27,0,10*ROW('Water Data'!G48))="","",OFFSET('Water Data'!$G$27,0,10*ROW('Water Data'!G48)))</f>
        <v/>
      </c>
      <c r="CC54" s="353" t="str">
        <f ca="1">+IF(OFFSET('Water Data'!$G$28,0,10*ROW('Water Data'!G48))="","",OFFSET('Water Data'!$G$28,0,10*ROW('Water Data'!G48)))</f>
        <v/>
      </c>
      <c r="CD54" s="353" t="str">
        <f ca="1">+IF(OFFSET('Water Data'!$G$29,0,10*ROW('Water Data'!G48))="","",OFFSET('Water Data'!$G$29,0,10*ROW('Water Data'!G48)))</f>
        <v/>
      </c>
      <c r="CE54" s="353" t="str">
        <f ca="1">+IF(OFFSET('Water Data'!$H$27,0,10*ROW('Water Data'!H48))="","",OFFSET('Water Data'!$H$27,0,10*ROW('Water Data'!H48)))</f>
        <v/>
      </c>
      <c r="CF54" s="353" t="str">
        <f ca="1">+IF(OFFSET('Water Data'!$H$28,0,10*ROW('Water Data'!H48))="","",OFFSET('Water Data'!$H$28,0,10*ROW('Water Data'!H48)))</f>
        <v/>
      </c>
      <c r="CG54" s="353" t="str">
        <f ca="1">+IF(OFFSET('Water Data'!$H$29,0,10*ROW('Water Data'!H48))="","",OFFSET('Water Data'!$H$29,0,10*ROW('Water Data'!H48)))</f>
        <v/>
      </c>
      <c r="CH54" s="353" t="str">
        <f ca="1">+IF(OFFSET('Water Data'!$I$27,0,10*ROW('Water Data'!I48))="","",OFFSET('Water Data'!$I$27,0,10*ROW('Water Data'!I48)))</f>
        <v/>
      </c>
      <c r="CI54" s="353" t="str">
        <f ca="1">+IF(OFFSET('Water Data'!$I$28,0,10*ROW('Water Data'!I48))="","",OFFSET('Water Data'!$I$28,0,10*ROW('Water Data'!I48)))</f>
        <v/>
      </c>
      <c r="CJ54" s="353" t="str">
        <f ca="1">+IF(OFFSET('Water Data'!$I$29,0,10*ROW('Water Data'!I48))="","",OFFSET('Water Data'!$I$29,0,10*ROW('Water Data'!I48)))</f>
        <v/>
      </c>
      <c r="CK54" s="353" t="str">
        <f ca="1">+IF(OFFSET('Sanitation Data'!$D$28,0,10*ROW('Sanitation Data'!D48))="","",OFFSET('Sanitation Data'!$D$28,0,10*ROW('Sanitation Data'!D48)))</f>
        <v/>
      </c>
      <c r="CL54" s="353" t="str">
        <f ca="1">+IF(OFFSET('Sanitation Data'!$D$29,0,10*ROW('Sanitation Data'!D48))="","",OFFSET('Sanitation Data'!$D$29,0,10*ROW('Sanitation Data'!D48)))</f>
        <v/>
      </c>
      <c r="CM54" s="353" t="str">
        <f ca="1">+IF(OFFSET('Sanitation Data'!$D$30,0,10*ROW('Sanitation Data'!D48))="","",OFFSET('Sanitation Data'!$D$30,0,10*ROW('Sanitation Data'!D48)))</f>
        <v/>
      </c>
      <c r="CN54" s="353" t="str">
        <f ca="1">+IF(OFFSET('Sanitation Data'!$D$31,0,10*ROW('Sanitation Data'!D48))="","",OFFSET('Sanitation Data'!$D$31,0,10*ROW('Sanitation Data'!D48)))</f>
        <v/>
      </c>
      <c r="CO54" s="353" t="str">
        <f ca="1">+IF(OFFSET('Sanitation Data'!$D$32,0,10*ROW('Sanitation Data'!D48))="","",OFFSET('Sanitation Data'!$D$32,0,10*ROW('Sanitation Data'!D48)))</f>
        <v/>
      </c>
      <c r="CP54" s="353" t="str">
        <f ca="1">+IF(OFFSET('Sanitation Data'!$E$28,0,10*ROW('Sanitation Data'!E48))="","",OFFSET('Sanitation Data'!$E$28,0,10*ROW('Sanitation Data'!E48)))</f>
        <v/>
      </c>
      <c r="CQ54" s="353" t="str">
        <f ca="1">+IF(OFFSET('Sanitation Data'!$E$29,0,10*ROW('Sanitation Data'!E48))="","",OFFSET('Sanitation Data'!$E$29,0,10*ROW('Sanitation Data'!E48)))</f>
        <v/>
      </c>
      <c r="CR54" s="353" t="str">
        <f ca="1">+IF(OFFSET('Sanitation Data'!$E$30,0,10*ROW('Sanitation Data'!E48))="","",OFFSET('Sanitation Data'!$E$30,0,10*ROW('Sanitation Data'!E48)))</f>
        <v/>
      </c>
      <c r="CS54" s="353" t="str">
        <f ca="1">+IF(OFFSET('Sanitation Data'!$E$31,0,10*ROW('Sanitation Data'!E48))="","",OFFSET('Sanitation Data'!$E$31,0,10*ROW('Sanitation Data'!E48)))</f>
        <v/>
      </c>
      <c r="CT54" s="353" t="str">
        <f ca="1">+IF(OFFSET('Sanitation Data'!$E$32,0,10*ROW('Sanitation Data'!E48))="","",OFFSET('Sanitation Data'!$E$32,0,10*ROW('Sanitation Data'!E48)))</f>
        <v/>
      </c>
      <c r="CU54" s="353" t="str">
        <f ca="1">+IF(OFFSET('Sanitation Data'!$F$28,0,10*ROW('Sanitation Data'!F48))="","",OFFSET('Sanitation Data'!$F$28,0,10*ROW('Sanitation Data'!F48)))</f>
        <v/>
      </c>
      <c r="CV54" s="353" t="str">
        <f ca="1">+IF(OFFSET('Sanitation Data'!$F$29,0,10*ROW('Sanitation Data'!F48))="","",OFFSET('Sanitation Data'!$F$29,0,10*ROW('Sanitation Data'!F48)))</f>
        <v/>
      </c>
      <c r="CW54" s="353" t="str">
        <f ca="1">+IF(OFFSET('Sanitation Data'!$F$30,0,10*ROW('Sanitation Data'!F48))="","",OFFSET('Sanitation Data'!$F$30,0,10*ROW('Sanitation Data'!F48)))</f>
        <v/>
      </c>
      <c r="CX54" s="353" t="str">
        <f ca="1">+IF(OFFSET('Sanitation Data'!$F$31,0,10*ROW('Sanitation Data'!F48))="","",OFFSET('Sanitation Data'!$F$31,0,10*ROW('Sanitation Data'!F48)))</f>
        <v/>
      </c>
      <c r="CY54" s="353" t="str">
        <f ca="1">+IF(OFFSET('Sanitation Data'!$F$32,0,10*ROW('Sanitation Data'!F48))="","",OFFSET('Sanitation Data'!$F$32,0,10*ROW('Sanitation Data'!F48)))</f>
        <v/>
      </c>
      <c r="CZ54" s="353" t="str">
        <f ca="1">+IF(OFFSET('Sanitation Data'!$G$28,0,10*ROW('Sanitation Data'!G48))="","",OFFSET('Sanitation Data'!$G$28,0,10*ROW('Sanitation Data'!G48)))</f>
        <v/>
      </c>
      <c r="DA54" s="353" t="str">
        <f ca="1">+IF(OFFSET('Sanitation Data'!$G$29,0,10*ROW('Sanitation Data'!G48))="","",OFFSET('Sanitation Data'!$G$29,0,10*ROW('Sanitation Data'!G48)))</f>
        <v/>
      </c>
      <c r="DB54" s="353" t="str">
        <f ca="1">+IF(OFFSET('Sanitation Data'!$G$30,0,10*ROW('Sanitation Data'!G48))="","",OFFSET('Sanitation Data'!$G$30,0,10*ROW('Sanitation Data'!G48)))</f>
        <v/>
      </c>
      <c r="DC54" s="353" t="str">
        <f ca="1">+IF(OFFSET('Sanitation Data'!$G$31,0,10*ROW('Sanitation Data'!G48))="","",OFFSET('Sanitation Data'!$G$31,0,10*ROW('Sanitation Data'!G48)))</f>
        <v/>
      </c>
      <c r="DD54" s="353" t="str">
        <f ca="1">+IF(OFFSET('Sanitation Data'!$G$32,0,10*ROW('Sanitation Data'!G48))="","",OFFSET('Sanitation Data'!$G$32,0,10*ROW('Sanitation Data'!G48)))</f>
        <v/>
      </c>
      <c r="DE54" s="353" t="str">
        <f ca="1">+IF(OFFSET('Sanitation Data'!$H$28,0,10*ROW('Sanitation Data'!H48))="","",OFFSET('Sanitation Data'!$H$28,0,10*ROW('Sanitation Data'!H48)))</f>
        <v/>
      </c>
      <c r="DF54" s="353" t="str">
        <f ca="1">+IF(OFFSET('Sanitation Data'!$H$29,0,10*ROW('Sanitation Data'!H48))="","",OFFSET('Sanitation Data'!$H$29,0,10*ROW('Sanitation Data'!H48)))</f>
        <v/>
      </c>
      <c r="DG54" s="353" t="str">
        <f ca="1">+IF(OFFSET('Sanitation Data'!$H$30,0,10*ROW('Sanitation Data'!H48))="","",OFFSET('Sanitation Data'!$H$30,0,10*ROW('Sanitation Data'!H48)))</f>
        <v/>
      </c>
      <c r="DH54" s="353" t="str">
        <f ca="1">+IF(OFFSET('Sanitation Data'!$H$31,0,10*ROW('Sanitation Data'!H48))="","",OFFSET('Sanitation Data'!$H$31,0,10*ROW('Sanitation Data'!H48)))</f>
        <v/>
      </c>
      <c r="DI54" s="353" t="str">
        <f ca="1">+IF(OFFSET('Sanitation Data'!$H$32,0,10*ROW('Sanitation Data'!H48))="","",OFFSET('Sanitation Data'!$H$32,0,10*ROW('Sanitation Data'!H48)))</f>
        <v/>
      </c>
      <c r="DJ54" s="353" t="str">
        <f ca="1">+IF(OFFSET('Sanitation Data'!$I$28,0,10*ROW('Sanitation Data'!I48))="","",OFFSET('Sanitation Data'!$I$28,0,10*ROW('Sanitation Data'!I48)))</f>
        <v/>
      </c>
      <c r="DK54" s="353" t="str">
        <f ca="1">+IF(OFFSET('Sanitation Data'!$I$29,0,10*ROW('Sanitation Data'!I48))="","",OFFSET('Sanitation Data'!$I$29,0,10*ROW('Sanitation Data'!I48)))</f>
        <v/>
      </c>
      <c r="DL54" s="353" t="str">
        <f ca="1">+IF(OFFSET('Sanitation Data'!$I$30,0,10*ROW('Sanitation Data'!I48))="","",OFFSET('Sanitation Data'!$I$30,0,10*ROW('Sanitation Data'!I48)))</f>
        <v/>
      </c>
      <c r="DM54" s="353" t="str">
        <f ca="1">+IF(OFFSET('Sanitation Data'!$I$31,0,10*ROW('Sanitation Data'!I48))="","",OFFSET('Sanitation Data'!$I$31,0,10*ROW('Sanitation Data'!I48)))</f>
        <v/>
      </c>
      <c r="DN54" s="353" t="str">
        <f ca="1">+IF(OFFSET('Sanitation Data'!$I$32,0,10*ROW('Sanitation Data'!I48))="","",OFFSET('Sanitation Data'!$I$32,0,10*ROW('Sanitation Data'!I48)))</f>
        <v/>
      </c>
      <c r="DO54" s="353" t="str">
        <f ca="1">+IF(OFFSET('Hygiene Data'!$D$11,0,10*ROW('Hygiene Data'!D48))="","",OFFSET('Hygiene Data'!$D$11,0,10*ROW('Hygiene Data'!D48)))</f>
        <v/>
      </c>
      <c r="DP54" s="353" t="str">
        <f ca="1">+IF(OFFSET('Hygiene Data'!$D$12,0,10*ROW('Hygiene Data'!D48))="","",OFFSET('Hygiene Data'!$D$12,0,10*ROW('Hygiene Data'!D48)))</f>
        <v/>
      </c>
      <c r="DQ54" s="353" t="str">
        <f ca="1">+IF(OFFSET('Hygiene Data'!$D$13,0,10*ROW('Hygiene Data'!D48))="","",OFFSET('Hygiene Data'!$D$13,0,10*ROW('Hygiene Data'!D48)))</f>
        <v/>
      </c>
      <c r="DR54" s="353" t="str">
        <f ca="1">+IF(OFFSET('Hygiene Data'!$E$11,0,10*ROW('Hygiene Data'!E48))="","",OFFSET('Hygiene Data'!$E$11,0,10*ROW('Hygiene Data'!E48)))</f>
        <v/>
      </c>
      <c r="DS54" s="353" t="str">
        <f ca="1">+IF(OFFSET('Hygiene Data'!$E$12,0,10*ROW('Hygiene Data'!E48))="","",OFFSET('Hygiene Data'!$E$12,0,10*ROW('Hygiene Data'!E48)))</f>
        <v/>
      </c>
      <c r="DT54" s="353" t="str">
        <f ca="1">+IF(OFFSET('Hygiene Data'!$E$13,0,10*ROW('Hygiene Data'!E48))="","",OFFSET('Hygiene Data'!$E$13,0,10*ROW('Hygiene Data'!E48)))</f>
        <v/>
      </c>
      <c r="DU54" s="353" t="str">
        <f ca="1">+IF(OFFSET('Hygiene Data'!$F$11,0,10*ROW('Hygiene Data'!F48))="","",OFFSET('Hygiene Data'!$F$11,0,10*ROW('Hygiene Data'!F48)))</f>
        <v/>
      </c>
      <c r="DV54" s="353" t="str">
        <f ca="1">+IF(OFFSET('Hygiene Data'!$F$12,0,10*ROW('Hygiene Data'!F48))="","",OFFSET('Hygiene Data'!$F$12,0,10*ROW('Hygiene Data'!F48)))</f>
        <v/>
      </c>
      <c r="DW54" s="353" t="str">
        <f ca="1">+IF(OFFSET('Hygiene Data'!$F$13,0,10*ROW('Hygiene Data'!F48))="","",OFFSET('Hygiene Data'!$F$13,0,10*ROW('Hygiene Data'!F48)))</f>
        <v/>
      </c>
      <c r="DX54" s="353" t="str">
        <f ca="1">+IF(OFFSET('Hygiene Data'!$G$11,0,10*ROW('Hygiene Data'!G48))="","",OFFSET('Hygiene Data'!$G$11,0,10*ROW('Hygiene Data'!G48)))</f>
        <v/>
      </c>
      <c r="DY54" s="353" t="str">
        <f ca="1">+IF(OFFSET('Hygiene Data'!$G$12,0,10*ROW('Hygiene Data'!G48))="","",OFFSET('Hygiene Data'!$G$12,0,10*ROW('Hygiene Data'!G48)))</f>
        <v/>
      </c>
      <c r="DZ54" s="353" t="str">
        <f ca="1">+IF(OFFSET('Hygiene Data'!$G$13,0,10*ROW('Hygiene Data'!G48))="","",OFFSET('Hygiene Data'!$G$13,0,10*ROW('Hygiene Data'!G48)))</f>
        <v/>
      </c>
      <c r="EA54" s="353" t="str">
        <f ca="1">+IF(OFFSET('Hygiene Data'!$H$11,0,10*ROW('Hygiene Data'!H48))="","",OFFSET('Hygiene Data'!$H$11,0,10*ROW('Hygiene Data'!H48)))</f>
        <v/>
      </c>
      <c r="EB54" s="353" t="str">
        <f ca="1">+IF(OFFSET('Hygiene Data'!$H$12,0,10*ROW('Hygiene Data'!H48))="","",OFFSET('Hygiene Data'!$H$12,0,10*ROW('Hygiene Data'!H48)))</f>
        <v/>
      </c>
      <c r="EC54" s="353" t="str">
        <f ca="1">+IF(OFFSET('Hygiene Data'!$H$13,0,10*ROW('Hygiene Data'!H48))="","",OFFSET('Hygiene Data'!$H$13,0,10*ROW('Hygiene Data'!H48)))</f>
        <v/>
      </c>
      <c r="ED54" s="353" t="str">
        <f ca="1">+IF(OFFSET('Hygiene Data'!$I$11,0,10*ROW('Hygiene Data'!I48))="","",OFFSET('Hygiene Data'!$I$11,0,10*ROW('Hygiene Data'!I48)))</f>
        <v/>
      </c>
      <c r="EE54" s="353" t="str">
        <f ca="1">+IF(OFFSET('Hygiene Data'!$I$12,0,10*ROW('Hygiene Data'!I48))="","",OFFSET('Hygiene Data'!$I$12,0,10*ROW('Hygiene Data'!I48)))</f>
        <v/>
      </c>
      <c r="EF54" s="353" t="str">
        <f ca="1">+IF(OFFSET('Hygiene Data'!$I$13,0,10*ROW('Hygiene Data'!I48))="","",OFFSET('Hygiene Data'!$I$13,0,10*ROW('Hygiene Data'!I48)))</f>
        <v/>
      </c>
    </row>
    <row r="55" spans="1:136" x14ac:dyDescent="0.25">
      <c r="A55" s="462" t="str">
        <f ca="1">+IF(OFFSET('Water Data'!$B$2,0,10*ROW('Water Data'!E49))="","",OFFSET('Water Data'!$B$2,0,10*ROW('Water Data'!E49)))</f>
        <v/>
      </c>
      <c r="B55" s="46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89" t="str">
        <f t="shared" ca="1" si="0"/>
        <v/>
      </c>
      <c r="D55" s="49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6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3" t="str">
        <f ca="1">+IF(OFFSET('Water Data'!$D$27,0,10*ROW('Water Data'!D49))="","",OFFSET('Water Data'!$D$27,0,10*ROW('Water Data'!D49)))</f>
        <v/>
      </c>
      <c r="BT55" s="353" t="str">
        <f ca="1">+IF(OFFSET('Water Data'!$D$28,0,10*ROW('Water Data'!D49))="","",OFFSET('Water Data'!$D$28,0,10*ROW('Water Data'!D49)))</f>
        <v/>
      </c>
      <c r="BU55" s="353" t="str">
        <f ca="1">+IF(OFFSET('Water Data'!$D$29,0,10*ROW('Water Data'!D49))="","",OFFSET('Water Data'!$D$29,0,10*ROW('Water Data'!D49)))</f>
        <v/>
      </c>
      <c r="BV55" s="353" t="str">
        <f ca="1">+IF(OFFSET('Water Data'!$E$27,0,10*ROW('Water Data'!E49))="","",OFFSET('Water Data'!$E$27,0,10*ROW('Water Data'!E49)))</f>
        <v/>
      </c>
      <c r="BW55" s="353" t="str">
        <f ca="1">+IF(OFFSET('Water Data'!$E$28,0,10*ROW('Water Data'!E49))="","",OFFSET('Water Data'!$E$28,0,10*ROW('Water Data'!E49)))</f>
        <v/>
      </c>
      <c r="BX55" s="353" t="str">
        <f ca="1">+IF(OFFSET('Water Data'!$E$29,0,10*ROW('Water Data'!E49))="","",OFFSET('Water Data'!$E$29,0,10*ROW('Water Data'!E49)))</f>
        <v/>
      </c>
      <c r="BY55" s="353" t="str">
        <f ca="1">+IF(OFFSET('Water Data'!$F$27,0,10*ROW('Water Data'!F49))="","",OFFSET('Water Data'!$F$27,0,10*ROW('Water Data'!F49)))</f>
        <v/>
      </c>
      <c r="BZ55" s="353" t="str">
        <f ca="1">+IF(OFFSET('Water Data'!$F$28,0,10*ROW('Water Data'!F49))="","",OFFSET('Water Data'!$F$28,0,10*ROW('Water Data'!F49)))</f>
        <v/>
      </c>
      <c r="CA55" s="353" t="str">
        <f ca="1">+IF(OFFSET('Water Data'!$F$29,0,10*ROW('Water Data'!F49))="","",OFFSET('Water Data'!$F$29,0,10*ROW('Water Data'!F49)))</f>
        <v/>
      </c>
      <c r="CB55" s="353" t="str">
        <f ca="1">+IF(OFFSET('Water Data'!$G$27,0,10*ROW('Water Data'!G49))="","",OFFSET('Water Data'!$G$27,0,10*ROW('Water Data'!G49)))</f>
        <v/>
      </c>
      <c r="CC55" s="353" t="str">
        <f ca="1">+IF(OFFSET('Water Data'!$G$28,0,10*ROW('Water Data'!G49))="","",OFFSET('Water Data'!$G$28,0,10*ROW('Water Data'!G49)))</f>
        <v/>
      </c>
      <c r="CD55" s="353" t="str">
        <f ca="1">+IF(OFFSET('Water Data'!$G$29,0,10*ROW('Water Data'!G49))="","",OFFSET('Water Data'!$G$29,0,10*ROW('Water Data'!G49)))</f>
        <v/>
      </c>
      <c r="CE55" s="353" t="str">
        <f ca="1">+IF(OFFSET('Water Data'!$H$27,0,10*ROW('Water Data'!H49))="","",OFFSET('Water Data'!$H$27,0,10*ROW('Water Data'!H49)))</f>
        <v/>
      </c>
      <c r="CF55" s="353" t="str">
        <f ca="1">+IF(OFFSET('Water Data'!$H$28,0,10*ROW('Water Data'!H49))="","",OFFSET('Water Data'!$H$28,0,10*ROW('Water Data'!H49)))</f>
        <v/>
      </c>
      <c r="CG55" s="353" t="str">
        <f ca="1">+IF(OFFSET('Water Data'!$H$29,0,10*ROW('Water Data'!H49))="","",OFFSET('Water Data'!$H$29,0,10*ROW('Water Data'!H49)))</f>
        <v/>
      </c>
      <c r="CH55" s="353" t="str">
        <f ca="1">+IF(OFFSET('Water Data'!$I$27,0,10*ROW('Water Data'!I49))="","",OFFSET('Water Data'!$I$27,0,10*ROW('Water Data'!I49)))</f>
        <v/>
      </c>
      <c r="CI55" s="353" t="str">
        <f ca="1">+IF(OFFSET('Water Data'!$I$28,0,10*ROW('Water Data'!I49))="","",OFFSET('Water Data'!$I$28,0,10*ROW('Water Data'!I49)))</f>
        <v/>
      </c>
      <c r="CJ55" s="353" t="str">
        <f ca="1">+IF(OFFSET('Water Data'!$I$29,0,10*ROW('Water Data'!I49))="","",OFFSET('Water Data'!$I$29,0,10*ROW('Water Data'!I49)))</f>
        <v/>
      </c>
      <c r="CK55" s="353" t="str">
        <f ca="1">+IF(OFFSET('Sanitation Data'!$D$28,0,10*ROW('Sanitation Data'!D49))="","",OFFSET('Sanitation Data'!$D$28,0,10*ROW('Sanitation Data'!D49)))</f>
        <v/>
      </c>
      <c r="CL55" s="353" t="str">
        <f ca="1">+IF(OFFSET('Sanitation Data'!$D$29,0,10*ROW('Sanitation Data'!D49))="","",OFFSET('Sanitation Data'!$D$29,0,10*ROW('Sanitation Data'!D49)))</f>
        <v/>
      </c>
      <c r="CM55" s="353" t="str">
        <f ca="1">+IF(OFFSET('Sanitation Data'!$D$30,0,10*ROW('Sanitation Data'!D49))="","",OFFSET('Sanitation Data'!$D$30,0,10*ROW('Sanitation Data'!D49)))</f>
        <v/>
      </c>
      <c r="CN55" s="353" t="str">
        <f ca="1">+IF(OFFSET('Sanitation Data'!$D$31,0,10*ROW('Sanitation Data'!D49))="","",OFFSET('Sanitation Data'!$D$31,0,10*ROW('Sanitation Data'!D49)))</f>
        <v/>
      </c>
      <c r="CO55" s="353" t="str">
        <f ca="1">+IF(OFFSET('Sanitation Data'!$D$32,0,10*ROW('Sanitation Data'!D49))="","",OFFSET('Sanitation Data'!$D$32,0,10*ROW('Sanitation Data'!D49)))</f>
        <v/>
      </c>
      <c r="CP55" s="353" t="str">
        <f ca="1">+IF(OFFSET('Sanitation Data'!$E$28,0,10*ROW('Sanitation Data'!E49))="","",OFFSET('Sanitation Data'!$E$28,0,10*ROW('Sanitation Data'!E49)))</f>
        <v/>
      </c>
      <c r="CQ55" s="353" t="str">
        <f ca="1">+IF(OFFSET('Sanitation Data'!$E$29,0,10*ROW('Sanitation Data'!E49))="","",OFFSET('Sanitation Data'!$E$29,0,10*ROW('Sanitation Data'!E49)))</f>
        <v/>
      </c>
      <c r="CR55" s="353" t="str">
        <f ca="1">+IF(OFFSET('Sanitation Data'!$E$30,0,10*ROW('Sanitation Data'!E49))="","",OFFSET('Sanitation Data'!$E$30,0,10*ROW('Sanitation Data'!E49)))</f>
        <v/>
      </c>
      <c r="CS55" s="353" t="str">
        <f ca="1">+IF(OFFSET('Sanitation Data'!$E$31,0,10*ROW('Sanitation Data'!E49))="","",OFFSET('Sanitation Data'!$E$31,0,10*ROW('Sanitation Data'!E49)))</f>
        <v/>
      </c>
      <c r="CT55" s="353" t="str">
        <f ca="1">+IF(OFFSET('Sanitation Data'!$E$32,0,10*ROW('Sanitation Data'!E49))="","",OFFSET('Sanitation Data'!$E$32,0,10*ROW('Sanitation Data'!E49)))</f>
        <v/>
      </c>
      <c r="CU55" s="353" t="str">
        <f ca="1">+IF(OFFSET('Sanitation Data'!$F$28,0,10*ROW('Sanitation Data'!F49))="","",OFFSET('Sanitation Data'!$F$28,0,10*ROW('Sanitation Data'!F49)))</f>
        <v/>
      </c>
      <c r="CV55" s="353" t="str">
        <f ca="1">+IF(OFFSET('Sanitation Data'!$F$29,0,10*ROW('Sanitation Data'!F49))="","",OFFSET('Sanitation Data'!$F$29,0,10*ROW('Sanitation Data'!F49)))</f>
        <v/>
      </c>
      <c r="CW55" s="353" t="str">
        <f ca="1">+IF(OFFSET('Sanitation Data'!$F$30,0,10*ROW('Sanitation Data'!F49))="","",OFFSET('Sanitation Data'!$F$30,0,10*ROW('Sanitation Data'!F49)))</f>
        <v/>
      </c>
      <c r="CX55" s="353" t="str">
        <f ca="1">+IF(OFFSET('Sanitation Data'!$F$31,0,10*ROW('Sanitation Data'!F49))="","",OFFSET('Sanitation Data'!$F$31,0,10*ROW('Sanitation Data'!F49)))</f>
        <v/>
      </c>
      <c r="CY55" s="353" t="str">
        <f ca="1">+IF(OFFSET('Sanitation Data'!$F$32,0,10*ROW('Sanitation Data'!F49))="","",OFFSET('Sanitation Data'!$F$32,0,10*ROW('Sanitation Data'!F49)))</f>
        <v/>
      </c>
      <c r="CZ55" s="353" t="str">
        <f ca="1">+IF(OFFSET('Sanitation Data'!$G$28,0,10*ROW('Sanitation Data'!G49))="","",OFFSET('Sanitation Data'!$G$28,0,10*ROW('Sanitation Data'!G49)))</f>
        <v/>
      </c>
      <c r="DA55" s="353" t="str">
        <f ca="1">+IF(OFFSET('Sanitation Data'!$G$29,0,10*ROW('Sanitation Data'!G49))="","",OFFSET('Sanitation Data'!$G$29,0,10*ROW('Sanitation Data'!G49)))</f>
        <v/>
      </c>
      <c r="DB55" s="353" t="str">
        <f ca="1">+IF(OFFSET('Sanitation Data'!$G$30,0,10*ROW('Sanitation Data'!G49))="","",OFFSET('Sanitation Data'!$G$30,0,10*ROW('Sanitation Data'!G49)))</f>
        <v/>
      </c>
      <c r="DC55" s="353" t="str">
        <f ca="1">+IF(OFFSET('Sanitation Data'!$G$31,0,10*ROW('Sanitation Data'!G49))="","",OFFSET('Sanitation Data'!$G$31,0,10*ROW('Sanitation Data'!G49)))</f>
        <v/>
      </c>
      <c r="DD55" s="353" t="str">
        <f ca="1">+IF(OFFSET('Sanitation Data'!$G$32,0,10*ROW('Sanitation Data'!G49))="","",OFFSET('Sanitation Data'!$G$32,0,10*ROW('Sanitation Data'!G49)))</f>
        <v/>
      </c>
      <c r="DE55" s="353" t="str">
        <f ca="1">+IF(OFFSET('Sanitation Data'!$H$28,0,10*ROW('Sanitation Data'!H49))="","",OFFSET('Sanitation Data'!$H$28,0,10*ROW('Sanitation Data'!H49)))</f>
        <v/>
      </c>
      <c r="DF55" s="353" t="str">
        <f ca="1">+IF(OFFSET('Sanitation Data'!$H$29,0,10*ROW('Sanitation Data'!H49))="","",OFFSET('Sanitation Data'!$H$29,0,10*ROW('Sanitation Data'!H49)))</f>
        <v/>
      </c>
      <c r="DG55" s="353" t="str">
        <f ca="1">+IF(OFFSET('Sanitation Data'!$H$30,0,10*ROW('Sanitation Data'!H49))="","",OFFSET('Sanitation Data'!$H$30,0,10*ROW('Sanitation Data'!H49)))</f>
        <v/>
      </c>
      <c r="DH55" s="353" t="str">
        <f ca="1">+IF(OFFSET('Sanitation Data'!$H$31,0,10*ROW('Sanitation Data'!H49))="","",OFFSET('Sanitation Data'!$H$31,0,10*ROW('Sanitation Data'!H49)))</f>
        <v/>
      </c>
      <c r="DI55" s="353" t="str">
        <f ca="1">+IF(OFFSET('Sanitation Data'!$H$32,0,10*ROW('Sanitation Data'!H49))="","",OFFSET('Sanitation Data'!$H$32,0,10*ROW('Sanitation Data'!H49)))</f>
        <v/>
      </c>
      <c r="DJ55" s="353" t="str">
        <f ca="1">+IF(OFFSET('Sanitation Data'!$I$28,0,10*ROW('Sanitation Data'!I49))="","",OFFSET('Sanitation Data'!$I$28,0,10*ROW('Sanitation Data'!I49)))</f>
        <v/>
      </c>
      <c r="DK55" s="353" t="str">
        <f ca="1">+IF(OFFSET('Sanitation Data'!$I$29,0,10*ROW('Sanitation Data'!I49))="","",OFFSET('Sanitation Data'!$I$29,0,10*ROW('Sanitation Data'!I49)))</f>
        <v/>
      </c>
      <c r="DL55" s="353" t="str">
        <f ca="1">+IF(OFFSET('Sanitation Data'!$I$30,0,10*ROW('Sanitation Data'!I49))="","",OFFSET('Sanitation Data'!$I$30,0,10*ROW('Sanitation Data'!I49)))</f>
        <v/>
      </c>
      <c r="DM55" s="353" t="str">
        <f ca="1">+IF(OFFSET('Sanitation Data'!$I$31,0,10*ROW('Sanitation Data'!I49))="","",OFFSET('Sanitation Data'!$I$31,0,10*ROW('Sanitation Data'!I49)))</f>
        <v/>
      </c>
      <c r="DN55" s="353" t="str">
        <f ca="1">+IF(OFFSET('Sanitation Data'!$I$32,0,10*ROW('Sanitation Data'!I49))="","",OFFSET('Sanitation Data'!$I$32,0,10*ROW('Sanitation Data'!I49)))</f>
        <v/>
      </c>
      <c r="DO55" s="353" t="str">
        <f ca="1">+IF(OFFSET('Hygiene Data'!$D$11,0,10*ROW('Hygiene Data'!D49))="","",OFFSET('Hygiene Data'!$D$11,0,10*ROW('Hygiene Data'!D49)))</f>
        <v/>
      </c>
      <c r="DP55" s="353" t="str">
        <f ca="1">+IF(OFFSET('Hygiene Data'!$D$12,0,10*ROW('Hygiene Data'!D49))="","",OFFSET('Hygiene Data'!$D$12,0,10*ROW('Hygiene Data'!D49)))</f>
        <v/>
      </c>
      <c r="DQ55" s="353" t="str">
        <f ca="1">+IF(OFFSET('Hygiene Data'!$D$13,0,10*ROW('Hygiene Data'!D49))="","",OFFSET('Hygiene Data'!$D$13,0,10*ROW('Hygiene Data'!D49)))</f>
        <v/>
      </c>
      <c r="DR55" s="353" t="str">
        <f ca="1">+IF(OFFSET('Hygiene Data'!$E$11,0,10*ROW('Hygiene Data'!E49))="","",OFFSET('Hygiene Data'!$E$11,0,10*ROW('Hygiene Data'!E49)))</f>
        <v/>
      </c>
      <c r="DS55" s="353" t="str">
        <f ca="1">+IF(OFFSET('Hygiene Data'!$E$12,0,10*ROW('Hygiene Data'!E49))="","",OFFSET('Hygiene Data'!$E$12,0,10*ROW('Hygiene Data'!E49)))</f>
        <v/>
      </c>
      <c r="DT55" s="353" t="str">
        <f ca="1">+IF(OFFSET('Hygiene Data'!$E$13,0,10*ROW('Hygiene Data'!E49))="","",OFFSET('Hygiene Data'!$E$13,0,10*ROW('Hygiene Data'!E49)))</f>
        <v/>
      </c>
      <c r="DU55" s="353" t="str">
        <f ca="1">+IF(OFFSET('Hygiene Data'!$F$11,0,10*ROW('Hygiene Data'!F49))="","",OFFSET('Hygiene Data'!$F$11,0,10*ROW('Hygiene Data'!F49)))</f>
        <v/>
      </c>
      <c r="DV55" s="353" t="str">
        <f ca="1">+IF(OFFSET('Hygiene Data'!$F$12,0,10*ROW('Hygiene Data'!F49))="","",OFFSET('Hygiene Data'!$F$12,0,10*ROW('Hygiene Data'!F49)))</f>
        <v/>
      </c>
      <c r="DW55" s="353" t="str">
        <f ca="1">+IF(OFFSET('Hygiene Data'!$F$13,0,10*ROW('Hygiene Data'!F49))="","",OFFSET('Hygiene Data'!$F$13,0,10*ROW('Hygiene Data'!F49)))</f>
        <v/>
      </c>
      <c r="DX55" s="353" t="str">
        <f ca="1">+IF(OFFSET('Hygiene Data'!$G$11,0,10*ROW('Hygiene Data'!G49))="","",OFFSET('Hygiene Data'!$G$11,0,10*ROW('Hygiene Data'!G49)))</f>
        <v/>
      </c>
      <c r="DY55" s="353" t="str">
        <f ca="1">+IF(OFFSET('Hygiene Data'!$G$12,0,10*ROW('Hygiene Data'!G49))="","",OFFSET('Hygiene Data'!$G$12,0,10*ROW('Hygiene Data'!G49)))</f>
        <v/>
      </c>
      <c r="DZ55" s="353" t="str">
        <f ca="1">+IF(OFFSET('Hygiene Data'!$G$13,0,10*ROW('Hygiene Data'!G49))="","",OFFSET('Hygiene Data'!$G$13,0,10*ROW('Hygiene Data'!G49)))</f>
        <v/>
      </c>
      <c r="EA55" s="353" t="str">
        <f ca="1">+IF(OFFSET('Hygiene Data'!$H$11,0,10*ROW('Hygiene Data'!H49))="","",OFFSET('Hygiene Data'!$H$11,0,10*ROW('Hygiene Data'!H49)))</f>
        <v/>
      </c>
      <c r="EB55" s="353" t="str">
        <f ca="1">+IF(OFFSET('Hygiene Data'!$H$12,0,10*ROW('Hygiene Data'!H49))="","",OFFSET('Hygiene Data'!$H$12,0,10*ROW('Hygiene Data'!H49)))</f>
        <v/>
      </c>
      <c r="EC55" s="353" t="str">
        <f ca="1">+IF(OFFSET('Hygiene Data'!$H$13,0,10*ROW('Hygiene Data'!H49))="","",OFFSET('Hygiene Data'!$H$13,0,10*ROW('Hygiene Data'!H49)))</f>
        <v/>
      </c>
      <c r="ED55" s="353" t="str">
        <f ca="1">+IF(OFFSET('Hygiene Data'!$I$11,0,10*ROW('Hygiene Data'!I49))="","",OFFSET('Hygiene Data'!$I$11,0,10*ROW('Hygiene Data'!I49)))</f>
        <v/>
      </c>
      <c r="EE55" s="353" t="str">
        <f ca="1">+IF(OFFSET('Hygiene Data'!$I$12,0,10*ROW('Hygiene Data'!I49))="","",OFFSET('Hygiene Data'!$I$12,0,10*ROW('Hygiene Data'!I49)))</f>
        <v/>
      </c>
      <c r="EF55" s="353" t="str">
        <f ca="1">+IF(OFFSET('Hygiene Data'!$I$13,0,10*ROW('Hygiene Data'!I49))="","",OFFSET('Hygiene Data'!$I$13,0,10*ROW('Hygiene Data'!I49)))</f>
        <v/>
      </c>
    </row>
    <row r="56" spans="1:136" x14ac:dyDescent="0.25">
      <c r="A56" s="462" t="str">
        <f ca="1">+IF(OFFSET('Water Data'!$B$2,0,10*ROW('Water Data'!E50))="","",OFFSET('Water Data'!$B$2,0,10*ROW('Water Data'!E50)))</f>
        <v/>
      </c>
      <c r="B56" s="46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89" t="str">
        <f t="shared" ca="1" si="0"/>
        <v/>
      </c>
      <c r="D56" s="49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6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3" t="str">
        <f ca="1">+IF(OFFSET('Water Data'!$D$27,0,10*ROW('Water Data'!D50))="","",OFFSET('Water Data'!$D$27,0,10*ROW('Water Data'!D50)))</f>
        <v/>
      </c>
      <c r="BT56" s="353" t="str">
        <f ca="1">+IF(OFFSET('Water Data'!$D$28,0,10*ROW('Water Data'!D50))="","",OFFSET('Water Data'!$D$28,0,10*ROW('Water Data'!D50)))</f>
        <v/>
      </c>
      <c r="BU56" s="353" t="str">
        <f ca="1">+IF(OFFSET('Water Data'!$D$29,0,10*ROW('Water Data'!D50))="","",OFFSET('Water Data'!$D$29,0,10*ROW('Water Data'!D50)))</f>
        <v/>
      </c>
      <c r="BV56" s="353" t="str">
        <f ca="1">+IF(OFFSET('Water Data'!$E$27,0,10*ROW('Water Data'!E50))="","",OFFSET('Water Data'!$E$27,0,10*ROW('Water Data'!E50)))</f>
        <v/>
      </c>
      <c r="BW56" s="353" t="str">
        <f ca="1">+IF(OFFSET('Water Data'!$E$28,0,10*ROW('Water Data'!E50))="","",OFFSET('Water Data'!$E$28,0,10*ROW('Water Data'!E50)))</f>
        <v/>
      </c>
      <c r="BX56" s="353" t="str">
        <f ca="1">+IF(OFFSET('Water Data'!$E$29,0,10*ROW('Water Data'!E50))="","",OFFSET('Water Data'!$E$29,0,10*ROW('Water Data'!E50)))</f>
        <v/>
      </c>
      <c r="BY56" s="353" t="str">
        <f ca="1">+IF(OFFSET('Water Data'!$F$27,0,10*ROW('Water Data'!F50))="","",OFFSET('Water Data'!$F$27,0,10*ROW('Water Data'!F50)))</f>
        <v/>
      </c>
      <c r="BZ56" s="353" t="str">
        <f ca="1">+IF(OFFSET('Water Data'!$F$28,0,10*ROW('Water Data'!F50))="","",OFFSET('Water Data'!$F$28,0,10*ROW('Water Data'!F50)))</f>
        <v/>
      </c>
      <c r="CA56" s="353" t="str">
        <f ca="1">+IF(OFFSET('Water Data'!$F$29,0,10*ROW('Water Data'!F50))="","",OFFSET('Water Data'!$F$29,0,10*ROW('Water Data'!F50)))</f>
        <v/>
      </c>
      <c r="CB56" s="353" t="str">
        <f ca="1">+IF(OFFSET('Water Data'!$G$27,0,10*ROW('Water Data'!G50))="","",OFFSET('Water Data'!$G$27,0,10*ROW('Water Data'!G50)))</f>
        <v/>
      </c>
      <c r="CC56" s="353" t="str">
        <f ca="1">+IF(OFFSET('Water Data'!$G$28,0,10*ROW('Water Data'!G50))="","",OFFSET('Water Data'!$G$28,0,10*ROW('Water Data'!G50)))</f>
        <v/>
      </c>
      <c r="CD56" s="353" t="str">
        <f ca="1">+IF(OFFSET('Water Data'!$G$29,0,10*ROW('Water Data'!G50))="","",OFFSET('Water Data'!$G$29,0,10*ROW('Water Data'!G50)))</f>
        <v/>
      </c>
      <c r="CE56" s="353" t="str">
        <f ca="1">+IF(OFFSET('Water Data'!$H$27,0,10*ROW('Water Data'!H50))="","",OFFSET('Water Data'!$H$27,0,10*ROW('Water Data'!H50)))</f>
        <v/>
      </c>
      <c r="CF56" s="353" t="str">
        <f ca="1">+IF(OFFSET('Water Data'!$H$28,0,10*ROW('Water Data'!H50))="","",OFFSET('Water Data'!$H$28,0,10*ROW('Water Data'!H50)))</f>
        <v/>
      </c>
      <c r="CG56" s="353" t="str">
        <f ca="1">+IF(OFFSET('Water Data'!$H$29,0,10*ROW('Water Data'!H50))="","",OFFSET('Water Data'!$H$29,0,10*ROW('Water Data'!H50)))</f>
        <v/>
      </c>
      <c r="CH56" s="353" t="str">
        <f ca="1">+IF(OFFSET('Water Data'!$I$27,0,10*ROW('Water Data'!I50))="","",OFFSET('Water Data'!$I$27,0,10*ROW('Water Data'!I50)))</f>
        <v/>
      </c>
      <c r="CI56" s="353" t="str">
        <f ca="1">+IF(OFFSET('Water Data'!$I$28,0,10*ROW('Water Data'!I50))="","",OFFSET('Water Data'!$I$28,0,10*ROW('Water Data'!I50)))</f>
        <v/>
      </c>
      <c r="CJ56" s="353" t="str">
        <f ca="1">+IF(OFFSET('Water Data'!$I$29,0,10*ROW('Water Data'!I50))="","",OFFSET('Water Data'!$I$29,0,10*ROW('Water Data'!I50)))</f>
        <v/>
      </c>
      <c r="CK56" s="353" t="str">
        <f ca="1">+IF(OFFSET('Sanitation Data'!$D$28,0,10*ROW('Sanitation Data'!D50))="","",OFFSET('Sanitation Data'!$D$28,0,10*ROW('Sanitation Data'!D50)))</f>
        <v/>
      </c>
      <c r="CL56" s="353" t="str">
        <f ca="1">+IF(OFFSET('Sanitation Data'!$D$29,0,10*ROW('Sanitation Data'!D50))="","",OFFSET('Sanitation Data'!$D$29,0,10*ROW('Sanitation Data'!D50)))</f>
        <v/>
      </c>
      <c r="CM56" s="353" t="str">
        <f ca="1">+IF(OFFSET('Sanitation Data'!$D$30,0,10*ROW('Sanitation Data'!D50))="","",OFFSET('Sanitation Data'!$D$30,0,10*ROW('Sanitation Data'!D50)))</f>
        <v/>
      </c>
      <c r="CN56" s="353" t="str">
        <f ca="1">+IF(OFFSET('Sanitation Data'!$D$31,0,10*ROW('Sanitation Data'!D50))="","",OFFSET('Sanitation Data'!$D$31,0,10*ROW('Sanitation Data'!D50)))</f>
        <v/>
      </c>
      <c r="CO56" s="353" t="str">
        <f ca="1">+IF(OFFSET('Sanitation Data'!$D$32,0,10*ROW('Sanitation Data'!D50))="","",OFFSET('Sanitation Data'!$D$32,0,10*ROW('Sanitation Data'!D50)))</f>
        <v/>
      </c>
      <c r="CP56" s="353" t="str">
        <f ca="1">+IF(OFFSET('Sanitation Data'!$E$28,0,10*ROW('Sanitation Data'!E50))="","",OFFSET('Sanitation Data'!$E$28,0,10*ROW('Sanitation Data'!E50)))</f>
        <v/>
      </c>
      <c r="CQ56" s="353" t="str">
        <f ca="1">+IF(OFFSET('Sanitation Data'!$E$29,0,10*ROW('Sanitation Data'!E50))="","",OFFSET('Sanitation Data'!$E$29,0,10*ROW('Sanitation Data'!E50)))</f>
        <v/>
      </c>
      <c r="CR56" s="353" t="str">
        <f ca="1">+IF(OFFSET('Sanitation Data'!$E$30,0,10*ROW('Sanitation Data'!E50))="","",OFFSET('Sanitation Data'!$E$30,0,10*ROW('Sanitation Data'!E50)))</f>
        <v/>
      </c>
      <c r="CS56" s="353" t="str">
        <f ca="1">+IF(OFFSET('Sanitation Data'!$E$31,0,10*ROW('Sanitation Data'!E50))="","",OFFSET('Sanitation Data'!$E$31,0,10*ROW('Sanitation Data'!E50)))</f>
        <v/>
      </c>
      <c r="CT56" s="353" t="str">
        <f ca="1">+IF(OFFSET('Sanitation Data'!$E$32,0,10*ROW('Sanitation Data'!E50))="","",OFFSET('Sanitation Data'!$E$32,0,10*ROW('Sanitation Data'!E50)))</f>
        <v/>
      </c>
      <c r="CU56" s="353" t="str">
        <f ca="1">+IF(OFFSET('Sanitation Data'!$F$28,0,10*ROW('Sanitation Data'!F50))="","",OFFSET('Sanitation Data'!$F$28,0,10*ROW('Sanitation Data'!F50)))</f>
        <v/>
      </c>
      <c r="CV56" s="353" t="str">
        <f ca="1">+IF(OFFSET('Sanitation Data'!$F$29,0,10*ROW('Sanitation Data'!F50))="","",OFFSET('Sanitation Data'!$F$29,0,10*ROW('Sanitation Data'!F50)))</f>
        <v/>
      </c>
      <c r="CW56" s="353" t="str">
        <f ca="1">+IF(OFFSET('Sanitation Data'!$F$30,0,10*ROW('Sanitation Data'!F50))="","",OFFSET('Sanitation Data'!$F$30,0,10*ROW('Sanitation Data'!F50)))</f>
        <v/>
      </c>
      <c r="CX56" s="353" t="str">
        <f ca="1">+IF(OFFSET('Sanitation Data'!$F$31,0,10*ROW('Sanitation Data'!F50))="","",OFFSET('Sanitation Data'!$F$31,0,10*ROW('Sanitation Data'!F50)))</f>
        <v/>
      </c>
      <c r="CY56" s="353" t="str">
        <f ca="1">+IF(OFFSET('Sanitation Data'!$F$32,0,10*ROW('Sanitation Data'!F50))="","",OFFSET('Sanitation Data'!$F$32,0,10*ROW('Sanitation Data'!F50)))</f>
        <v/>
      </c>
      <c r="CZ56" s="353" t="str">
        <f ca="1">+IF(OFFSET('Sanitation Data'!$G$28,0,10*ROW('Sanitation Data'!G50))="","",OFFSET('Sanitation Data'!$G$28,0,10*ROW('Sanitation Data'!G50)))</f>
        <v/>
      </c>
      <c r="DA56" s="353" t="str">
        <f ca="1">+IF(OFFSET('Sanitation Data'!$G$29,0,10*ROW('Sanitation Data'!G50))="","",OFFSET('Sanitation Data'!$G$29,0,10*ROW('Sanitation Data'!G50)))</f>
        <v/>
      </c>
      <c r="DB56" s="353" t="str">
        <f ca="1">+IF(OFFSET('Sanitation Data'!$G$30,0,10*ROW('Sanitation Data'!G50))="","",OFFSET('Sanitation Data'!$G$30,0,10*ROW('Sanitation Data'!G50)))</f>
        <v/>
      </c>
      <c r="DC56" s="353" t="str">
        <f ca="1">+IF(OFFSET('Sanitation Data'!$G$31,0,10*ROW('Sanitation Data'!G50))="","",OFFSET('Sanitation Data'!$G$31,0,10*ROW('Sanitation Data'!G50)))</f>
        <v/>
      </c>
      <c r="DD56" s="353" t="str">
        <f ca="1">+IF(OFFSET('Sanitation Data'!$G$32,0,10*ROW('Sanitation Data'!G50))="","",OFFSET('Sanitation Data'!$G$32,0,10*ROW('Sanitation Data'!G50)))</f>
        <v/>
      </c>
      <c r="DE56" s="353" t="str">
        <f ca="1">+IF(OFFSET('Sanitation Data'!$H$28,0,10*ROW('Sanitation Data'!H50))="","",OFFSET('Sanitation Data'!$H$28,0,10*ROW('Sanitation Data'!H50)))</f>
        <v/>
      </c>
      <c r="DF56" s="353" t="str">
        <f ca="1">+IF(OFFSET('Sanitation Data'!$H$29,0,10*ROW('Sanitation Data'!H50))="","",OFFSET('Sanitation Data'!$H$29,0,10*ROW('Sanitation Data'!H50)))</f>
        <v/>
      </c>
      <c r="DG56" s="353" t="str">
        <f ca="1">+IF(OFFSET('Sanitation Data'!$H$30,0,10*ROW('Sanitation Data'!H50))="","",OFFSET('Sanitation Data'!$H$30,0,10*ROW('Sanitation Data'!H50)))</f>
        <v/>
      </c>
      <c r="DH56" s="353" t="str">
        <f ca="1">+IF(OFFSET('Sanitation Data'!$H$31,0,10*ROW('Sanitation Data'!H50))="","",OFFSET('Sanitation Data'!$H$31,0,10*ROW('Sanitation Data'!H50)))</f>
        <v/>
      </c>
      <c r="DI56" s="353" t="str">
        <f ca="1">+IF(OFFSET('Sanitation Data'!$H$32,0,10*ROW('Sanitation Data'!H50))="","",OFFSET('Sanitation Data'!$H$32,0,10*ROW('Sanitation Data'!H50)))</f>
        <v/>
      </c>
      <c r="DJ56" s="353" t="str">
        <f ca="1">+IF(OFFSET('Sanitation Data'!$I$28,0,10*ROW('Sanitation Data'!I50))="","",OFFSET('Sanitation Data'!$I$28,0,10*ROW('Sanitation Data'!I50)))</f>
        <v/>
      </c>
      <c r="DK56" s="353" t="str">
        <f ca="1">+IF(OFFSET('Sanitation Data'!$I$29,0,10*ROW('Sanitation Data'!I50))="","",OFFSET('Sanitation Data'!$I$29,0,10*ROW('Sanitation Data'!I50)))</f>
        <v/>
      </c>
      <c r="DL56" s="353" t="str">
        <f ca="1">+IF(OFFSET('Sanitation Data'!$I$30,0,10*ROW('Sanitation Data'!I50))="","",OFFSET('Sanitation Data'!$I$30,0,10*ROW('Sanitation Data'!I50)))</f>
        <v/>
      </c>
      <c r="DM56" s="353" t="str">
        <f ca="1">+IF(OFFSET('Sanitation Data'!$I$31,0,10*ROW('Sanitation Data'!I50))="","",OFFSET('Sanitation Data'!$I$31,0,10*ROW('Sanitation Data'!I50)))</f>
        <v/>
      </c>
      <c r="DN56" s="353" t="str">
        <f ca="1">+IF(OFFSET('Sanitation Data'!$I$32,0,10*ROW('Sanitation Data'!I50))="","",OFFSET('Sanitation Data'!$I$32,0,10*ROW('Sanitation Data'!I50)))</f>
        <v/>
      </c>
      <c r="DO56" s="353" t="str">
        <f ca="1">+IF(OFFSET('Hygiene Data'!$D$11,0,10*ROW('Hygiene Data'!D50))="","",OFFSET('Hygiene Data'!$D$11,0,10*ROW('Hygiene Data'!D50)))</f>
        <v/>
      </c>
      <c r="DP56" s="353" t="str">
        <f ca="1">+IF(OFFSET('Hygiene Data'!$D$12,0,10*ROW('Hygiene Data'!D50))="","",OFFSET('Hygiene Data'!$D$12,0,10*ROW('Hygiene Data'!D50)))</f>
        <v/>
      </c>
      <c r="DQ56" s="353" t="str">
        <f ca="1">+IF(OFFSET('Hygiene Data'!$D$13,0,10*ROW('Hygiene Data'!D50))="","",OFFSET('Hygiene Data'!$D$13,0,10*ROW('Hygiene Data'!D50)))</f>
        <v/>
      </c>
      <c r="DR56" s="353" t="str">
        <f ca="1">+IF(OFFSET('Hygiene Data'!$E$11,0,10*ROW('Hygiene Data'!E50))="","",OFFSET('Hygiene Data'!$E$11,0,10*ROW('Hygiene Data'!E50)))</f>
        <v/>
      </c>
      <c r="DS56" s="353" t="str">
        <f ca="1">+IF(OFFSET('Hygiene Data'!$E$12,0,10*ROW('Hygiene Data'!E50))="","",OFFSET('Hygiene Data'!$E$12,0,10*ROW('Hygiene Data'!E50)))</f>
        <v/>
      </c>
      <c r="DT56" s="353" t="str">
        <f ca="1">+IF(OFFSET('Hygiene Data'!$E$13,0,10*ROW('Hygiene Data'!E50))="","",OFFSET('Hygiene Data'!$E$13,0,10*ROW('Hygiene Data'!E50)))</f>
        <v/>
      </c>
      <c r="DU56" s="353" t="str">
        <f ca="1">+IF(OFFSET('Hygiene Data'!$F$11,0,10*ROW('Hygiene Data'!F50))="","",OFFSET('Hygiene Data'!$F$11,0,10*ROW('Hygiene Data'!F50)))</f>
        <v/>
      </c>
      <c r="DV56" s="353" t="str">
        <f ca="1">+IF(OFFSET('Hygiene Data'!$F$12,0,10*ROW('Hygiene Data'!F50))="","",OFFSET('Hygiene Data'!$F$12,0,10*ROW('Hygiene Data'!F50)))</f>
        <v/>
      </c>
      <c r="DW56" s="353" t="str">
        <f ca="1">+IF(OFFSET('Hygiene Data'!$F$13,0,10*ROW('Hygiene Data'!F50))="","",OFFSET('Hygiene Data'!$F$13,0,10*ROW('Hygiene Data'!F50)))</f>
        <v/>
      </c>
      <c r="DX56" s="353" t="str">
        <f ca="1">+IF(OFFSET('Hygiene Data'!$G$11,0,10*ROW('Hygiene Data'!G50))="","",OFFSET('Hygiene Data'!$G$11,0,10*ROW('Hygiene Data'!G50)))</f>
        <v/>
      </c>
      <c r="DY56" s="353" t="str">
        <f ca="1">+IF(OFFSET('Hygiene Data'!$G$12,0,10*ROW('Hygiene Data'!G50))="","",OFFSET('Hygiene Data'!$G$12,0,10*ROW('Hygiene Data'!G50)))</f>
        <v/>
      </c>
      <c r="DZ56" s="353" t="str">
        <f ca="1">+IF(OFFSET('Hygiene Data'!$G$13,0,10*ROW('Hygiene Data'!G50))="","",OFFSET('Hygiene Data'!$G$13,0,10*ROW('Hygiene Data'!G50)))</f>
        <v/>
      </c>
      <c r="EA56" s="353" t="str">
        <f ca="1">+IF(OFFSET('Hygiene Data'!$H$11,0,10*ROW('Hygiene Data'!H50))="","",OFFSET('Hygiene Data'!$H$11,0,10*ROW('Hygiene Data'!H50)))</f>
        <v/>
      </c>
      <c r="EB56" s="353" t="str">
        <f ca="1">+IF(OFFSET('Hygiene Data'!$H$12,0,10*ROW('Hygiene Data'!H50))="","",OFFSET('Hygiene Data'!$H$12,0,10*ROW('Hygiene Data'!H50)))</f>
        <v/>
      </c>
      <c r="EC56" s="353" t="str">
        <f ca="1">+IF(OFFSET('Hygiene Data'!$H$13,0,10*ROW('Hygiene Data'!H50))="","",OFFSET('Hygiene Data'!$H$13,0,10*ROW('Hygiene Data'!H50)))</f>
        <v/>
      </c>
      <c r="ED56" s="353" t="str">
        <f ca="1">+IF(OFFSET('Hygiene Data'!$I$11,0,10*ROW('Hygiene Data'!I50))="","",OFFSET('Hygiene Data'!$I$11,0,10*ROW('Hygiene Data'!I50)))</f>
        <v/>
      </c>
      <c r="EE56" s="353" t="str">
        <f ca="1">+IF(OFFSET('Hygiene Data'!$I$12,0,10*ROW('Hygiene Data'!I50))="","",OFFSET('Hygiene Data'!$I$12,0,10*ROW('Hygiene Data'!I50)))</f>
        <v/>
      </c>
      <c r="EF56" s="353" t="str">
        <f ca="1">+IF(OFFSET('Hygiene Data'!$I$13,0,10*ROW('Hygiene Data'!I50))="","",OFFSET('Hygiene Data'!$I$13,0,10*ROW('Hygiene Data'!I50)))</f>
        <v/>
      </c>
    </row>
    <row r="57" spans="1:136" x14ac:dyDescent="0.25">
      <c r="A57" s="462" t="str">
        <f ca="1">+IF(OFFSET('Water Data'!$B$2,0,10*ROW('Water Data'!E51))="","",OFFSET('Water Data'!$B$2,0,10*ROW('Water Data'!E51)))</f>
        <v/>
      </c>
      <c r="B57" s="46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89" t="str">
        <f t="shared" ca="1" si="0"/>
        <v/>
      </c>
      <c r="D57" s="49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6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3" t="str">
        <f ca="1">+IF(OFFSET('Water Data'!$D$27,0,10*ROW('Water Data'!D51))="","",OFFSET('Water Data'!$D$27,0,10*ROW('Water Data'!D51)))</f>
        <v/>
      </c>
      <c r="BT57" s="353" t="str">
        <f ca="1">+IF(OFFSET('Water Data'!$D$28,0,10*ROW('Water Data'!D51))="","",OFFSET('Water Data'!$D$28,0,10*ROW('Water Data'!D51)))</f>
        <v/>
      </c>
      <c r="BU57" s="353" t="str">
        <f ca="1">+IF(OFFSET('Water Data'!$D$29,0,10*ROW('Water Data'!D51))="","",OFFSET('Water Data'!$D$29,0,10*ROW('Water Data'!D51)))</f>
        <v/>
      </c>
      <c r="BV57" s="353" t="str">
        <f ca="1">+IF(OFFSET('Water Data'!$E$27,0,10*ROW('Water Data'!E51))="","",OFFSET('Water Data'!$E$27,0,10*ROW('Water Data'!E51)))</f>
        <v/>
      </c>
      <c r="BW57" s="353" t="str">
        <f ca="1">+IF(OFFSET('Water Data'!$E$28,0,10*ROW('Water Data'!E51))="","",OFFSET('Water Data'!$E$28,0,10*ROW('Water Data'!E51)))</f>
        <v/>
      </c>
      <c r="BX57" s="353" t="str">
        <f ca="1">+IF(OFFSET('Water Data'!$E$29,0,10*ROW('Water Data'!E51))="","",OFFSET('Water Data'!$E$29,0,10*ROW('Water Data'!E51)))</f>
        <v/>
      </c>
      <c r="BY57" s="353" t="str">
        <f ca="1">+IF(OFFSET('Water Data'!$F$27,0,10*ROW('Water Data'!F51))="","",OFFSET('Water Data'!$F$27,0,10*ROW('Water Data'!F51)))</f>
        <v/>
      </c>
      <c r="BZ57" s="353" t="str">
        <f ca="1">+IF(OFFSET('Water Data'!$F$28,0,10*ROW('Water Data'!F51))="","",OFFSET('Water Data'!$F$28,0,10*ROW('Water Data'!F51)))</f>
        <v/>
      </c>
      <c r="CA57" s="353" t="str">
        <f ca="1">+IF(OFFSET('Water Data'!$F$29,0,10*ROW('Water Data'!F51))="","",OFFSET('Water Data'!$F$29,0,10*ROW('Water Data'!F51)))</f>
        <v/>
      </c>
      <c r="CB57" s="353" t="str">
        <f ca="1">+IF(OFFSET('Water Data'!$G$27,0,10*ROW('Water Data'!G51))="","",OFFSET('Water Data'!$G$27,0,10*ROW('Water Data'!G51)))</f>
        <v/>
      </c>
      <c r="CC57" s="353" t="str">
        <f ca="1">+IF(OFFSET('Water Data'!$G$28,0,10*ROW('Water Data'!G51))="","",OFFSET('Water Data'!$G$28,0,10*ROW('Water Data'!G51)))</f>
        <v/>
      </c>
      <c r="CD57" s="353" t="str">
        <f ca="1">+IF(OFFSET('Water Data'!$G$29,0,10*ROW('Water Data'!G51))="","",OFFSET('Water Data'!$G$29,0,10*ROW('Water Data'!G51)))</f>
        <v/>
      </c>
      <c r="CE57" s="353" t="str">
        <f ca="1">+IF(OFFSET('Water Data'!$H$27,0,10*ROW('Water Data'!H51))="","",OFFSET('Water Data'!$H$27,0,10*ROW('Water Data'!H51)))</f>
        <v/>
      </c>
      <c r="CF57" s="353" t="str">
        <f ca="1">+IF(OFFSET('Water Data'!$H$28,0,10*ROW('Water Data'!H51))="","",OFFSET('Water Data'!$H$28,0,10*ROW('Water Data'!H51)))</f>
        <v/>
      </c>
      <c r="CG57" s="353" t="str">
        <f ca="1">+IF(OFFSET('Water Data'!$H$29,0,10*ROW('Water Data'!H51))="","",OFFSET('Water Data'!$H$29,0,10*ROW('Water Data'!H51)))</f>
        <v/>
      </c>
      <c r="CH57" s="353" t="str">
        <f ca="1">+IF(OFFSET('Water Data'!$I$27,0,10*ROW('Water Data'!I51))="","",OFFSET('Water Data'!$I$27,0,10*ROW('Water Data'!I51)))</f>
        <v/>
      </c>
      <c r="CI57" s="353" t="str">
        <f ca="1">+IF(OFFSET('Water Data'!$I$28,0,10*ROW('Water Data'!I51))="","",OFFSET('Water Data'!$I$28,0,10*ROW('Water Data'!I51)))</f>
        <v/>
      </c>
      <c r="CJ57" s="353" t="str">
        <f ca="1">+IF(OFFSET('Water Data'!$I$29,0,10*ROW('Water Data'!I51))="","",OFFSET('Water Data'!$I$29,0,10*ROW('Water Data'!I51)))</f>
        <v/>
      </c>
      <c r="CK57" s="353" t="str">
        <f ca="1">+IF(OFFSET('Sanitation Data'!$D$28,0,10*ROW('Sanitation Data'!D51))="","",OFFSET('Sanitation Data'!$D$28,0,10*ROW('Sanitation Data'!D51)))</f>
        <v/>
      </c>
      <c r="CL57" s="353" t="str">
        <f ca="1">+IF(OFFSET('Sanitation Data'!$D$29,0,10*ROW('Sanitation Data'!D51))="","",OFFSET('Sanitation Data'!$D$29,0,10*ROW('Sanitation Data'!D51)))</f>
        <v/>
      </c>
      <c r="CM57" s="353" t="str">
        <f ca="1">+IF(OFFSET('Sanitation Data'!$D$30,0,10*ROW('Sanitation Data'!D51))="","",OFFSET('Sanitation Data'!$D$30,0,10*ROW('Sanitation Data'!D51)))</f>
        <v/>
      </c>
      <c r="CN57" s="353" t="str">
        <f ca="1">+IF(OFFSET('Sanitation Data'!$D$31,0,10*ROW('Sanitation Data'!D51))="","",OFFSET('Sanitation Data'!$D$31,0,10*ROW('Sanitation Data'!D51)))</f>
        <v/>
      </c>
      <c r="CO57" s="353" t="str">
        <f ca="1">+IF(OFFSET('Sanitation Data'!$D$32,0,10*ROW('Sanitation Data'!D51))="","",OFFSET('Sanitation Data'!$D$32,0,10*ROW('Sanitation Data'!D51)))</f>
        <v/>
      </c>
      <c r="CP57" s="353" t="str">
        <f ca="1">+IF(OFFSET('Sanitation Data'!$E$28,0,10*ROW('Sanitation Data'!E51))="","",OFFSET('Sanitation Data'!$E$28,0,10*ROW('Sanitation Data'!E51)))</f>
        <v/>
      </c>
      <c r="CQ57" s="353" t="str">
        <f ca="1">+IF(OFFSET('Sanitation Data'!$E$29,0,10*ROW('Sanitation Data'!E51))="","",OFFSET('Sanitation Data'!$E$29,0,10*ROW('Sanitation Data'!E51)))</f>
        <v/>
      </c>
      <c r="CR57" s="353" t="str">
        <f ca="1">+IF(OFFSET('Sanitation Data'!$E$30,0,10*ROW('Sanitation Data'!E51))="","",OFFSET('Sanitation Data'!$E$30,0,10*ROW('Sanitation Data'!E51)))</f>
        <v/>
      </c>
      <c r="CS57" s="353" t="str">
        <f ca="1">+IF(OFFSET('Sanitation Data'!$E$31,0,10*ROW('Sanitation Data'!E51))="","",OFFSET('Sanitation Data'!$E$31,0,10*ROW('Sanitation Data'!E51)))</f>
        <v/>
      </c>
      <c r="CT57" s="353" t="str">
        <f ca="1">+IF(OFFSET('Sanitation Data'!$E$32,0,10*ROW('Sanitation Data'!E51))="","",OFFSET('Sanitation Data'!$E$32,0,10*ROW('Sanitation Data'!E51)))</f>
        <v/>
      </c>
      <c r="CU57" s="353" t="str">
        <f ca="1">+IF(OFFSET('Sanitation Data'!$F$28,0,10*ROW('Sanitation Data'!F51))="","",OFFSET('Sanitation Data'!$F$28,0,10*ROW('Sanitation Data'!F51)))</f>
        <v/>
      </c>
      <c r="CV57" s="353" t="str">
        <f ca="1">+IF(OFFSET('Sanitation Data'!$F$29,0,10*ROW('Sanitation Data'!F51))="","",OFFSET('Sanitation Data'!$F$29,0,10*ROW('Sanitation Data'!F51)))</f>
        <v/>
      </c>
      <c r="CW57" s="353" t="str">
        <f ca="1">+IF(OFFSET('Sanitation Data'!$F$30,0,10*ROW('Sanitation Data'!F51))="","",OFFSET('Sanitation Data'!$F$30,0,10*ROW('Sanitation Data'!F51)))</f>
        <v/>
      </c>
      <c r="CX57" s="353" t="str">
        <f ca="1">+IF(OFFSET('Sanitation Data'!$F$31,0,10*ROW('Sanitation Data'!F51))="","",OFFSET('Sanitation Data'!$F$31,0,10*ROW('Sanitation Data'!F51)))</f>
        <v/>
      </c>
      <c r="CY57" s="353" t="str">
        <f ca="1">+IF(OFFSET('Sanitation Data'!$F$32,0,10*ROW('Sanitation Data'!F51))="","",OFFSET('Sanitation Data'!$F$32,0,10*ROW('Sanitation Data'!F51)))</f>
        <v/>
      </c>
      <c r="CZ57" s="353" t="str">
        <f ca="1">+IF(OFFSET('Sanitation Data'!$G$28,0,10*ROW('Sanitation Data'!G51))="","",OFFSET('Sanitation Data'!$G$28,0,10*ROW('Sanitation Data'!G51)))</f>
        <v/>
      </c>
      <c r="DA57" s="353" t="str">
        <f ca="1">+IF(OFFSET('Sanitation Data'!$G$29,0,10*ROW('Sanitation Data'!G51))="","",OFFSET('Sanitation Data'!$G$29,0,10*ROW('Sanitation Data'!G51)))</f>
        <v/>
      </c>
      <c r="DB57" s="353" t="str">
        <f ca="1">+IF(OFFSET('Sanitation Data'!$G$30,0,10*ROW('Sanitation Data'!G51))="","",OFFSET('Sanitation Data'!$G$30,0,10*ROW('Sanitation Data'!G51)))</f>
        <v/>
      </c>
      <c r="DC57" s="353" t="str">
        <f ca="1">+IF(OFFSET('Sanitation Data'!$G$31,0,10*ROW('Sanitation Data'!G51))="","",OFFSET('Sanitation Data'!$G$31,0,10*ROW('Sanitation Data'!G51)))</f>
        <v/>
      </c>
      <c r="DD57" s="353" t="str">
        <f ca="1">+IF(OFFSET('Sanitation Data'!$G$32,0,10*ROW('Sanitation Data'!G51))="","",OFFSET('Sanitation Data'!$G$32,0,10*ROW('Sanitation Data'!G51)))</f>
        <v/>
      </c>
      <c r="DE57" s="353" t="str">
        <f ca="1">+IF(OFFSET('Sanitation Data'!$H$28,0,10*ROW('Sanitation Data'!H51))="","",OFFSET('Sanitation Data'!$H$28,0,10*ROW('Sanitation Data'!H51)))</f>
        <v/>
      </c>
      <c r="DF57" s="353" t="str">
        <f ca="1">+IF(OFFSET('Sanitation Data'!$H$29,0,10*ROW('Sanitation Data'!H51))="","",OFFSET('Sanitation Data'!$H$29,0,10*ROW('Sanitation Data'!H51)))</f>
        <v/>
      </c>
      <c r="DG57" s="353" t="str">
        <f ca="1">+IF(OFFSET('Sanitation Data'!$H$30,0,10*ROW('Sanitation Data'!H51))="","",OFFSET('Sanitation Data'!$H$30,0,10*ROW('Sanitation Data'!H51)))</f>
        <v/>
      </c>
      <c r="DH57" s="353" t="str">
        <f ca="1">+IF(OFFSET('Sanitation Data'!$H$31,0,10*ROW('Sanitation Data'!H51))="","",OFFSET('Sanitation Data'!$H$31,0,10*ROW('Sanitation Data'!H51)))</f>
        <v/>
      </c>
      <c r="DI57" s="353" t="str">
        <f ca="1">+IF(OFFSET('Sanitation Data'!$H$32,0,10*ROW('Sanitation Data'!H51))="","",OFFSET('Sanitation Data'!$H$32,0,10*ROW('Sanitation Data'!H51)))</f>
        <v/>
      </c>
      <c r="DJ57" s="353" t="str">
        <f ca="1">+IF(OFFSET('Sanitation Data'!$I$28,0,10*ROW('Sanitation Data'!I51))="","",OFFSET('Sanitation Data'!$I$28,0,10*ROW('Sanitation Data'!I51)))</f>
        <v/>
      </c>
      <c r="DK57" s="353" t="str">
        <f ca="1">+IF(OFFSET('Sanitation Data'!$I$29,0,10*ROW('Sanitation Data'!I51))="","",OFFSET('Sanitation Data'!$I$29,0,10*ROW('Sanitation Data'!I51)))</f>
        <v/>
      </c>
      <c r="DL57" s="353" t="str">
        <f ca="1">+IF(OFFSET('Sanitation Data'!$I$30,0,10*ROW('Sanitation Data'!I51))="","",OFFSET('Sanitation Data'!$I$30,0,10*ROW('Sanitation Data'!I51)))</f>
        <v/>
      </c>
      <c r="DM57" s="353" t="str">
        <f ca="1">+IF(OFFSET('Sanitation Data'!$I$31,0,10*ROW('Sanitation Data'!I51))="","",OFFSET('Sanitation Data'!$I$31,0,10*ROW('Sanitation Data'!I51)))</f>
        <v/>
      </c>
      <c r="DN57" s="353" t="str">
        <f ca="1">+IF(OFFSET('Sanitation Data'!$I$32,0,10*ROW('Sanitation Data'!I51))="","",OFFSET('Sanitation Data'!$I$32,0,10*ROW('Sanitation Data'!I51)))</f>
        <v/>
      </c>
      <c r="DO57" s="353" t="str">
        <f ca="1">+IF(OFFSET('Hygiene Data'!$D$11,0,10*ROW('Hygiene Data'!D51))="","",OFFSET('Hygiene Data'!$D$11,0,10*ROW('Hygiene Data'!D51)))</f>
        <v/>
      </c>
      <c r="DP57" s="353" t="str">
        <f ca="1">+IF(OFFSET('Hygiene Data'!$D$12,0,10*ROW('Hygiene Data'!D51))="","",OFFSET('Hygiene Data'!$D$12,0,10*ROW('Hygiene Data'!D51)))</f>
        <v/>
      </c>
      <c r="DQ57" s="353" t="str">
        <f ca="1">+IF(OFFSET('Hygiene Data'!$D$13,0,10*ROW('Hygiene Data'!D51))="","",OFFSET('Hygiene Data'!$D$13,0,10*ROW('Hygiene Data'!D51)))</f>
        <v/>
      </c>
      <c r="DR57" s="353" t="str">
        <f ca="1">+IF(OFFSET('Hygiene Data'!$E$11,0,10*ROW('Hygiene Data'!E51))="","",OFFSET('Hygiene Data'!$E$11,0,10*ROW('Hygiene Data'!E51)))</f>
        <v/>
      </c>
      <c r="DS57" s="353" t="str">
        <f ca="1">+IF(OFFSET('Hygiene Data'!$E$12,0,10*ROW('Hygiene Data'!E51))="","",OFFSET('Hygiene Data'!$E$12,0,10*ROW('Hygiene Data'!E51)))</f>
        <v/>
      </c>
      <c r="DT57" s="353" t="str">
        <f ca="1">+IF(OFFSET('Hygiene Data'!$E$13,0,10*ROW('Hygiene Data'!E51))="","",OFFSET('Hygiene Data'!$E$13,0,10*ROW('Hygiene Data'!E51)))</f>
        <v/>
      </c>
      <c r="DU57" s="353" t="str">
        <f ca="1">+IF(OFFSET('Hygiene Data'!$F$11,0,10*ROW('Hygiene Data'!F51))="","",OFFSET('Hygiene Data'!$F$11,0,10*ROW('Hygiene Data'!F51)))</f>
        <v/>
      </c>
      <c r="DV57" s="353" t="str">
        <f ca="1">+IF(OFFSET('Hygiene Data'!$F$12,0,10*ROW('Hygiene Data'!F51))="","",OFFSET('Hygiene Data'!$F$12,0,10*ROW('Hygiene Data'!F51)))</f>
        <v/>
      </c>
      <c r="DW57" s="353" t="str">
        <f ca="1">+IF(OFFSET('Hygiene Data'!$F$13,0,10*ROW('Hygiene Data'!F51))="","",OFFSET('Hygiene Data'!$F$13,0,10*ROW('Hygiene Data'!F51)))</f>
        <v/>
      </c>
      <c r="DX57" s="353" t="str">
        <f ca="1">+IF(OFFSET('Hygiene Data'!$G$11,0,10*ROW('Hygiene Data'!G51))="","",OFFSET('Hygiene Data'!$G$11,0,10*ROW('Hygiene Data'!G51)))</f>
        <v/>
      </c>
      <c r="DY57" s="353" t="str">
        <f ca="1">+IF(OFFSET('Hygiene Data'!$G$12,0,10*ROW('Hygiene Data'!G51))="","",OFFSET('Hygiene Data'!$G$12,0,10*ROW('Hygiene Data'!G51)))</f>
        <v/>
      </c>
      <c r="DZ57" s="353" t="str">
        <f ca="1">+IF(OFFSET('Hygiene Data'!$G$13,0,10*ROW('Hygiene Data'!G51))="","",OFFSET('Hygiene Data'!$G$13,0,10*ROW('Hygiene Data'!G51)))</f>
        <v/>
      </c>
      <c r="EA57" s="353" t="str">
        <f ca="1">+IF(OFFSET('Hygiene Data'!$H$11,0,10*ROW('Hygiene Data'!H51))="","",OFFSET('Hygiene Data'!$H$11,0,10*ROW('Hygiene Data'!H51)))</f>
        <v/>
      </c>
      <c r="EB57" s="353" t="str">
        <f ca="1">+IF(OFFSET('Hygiene Data'!$H$12,0,10*ROW('Hygiene Data'!H51))="","",OFFSET('Hygiene Data'!$H$12,0,10*ROW('Hygiene Data'!H51)))</f>
        <v/>
      </c>
      <c r="EC57" s="353" t="str">
        <f ca="1">+IF(OFFSET('Hygiene Data'!$H$13,0,10*ROW('Hygiene Data'!H51))="","",OFFSET('Hygiene Data'!$H$13,0,10*ROW('Hygiene Data'!H51)))</f>
        <v/>
      </c>
      <c r="ED57" s="353" t="str">
        <f ca="1">+IF(OFFSET('Hygiene Data'!$I$11,0,10*ROW('Hygiene Data'!I51))="","",OFFSET('Hygiene Data'!$I$11,0,10*ROW('Hygiene Data'!I51)))</f>
        <v/>
      </c>
      <c r="EE57" s="353" t="str">
        <f ca="1">+IF(OFFSET('Hygiene Data'!$I$12,0,10*ROW('Hygiene Data'!I51))="","",OFFSET('Hygiene Data'!$I$12,0,10*ROW('Hygiene Data'!I51)))</f>
        <v/>
      </c>
      <c r="EF57" s="353" t="str">
        <f ca="1">+IF(OFFSET('Hygiene Data'!$I$13,0,10*ROW('Hygiene Data'!I51))="","",OFFSET('Hygiene Data'!$I$13,0,10*ROW('Hygiene Data'!I51)))</f>
        <v/>
      </c>
    </row>
    <row r="58" spans="1:136" x14ac:dyDescent="0.25">
      <c r="A58" s="462" t="str">
        <f ca="1">+IF(OFFSET('Water Data'!$B$2,0,10*ROW('Water Data'!E52))="","",OFFSET('Water Data'!$B$2,0,10*ROW('Water Data'!E52)))</f>
        <v/>
      </c>
      <c r="B58" s="46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89" t="str">
        <f t="shared" ca="1" si="0"/>
        <v/>
      </c>
      <c r="D58" s="49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6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3" t="str">
        <f ca="1">+IF(OFFSET('Water Data'!$D$27,0,10*ROW('Water Data'!D52))="","",OFFSET('Water Data'!$D$27,0,10*ROW('Water Data'!D52)))</f>
        <v/>
      </c>
      <c r="BT58" s="353" t="str">
        <f ca="1">+IF(OFFSET('Water Data'!$D$28,0,10*ROW('Water Data'!D52))="","",OFFSET('Water Data'!$D$28,0,10*ROW('Water Data'!D52)))</f>
        <v/>
      </c>
      <c r="BU58" s="353" t="str">
        <f ca="1">+IF(OFFSET('Water Data'!$D$29,0,10*ROW('Water Data'!D52))="","",OFFSET('Water Data'!$D$29,0,10*ROW('Water Data'!D52)))</f>
        <v/>
      </c>
      <c r="BV58" s="353" t="str">
        <f ca="1">+IF(OFFSET('Water Data'!$E$27,0,10*ROW('Water Data'!E52))="","",OFFSET('Water Data'!$E$27,0,10*ROW('Water Data'!E52)))</f>
        <v/>
      </c>
      <c r="BW58" s="353" t="str">
        <f ca="1">+IF(OFFSET('Water Data'!$E$28,0,10*ROW('Water Data'!E52))="","",OFFSET('Water Data'!$E$28,0,10*ROW('Water Data'!E52)))</f>
        <v/>
      </c>
      <c r="BX58" s="353" t="str">
        <f ca="1">+IF(OFFSET('Water Data'!$E$29,0,10*ROW('Water Data'!E52))="","",OFFSET('Water Data'!$E$29,0,10*ROW('Water Data'!E52)))</f>
        <v/>
      </c>
      <c r="BY58" s="353" t="str">
        <f ca="1">+IF(OFFSET('Water Data'!$F$27,0,10*ROW('Water Data'!F52))="","",OFFSET('Water Data'!$F$27,0,10*ROW('Water Data'!F52)))</f>
        <v/>
      </c>
      <c r="BZ58" s="353" t="str">
        <f ca="1">+IF(OFFSET('Water Data'!$F$28,0,10*ROW('Water Data'!F52))="","",OFFSET('Water Data'!$F$28,0,10*ROW('Water Data'!F52)))</f>
        <v/>
      </c>
      <c r="CA58" s="353" t="str">
        <f ca="1">+IF(OFFSET('Water Data'!$F$29,0,10*ROW('Water Data'!F52))="","",OFFSET('Water Data'!$F$29,0,10*ROW('Water Data'!F52)))</f>
        <v/>
      </c>
      <c r="CB58" s="353" t="str">
        <f ca="1">+IF(OFFSET('Water Data'!$G$27,0,10*ROW('Water Data'!G52))="","",OFFSET('Water Data'!$G$27,0,10*ROW('Water Data'!G52)))</f>
        <v/>
      </c>
      <c r="CC58" s="353" t="str">
        <f ca="1">+IF(OFFSET('Water Data'!$G$28,0,10*ROW('Water Data'!G52))="","",OFFSET('Water Data'!$G$28,0,10*ROW('Water Data'!G52)))</f>
        <v/>
      </c>
      <c r="CD58" s="353" t="str">
        <f ca="1">+IF(OFFSET('Water Data'!$G$29,0,10*ROW('Water Data'!G52))="","",OFFSET('Water Data'!$G$29,0,10*ROW('Water Data'!G52)))</f>
        <v/>
      </c>
      <c r="CE58" s="353" t="str">
        <f ca="1">+IF(OFFSET('Water Data'!$H$27,0,10*ROW('Water Data'!H52))="","",OFFSET('Water Data'!$H$27,0,10*ROW('Water Data'!H52)))</f>
        <v/>
      </c>
      <c r="CF58" s="353" t="str">
        <f ca="1">+IF(OFFSET('Water Data'!$H$28,0,10*ROW('Water Data'!H52))="","",OFFSET('Water Data'!$H$28,0,10*ROW('Water Data'!H52)))</f>
        <v/>
      </c>
      <c r="CG58" s="353" t="str">
        <f ca="1">+IF(OFFSET('Water Data'!$H$29,0,10*ROW('Water Data'!H52))="","",OFFSET('Water Data'!$H$29,0,10*ROW('Water Data'!H52)))</f>
        <v/>
      </c>
      <c r="CH58" s="353" t="str">
        <f ca="1">+IF(OFFSET('Water Data'!$I$27,0,10*ROW('Water Data'!I52))="","",OFFSET('Water Data'!$I$27,0,10*ROW('Water Data'!I52)))</f>
        <v/>
      </c>
      <c r="CI58" s="353" t="str">
        <f ca="1">+IF(OFFSET('Water Data'!$I$28,0,10*ROW('Water Data'!I52))="","",OFFSET('Water Data'!$I$28,0,10*ROW('Water Data'!I52)))</f>
        <v/>
      </c>
      <c r="CJ58" s="353" t="str">
        <f ca="1">+IF(OFFSET('Water Data'!$I$29,0,10*ROW('Water Data'!I52))="","",OFFSET('Water Data'!$I$29,0,10*ROW('Water Data'!I52)))</f>
        <v/>
      </c>
      <c r="CK58" s="353" t="str">
        <f ca="1">+IF(OFFSET('Sanitation Data'!$D$28,0,10*ROW('Sanitation Data'!D52))="","",OFFSET('Sanitation Data'!$D$28,0,10*ROW('Sanitation Data'!D52)))</f>
        <v/>
      </c>
      <c r="CL58" s="353" t="str">
        <f ca="1">+IF(OFFSET('Sanitation Data'!$D$29,0,10*ROW('Sanitation Data'!D52))="","",OFFSET('Sanitation Data'!$D$29,0,10*ROW('Sanitation Data'!D52)))</f>
        <v/>
      </c>
      <c r="CM58" s="353" t="str">
        <f ca="1">+IF(OFFSET('Sanitation Data'!$D$30,0,10*ROW('Sanitation Data'!D52))="","",OFFSET('Sanitation Data'!$D$30,0,10*ROW('Sanitation Data'!D52)))</f>
        <v/>
      </c>
      <c r="CN58" s="353" t="str">
        <f ca="1">+IF(OFFSET('Sanitation Data'!$D$31,0,10*ROW('Sanitation Data'!D52))="","",OFFSET('Sanitation Data'!$D$31,0,10*ROW('Sanitation Data'!D52)))</f>
        <v/>
      </c>
      <c r="CO58" s="353" t="str">
        <f ca="1">+IF(OFFSET('Sanitation Data'!$D$32,0,10*ROW('Sanitation Data'!D52))="","",OFFSET('Sanitation Data'!$D$32,0,10*ROW('Sanitation Data'!D52)))</f>
        <v/>
      </c>
      <c r="CP58" s="353" t="str">
        <f ca="1">+IF(OFFSET('Sanitation Data'!$E$28,0,10*ROW('Sanitation Data'!E52))="","",OFFSET('Sanitation Data'!$E$28,0,10*ROW('Sanitation Data'!E52)))</f>
        <v/>
      </c>
      <c r="CQ58" s="353" t="str">
        <f ca="1">+IF(OFFSET('Sanitation Data'!$E$29,0,10*ROW('Sanitation Data'!E52))="","",OFFSET('Sanitation Data'!$E$29,0,10*ROW('Sanitation Data'!E52)))</f>
        <v/>
      </c>
      <c r="CR58" s="353" t="str">
        <f ca="1">+IF(OFFSET('Sanitation Data'!$E$30,0,10*ROW('Sanitation Data'!E52))="","",OFFSET('Sanitation Data'!$E$30,0,10*ROW('Sanitation Data'!E52)))</f>
        <v/>
      </c>
      <c r="CS58" s="353" t="str">
        <f ca="1">+IF(OFFSET('Sanitation Data'!$E$31,0,10*ROW('Sanitation Data'!E52))="","",OFFSET('Sanitation Data'!$E$31,0,10*ROW('Sanitation Data'!E52)))</f>
        <v/>
      </c>
      <c r="CT58" s="353" t="str">
        <f ca="1">+IF(OFFSET('Sanitation Data'!$E$32,0,10*ROW('Sanitation Data'!E52))="","",OFFSET('Sanitation Data'!$E$32,0,10*ROW('Sanitation Data'!E52)))</f>
        <v/>
      </c>
      <c r="CU58" s="353" t="str">
        <f ca="1">+IF(OFFSET('Sanitation Data'!$F$28,0,10*ROW('Sanitation Data'!F52))="","",OFFSET('Sanitation Data'!$F$28,0,10*ROW('Sanitation Data'!F52)))</f>
        <v/>
      </c>
      <c r="CV58" s="353" t="str">
        <f ca="1">+IF(OFFSET('Sanitation Data'!$F$29,0,10*ROW('Sanitation Data'!F52))="","",OFFSET('Sanitation Data'!$F$29,0,10*ROW('Sanitation Data'!F52)))</f>
        <v/>
      </c>
      <c r="CW58" s="353" t="str">
        <f ca="1">+IF(OFFSET('Sanitation Data'!$F$30,0,10*ROW('Sanitation Data'!F52))="","",OFFSET('Sanitation Data'!$F$30,0,10*ROW('Sanitation Data'!F52)))</f>
        <v/>
      </c>
      <c r="CX58" s="353" t="str">
        <f ca="1">+IF(OFFSET('Sanitation Data'!$F$31,0,10*ROW('Sanitation Data'!F52))="","",OFFSET('Sanitation Data'!$F$31,0,10*ROW('Sanitation Data'!F52)))</f>
        <v/>
      </c>
      <c r="CY58" s="353" t="str">
        <f ca="1">+IF(OFFSET('Sanitation Data'!$F$32,0,10*ROW('Sanitation Data'!F52))="","",OFFSET('Sanitation Data'!$F$32,0,10*ROW('Sanitation Data'!F52)))</f>
        <v/>
      </c>
      <c r="CZ58" s="353" t="str">
        <f ca="1">+IF(OFFSET('Sanitation Data'!$G$28,0,10*ROW('Sanitation Data'!G52))="","",OFFSET('Sanitation Data'!$G$28,0,10*ROW('Sanitation Data'!G52)))</f>
        <v/>
      </c>
      <c r="DA58" s="353" t="str">
        <f ca="1">+IF(OFFSET('Sanitation Data'!$G$29,0,10*ROW('Sanitation Data'!G52))="","",OFFSET('Sanitation Data'!$G$29,0,10*ROW('Sanitation Data'!G52)))</f>
        <v/>
      </c>
      <c r="DB58" s="353" t="str">
        <f ca="1">+IF(OFFSET('Sanitation Data'!$G$30,0,10*ROW('Sanitation Data'!G52))="","",OFFSET('Sanitation Data'!$G$30,0,10*ROW('Sanitation Data'!G52)))</f>
        <v/>
      </c>
      <c r="DC58" s="353" t="str">
        <f ca="1">+IF(OFFSET('Sanitation Data'!$G$31,0,10*ROW('Sanitation Data'!G52))="","",OFFSET('Sanitation Data'!$G$31,0,10*ROW('Sanitation Data'!G52)))</f>
        <v/>
      </c>
      <c r="DD58" s="353" t="str">
        <f ca="1">+IF(OFFSET('Sanitation Data'!$G$32,0,10*ROW('Sanitation Data'!G52))="","",OFFSET('Sanitation Data'!$G$32,0,10*ROW('Sanitation Data'!G52)))</f>
        <v/>
      </c>
      <c r="DE58" s="353" t="str">
        <f ca="1">+IF(OFFSET('Sanitation Data'!$H$28,0,10*ROW('Sanitation Data'!H52))="","",OFFSET('Sanitation Data'!$H$28,0,10*ROW('Sanitation Data'!H52)))</f>
        <v/>
      </c>
      <c r="DF58" s="353" t="str">
        <f ca="1">+IF(OFFSET('Sanitation Data'!$H$29,0,10*ROW('Sanitation Data'!H52))="","",OFFSET('Sanitation Data'!$H$29,0,10*ROW('Sanitation Data'!H52)))</f>
        <v/>
      </c>
      <c r="DG58" s="353" t="str">
        <f ca="1">+IF(OFFSET('Sanitation Data'!$H$30,0,10*ROW('Sanitation Data'!H52))="","",OFFSET('Sanitation Data'!$H$30,0,10*ROW('Sanitation Data'!H52)))</f>
        <v/>
      </c>
      <c r="DH58" s="353" t="str">
        <f ca="1">+IF(OFFSET('Sanitation Data'!$H$31,0,10*ROW('Sanitation Data'!H52))="","",OFFSET('Sanitation Data'!$H$31,0,10*ROW('Sanitation Data'!H52)))</f>
        <v/>
      </c>
      <c r="DI58" s="353" t="str">
        <f ca="1">+IF(OFFSET('Sanitation Data'!$H$32,0,10*ROW('Sanitation Data'!H52))="","",OFFSET('Sanitation Data'!$H$32,0,10*ROW('Sanitation Data'!H52)))</f>
        <v/>
      </c>
      <c r="DJ58" s="353" t="str">
        <f ca="1">+IF(OFFSET('Sanitation Data'!$I$28,0,10*ROW('Sanitation Data'!I52))="","",OFFSET('Sanitation Data'!$I$28,0,10*ROW('Sanitation Data'!I52)))</f>
        <v/>
      </c>
      <c r="DK58" s="353" t="str">
        <f ca="1">+IF(OFFSET('Sanitation Data'!$I$29,0,10*ROW('Sanitation Data'!I52))="","",OFFSET('Sanitation Data'!$I$29,0,10*ROW('Sanitation Data'!I52)))</f>
        <v/>
      </c>
      <c r="DL58" s="353" t="str">
        <f ca="1">+IF(OFFSET('Sanitation Data'!$I$30,0,10*ROW('Sanitation Data'!I52))="","",OFFSET('Sanitation Data'!$I$30,0,10*ROW('Sanitation Data'!I52)))</f>
        <v/>
      </c>
      <c r="DM58" s="353" t="str">
        <f ca="1">+IF(OFFSET('Sanitation Data'!$I$31,0,10*ROW('Sanitation Data'!I52))="","",OFFSET('Sanitation Data'!$I$31,0,10*ROW('Sanitation Data'!I52)))</f>
        <v/>
      </c>
      <c r="DN58" s="353" t="str">
        <f ca="1">+IF(OFFSET('Sanitation Data'!$I$32,0,10*ROW('Sanitation Data'!I52))="","",OFFSET('Sanitation Data'!$I$32,0,10*ROW('Sanitation Data'!I52)))</f>
        <v/>
      </c>
      <c r="DO58" s="353" t="str">
        <f ca="1">+IF(OFFSET('Hygiene Data'!$D$11,0,10*ROW('Hygiene Data'!D52))="","",OFFSET('Hygiene Data'!$D$11,0,10*ROW('Hygiene Data'!D52)))</f>
        <v/>
      </c>
      <c r="DP58" s="353" t="str">
        <f ca="1">+IF(OFFSET('Hygiene Data'!$D$12,0,10*ROW('Hygiene Data'!D52))="","",OFFSET('Hygiene Data'!$D$12,0,10*ROW('Hygiene Data'!D52)))</f>
        <v/>
      </c>
      <c r="DQ58" s="353" t="str">
        <f ca="1">+IF(OFFSET('Hygiene Data'!$D$13,0,10*ROW('Hygiene Data'!D52))="","",OFFSET('Hygiene Data'!$D$13,0,10*ROW('Hygiene Data'!D52)))</f>
        <v/>
      </c>
      <c r="DR58" s="353" t="str">
        <f ca="1">+IF(OFFSET('Hygiene Data'!$E$11,0,10*ROW('Hygiene Data'!E52))="","",OFFSET('Hygiene Data'!$E$11,0,10*ROW('Hygiene Data'!E52)))</f>
        <v/>
      </c>
      <c r="DS58" s="353" t="str">
        <f ca="1">+IF(OFFSET('Hygiene Data'!$E$12,0,10*ROW('Hygiene Data'!E52))="","",OFFSET('Hygiene Data'!$E$12,0,10*ROW('Hygiene Data'!E52)))</f>
        <v/>
      </c>
      <c r="DT58" s="353" t="str">
        <f ca="1">+IF(OFFSET('Hygiene Data'!$E$13,0,10*ROW('Hygiene Data'!E52))="","",OFFSET('Hygiene Data'!$E$13,0,10*ROW('Hygiene Data'!E52)))</f>
        <v/>
      </c>
      <c r="DU58" s="353" t="str">
        <f ca="1">+IF(OFFSET('Hygiene Data'!$F$11,0,10*ROW('Hygiene Data'!F52))="","",OFFSET('Hygiene Data'!$F$11,0,10*ROW('Hygiene Data'!F52)))</f>
        <v/>
      </c>
      <c r="DV58" s="353" t="str">
        <f ca="1">+IF(OFFSET('Hygiene Data'!$F$12,0,10*ROW('Hygiene Data'!F52))="","",OFFSET('Hygiene Data'!$F$12,0,10*ROW('Hygiene Data'!F52)))</f>
        <v/>
      </c>
      <c r="DW58" s="353" t="str">
        <f ca="1">+IF(OFFSET('Hygiene Data'!$F$13,0,10*ROW('Hygiene Data'!F52))="","",OFFSET('Hygiene Data'!$F$13,0,10*ROW('Hygiene Data'!F52)))</f>
        <v/>
      </c>
      <c r="DX58" s="353" t="str">
        <f ca="1">+IF(OFFSET('Hygiene Data'!$G$11,0,10*ROW('Hygiene Data'!G52))="","",OFFSET('Hygiene Data'!$G$11,0,10*ROW('Hygiene Data'!G52)))</f>
        <v/>
      </c>
      <c r="DY58" s="353" t="str">
        <f ca="1">+IF(OFFSET('Hygiene Data'!$G$12,0,10*ROW('Hygiene Data'!G52))="","",OFFSET('Hygiene Data'!$G$12,0,10*ROW('Hygiene Data'!G52)))</f>
        <v/>
      </c>
      <c r="DZ58" s="353" t="str">
        <f ca="1">+IF(OFFSET('Hygiene Data'!$G$13,0,10*ROW('Hygiene Data'!G52))="","",OFFSET('Hygiene Data'!$G$13,0,10*ROW('Hygiene Data'!G52)))</f>
        <v/>
      </c>
      <c r="EA58" s="353" t="str">
        <f ca="1">+IF(OFFSET('Hygiene Data'!$H$11,0,10*ROW('Hygiene Data'!H52))="","",OFFSET('Hygiene Data'!$H$11,0,10*ROW('Hygiene Data'!H52)))</f>
        <v/>
      </c>
      <c r="EB58" s="353" t="str">
        <f ca="1">+IF(OFFSET('Hygiene Data'!$H$12,0,10*ROW('Hygiene Data'!H52))="","",OFFSET('Hygiene Data'!$H$12,0,10*ROW('Hygiene Data'!H52)))</f>
        <v/>
      </c>
      <c r="EC58" s="353" t="str">
        <f ca="1">+IF(OFFSET('Hygiene Data'!$H$13,0,10*ROW('Hygiene Data'!H52))="","",OFFSET('Hygiene Data'!$H$13,0,10*ROW('Hygiene Data'!H52)))</f>
        <v/>
      </c>
      <c r="ED58" s="353" t="str">
        <f ca="1">+IF(OFFSET('Hygiene Data'!$I$11,0,10*ROW('Hygiene Data'!I52))="","",OFFSET('Hygiene Data'!$I$11,0,10*ROW('Hygiene Data'!I52)))</f>
        <v/>
      </c>
      <c r="EE58" s="353" t="str">
        <f ca="1">+IF(OFFSET('Hygiene Data'!$I$12,0,10*ROW('Hygiene Data'!I52))="","",OFFSET('Hygiene Data'!$I$12,0,10*ROW('Hygiene Data'!I52)))</f>
        <v/>
      </c>
      <c r="EF58" s="353" t="str">
        <f ca="1">+IF(OFFSET('Hygiene Data'!$I$13,0,10*ROW('Hygiene Data'!I52))="","",OFFSET('Hygiene Data'!$I$13,0,10*ROW('Hygiene Data'!I52)))</f>
        <v/>
      </c>
    </row>
    <row r="59" spans="1:136" x14ac:dyDescent="0.25">
      <c r="A59" s="462" t="str">
        <f ca="1">+IF(OFFSET('Water Data'!$B$2,0,10*ROW('Water Data'!E53))="","",OFFSET('Water Data'!$B$2,0,10*ROW('Water Data'!E53)))</f>
        <v/>
      </c>
      <c r="B59" s="46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89" t="str">
        <f t="shared" ca="1" si="0"/>
        <v/>
      </c>
      <c r="D59" s="49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6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3" t="str">
        <f ca="1">+IF(OFFSET('Water Data'!$D$27,0,10*ROW('Water Data'!D53))="","",OFFSET('Water Data'!$D$27,0,10*ROW('Water Data'!D53)))</f>
        <v/>
      </c>
      <c r="BT59" s="353" t="str">
        <f ca="1">+IF(OFFSET('Water Data'!$D$28,0,10*ROW('Water Data'!D53))="","",OFFSET('Water Data'!$D$28,0,10*ROW('Water Data'!D53)))</f>
        <v/>
      </c>
      <c r="BU59" s="353" t="str">
        <f ca="1">+IF(OFFSET('Water Data'!$D$29,0,10*ROW('Water Data'!D53))="","",OFFSET('Water Data'!$D$29,0,10*ROW('Water Data'!D53)))</f>
        <v/>
      </c>
      <c r="BV59" s="353" t="str">
        <f ca="1">+IF(OFFSET('Water Data'!$E$27,0,10*ROW('Water Data'!E53))="","",OFFSET('Water Data'!$E$27,0,10*ROW('Water Data'!E53)))</f>
        <v/>
      </c>
      <c r="BW59" s="353" t="str">
        <f ca="1">+IF(OFFSET('Water Data'!$E$28,0,10*ROW('Water Data'!E53))="","",OFFSET('Water Data'!$E$28,0,10*ROW('Water Data'!E53)))</f>
        <v/>
      </c>
      <c r="BX59" s="353" t="str">
        <f ca="1">+IF(OFFSET('Water Data'!$E$29,0,10*ROW('Water Data'!E53))="","",OFFSET('Water Data'!$E$29,0,10*ROW('Water Data'!E53)))</f>
        <v/>
      </c>
      <c r="BY59" s="353" t="str">
        <f ca="1">+IF(OFFSET('Water Data'!$F$27,0,10*ROW('Water Data'!F53))="","",OFFSET('Water Data'!$F$27,0,10*ROW('Water Data'!F53)))</f>
        <v/>
      </c>
      <c r="BZ59" s="353" t="str">
        <f ca="1">+IF(OFFSET('Water Data'!$F$28,0,10*ROW('Water Data'!F53))="","",OFFSET('Water Data'!$F$28,0,10*ROW('Water Data'!F53)))</f>
        <v/>
      </c>
      <c r="CA59" s="353" t="str">
        <f ca="1">+IF(OFFSET('Water Data'!$F$29,0,10*ROW('Water Data'!F53))="","",OFFSET('Water Data'!$F$29,0,10*ROW('Water Data'!F53)))</f>
        <v/>
      </c>
      <c r="CB59" s="353" t="str">
        <f ca="1">+IF(OFFSET('Water Data'!$G$27,0,10*ROW('Water Data'!G53))="","",OFFSET('Water Data'!$G$27,0,10*ROW('Water Data'!G53)))</f>
        <v/>
      </c>
      <c r="CC59" s="353" t="str">
        <f ca="1">+IF(OFFSET('Water Data'!$G$28,0,10*ROW('Water Data'!G53))="","",OFFSET('Water Data'!$G$28,0,10*ROW('Water Data'!G53)))</f>
        <v/>
      </c>
      <c r="CD59" s="353" t="str">
        <f ca="1">+IF(OFFSET('Water Data'!$G$29,0,10*ROW('Water Data'!G53))="","",OFFSET('Water Data'!$G$29,0,10*ROW('Water Data'!G53)))</f>
        <v/>
      </c>
      <c r="CE59" s="353" t="str">
        <f ca="1">+IF(OFFSET('Water Data'!$H$27,0,10*ROW('Water Data'!H53))="","",OFFSET('Water Data'!$H$27,0,10*ROW('Water Data'!H53)))</f>
        <v/>
      </c>
      <c r="CF59" s="353" t="str">
        <f ca="1">+IF(OFFSET('Water Data'!$H$28,0,10*ROW('Water Data'!H53))="","",OFFSET('Water Data'!$H$28,0,10*ROW('Water Data'!H53)))</f>
        <v/>
      </c>
      <c r="CG59" s="353" t="str">
        <f ca="1">+IF(OFFSET('Water Data'!$H$29,0,10*ROW('Water Data'!H53))="","",OFFSET('Water Data'!$H$29,0,10*ROW('Water Data'!H53)))</f>
        <v/>
      </c>
      <c r="CH59" s="353" t="str">
        <f ca="1">+IF(OFFSET('Water Data'!$I$27,0,10*ROW('Water Data'!I53))="","",OFFSET('Water Data'!$I$27,0,10*ROW('Water Data'!I53)))</f>
        <v/>
      </c>
      <c r="CI59" s="353" t="str">
        <f ca="1">+IF(OFFSET('Water Data'!$I$28,0,10*ROW('Water Data'!I53))="","",OFFSET('Water Data'!$I$28,0,10*ROW('Water Data'!I53)))</f>
        <v/>
      </c>
      <c r="CJ59" s="353" t="str">
        <f ca="1">+IF(OFFSET('Water Data'!$I$29,0,10*ROW('Water Data'!I53))="","",OFFSET('Water Data'!$I$29,0,10*ROW('Water Data'!I53)))</f>
        <v/>
      </c>
      <c r="CK59" s="353" t="str">
        <f ca="1">+IF(OFFSET('Sanitation Data'!$D$28,0,10*ROW('Sanitation Data'!D53))="","",OFFSET('Sanitation Data'!$D$28,0,10*ROW('Sanitation Data'!D53)))</f>
        <v/>
      </c>
      <c r="CL59" s="353" t="str">
        <f ca="1">+IF(OFFSET('Sanitation Data'!$D$29,0,10*ROW('Sanitation Data'!D53))="","",OFFSET('Sanitation Data'!$D$29,0,10*ROW('Sanitation Data'!D53)))</f>
        <v/>
      </c>
      <c r="CM59" s="353" t="str">
        <f ca="1">+IF(OFFSET('Sanitation Data'!$D$30,0,10*ROW('Sanitation Data'!D53))="","",OFFSET('Sanitation Data'!$D$30,0,10*ROW('Sanitation Data'!D53)))</f>
        <v/>
      </c>
      <c r="CN59" s="353" t="str">
        <f ca="1">+IF(OFFSET('Sanitation Data'!$D$31,0,10*ROW('Sanitation Data'!D53))="","",OFFSET('Sanitation Data'!$D$31,0,10*ROW('Sanitation Data'!D53)))</f>
        <v/>
      </c>
      <c r="CO59" s="353" t="str">
        <f ca="1">+IF(OFFSET('Sanitation Data'!$D$32,0,10*ROW('Sanitation Data'!D53))="","",OFFSET('Sanitation Data'!$D$32,0,10*ROW('Sanitation Data'!D53)))</f>
        <v/>
      </c>
      <c r="CP59" s="353" t="str">
        <f ca="1">+IF(OFFSET('Sanitation Data'!$E$28,0,10*ROW('Sanitation Data'!E53))="","",OFFSET('Sanitation Data'!$E$28,0,10*ROW('Sanitation Data'!E53)))</f>
        <v/>
      </c>
      <c r="CQ59" s="353" t="str">
        <f ca="1">+IF(OFFSET('Sanitation Data'!$E$29,0,10*ROW('Sanitation Data'!E53))="","",OFFSET('Sanitation Data'!$E$29,0,10*ROW('Sanitation Data'!E53)))</f>
        <v/>
      </c>
      <c r="CR59" s="353" t="str">
        <f ca="1">+IF(OFFSET('Sanitation Data'!$E$30,0,10*ROW('Sanitation Data'!E53))="","",OFFSET('Sanitation Data'!$E$30,0,10*ROW('Sanitation Data'!E53)))</f>
        <v/>
      </c>
      <c r="CS59" s="353" t="str">
        <f ca="1">+IF(OFFSET('Sanitation Data'!$E$31,0,10*ROW('Sanitation Data'!E53))="","",OFFSET('Sanitation Data'!$E$31,0,10*ROW('Sanitation Data'!E53)))</f>
        <v/>
      </c>
      <c r="CT59" s="353" t="str">
        <f ca="1">+IF(OFFSET('Sanitation Data'!$E$32,0,10*ROW('Sanitation Data'!E53))="","",OFFSET('Sanitation Data'!$E$32,0,10*ROW('Sanitation Data'!E53)))</f>
        <v/>
      </c>
      <c r="CU59" s="353" t="str">
        <f ca="1">+IF(OFFSET('Sanitation Data'!$F$28,0,10*ROW('Sanitation Data'!F53))="","",OFFSET('Sanitation Data'!$F$28,0,10*ROW('Sanitation Data'!F53)))</f>
        <v/>
      </c>
      <c r="CV59" s="353" t="str">
        <f ca="1">+IF(OFFSET('Sanitation Data'!$F$29,0,10*ROW('Sanitation Data'!F53))="","",OFFSET('Sanitation Data'!$F$29,0,10*ROW('Sanitation Data'!F53)))</f>
        <v/>
      </c>
      <c r="CW59" s="353" t="str">
        <f ca="1">+IF(OFFSET('Sanitation Data'!$F$30,0,10*ROW('Sanitation Data'!F53))="","",OFFSET('Sanitation Data'!$F$30,0,10*ROW('Sanitation Data'!F53)))</f>
        <v/>
      </c>
      <c r="CX59" s="353" t="str">
        <f ca="1">+IF(OFFSET('Sanitation Data'!$F$31,0,10*ROW('Sanitation Data'!F53))="","",OFFSET('Sanitation Data'!$F$31,0,10*ROW('Sanitation Data'!F53)))</f>
        <v/>
      </c>
      <c r="CY59" s="353" t="str">
        <f ca="1">+IF(OFFSET('Sanitation Data'!$F$32,0,10*ROW('Sanitation Data'!F53))="","",OFFSET('Sanitation Data'!$F$32,0,10*ROW('Sanitation Data'!F53)))</f>
        <v/>
      </c>
      <c r="CZ59" s="353" t="str">
        <f ca="1">+IF(OFFSET('Sanitation Data'!$G$28,0,10*ROW('Sanitation Data'!G53))="","",OFFSET('Sanitation Data'!$G$28,0,10*ROW('Sanitation Data'!G53)))</f>
        <v/>
      </c>
      <c r="DA59" s="353" t="str">
        <f ca="1">+IF(OFFSET('Sanitation Data'!$G$29,0,10*ROW('Sanitation Data'!G53))="","",OFFSET('Sanitation Data'!$G$29,0,10*ROW('Sanitation Data'!G53)))</f>
        <v/>
      </c>
      <c r="DB59" s="353" t="str">
        <f ca="1">+IF(OFFSET('Sanitation Data'!$G$30,0,10*ROW('Sanitation Data'!G53))="","",OFFSET('Sanitation Data'!$G$30,0,10*ROW('Sanitation Data'!G53)))</f>
        <v/>
      </c>
      <c r="DC59" s="353" t="str">
        <f ca="1">+IF(OFFSET('Sanitation Data'!$G$31,0,10*ROW('Sanitation Data'!G53))="","",OFFSET('Sanitation Data'!$G$31,0,10*ROW('Sanitation Data'!G53)))</f>
        <v/>
      </c>
      <c r="DD59" s="353" t="str">
        <f ca="1">+IF(OFFSET('Sanitation Data'!$G$32,0,10*ROW('Sanitation Data'!G53))="","",OFFSET('Sanitation Data'!$G$32,0,10*ROW('Sanitation Data'!G53)))</f>
        <v/>
      </c>
      <c r="DE59" s="353" t="str">
        <f ca="1">+IF(OFFSET('Sanitation Data'!$H$28,0,10*ROW('Sanitation Data'!H53))="","",OFFSET('Sanitation Data'!$H$28,0,10*ROW('Sanitation Data'!H53)))</f>
        <v/>
      </c>
      <c r="DF59" s="353" t="str">
        <f ca="1">+IF(OFFSET('Sanitation Data'!$H$29,0,10*ROW('Sanitation Data'!H53))="","",OFFSET('Sanitation Data'!$H$29,0,10*ROW('Sanitation Data'!H53)))</f>
        <v/>
      </c>
      <c r="DG59" s="353" t="str">
        <f ca="1">+IF(OFFSET('Sanitation Data'!$H$30,0,10*ROW('Sanitation Data'!H53))="","",OFFSET('Sanitation Data'!$H$30,0,10*ROW('Sanitation Data'!H53)))</f>
        <v/>
      </c>
      <c r="DH59" s="353" t="str">
        <f ca="1">+IF(OFFSET('Sanitation Data'!$H$31,0,10*ROW('Sanitation Data'!H53))="","",OFFSET('Sanitation Data'!$H$31,0,10*ROW('Sanitation Data'!H53)))</f>
        <v/>
      </c>
      <c r="DI59" s="353" t="str">
        <f ca="1">+IF(OFFSET('Sanitation Data'!$H$32,0,10*ROW('Sanitation Data'!H53))="","",OFFSET('Sanitation Data'!$H$32,0,10*ROW('Sanitation Data'!H53)))</f>
        <v/>
      </c>
      <c r="DJ59" s="353" t="str">
        <f ca="1">+IF(OFFSET('Sanitation Data'!$I$28,0,10*ROW('Sanitation Data'!I53))="","",OFFSET('Sanitation Data'!$I$28,0,10*ROW('Sanitation Data'!I53)))</f>
        <v/>
      </c>
      <c r="DK59" s="353" t="str">
        <f ca="1">+IF(OFFSET('Sanitation Data'!$I$29,0,10*ROW('Sanitation Data'!I53))="","",OFFSET('Sanitation Data'!$I$29,0,10*ROW('Sanitation Data'!I53)))</f>
        <v/>
      </c>
      <c r="DL59" s="353" t="str">
        <f ca="1">+IF(OFFSET('Sanitation Data'!$I$30,0,10*ROW('Sanitation Data'!I53))="","",OFFSET('Sanitation Data'!$I$30,0,10*ROW('Sanitation Data'!I53)))</f>
        <v/>
      </c>
      <c r="DM59" s="353" t="str">
        <f ca="1">+IF(OFFSET('Sanitation Data'!$I$31,0,10*ROW('Sanitation Data'!I53))="","",OFFSET('Sanitation Data'!$I$31,0,10*ROW('Sanitation Data'!I53)))</f>
        <v/>
      </c>
      <c r="DN59" s="353" t="str">
        <f ca="1">+IF(OFFSET('Sanitation Data'!$I$32,0,10*ROW('Sanitation Data'!I53))="","",OFFSET('Sanitation Data'!$I$32,0,10*ROW('Sanitation Data'!I53)))</f>
        <v/>
      </c>
      <c r="DO59" s="353" t="str">
        <f ca="1">+IF(OFFSET('Hygiene Data'!$D$11,0,10*ROW('Hygiene Data'!D53))="","",OFFSET('Hygiene Data'!$D$11,0,10*ROW('Hygiene Data'!D53)))</f>
        <v/>
      </c>
      <c r="DP59" s="353" t="str">
        <f ca="1">+IF(OFFSET('Hygiene Data'!$D$12,0,10*ROW('Hygiene Data'!D53))="","",OFFSET('Hygiene Data'!$D$12,0,10*ROW('Hygiene Data'!D53)))</f>
        <v/>
      </c>
      <c r="DQ59" s="353" t="str">
        <f ca="1">+IF(OFFSET('Hygiene Data'!$D$13,0,10*ROW('Hygiene Data'!D53))="","",OFFSET('Hygiene Data'!$D$13,0,10*ROW('Hygiene Data'!D53)))</f>
        <v/>
      </c>
      <c r="DR59" s="353" t="str">
        <f ca="1">+IF(OFFSET('Hygiene Data'!$E$11,0,10*ROW('Hygiene Data'!E53))="","",OFFSET('Hygiene Data'!$E$11,0,10*ROW('Hygiene Data'!E53)))</f>
        <v/>
      </c>
      <c r="DS59" s="353" t="str">
        <f ca="1">+IF(OFFSET('Hygiene Data'!$E$12,0,10*ROW('Hygiene Data'!E53))="","",OFFSET('Hygiene Data'!$E$12,0,10*ROW('Hygiene Data'!E53)))</f>
        <v/>
      </c>
      <c r="DT59" s="353" t="str">
        <f ca="1">+IF(OFFSET('Hygiene Data'!$E$13,0,10*ROW('Hygiene Data'!E53))="","",OFFSET('Hygiene Data'!$E$13,0,10*ROW('Hygiene Data'!E53)))</f>
        <v/>
      </c>
      <c r="DU59" s="353" t="str">
        <f ca="1">+IF(OFFSET('Hygiene Data'!$F$11,0,10*ROW('Hygiene Data'!F53))="","",OFFSET('Hygiene Data'!$F$11,0,10*ROW('Hygiene Data'!F53)))</f>
        <v/>
      </c>
      <c r="DV59" s="353" t="str">
        <f ca="1">+IF(OFFSET('Hygiene Data'!$F$12,0,10*ROW('Hygiene Data'!F53))="","",OFFSET('Hygiene Data'!$F$12,0,10*ROW('Hygiene Data'!F53)))</f>
        <v/>
      </c>
      <c r="DW59" s="353" t="str">
        <f ca="1">+IF(OFFSET('Hygiene Data'!$F$13,0,10*ROW('Hygiene Data'!F53))="","",OFFSET('Hygiene Data'!$F$13,0,10*ROW('Hygiene Data'!F53)))</f>
        <v/>
      </c>
      <c r="DX59" s="353" t="str">
        <f ca="1">+IF(OFFSET('Hygiene Data'!$G$11,0,10*ROW('Hygiene Data'!G53))="","",OFFSET('Hygiene Data'!$G$11,0,10*ROW('Hygiene Data'!G53)))</f>
        <v/>
      </c>
      <c r="DY59" s="353" t="str">
        <f ca="1">+IF(OFFSET('Hygiene Data'!$G$12,0,10*ROW('Hygiene Data'!G53))="","",OFFSET('Hygiene Data'!$G$12,0,10*ROW('Hygiene Data'!G53)))</f>
        <v/>
      </c>
      <c r="DZ59" s="353" t="str">
        <f ca="1">+IF(OFFSET('Hygiene Data'!$G$13,0,10*ROW('Hygiene Data'!G53))="","",OFFSET('Hygiene Data'!$G$13,0,10*ROW('Hygiene Data'!G53)))</f>
        <v/>
      </c>
      <c r="EA59" s="353" t="str">
        <f ca="1">+IF(OFFSET('Hygiene Data'!$H$11,0,10*ROW('Hygiene Data'!H53))="","",OFFSET('Hygiene Data'!$H$11,0,10*ROW('Hygiene Data'!H53)))</f>
        <v/>
      </c>
      <c r="EB59" s="353" t="str">
        <f ca="1">+IF(OFFSET('Hygiene Data'!$H$12,0,10*ROW('Hygiene Data'!H53))="","",OFFSET('Hygiene Data'!$H$12,0,10*ROW('Hygiene Data'!H53)))</f>
        <v/>
      </c>
      <c r="EC59" s="353" t="str">
        <f ca="1">+IF(OFFSET('Hygiene Data'!$H$13,0,10*ROW('Hygiene Data'!H53))="","",OFFSET('Hygiene Data'!$H$13,0,10*ROW('Hygiene Data'!H53)))</f>
        <v/>
      </c>
      <c r="ED59" s="353" t="str">
        <f ca="1">+IF(OFFSET('Hygiene Data'!$I$11,0,10*ROW('Hygiene Data'!I53))="","",OFFSET('Hygiene Data'!$I$11,0,10*ROW('Hygiene Data'!I53)))</f>
        <v/>
      </c>
      <c r="EE59" s="353" t="str">
        <f ca="1">+IF(OFFSET('Hygiene Data'!$I$12,0,10*ROW('Hygiene Data'!I53))="","",OFFSET('Hygiene Data'!$I$12,0,10*ROW('Hygiene Data'!I53)))</f>
        <v/>
      </c>
      <c r="EF59" s="353" t="str">
        <f ca="1">+IF(OFFSET('Hygiene Data'!$I$13,0,10*ROW('Hygiene Data'!I53))="","",OFFSET('Hygiene Data'!$I$13,0,10*ROW('Hygiene Data'!I53)))</f>
        <v/>
      </c>
    </row>
    <row r="60" spans="1:136" x14ac:dyDescent="0.25">
      <c r="A60" s="462" t="str">
        <f ca="1">+IF(OFFSET('Water Data'!$B$2,0,10*ROW('Water Data'!E54))="","",OFFSET('Water Data'!$B$2,0,10*ROW('Water Data'!E54)))</f>
        <v/>
      </c>
      <c r="B60" s="46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89" t="str">
        <f t="shared" ca="1" si="0"/>
        <v/>
      </c>
      <c r="D60" s="49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6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3" t="str">
        <f ca="1">+IF(OFFSET('Water Data'!$D$27,0,10*ROW('Water Data'!D54))="","",OFFSET('Water Data'!$D$27,0,10*ROW('Water Data'!D54)))</f>
        <v/>
      </c>
      <c r="BT60" s="353" t="str">
        <f ca="1">+IF(OFFSET('Water Data'!$D$28,0,10*ROW('Water Data'!D54))="","",OFFSET('Water Data'!$D$28,0,10*ROW('Water Data'!D54)))</f>
        <v/>
      </c>
      <c r="BU60" s="353" t="str">
        <f ca="1">+IF(OFFSET('Water Data'!$D$29,0,10*ROW('Water Data'!D54))="","",OFFSET('Water Data'!$D$29,0,10*ROW('Water Data'!D54)))</f>
        <v/>
      </c>
      <c r="BV60" s="353" t="str">
        <f ca="1">+IF(OFFSET('Water Data'!$E$27,0,10*ROW('Water Data'!E54))="","",OFFSET('Water Data'!$E$27,0,10*ROW('Water Data'!E54)))</f>
        <v/>
      </c>
      <c r="BW60" s="353" t="str">
        <f ca="1">+IF(OFFSET('Water Data'!$E$28,0,10*ROW('Water Data'!E54))="","",OFFSET('Water Data'!$E$28,0,10*ROW('Water Data'!E54)))</f>
        <v/>
      </c>
      <c r="BX60" s="353" t="str">
        <f ca="1">+IF(OFFSET('Water Data'!$E$29,0,10*ROW('Water Data'!E54))="","",OFFSET('Water Data'!$E$29,0,10*ROW('Water Data'!E54)))</f>
        <v/>
      </c>
      <c r="BY60" s="353" t="str">
        <f ca="1">+IF(OFFSET('Water Data'!$F$27,0,10*ROW('Water Data'!F54))="","",OFFSET('Water Data'!$F$27,0,10*ROW('Water Data'!F54)))</f>
        <v/>
      </c>
      <c r="BZ60" s="353" t="str">
        <f ca="1">+IF(OFFSET('Water Data'!$F$28,0,10*ROW('Water Data'!F54))="","",OFFSET('Water Data'!$F$28,0,10*ROW('Water Data'!F54)))</f>
        <v/>
      </c>
      <c r="CA60" s="353" t="str">
        <f ca="1">+IF(OFFSET('Water Data'!$F$29,0,10*ROW('Water Data'!F54))="","",OFFSET('Water Data'!$F$29,0,10*ROW('Water Data'!F54)))</f>
        <v/>
      </c>
      <c r="CB60" s="353" t="str">
        <f ca="1">+IF(OFFSET('Water Data'!$G$27,0,10*ROW('Water Data'!G54))="","",OFFSET('Water Data'!$G$27,0,10*ROW('Water Data'!G54)))</f>
        <v/>
      </c>
      <c r="CC60" s="353" t="str">
        <f ca="1">+IF(OFFSET('Water Data'!$G$28,0,10*ROW('Water Data'!G54))="","",OFFSET('Water Data'!$G$28,0,10*ROW('Water Data'!G54)))</f>
        <v/>
      </c>
      <c r="CD60" s="353" t="str">
        <f ca="1">+IF(OFFSET('Water Data'!$G$29,0,10*ROW('Water Data'!G54))="","",OFFSET('Water Data'!$G$29,0,10*ROW('Water Data'!G54)))</f>
        <v/>
      </c>
      <c r="CE60" s="353" t="str">
        <f ca="1">+IF(OFFSET('Water Data'!$H$27,0,10*ROW('Water Data'!H54))="","",OFFSET('Water Data'!$H$27,0,10*ROW('Water Data'!H54)))</f>
        <v/>
      </c>
      <c r="CF60" s="353" t="str">
        <f ca="1">+IF(OFFSET('Water Data'!$H$28,0,10*ROW('Water Data'!H54))="","",OFFSET('Water Data'!$H$28,0,10*ROW('Water Data'!H54)))</f>
        <v/>
      </c>
      <c r="CG60" s="353" t="str">
        <f ca="1">+IF(OFFSET('Water Data'!$H$29,0,10*ROW('Water Data'!H54))="","",OFFSET('Water Data'!$H$29,0,10*ROW('Water Data'!H54)))</f>
        <v/>
      </c>
      <c r="CH60" s="353" t="str">
        <f ca="1">+IF(OFFSET('Water Data'!$I$27,0,10*ROW('Water Data'!I54))="","",OFFSET('Water Data'!$I$27,0,10*ROW('Water Data'!I54)))</f>
        <v/>
      </c>
      <c r="CI60" s="353" t="str">
        <f ca="1">+IF(OFFSET('Water Data'!$I$28,0,10*ROW('Water Data'!I54))="","",OFFSET('Water Data'!$I$28,0,10*ROW('Water Data'!I54)))</f>
        <v/>
      </c>
      <c r="CJ60" s="353" t="str">
        <f ca="1">+IF(OFFSET('Water Data'!$I$29,0,10*ROW('Water Data'!I54))="","",OFFSET('Water Data'!$I$29,0,10*ROW('Water Data'!I54)))</f>
        <v/>
      </c>
      <c r="CK60" s="353" t="str">
        <f ca="1">+IF(OFFSET('Sanitation Data'!$D$28,0,10*ROW('Sanitation Data'!D54))="","",OFFSET('Sanitation Data'!$D$28,0,10*ROW('Sanitation Data'!D54)))</f>
        <v/>
      </c>
      <c r="CL60" s="353" t="str">
        <f ca="1">+IF(OFFSET('Sanitation Data'!$D$29,0,10*ROW('Sanitation Data'!D54))="","",OFFSET('Sanitation Data'!$D$29,0,10*ROW('Sanitation Data'!D54)))</f>
        <v/>
      </c>
      <c r="CM60" s="353" t="str">
        <f ca="1">+IF(OFFSET('Sanitation Data'!$D$30,0,10*ROW('Sanitation Data'!D54))="","",OFFSET('Sanitation Data'!$D$30,0,10*ROW('Sanitation Data'!D54)))</f>
        <v/>
      </c>
      <c r="CN60" s="353" t="str">
        <f ca="1">+IF(OFFSET('Sanitation Data'!$D$31,0,10*ROW('Sanitation Data'!D54))="","",OFFSET('Sanitation Data'!$D$31,0,10*ROW('Sanitation Data'!D54)))</f>
        <v/>
      </c>
      <c r="CO60" s="353" t="str">
        <f ca="1">+IF(OFFSET('Sanitation Data'!$D$32,0,10*ROW('Sanitation Data'!D54))="","",OFFSET('Sanitation Data'!$D$32,0,10*ROW('Sanitation Data'!D54)))</f>
        <v/>
      </c>
      <c r="CP60" s="353" t="str">
        <f ca="1">+IF(OFFSET('Sanitation Data'!$E$28,0,10*ROW('Sanitation Data'!E54))="","",OFFSET('Sanitation Data'!$E$28,0,10*ROW('Sanitation Data'!E54)))</f>
        <v/>
      </c>
      <c r="CQ60" s="353" t="str">
        <f ca="1">+IF(OFFSET('Sanitation Data'!$E$29,0,10*ROW('Sanitation Data'!E54))="","",OFFSET('Sanitation Data'!$E$29,0,10*ROW('Sanitation Data'!E54)))</f>
        <v/>
      </c>
      <c r="CR60" s="353" t="str">
        <f ca="1">+IF(OFFSET('Sanitation Data'!$E$30,0,10*ROW('Sanitation Data'!E54))="","",OFFSET('Sanitation Data'!$E$30,0,10*ROW('Sanitation Data'!E54)))</f>
        <v/>
      </c>
      <c r="CS60" s="353" t="str">
        <f ca="1">+IF(OFFSET('Sanitation Data'!$E$31,0,10*ROW('Sanitation Data'!E54))="","",OFFSET('Sanitation Data'!$E$31,0,10*ROW('Sanitation Data'!E54)))</f>
        <v/>
      </c>
      <c r="CT60" s="353" t="str">
        <f ca="1">+IF(OFFSET('Sanitation Data'!$E$32,0,10*ROW('Sanitation Data'!E54))="","",OFFSET('Sanitation Data'!$E$32,0,10*ROW('Sanitation Data'!E54)))</f>
        <v/>
      </c>
      <c r="CU60" s="353" t="str">
        <f ca="1">+IF(OFFSET('Sanitation Data'!$F$28,0,10*ROW('Sanitation Data'!F54))="","",OFFSET('Sanitation Data'!$F$28,0,10*ROW('Sanitation Data'!F54)))</f>
        <v/>
      </c>
      <c r="CV60" s="353" t="str">
        <f ca="1">+IF(OFFSET('Sanitation Data'!$F$29,0,10*ROW('Sanitation Data'!F54))="","",OFFSET('Sanitation Data'!$F$29,0,10*ROW('Sanitation Data'!F54)))</f>
        <v/>
      </c>
      <c r="CW60" s="353" t="str">
        <f ca="1">+IF(OFFSET('Sanitation Data'!$F$30,0,10*ROW('Sanitation Data'!F54))="","",OFFSET('Sanitation Data'!$F$30,0,10*ROW('Sanitation Data'!F54)))</f>
        <v/>
      </c>
      <c r="CX60" s="353" t="str">
        <f ca="1">+IF(OFFSET('Sanitation Data'!$F$31,0,10*ROW('Sanitation Data'!F54))="","",OFFSET('Sanitation Data'!$F$31,0,10*ROW('Sanitation Data'!F54)))</f>
        <v/>
      </c>
      <c r="CY60" s="353" t="str">
        <f ca="1">+IF(OFFSET('Sanitation Data'!$F$32,0,10*ROW('Sanitation Data'!F54))="","",OFFSET('Sanitation Data'!$F$32,0,10*ROW('Sanitation Data'!F54)))</f>
        <v/>
      </c>
      <c r="CZ60" s="353" t="str">
        <f ca="1">+IF(OFFSET('Sanitation Data'!$G$28,0,10*ROW('Sanitation Data'!G54))="","",OFFSET('Sanitation Data'!$G$28,0,10*ROW('Sanitation Data'!G54)))</f>
        <v/>
      </c>
      <c r="DA60" s="353" t="str">
        <f ca="1">+IF(OFFSET('Sanitation Data'!$G$29,0,10*ROW('Sanitation Data'!G54))="","",OFFSET('Sanitation Data'!$G$29,0,10*ROW('Sanitation Data'!G54)))</f>
        <v/>
      </c>
      <c r="DB60" s="353" t="str">
        <f ca="1">+IF(OFFSET('Sanitation Data'!$G$30,0,10*ROW('Sanitation Data'!G54))="","",OFFSET('Sanitation Data'!$G$30,0,10*ROW('Sanitation Data'!G54)))</f>
        <v/>
      </c>
      <c r="DC60" s="353" t="str">
        <f ca="1">+IF(OFFSET('Sanitation Data'!$G$31,0,10*ROW('Sanitation Data'!G54))="","",OFFSET('Sanitation Data'!$G$31,0,10*ROW('Sanitation Data'!G54)))</f>
        <v/>
      </c>
      <c r="DD60" s="353" t="str">
        <f ca="1">+IF(OFFSET('Sanitation Data'!$G$32,0,10*ROW('Sanitation Data'!G54))="","",OFFSET('Sanitation Data'!$G$32,0,10*ROW('Sanitation Data'!G54)))</f>
        <v/>
      </c>
      <c r="DE60" s="353" t="str">
        <f ca="1">+IF(OFFSET('Sanitation Data'!$H$28,0,10*ROW('Sanitation Data'!H54))="","",OFFSET('Sanitation Data'!$H$28,0,10*ROW('Sanitation Data'!H54)))</f>
        <v/>
      </c>
      <c r="DF60" s="353" t="str">
        <f ca="1">+IF(OFFSET('Sanitation Data'!$H$29,0,10*ROW('Sanitation Data'!H54))="","",OFFSET('Sanitation Data'!$H$29,0,10*ROW('Sanitation Data'!H54)))</f>
        <v/>
      </c>
      <c r="DG60" s="353" t="str">
        <f ca="1">+IF(OFFSET('Sanitation Data'!$H$30,0,10*ROW('Sanitation Data'!H54))="","",OFFSET('Sanitation Data'!$H$30,0,10*ROW('Sanitation Data'!H54)))</f>
        <v/>
      </c>
      <c r="DH60" s="353" t="str">
        <f ca="1">+IF(OFFSET('Sanitation Data'!$H$31,0,10*ROW('Sanitation Data'!H54))="","",OFFSET('Sanitation Data'!$H$31,0,10*ROW('Sanitation Data'!H54)))</f>
        <v/>
      </c>
      <c r="DI60" s="353" t="str">
        <f ca="1">+IF(OFFSET('Sanitation Data'!$H$32,0,10*ROW('Sanitation Data'!H54))="","",OFFSET('Sanitation Data'!$H$32,0,10*ROW('Sanitation Data'!H54)))</f>
        <v/>
      </c>
      <c r="DJ60" s="353" t="str">
        <f ca="1">+IF(OFFSET('Sanitation Data'!$I$28,0,10*ROW('Sanitation Data'!I54))="","",OFFSET('Sanitation Data'!$I$28,0,10*ROW('Sanitation Data'!I54)))</f>
        <v/>
      </c>
      <c r="DK60" s="353" t="str">
        <f ca="1">+IF(OFFSET('Sanitation Data'!$I$29,0,10*ROW('Sanitation Data'!I54))="","",OFFSET('Sanitation Data'!$I$29,0,10*ROW('Sanitation Data'!I54)))</f>
        <v/>
      </c>
      <c r="DL60" s="353" t="str">
        <f ca="1">+IF(OFFSET('Sanitation Data'!$I$30,0,10*ROW('Sanitation Data'!I54))="","",OFFSET('Sanitation Data'!$I$30,0,10*ROW('Sanitation Data'!I54)))</f>
        <v/>
      </c>
      <c r="DM60" s="353" t="str">
        <f ca="1">+IF(OFFSET('Sanitation Data'!$I$31,0,10*ROW('Sanitation Data'!I54))="","",OFFSET('Sanitation Data'!$I$31,0,10*ROW('Sanitation Data'!I54)))</f>
        <v/>
      </c>
      <c r="DN60" s="353" t="str">
        <f ca="1">+IF(OFFSET('Sanitation Data'!$I$32,0,10*ROW('Sanitation Data'!I54))="","",OFFSET('Sanitation Data'!$I$32,0,10*ROW('Sanitation Data'!I54)))</f>
        <v/>
      </c>
      <c r="DO60" s="353" t="str">
        <f ca="1">+IF(OFFSET('Hygiene Data'!$D$11,0,10*ROW('Hygiene Data'!D54))="","",OFFSET('Hygiene Data'!$D$11,0,10*ROW('Hygiene Data'!D54)))</f>
        <v/>
      </c>
      <c r="DP60" s="353" t="str">
        <f ca="1">+IF(OFFSET('Hygiene Data'!$D$12,0,10*ROW('Hygiene Data'!D54))="","",OFFSET('Hygiene Data'!$D$12,0,10*ROW('Hygiene Data'!D54)))</f>
        <v/>
      </c>
      <c r="DQ60" s="353" t="str">
        <f ca="1">+IF(OFFSET('Hygiene Data'!$D$13,0,10*ROW('Hygiene Data'!D54))="","",OFFSET('Hygiene Data'!$D$13,0,10*ROW('Hygiene Data'!D54)))</f>
        <v/>
      </c>
      <c r="DR60" s="353" t="str">
        <f ca="1">+IF(OFFSET('Hygiene Data'!$E$11,0,10*ROW('Hygiene Data'!E54))="","",OFFSET('Hygiene Data'!$E$11,0,10*ROW('Hygiene Data'!E54)))</f>
        <v/>
      </c>
      <c r="DS60" s="353" t="str">
        <f ca="1">+IF(OFFSET('Hygiene Data'!$E$12,0,10*ROW('Hygiene Data'!E54))="","",OFFSET('Hygiene Data'!$E$12,0,10*ROW('Hygiene Data'!E54)))</f>
        <v/>
      </c>
      <c r="DT60" s="353" t="str">
        <f ca="1">+IF(OFFSET('Hygiene Data'!$E$13,0,10*ROW('Hygiene Data'!E54))="","",OFFSET('Hygiene Data'!$E$13,0,10*ROW('Hygiene Data'!E54)))</f>
        <v/>
      </c>
      <c r="DU60" s="353" t="str">
        <f ca="1">+IF(OFFSET('Hygiene Data'!$F$11,0,10*ROW('Hygiene Data'!F54))="","",OFFSET('Hygiene Data'!$F$11,0,10*ROW('Hygiene Data'!F54)))</f>
        <v/>
      </c>
      <c r="DV60" s="353" t="str">
        <f ca="1">+IF(OFFSET('Hygiene Data'!$F$12,0,10*ROW('Hygiene Data'!F54))="","",OFFSET('Hygiene Data'!$F$12,0,10*ROW('Hygiene Data'!F54)))</f>
        <v/>
      </c>
      <c r="DW60" s="353" t="str">
        <f ca="1">+IF(OFFSET('Hygiene Data'!$F$13,0,10*ROW('Hygiene Data'!F54))="","",OFFSET('Hygiene Data'!$F$13,0,10*ROW('Hygiene Data'!F54)))</f>
        <v/>
      </c>
      <c r="DX60" s="353" t="str">
        <f ca="1">+IF(OFFSET('Hygiene Data'!$G$11,0,10*ROW('Hygiene Data'!G54))="","",OFFSET('Hygiene Data'!$G$11,0,10*ROW('Hygiene Data'!G54)))</f>
        <v/>
      </c>
      <c r="DY60" s="353" t="str">
        <f ca="1">+IF(OFFSET('Hygiene Data'!$G$12,0,10*ROW('Hygiene Data'!G54))="","",OFFSET('Hygiene Data'!$G$12,0,10*ROW('Hygiene Data'!G54)))</f>
        <v/>
      </c>
      <c r="DZ60" s="353" t="str">
        <f ca="1">+IF(OFFSET('Hygiene Data'!$G$13,0,10*ROW('Hygiene Data'!G54))="","",OFFSET('Hygiene Data'!$G$13,0,10*ROW('Hygiene Data'!G54)))</f>
        <v/>
      </c>
      <c r="EA60" s="353" t="str">
        <f ca="1">+IF(OFFSET('Hygiene Data'!$H$11,0,10*ROW('Hygiene Data'!H54))="","",OFFSET('Hygiene Data'!$H$11,0,10*ROW('Hygiene Data'!H54)))</f>
        <v/>
      </c>
      <c r="EB60" s="353" t="str">
        <f ca="1">+IF(OFFSET('Hygiene Data'!$H$12,0,10*ROW('Hygiene Data'!H54))="","",OFFSET('Hygiene Data'!$H$12,0,10*ROW('Hygiene Data'!H54)))</f>
        <v/>
      </c>
      <c r="EC60" s="353" t="str">
        <f ca="1">+IF(OFFSET('Hygiene Data'!$H$13,0,10*ROW('Hygiene Data'!H54))="","",OFFSET('Hygiene Data'!$H$13,0,10*ROW('Hygiene Data'!H54)))</f>
        <v/>
      </c>
      <c r="ED60" s="353" t="str">
        <f ca="1">+IF(OFFSET('Hygiene Data'!$I$11,0,10*ROW('Hygiene Data'!I54))="","",OFFSET('Hygiene Data'!$I$11,0,10*ROW('Hygiene Data'!I54)))</f>
        <v/>
      </c>
      <c r="EE60" s="353" t="str">
        <f ca="1">+IF(OFFSET('Hygiene Data'!$I$12,0,10*ROW('Hygiene Data'!I54))="","",OFFSET('Hygiene Data'!$I$12,0,10*ROW('Hygiene Data'!I54)))</f>
        <v/>
      </c>
      <c r="EF60" s="353" t="str">
        <f ca="1">+IF(OFFSET('Hygiene Data'!$I$13,0,10*ROW('Hygiene Data'!I54))="","",OFFSET('Hygiene Data'!$I$13,0,10*ROW('Hygiene Data'!I54)))</f>
        <v/>
      </c>
    </row>
    <row r="61" spans="1:136" x14ac:dyDescent="0.25">
      <c r="A61" s="462" t="str">
        <f ca="1">+IF(OFFSET('Water Data'!$B$2,0,10*ROW('Water Data'!E55))="","",OFFSET('Water Data'!$B$2,0,10*ROW('Water Data'!E55)))</f>
        <v/>
      </c>
      <c r="B61" s="46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89" t="str">
        <f t="shared" ca="1" si="0"/>
        <v/>
      </c>
      <c r="D61" s="49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6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3" t="str">
        <f ca="1">+IF(OFFSET('Water Data'!$D$27,0,10*ROW('Water Data'!D55))="","",OFFSET('Water Data'!$D$27,0,10*ROW('Water Data'!D55)))</f>
        <v/>
      </c>
      <c r="BT61" s="353" t="str">
        <f ca="1">+IF(OFFSET('Water Data'!$D$28,0,10*ROW('Water Data'!D55))="","",OFFSET('Water Data'!$D$28,0,10*ROW('Water Data'!D55)))</f>
        <v/>
      </c>
      <c r="BU61" s="353" t="str">
        <f ca="1">+IF(OFFSET('Water Data'!$D$29,0,10*ROW('Water Data'!D55))="","",OFFSET('Water Data'!$D$29,0,10*ROW('Water Data'!D55)))</f>
        <v/>
      </c>
      <c r="BV61" s="353" t="str">
        <f ca="1">+IF(OFFSET('Water Data'!$E$27,0,10*ROW('Water Data'!E55))="","",OFFSET('Water Data'!$E$27,0,10*ROW('Water Data'!E55)))</f>
        <v/>
      </c>
      <c r="BW61" s="353" t="str">
        <f ca="1">+IF(OFFSET('Water Data'!$E$28,0,10*ROW('Water Data'!E55))="","",OFFSET('Water Data'!$E$28,0,10*ROW('Water Data'!E55)))</f>
        <v/>
      </c>
      <c r="BX61" s="353" t="str">
        <f ca="1">+IF(OFFSET('Water Data'!$E$29,0,10*ROW('Water Data'!E55))="","",OFFSET('Water Data'!$E$29,0,10*ROW('Water Data'!E55)))</f>
        <v/>
      </c>
      <c r="BY61" s="353" t="str">
        <f ca="1">+IF(OFFSET('Water Data'!$F$27,0,10*ROW('Water Data'!F55))="","",OFFSET('Water Data'!$F$27,0,10*ROW('Water Data'!F55)))</f>
        <v/>
      </c>
      <c r="BZ61" s="353" t="str">
        <f ca="1">+IF(OFFSET('Water Data'!$F$28,0,10*ROW('Water Data'!F55))="","",OFFSET('Water Data'!$F$28,0,10*ROW('Water Data'!F55)))</f>
        <v/>
      </c>
      <c r="CA61" s="353" t="str">
        <f ca="1">+IF(OFFSET('Water Data'!$F$29,0,10*ROW('Water Data'!F55))="","",OFFSET('Water Data'!$F$29,0,10*ROW('Water Data'!F55)))</f>
        <v/>
      </c>
      <c r="CB61" s="353" t="str">
        <f ca="1">+IF(OFFSET('Water Data'!$G$27,0,10*ROW('Water Data'!G55))="","",OFFSET('Water Data'!$G$27,0,10*ROW('Water Data'!G55)))</f>
        <v/>
      </c>
      <c r="CC61" s="353" t="str">
        <f ca="1">+IF(OFFSET('Water Data'!$G$28,0,10*ROW('Water Data'!G55))="","",OFFSET('Water Data'!$G$28,0,10*ROW('Water Data'!G55)))</f>
        <v/>
      </c>
      <c r="CD61" s="353" t="str">
        <f ca="1">+IF(OFFSET('Water Data'!$G$29,0,10*ROW('Water Data'!G55))="","",OFFSET('Water Data'!$G$29,0,10*ROW('Water Data'!G55)))</f>
        <v/>
      </c>
      <c r="CE61" s="353" t="str">
        <f ca="1">+IF(OFFSET('Water Data'!$H$27,0,10*ROW('Water Data'!H55))="","",OFFSET('Water Data'!$H$27,0,10*ROW('Water Data'!H55)))</f>
        <v/>
      </c>
      <c r="CF61" s="353" t="str">
        <f ca="1">+IF(OFFSET('Water Data'!$H$28,0,10*ROW('Water Data'!H55))="","",OFFSET('Water Data'!$H$28,0,10*ROW('Water Data'!H55)))</f>
        <v/>
      </c>
      <c r="CG61" s="353" t="str">
        <f ca="1">+IF(OFFSET('Water Data'!$H$29,0,10*ROW('Water Data'!H55))="","",OFFSET('Water Data'!$H$29,0,10*ROW('Water Data'!H55)))</f>
        <v/>
      </c>
      <c r="CH61" s="353" t="str">
        <f ca="1">+IF(OFFSET('Water Data'!$I$27,0,10*ROW('Water Data'!I55))="","",OFFSET('Water Data'!$I$27,0,10*ROW('Water Data'!I55)))</f>
        <v/>
      </c>
      <c r="CI61" s="353" t="str">
        <f ca="1">+IF(OFFSET('Water Data'!$I$28,0,10*ROW('Water Data'!I55))="","",OFFSET('Water Data'!$I$28,0,10*ROW('Water Data'!I55)))</f>
        <v/>
      </c>
      <c r="CJ61" s="353" t="str">
        <f ca="1">+IF(OFFSET('Water Data'!$I$29,0,10*ROW('Water Data'!I55))="","",OFFSET('Water Data'!$I$29,0,10*ROW('Water Data'!I55)))</f>
        <v/>
      </c>
      <c r="CK61" s="353" t="str">
        <f ca="1">+IF(OFFSET('Sanitation Data'!$D$28,0,10*ROW('Sanitation Data'!D55))="","",OFFSET('Sanitation Data'!$D$28,0,10*ROW('Sanitation Data'!D55)))</f>
        <v/>
      </c>
      <c r="CL61" s="353" t="str">
        <f ca="1">+IF(OFFSET('Sanitation Data'!$D$29,0,10*ROW('Sanitation Data'!D55))="","",OFFSET('Sanitation Data'!$D$29,0,10*ROW('Sanitation Data'!D55)))</f>
        <v/>
      </c>
      <c r="CM61" s="353" t="str">
        <f ca="1">+IF(OFFSET('Sanitation Data'!$D$30,0,10*ROW('Sanitation Data'!D55))="","",OFFSET('Sanitation Data'!$D$30,0,10*ROW('Sanitation Data'!D55)))</f>
        <v/>
      </c>
      <c r="CN61" s="353" t="str">
        <f ca="1">+IF(OFFSET('Sanitation Data'!$D$31,0,10*ROW('Sanitation Data'!D55))="","",OFFSET('Sanitation Data'!$D$31,0,10*ROW('Sanitation Data'!D55)))</f>
        <v/>
      </c>
      <c r="CO61" s="353" t="str">
        <f ca="1">+IF(OFFSET('Sanitation Data'!$D$32,0,10*ROW('Sanitation Data'!D55))="","",OFFSET('Sanitation Data'!$D$32,0,10*ROW('Sanitation Data'!D55)))</f>
        <v/>
      </c>
      <c r="CP61" s="353" t="str">
        <f ca="1">+IF(OFFSET('Sanitation Data'!$E$28,0,10*ROW('Sanitation Data'!E55))="","",OFFSET('Sanitation Data'!$E$28,0,10*ROW('Sanitation Data'!E55)))</f>
        <v/>
      </c>
      <c r="CQ61" s="353" t="str">
        <f ca="1">+IF(OFFSET('Sanitation Data'!$E$29,0,10*ROW('Sanitation Data'!E55))="","",OFFSET('Sanitation Data'!$E$29,0,10*ROW('Sanitation Data'!E55)))</f>
        <v/>
      </c>
      <c r="CR61" s="353" t="str">
        <f ca="1">+IF(OFFSET('Sanitation Data'!$E$30,0,10*ROW('Sanitation Data'!E55))="","",OFFSET('Sanitation Data'!$E$30,0,10*ROW('Sanitation Data'!E55)))</f>
        <v/>
      </c>
      <c r="CS61" s="353" t="str">
        <f ca="1">+IF(OFFSET('Sanitation Data'!$E$31,0,10*ROW('Sanitation Data'!E55))="","",OFFSET('Sanitation Data'!$E$31,0,10*ROW('Sanitation Data'!E55)))</f>
        <v/>
      </c>
      <c r="CT61" s="353" t="str">
        <f ca="1">+IF(OFFSET('Sanitation Data'!$E$32,0,10*ROW('Sanitation Data'!E55))="","",OFFSET('Sanitation Data'!$E$32,0,10*ROW('Sanitation Data'!E55)))</f>
        <v/>
      </c>
      <c r="CU61" s="353" t="str">
        <f ca="1">+IF(OFFSET('Sanitation Data'!$F$28,0,10*ROW('Sanitation Data'!F55))="","",OFFSET('Sanitation Data'!$F$28,0,10*ROW('Sanitation Data'!F55)))</f>
        <v/>
      </c>
      <c r="CV61" s="353" t="str">
        <f ca="1">+IF(OFFSET('Sanitation Data'!$F$29,0,10*ROW('Sanitation Data'!F55))="","",OFFSET('Sanitation Data'!$F$29,0,10*ROW('Sanitation Data'!F55)))</f>
        <v/>
      </c>
      <c r="CW61" s="353" t="str">
        <f ca="1">+IF(OFFSET('Sanitation Data'!$F$30,0,10*ROW('Sanitation Data'!F55))="","",OFFSET('Sanitation Data'!$F$30,0,10*ROW('Sanitation Data'!F55)))</f>
        <v/>
      </c>
      <c r="CX61" s="353" t="str">
        <f ca="1">+IF(OFFSET('Sanitation Data'!$F$31,0,10*ROW('Sanitation Data'!F55))="","",OFFSET('Sanitation Data'!$F$31,0,10*ROW('Sanitation Data'!F55)))</f>
        <v/>
      </c>
      <c r="CY61" s="353" t="str">
        <f ca="1">+IF(OFFSET('Sanitation Data'!$F$32,0,10*ROW('Sanitation Data'!F55))="","",OFFSET('Sanitation Data'!$F$32,0,10*ROW('Sanitation Data'!F55)))</f>
        <v/>
      </c>
      <c r="CZ61" s="353" t="str">
        <f ca="1">+IF(OFFSET('Sanitation Data'!$G$28,0,10*ROW('Sanitation Data'!G55))="","",OFFSET('Sanitation Data'!$G$28,0,10*ROW('Sanitation Data'!G55)))</f>
        <v/>
      </c>
      <c r="DA61" s="353" t="str">
        <f ca="1">+IF(OFFSET('Sanitation Data'!$G$29,0,10*ROW('Sanitation Data'!G55))="","",OFFSET('Sanitation Data'!$G$29,0,10*ROW('Sanitation Data'!G55)))</f>
        <v/>
      </c>
      <c r="DB61" s="353" t="str">
        <f ca="1">+IF(OFFSET('Sanitation Data'!$G$30,0,10*ROW('Sanitation Data'!G55))="","",OFFSET('Sanitation Data'!$G$30,0,10*ROW('Sanitation Data'!G55)))</f>
        <v/>
      </c>
      <c r="DC61" s="353" t="str">
        <f ca="1">+IF(OFFSET('Sanitation Data'!$G$31,0,10*ROW('Sanitation Data'!G55))="","",OFFSET('Sanitation Data'!$G$31,0,10*ROW('Sanitation Data'!G55)))</f>
        <v/>
      </c>
      <c r="DD61" s="353" t="str">
        <f ca="1">+IF(OFFSET('Sanitation Data'!$G$32,0,10*ROW('Sanitation Data'!G55))="","",OFFSET('Sanitation Data'!$G$32,0,10*ROW('Sanitation Data'!G55)))</f>
        <v/>
      </c>
      <c r="DE61" s="353" t="str">
        <f ca="1">+IF(OFFSET('Sanitation Data'!$H$28,0,10*ROW('Sanitation Data'!H55))="","",OFFSET('Sanitation Data'!$H$28,0,10*ROW('Sanitation Data'!H55)))</f>
        <v/>
      </c>
      <c r="DF61" s="353" t="str">
        <f ca="1">+IF(OFFSET('Sanitation Data'!$H$29,0,10*ROW('Sanitation Data'!H55))="","",OFFSET('Sanitation Data'!$H$29,0,10*ROW('Sanitation Data'!H55)))</f>
        <v/>
      </c>
      <c r="DG61" s="353" t="str">
        <f ca="1">+IF(OFFSET('Sanitation Data'!$H$30,0,10*ROW('Sanitation Data'!H55))="","",OFFSET('Sanitation Data'!$H$30,0,10*ROW('Sanitation Data'!H55)))</f>
        <v/>
      </c>
      <c r="DH61" s="353" t="str">
        <f ca="1">+IF(OFFSET('Sanitation Data'!$H$31,0,10*ROW('Sanitation Data'!H55))="","",OFFSET('Sanitation Data'!$H$31,0,10*ROW('Sanitation Data'!H55)))</f>
        <v/>
      </c>
      <c r="DI61" s="353" t="str">
        <f ca="1">+IF(OFFSET('Sanitation Data'!$H$32,0,10*ROW('Sanitation Data'!H55))="","",OFFSET('Sanitation Data'!$H$32,0,10*ROW('Sanitation Data'!H55)))</f>
        <v/>
      </c>
      <c r="DJ61" s="353" t="str">
        <f ca="1">+IF(OFFSET('Sanitation Data'!$I$28,0,10*ROW('Sanitation Data'!I55))="","",OFFSET('Sanitation Data'!$I$28,0,10*ROW('Sanitation Data'!I55)))</f>
        <v/>
      </c>
      <c r="DK61" s="353" t="str">
        <f ca="1">+IF(OFFSET('Sanitation Data'!$I$29,0,10*ROW('Sanitation Data'!I55))="","",OFFSET('Sanitation Data'!$I$29,0,10*ROW('Sanitation Data'!I55)))</f>
        <v/>
      </c>
      <c r="DL61" s="353" t="str">
        <f ca="1">+IF(OFFSET('Sanitation Data'!$I$30,0,10*ROW('Sanitation Data'!I55))="","",OFFSET('Sanitation Data'!$I$30,0,10*ROW('Sanitation Data'!I55)))</f>
        <v/>
      </c>
      <c r="DM61" s="353" t="str">
        <f ca="1">+IF(OFFSET('Sanitation Data'!$I$31,0,10*ROW('Sanitation Data'!I55))="","",OFFSET('Sanitation Data'!$I$31,0,10*ROW('Sanitation Data'!I55)))</f>
        <v/>
      </c>
      <c r="DN61" s="353" t="str">
        <f ca="1">+IF(OFFSET('Sanitation Data'!$I$32,0,10*ROW('Sanitation Data'!I55))="","",OFFSET('Sanitation Data'!$I$32,0,10*ROW('Sanitation Data'!I55)))</f>
        <v/>
      </c>
      <c r="DO61" s="353" t="str">
        <f ca="1">+IF(OFFSET('Hygiene Data'!$D$11,0,10*ROW('Hygiene Data'!D55))="","",OFFSET('Hygiene Data'!$D$11,0,10*ROW('Hygiene Data'!D55)))</f>
        <v/>
      </c>
      <c r="DP61" s="353" t="str">
        <f ca="1">+IF(OFFSET('Hygiene Data'!$D$12,0,10*ROW('Hygiene Data'!D55))="","",OFFSET('Hygiene Data'!$D$12,0,10*ROW('Hygiene Data'!D55)))</f>
        <v/>
      </c>
      <c r="DQ61" s="353" t="str">
        <f ca="1">+IF(OFFSET('Hygiene Data'!$D$13,0,10*ROW('Hygiene Data'!D55))="","",OFFSET('Hygiene Data'!$D$13,0,10*ROW('Hygiene Data'!D55)))</f>
        <v/>
      </c>
      <c r="DR61" s="353" t="str">
        <f ca="1">+IF(OFFSET('Hygiene Data'!$E$11,0,10*ROW('Hygiene Data'!E55))="","",OFFSET('Hygiene Data'!$E$11,0,10*ROW('Hygiene Data'!E55)))</f>
        <v/>
      </c>
      <c r="DS61" s="353" t="str">
        <f ca="1">+IF(OFFSET('Hygiene Data'!$E$12,0,10*ROW('Hygiene Data'!E55))="","",OFFSET('Hygiene Data'!$E$12,0,10*ROW('Hygiene Data'!E55)))</f>
        <v/>
      </c>
      <c r="DT61" s="353" t="str">
        <f ca="1">+IF(OFFSET('Hygiene Data'!$E$13,0,10*ROW('Hygiene Data'!E55))="","",OFFSET('Hygiene Data'!$E$13,0,10*ROW('Hygiene Data'!E55)))</f>
        <v/>
      </c>
      <c r="DU61" s="353" t="str">
        <f ca="1">+IF(OFFSET('Hygiene Data'!$F$11,0,10*ROW('Hygiene Data'!F55))="","",OFFSET('Hygiene Data'!$F$11,0,10*ROW('Hygiene Data'!F55)))</f>
        <v/>
      </c>
      <c r="DV61" s="353" t="str">
        <f ca="1">+IF(OFFSET('Hygiene Data'!$F$12,0,10*ROW('Hygiene Data'!F55))="","",OFFSET('Hygiene Data'!$F$12,0,10*ROW('Hygiene Data'!F55)))</f>
        <v/>
      </c>
      <c r="DW61" s="353" t="str">
        <f ca="1">+IF(OFFSET('Hygiene Data'!$F$13,0,10*ROW('Hygiene Data'!F55))="","",OFFSET('Hygiene Data'!$F$13,0,10*ROW('Hygiene Data'!F55)))</f>
        <v/>
      </c>
      <c r="DX61" s="353" t="str">
        <f ca="1">+IF(OFFSET('Hygiene Data'!$G$11,0,10*ROW('Hygiene Data'!G55))="","",OFFSET('Hygiene Data'!$G$11,0,10*ROW('Hygiene Data'!G55)))</f>
        <v/>
      </c>
      <c r="DY61" s="353" t="str">
        <f ca="1">+IF(OFFSET('Hygiene Data'!$G$12,0,10*ROW('Hygiene Data'!G55))="","",OFFSET('Hygiene Data'!$G$12,0,10*ROW('Hygiene Data'!G55)))</f>
        <v/>
      </c>
      <c r="DZ61" s="353" t="str">
        <f ca="1">+IF(OFFSET('Hygiene Data'!$G$13,0,10*ROW('Hygiene Data'!G55))="","",OFFSET('Hygiene Data'!$G$13,0,10*ROW('Hygiene Data'!G55)))</f>
        <v/>
      </c>
      <c r="EA61" s="353" t="str">
        <f ca="1">+IF(OFFSET('Hygiene Data'!$H$11,0,10*ROW('Hygiene Data'!H55))="","",OFFSET('Hygiene Data'!$H$11,0,10*ROW('Hygiene Data'!H55)))</f>
        <v/>
      </c>
      <c r="EB61" s="353" t="str">
        <f ca="1">+IF(OFFSET('Hygiene Data'!$H$12,0,10*ROW('Hygiene Data'!H55))="","",OFFSET('Hygiene Data'!$H$12,0,10*ROW('Hygiene Data'!H55)))</f>
        <v/>
      </c>
      <c r="EC61" s="353" t="str">
        <f ca="1">+IF(OFFSET('Hygiene Data'!$H$13,0,10*ROW('Hygiene Data'!H55))="","",OFFSET('Hygiene Data'!$H$13,0,10*ROW('Hygiene Data'!H55)))</f>
        <v/>
      </c>
      <c r="ED61" s="353" t="str">
        <f ca="1">+IF(OFFSET('Hygiene Data'!$I$11,0,10*ROW('Hygiene Data'!I55))="","",OFFSET('Hygiene Data'!$I$11,0,10*ROW('Hygiene Data'!I55)))</f>
        <v/>
      </c>
      <c r="EE61" s="353" t="str">
        <f ca="1">+IF(OFFSET('Hygiene Data'!$I$12,0,10*ROW('Hygiene Data'!I55))="","",OFFSET('Hygiene Data'!$I$12,0,10*ROW('Hygiene Data'!I55)))</f>
        <v/>
      </c>
      <c r="EF61" s="353" t="str">
        <f ca="1">+IF(OFFSET('Hygiene Data'!$I$13,0,10*ROW('Hygiene Data'!I55))="","",OFFSET('Hygiene Data'!$I$13,0,10*ROW('Hygiene Data'!I55)))</f>
        <v/>
      </c>
    </row>
    <row r="62" spans="1:136" x14ac:dyDescent="0.25">
      <c r="A62" s="462" t="str">
        <f ca="1">+IF(OFFSET('Water Data'!$B$2,0,10*ROW('Water Data'!E56))="","",OFFSET('Water Data'!$B$2,0,10*ROW('Water Data'!E56)))</f>
        <v/>
      </c>
      <c r="B62" s="46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89" t="str">
        <f t="shared" ca="1" si="0"/>
        <v/>
      </c>
      <c r="D62" s="49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6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3" t="str">
        <f ca="1">+IF(OFFSET('Water Data'!$D$27,0,10*ROW('Water Data'!D56))="","",OFFSET('Water Data'!$D$27,0,10*ROW('Water Data'!D56)))</f>
        <v/>
      </c>
      <c r="BT62" s="353" t="str">
        <f ca="1">+IF(OFFSET('Water Data'!$D$28,0,10*ROW('Water Data'!D56))="","",OFFSET('Water Data'!$D$28,0,10*ROW('Water Data'!D56)))</f>
        <v/>
      </c>
      <c r="BU62" s="353" t="str">
        <f ca="1">+IF(OFFSET('Water Data'!$D$29,0,10*ROW('Water Data'!D56))="","",OFFSET('Water Data'!$D$29,0,10*ROW('Water Data'!D56)))</f>
        <v/>
      </c>
      <c r="BV62" s="353" t="str">
        <f ca="1">+IF(OFFSET('Water Data'!$E$27,0,10*ROW('Water Data'!E56))="","",OFFSET('Water Data'!$E$27,0,10*ROW('Water Data'!E56)))</f>
        <v/>
      </c>
      <c r="BW62" s="353" t="str">
        <f ca="1">+IF(OFFSET('Water Data'!$E$28,0,10*ROW('Water Data'!E56))="","",OFFSET('Water Data'!$E$28,0,10*ROW('Water Data'!E56)))</f>
        <v/>
      </c>
      <c r="BX62" s="353" t="str">
        <f ca="1">+IF(OFFSET('Water Data'!$E$29,0,10*ROW('Water Data'!E56))="","",OFFSET('Water Data'!$E$29,0,10*ROW('Water Data'!E56)))</f>
        <v/>
      </c>
      <c r="BY62" s="353" t="str">
        <f ca="1">+IF(OFFSET('Water Data'!$F$27,0,10*ROW('Water Data'!F56))="","",OFFSET('Water Data'!$F$27,0,10*ROW('Water Data'!F56)))</f>
        <v/>
      </c>
      <c r="BZ62" s="353" t="str">
        <f ca="1">+IF(OFFSET('Water Data'!$F$28,0,10*ROW('Water Data'!F56))="","",OFFSET('Water Data'!$F$28,0,10*ROW('Water Data'!F56)))</f>
        <v/>
      </c>
      <c r="CA62" s="353" t="str">
        <f ca="1">+IF(OFFSET('Water Data'!$F$29,0,10*ROW('Water Data'!F56))="","",OFFSET('Water Data'!$F$29,0,10*ROW('Water Data'!F56)))</f>
        <v/>
      </c>
      <c r="CB62" s="353" t="str">
        <f ca="1">+IF(OFFSET('Water Data'!$G$27,0,10*ROW('Water Data'!G56))="","",OFFSET('Water Data'!$G$27,0,10*ROW('Water Data'!G56)))</f>
        <v/>
      </c>
      <c r="CC62" s="353" t="str">
        <f ca="1">+IF(OFFSET('Water Data'!$G$28,0,10*ROW('Water Data'!G56))="","",OFFSET('Water Data'!$G$28,0,10*ROW('Water Data'!G56)))</f>
        <v/>
      </c>
      <c r="CD62" s="353" t="str">
        <f ca="1">+IF(OFFSET('Water Data'!$G$29,0,10*ROW('Water Data'!G56))="","",OFFSET('Water Data'!$G$29,0,10*ROW('Water Data'!G56)))</f>
        <v/>
      </c>
      <c r="CE62" s="353" t="str">
        <f ca="1">+IF(OFFSET('Water Data'!$H$27,0,10*ROW('Water Data'!H56))="","",OFFSET('Water Data'!$H$27,0,10*ROW('Water Data'!H56)))</f>
        <v/>
      </c>
      <c r="CF62" s="353" t="str">
        <f ca="1">+IF(OFFSET('Water Data'!$H$28,0,10*ROW('Water Data'!H56))="","",OFFSET('Water Data'!$H$28,0,10*ROW('Water Data'!H56)))</f>
        <v/>
      </c>
      <c r="CG62" s="353" t="str">
        <f ca="1">+IF(OFFSET('Water Data'!$H$29,0,10*ROW('Water Data'!H56))="","",OFFSET('Water Data'!$H$29,0,10*ROW('Water Data'!H56)))</f>
        <v/>
      </c>
      <c r="CH62" s="353" t="str">
        <f ca="1">+IF(OFFSET('Water Data'!$I$27,0,10*ROW('Water Data'!I56))="","",OFFSET('Water Data'!$I$27,0,10*ROW('Water Data'!I56)))</f>
        <v/>
      </c>
      <c r="CI62" s="353" t="str">
        <f ca="1">+IF(OFFSET('Water Data'!$I$28,0,10*ROW('Water Data'!I56))="","",OFFSET('Water Data'!$I$28,0,10*ROW('Water Data'!I56)))</f>
        <v/>
      </c>
      <c r="CJ62" s="353" t="str">
        <f ca="1">+IF(OFFSET('Water Data'!$I$29,0,10*ROW('Water Data'!I56))="","",OFFSET('Water Data'!$I$29,0,10*ROW('Water Data'!I56)))</f>
        <v/>
      </c>
      <c r="CK62" s="353" t="str">
        <f ca="1">+IF(OFFSET('Sanitation Data'!$D$28,0,10*ROW('Sanitation Data'!D56))="","",OFFSET('Sanitation Data'!$D$28,0,10*ROW('Sanitation Data'!D56)))</f>
        <v/>
      </c>
      <c r="CL62" s="353" t="str">
        <f ca="1">+IF(OFFSET('Sanitation Data'!$D$29,0,10*ROW('Sanitation Data'!D56))="","",OFFSET('Sanitation Data'!$D$29,0,10*ROW('Sanitation Data'!D56)))</f>
        <v/>
      </c>
      <c r="CM62" s="353" t="str">
        <f ca="1">+IF(OFFSET('Sanitation Data'!$D$30,0,10*ROW('Sanitation Data'!D56))="","",OFFSET('Sanitation Data'!$D$30,0,10*ROW('Sanitation Data'!D56)))</f>
        <v/>
      </c>
      <c r="CN62" s="353" t="str">
        <f ca="1">+IF(OFFSET('Sanitation Data'!$D$31,0,10*ROW('Sanitation Data'!D56))="","",OFFSET('Sanitation Data'!$D$31,0,10*ROW('Sanitation Data'!D56)))</f>
        <v/>
      </c>
      <c r="CO62" s="353" t="str">
        <f ca="1">+IF(OFFSET('Sanitation Data'!$D$32,0,10*ROW('Sanitation Data'!D56))="","",OFFSET('Sanitation Data'!$D$32,0,10*ROW('Sanitation Data'!D56)))</f>
        <v/>
      </c>
      <c r="CP62" s="353" t="str">
        <f ca="1">+IF(OFFSET('Sanitation Data'!$E$28,0,10*ROW('Sanitation Data'!E56))="","",OFFSET('Sanitation Data'!$E$28,0,10*ROW('Sanitation Data'!E56)))</f>
        <v/>
      </c>
      <c r="CQ62" s="353" t="str">
        <f ca="1">+IF(OFFSET('Sanitation Data'!$E$29,0,10*ROW('Sanitation Data'!E56))="","",OFFSET('Sanitation Data'!$E$29,0,10*ROW('Sanitation Data'!E56)))</f>
        <v/>
      </c>
      <c r="CR62" s="353" t="str">
        <f ca="1">+IF(OFFSET('Sanitation Data'!$E$30,0,10*ROW('Sanitation Data'!E56))="","",OFFSET('Sanitation Data'!$E$30,0,10*ROW('Sanitation Data'!E56)))</f>
        <v/>
      </c>
      <c r="CS62" s="353" t="str">
        <f ca="1">+IF(OFFSET('Sanitation Data'!$E$31,0,10*ROW('Sanitation Data'!E56))="","",OFFSET('Sanitation Data'!$E$31,0,10*ROW('Sanitation Data'!E56)))</f>
        <v/>
      </c>
      <c r="CT62" s="353" t="str">
        <f ca="1">+IF(OFFSET('Sanitation Data'!$E$32,0,10*ROW('Sanitation Data'!E56))="","",OFFSET('Sanitation Data'!$E$32,0,10*ROW('Sanitation Data'!E56)))</f>
        <v/>
      </c>
      <c r="CU62" s="353" t="str">
        <f ca="1">+IF(OFFSET('Sanitation Data'!$F$28,0,10*ROW('Sanitation Data'!F56))="","",OFFSET('Sanitation Data'!$F$28,0,10*ROW('Sanitation Data'!F56)))</f>
        <v/>
      </c>
      <c r="CV62" s="353" t="str">
        <f ca="1">+IF(OFFSET('Sanitation Data'!$F$29,0,10*ROW('Sanitation Data'!F56))="","",OFFSET('Sanitation Data'!$F$29,0,10*ROW('Sanitation Data'!F56)))</f>
        <v/>
      </c>
      <c r="CW62" s="353" t="str">
        <f ca="1">+IF(OFFSET('Sanitation Data'!$F$30,0,10*ROW('Sanitation Data'!F56))="","",OFFSET('Sanitation Data'!$F$30,0,10*ROW('Sanitation Data'!F56)))</f>
        <v/>
      </c>
      <c r="CX62" s="353" t="str">
        <f ca="1">+IF(OFFSET('Sanitation Data'!$F$31,0,10*ROW('Sanitation Data'!F56))="","",OFFSET('Sanitation Data'!$F$31,0,10*ROW('Sanitation Data'!F56)))</f>
        <v/>
      </c>
      <c r="CY62" s="353" t="str">
        <f ca="1">+IF(OFFSET('Sanitation Data'!$F$32,0,10*ROW('Sanitation Data'!F56))="","",OFFSET('Sanitation Data'!$F$32,0,10*ROW('Sanitation Data'!F56)))</f>
        <v/>
      </c>
      <c r="CZ62" s="353" t="str">
        <f ca="1">+IF(OFFSET('Sanitation Data'!$G$28,0,10*ROW('Sanitation Data'!G56))="","",OFFSET('Sanitation Data'!$G$28,0,10*ROW('Sanitation Data'!G56)))</f>
        <v/>
      </c>
      <c r="DA62" s="353" t="str">
        <f ca="1">+IF(OFFSET('Sanitation Data'!$G$29,0,10*ROW('Sanitation Data'!G56))="","",OFFSET('Sanitation Data'!$G$29,0,10*ROW('Sanitation Data'!G56)))</f>
        <v/>
      </c>
      <c r="DB62" s="353" t="str">
        <f ca="1">+IF(OFFSET('Sanitation Data'!$G$30,0,10*ROW('Sanitation Data'!G56))="","",OFFSET('Sanitation Data'!$G$30,0,10*ROW('Sanitation Data'!G56)))</f>
        <v/>
      </c>
      <c r="DC62" s="353" t="str">
        <f ca="1">+IF(OFFSET('Sanitation Data'!$G$31,0,10*ROW('Sanitation Data'!G56))="","",OFFSET('Sanitation Data'!$G$31,0,10*ROW('Sanitation Data'!G56)))</f>
        <v/>
      </c>
      <c r="DD62" s="353" t="str">
        <f ca="1">+IF(OFFSET('Sanitation Data'!$G$32,0,10*ROW('Sanitation Data'!G56))="","",OFFSET('Sanitation Data'!$G$32,0,10*ROW('Sanitation Data'!G56)))</f>
        <v/>
      </c>
      <c r="DE62" s="353" t="str">
        <f ca="1">+IF(OFFSET('Sanitation Data'!$H$28,0,10*ROW('Sanitation Data'!H56))="","",OFFSET('Sanitation Data'!$H$28,0,10*ROW('Sanitation Data'!H56)))</f>
        <v/>
      </c>
      <c r="DF62" s="353" t="str">
        <f ca="1">+IF(OFFSET('Sanitation Data'!$H$29,0,10*ROW('Sanitation Data'!H56))="","",OFFSET('Sanitation Data'!$H$29,0,10*ROW('Sanitation Data'!H56)))</f>
        <v/>
      </c>
      <c r="DG62" s="353" t="str">
        <f ca="1">+IF(OFFSET('Sanitation Data'!$H$30,0,10*ROW('Sanitation Data'!H56))="","",OFFSET('Sanitation Data'!$H$30,0,10*ROW('Sanitation Data'!H56)))</f>
        <v/>
      </c>
      <c r="DH62" s="353" t="str">
        <f ca="1">+IF(OFFSET('Sanitation Data'!$H$31,0,10*ROW('Sanitation Data'!H56))="","",OFFSET('Sanitation Data'!$H$31,0,10*ROW('Sanitation Data'!H56)))</f>
        <v/>
      </c>
      <c r="DI62" s="353" t="str">
        <f ca="1">+IF(OFFSET('Sanitation Data'!$H$32,0,10*ROW('Sanitation Data'!H56))="","",OFFSET('Sanitation Data'!$H$32,0,10*ROW('Sanitation Data'!H56)))</f>
        <v/>
      </c>
      <c r="DJ62" s="353" t="str">
        <f ca="1">+IF(OFFSET('Sanitation Data'!$I$28,0,10*ROW('Sanitation Data'!I56))="","",OFFSET('Sanitation Data'!$I$28,0,10*ROW('Sanitation Data'!I56)))</f>
        <v/>
      </c>
      <c r="DK62" s="353" t="str">
        <f ca="1">+IF(OFFSET('Sanitation Data'!$I$29,0,10*ROW('Sanitation Data'!I56))="","",OFFSET('Sanitation Data'!$I$29,0,10*ROW('Sanitation Data'!I56)))</f>
        <v/>
      </c>
      <c r="DL62" s="353" t="str">
        <f ca="1">+IF(OFFSET('Sanitation Data'!$I$30,0,10*ROW('Sanitation Data'!I56))="","",OFFSET('Sanitation Data'!$I$30,0,10*ROW('Sanitation Data'!I56)))</f>
        <v/>
      </c>
      <c r="DM62" s="353" t="str">
        <f ca="1">+IF(OFFSET('Sanitation Data'!$I$31,0,10*ROW('Sanitation Data'!I56))="","",OFFSET('Sanitation Data'!$I$31,0,10*ROW('Sanitation Data'!I56)))</f>
        <v/>
      </c>
      <c r="DN62" s="353" t="str">
        <f ca="1">+IF(OFFSET('Sanitation Data'!$I$32,0,10*ROW('Sanitation Data'!I56))="","",OFFSET('Sanitation Data'!$I$32,0,10*ROW('Sanitation Data'!I56)))</f>
        <v/>
      </c>
      <c r="DO62" s="353" t="str">
        <f ca="1">+IF(OFFSET('Hygiene Data'!$D$11,0,10*ROW('Hygiene Data'!D56))="","",OFFSET('Hygiene Data'!$D$11,0,10*ROW('Hygiene Data'!D56)))</f>
        <v/>
      </c>
      <c r="DP62" s="353" t="str">
        <f ca="1">+IF(OFFSET('Hygiene Data'!$D$12,0,10*ROW('Hygiene Data'!D56))="","",OFFSET('Hygiene Data'!$D$12,0,10*ROW('Hygiene Data'!D56)))</f>
        <v/>
      </c>
      <c r="DQ62" s="353" t="str">
        <f ca="1">+IF(OFFSET('Hygiene Data'!$D$13,0,10*ROW('Hygiene Data'!D56))="","",OFFSET('Hygiene Data'!$D$13,0,10*ROW('Hygiene Data'!D56)))</f>
        <v/>
      </c>
      <c r="DR62" s="353" t="str">
        <f ca="1">+IF(OFFSET('Hygiene Data'!$E$11,0,10*ROW('Hygiene Data'!E56))="","",OFFSET('Hygiene Data'!$E$11,0,10*ROW('Hygiene Data'!E56)))</f>
        <v/>
      </c>
      <c r="DS62" s="353" t="str">
        <f ca="1">+IF(OFFSET('Hygiene Data'!$E$12,0,10*ROW('Hygiene Data'!E56))="","",OFFSET('Hygiene Data'!$E$12,0,10*ROW('Hygiene Data'!E56)))</f>
        <v/>
      </c>
      <c r="DT62" s="353" t="str">
        <f ca="1">+IF(OFFSET('Hygiene Data'!$E$13,0,10*ROW('Hygiene Data'!E56))="","",OFFSET('Hygiene Data'!$E$13,0,10*ROW('Hygiene Data'!E56)))</f>
        <v/>
      </c>
      <c r="DU62" s="353" t="str">
        <f ca="1">+IF(OFFSET('Hygiene Data'!$F$11,0,10*ROW('Hygiene Data'!F56))="","",OFFSET('Hygiene Data'!$F$11,0,10*ROW('Hygiene Data'!F56)))</f>
        <v/>
      </c>
      <c r="DV62" s="353" t="str">
        <f ca="1">+IF(OFFSET('Hygiene Data'!$F$12,0,10*ROW('Hygiene Data'!F56))="","",OFFSET('Hygiene Data'!$F$12,0,10*ROW('Hygiene Data'!F56)))</f>
        <v/>
      </c>
      <c r="DW62" s="353" t="str">
        <f ca="1">+IF(OFFSET('Hygiene Data'!$F$13,0,10*ROW('Hygiene Data'!F56))="","",OFFSET('Hygiene Data'!$F$13,0,10*ROW('Hygiene Data'!F56)))</f>
        <v/>
      </c>
      <c r="DX62" s="353" t="str">
        <f ca="1">+IF(OFFSET('Hygiene Data'!$G$11,0,10*ROW('Hygiene Data'!G56))="","",OFFSET('Hygiene Data'!$G$11,0,10*ROW('Hygiene Data'!G56)))</f>
        <v/>
      </c>
      <c r="DY62" s="353" t="str">
        <f ca="1">+IF(OFFSET('Hygiene Data'!$G$12,0,10*ROW('Hygiene Data'!G56))="","",OFFSET('Hygiene Data'!$G$12,0,10*ROW('Hygiene Data'!G56)))</f>
        <v/>
      </c>
      <c r="DZ62" s="353" t="str">
        <f ca="1">+IF(OFFSET('Hygiene Data'!$G$13,0,10*ROW('Hygiene Data'!G56))="","",OFFSET('Hygiene Data'!$G$13,0,10*ROW('Hygiene Data'!G56)))</f>
        <v/>
      </c>
      <c r="EA62" s="353" t="str">
        <f ca="1">+IF(OFFSET('Hygiene Data'!$H$11,0,10*ROW('Hygiene Data'!H56))="","",OFFSET('Hygiene Data'!$H$11,0,10*ROW('Hygiene Data'!H56)))</f>
        <v/>
      </c>
      <c r="EB62" s="353" t="str">
        <f ca="1">+IF(OFFSET('Hygiene Data'!$H$12,0,10*ROW('Hygiene Data'!H56))="","",OFFSET('Hygiene Data'!$H$12,0,10*ROW('Hygiene Data'!H56)))</f>
        <v/>
      </c>
      <c r="EC62" s="353" t="str">
        <f ca="1">+IF(OFFSET('Hygiene Data'!$H$13,0,10*ROW('Hygiene Data'!H56))="","",OFFSET('Hygiene Data'!$H$13,0,10*ROW('Hygiene Data'!H56)))</f>
        <v/>
      </c>
      <c r="ED62" s="353" t="str">
        <f ca="1">+IF(OFFSET('Hygiene Data'!$I$11,0,10*ROW('Hygiene Data'!I56))="","",OFFSET('Hygiene Data'!$I$11,0,10*ROW('Hygiene Data'!I56)))</f>
        <v/>
      </c>
      <c r="EE62" s="353" t="str">
        <f ca="1">+IF(OFFSET('Hygiene Data'!$I$12,0,10*ROW('Hygiene Data'!I56))="","",OFFSET('Hygiene Data'!$I$12,0,10*ROW('Hygiene Data'!I56)))</f>
        <v/>
      </c>
      <c r="EF62" s="353" t="str">
        <f ca="1">+IF(OFFSET('Hygiene Data'!$I$13,0,10*ROW('Hygiene Data'!I56))="","",OFFSET('Hygiene Data'!$I$13,0,10*ROW('Hygiene Data'!I56)))</f>
        <v/>
      </c>
    </row>
    <row r="63" spans="1:136" x14ac:dyDescent="0.25">
      <c r="A63" s="462" t="str">
        <f ca="1">+IF(OFFSET('Water Data'!$B$2,0,10*ROW('Water Data'!E57))="","",OFFSET('Water Data'!$B$2,0,10*ROW('Water Data'!E57)))</f>
        <v/>
      </c>
      <c r="B63" s="46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89" t="str">
        <f t="shared" ca="1" si="0"/>
        <v/>
      </c>
      <c r="D63" s="49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6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3" t="str">
        <f ca="1">+IF(OFFSET('Water Data'!$D$27,0,10*ROW('Water Data'!D57))="","",OFFSET('Water Data'!$D$27,0,10*ROW('Water Data'!D57)))</f>
        <v/>
      </c>
      <c r="BT63" s="353" t="str">
        <f ca="1">+IF(OFFSET('Water Data'!$D$28,0,10*ROW('Water Data'!D57))="","",OFFSET('Water Data'!$D$28,0,10*ROW('Water Data'!D57)))</f>
        <v/>
      </c>
      <c r="BU63" s="353" t="str">
        <f ca="1">+IF(OFFSET('Water Data'!$D$29,0,10*ROW('Water Data'!D57))="","",OFFSET('Water Data'!$D$29,0,10*ROW('Water Data'!D57)))</f>
        <v/>
      </c>
      <c r="BV63" s="353" t="str">
        <f ca="1">+IF(OFFSET('Water Data'!$E$27,0,10*ROW('Water Data'!E57))="","",OFFSET('Water Data'!$E$27,0,10*ROW('Water Data'!E57)))</f>
        <v/>
      </c>
      <c r="BW63" s="353" t="str">
        <f ca="1">+IF(OFFSET('Water Data'!$E$28,0,10*ROW('Water Data'!E57))="","",OFFSET('Water Data'!$E$28,0,10*ROW('Water Data'!E57)))</f>
        <v/>
      </c>
      <c r="BX63" s="353" t="str">
        <f ca="1">+IF(OFFSET('Water Data'!$E$29,0,10*ROW('Water Data'!E57))="","",OFFSET('Water Data'!$E$29,0,10*ROW('Water Data'!E57)))</f>
        <v/>
      </c>
      <c r="BY63" s="353" t="str">
        <f ca="1">+IF(OFFSET('Water Data'!$F$27,0,10*ROW('Water Data'!F57))="","",OFFSET('Water Data'!$F$27,0,10*ROW('Water Data'!F57)))</f>
        <v/>
      </c>
      <c r="BZ63" s="353" t="str">
        <f ca="1">+IF(OFFSET('Water Data'!$F$28,0,10*ROW('Water Data'!F57))="","",OFFSET('Water Data'!$F$28,0,10*ROW('Water Data'!F57)))</f>
        <v/>
      </c>
      <c r="CA63" s="353" t="str">
        <f ca="1">+IF(OFFSET('Water Data'!$F$29,0,10*ROW('Water Data'!F57))="","",OFFSET('Water Data'!$F$29,0,10*ROW('Water Data'!F57)))</f>
        <v/>
      </c>
      <c r="CB63" s="353" t="str">
        <f ca="1">+IF(OFFSET('Water Data'!$G$27,0,10*ROW('Water Data'!G57))="","",OFFSET('Water Data'!$G$27,0,10*ROW('Water Data'!G57)))</f>
        <v/>
      </c>
      <c r="CC63" s="353" t="str">
        <f ca="1">+IF(OFFSET('Water Data'!$G$28,0,10*ROW('Water Data'!G57))="","",OFFSET('Water Data'!$G$28,0,10*ROW('Water Data'!G57)))</f>
        <v/>
      </c>
      <c r="CD63" s="353" t="str">
        <f ca="1">+IF(OFFSET('Water Data'!$G$29,0,10*ROW('Water Data'!G57))="","",OFFSET('Water Data'!$G$29,0,10*ROW('Water Data'!G57)))</f>
        <v/>
      </c>
      <c r="CE63" s="353" t="str">
        <f ca="1">+IF(OFFSET('Water Data'!$H$27,0,10*ROW('Water Data'!H57))="","",OFFSET('Water Data'!$H$27,0,10*ROW('Water Data'!H57)))</f>
        <v/>
      </c>
      <c r="CF63" s="353" t="str">
        <f ca="1">+IF(OFFSET('Water Data'!$H$28,0,10*ROW('Water Data'!H57))="","",OFFSET('Water Data'!$H$28,0,10*ROW('Water Data'!H57)))</f>
        <v/>
      </c>
      <c r="CG63" s="353" t="str">
        <f ca="1">+IF(OFFSET('Water Data'!$H$29,0,10*ROW('Water Data'!H57))="","",OFFSET('Water Data'!$H$29,0,10*ROW('Water Data'!H57)))</f>
        <v/>
      </c>
      <c r="CH63" s="353" t="str">
        <f ca="1">+IF(OFFSET('Water Data'!$I$27,0,10*ROW('Water Data'!I57))="","",OFFSET('Water Data'!$I$27,0,10*ROW('Water Data'!I57)))</f>
        <v/>
      </c>
      <c r="CI63" s="353" t="str">
        <f ca="1">+IF(OFFSET('Water Data'!$I$28,0,10*ROW('Water Data'!I57))="","",OFFSET('Water Data'!$I$28,0,10*ROW('Water Data'!I57)))</f>
        <v/>
      </c>
      <c r="CJ63" s="353" t="str">
        <f ca="1">+IF(OFFSET('Water Data'!$I$29,0,10*ROW('Water Data'!I57))="","",OFFSET('Water Data'!$I$29,0,10*ROW('Water Data'!I57)))</f>
        <v/>
      </c>
      <c r="CK63" s="353" t="str">
        <f ca="1">+IF(OFFSET('Sanitation Data'!$D$28,0,10*ROW('Sanitation Data'!D57))="","",OFFSET('Sanitation Data'!$D$28,0,10*ROW('Sanitation Data'!D57)))</f>
        <v/>
      </c>
      <c r="CL63" s="353" t="str">
        <f ca="1">+IF(OFFSET('Sanitation Data'!$D$29,0,10*ROW('Sanitation Data'!D57))="","",OFFSET('Sanitation Data'!$D$29,0,10*ROW('Sanitation Data'!D57)))</f>
        <v/>
      </c>
      <c r="CM63" s="353" t="str">
        <f ca="1">+IF(OFFSET('Sanitation Data'!$D$30,0,10*ROW('Sanitation Data'!D57))="","",OFFSET('Sanitation Data'!$D$30,0,10*ROW('Sanitation Data'!D57)))</f>
        <v/>
      </c>
      <c r="CN63" s="353" t="str">
        <f ca="1">+IF(OFFSET('Sanitation Data'!$D$31,0,10*ROW('Sanitation Data'!D57))="","",OFFSET('Sanitation Data'!$D$31,0,10*ROW('Sanitation Data'!D57)))</f>
        <v/>
      </c>
      <c r="CO63" s="353" t="str">
        <f ca="1">+IF(OFFSET('Sanitation Data'!$D$32,0,10*ROW('Sanitation Data'!D57))="","",OFFSET('Sanitation Data'!$D$32,0,10*ROW('Sanitation Data'!D57)))</f>
        <v/>
      </c>
      <c r="CP63" s="353" t="str">
        <f ca="1">+IF(OFFSET('Sanitation Data'!$E$28,0,10*ROW('Sanitation Data'!E57))="","",OFFSET('Sanitation Data'!$E$28,0,10*ROW('Sanitation Data'!E57)))</f>
        <v/>
      </c>
      <c r="CQ63" s="353" t="str">
        <f ca="1">+IF(OFFSET('Sanitation Data'!$E$29,0,10*ROW('Sanitation Data'!E57))="","",OFFSET('Sanitation Data'!$E$29,0,10*ROW('Sanitation Data'!E57)))</f>
        <v/>
      </c>
      <c r="CR63" s="353" t="str">
        <f ca="1">+IF(OFFSET('Sanitation Data'!$E$30,0,10*ROW('Sanitation Data'!E57))="","",OFFSET('Sanitation Data'!$E$30,0,10*ROW('Sanitation Data'!E57)))</f>
        <v/>
      </c>
      <c r="CS63" s="353" t="str">
        <f ca="1">+IF(OFFSET('Sanitation Data'!$E$31,0,10*ROW('Sanitation Data'!E57))="","",OFFSET('Sanitation Data'!$E$31,0,10*ROW('Sanitation Data'!E57)))</f>
        <v/>
      </c>
      <c r="CT63" s="353" t="str">
        <f ca="1">+IF(OFFSET('Sanitation Data'!$E$32,0,10*ROW('Sanitation Data'!E57))="","",OFFSET('Sanitation Data'!$E$32,0,10*ROW('Sanitation Data'!E57)))</f>
        <v/>
      </c>
      <c r="CU63" s="353" t="str">
        <f ca="1">+IF(OFFSET('Sanitation Data'!$F$28,0,10*ROW('Sanitation Data'!F57))="","",OFFSET('Sanitation Data'!$F$28,0,10*ROW('Sanitation Data'!F57)))</f>
        <v/>
      </c>
      <c r="CV63" s="353" t="str">
        <f ca="1">+IF(OFFSET('Sanitation Data'!$F$29,0,10*ROW('Sanitation Data'!F57))="","",OFFSET('Sanitation Data'!$F$29,0,10*ROW('Sanitation Data'!F57)))</f>
        <v/>
      </c>
      <c r="CW63" s="353" t="str">
        <f ca="1">+IF(OFFSET('Sanitation Data'!$F$30,0,10*ROW('Sanitation Data'!F57))="","",OFFSET('Sanitation Data'!$F$30,0,10*ROW('Sanitation Data'!F57)))</f>
        <v/>
      </c>
      <c r="CX63" s="353" t="str">
        <f ca="1">+IF(OFFSET('Sanitation Data'!$F$31,0,10*ROW('Sanitation Data'!F57))="","",OFFSET('Sanitation Data'!$F$31,0,10*ROW('Sanitation Data'!F57)))</f>
        <v/>
      </c>
      <c r="CY63" s="353" t="str">
        <f ca="1">+IF(OFFSET('Sanitation Data'!$F$32,0,10*ROW('Sanitation Data'!F57))="","",OFFSET('Sanitation Data'!$F$32,0,10*ROW('Sanitation Data'!F57)))</f>
        <v/>
      </c>
      <c r="CZ63" s="353" t="str">
        <f ca="1">+IF(OFFSET('Sanitation Data'!$G$28,0,10*ROW('Sanitation Data'!G57))="","",OFFSET('Sanitation Data'!$G$28,0,10*ROW('Sanitation Data'!G57)))</f>
        <v/>
      </c>
      <c r="DA63" s="353" t="str">
        <f ca="1">+IF(OFFSET('Sanitation Data'!$G$29,0,10*ROW('Sanitation Data'!G57))="","",OFFSET('Sanitation Data'!$G$29,0,10*ROW('Sanitation Data'!G57)))</f>
        <v/>
      </c>
      <c r="DB63" s="353" t="str">
        <f ca="1">+IF(OFFSET('Sanitation Data'!$G$30,0,10*ROW('Sanitation Data'!G57))="","",OFFSET('Sanitation Data'!$G$30,0,10*ROW('Sanitation Data'!G57)))</f>
        <v/>
      </c>
      <c r="DC63" s="353" t="str">
        <f ca="1">+IF(OFFSET('Sanitation Data'!$G$31,0,10*ROW('Sanitation Data'!G57))="","",OFFSET('Sanitation Data'!$G$31,0,10*ROW('Sanitation Data'!G57)))</f>
        <v/>
      </c>
      <c r="DD63" s="353" t="str">
        <f ca="1">+IF(OFFSET('Sanitation Data'!$G$32,0,10*ROW('Sanitation Data'!G57))="","",OFFSET('Sanitation Data'!$G$32,0,10*ROW('Sanitation Data'!G57)))</f>
        <v/>
      </c>
      <c r="DE63" s="353" t="str">
        <f ca="1">+IF(OFFSET('Sanitation Data'!$H$28,0,10*ROW('Sanitation Data'!H57))="","",OFFSET('Sanitation Data'!$H$28,0,10*ROW('Sanitation Data'!H57)))</f>
        <v/>
      </c>
      <c r="DF63" s="353" t="str">
        <f ca="1">+IF(OFFSET('Sanitation Data'!$H$29,0,10*ROW('Sanitation Data'!H57))="","",OFFSET('Sanitation Data'!$H$29,0,10*ROW('Sanitation Data'!H57)))</f>
        <v/>
      </c>
      <c r="DG63" s="353" t="str">
        <f ca="1">+IF(OFFSET('Sanitation Data'!$H$30,0,10*ROW('Sanitation Data'!H57))="","",OFFSET('Sanitation Data'!$H$30,0,10*ROW('Sanitation Data'!H57)))</f>
        <v/>
      </c>
      <c r="DH63" s="353" t="str">
        <f ca="1">+IF(OFFSET('Sanitation Data'!$H$31,0,10*ROW('Sanitation Data'!H57))="","",OFFSET('Sanitation Data'!$H$31,0,10*ROW('Sanitation Data'!H57)))</f>
        <v/>
      </c>
      <c r="DI63" s="353" t="str">
        <f ca="1">+IF(OFFSET('Sanitation Data'!$H$32,0,10*ROW('Sanitation Data'!H57))="","",OFFSET('Sanitation Data'!$H$32,0,10*ROW('Sanitation Data'!H57)))</f>
        <v/>
      </c>
      <c r="DJ63" s="353" t="str">
        <f ca="1">+IF(OFFSET('Sanitation Data'!$I$28,0,10*ROW('Sanitation Data'!I57))="","",OFFSET('Sanitation Data'!$I$28,0,10*ROW('Sanitation Data'!I57)))</f>
        <v/>
      </c>
      <c r="DK63" s="353" t="str">
        <f ca="1">+IF(OFFSET('Sanitation Data'!$I$29,0,10*ROW('Sanitation Data'!I57))="","",OFFSET('Sanitation Data'!$I$29,0,10*ROW('Sanitation Data'!I57)))</f>
        <v/>
      </c>
      <c r="DL63" s="353" t="str">
        <f ca="1">+IF(OFFSET('Sanitation Data'!$I$30,0,10*ROW('Sanitation Data'!I57))="","",OFFSET('Sanitation Data'!$I$30,0,10*ROW('Sanitation Data'!I57)))</f>
        <v/>
      </c>
      <c r="DM63" s="353" t="str">
        <f ca="1">+IF(OFFSET('Sanitation Data'!$I$31,0,10*ROW('Sanitation Data'!I57))="","",OFFSET('Sanitation Data'!$I$31,0,10*ROW('Sanitation Data'!I57)))</f>
        <v/>
      </c>
      <c r="DN63" s="353" t="str">
        <f ca="1">+IF(OFFSET('Sanitation Data'!$I$32,0,10*ROW('Sanitation Data'!I57))="","",OFFSET('Sanitation Data'!$I$32,0,10*ROW('Sanitation Data'!I57)))</f>
        <v/>
      </c>
      <c r="DO63" s="353" t="str">
        <f ca="1">+IF(OFFSET('Hygiene Data'!$D$11,0,10*ROW('Hygiene Data'!D57))="","",OFFSET('Hygiene Data'!$D$11,0,10*ROW('Hygiene Data'!D57)))</f>
        <v/>
      </c>
      <c r="DP63" s="353" t="str">
        <f ca="1">+IF(OFFSET('Hygiene Data'!$D$12,0,10*ROW('Hygiene Data'!D57))="","",OFFSET('Hygiene Data'!$D$12,0,10*ROW('Hygiene Data'!D57)))</f>
        <v/>
      </c>
      <c r="DQ63" s="353" t="str">
        <f ca="1">+IF(OFFSET('Hygiene Data'!$D$13,0,10*ROW('Hygiene Data'!D57))="","",OFFSET('Hygiene Data'!$D$13,0,10*ROW('Hygiene Data'!D57)))</f>
        <v/>
      </c>
      <c r="DR63" s="353" t="str">
        <f ca="1">+IF(OFFSET('Hygiene Data'!$E$11,0,10*ROW('Hygiene Data'!E57))="","",OFFSET('Hygiene Data'!$E$11,0,10*ROW('Hygiene Data'!E57)))</f>
        <v/>
      </c>
      <c r="DS63" s="353" t="str">
        <f ca="1">+IF(OFFSET('Hygiene Data'!$E$12,0,10*ROW('Hygiene Data'!E57))="","",OFFSET('Hygiene Data'!$E$12,0,10*ROW('Hygiene Data'!E57)))</f>
        <v/>
      </c>
      <c r="DT63" s="353" t="str">
        <f ca="1">+IF(OFFSET('Hygiene Data'!$E$13,0,10*ROW('Hygiene Data'!E57))="","",OFFSET('Hygiene Data'!$E$13,0,10*ROW('Hygiene Data'!E57)))</f>
        <v/>
      </c>
      <c r="DU63" s="353" t="str">
        <f ca="1">+IF(OFFSET('Hygiene Data'!$F$11,0,10*ROW('Hygiene Data'!F57))="","",OFFSET('Hygiene Data'!$F$11,0,10*ROW('Hygiene Data'!F57)))</f>
        <v/>
      </c>
      <c r="DV63" s="353" t="str">
        <f ca="1">+IF(OFFSET('Hygiene Data'!$F$12,0,10*ROW('Hygiene Data'!F57))="","",OFFSET('Hygiene Data'!$F$12,0,10*ROW('Hygiene Data'!F57)))</f>
        <v/>
      </c>
      <c r="DW63" s="353" t="str">
        <f ca="1">+IF(OFFSET('Hygiene Data'!$F$13,0,10*ROW('Hygiene Data'!F57))="","",OFFSET('Hygiene Data'!$F$13,0,10*ROW('Hygiene Data'!F57)))</f>
        <v/>
      </c>
      <c r="DX63" s="353" t="str">
        <f ca="1">+IF(OFFSET('Hygiene Data'!$G$11,0,10*ROW('Hygiene Data'!G57))="","",OFFSET('Hygiene Data'!$G$11,0,10*ROW('Hygiene Data'!G57)))</f>
        <v/>
      </c>
      <c r="DY63" s="353" t="str">
        <f ca="1">+IF(OFFSET('Hygiene Data'!$G$12,0,10*ROW('Hygiene Data'!G57))="","",OFFSET('Hygiene Data'!$G$12,0,10*ROW('Hygiene Data'!G57)))</f>
        <v/>
      </c>
      <c r="DZ63" s="353" t="str">
        <f ca="1">+IF(OFFSET('Hygiene Data'!$G$13,0,10*ROW('Hygiene Data'!G57))="","",OFFSET('Hygiene Data'!$G$13,0,10*ROW('Hygiene Data'!G57)))</f>
        <v/>
      </c>
      <c r="EA63" s="353" t="str">
        <f ca="1">+IF(OFFSET('Hygiene Data'!$H$11,0,10*ROW('Hygiene Data'!H57))="","",OFFSET('Hygiene Data'!$H$11,0,10*ROW('Hygiene Data'!H57)))</f>
        <v/>
      </c>
      <c r="EB63" s="353" t="str">
        <f ca="1">+IF(OFFSET('Hygiene Data'!$H$12,0,10*ROW('Hygiene Data'!H57))="","",OFFSET('Hygiene Data'!$H$12,0,10*ROW('Hygiene Data'!H57)))</f>
        <v/>
      </c>
      <c r="EC63" s="353" t="str">
        <f ca="1">+IF(OFFSET('Hygiene Data'!$H$13,0,10*ROW('Hygiene Data'!H57))="","",OFFSET('Hygiene Data'!$H$13,0,10*ROW('Hygiene Data'!H57)))</f>
        <v/>
      </c>
      <c r="ED63" s="353" t="str">
        <f ca="1">+IF(OFFSET('Hygiene Data'!$I$11,0,10*ROW('Hygiene Data'!I57))="","",OFFSET('Hygiene Data'!$I$11,0,10*ROW('Hygiene Data'!I57)))</f>
        <v/>
      </c>
      <c r="EE63" s="353" t="str">
        <f ca="1">+IF(OFFSET('Hygiene Data'!$I$12,0,10*ROW('Hygiene Data'!I57))="","",OFFSET('Hygiene Data'!$I$12,0,10*ROW('Hygiene Data'!I57)))</f>
        <v/>
      </c>
      <c r="EF63" s="353" t="str">
        <f ca="1">+IF(OFFSET('Hygiene Data'!$I$13,0,10*ROW('Hygiene Data'!I57))="","",OFFSET('Hygiene Data'!$I$13,0,10*ROW('Hygiene Data'!I57)))</f>
        <v/>
      </c>
    </row>
    <row r="64" spans="1:136" x14ac:dyDescent="0.25">
      <c r="A64" s="462" t="str">
        <f ca="1">+IF(OFFSET('Water Data'!$B$2,0,10*ROW('Water Data'!E58))="","",OFFSET('Water Data'!$B$2,0,10*ROW('Water Data'!E58)))</f>
        <v/>
      </c>
      <c r="B64" s="46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89" t="str">
        <f t="shared" ca="1" si="0"/>
        <v/>
      </c>
      <c r="D64" s="49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6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3" t="str">
        <f ca="1">+IF(OFFSET('Water Data'!$D$27,0,10*ROW('Water Data'!D58))="","",OFFSET('Water Data'!$D$27,0,10*ROW('Water Data'!D58)))</f>
        <v/>
      </c>
      <c r="BT64" s="353" t="str">
        <f ca="1">+IF(OFFSET('Water Data'!$D$28,0,10*ROW('Water Data'!D58))="","",OFFSET('Water Data'!$D$28,0,10*ROW('Water Data'!D58)))</f>
        <v/>
      </c>
      <c r="BU64" s="353" t="str">
        <f ca="1">+IF(OFFSET('Water Data'!$D$29,0,10*ROW('Water Data'!D58))="","",OFFSET('Water Data'!$D$29,0,10*ROW('Water Data'!D58)))</f>
        <v/>
      </c>
      <c r="BV64" s="353" t="str">
        <f ca="1">+IF(OFFSET('Water Data'!$E$27,0,10*ROW('Water Data'!E58))="","",OFFSET('Water Data'!$E$27,0,10*ROW('Water Data'!E58)))</f>
        <v/>
      </c>
      <c r="BW64" s="353" t="str">
        <f ca="1">+IF(OFFSET('Water Data'!$E$28,0,10*ROW('Water Data'!E58))="","",OFFSET('Water Data'!$E$28,0,10*ROW('Water Data'!E58)))</f>
        <v/>
      </c>
      <c r="BX64" s="353" t="str">
        <f ca="1">+IF(OFFSET('Water Data'!$E$29,0,10*ROW('Water Data'!E58))="","",OFFSET('Water Data'!$E$29,0,10*ROW('Water Data'!E58)))</f>
        <v/>
      </c>
      <c r="BY64" s="353" t="str">
        <f ca="1">+IF(OFFSET('Water Data'!$F$27,0,10*ROW('Water Data'!F58))="","",OFFSET('Water Data'!$F$27,0,10*ROW('Water Data'!F58)))</f>
        <v/>
      </c>
      <c r="BZ64" s="353" t="str">
        <f ca="1">+IF(OFFSET('Water Data'!$F$28,0,10*ROW('Water Data'!F58))="","",OFFSET('Water Data'!$F$28,0,10*ROW('Water Data'!F58)))</f>
        <v/>
      </c>
      <c r="CA64" s="353" t="str">
        <f ca="1">+IF(OFFSET('Water Data'!$F$29,0,10*ROW('Water Data'!F58))="","",OFFSET('Water Data'!$F$29,0,10*ROW('Water Data'!F58)))</f>
        <v/>
      </c>
      <c r="CB64" s="353" t="str">
        <f ca="1">+IF(OFFSET('Water Data'!$G$27,0,10*ROW('Water Data'!G58))="","",OFFSET('Water Data'!$G$27,0,10*ROW('Water Data'!G58)))</f>
        <v/>
      </c>
      <c r="CC64" s="353" t="str">
        <f ca="1">+IF(OFFSET('Water Data'!$G$28,0,10*ROW('Water Data'!G58))="","",OFFSET('Water Data'!$G$28,0,10*ROW('Water Data'!G58)))</f>
        <v/>
      </c>
      <c r="CD64" s="353" t="str">
        <f ca="1">+IF(OFFSET('Water Data'!$G$29,0,10*ROW('Water Data'!G58))="","",OFFSET('Water Data'!$G$29,0,10*ROW('Water Data'!G58)))</f>
        <v/>
      </c>
      <c r="CE64" s="353" t="str">
        <f ca="1">+IF(OFFSET('Water Data'!$H$27,0,10*ROW('Water Data'!H58))="","",OFFSET('Water Data'!$H$27,0,10*ROW('Water Data'!H58)))</f>
        <v/>
      </c>
      <c r="CF64" s="353" t="str">
        <f ca="1">+IF(OFFSET('Water Data'!$H$28,0,10*ROW('Water Data'!H58))="","",OFFSET('Water Data'!$H$28,0,10*ROW('Water Data'!H58)))</f>
        <v/>
      </c>
      <c r="CG64" s="353" t="str">
        <f ca="1">+IF(OFFSET('Water Data'!$H$29,0,10*ROW('Water Data'!H58))="","",OFFSET('Water Data'!$H$29,0,10*ROW('Water Data'!H58)))</f>
        <v/>
      </c>
      <c r="CH64" s="353" t="str">
        <f ca="1">+IF(OFFSET('Water Data'!$I$27,0,10*ROW('Water Data'!I58))="","",OFFSET('Water Data'!$I$27,0,10*ROW('Water Data'!I58)))</f>
        <v/>
      </c>
      <c r="CI64" s="353" t="str">
        <f ca="1">+IF(OFFSET('Water Data'!$I$28,0,10*ROW('Water Data'!I58))="","",OFFSET('Water Data'!$I$28,0,10*ROW('Water Data'!I58)))</f>
        <v/>
      </c>
      <c r="CJ64" s="353" t="str">
        <f ca="1">+IF(OFFSET('Water Data'!$I$29,0,10*ROW('Water Data'!I58))="","",OFFSET('Water Data'!$I$29,0,10*ROW('Water Data'!I58)))</f>
        <v/>
      </c>
      <c r="CK64" s="353" t="str">
        <f ca="1">+IF(OFFSET('Sanitation Data'!$D$28,0,10*ROW('Sanitation Data'!D58))="","",OFFSET('Sanitation Data'!$D$28,0,10*ROW('Sanitation Data'!D58)))</f>
        <v/>
      </c>
      <c r="CL64" s="353" t="str">
        <f ca="1">+IF(OFFSET('Sanitation Data'!$D$29,0,10*ROW('Sanitation Data'!D58))="","",OFFSET('Sanitation Data'!$D$29,0,10*ROW('Sanitation Data'!D58)))</f>
        <v/>
      </c>
      <c r="CM64" s="353" t="str">
        <f ca="1">+IF(OFFSET('Sanitation Data'!$D$30,0,10*ROW('Sanitation Data'!D58))="","",OFFSET('Sanitation Data'!$D$30,0,10*ROW('Sanitation Data'!D58)))</f>
        <v/>
      </c>
      <c r="CN64" s="353" t="str">
        <f ca="1">+IF(OFFSET('Sanitation Data'!$D$31,0,10*ROW('Sanitation Data'!D58))="","",OFFSET('Sanitation Data'!$D$31,0,10*ROW('Sanitation Data'!D58)))</f>
        <v/>
      </c>
      <c r="CO64" s="353" t="str">
        <f ca="1">+IF(OFFSET('Sanitation Data'!$D$32,0,10*ROW('Sanitation Data'!D58))="","",OFFSET('Sanitation Data'!$D$32,0,10*ROW('Sanitation Data'!D58)))</f>
        <v/>
      </c>
      <c r="CP64" s="353" t="str">
        <f ca="1">+IF(OFFSET('Sanitation Data'!$E$28,0,10*ROW('Sanitation Data'!E58))="","",OFFSET('Sanitation Data'!$E$28,0,10*ROW('Sanitation Data'!E58)))</f>
        <v/>
      </c>
      <c r="CQ64" s="353" t="str">
        <f ca="1">+IF(OFFSET('Sanitation Data'!$E$29,0,10*ROW('Sanitation Data'!E58))="","",OFFSET('Sanitation Data'!$E$29,0,10*ROW('Sanitation Data'!E58)))</f>
        <v/>
      </c>
      <c r="CR64" s="353" t="str">
        <f ca="1">+IF(OFFSET('Sanitation Data'!$E$30,0,10*ROW('Sanitation Data'!E58))="","",OFFSET('Sanitation Data'!$E$30,0,10*ROW('Sanitation Data'!E58)))</f>
        <v/>
      </c>
      <c r="CS64" s="353" t="str">
        <f ca="1">+IF(OFFSET('Sanitation Data'!$E$31,0,10*ROW('Sanitation Data'!E58))="","",OFFSET('Sanitation Data'!$E$31,0,10*ROW('Sanitation Data'!E58)))</f>
        <v/>
      </c>
      <c r="CT64" s="353" t="str">
        <f ca="1">+IF(OFFSET('Sanitation Data'!$E$32,0,10*ROW('Sanitation Data'!E58))="","",OFFSET('Sanitation Data'!$E$32,0,10*ROW('Sanitation Data'!E58)))</f>
        <v/>
      </c>
      <c r="CU64" s="353" t="str">
        <f ca="1">+IF(OFFSET('Sanitation Data'!$F$28,0,10*ROW('Sanitation Data'!F58))="","",OFFSET('Sanitation Data'!$F$28,0,10*ROW('Sanitation Data'!F58)))</f>
        <v/>
      </c>
      <c r="CV64" s="353" t="str">
        <f ca="1">+IF(OFFSET('Sanitation Data'!$F$29,0,10*ROW('Sanitation Data'!F58))="","",OFFSET('Sanitation Data'!$F$29,0,10*ROW('Sanitation Data'!F58)))</f>
        <v/>
      </c>
      <c r="CW64" s="353" t="str">
        <f ca="1">+IF(OFFSET('Sanitation Data'!$F$30,0,10*ROW('Sanitation Data'!F58))="","",OFFSET('Sanitation Data'!$F$30,0,10*ROW('Sanitation Data'!F58)))</f>
        <v/>
      </c>
      <c r="CX64" s="353" t="str">
        <f ca="1">+IF(OFFSET('Sanitation Data'!$F$31,0,10*ROW('Sanitation Data'!F58))="","",OFFSET('Sanitation Data'!$F$31,0,10*ROW('Sanitation Data'!F58)))</f>
        <v/>
      </c>
      <c r="CY64" s="353" t="str">
        <f ca="1">+IF(OFFSET('Sanitation Data'!$F$32,0,10*ROW('Sanitation Data'!F58))="","",OFFSET('Sanitation Data'!$F$32,0,10*ROW('Sanitation Data'!F58)))</f>
        <v/>
      </c>
      <c r="CZ64" s="353" t="str">
        <f ca="1">+IF(OFFSET('Sanitation Data'!$G$28,0,10*ROW('Sanitation Data'!G58))="","",OFFSET('Sanitation Data'!$G$28,0,10*ROW('Sanitation Data'!G58)))</f>
        <v/>
      </c>
      <c r="DA64" s="353" t="str">
        <f ca="1">+IF(OFFSET('Sanitation Data'!$G$29,0,10*ROW('Sanitation Data'!G58))="","",OFFSET('Sanitation Data'!$G$29,0,10*ROW('Sanitation Data'!G58)))</f>
        <v/>
      </c>
      <c r="DB64" s="353" t="str">
        <f ca="1">+IF(OFFSET('Sanitation Data'!$G$30,0,10*ROW('Sanitation Data'!G58))="","",OFFSET('Sanitation Data'!$G$30,0,10*ROW('Sanitation Data'!G58)))</f>
        <v/>
      </c>
      <c r="DC64" s="353" t="str">
        <f ca="1">+IF(OFFSET('Sanitation Data'!$G$31,0,10*ROW('Sanitation Data'!G58))="","",OFFSET('Sanitation Data'!$G$31,0,10*ROW('Sanitation Data'!G58)))</f>
        <v/>
      </c>
      <c r="DD64" s="353" t="str">
        <f ca="1">+IF(OFFSET('Sanitation Data'!$G$32,0,10*ROW('Sanitation Data'!G58))="","",OFFSET('Sanitation Data'!$G$32,0,10*ROW('Sanitation Data'!G58)))</f>
        <v/>
      </c>
      <c r="DE64" s="353" t="str">
        <f ca="1">+IF(OFFSET('Sanitation Data'!$H$28,0,10*ROW('Sanitation Data'!H58))="","",OFFSET('Sanitation Data'!$H$28,0,10*ROW('Sanitation Data'!H58)))</f>
        <v/>
      </c>
      <c r="DF64" s="353" t="str">
        <f ca="1">+IF(OFFSET('Sanitation Data'!$H$29,0,10*ROW('Sanitation Data'!H58))="","",OFFSET('Sanitation Data'!$H$29,0,10*ROW('Sanitation Data'!H58)))</f>
        <v/>
      </c>
      <c r="DG64" s="353" t="str">
        <f ca="1">+IF(OFFSET('Sanitation Data'!$H$30,0,10*ROW('Sanitation Data'!H58))="","",OFFSET('Sanitation Data'!$H$30,0,10*ROW('Sanitation Data'!H58)))</f>
        <v/>
      </c>
      <c r="DH64" s="353" t="str">
        <f ca="1">+IF(OFFSET('Sanitation Data'!$H$31,0,10*ROW('Sanitation Data'!H58))="","",OFFSET('Sanitation Data'!$H$31,0,10*ROW('Sanitation Data'!H58)))</f>
        <v/>
      </c>
      <c r="DI64" s="353" t="str">
        <f ca="1">+IF(OFFSET('Sanitation Data'!$H$32,0,10*ROW('Sanitation Data'!H58))="","",OFFSET('Sanitation Data'!$H$32,0,10*ROW('Sanitation Data'!H58)))</f>
        <v/>
      </c>
      <c r="DJ64" s="353" t="str">
        <f ca="1">+IF(OFFSET('Sanitation Data'!$I$28,0,10*ROW('Sanitation Data'!I58))="","",OFFSET('Sanitation Data'!$I$28,0,10*ROW('Sanitation Data'!I58)))</f>
        <v/>
      </c>
      <c r="DK64" s="353" t="str">
        <f ca="1">+IF(OFFSET('Sanitation Data'!$I$29,0,10*ROW('Sanitation Data'!I58))="","",OFFSET('Sanitation Data'!$I$29,0,10*ROW('Sanitation Data'!I58)))</f>
        <v/>
      </c>
      <c r="DL64" s="353" t="str">
        <f ca="1">+IF(OFFSET('Sanitation Data'!$I$30,0,10*ROW('Sanitation Data'!I58))="","",OFFSET('Sanitation Data'!$I$30,0,10*ROW('Sanitation Data'!I58)))</f>
        <v/>
      </c>
      <c r="DM64" s="353" t="str">
        <f ca="1">+IF(OFFSET('Sanitation Data'!$I$31,0,10*ROW('Sanitation Data'!I58))="","",OFFSET('Sanitation Data'!$I$31,0,10*ROW('Sanitation Data'!I58)))</f>
        <v/>
      </c>
      <c r="DN64" s="353" t="str">
        <f ca="1">+IF(OFFSET('Sanitation Data'!$I$32,0,10*ROW('Sanitation Data'!I58))="","",OFFSET('Sanitation Data'!$I$32,0,10*ROW('Sanitation Data'!I58)))</f>
        <v/>
      </c>
      <c r="DO64" s="353" t="str">
        <f ca="1">+IF(OFFSET('Hygiene Data'!$D$11,0,10*ROW('Hygiene Data'!D58))="","",OFFSET('Hygiene Data'!$D$11,0,10*ROW('Hygiene Data'!D58)))</f>
        <v/>
      </c>
      <c r="DP64" s="353" t="str">
        <f ca="1">+IF(OFFSET('Hygiene Data'!$D$12,0,10*ROW('Hygiene Data'!D58))="","",OFFSET('Hygiene Data'!$D$12,0,10*ROW('Hygiene Data'!D58)))</f>
        <v/>
      </c>
      <c r="DQ64" s="353" t="str">
        <f ca="1">+IF(OFFSET('Hygiene Data'!$D$13,0,10*ROW('Hygiene Data'!D58))="","",OFFSET('Hygiene Data'!$D$13,0,10*ROW('Hygiene Data'!D58)))</f>
        <v/>
      </c>
      <c r="DR64" s="353" t="str">
        <f ca="1">+IF(OFFSET('Hygiene Data'!$E$11,0,10*ROW('Hygiene Data'!E58))="","",OFFSET('Hygiene Data'!$E$11,0,10*ROW('Hygiene Data'!E58)))</f>
        <v/>
      </c>
      <c r="DS64" s="353" t="str">
        <f ca="1">+IF(OFFSET('Hygiene Data'!$E$12,0,10*ROW('Hygiene Data'!E58))="","",OFFSET('Hygiene Data'!$E$12,0,10*ROW('Hygiene Data'!E58)))</f>
        <v/>
      </c>
      <c r="DT64" s="353" t="str">
        <f ca="1">+IF(OFFSET('Hygiene Data'!$E$13,0,10*ROW('Hygiene Data'!E58))="","",OFFSET('Hygiene Data'!$E$13,0,10*ROW('Hygiene Data'!E58)))</f>
        <v/>
      </c>
      <c r="DU64" s="353" t="str">
        <f ca="1">+IF(OFFSET('Hygiene Data'!$F$11,0,10*ROW('Hygiene Data'!F58))="","",OFFSET('Hygiene Data'!$F$11,0,10*ROW('Hygiene Data'!F58)))</f>
        <v/>
      </c>
      <c r="DV64" s="353" t="str">
        <f ca="1">+IF(OFFSET('Hygiene Data'!$F$12,0,10*ROW('Hygiene Data'!F58))="","",OFFSET('Hygiene Data'!$F$12,0,10*ROW('Hygiene Data'!F58)))</f>
        <v/>
      </c>
      <c r="DW64" s="353" t="str">
        <f ca="1">+IF(OFFSET('Hygiene Data'!$F$13,0,10*ROW('Hygiene Data'!F58))="","",OFFSET('Hygiene Data'!$F$13,0,10*ROW('Hygiene Data'!F58)))</f>
        <v/>
      </c>
      <c r="DX64" s="353" t="str">
        <f ca="1">+IF(OFFSET('Hygiene Data'!$G$11,0,10*ROW('Hygiene Data'!G58))="","",OFFSET('Hygiene Data'!$G$11,0,10*ROW('Hygiene Data'!G58)))</f>
        <v/>
      </c>
      <c r="DY64" s="353" t="str">
        <f ca="1">+IF(OFFSET('Hygiene Data'!$G$12,0,10*ROW('Hygiene Data'!G58))="","",OFFSET('Hygiene Data'!$G$12,0,10*ROW('Hygiene Data'!G58)))</f>
        <v/>
      </c>
      <c r="DZ64" s="353" t="str">
        <f ca="1">+IF(OFFSET('Hygiene Data'!$G$13,0,10*ROW('Hygiene Data'!G58))="","",OFFSET('Hygiene Data'!$G$13,0,10*ROW('Hygiene Data'!G58)))</f>
        <v/>
      </c>
      <c r="EA64" s="353" t="str">
        <f ca="1">+IF(OFFSET('Hygiene Data'!$H$11,0,10*ROW('Hygiene Data'!H58))="","",OFFSET('Hygiene Data'!$H$11,0,10*ROW('Hygiene Data'!H58)))</f>
        <v/>
      </c>
      <c r="EB64" s="353" t="str">
        <f ca="1">+IF(OFFSET('Hygiene Data'!$H$12,0,10*ROW('Hygiene Data'!H58))="","",OFFSET('Hygiene Data'!$H$12,0,10*ROW('Hygiene Data'!H58)))</f>
        <v/>
      </c>
      <c r="EC64" s="353" t="str">
        <f ca="1">+IF(OFFSET('Hygiene Data'!$H$13,0,10*ROW('Hygiene Data'!H58))="","",OFFSET('Hygiene Data'!$H$13,0,10*ROW('Hygiene Data'!H58)))</f>
        <v/>
      </c>
      <c r="ED64" s="353" t="str">
        <f ca="1">+IF(OFFSET('Hygiene Data'!$I$11,0,10*ROW('Hygiene Data'!I58))="","",OFFSET('Hygiene Data'!$I$11,0,10*ROW('Hygiene Data'!I58)))</f>
        <v/>
      </c>
      <c r="EE64" s="353" t="str">
        <f ca="1">+IF(OFFSET('Hygiene Data'!$I$12,0,10*ROW('Hygiene Data'!I58))="","",OFFSET('Hygiene Data'!$I$12,0,10*ROW('Hygiene Data'!I58)))</f>
        <v/>
      </c>
      <c r="EF64" s="353" t="str">
        <f ca="1">+IF(OFFSET('Hygiene Data'!$I$13,0,10*ROW('Hygiene Data'!I58))="","",OFFSET('Hygiene Data'!$I$13,0,10*ROW('Hygiene Data'!I58)))</f>
        <v/>
      </c>
    </row>
    <row r="65" spans="1:136" x14ac:dyDescent="0.25">
      <c r="A65" s="462" t="str">
        <f ca="1">+IF(OFFSET('Water Data'!$B$2,0,10*ROW('Water Data'!E59))="","",OFFSET('Water Data'!$B$2,0,10*ROW('Water Data'!E59)))</f>
        <v/>
      </c>
      <c r="B65" s="46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89" t="str">
        <f t="shared" ca="1" si="0"/>
        <v/>
      </c>
      <c r="D65" s="49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6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3" t="str">
        <f ca="1">+IF(OFFSET('Water Data'!$D$27,0,10*ROW('Water Data'!D59))="","",OFFSET('Water Data'!$D$27,0,10*ROW('Water Data'!D59)))</f>
        <v/>
      </c>
      <c r="BT65" s="353" t="str">
        <f ca="1">+IF(OFFSET('Water Data'!$D$28,0,10*ROW('Water Data'!D59))="","",OFFSET('Water Data'!$D$28,0,10*ROW('Water Data'!D59)))</f>
        <v/>
      </c>
      <c r="BU65" s="353" t="str">
        <f ca="1">+IF(OFFSET('Water Data'!$D$29,0,10*ROW('Water Data'!D59))="","",OFFSET('Water Data'!$D$29,0,10*ROW('Water Data'!D59)))</f>
        <v/>
      </c>
      <c r="BV65" s="353" t="str">
        <f ca="1">+IF(OFFSET('Water Data'!$E$27,0,10*ROW('Water Data'!E59))="","",OFFSET('Water Data'!$E$27,0,10*ROW('Water Data'!E59)))</f>
        <v/>
      </c>
      <c r="BW65" s="353" t="str">
        <f ca="1">+IF(OFFSET('Water Data'!$E$28,0,10*ROW('Water Data'!E59))="","",OFFSET('Water Data'!$E$28,0,10*ROW('Water Data'!E59)))</f>
        <v/>
      </c>
      <c r="BX65" s="353" t="str">
        <f ca="1">+IF(OFFSET('Water Data'!$E$29,0,10*ROW('Water Data'!E59))="","",OFFSET('Water Data'!$E$29,0,10*ROW('Water Data'!E59)))</f>
        <v/>
      </c>
      <c r="BY65" s="353" t="str">
        <f ca="1">+IF(OFFSET('Water Data'!$F$27,0,10*ROW('Water Data'!F59))="","",OFFSET('Water Data'!$F$27,0,10*ROW('Water Data'!F59)))</f>
        <v/>
      </c>
      <c r="BZ65" s="353" t="str">
        <f ca="1">+IF(OFFSET('Water Data'!$F$28,0,10*ROW('Water Data'!F59))="","",OFFSET('Water Data'!$F$28,0,10*ROW('Water Data'!F59)))</f>
        <v/>
      </c>
      <c r="CA65" s="353" t="str">
        <f ca="1">+IF(OFFSET('Water Data'!$F$29,0,10*ROW('Water Data'!F59))="","",OFFSET('Water Data'!$F$29,0,10*ROW('Water Data'!F59)))</f>
        <v/>
      </c>
      <c r="CB65" s="353" t="str">
        <f ca="1">+IF(OFFSET('Water Data'!$G$27,0,10*ROW('Water Data'!G59))="","",OFFSET('Water Data'!$G$27,0,10*ROW('Water Data'!G59)))</f>
        <v/>
      </c>
      <c r="CC65" s="353" t="str">
        <f ca="1">+IF(OFFSET('Water Data'!$G$28,0,10*ROW('Water Data'!G59))="","",OFFSET('Water Data'!$G$28,0,10*ROW('Water Data'!G59)))</f>
        <v/>
      </c>
      <c r="CD65" s="353" t="str">
        <f ca="1">+IF(OFFSET('Water Data'!$G$29,0,10*ROW('Water Data'!G59))="","",OFFSET('Water Data'!$G$29,0,10*ROW('Water Data'!G59)))</f>
        <v/>
      </c>
      <c r="CE65" s="353" t="str">
        <f ca="1">+IF(OFFSET('Water Data'!$H$27,0,10*ROW('Water Data'!H59))="","",OFFSET('Water Data'!$H$27,0,10*ROW('Water Data'!H59)))</f>
        <v/>
      </c>
      <c r="CF65" s="353" t="str">
        <f ca="1">+IF(OFFSET('Water Data'!$H$28,0,10*ROW('Water Data'!H59))="","",OFFSET('Water Data'!$H$28,0,10*ROW('Water Data'!H59)))</f>
        <v/>
      </c>
      <c r="CG65" s="353" t="str">
        <f ca="1">+IF(OFFSET('Water Data'!$H$29,0,10*ROW('Water Data'!H59))="","",OFFSET('Water Data'!$H$29,0,10*ROW('Water Data'!H59)))</f>
        <v/>
      </c>
      <c r="CH65" s="353" t="str">
        <f ca="1">+IF(OFFSET('Water Data'!$I$27,0,10*ROW('Water Data'!I59))="","",OFFSET('Water Data'!$I$27,0,10*ROW('Water Data'!I59)))</f>
        <v/>
      </c>
      <c r="CI65" s="353" t="str">
        <f ca="1">+IF(OFFSET('Water Data'!$I$28,0,10*ROW('Water Data'!I59))="","",OFFSET('Water Data'!$I$28,0,10*ROW('Water Data'!I59)))</f>
        <v/>
      </c>
      <c r="CJ65" s="353" t="str">
        <f ca="1">+IF(OFFSET('Water Data'!$I$29,0,10*ROW('Water Data'!I59))="","",OFFSET('Water Data'!$I$29,0,10*ROW('Water Data'!I59)))</f>
        <v/>
      </c>
      <c r="CK65" s="353" t="str">
        <f ca="1">+IF(OFFSET('Sanitation Data'!$D$28,0,10*ROW('Sanitation Data'!D59))="","",OFFSET('Sanitation Data'!$D$28,0,10*ROW('Sanitation Data'!D59)))</f>
        <v/>
      </c>
      <c r="CL65" s="353" t="str">
        <f ca="1">+IF(OFFSET('Sanitation Data'!$D$29,0,10*ROW('Sanitation Data'!D59))="","",OFFSET('Sanitation Data'!$D$29,0,10*ROW('Sanitation Data'!D59)))</f>
        <v/>
      </c>
      <c r="CM65" s="353" t="str">
        <f ca="1">+IF(OFFSET('Sanitation Data'!$D$30,0,10*ROW('Sanitation Data'!D59))="","",OFFSET('Sanitation Data'!$D$30,0,10*ROW('Sanitation Data'!D59)))</f>
        <v/>
      </c>
      <c r="CN65" s="353" t="str">
        <f ca="1">+IF(OFFSET('Sanitation Data'!$D$31,0,10*ROW('Sanitation Data'!D59))="","",OFFSET('Sanitation Data'!$D$31,0,10*ROW('Sanitation Data'!D59)))</f>
        <v/>
      </c>
      <c r="CO65" s="353" t="str">
        <f ca="1">+IF(OFFSET('Sanitation Data'!$D$32,0,10*ROW('Sanitation Data'!D59))="","",OFFSET('Sanitation Data'!$D$32,0,10*ROW('Sanitation Data'!D59)))</f>
        <v/>
      </c>
      <c r="CP65" s="353" t="str">
        <f ca="1">+IF(OFFSET('Sanitation Data'!$E$28,0,10*ROW('Sanitation Data'!E59))="","",OFFSET('Sanitation Data'!$E$28,0,10*ROW('Sanitation Data'!E59)))</f>
        <v/>
      </c>
      <c r="CQ65" s="353" t="str">
        <f ca="1">+IF(OFFSET('Sanitation Data'!$E$29,0,10*ROW('Sanitation Data'!E59))="","",OFFSET('Sanitation Data'!$E$29,0,10*ROW('Sanitation Data'!E59)))</f>
        <v/>
      </c>
      <c r="CR65" s="353" t="str">
        <f ca="1">+IF(OFFSET('Sanitation Data'!$E$30,0,10*ROW('Sanitation Data'!E59))="","",OFFSET('Sanitation Data'!$E$30,0,10*ROW('Sanitation Data'!E59)))</f>
        <v/>
      </c>
      <c r="CS65" s="353" t="str">
        <f ca="1">+IF(OFFSET('Sanitation Data'!$E$31,0,10*ROW('Sanitation Data'!E59))="","",OFFSET('Sanitation Data'!$E$31,0,10*ROW('Sanitation Data'!E59)))</f>
        <v/>
      </c>
      <c r="CT65" s="353" t="str">
        <f ca="1">+IF(OFFSET('Sanitation Data'!$E$32,0,10*ROW('Sanitation Data'!E59))="","",OFFSET('Sanitation Data'!$E$32,0,10*ROW('Sanitation Data'!E59)))</f>
        <v/>
      </c>
      <c r="CU65" s="353" t="str">
        <f ca="1">+IF(OFFSET('Sanitation Data'!$F$28,0,10*ROW('Sanitation Data'!F59))="","",OFFSET('Sanitation Data'!$F$28,0,10*ROW('Sanitation Data'!F59)))</f>
        <v/>
      </c>
      <c r="CV65" s="353" t="str">
        <f ca="1">+IF(OFFSET('Sanitation Data'!$F$29,0,10*ROW('Sanitation Data'!F59))="","",OFFSET('Sanitation Data'!$F$29,0,10*ROW('Sanitation Data'!F59)))</f>
        <v/>
      </c>
      <c r="CW65" s="353" t="str">
        <f ca="1">+IF(OFFSET('Sanitation Data'!$F$30,0,10*ROW('Sanitation Data'!F59))="","",OFFSET('Sanitation Data'!$F$30,0,10*ROW('Sanitation Data'!F59)))</f>
        <v/>
      </c>
      <c r="CX65" s="353" t="str">
        <f ca="1">+IF(OFFSET('Sanitation Data'!$F$31,0,10*ROW('Sanitation Data'!F59))="","",OFFSET('Sanitation Data'!$F$31,0,10*ROW('Sanitation Data'!F59)))</f>
        <v/>
      </c>
      <c r="CY65" s="353" t="str">
        <f ca="1">+IF(OFFSET('Sanitation Data'!$F$32,0,10*ROW('Sanitation Data'!F59))="","",OFFSET('Sanitation Data'!$F$32,0,10*ROW('Sanitation Data'!F59)))</f>
        <v/>
      </c>
      <c r="CZ65" s="353" t="str">
        <f ca="1">+IF(OFFSET('Sanitation Data'!$G$28,0,10*ROW('Sanitation Data'!G59))="","",OFFSET('Sanitation Data'!$G$28,0,10*ROW('Sanitation Data'!G59)))</f>
        <v/>
      </c>
      <c r="DA65" s="353" t="str">
        <f ca="1">+IF(OFFSET('Sanitation Data'!$G$29,0,10*ROW('Sanitation Data'!G59))="","",OFFSET('Sanitation Data'!$G$29,0,10*ROW('Sanitation Data'!G59)))</f>
        <v/>
      </c>
      <c r="DB65" s="353" t="str">
        <f ca="1">+IF(OFFSET('Sanitation Data'!$G$30,0,10*ROW('Sanitation Data'!G59))="","",OFFSET('Sanitation Data'!$G$30,0,10*ROW('Sanitation Data'!G59)))</f>
        <v/>
      </c>
      <c r="DC65" s="353" t="str">
        <f ca="1">+IF(OFFSET('Sanitation Data'!$G$31,0,10*ROW('Sanitation Data'!G59))="","",OFFSET('Sanitation Data'!$G$31,0,10*ROW('Sanitation Data'!G59)))</f>
        <v/>
      </c>
      <c r="DD65" s="353" t="str">
        <f ca="1">+IF(OFFSET('Sanitation Data'!$G$32,0,10*ROW('Sanitation Data'!G59))="","",OFFSET('Sanitation Data'!$G$32,0,10*ROW('Sanitation Data'!G59)))</f>
        <v/>
      </c>
      <c r="DE65" s="353" t="str">
        <f ca="1">+IF(OFFSET('Sanitation Data'!$H$28,0,10*ROW('Sanitation Data'!H59))="","",OFFSET('Sanitation Data'!$H$28,0,10*ROW('Sanitation Data'!H59)))</f>
        <v/>
      </c>
      <c r="DF65" s="353" t="str">
        <f ca="1">+IF(OFFSET('Sanitation Data'!$H$29,0,10*ROW('Sanitation Data'!H59))="","",OFFSET('Sanitation Data'!$H$29,0,10*ROW('Sanitation Data'!H59)))</f>
        <v/>
      </c>
      <c r="DG65" s="353" t="str">
        <f ca="1">+IF(OFFSET('Sanitation Data'!$H$30,0,10*ROW('Sanitation Data'!H59))="","",OFFSET('Sanitation Data'!$H$30,0,10*ROW('Sanitation Data'!H59)))</f>
        <v/>
      </c>
      <c r="DH65" s="353" t="str">
        <f ca="1">+IF(OFFSET('Sanitation Data'!$H$31,0,10*ROW('Sanitation Data'!H59))="","",OFFSET('Sanitation Data'!$H$31,0,10*ROW('Sanitation Data'!H59)))</f>
        <v/>
      </c>
      <c r="DI65" s="353" t="str">
        <f ca="1">+IF(OFFSET('Sanitation Data'!$H$32,0,10*ROW('Sanitation Data'!H59))="","",OFFSET('Sanitation Data'!$H$32,0,10*ROW('Sanitation Data'!H59)))</f>
        <v/>
      </c>
      <c r="DJ65" s="353" t="str">
        <f ca="1">+IF(OFFSET('Sanitation Data'!$I$28,0,10*ROW('Sanitation Data'!I59))="","",OFFSET('Sanitation Data'!$I$28,0,10*ROW('Sanitation Data'!I59)))</f>
        <v/>
      </c>
      <c r="DK65" s="353" t="str">
        <f ca="1">+IF(OFFSET('Sanitation Data'!$I$29,0,10*ROW('Sanitation Data'!I59))="","",OFFSET('Sanitation Data'!$I$29,0,10*ROW('Sanitation Data'!I59)))</f>
        <v/>
      </c>
      <c r="DL65" s="353" t="str">
        <f ca="1">+IF(OFFSET('Sanitation Data'!$I$30,0,10*ROW('Sanitation Data'!I59))="","",OFFSET('Sanitation Data'!$I$30,0,10*ROW('Sanitation Data'!I59)))</f>
        <v/>
      </c>
      <c r="DM65" s="353" t="str">
        <f ca="1">+IF(OFFSET('Sanitation Data'!$I$31,0,10*ROW('Sanitation Data'!I59))="","",OFFSET('Sanitation Data'!$I$31,0,10*ROW('Sanitation Data'!I59)))</f>
        <v/>
      </c>
      <c r="DN65" s="353" t="str">
        <f ca="1">+IF(OFFSET('Sanitation Data'!$I$32,0,10*ROW('Sanitation Data'!I59))="","",OFFSET('Sanitation Data'!$I$32,0,10*ROW('Sanitation Data'!I59)))</f>
        <v/>
      </c>
      <c r="DO65" s="353" t="str">
        <f ca="1">+IF(OFFSET('Hygiene Data'!$D$11,0,10*ROW('Hygiene Data'!D59))="","",OFFSET('Hygiene Data'!$D$11,0,10*ROW('Hygiene Data'!D59)))</f>
        <v/>
      </c>
      <c r="DP65" s="353" t="str">
        <f ca="1">+IF(OFFSET('Hygiene Data'!$D$12,0,10*ROW('Hygiene Data'!D59))="","",OFFSET('Hygiene Data'!$D$12,0,10*ROW('Hygiene Data'!D59)))</f>
        <v/>
      </c>
      <c r="DQ65" s="353" t="str">
        <f ca="1">+IF(OFFSET('Hygiene Data'!$D$13,0,10*ROW('Hygiene Data'!D59))="","",OFFSET('Hygiene Data'!$D$13,0,10*ROW('Hygiene Data'!D59)))</f>
        <v/>
      </c>
      <c r="DR65" s="353" t="str">
        <f ca="1">+IF(OFFSET('Hygiene Data'!$E$11,0,10*ROW('Hygiene Data'!E59))="","",OFFSET('Hygiene Data'!$E$11,0,10*ROW('Hygiene Data'!E59)))</f>
        <v/>
      </c>
      <c r="DS65" s="353" t="str">
        <f ca="1">+IF(OFFSET('Hygiene Data'!$E$12,0,10*ROW('Hygiene Data'!E59))="","",OFFSET('Hygiene Data'!$E$12,0,10*ROW('Hygiene Data'!E59)))</f>
        <v/>
      </c>
      <c r="DT65" s="353" t="str">
        <f ca="1">+IF(OFFSET('Hygiene Data'!$E$13,0,10*ROW('Hygiene Data'!E59))="","",OFFSET('Hygiene Data'!$E$13,0,10*ROW('Hygiene Data'!E59)))</f>
        <v/>
      </c>
      <c r="DU65" s="353" t="str">
        <f ca="1">+IF(OFFSET('Hygiene Data'!$F$11,0,10*ROW('Hygiene Data'!F59))="","",OFFSET('Hygiene Data'!$F$11,0,10*ROW('Hygiene Data'!F59)))</f>
        <v/>
      </c>
      <c r="DV65" s="353" t="str">
        <f ca="1">+IF(OFFSET('Hygiene Data'!$F$12,0,10*ROW('Hygiene Data'!F59))="","",OFFSET('Hygiene Data'!$F$12,0,10*ROW('Hygiene Data'!F59)))</f>
        <v/>
      </c>
      <c r="DW65" s="353" t="str">
        <f ca="1">+IF(OFFSET('Hygiene Data'!$F$13,0,10*ROW('Hygiene Data'!F59))="","",OFFSET('Hygiene Data'!$F$13,0,10*ROW('Hygiene Data'!F59)))</f>
        <v/>
      </c>
      <c r="DX65" s="353" t="str">
        <f ca="1">+IF(OFFSET('Hygiene Data'!$G$11,0,10*ROW('Hygiene Data'!G59))="","",OFFSET('Hygiene Data'!$G$11,0,10*ROW('Hygiene Data'!G59)))</f>
        <v/>
      </c>
      <c r="DY65" s="353" t="str">
        <f ca="1">+IF(OFFSET('Hygiene Data'!$G$12,0,10*ROW('Hygiene Data'!G59))="","",OFFSET('Hygiene Data'!$G$12,0,10*ROW('Hygiene Data'!G59)))</f>
        <v/>
      </c>
      <c r="DZ65" s="353" t="str">
        <f ca="1">+IF(OFFSET('Hygiene Data'!$G$13,0,10*ROW('Hygiene Data'!G59))="","",OFFSET('Hygiene Data'!$G$13,0,10*ROW('Hygiene Data'!G59)))</f>
        <v/>
      </c>
      <c r="EA65" s="353" t="str">
        <f ca="1">+IF(OFFSET('Hygiene Data'!$H$11,0,10*ROW('Hygiene Data'!H59))="","",OFFSET('Hygiene Data'!$H$11,0,10*ROW('Hygiene Data'!H59)))</f>
        <v/>
      </c>
      <c r="EB65" s="353" t="str">
        <f ca="1">+IF(OFFSET('Hygiene Data'!$H$12,0,10*ROW('Hygiene Data'!H59))="","",OFFSET('Hygiene Data'!$H$12,0,10*ROW('Hygiene Data'!H59)))</f>
        <v/>
      </c>
      <c r="EC65" s="353" t="str">
        <f ca="1">+IF(OFFSET('Hygiene Data'!$H$13,0,10*ROW('Hygiene Data'!H59))="","",OFFSET('Hygiene Data'!$H$13,0,10*ROW('Hygiene Data'!H59)))</f>
        <v/>
      </c>
      <c r="ED65" s="353" t="str">
        <f ca="1">+IF(OFFSET('Hygiene Data'!$I$11,0,10*ROW('Hygiene Data'!I59))="","",OFFSET('Hygiene Data'!$I$11,0,10*ROW('Hygiene Data'!I59)))</f>
        <v/>
      </c>
      <c r="EE65" s="353" t="str">
        <f ca="1">+IF(OFFSET('Hygiene Data'!$I$12,0,10*ROW('Hygiene Data'!I59))="","",OFFSET('Hygiene Data'!$I$12,0,10*ROW('Hygiene Data'!I59)))</f>
        <v/>
      </c>
      <c r="EF65" s="353" t="str">
        <f ca="1">+IF(OFFSET('Hygiene Data'!$I$13,0,10*ROW('Hygiene Data'!I59))="","",OFFSET('Hygiene Data'!$I$13,0,10*ROW('Hygiene Data'!I59)))</f>
        <v/>
      </c>
    </row>
    <row r="66" spans="1:136" x14ac:dyDescent="0.25">
      <c r="A66" s="462" t="str">
        <f ca="1">+IF(OFFSET('Water Data'!$B$2,0,10*ROW('Water Data'!E60))="","",OFFSET('Water Data'!$B$2,0,10*ROW('Water Data'!E60)))</f>
        <v/>
      </c>
      <c r="B66" s="46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89" t="str">
        <f t="shared" ca="1" si="0"/>
        <v/>
      </c>
      <c r="D66" s="49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6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3" t="str">
        <f ca="1">+IF(OFFSET('Water Data'!$D$27,0,10*ROW('Water Data'!D60))="","",OFFSET('Water Data'!$D$27,0,10*ROW('Water Data'!D60)))</f>
        <v/>
      </c>
      <c r="BT66" s="353" t="str">
        <f ca="1">+IF(OFFSET('Water Data'!$D$28,0,10*ROW('Water Data'!D60))="","",OFFSET('Water Data'!$D$28,0,10*ROW('Water Data'!D60)))</f>
        <v/>
      </c>
      <c r="BU66" s="353" t="str">
        <f ca="1">+IF(OFFSET('Water Data'!$D$29,0,10*ROW('Water Data'!D60))="","",OFFSET('Water Data'!$D$29,0,10*ROW('Water Data'!D60)))</f>
        <v/>
      </c>
      <c r="BV66" s="353" t="str">
        <f ca="1">+IF(OFFSET('Water Data'!$E$27,0,10*ROW('Water Data'!E60))="","",OFFSET('Water Data'!$E$27,0,10*ROW('Water Data'!E60)))</f>
        <v/>
      </c>
      <c r="BW66" s="353" t="str">
        <f ca="1">+IF(OFFSET('Water Data'!$E$28,0,10*ROW('Water Data'!E60))="","",OFFSET('Water Data'!$E$28,0,10*ROW('Water Data'!E60)))</f>
        <v/>
      </c>
      <c r="BX66" s="353" t="str">
        <f ca="1">+IF(OFFSET('Water Data'!$E$29,0,10*ROW('Water Data'!E60))="","",OFFSET('Water Data'!$E$29,0,10*ROW('Water Data'!E60)))</f>
        <v/>
      </c>
      <c r="BY66" s="353" t="str">
        <f ca="1">+IF(OFFSET('Water Data'!$F$27,0,10*ROW('Water Data'!F60))="","",OFFSET('Water Data'!$F$27,0,10*ROW('Water Data'!F60)))</f>
        <v/>
      </c>
      <c r="BZ66" s="353" t="str">
        <f ca="1">+IF(OFFSET('Water Data'!$F$28,0,10*ROW('Water Data'!F60))="","",OFFSET('Water Data'!$F$28,0,10*ROW('Water Data'!F60)))</f>
        <v/>
      </c>
      <c r="CA66" s="353" t="str">
        <f ca="1">+IF(OFFSET('Water Data'!$F$29,0,10*ROW('Water Data'!F60))="","",OFFSET('Water Data'!$F$29,0,10*ROW('Water Data'!F60)))</f>
        <v/>
      </c>
      <c r="CB66" s="353" t="str">
        <f ca="1">+IF(OFFSET('Water Data'!$G$27,0,10*ROW('Water Data'!G60))="","",OFFSET('Water Data'!$G$27,0,10*ROW('Water Data'!G60)))</f>
        <v/>
      </c>
      <c r="CC66" s="353" t="str">
        <f ca="1">+IF(OFFSET('Water Data'!$G$28,0,10*ROW('Water Data'!G60))="","",OFFSET('Water Data'!$G$28,0,10*ROW('Water Data'!G60)))</f>
        <v/>
      </c>
      <c r="CD66" s="353" t="str">
        <f ca="1">+IF(OFFSET('Water Data'!$G$29,0,10*ROW('Water Data'!G60))="","",OFFSET('Water Data'!$G$29,0,10*ROW('Water Data'!G60)))</f>
        <v/>
      </c>
      <c r="CE66" s="353" t="str">
        <f ca="1">+IF(OFFSET('Water Data'!$H$27,0,10*ROW('Water Data'!H60))="","",OFFSET('Water Data'!$H$27,0,10*ROW('Water Data'!H60)))</f>
        <v/>
      </c>
      <c r="CF66" s="353" t="str">
        <f ca="1">+IF(OFFSET('Water Data'!$H$28,0,10*ROW('Water Data'!H60))="","",OFFSET('Water Data'!$H$28,0,10*ROW('Water Data'!H60)))</f>
        <v/>
      </c>
      <c r="CG66" s="353" t="str">
        <f ca="1">+IF(OFFSET('Water Data'!$H$29,0,10*ROW('Water Data'!H60))="","",OFFSET('Water Data'!$H$29,0,10*ROW('Water Data'!H60)))</f>
        <v/>
      </c>
      <c r="CH66" s="353" t="str">
        <f ca="1">+IF(OFFSET('Water Data'!$I$27,0,10*ROW('Water Data'!I60))="","",OFFSET('Water Data'!$I$27,0,10*ROW('Water Data'!I60)))</f>
        <v/>
      </c>
      <c r="CI66" s="353" t="str">
        <f ca="1">+IF(OFFSET('Water Data'!$I$28,0,10*ROW('Water Data'!I60))="","",OFFSET('Water Data'!$I$28,0,10*ROW('Water Data'!I60)))</f>
        <v/>
      </c>
      <c r="CJ66" s="353" t="str">
        <f ca="1">+IF(OFFSET('Water Data'!$I$29,0,10*ROW('Water Data'!I60))="","",OFFSET('Water Data'!$I$29,0,10*ROW('Water Data'!I60)))</f>
        <v/>
      </c>
      <c r="CK66" s="353" t="str">
        <f ca="1">+IF(OFFSET('Sanitation Data'!$D$28,0,10*ROW('Sanitation Data'!D60))="","",OFFSET('Sanitation Data'!$D$28,0,10*ROW('Sanitation Data'!D60)))</f>
        <v/>
      </c>
      <c r="CL66" s="353" t="str">
        <f ca="1">+IF(OFFSET('Sanitation Data'!$D$29,0,10*ROW('Sanitation Data'!D60))="","",OFFSET('Sanitation Data'!$D$29,0,10*ROW('Sanitation Data'!D60)))</f>
        <v/>
      </c>
      <c r="CM66" s="353" t="str">
        <f ca="1">+IF(OFFSET('Sanitation Data'!$D$30,0,10*ROW('Sanitation Data'!D60))="","",OFFSET('Sanitation Data'!$D$30,0,10*ROW('Sanitation Data'!D60)))</f>
        <v/>
      </c>
      <c r="CN66" s="353" t="str">
        <f ca="1">+IF(OFFSET('Sanitation Data'!$D$31,0,10*ROW('Sanitation Data'!D60))="","",OFFSET('Sanitation Data'!$D$31,0,10*ROW('Sanitation Data'!D60)))</f>
        <v/>
      </c>
      <c r="CO66" s="353" t="str">
        <f ca="1">+IF(OFFSET('Sanitation Data'!$D$32,0,10*ROW('Sanitation Data'!D60))="","",OFFSET('Sanitation Data'!$D$32,0,10*ROW('Sanitation Data'!D60)))</f>
        <v/>
      </c>
      <c r="CP66" s="353" t="str">
        <f ca="1">+IF(OFFSET('Sanitation Data'!$E$28,0,10*ROW('Sanitation Data'!E60))="","",OFFSET('Sanitation Data'!$E$28,0,10*ROW('Sanitation Data'!E60)))</f>
        <v/>
      </c>
      <c r="CQ66" s="353" t="str">
        <f ca="1">+IF(OFFSET('Sanitation Data'!$E$29,0,10*ROW('Sanitation Data'!E60))="","",OFFSET('Sanitation Data'!$E$29,0,10*ROW('Sanitation Data'!E60)))</f>
        <v/>
      </c>
      <c r="CR66" s="353" t="str">
        <f ca="1">+IF(OFFSET('Sanitation Data'!$E$30,0,10*ROW('Sanitation Data'!E60))="","",OFFSET('Sanitation Data'!$E$30,0,10*ROW('Sanitation Data'!E60)))</f>
        <v/>
      </c>
      <c r="CS66" s="353" t="str">
        <f ca="1">+IF(OFFSET('Sanitation Data'!$E$31,0,10*ROW('Sanitation Data'!E60))="","",OFFSET('Sanitation Data'!$E$31,0,10*ROW('Sanitation Data'!E60)))</f>
        <v/>
      </c>
      <c r="CT66" s="353" t="str">
        <f ca="1">+IF(OFFSET('Sanitation Data'!$E$32,0,10*ROW('Sanitation Data'!E60))="","",OFFSET('Sanitation Data'!$E$32,0,10*ROW('Sanitation Data'!E60)))</f>
        <v/>
      </c>
      <c r="CU66" s="353" t="str">
        <f ca="1">+IF(OFFSET('Sanitation Data'!$F$28,0,10*ROW('Sanitation Data'!F60))="","",OFFSET('Sanitation Data'!$F$28,0,10*ROW('Sanitation Data'!F60)))</f>
        <v/>
      </c>
      <c r="CV66" s="353" t="str">
        <f ca="1">+IF(OFFSET('Sanitation Data'!$F$29,0,10*ROW('Sanitation Data'!F60))="","",OFFSET('Sanitation Data'!$F$29,0,10*ROW('Sanitation Data'!F60)))</f>
        <v/>
      </c>
      <c r="CW66" s="353" t="str">
        <f ca="1">+IF(OFFSET('Sanitation Data'!$F$30,0,10*ROW('Sanitation Data'!F60))="","",OFFSET('Sanitation Data'!$F$30,0,10*ROW('Sanitation Data'!F60)))</f>
        <v/>
      </c>
      <c r="CX66" s="353" t="str">
        <f ca="1">+IF(OFFSET('Sanitation Data'!$F$31,0,10*ROW('Sanitation Data'!F60))="","",OFFSET('Sanitation Data'!$F$31,0,10*ROW('Sanitation Data'!F60)))</f>
        <v/>
      </c>
      <c r="CY66" s="353" t="str">
        <f ca="1">+IF(OFFSET('Sanitation Data'!$F$32,0,10*ROW('Sanitation Data'!F60))="","",OFFSET('Sanitation Data'!$F$32,0,10*ROW('Sanitation Data'!F60)))</f>
        <v/>
      </c>
      <c r="CZ66" s="353" t="str">
        <f ca="1">+IF(OFFSET('Sanitation Data'!$G$28,0,10*ROW('Sanitation Data'!G60))="","",OFFSET('Sanitation Data'!$G$28,0,10*ROW('Sanitation Data'!G60)))</f>
        <v/>
      </c>
      <c r="DA66" s="353" t="str">
        <f ca="1">+IF(OFFSET('Sanitation Data'!$G$29,0,10*ROW('Sanitation Data'!G60))="","",OFFSET('Sanitation Data'!$G$29,0,10*ROW('Sanitation Data'!G60)))</f>
        <v/>
      </c>
      <c r="DB66" s="353" t="str">
        <f ca="1">+IF(OFFSET('Sanitation Data'!$G$30,0,10*ROW('Sanitation Data'!G60))="","",OFFSET('Sanitation Data'!$G$30,0,10*ROW('Sanitation Data'!G60)))</f>
        <v/>
      </c>
      <c r="DC66" s="353" t="str">
        <f ca="1">+IF(OFFSET('Sanitation Data'!$G$31,0,10*ROW('Sanitation Data'!G60))="","",OFFSET('Sanitation Data'!$G$31,0,10*ROW('Sanitation Data'!G60)))</f>
        <v/>
      </c>
      <c r="DD66" s="353" t="str">
        <f ca="1">+IF(OFFSET('Sanitation Data'!$G$32,0,10*ROW('Sanitation Data'!G60))="","",OFFSET('Sanitation Data'!$G$32,0,10*ROW('Sanitation Data'!G60)))</f>
        <v/>
      </c>
      <c r="DE66" s="353" t="str">
        <f ca="1">+IF(OFFSET('Sanitation Data'!$H$28,0,10*ROW('Sanitation Data'!H60))="","",OFFSET('Sanitation Data'!$H$28,0,10*ROW('Sanitation Data'!H60)))</f>
        <v/>
      </c>
      <c r="DF66" s="353" t="str">
        <f ca="1">+IF(OFFSET('Sanitation Data'!$H$29,0,10*ROW('Sanitation Data'!H60))="","",OFFSET('Sanitation Data'!$H$29,0,10*ROW('Sanitation Data'!H60)))</f>
        <v/>
      </c>
      <c r="DG66" s="353" t="str">
        <f ca="1">+IF(OFFSET('Sanitation Data'!$H$30,0,10*ROW('Sanitation Data'!H60))="","",OFFSET('Sanitation Data'!$H$30,0,10*ROW('Sanitation Data'!H60)))</f>
        <v/>
      </c>
      <c r="DH66" s="353" t="str">
        <f ca="1">+IF(OFFSET('Sanitation Data'!$H$31,0,10*ROW('Sanitation Data'!H60))="","",OFFSET('Sanitation Data'!$H$31,0,10*ROW('Sanitation Data'!H60)))</f>
        <v/>
      </c>
      <c r="DI66" s="353" t="str">
        <f ca="1">+IF(OFFSET('Sanitation Data'!$H$32,0,10*ROW('Sanitation Data'!H60))="","",OFFSET('Sanitation Data'!$H$32,0,10*ROW('Sanitation Data'!H60)))</f>
        <v/>
      </c>
      <c r="DJ66" s="353" t="str">
        <f ca="1">+IF(OFFSET('Sanitation Data'!$I$28,0,10*ROW('Sanitation Data'!I60))="","",OFFSET('Sanitation Data'!$I$28,0,10*ROW('Sanitation Data'!I60)))</f>
        <v/>
      </c>
      <c r="DK66" s="353" t="str">
        <f ca="1">+IF(OFFSET('Sanitation Data'!$I$29,0,10*ROW('Sanitation Data'!I60))="","",OFFSET('Sanitation Data'!$I$29,0,10*ROW('Sanitation Data'!I60)))</f>
        <v/>
      </c>
      <c r="DL66" s="353" t="str">
        <f ca="1">+IF(OFFSET('Sanitation Data'!$I$30,0,10*ROW('Sanitation Data'!I60))="","",OFFSET('Sanitation Data'!$I$30,0,10*ROW('Sanitation Data'!I60)))</f>
        <v/>
      </c>
      <c r="DM66" s="353" t="str">
        <f ca="1">+IF(OFFSET('Sanitation Data'!$I$31,0,10*ROW('Sanitation Data'!I60))="","",OFFSET('Sanitation Data'!$I$31,0,10*ROW('Sanitation Data'!I60)))</f>
        <v/>
      </c>
      <c r="DN66" s="353" t="str">
        <f ca="1">+IF(OFFSET('Sanitation Data'!$I$32,0,10*ROW('Sanitation Data'!I60))="","",OFFSET('Sanitation Data'!$I$32,0,10*ROW('Sanitation Data'!I60)))</f>
        <v/>
      </c>
      <c r="DO66" s="353" t="str">
        <f ca="1">+IF(OFFSET('Hygiene Data'!$D$11,0,10*ROW('Hygiene Data'!D60))="","",OFFSET('Hygiene Data'!$D$11,0,10*ROW('Hygiene Data'!D60)))</f>
        <v/>
      </c>
      <c r="DP66" s="353" t="str">
        <f ca="1">+IF(OFFSET('Hygiene Data'!$D$12,0,10*ROW('Hygiene Data'!D60))="","",OFFSET('Hygiene Data'!$D$12,0,10*ROW('Hygiene Data'!D60)))</f>
        <v/>
      </c>
      <c r="DQ66" s="353" t="str">
        <f ca="1">+IF(OFFSET('Hygiene Data'!$D$13,0,10*ROW('Hygiene Data'!D60))="","",OFFSET('Hygiene Data'!$D$13,0,10*ROW('Hygiene Data'!D60)))</f>
        <v/>
      </c>
      <c r="DR66" s="353" t="str">
        <f ca="1">+IF(OFFSET('Hygiene Data'!$E$11,0,10*ROW('Hygiene Data'!E60))="","",OFFSET('Hygiene Data'!$E$11,0,10*ROW('Hygiene Data'!E60)))</f>
        <v/>
      </c>
      <c r="DS66" s="353" t="str">
        <f ca="1">+IF(OFFSET('Hygiene Data'!$E$12,0,10*ROW('Hygiene Data'!E60))="","",OFFSET('Hygiene Data'!$E$12,0,10*ROW('Hygiene Data'!E60)))</f>
        <v/>
      </c>
      <c r="DT66" s="353" t="str">
        <f ca="1">+IF(OFFSET('Hygiene Data'!$E$13,0,10*ROW('Hygiene Data'!E60))="","",OFFSET('Hygiene Data'!$E$13,0,10*ROW('Hygiene Data'!E60)))</f>
        <v/>
      </c>
      <c r="DU66" s="353" t="str">
        <f ca="1">+IF(OFFSET('Hygiene Data'!$F$11,0,10*ROW('Hygiene Data'!F60))="","",OFFSET('Hygiene Data'!$F$11,0,10*ROW('Hygiene Data'!F60)))</f>
        <v/>
      </c>
      <c r="DV66" s="353" t="str">
        <f ca="1">+IF(OFFSET('Hygiene Data'!$F$12,0,10*ROW('Hygiene Data'!F60))="","",OFFSET('Hygiene Data'!$F$12,0,10*ROW('Hygiene Data'!F60)))</f>
        <v/>
      </c>
      <c r="DW66" s="353" t="str">
        <f ca="1">+IF(OFFSET('Hygiene Data'!$F$13,0,10*ROW('Hygiene Data'!F60))="","",OFFSET('Hygiene Data'!$F$13,0,10*ROW('Hygiene Data'!F60)))</f>
        <v/>
      </c>
      <c r="DX66" s="353" t="str">
        <f ca="1">+IF(OFFSET('Hygiene Data'!$G$11,0,10*ROW('Hygiene Data'!G60))="","",OFFSET('Hygiene Data'!$G$11,0,10*ROW('Hygiene Data'!G60)))</f>
        <v/>
      </c>
      <c r="DY66" s="353" t="str">
        <f ca="1">+IF(OFFSET('Hygiene Data'!$G$12,0,10*ROW('Hygiene Data'!G60))="","",OFFSET('Hygiene Data'!$G$12,0,10*ROW('Hygiene Data'!G60)))</f>
        <v/>
      </c>
      <c r="DZ66" s="353" t="str">
        <f ca="1">+IF(OFFSET('Hygiene Data'!$G$13,0,10*ROW('Hygiene Data'!G60))="","",OFFSET('Hygiene Data'!$G$13,0,10*ROW('Hygiene Data'!G60)))</f>
        <v/>
      </c>
      <c r="EA66" s="353" t="str">
        <f ca="1">+IF(OFFSET('Hygiene Data'!$H$11,0,10*ROW('Hygiene Data'!H60))="","",OFFSET('Hygiene Data'!$H$11,0,10*ROW('Hygiene Data'!H60)))</f>
        <v/>
      </c>
      <c r="EB66" s="353" t="str">
        <f ca="1">+IF(OFFSET('Hygiene Data'!$H$12,0,10*ROW('Hygiene Data'!H60))="","",OFFSET('Hygiene Data'!$H$12,0,10*ROW('Hygiene Data'!H60)))</f>
        <v/>
      </c>
      <c r="EC66" s="353" t="str">
        <f ca="1">+IF(OFFSET('Hygiene Data'!$H$13,0,10*ROW('Hygiene Data'!H60))="","",OFFSET('Hygiene Data'!$H$13,0,10*ROW('Hygiene Data'!H60)))</f>
        <v/>
      </c>
      <c r="ED66" s="353" t="str">
        <f ca="1">+IF(OFFSET('Hygiene Data'!$I$11,0,10*ROW('Hygiene Data'!I60))="","",OFFSET('Hygiene Data'!$I$11,0,10*ROW('Hygiene Data'!I60)))</f>
        <v/>
      </c>
      <c r="EE66" s="353" t="str">
        <f ca="1">+IF(OFFSET('Hygiene Data'!$I$12,0,10*ROW('Hygiene Data'!I60))="","",OFFSET('Hygiene Data'!$I$12,0,10*ROW('Hygiene Data'!I60)))</f>
        <v/>
      </c>
      <c r="EF66" s="353" t="str">
        <f ca="1">+IF(OFFSET('Hygiene Data'!$I$13,0,10*ROW('Hygiene Data'!I60))="","",OFFSET('Hygiene Data'!$I$13,0,10*ROW('Hygiene Data'!I60)))</f>
        <v/>
      </c>
    </row>
    <row r="67" spans="1:136" x14ac:dyDescent="0.25">
      <c r="A67" s="462" t="str">
        <f ca="1">+IF(OFFSET('Water Data'!$B$2,0,10*ROW('Water Data'!E61))="","",OFFSET('Water Data'!$B$2,0,10*ROW('Water Data'!E61)))</f>
        <v/>
      </c>
      <c r="B67" s="46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89" t="str">
        <f t="shared" ca="1" si="0"/>
        <v/>
      </c>
      <c r="D67" s="49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6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3" t="str">
        <f ca="1">+IF(OFFSET('Water Data'!$D$27,0,10*ROW('Water Data'!D61))="","",OFFSET('Water Data'!$D$27,0,10*ROW('Water Data'!D61)))</f>
        <v/>
      </c>
      <c r="BT67" s="353" t="str">
        <f ca="1">+IF(OFFSET('Water Data'!$D$28,0,10*ROW('Water Data'!D61))="","",OFFSET('Water Data'!$D$28,0,10*ROW('Water Data'!D61)))</f>
        <v/>
      </c>
      <c r="BU67" s="353" t="str">
        <f ca="1">+IF(OFFSET('Water Data'!$D$29,0,10*ROW('Water Data'!D61))="","",OFFSET('Water Data'!$D$29,0,10*ROW('Water Data'!D61)))</f>
        <v/>
      </c>
      <c r="BV67" s="353" t="str">
        <f ca="1">+IF(OFFSET('Water Data'!$E$27,0,10*ROW('Water Data'!E61))="","",OFFSET('Water Data'!$E$27,0,10*ROW('Water Data'!E61)))</f>
        <v/>
      </c>
      <c r="BW67" s="353" t="str">
        <f ca="1">+IF(OFFSET('Water Data'!$E$28,0,10*ROW('Water Data'!E61))="","",OFFSET('Water Data'!$E$28,0,10*ROW('Water Data'!E61)))</f>
        <v/>
      </c>
      <c r="BX67" s="353" t="str">
        <f ca="1">+IF(OFFSET('Water Data'!$E$29,0,10*ROW('Water Data'!E61))="","",OFFSET('Water Data'!$E$29,0,10*ROW('Water Data'!E61)))</f>
        <v/>
      </c>
      <c r="BY67" s="353" t="str">
        <f ca="1">+IF(OFFSET('Water Data'!$F$27,0,10*ROW('Water Data'!F61))="","",OFFSET('Water Data'!$F$27,0,10*ROW('Water Data'!F61)))</f>
        <v/>
      </c>
      <c r="BZ67" s="353" t="str">
        <f ca="1">+IF(OFFSET('Water Data'!$F$28,0,10*ROW('Water Data'!F61))="","",OFFSET('Water Data'!$F$28,0,10*ROW('Water Data'!F61)))</f>
        <v/>
      </c>
      <c r="CA67" s="353" t="str">
        <f ca="1">+IF(OFFSET('Water Data'!$F$29,0,10*ROW('Water Data'!F61))="","",OFFSET('Water Data'!$F$29,0,10*ROW('Water Data'!F61)))</f>
        <v/>
      </c>
      <c r="CB67" s="353" t="str">
        <f ca="1">+IF(OFFSET('Water Data'!$G$27,0,10*ROW('Water Data'!G61))="","",OFFSET('Water Data'!$G$27,0,10*ROW('Water Data'!G61)))</f>
        <v/>
      </c>
      <c r="CC67" s="353" t="str">
        <f ca="1">+IF(OFFSET('Water Data'!$G$28,0,10*ROW('Water Data'!G61))="","",OFFSET('Water Data'!$G$28,0,10*ROW('Water Data'!G61)))</f>
        <v/>
      </c>
      <c r="CD67" s="353" t="str">
        <f ca="1">+IF(OFFSET('Water Data'!$G$29,0,10*ROW('Water Data'!G61))="","",OFFSET('Water Data'!$G$29,0,10*ROW('Water Data'!G61)))</f>
        <v/>
      </c>
      <c r="CE67" s="353" t="str">
        <f ca="1">+IF(OFFSET('Water Data'!$H$27,0,10*ROW('Water Data'!H61))="","",OFFSET('Water Data'!$H$27,0,10*ROW('Water Data'!H61)))</f>
        <v/>
      </c>
      <c r="CF67" s="353" t="str">
        <f ca="1">+IF(OFFSET('Water Data'!$H$28,0,10*ROW('Water Data'!H61))="","",OFFSET('Water Data'!$H$28,0,10*ROW('Water Data'!H61)))</f>
        <v/>
      </c>
      <c r="CG67" s="353" t="str">
        <f ca="1">+IF(OFFSET('Water Data'!$H$29,0,10*ROW('Water Data'!H61))="","",OFFSET('Water Data'!$H$29,0,10*ROW('Water Data'!H61)))</f>
        <v/>
      </c>
      <c r="CH67" s="353" t="str">
        <f ca="1">+IF(OFFSET('Water Data'!$I$27,0,10*ROW('Water Data'!I61))="","",OFFSET('Water Data'!$I$27,0,10*ROW('Water Data'!I61)))</f>
        <v/>
      </c>
      <c r="CI67" s="353" t="str">
        <f ca="1">+IF(OFFSET('Water Data'!$I$28,0,10*ROW('Water Data'!I61))="","",OFFSET('Water Data'!$I$28,0,10*ROW('Water Data'!I61)))</f>
        <v/>
      </c>
      <c r="CJ67" s="353" t="str">
        <f ca="1">+IF(OFFSET('Water Data'!$I$29,0,10*ROW('Water Data'!I61))="","",OFFSET('Water Data'!$I$29,0,10*ROW('Water Data'!I61)))</f>
        <v/>
      </c>
      <c r="CK67" s="353" t="str">
        <f ca="1">+IF(OFFSET('Sanitation Data'!$D$28,0,10*ROW('Sanitation Data'!D61))="","",OFFSET('Sanitation Data'!$D$28,0,10*ROW('Sanitation Data'!D61)))</f>
        <v/>
      </c>
      <c r="CL67" s="353" t="str">
        <f ca="1">+IF(OFFSET('Sanitation Data'!$D$29,0,10*ROW('Sanitation Data'!D61))="","",OFFSET('Sanitation Data'!$D$29,0,10*ROW('Sanitation Data'!D61)))</f>
        <v/>
      </c>
      <c r="CM67" s="353" t="str">
        <f ca="1">+IF(OFFSET('Sanitation Data'!$D$30,0,10*ROW('Sanitation Data'!D61))="","",OFFSET('Sanitation Data'!$D$30,0,10*ROW('Sanitation Data'!D61)))</f>
        <v/>
      </c>
      <c r="CN67" s="353" t="str">
        <f ca="1">+IF(OFFSET('Sanitation Data'!$D$31,0,10*ROW('Sanitation Data'!D61))="","",OFFSET('Sanitation Data'!$D$31,0,10*ROW('Sanitation Data'!D61)))</f>
        <v/>
      </c>
      <c r="CO67" s="353" t="str">
        <f ca="1">+IF(OFFSET('Sanitation Data'!$D$32,0,10*ROW('Sanitation Data'!D61))="","",OFFSET('Sanitation Data'!$D$32,0,10*ROW('Sanitation Data'!D61)))</f>
        <v/>
      </c>
      <c r="CP67" s="353" t="str">
        <f ca="1">+IF(OFFSET('Sanitation Data'!$E$28,0,10*ROW('Sanitation Data'!E61))="","",OFFSET('Sanitation Data'!$E$28,0,10*ROW('Sanitation Data'!E61)))</f>
        <v/>
      </c>
      <c r="CQ67" s="353" t="str">
        <f ca="1">+IF(OFFSET('Sanitation Data'!$E$29,0,10*ROW('Sanitation Data'!E61))="","",OFFSET('Sanitation Data'!$E$29,0,10*ROW('Sanitation Data'!E61)))</f>
        <v/>
      </c>
      <c r="CR67" s="353" t="str">
        <f ca="1">+IF(OFFSET('Sanitation Data'!$E$30,0,10*ROW('Sanitation Data'!E61))="","",OFFSET('Sanitation Data'!$E$30,0,10*ROW('Sanitation Data'!E61)))</f>
        <v/>
      </c>
      <c r="CS67" s="353" t="str">
        <f ca="1">+IF(OFFSET('Sanitation Data'!$E$31,0,10*ROW('Sanitation Data'!E61))="","",OFFSET('Sanitation Data'!$E$31,0,10*ROW('Sanitation Data'!E61)))</f>
        <v/>
      </c>
      <c r="CT67" s="353" t="str">
        <f ca="1">+IF(OFFSET('Sanitation Data'!$E$32,0,10*ROW('Sanitation Data'!E61))="","",OFFSET('Sanitation Data'!$E$32,0,10*ROW('Sanitation Data'!E61)))</f>
        <v/>
      </c>
      <c r="CU67" s="353" t="str">
        <f ca="1">+IF(OFFSET('Sanitation Data'!$F$28,0,10*ROW('Sanitation Data'!F61))="","",OFFSET('Sanitation Data'!$F$28,0,10*ROW('Sanitation Data'!F61)))</f>
        <v/>
      </c>
      <c r="CV67" s="353" t="str">
        <f ca="1">+IF(OFFSET('Sanitation Data'!$F$29,0,10*ROW('Sanitation Data'!F61))="","",OFFSET('Sanitation Data'!$F$29,0,10*ROW('Sanitation Data'!F61)))</f>
        <v/>
      </c>
      <c r="CW67" s="353" t="str">
        <f ca="1">+IF(OFFSET('Sanitation Data'!$F$30,0,10*ROW('Sanitation Data'!F61))="","",OFFSET('Sanitation Data'!$F$30,0,10*ROW('Sanitation Data'!F61)))</f>
        <v/>
      </c>
      <c r="CX67" s="353" t="str">
        <f ca="1">+IF(OFFSET('Sanitation Data'!$F$31,0,10*ROW('Sanitation Data'!F61))="","",OFFSET('Sanitation Data'!$F$31,0,10*ROW('Sanitation Data'!F61)))</f>
        <v/>
      </c>
      <c r="CY67" s="353" t="str">
        <f ca="1">+IF(OFFSET('Sanitation Data'!$F$32,0,10*ROW('Sanitation Data'!F61))="","",OFFSET('Sanitation Data'!$F$32,0,10*ROW('Sanitation Data'!F61)))</f>
        <v/>
      </c>
      <c r="CZ67" s="353" t="str">
        <f ca="1">+IF(OFFSET('Sanitation Data'!$G$28,0,10*ROW('Sanitation Data'!G61))="","",OFFSET('Sanitation Data'!$G$28,0,10*ROW('Sanitation Data'!G61)))</f>
        <v/>
      </c>
      <c r="DA67" s="353" t="str">
        <f ca="1">+IF(OFFSET('Sanitation Data'!$G$29,0,10*ROW('Sanitation Data'!G61))="","",OFFSET('Sanitation Data'!$G$29,0,10*ROW('Sanitation Data'!G61)))</f>
        <v/>
      </c>
      <c r="DB67" s="353" t="str">
        <f ca="1">+IF(OFFSET('Sanitation Data'!$G$30,0,10*ROW('Sanitation Data'!G61))="","",OFFSET('Sanitation Data'!$G$30,0,10*ROW('Sanitation Data'!G61)))</f>
        <v/>
      </c>
      <c r="DC67" s="353" t="str">
        <f ca="1">+IF(OFFSET('Sanitation Data'!$G$31,0,10*ROW('Sanitation Data'!G61))="","",OFFSET('Sanitation Data'!$G$31,0,10*ROW('Sanitation Data'!G61)))</f>
        <v/>
      </c>
      <c r="DD67" s="353" t="str">
        <f ca="1">+IF(OFFSET('Sanitation Data'!$G$32,0,10*ROW('Sanitation Data'!G61))="","",OFFSET('Sanitation Data'!$G$32,0,10*ROW('Sanitation Data'!G61)))</f>
        <v/>
      </c>
      <c r="DE67" s="353" t="str">
        <f ca="1">+IF(OFFSET('Sanitation Data'!$H$28,0,10*ROW('Sanitation Data'!H61))="","",OFFSET('Sanitation Data'!$H$28,0,10*ROW('Sanitation Data'!H61)))</f>
        <v/>
      </c>
      <c r="DF67" s="353" t="str">
        <f ca="1">+IF(OFFSET('Sanitation Data'!$H$29,0,10*ROW('Sanitation Data'!H61))="","",OFFSET('Sanitation Data'!$H$29,0,10*ROW('Sanitation Data'!H61)))</f>
        <v/>
      </c>
      <c r="DG67" s="353" t="str">
        <f ca="1">+IF(OFFSET('Sanitation Data'!$H$30,0,10*ROW('Sanitation Data'!H61))="","",OFFSET('Sanitation Data'!$H$30,0,10*ROW('Sanitation Data'!H61)))</f>
        <v/>
      </c>
      <c r="DH67" s="353" t="str">
        <f ca="1">+IF(OFFSET('Sanitation Data'!$H$31,0,10*ROW('Sanitation Data'!H61))="","",OFFSET('Sanitation Data'!$H$31,0,10*ROW('Sanitation Data'!H61)))</f>
        <v/>
      </c>
      <c r="DI67" s="353" t="str">
        <f ca="1">+IF(OFFSET('Sanitation Data'!$H$32,0,10*ROW('Sanitation Data'!H61))="","",OFFSET('Sanitation Data'!$H$32,0,10*ROW('Sanitation Data'!H61)))</f>
        <v/>
      </c>
      <c r="DJ67" s="353" t="str">
        <f ca="1">+IF(OFFSET('Sanitation Data'!$I$28,0,10*ROW('Sanitation Data'!I61))="","",OFFSET('Sanitation Data'!$I$28,0,10*ROW('Sanitation Data'!I61)))</f>
        <v/>
      </c>
      <c r="DK67" s="353" t="str">
        <f ca="1">+IF(OFFSET('Sanitation Data'!$I$29,0,10*ROW('Sanitation Data'!I61))="","",OFFSET('Sanitation Data'!$I$29,0,10*ROW('Sanitation Data'!I61)))</f>
        <v/>
      </c>
      <c r="DL67" s="353" t="str">
        <f ca="1">+IF(OFFSET('Sanitation Data'!$I$30,0,10*ROW('Sanitation Data'!I61))="","",OFFSET('Sanitation Data'!$I$30,0,10*ROW('Sanitation Data'!I61)))</f>
        <v/>
      </c>
      <c r="DM67" s="353" t="str">
        <f ca="1">+IF(OFFSET('Sanitation Data'!$I$31,0,10*ROW('Sanitation Data'!I61))="","",OFFSET('Sanitation Data'!$I$31,0,10*ROW('Sanitation Data'!I61)))</f>
        <v/>
      </c>
      <c r="DN67" s="353" t="str">
        <f ca="1">+IF(OFFSET('Sanitation Data'!$I$32,0,10*ROW('Sanitation Data'!I61))="","",OFFSET('Sanitation Data'!$I$32,0,10*ROW('Sanitation Data'!I61)))</f>
        <v/>
      </c>
      <c r="DO67" s="353" t="str">
        <f ca="1">+IF(OFFSET('Hygiene Data'!$D$11,0,10*ROW('Hygiene Data'!D61))="","",OFFSET('Hygiene Data'!$D$11,0,10*ROW('Hygiene Data'!D61)))</f>
        <v/>
      </c>
      <c r="DP67" s="353" t="str">
        <f ca="1">+IF(OFFSET('Hygiene Data'!$D$12,0,10*ROW('Hygiene Data'!D61))="","",OFFSET('Hygiene Data'!$D$12,0,10*ROW('Hygiene Data'!D61)))</f>
        <v/>
      </c>
      <c r="DQ67" s="353" t="str">
        <f ca="1">+IF(OFFSET('Hygiene Data'!$D$13,0,10*ROW('Hygiene Data'!D61))="","",OFFSET('Hygiene Data'!$D$13,0,10*ROW('Hygiene Data'!D61)))</f>
        <v/>
      </c>
      <c r="DR67" s="353" t="str">
        <f ca="1">+IF(OFFSET('Hygiene Data'!$E$11,0,10*ROW('Hygiene Data'!E61))="","",OFFSET('Hygiene Data'!$E$11,0,10*ROW('Hygiene Data'!E61)))</f>
        <v/>
      </c>
      <c r="DS67" s="353" t="str">
        <f ca="1">+IF(OFFSET('Hygiene Data'!$E$12,0,10*ROW('Hygiene Data'!E61))="","",OFFSET('Hygiene Data'!$E$12,0,10*ROW('Hygiene Data'!E61)))</f>
        <v/>
      </c>
      <c r="DT67" s="353" t="str">
        <f ca="1">+IF(OFFSET('Hygiene Data'!$E$13,0,10*ROW('Hygiene Data'!E61))="","",OFFSET('Hygiene Data'!$E$13,0,10*ROW('Hygiene Data'!E61)))</f>
        <v/>
      </c>
      <c r="DU67" s="353" t="str">
        <f ca="1">+IF(OFFSET('Hygiene Data'!$F$11,0,10*ROW('Hygiene Data'!F61))="","",OFFSET('Hygiene Data'!$F$11,0,10*ROW('Hygiene Data'!F61)))</f>
        <v/>
      </c>
      <c r="DV67" s="353" t="str">
        <f ca="1">+IF(OFFSET('Hygiene Data'!$F$12,0,10*ROW('Hygiene Data'!F61))="","",OFFSET('Hygiene Data'!$F$12,0,10*ROW('Hygiene Data'!F61)))</f>
        <v/>
      </c>
      <c r="DW67" s="353" t="str">
        <f ca="1">+IF(OFFSET('Hygiene Data'!$F$13,0,10*ROW('Hygiene Data'!F61))="","",OFFSET('Hygiene Data'!$F$13,0,10*ROW('Hygiene Data'!F61)))</f>
        <v/>
      </c>
      <c r="DX67" s="353" t="str">
        <f ca="1">+IF(OFFSET('Hygiene Data'!$G$11,0,10*ROW('Hygiene Data'!G61))="","",OFFSET('Hygiene Data'!$G$11,0,10*ROW('Hygiene Data'!G61)))</f>
        <v/>
      </c>
      <c r="DY67" s="353" t="str">
        <f ca="1">+IF(OFFSET('Hygiene Data'!$G$12,0,10*ROW('Hygiene Data'!G61))="","",OFFSET('Hygiene Data'!$G$12,0,10*ROW('Hygiene Data'!G61)))</f>
        <v/>
      </c>
      <c r="DZ67" s="353" t="str">
        <f ca="1">+IF(OFFSET('Hygiene Data'!$G$13,0,10*ROW('Hygiene Data'!G61))="","",OFFSET('Hygiene Data'!$G$13,0,10*ROW('Hygiene Data'!G61)))</f>
        <v/>
      </c>
      <c r="EA67" s="353" t="str">
        <f ca="1">+IF(OFFSET('Hygiene Data'!$H$11,0,10*ROW('Hygiene Data'!H61))="","",OFFSET('Hygiene Data'!$H$11,0,10*ROW('Hygiene Data'!H61)))</f>
        <v/>
      </c>
      <c r="EB67" s="353" t="str">
        <f ca="1">+IF(OFFSET('Hygiene Data'!$H$12,0,10*ROW('Hygiene Data'!H61))="","",OFFSET('Hygiene Data'!$H$12,0,10*ROW('Hygiene Data'!H61)))</f>
        <v/>
      </c>
      <c r="EC67" s="353" t="str">
        <f ca="1">+IF(OFFSET('Hygiene Data'!$H$13,0,10*ROW('Hygiene Data'!H61))="","",OFFSET('Hygiene Data'!$H$13,0,10*ROW('Hygiene Data'!H61)))</f>
        <v/>
      </c>
      <c r="ED67" s="353" t="str">
        <f ca="1">+IF(OFFSET('Hygiene Data'!$I$11,0,10*ROW('Hygiene Data'!I61))="","",OFFSET('Hygiene Data'!$I$11,0,10*ROW('Hygiene Data'!I61)))</f>
        <v/>
      </c>
      <c r="EE67" s="353" t="str">
        <f ca="1">+IF(OFFSET('Hygiene Data'!$I$12,0,10*ROW('Hygiene Data'!I61))="","",OFFSET('Hygiene Data'!$I$12,0,10*ROW('Hygiene Data'!I61)))</f>
        <v/>
      </c>
      <c r="EF67" s="353" t="str">
        <f ca="1">+IF(OFFSET('Hygiene Data'!$I$13,0,10*ROW('Hygiene Data'!I61))="","",OFFSET('Hygiene Data'!$I$13,0,10*ROW('Hygiene Data'!I61)))</f>
        <v/>
      </c>
    </row>
    <row r="68" spans="1:136" x14ac:dyDescent="0.25">
      <c r="A68" s="462" t="str">
        <f ca="1">+IF(OFFSET('Water Data'!$B$2,0,10*ROW('Water Data'!E62))="","",OFFSET('Water Data'!$B$2,0,10*ROW('Water Data'!E62)))</f>
        <v/>
      </c>
      <c r="B68" s="46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89" t="str">
        <f t="shared" ca="1" si="0"/>
        <v/>
      </c>
      <c r="D68" s="49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6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3" t="str">
        <f ca="1">+IF(OFFSET('Water Data'!$D$27,0,10*ROW('Water Data'!D62))="","",OFFSET('Water Data'!$D$27,0,10*ROW('Water Data'!D62)))</f>
        <v/>
      </c>
      <c r="BT68" s="353" t="str">
        <f ca="1">+IF(OFFSET('Water Data'!$D$28,0,10*ROW('Water Data'!D62))="","",OFFSET('Water Data'!$D$28,0,10*ROW('Water Data'!D62)))</f>
        <v/>
      </c>
      <c r="BU68" s="353" t="str">
        <f ca="1">+IF(OFFSET('Water Data'!$D$29,0,10*ROW('Water Data'!D62))="","",OFFSET('Water Data'!$D$29,0,10*ROW('Water Data'!D62)))</f>
        <v/>
      </c>
      <c r="BV68" s="353" t="str">
        <f ca="1">+IF(OFFSET('Water Data'!$E$27,0,10*ROW('Water Data'!E62))="","",OFFSET('Water Data'!$E$27,0,10*ROW('Water Data'!E62)))</f>
        <v/>
      </c>
      <c r="BW68" s="353" t="str">
        <f ca="1">+IF(OFFSET('Water Data'!$E$28,0,10*ROW('Water Data'!E62))="","",OFFSET('Water Data'!$E$28,0,10*ROW('Water Data'!E62)))</f>
        <v/>
      </c>
      <c r="BX68" s="353" t="str">
        <f ca="1">+IF(OFFSET('Water Data'!$E$29,0,10*ROW('Water Data'!E62))="","",OFFSET('Water Data'!$E$29,0,10*ROW('Water Data'!E62)))</f>
        <v/>
      </c>
      <c r="BY68" s="353" t="str">
        <f ca="1">+IF(OFFSET('Water Data'!$F$27,0,10*ROW('Water Data'!F62))="","",OFFSET('Water Data'!$F$27,0,10*ROW('Water Data'!F62)))</f>
        <v/>
      </c>
      <c r="BZ68" s="353" t="str">
        <f ca="1">+IF(OFFSET('Water Data'!$F$28,0,10*ROW('Water Data'!F62))="","",OFFSET('Water Data'!$F$28,0,10*ROW('Water Data'!F62)))</f>
        <v/>
      </c>
      <c r="CA68" s="353" t="str">
        <f ca="1">+IF(OFFSET('Water Data'!$F$29,0,10*ROW('Water Data'!F62))="","",OFFSET('Water Data'!$F$29,0,10*ROW('Water Data'!F62)))</f>
        <v/>
      </c>
      <c r="CB68" s="353" t="str">
        <f ca="1">+IF(OFFSET('Water Data'!$G$27,0,10*ROW('Water Data'!G62))="","",OFFSET('Water Data'!$G$27,0,10*ROW('Water Data'!G62)))</f>
        <v/>
      </c>
      <c r="CC68" s="353" t="str">
        <f ca="1">+IF(OFFSET('Water Data'!$G$28,0,10*ROW('Water Data'!G62))="","",OFFSET('Water Data'!$G$28,0,10*ROW('Water Data'!G62)))</f>
        <v/>
      </c>
      <c r="CD68" s="353" t="str">
        <f ca="1">+IF(OFFSET('Water Data'!$G$29,0,10*ROW('Water Data'!G62))="","",OFFSET('Water Data'!$G$29,0,10*ROW('Water Data'!G62)))</f>
        <v/>
      </c>
      <c r="CE68" s="353" t="str">
        <f ca="1">+IF(OFFSET('Water Data'!$H$27,0,10*ROW('Water Data'!H62))="","",OFFSET('Water Data'!$H$27,0,10*ROW('Water Data'!H62)))</f>
        <v/>
      </c>
      <c r="CF68" s="353" t="str">
        <f ca="1">+IF(OFFSET('Water Data'!$H$28,0,10*ROW('Water Data'!H62))="","",OFFSET('Water Data'!$H$28,0,10*ROW('Water Data'!H62)))</f>
        <v/>
      </c>
      <c r="CG68" s="353" t="str">
        <f ca="1">+IF(OFFSET('Water Data'!$H$29,0,10*ROW('Water Data'!H62))="","",OFFSET('Water Data'!$H$29,0,10*ROW('Water Data'!H62)))</f>
        <v/>
      </c>
      <c r="CH68" s="353" t="str">
        <f ca="1">+IF(OFFSET('Water Data'!$I$27,0,10*ROW('Water Data'!I62))="","",OFFSET('Water Data'!$I$27,0,10*ROW('Water Data'!I62)))</f>
        <v/>
      </c>
      <c r="CI68" s="353" t="str">
        <f ca="1">+IF(OFFSET('Water Data'!$I$28,0,10*ROW('Water Data'!I62))="","",OFFSET('Water Data'!$I$28,0,10*ROW('Water Data'!I62)))</f>
        <v/>
      </c>
      <c r="CJ68" s="353" t="str">
        <f ca="1">+IF(OFFSET('Water Data'!$I$29,0,10*ROW('Water Data'!I62))="","",OFFSET('Water Data'!$I$29,0,10*ROW('Water Data'!I62)))</f>
        <v/>
      </c>
      <c r="CK68" s="353" t="str">
        <f ca="1">+IF(OFFSET('Sanitation Data'!$D$28,0,10*ROW('Sanitation Data'!D62))="","",OFFSET('Sanitation Data'!$D$28,0,10*ROW('Sanitation Data'!D62)))</f>
        <v/>
      </c>
      <c r="CL68" s="353" t="str">
        <f ca="1">+IF(OFFSET('Sanitation Data'!$D$29,0,10*ROW('Sanitation Data'!D62))="","",OFFSET('Sanitation Data'!$D$29,0,10*ROW('Sanitation Data'!D62)))</f>
        <v/>
      </c>
      <c r="CM68" s="353" t="str">
        <f ca="1">+IF(OFFSET('Sanitation Data'!$D$30,0,10*ROW('Sanitation Data'!D62))="","",OFFSET('Sanitation Data'!$D$30,0,10*ROW('Sanitation Data'!D62)))</f>
        <v/>
      </c>
      <c r="CN68" s="353" t="str">
        <f ca="1">+IF(OFFSET('Sanitation Data'!$D$31,0,10*ROW('Sanitation Data'!D62))="","",OFFSET('Sanitation Data'!$D$31,0,10*ROW('Sanitation Data'!D62)))</f>
        <v/>
      </c>
      <c r="CO68" s="353" t="str">
        <f ca="1">+IF(OFFSET('Sanitation Data'!$D$32,0,10*ROW('Sanitation Data'!D62))="","",OFFSET('Sanitation Data'!$D$32,0,10*ROW('Sanitation Data'!D62)))</f>
        <v/>
      </c>
      <c r="CP68" s="353" t="str">
        <f ca="1">+IF(OFFSET('Sanitation Data'!$E$28,0,10*ROW('Sanitation Data'!E62))="","",OFFSET('Sanitation Data'!$E$28,0,10*ROW('Sanitation Data'!E62)))</f>
        <v/>
      </c>
      <c r="CQ68" s="353" t="str">
        <f ca="1">+IF(OFFSET('Sanitation Data'!$E$29,0,10*ROW('Sanitation Data'!E62))="","",OFFSET('Sanitation Data'!$E$29,0,10*ROW('Sanitation Data'!E62)))</f>
        <v/>
      </c>
      <c r="CR68" s="353" t="str">
        <f ca="1">+IF(OFFSET('Sanitation Data'!$E$30,0,10*ROW('Sanitation Data'!E62))="","",OFFSET('Sanitation Data'!$E$30,0,10*ROW('Sanitation Data'!E62)))</f>
        <v/>
      </c>
      <c r="CS68" s="353" t="str">
        <f ca="1">+IF(OFFSET('Sanitation Data'!$E$31,0,10*ROW('Sanitation Data'!E62))="","",OFFSET('Sanitation Data'!$E$31,0,10*ROW('Sanitation Data'!E62)))</f>
        <v/>
      </c>
      <c r="CT68" s="353" t="str">
        <f ca="1">+IF(OFFSET('Sanitation Data'!$E$32,0,10*ROW('Sanitation Data'!E62))="","",OFFSET('Sanitation Data'!$E$32,0,10*ROW('Sanitation Data'!E62)))</f>
        <v/>
      </c>
      <c r="CU68" s="353" t="str">
        <f ca="1">+IF(OFFSET('Sanitation Data'!$F$28,0,10*ROW('Sanitation Data'!F62))="","",OFFSET('Sanitation Data'!$F$28,0,10*ROW('Sanitation Data'!F62)))</f>
        <v/>
      </c>
      <c r="CV68" s="353" t="str">
        <f ca="1">+IF(OFFSET('Sanitation Data'!$F$29,0,10*ROW('Sanitation Data'!F62))="","",OFFSET('Sanitation Data'!$F$29,0,10*ROW('Sanitation Data'!F62)))</f>
        <v/>
      </c>
      <c r="CW68" s="353" t="str">
        <f ca="1">+IF(OFFSET('Sanitation Data'!$F$30,0,10*ROW('Sanitation Data'!F62))="","",OFFSET('Sanitation Data'!$F$30,0,10*ROW('Sanitation Data'!F62)))</f>
        <v/>
      </c>
      <c r="CX68" s="353" t="str">
        <f ca="1">+IF(OFFSET('Sanitation Data'!$F$31,0,10*ROW('Sanitation Data'!F62))="","",OFFSET('Sanitation Data'!$F$31,0,10*ROW('Sanitation Data'!F62)))</f>
        <v/>
      </c>
      <c r="CY68" s="353" t="str">
        <f ca="1">+IF(OFFSET('Sanitation Data'!$F$32,0,10*ROW('Sanitation Data'!F62))="","",OFFSET('Sanitation Data'!$F$32,0,10*ROW('Sanitation Data'!F62)))</f>
        <v/>
      </c>
      <c r="CZ68" s="353" t="str">
        <f ca="1">+IF(OFFSET('Sanitation Data'!$G$28,0,10*ROW('Sanitation Data'!G62))="","",OFFSET('Sanitation Data'!$G$28,0,10*ROW('Sanitation Data'!G62)))</f>
        <v/>
      </c>
      <c r="DA68" s="353" t="str">
        <f ca="1">+IF(OFFSET('Sanitation Data'!$G$29,0,10*ROW('Sanitation Data'!G62))="","",OFFSET('Sanitation Data'!$G$29,0,10*ROW('Sanitation Data'!G62)))</f>
        <v/>
      </c>
      <c r="DB68" s="353" t="str">
        <f ca="1">+IF(OFFSET('Sanitation Data'!$G$30,0,10*ROW('Sanitation Data'!G62))="","",OFFSET('Sanitation Data'!$G$30,0,10*ROW('Sanitation Data'!G62)))</f>
        <v/>
      </c>
      <c r="DC68" s="353" t="str">
        <f ca="1">+IF(OFFSET('Sanitation Data'!$G$31,0,10*ROW('Sanitation Data'!G62))="","",OFFSET('Sanitation Data'!$G$31,0,10*ROW('Sanitation Data'!G62)))</f>
        <v/>
      </c>
      <c r="DD68" s="353" t="str">
        <f ca="1">+IF(OFFSET('Sanitation Data'!$G$32,0,10*ROW('Sanitation Data'!G62))="","",OFFSET('Sanitation Data'!$G$32,0,10*ROW('Sanitation Data'!G62)))</f>
        <v/>
      </c>
      <c r="DE68" s="353" t="str">
        <f ca="1">+IF(OFFSET('Sanitation Data'!$H$28,0,10*ROW('Sanitation Data'!H62))="","",OFFSET('Sanitation Data'!$H$28,0,10*ROW('Sanitation Data'!H62)))</f>
        <v/>
      </c>
      <c r="DF68" s="353" t="str">
        <f ca="1">+IF(OFFSET('Sanitation Data'!$H$29,0,10*ROW('Sanitation Data'!H62))="","",OFFSET('Sanitation Data'!$H$29,0,10*ROW('Sanitation Data'!H62)))</f>
        <v/>
      </c>
      <c r="DG68" s="353" t="str">
        <f ca="1">+IF(OFFSET('Sanitation Data'!$H$30,0,10*ROW('Sanitation Data'!H62))="","",OFFSET('Sanitation Data'!$H$30,0,10*ROW('Sanitation Data'!H62)))</f>
        <v/>
      </c>
      <c r="DH68" s="353" t="str">
        <f ca="1">+IF(OFFSET('Sanitation Data'!$H$31,0,10*ROW('Sanitation Data'!H62))="","",OFFSET('Sanitation Data'!$H$31,0,10*ROW('Sanitation Data'!H62)))</f>
        <v/>
      </c>
      <c r="DI68" s="353" t="str">
        <f ca="1">+IF(OFFSET('Sanitation Data'!$H$32,0,10*ROW('Sanitation Data'!H62))="","",OFFSET('Sanitation Data'!$H$32,0,10*ROW('Sanitation Data'!H62)))</f>
        <v/>
      </c>
      <c r="DJ68" s="353" t="str">
        <f ca="1">+IF(OFFSET('Sanitation Data'!$I$28,0,10*ROW('Sanitation Data'!I62))="","",OFFSET('Sanitation Data'!$I$28,0,10*ROW('Sanitation Data'!I62)))</f>
        <v/>
      </c>
      <c r="DK68" s="353" t="str">
        <f ca="1">+IF(OFFSET('Sanitation Data'!$I$29,0,10*ROW('Sanitation Data'!I62))="","",OFFSET('Sanitation Data'!$I$29,0,10*ROW('Sanitation Data'!I62)))</f>
        <v/>
      </c>
      <c r="DL68" s="353" t="str">
        <f ca="1">+IF(OFFSET('Sanitation Data'!$I$30,0,10*ROW('Sanitation Data'!I62))="","",OFFSET('Sanitation Data'!$I$30,0,10*ROW('Sanitation Data'!I62)))</f>
        <v/>
      </c>
      <c r="DM68" s="353" t="str">
        <f ca="1">+IF(OFFSET('Sanitation Data'!$I$31,0,10*ROW('Sanitation Data'!I62))="","",OFFSET('Sanitation Data'!$I$31,0,10*ROW('Sanitation Data'!I62)))</f>
        <v/>
      </c>
      <c r="DN68" s="353" t="str">
        <f ca="1">+IF(OFFSET('Sanitation Data'!$I$32,0,10*ROW('Sanitation Data'!I62))="","",OFFSET('Sanitation Data'!$I$32,0,10*ROW('Sanitation Data'!I62)))</f>
        <v/>
      </c>
      <c r="DO68" s="353" t="str">
        <f ca="1">+IF(OFFSET('Hygiene Data'!$D$11,0,10*ROW('Hygiene Data'!D62))="","",OFFSET('Hygiene Data'!$D$11,0,10*ROW('Hygiene Data'!D62)))</f>
        <v/>
      </c>
      <c r="DP68" s="353" t="str">
        <f ca="1">+IF(OFFSET('Hygiene Data'!$D$12,0,10*ROW('Hygiene Data'!D62))="","",OFFSET('Hygiene Data'!$D$12,0,10*ROW('Hygiene Data'!D62)))</f>
        <v/>
      </c>
      <c r="DQ68" s="353" t="str">
        <f ca="1">+IF(OFFSET('Hygiene Data'!$D$13,0,10*ROW('Hygiene Data'!D62))="","",OFFSET('Hygiene Data'!$D$13,0,10*ROW('Hygiene Data'!D62)))</f>
        <v/>
      </c>
      <c r="DR68" s="353" t="str">
        <f ca="1">+IF(OFFSET('Hygiene Data'!$E$11,0,10*ROW('Hygiene Data'!E62))="","",OFFSET('Hygiene Data'!$E$11,0,10*ROW('Hygiene Data'!E62)))</f>
        <v/>
      </c>
      <c r="DS68" s="353" t="str">
        <f ca="1">+IF(OFFSET('Hygiene Data'!$E$12,0,10*ROW('Hygiene Data'!E62))="","",OFFSET('Hygiene Data'!$E$12,0,10*ROW('Hygiene Data'!E62)))</f>
        <v/>
      </c>
      <c r="DT68" s="353" t="str">
        <f ca="1">+IF(OFFSET('Hygiene Data'!$E$13,0,10*ROW('Hygiene Data'!E62))="","",OFFSET('Hygiene Data'!$E$13,0,10*ROW('Hygiene Data'!E62)))</f>
        <v/>
      </c>
      <c r="DU68" s="353" t="str">
        <f ca="1">+IF(OFFSET('Hygiene Data'!$F$11,0,10*ROW('Hygiene Data'!F62))="","",OFFSET('Hygiene Data'!$F$11,0,10*ROW('Hygiene Data'!F62)))</f>
        <v/>
      </c>
      <c r="DV68" s="353" t="str">
        <f ca="1">+IF(OFFSET('Hygiene Data'!$F$12,0,10*ROW('Hygiene Data'!F62))="","",OFFSET('Hygiene Data'!$F$12,0,10*ROW('Hygiene Data'!F62)))</f>
        <v/>
      </c>
      <c r="DW68" s="353" t="str">
        <f ca="1">+IF(OFFSET('Hygiene Data'!$F$13,0,10*ROW('Hygiene Data'!F62))="","",OFFSET('Hygiene Data'!$F$13,0,10*ROW('Hygiene Data'!F62)))</f>
        <v/>
      </c>
      <c r="DX68" s="353" t="str">
        <f ca="1">+IF(OFFSET('Hygiene Data'!$G$11,0,10*ROW('Hygiene Data'!G62))="","",OFFSET('Hygiene Data'!$G$11,0,10*ROW('Hygiene Data'!G62)))</f>
        <v/>
      </c>
      <c r="DY68" s="353" t="str">
        <f ca="1">+IF(OFFSET('Hygiene Data'!$G$12,0,10*ROW('Hygiene Data'!G62))="","",OFFSET('Hygiene Data'!$G$12,0,10*ROW('Hygiene Data'!G62)))</f>
        <v/>
      </c>
      <c r="DZ68" s="353" t="str">
        <f ca="1">+IF(OFFSET('Hygiene Data'!$G$13,0,10*ROW('Hygiene Data'!G62))="","",OFFSET('Hygiene Data'!$G$13,0,10*ROW('Hygiene Data'!G62)))</f>
        <v/>
      </c>
      <c r="EA68" s="353" t="str">
        <f ca="1">+IF(OFFSET('Hygiene Data'!$H$11,0,10*ROW('Hygiene Data'!H62))="","",OFFSET('Hygiene Data'!$H$11,0,10*ROW('Hygiene Data'!H62)))</f>
        <v/>
      </c>
      <c r="EB68" s="353" t="str">
        <f ca="1">+IF(OFFSET('Hygiene Data'!$H$12,0,10*ROW('Hygiene Data'!H62))="","",OFFSET('Hygiene Data'!$H$12,0,10*ROW('Hygiene Data'!H62)))</f>
        <v/>
      </c>
      <c r="EC68" s="353" t="str">
        <f ca="1">+IF(OFFSET('Hygiene Data'!$H$13,0,10*ROW('Hygiene Data'!H62))="","",OFFSET('Hygiene Data'!$H$13,0,10*ROW('Hygiene Data'!H62)))</f>
        <v/>
      </c>
      <c r="ED68" s="353" t="str">
        <f ca="1">+IF(OFFSET('Hygiene Data'!$I$11,0,10*ROW('Hygiene Data'!I62))="","",OFFSET('Hygiene Data'!$I$11,0,10*ROW('Hygiene Data'!I62)))</f>
        <v/>
      </c>
      <c r="EE68" s="353" t="str">
        <f ca="1">+IF(OFFSET('Hygiene Data'!$I$12,0,10*ROW('Hygiene Data'!I62))="","",OFFSET('Hygiene Data'!$I$12,0,10*ROW('Hygiene Data'!I62)))</f>
        <v/>
      </c>
      <c r="EF68" s="353" t="str">
        <f ca="1">+IF(OFFSET('Hygiene Data'!$I$13,0,10*ROW('Hygiene Data'!I62))="","",OFFSET('Hygiene Data'!$I$13,0,10*ROW('Hygiene Data'!I62)))</f>
        <v/>
      </c>
    </row>
    <row r="69" spans="1:136" x14ac:dyDescent="0.25">
      <c r="A69" s="462" t="str">
        <f ca="1">+IF(OFFSET('Water Data'!$B$2,0,10*ROW('Water Data'!E63))="","",OFFSET('Water Data'!$B$2,0,10*ROW('Water Data'!E63)))</f>
        <v/>
      </c>
      <c r="B69" s="46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89" t="str">
        <f t="shared" ca="1" si="0"/>
        <v/>
      </c>
      <c r="D69" s="49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6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3" t="str">
        <f ca="1">+IF(OFFSET('Water Data'!$D$27,0,10*ROW('Water Data'!D63))="","",OFFSET('Water Data'!$D$27,0,10*ROW('Water Data'!D63)))</f>
        <v/>
      </c>
      <c r="BT69" s="353" t="str">
        <f ca="1">+IF(OFFSET('Water Data'!$D$28,0,10*ROW('Water Data'!D63))="","",OFFSET('Water Data'!$D$28,0,10*ROW('Water Data'!D63)))</f>
        <v/>
      </c>
      <c r="BU69" s="353" t="str">
        <f ca="1">+IF(OFFSET('Water Data'!$D$29,0,10*ROW('Water Data'!D63))="","",OFFSET('Water Data'!$D$29,0,10*ROW('Water Data'!D63)))</f>
        <v/>
      </c>
      <c r="BV69" s="353" t="str">
        <f ca="1">+IF(OFFSET('Water Data'!$E$27,0,10*ROW('Water Data'!E63))="","",OFFSET('Water Data'!$E$27,0,10*ROW('Water Data'!E63)))</f>
        <v/>
      </c>
      <c r="BW69" s="353" t="str">
        <f ca="1">+IF(OFFSET('Water Data'!$E$28,0,10*ROW('Water Data'!E63))="","",OFFSET('Water Data'!$E$28,0,10*ROW('Water Data'!E63)))</f>
        <v/>
      </c>
      <c r="BX69" s="353" t="str">
        <f ca="1">+IF(OFFSET('Water Data'!$E$29,0,10*ROW('Water Data'!E63))="","",OFFSET('Water Data'!$E$29,0,10*ROW('Water Data'!E63)))</f>
        <v/>
      </c>
      <c r="BY69" s="353" t="str">
        <f ca="1">+IF(OFFSET('Water Data'!$F$27,0,10*ROW('Water Data'!F63))="","",OFFSET('Water Data'!$F$27,0,10*ROW('Water Data'!F63)))</f>
        <v/>
      </c>
      <c r="BZ69" s="353" t="str">
        <f ca="1">+IF(OFFSET('Water Data'!$F$28,0,10*ROW('Water Data'!F63))="","",OFFSET('Water Data'!$F$28,0,10*ROW('Water Data'!F63)))</f>
        <v/>
      </c>
      <c r="CA69" s="353" t="str">
        <f ca="1">+IF(OFFSET('Water Data'!$F$29,0,10*ROW('Water Data'!F63))="","",OFFSET('Water Data'!$F$29,0,10*ROW('Water Data'!F63)))</f>
        <v/>
      </c>
      <c r="CB69" s="353" t="str">
        <f ca="1">+IF(OFFSET('Water Data'!$G$27,0,10*ROW('Water Data'!G63))="","",OFFSET('Water Data'!$G$27,0,10*ROW('Water Data'!G63)))</f>
        <v/>
      </c>
      <c r="CC69" s="353" t="str">
        <f ca="1">+IF(OFFSET('Water Data'!$G$28,0,10*ROW('Water Data'!G63))="","",OFFSET('Water Data'!$G$28,0,10*ROW('Water Data'!G63)))</f>
        <v/>
      </c>
      <c r="CD69" s="353" t="str">
        <f ca="1">+IF(OFFSET('Water Data'!$G$29,0,10*ROW('Water Data'!G63))="","",OFFSET('Water Data'!$G$29,0,10*ROW('Water Data'!G63)))</f>
        <v/>
      </c>
      <c r="CE69" s="353" t="str">
        <f ca="1">+IF(OFFSET('Water Data'!$H$27,0,10*ROW('Water Data'!H63))="","",OFFSET('Water Data'!$H$27,0,10*ROW('Water Data'!H63)))</f>
        <v/>
      </c>
      <c r="CF69" s="353" t="str">
        <f ca="1">+IF(OFFSET('Water Data'!$H$28,0,10*ROW('Water Data'!H63))="","",OFFSET('Water Data'!$H$28,0,10*ROW('Water Data'!H63)))</f>
        <v/>
      </c>
      <c r="CG69" s="353" t="str">
        <f ca="1">+IF(OFFSET('Water Data'!$H$29,0,10*ROW('Water Data'!H63))="","",OFFSET('Water Data'!$H$29,0,10*ROW('Water Data'!H63)))</f>
        <v/>
      </c>
      <c r="CH69" s="353" t="str">
        <f ca="1">+IF(OFFSET('Water Data'!$I$27,0,10*ROW('Water Data'!I63))="","",OFFSET('Water Data'!$I$27,0,10*ROW('Water Data'!I63)))</f>
        <v/>
      </c>
      <c r="CI69" s="353" t="str">
        <f ca="1">+IF(OFFSET('Water Data'!$I$28,0,10*ROW('Water Data'!I63))="","",OFFSET('Water Data'!$I$28,0,10*ROW('Water Data'!I63)))</f>
        <v/>
      </c>
      <c r="CJ69" s="353" t="str">
        <f ca="1">+IF(OFFSET('Water Data'!$I$29,0,10*ROW('Water Data'!I63))="","",OFFSET('Water Data'!$I$29,0,10*ROW('Water Data'!I63)))</f>
        <v/>
      </c>
      <c r="CK69" s="353" t="str">
        <f ca="1">+IF(OFFSET('Sanitation Data'!$D$28,0,10*ROW('Sanitation Data'!D63))="","",OFFSET('Sanitation Data'!$D$28,0,10*ROW('Sanitation Data'!D63)))</f>
        <v/>
      </c>
      <c r="CL69" s="353" t="str">
        <f ca="1">+IF(OFFSET('Sanitation Data'!$D$29,0,10*ROW('Sanitation Data'!D63))="","",OFFSET('Sanitation Data'!$D$29,0,10*ROW('Sanitation Data'!D63)))</f>
        <v/>
      </c>
      <c r="CM69" s="353" t="str">
        <f ca="1">+IF(OFFSET('Sanitation Data'!$D$30,0,10*ROW('Sanitation Data'!D63))="","",OFFSET('Sanitation Data'!$D$30,0,10*ROW('Sanitation Data'!D63)))</f>
        <v/>
      </c>
      <c r="CN69" s="353" t="str">
        <f ca="1">+IF(OFFSET('Sanitation Data'!$D$31,0,10*ROW('Sanitation Data'!D63))="","",OFFSET('Sanitation Data'!$D$31,0,10*ROW('Sanitation Data'!D63)))</f>
        <v/>
      </c>
      <c r="CO69" s="353" t="str">
        <f ca="1">+IF(OFFSET('Sanitation Data'!$D$32,0,10*ROW('Sanitation Data'!D63))="","",OFFSET('Sanitation Data'!$D$32,0,10*ROW('Sanitation Data'!D63)))</f>
        <v/>
      </c>
      <c r="CP69" s="353" t="str">
        <f ca="1">+IF(OFFSET('Sanitation Data'!$E$28,0,10*ROW('Sanitation Data'!E63))="","",OFFSET('Sanitation Data'!$E$28,0,10*ROW('Sanitation Data'!E63)))</f>
        <v/>
      </c>
      <c r="CQ69" s="353" t="str">
        <f ca="1">+IF(OFFSET('Sanitation Data'!$E$29,0,10*ROW('Sanitation Data'!E63))="","",OFFSET('Sanitation Data'!$E$29,0,10*ROW('Sanitation Data'!E63)))</f>
        <v/>
      </c>
      <c r="CR69" s="353" t="str">
        <f ca="1">+IF(OFFSET('Sanitation Data'!$E$30,0,10*ROW('Sanitation Data'!E63))="","",OFFSET('Sanitation Data'!$E$30,0,10*ROW('Sanitation Data'!E63)))</f>
        <v/>
      </c>
      <c r="CS69" s="353" t="str">
        <f ca="1">+IF(OFFSET('Sanitation Data'!$E$31,0,10*ROW('Sanitation Data'!E63))="","",OFFSET('Sanitation Data'!$E$31,0,10*ROW('Sanitation Data'!E63)))</f>
        <v/>
      </c>
      <c r="CT69" s="353" t="str">
        <f ca="1">+IF(OFFSET('Sanitation Data'!$E$32,0,10*ROW('Sanitation Data'!E63))="","",OFFSET('Sanitation Data'!$E$32,0,10*ROW('Sanitation Data'!E63)))</f>
        <v/>
      </c>
      <c r="CU69" s="353" t="str">
        <f ca="1">+IF(OFFSET('Sanitation Data'!$F$28,0,10*ROW('Sanitation Data'!F63))="","",OFFSET('Sanitation Data'!$F$28,0,10*ROW('Sanitation Data'!F63)))</f>
        <v/>
      </c>
      <c r="CV69" s="353" t="str">
        <f ca="1">+IF(OFFSET('Sanitation Data'!$F$29,0,10*ROW('Sanitation Data'!F63))="","",OFFSET('Sanitation Data'!$F$29,0,10*ROW('Sanitation Data'!F63)))</f>
        <v/>
      </c>
      <c r="CW69" s="353" t="str">
        <f ca="1">+IF(OFFSET('Sanitation Data'!$F$30,0,10*ROW('Sanitation Data'!F63))="","",OFFSET('Sanitation Data'!$F$30,0,10*ROW('Sanitation Data'!F63)))</f>
        <v/>
      </c>
      <c r="CX69" s="353" t="str">
        <f ca="1">+IF(OFFSET('Sanitation Data'!$F$31,0,10*ROW('Sanitation Data'!F63))="","",OFFSET('Sanitation Data'!$F$31,0,10*ROW('Sanitation Data'!F63)))</f>
        <v/>
      </c>
      <c r="CY69" s="353" t="str">
        <f ca="1">+IF(OFFSET('Sanitation Data'!$F$32,0,10*ROW('Sanitation Data'!F63))="","",OFFSET('Sanitation Data'!$F$32,0,10*ROW('Sanitation Data'!F63)))</f>
        <v/>
      </c>
      <c r="CZ69" s="353" t="str">
        <f ca="1">+IF(OFFSET('Sanitation Data'!$G$28,0,10*ROW('Sanitation Data'!G63))="","",OFFSET('Sanitation Data'!$G$28,0,10*ROW('Sanitation Data'!G63)))</f>
        <v/>
      </c>
      <c r="DA69" s="353" t="str">
        <f ca="1">+IF(OFFSET('Sanitation Data'!$G$29,0,10*ROW('Sanitation Data'!G63))="","",OFFSET('Sanitation Data'!$G$29,0,10*ROW('Sanitation Data'!G63)))</f>
        <v/>
      </c>
      <c r="DB69" s="353" t="str">
        <f ca="1">+IF(OFFSET('Sanitation Data'!$G$30,0,10*ROW('Sanitation Data'!G63))="","",OFFSET('Sanitation Data'!$G$30,0,10*ROW('Sanitation Data'!G63)))</f>
        <v/>
      </c>
      <c r="DC69" s="353" t="str">
        <f ca="1">+IF(OFFSET('Sanitation Data'!$G$31,0,10*ROW('Sanitation Data'!G63))="","",OFFSET('Sanitation Data'!$G$31,0,10*ROW('Sanitation Data'!G63)))</f>
        <v/>
      </c>
      <c r="DD69" s="353" t="str">
        <f ca="1">+IF(OFFSET('Sanitation Data'!$G$32,0,10*ROW('Sanitation Data'!G63))="","",OFFSET('Sanitation Data'!$G$32,0,10*ROW('Sanitation Data'!G63)))</f>
        <v/>
      </c>
      <c r="DE69" s="353" t="str">
        <f ca="1">+IF(OFFSET('Sanitation Data'!$H$28,0,10*ROW('Sanitation Data'!H63))="","",OFFSET('Sanitation Data'!$H$28,0,10*ROW('Sanitation Data'!H63)))</f>
        <v/>
      </c>
      <c r="DF69" s="353" t="str">
        <f ca="1">+IF(OFFSET('Sanitation Data'!$H$29,0,10*ROW('Sanitation Data'!H63))="","",OFFSET('Sanitation Data'!$H$29,0,10*ROW('Sanitation Data'!H63)))</f>
        <v/>
      </c>
      <c r="DG69" s="353" t="str">
        <f ca="1">+IF(OFFSET('Sanitation Data'!$H$30,0,10*ROW('Sanitation Data'!H63))="","",OFFSET('Sanitation Data'!$H$30,0,10*ROW('Sanitation Data'!H63)))</f>
        <v/>
      </c>
      <c r="DH69" s="353" t="str">
        <f ca="1">+IF(OFFSET('Sanitation Data'!$H$31,0,10*ROW('Sanitation Data'!H63))="","",OFFSET('Sanitation Data'!$H$31,0,10*ROW('Sanitation Data'!H63)))</f>
        <v/>
      </c>
      <c r="DI69" s="353" t="str">
        <f ca="1">+IF(OFFSET('Sanitation Data'!$H$32,0,10*ROW('Sanitation Data'!H63))="","",OFFSET('Sanitation Data'!$H$32,0,10*ROW('Sanitation Data'!H63)))</f>
        <v/>
      </c>
      <c r="DJ69" s="353" t="str">
        <f ca="1">+IF(OFFSET('Sanitation Data'!$I$28,0,10*ROW('Sanitation Data'!I63))="","",OFFSET('Sanitation Data'!$I$28,0,10*ROW('Sanitation Data'!I63)))</f>
        <v/>
      </c>
      <c r="DK69" s="353" t="str">
        <f ca="1">+IF(OFFSET('Sanitation Data'!$I$29,0,10*ROW('Sanitation Data'!I63))="","",OFFSET('Sanitation Data'!$I$29,0,10*ROW('Sanitation Data'!I63)))</f>
        <v/>
      </c>
      <c r="DL69" s="353" t="str">
        <f ca="1">+IF(OFFSET('Sanitation Data'!$I$30,0,10*ROW('Sanitation Data'!I63))="","",OFFSET('Sanitation Data'!$I$30,0,10*ROW('Sanitation Data'!I63)))</f>
        <v/>
      </c>
      <c r="DM69" s="353" t="str">
        <f ca="1">+IF(OFFSET('Sanitation Data'!$I$31,0,10*ROW('Sanitation Data'!I63))="","",OFFSET('Sanitation Data'!$I$31,0,10*ROW('Sanitation Data'!I63)))</f>
        <v/>
      </c>
      <c r="DN69" s="353" t="str">
        <f ca="1">+IF(OFFSET('Sanitation Data'!$I$32,0,10*ROW('Sanitation Data'!I63))="","",OFFSET('Sanitation Data'!$I$32,0,10*ROW('Sanitation Data'!I63)))</f>
        <v/>
      </c>
      <c r="DO69" s="353" t="str">
        <f ca="1">+IF(OFFSET('Hygiene Data'!$D$11,0,10*ROW('Hygiene Data'!D63))="","",OFFSET('Hygiene Data'!$D$11,0,10*ROW('Hygiene Data'!D63)))</f>
        <v/>
      </c>
      <c r="DP69" s="353" t="str">
        <f ca="1">+IF(OFFSET('Hygiene Data'!$D$12,0,10*ROW('Hygiene Data'!D63))="","",OFFSET('Hygiene Data'!$D$12,0,10*ROW('Hygiene Data'!D63)))</f>
        <v/>
      </c>
      <c r="DQ69" s="353" t="str">
        <f ca="1">+IF(OFFSET('Hygiene Data'!$D$13,0,10*ROW('Hygiene Data'!D63))="","",OFFSET('Hygiene Data'!$D$13,0,10*ROW('Hygiene Data'!D63)))</f>
        <v/>
      </c>
      <c r="DR69" s="353" t="str">
        <f ca="1">+IF(OFFSET('Hygiene Data'!$E$11,0,10*ROW('Hygiene Data'!E63))="","",OFFSET('Hygiene Data'!$E$11,0,10*ROW('Hygiene Data'!E63)))</f>
        <v/>
      </c>
      <c r="DS69" s="353" t="str">
        <f ca="1">+IF(OFFSET('Hygiene Data'!$E$12,0,10*ROW('Hygiene Data'!E63))="","",OFFSET('Hygiene Data'!$E$12,0,10*ROW('Hygiene Data'!E63)))</f>
        <v/>
      </c>
      <c r="DT69" s="353" t="str">
        <f ca="1">+IF(OFFSET('Hygiene Data'!$E$13,0,10*ROW('Hygiene Data'!E63))="","",OFFSET('Hygiene Data'!$E$13,0,10*ROW('Hygiene Data'!E63)))</f>
        <v/>
      </c>
      <c r="DU69" s="353" t="str">
        <f ca="1">+IF(OFFSET('Hygiene Data'!$F$11,0,10*ROW('Hygiene Data'!F63))="","",OFFSET('Hygiene Data'!$F$11,0,10*ROW('Hygiene Data'!F63)))</f>
        <v/>
      </c>
      <c r="DV69" s="353" t="str">
        <f ca="1">+IF(OFFSET('Hygiene Data'!$F$12,0,10*ROW('Hygiene Data'!F63))="","",OFFSET('Hygiene Data'!$F$12,0,10*ROW('Hygiene Data'!F63)))</f>
        <v/>
      </c>
      <c r="DW69" s="353" t="str">
        <f ca="1">+IF(OFFSET('Hygiene Data'!$F$13,0,10*ROW('Hygiene Data'!F63))="","",OFFSET('Hygiene Data'!$F$13,0,10*ROW('Hygiene Data'!F63)))</f>
        <v/>
      </c>
      <c r="DX69" s="353" t="str">
        <f ca="1">+IF(OFFSET('Hygiene Data'!$G$11,0,10*ROW('Hygiene Data'!G63))="","",OFFSET('Hygiene Data'!$G$11,0,10*ROW('Hygiene Data'!G63)))</f>
        <v/>
      </c>
      <c r="DY69" s="353" t="str">
        <f ca="1">+IF(OFFSET('Hygiene Data'!$G$12,0,10*ROW('Hygiene Data'!G63))="","",OFFSET('Hygiene Data'!$G$12,0,10*ROW('Hygiene Data'!G63)))</f>
        <v/>
      </c>
      <c r="DZ69" s="353" t="str">
        <f ca="1">+IF(OFFSET('Hygiene Data'!$G$13,0,10*ROW('Hygiene Data'!G63))="","",OFFSET('Hygiene Data'!$G$13,0,10*ROW('Hygiene Data'!G63)))</f>
        <v/>
      </c>
      <c r="EA69" s="353" t="str">
        <f ca="1">+IF(OFFSET('Hygiene Data'!$H$11,0,10*ROW('Hygiene Data'!H63))="","",OFFSET('Hygiene Data'!$H$11,0,10*ROW('Hygiene Data'!H63)))</f>
        <v/>
      </c>
      <c r="EB69" s="353" t="str">
        <f ca="1">+IF(OFFSET('Hygiene Data'!$H$12,0,10*ROW('Hygiene Data'!H63))="","",OFFSET('Hygiene Data'!$H$12,0,10*ROW('Hygiene Data'!H63)))</f>
        <v/>
      </c>
      <c r="EC69" s="353" t="str">
        <f ca="1">+IF(OFFSET('Hygiene Data'!$H$13,0,10*ROW('Hygiene Data'!H63))="","",OFFSET('Hygiene Data'!$H$13,0,10*ROW('Hygiene Data'!H63)))</f>
        <v/>
      </c>
      <c r="ED69" s="353" t="str">
        <f ca="1">+IF(OFFSET('Hygiene Data'!$I$11,0,10*ROW('Hygiene Data'!I63))="","",OFFSET('Hygiene Data'!$I$11,0,10*ROW('Hygiene Data'!I63)))</f>
        <v/>
      </c>
      <c r="EE69" s="353" t="str">
        <f ca="1">+IF(OFFSET('Hygiene Data'!$I$12,0,10*ROW('Hygiene Data'!I63))="","",OFFSET('Hygiene Data'!$I$12,0,10*ROW('Hygiene Data'!I63)))</f>
        <v/>
      </c>
      <c r="EF69" s="353" t="str">
        <f ca="1">+IF(OFFSET('Hygiene Data'!$I$13,0,10*ROW('Hygiene Data'!I63))="","",OFFSET('Hygiene Data'!$I$13,0,10*ROW('Hygiene Data'!I63)))</f>
        <v/>
      </c>
    </row>
    <row r="70" spans="1:136" x14ac:dyDescent="0.25">
      <c r="A70" s="462" t="str">
        <f ca="1">+IF(OFFSET('Water Data'!$B$2,0,10*ROW('Water Data'!E64))="","",OFFSET('Water Data'!$B$2,0,10*ROW('Water Data'!E64)))</f>
        <v/>
      </c>
      <c r="B70" s="46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89" t="str">
        <f t="shared" ca="1" si="0"/>
        <v/>
      </c>
      <c r="D70" s="49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6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3" t="str">
        <f ca="1">+IF(OFFSET('Water Data'!$D$27,0,10*ROW('Water Data'!D64))="","",OFFSET('Water Data'!$D$27,0,10*ROW('Water Data'!D64)))</f>
        <v/>
      </c>
      <c r="BT70" s="353" t="str">
        <f ca="1">+IF(OFFSET('Water Data'!$D$28,0,10*ROW('Water Data'!D64))="","",OFFSET('Water Data'!$D$28,0,10*ROW('Water Data'!D64)))</f>
        <v/>
      </c>
      <c r="BU70" s="353" t="str">
        <f ca="1">+IF(OFFSET('Water Data'!$D$29,0,10*ROW('Water Data'!D64))="","",OFFSET('Water Data'!$D$29,0,10*ROW('Water Data'!D64)))</f>
        <v/>
      </c>
      <c r="BV70" s="353" t="str">
        <f ca="1">+IF(OFFSET('Water Data'!$E$27,0,10*ROW('Water Data'!E64))="","",OFFSET('Water Data'!$E$27,0,10*ROW('Water Data'!E64)))</f>
        <v/>
      </c>
      <c r="BW70" s="353" t="str">
        <f ca="1">+IF(OFFSET('Water Data'!$E$28,0,10*ROW('Water Data'!E64))="","",OFFSET('Water Data'!$E$28,0,10*ROW('Water Data'!E64)))</f>
        <v/>
      </c>
      <c r="BX70" s="353" t="str">
        <f ca="1">+IF(OFFSET('Water Data'!$E$29,0,10*ROW('Water Data'!E64))="","",OFFSET('Water Data'!$E$29,0,10*ROW('Water Data'!E64)))</f>
        <v/>
      </c>
      <c r="BY70" s="353" t="str">
        <f ca="1">+IF(OFFSET('Water Data'!$F$27,0,10*ROW('Water Data'!F64))="","",OFFSET('Water Data'!$F$27,0,10*ROW('Water Data'!F64)))</f>
        <v/>
      </c>
      <c r="BZ70" s="353" t="str">
        <f ca="1">+IF(OFFSET('Water Data'!$F$28,0,10*ROW('Water Data'!F64))="","",OFFSET('Water Data'!$F$28,0,10*ROW('Water Data'!F64)))</f>
        <v/>
      </c>
      <c r="CA70" s="353" t="str">
        <f ca="1">+IF(OFFSET('Water Data'!$F$29,0,10*ROW('Water Data'!F64))="","",OFFSET('Water Data'!$F$29,0,10*ROW('Water Data'!F64)))</f>
        <v/>
      </c>
      <c r="CB70" s="353" t="str">
        <f ca="1">+IF(OFFSET('Water Data'!$G$27,0,10*ROW('Water Data'!G64))="","",OFFSET('Water Data'!$G$27,0,10*ROW('Water Data'!G64)))</f>
        <v/>
      </c>
      <c r="CC70" s="353" t="str">
        <f ca="1">+IF(OFFSET('Water Data'!$G$28,0,10*ROW('Water Data'!G64))="","",OFFSET('Water Data'!$G$28,0,10*ROW('Water Data'!G64)))</f>
        <v/>
      </c>
      <c r="CD70" s="353" t="str">
        <f ca="1">+IF(OFFSET('Water Data'!$G$29,0,10*ROW('Water Data'!G64))="","",OFFSET('Water Data'!$G$29,0,10*ROW('Water Data'!G64)))</f>
        <v/>
      </c>
      <c r="CE70" s="353" t="str">
        <f ca="1">+IF(OFFSET('Water Data'!$H$27,0,10*ROW('Water Data'!H64))="","",OFFSET('Water Data'!$H$27,0,10*ROW('Water Data'!H64)))</f>
        <v/>
      </c>
      <c r="CF70" s="353" t="str">
        <f ca="1">+IF(OFFSET('Water Data'!$H$28,0,10*ROW('Water Data'!H64))="","",OFFSET('Water Data'!$H$28,0,10*ROW('Water Data'!H64)))</f>
        <v/>
      </c>
      <c r="CG70" s="353" t="str">
        <f ca="1">+IF(OFFSET('Water Data'!$H$29,0,10*ROW('Water Data'!H64))="","",OFFSET('Water Data'!$H$29,0,10*ROW('Water Data'!H64)))</f>
        <v/>
      </c>
      <c r="CH70" s="353" t="str">
        <f ca="1">+IF(OFFSET('Water Data'!$I$27,0,10*ROW('Water Data'!I64))="","",OFFSET('Water Data'!$I$27,0,10*ROW('Water Data'!I64)))</f>
        <v/>
      </c>
      <c r="CI70" s="353" t="str">
        <f ca="1">+IF(OFFSET('Water Data'!$I$28,0,10*ROW('Water Data'!I64))="","",OFFSET('Water Data'!$I$28,0,10*ROW('Water Data'!I64)))</f>
        <v/>
      </c>
      <c r="CJ70" s="353" t="str">
        <f ca="1">+IF(OFFSET('Water Data'!$I$29,0,10*ROW('Water Data'!I64))="","",OFFSET('Water Data'!$I$29,0,10*ROW('Water Data'!I64)))</f>
        <v/>
      </c>
      <c r="CK70" s="353" t="str">
        <f ca="1">+IF(OFFSET('Sanitation Data'!$D$28,0,10*ROW('Sanitation Data'!D64))="","",OFFSET('Sanitation Data'!$D$28,0,10*ROW('Sanitation Data'!D64)))</f>
        <v/>
      </c>
      <c r="CL70" s="353" t="str">
        <f ca="1">+IF(OFFSET('Sanitation Data'!$D$29,0,10*ROW('Sanitation Data'!D64))="","",OFFSET('Sanitation Data'!$D$29,0,10*ROW('Sanitation Data'!D64)))</f>
        <v/>
      </c>
      <c r="CM70" s="353" t="str">
        <f ca="1">+IF(OFFSET('Sanitation Data'!$D$30,0,10*ROW('Sanitation Data'!D64))="","",OFFSET('Sanitation Data'!$D$30,0,10*ROW('Sanitation Data'!D64)))</f>
        <v/>
      </c>
      <c r="CN70" s="353" t="str">
        <f ca="1">+IF(OFFSET('Sanitation Data'!$D$31,0,10*ROW('Sanitation Data'!D64))="","",OFFSET('Sanitation Data'!$D$31,0,10*ROW('Sanitation Data'!D64)))</f>
        <v/>
      </c>
      <c r="CO70" s="353" t="str">
        <f ca="1">+IF(OFFSET('Sanitation Data'!$D$32,0,10*ROW('Sanitation Data'!D64))="","",OFFSET('Sanitation Data'!$D$32,0,10*ROW('Sanitation Data'!D64)))</f>
        <v/>
      </c>
      <c r="CP70" s="353" t="str">
        <f ca="1">+IF(OFFSET('Sanitation Data'!$E$28,0,10*ROW('Sanitation Data'!E64))="","",OFFSET('Sanitation Data'!$E$28,0,10*ROW('Sanitation Data'!E64)))</f>
        <v/>
      </c>
      <c r="CQ70" s="353" t="str">
        <f ca="1">+IF(OFFSET('Sanitation Data'!$E$29,0,10*ROW('Sanitation Data'!E64))="","",OFFSET('Sanitation Data'!$E$29,0,10*ROW('Sanitation Data'!E64)))</f>
        <v/>
      </c>
      <c r="CR70" s="353" t="str">
        <f ca="1">+IF(OFFSET('Sanitation Data'!$E$30,0,10*ROW('Sanitation Data'!E64))="","",OFFSET('Sanitation Data'!$E$30,0,10*ROW('Sanitation Data'!E64)))</f>
        <v/>
      </c>
      <c r="CS70" s="353" t="str">
        <f ca="1">+IF(OFFSET('Sanitation Data'!$E$31,0,10*ROW('Sanitation Data'!E64))="","",OFFSET('Sanitation Data'!$E$31,0,10*ROW('Sanitation Data'!E64)))</f>
        <v/>
      </c>
      <c r="CT70" s="353" t="str">
        <f ca="1">+IF(OFFSET('Sanitation Data'!$E$32,0,10*ROW('Sanitation Data'!E64))="","",OFFSET('Sanitation Data'!$E$32,0,10*ROW('Sanitation Data'!E64)))</f>
        <v/>
      </c>
      <c r="CU70" s="353" t="str">
        <f ca="1">+IF(OFFSET('Sanitation Data'!$F$28,0,10*ROW('Sanitation Data'!F64))="","",OFFSET('Sanitation Data'!$F$28,0,10*ROW('Sanitation Data'!F64)))</f>
        <v/>
      </c>
      <c r="CV70" s="353" t="str">
        <f ca="1">+IF(OFFSET('Sanitation Data'!$F$29,0,10*ROW('Sanitation Data'!F64))="","",OFFSET('Sanitation Data'!$F$29,0,10*ROW('Sanitation Data'!F64)))</f>
        <v/>
      </c>
      <c r="CW70" s="353" t="str">
        <f ca="1">+IF(OFFSET('Sanitation Data'!$F$30,0,10*ROW('Sanitation Data'!F64))="","",OFFSET('Sanitation Data'!$F$30,0,10*ROW('Sanitation Data'!F64)))</f>
        <v/>
      </c>
      <c r="CX70" s="353" t="str">
        <f ca="1">+IF(OFFSET('Sanitation Data'!$F$31,0,10*ROW('Sanitation Data'!F64))="","",OFFSET('Sanitation Data'!$F$31,0,10*ROW('Sanitation Data'!F64)))</f>
        <v/>
      </c>
      <c r="CY70" s="353" t="str">
        <f ca="1">+IF(OFFSET('Sanitation Data'!$F$32,0,10*ROW('Sanitation Data'!F64))="","",OFFSET('Sanitation Data'!$F$32,0,10*ROW('Sanitation Data'!F64)))</f>
        <v/>
      </c>
      <c r="CZ70" s="353" t="str">
        <f ca="1">+IF(OFFSET('Sanitation Data'!$G$28,0,10*ROW('Sanitation Data'!G64))="","",OFFSET('Sanitation Data'!$G$28,0,10*ROW('Sanitation Data'!G64)))</f>
        <v/>
      </c>
      <c r="DA70" s="353" t="str">
        <f ca="1">+IF(OFFSET('Sanitation Data'!$G$29,0,10*ROW('Sanitation Data'!G64))="","",OFFSET('Sanitation Data'!$G$29,0,10*ROW('Sanitation Data'!G64)))</f>
        <v/>
      </c>
      <c r="DB70" s="353" t="str">
        <f ca="1">+IF(OFFSET('Sanitation Data'!$G$30,0,10*ROW('Sanitation Data'!G64))="","",OFFSET('Sanitation Data'!$G$30,0,10*ROW('Sanitation Data'!G64)))</f>
        <v/>
      </c>
      <c r="DC70" s="353" t="str">
        <f ca="1">+IF(OFFSET('Sanitation Data'!$G$31,0,10*ROW('Sanitation Data'!G64))="","",OFFSET('Sanitation Data'!$G$31,0,10*ROW('Sanitation Data'!G64)))</f>
        <v/>
      </c>
      <c r="DD70" s="353" t="str">
        <f ca="1">+IF(OFFSET('Sanitation Data'!$G$32,0,10*ROW('Sanitation Data'!G64))="","",OFFSET('Sanitation Data'!$G$32,0,10*ROW('Sanitation Data'!G64)))</f>
        <v/>
      </c>
      <c r="DE70" s="353" t="str">
        <f ca="1">+IF(OFFSET('Sanitation Data'!$H$28,0,10*ROW('Sanitation Data'!H64))="","",OFFSET('Sanitation Data'!$H$28,0,10*ROW('Sanitation Data'!H64)))</f>
        <v/>
      </c>
      <c r="DF70" s="353" t="str">
        <f ca="1">+IF(OFFSET('Sanitation Data'!$H$29,0,10*ROW('Sanitation Data'!H64))="","",OFFSET('Sanitation Data'!$H$29,0,10*ROW('Sanitation Data'!H64)))</f>
        <v/>
      </c>
      <c r="DG70" s="353" t="str">
        <f ca="1">+IF(OFFSET('Sanitation Data'!$H$30,0,10*ROW('Sanitation Data'!H64))="","",OFFSET('Sanitation Data'!$H$30,0,10*ROW('Sanitation Data'!H64)))</f>
        <v/>
      </c>
      <c r="DH70" s="353" t="str">
        <f ca="1">+IF(OFFSET('Sanitation Data'!$H$31,0,10*ROW('Sanitation Data'!H64))="","",OFFSET('Sanitation Data'!$H$31,0,10*ROW('Sanitation Data'!H64)))</f>
        <v/>
      </c>
      <c r="DI70" s="353" t="str">
        <f ca="1">+IF(OFFSET('Sanitation Data'!$H$32,0,10*ROW('Sanitation Data'!H64))="","",OFFSET('Sanitation Data'!$H$32,0,10*ROW('Sanitation Data'!H64)))</f>
        <v/>
      </c>
      <c r="DJ70" s="353" t="str">
        <f ca="1">+IF(OFFSET('Sanitation Data'!$I$28,0,10*ROW('Sanitation Data'!I64))="","",OFFSET('Sanitation Data'!$I$28,0,10*ROW('Sanitation Data'!I64)))</f>
        <v/>
      </c>
      <c r="DK70" s="353" t="str">
        <f ca="1">+IF(OFFSET('Sanitation Data'!$I$29,0,10*ROW('Sanitation Data'!I64))="","",OFFSET('Sanitation Data'!$I$29,0,10*ROW('Sanitation Data'!I64)))</f>
        <v/>
      </c>
      <c r="DL70" s="353" t="str">
        <f ca="1">+IF(OFFSET('Sanitation Data'!$I$30,0,10*ROW('Sanitation Data'!I64))="","",OFFSET('Sanitation Data'!$I$30,0,10*ROW('Sanitation Data'!I64)))</f>
        <v/>
      </c>
      <c r="DM70" s="353" t="str">
        <f ca="1">+IF(OFFSET('Sanitation Data'!$I$31,0,10*ROW('Sanitation Data'!I64))="","",OFFSET('Sanitation Data'!$I$31,0,10*ROW('Sanitation Data'!I64)))</f>
        <v/>
      </c>
      <c r="DN70" s="353" t="str">
        <f ca="1">+IF(OFFSET('Sanitation Data'!$I$32,0,10*ROW('Sanitation Data'!I64))="","",OFFSET('Sanitation Data'!$I$32,0,10*ROW('Sanitation Data'!I64)))</f>
        <v/>
      </c>
      <c r="DO70" s="353" t="str">
        <f ca="1">+IF(OFFSET('Hygiene Data'!$D$11,0,10*ROW('Hygiene Data'!D64))="","",OFFSET('Hygiene Data'!$D$11,0,10*ROW('Hygiene Data'!D64)))</f>
        <v/>
      </c>
      <c r="DP70" s="353" t="str">
        <f ca="1">+IF(OFFSET('Hygiene Data'!$D$12,0,10*ROW('Hygiene Data'!D64))="","",OFFSET('Hygiene Data'!$D$12,0,10*ROW('Hygiene Data'!D64)))</f>
        <v/>
      </c>
      <c r="DQ70" s="353" t="str">
        <f ca="1">+IF(OFFSET('Hygiene Data'!$D$13,0,10*ROW('Hygiene Data'!D64))="","",OFFSET('Hygiene Data'!$D$13,0,10*ROW('Hygiene Data'!D64)))</f>
        <v/>
      </c>
      <c r="DR70" s="353" t="str">
        <f ca="1">+IF(OFFSET('Hygiene Data'!$E$11,0,10*ROW('Hygiene Data'!E64))="","",OFFSET('Hygiene Data'!$E$11,0,10*ROW('Hygiene Data'!E64)))</f>
        <v/>
      </c>
      <c r="DS70" s="353" t="str">
        <f ca="1">+IF(OFFSET('Hygiene Data'!$E$12,0,10*ROW('Hygiene Data'!E64))="","",OFFSET('Hygiene Data'!$E$12,0,10*ROW('Hygiene Data'!E64)))</f>
        <v/>
      </c>
      <c r="DT70" s="353" t="str">
        <f ca="1">+IF(OFFSET('Hygiene Data'!$E$13,0,10*ROW('Hygiene Data'!E64))="","",OFFSET('Hygiene Data'!$E$13,0,10*ROW('Hygiene Data'!E64)))</f>
        <v/>
      </c>
      <c r="DU70" s="353" t="str">
        <f ca="1">+IF(OFFSET('Hygiene Data'!$F$11,0,10*ROW('Hygiene Data'!F64))="","",OFFSET('Hygiene Data'!$F$11,0,10*ROW('Hygiene Data'!F64)))</f>
        <v/>
      </c>
      <c r="DV70" s="353" t="str">
        <f ca="1">+IF(OFFSET('Hygiene Data'!$F$12,0,10*ROW('Hygiene Data'!F64))="","",OFFSET('Hygiene Data'!$F$12,0,10*ROW('Hygiene Data'!F64)))</f>
        <v/>
      </c>
      <c r="DW70" s="353" t="str">
        <f ca="1">+IF(OFFSET('Hygiene Data'!$F$13,0,10*ROW('Hygiene Data'!F64))="","",OFFSET('Hygiene Data'!$F$13,0,10*ROW('Hygiene Data'!F64)))</f>
        <v/>
      </c>
      <c r="DX70" s="353" t="str">
        <f ca="1">+IF(OFFSET('Hygiene Data'!$G$11,0,10*ROW('Hygiene Data'!G64))="","",OFFSET('Hygiene Data'!$G$11,0,10*ROW('Hygiene Data'!G64)))</f>
        <v/>
      </c>
      <c r="DY70" s="353" t="str">
        <f ca="1">+IF(OFFSET('Hygiene Data'!$G$12,0,10*ROW('Hygiene Data'!G64))="","",OFFSET('Hygiene Data'!$G$12,0,10*ROW('Hygiene Data'!G64)))</f>
        <v/>
      </c>
      <c r="DZ70" s="353" t="str">
        <f ca="1">+IF(OFFSET('Hygiene Data'!$G$13,0,10*ROW('Hygiene Data'!G64))="","",OFFSET('Hygiene Data'!$G$13,0,10*ROW('Hygiene Data'!G64)))</f>
        <v/>
      </c>
      <c r="EA70" s="353" t="str">
        <f ca="1">+IF(OFFSET('Hygiene Data'!$H$11,0,10*ROW('Hygiene Data'!H64))="","",OFFSET('Hygiene Data'!$H$11,0,10*ROW('Hygiene Data'!H64)))</f>
        <v/>
      </c>
      <c r="EB70" s="353" t="str">
        <f ca="1">+IF(OFFSET('Hygiene Data'!$H$12,0,10*ROW('Hygiene Data'!H64))="","",OFFSET('Hygiene Data'!$H$12,0,10*ROW('Hygiene Data'!H64)))</f>
        <v/>
      </c>
      <c r="EC70" s="353" t="str">
        <f ca="1">+IF(OFFSET('Hygiene Data'!$H$13,0,10*ROW('Hygiene Data'!H64))="","",OFFSET('Hygiene Data'!$H$13,0,10*ROW('Hygiene Data'!H64)))</f>
        <v/>
      </c>
      <c r="ED70" s="353" t="str">
        <f ca="1">+IF(OFFSET('Hygiene Data'!$I$11,0,10*ROW('Hygiene Data'!I64))="","",OFFSET('Hygiene Data'!$I$11,0,10*ROW('Hygiene Data'!I64)))</f>
        <v/>
      </c>
      <c r="EE70" s="353" t="str">
        <f ca="1">+IF(OFFSET('Hygiene Data'!$I$12,0,10*ROW('Hygiene Data'!I64))="","",OFFSET('Hygiene Data'!$I$12,0,10*ROW('Hygiene Data'!I64)))</f>
        <v/>
      </c>
      <c r="EF70" s="353" t="str">
        <f ca="1">+IF(OFFSET('Hygiene Data'!$I$13,0,10*ROW('Hygiene Data'!I64))="","",OFFSET('Hygiene Data'!$I$13,0,10*ROW('Hygiene Data'!I64)))</f>
        <v/>
      </c>
    </row>
    <row r="71" spans="1:136" x14ac:dyDescent="0.25">
      <c r="A71" s="462" t="str">
        <f ca="1">+IF(OFFSET('Water Data'!$B$2,0,10*ROW('Water Data'!E65))="","",OFFSET('Water Data'!$B$2,0,10*ROW('Water Data'!E65)))</f>
        <v/>
      </c>
      <c r="B71" s="46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89" t="str">
        <f t="shared" ref="C71:C134" ca="1" si="1">+IF(ISNUMBER(VALUE(MID(A71,5,4))), VALUE(MID(A71, 5,4)),"")</f>
        <v/>
      </c>
      <c r="D71" s="49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6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3" t="str">
        <f ca="1">+IF(OFFSET('Water Data'!$D$27,0,10*ROW('Water Data'!D65))="","",OFFSET('Water Data'!$D$27,0,10*ROW('Water Data'!D65)))</f>
        <v/>
      </c>
      <c r="BT71" s="353" t="str">
        <f ca="1">+IF(OFFSET('Water Data'!$D$28,0,10*ROW('Water Data'!D65))="","",OFFSET('Water Data'!$D$28,0,10*ROW('Water Data'!D65)))</f>
        <v/>
      </c>
      <c r="BU71" s="353" t="str">
        <f ca="1">+IF(OFFSET('Water Data'!$D$29,0,10*ROW('Water Data'!D65))="","",OFFSET('Water Data'!$D$29,0,10*ROW('Water Data'!D65)))</f>
        <v/>
      </c>
      <c r="BV71" s="353" t="str">
        <f ca="1">+IF(OFFSET('Water Data'!$E$27,0,10*ROW('Water Data'!E65))="","",OFFSET('Water Data'!$E$27,0,10*ROW('Water Data'!E65)))</f>
        <v/>
      </c>
      <c r="BW71" s="353" t="str">
        <f ca="1">+IF(OFFSET('Water Data'!$E$28,0,10*ROW('Water Data'!E65))="","",OFFSET('Water Data'!$E$28,0,10*ROW('Water Data'!E65)))</f>
        <v/>
      </c>
      <c r="BX71" s="353" t="str">
        <f ca="1">+IF(OFFSET('Water Data'!$E$29,0,10*ROW('Water Data'!E65))="","",OFFSET('Water Data'!$E$29,0,10*ROW('Water Data'!E65)))</f>
        <v/>
      </c>
      <c r="BY71" s="353" t="str">
        <f ca="1">+IF(OFFSET('Water Data'!$F$27,0,10*ROW('Water Data'!F65))="","",OFFSET('Water Data'!$F$27,0,10*ROW('Water Data'!F65)))</f>
        <v/>
      </c>
      <c r="BZ71" s="353" t="str">
        <f ca="1">+IF(OFFSET('Water Data'!$F$28,0,10*ROW('Water Data'!F65))="","",OFFSET('Water Data'!$F$28,0,10*ROW('Water Data'!F65)))</f>
        <v/>
      </c>
      <c r="CA71" s="353" t="str">
        <f ca="1">+IF(OFFSET('Water Data'!$F$29,0,10*ROW('Water Data'!F65))="","",OFFSET('Water Data'!$F$29,0,10*ROW('Water Data'!F65)))</f>
        <v/>
      </c>
      <c r="CB71" s="353" t="str">
        <f ca="1">+IF(OFFSET('Water Data'!$G$27,0,10*ROW('Water Data'!G65))="","",OFFSET('Water Data'!$G$27,0,10*ROW('Water Data'!G65)))</f>
        <v/>
      </c>
      <c r="CC71" s="353" t="str">
        <f ca="1">+IF(OFFSET('Water Data'!$G$28,0,10*ROW('Water Data'!G65))="","",OFFSET('Water Data'!$G$28,0,10*ROW('Water Data'!G65)))</f>
        <v/>
      </c>
      <c r="CD71" s="353" t="str">
        <f ca="1">+IF(OFFSET('Water Data'!$G$29,0,10*ROW('Water Data'!G65))="","",OFFSET('Water Data'!$G$29,0,10*ROW('Water Data'!G65)))</f>
        <v/>
      </c>
      <c r="CE71" s="353" t="str">
        <f ca="1">+IF(OFFSET('Water Data'!$H$27,0,10*ROW('Water Data'!H65))="","",OFFSET('Water Data'!$H$27,0,10*ROW('Water Data'!H65)))</f>
        <v/>
      </c>
      <c r="CF71" s="353" t="str">
        <f ca="1">+IF(OFFSET('Water Data'!$H$28,0,10*ROW('Water Data'!H65))="","",OFFSET('Water Data'!$H$28,0,10*ROW('Water Data'!H65)))</f>
        <v/>
      </c>
      <c r="CG71" s="353" t="str">
        <f ca="1">+IF(OFFSET('Water Data'!$H$29,0,10*ROW('Water Data'!H65))="","",OFFSET('Water Data'!$H$29,0,10*ROW('Water Data'!H65)))</f>
        <v/>
      </c>
      <c r="CH71" s="353" t="str">
        <f ca="1">+IF(OFFSET('Water Data'!$I$27,0,10*ROW('Water Data'!I65))="","",OFFSET('Water Data'!$I$27,0,10*ROW('Water Data'!I65)))</f>
        <v/>
      </c>
      <c r="CI71" s="353" t="str">
        <f ca="1">+IF(OFFSET('Water Data'!$I$28,0,10*ROW('Water Data'!I65))="","",OFFSET('Water Data'!$I$28,0,10*ROW('Water Data'!I65)))</f>
        <v/>
      </c>
      <c r="CJ71" s="353" t="str">
        <f ca="1">+IF(OFFSET('Water Data'!$I$29,0,10*ROW('Water Data'!I65))="","",OFFSET('Water Data'!$I$29,0,10*ROW('Water Data'!I65)))</f>
        <v/>
      </c>
      <c r="CK71" s="353" t="str">
        <f ca="1">+IF(OFFSET('Sanitation Data'!$D$28,0,10*ROW('Sanitation Data'!D65))="","",OFFSET('Sanitation Data'!$D$28,0,10*ROW('Sanitation Data'!D65)))</f>
        <v/>
      </c>
      <c r="CL71" s="353" t="str">
        <f ca="1">+IF(OFFSET('Sanitation Data'!$D$29,0,10*ROW('Sanitation Data'!D65))="","",OFFSET('Sanitation Data'!$D$29,0,10*ROW('Sanitation Data'!D65)))</f>
        <v/>
      </c>
      <c r="CM71" s="353" t="str">
        <f ca="1">+IF(OFFSET('Sanitation Data'!$D$30,0,10*ROW('Sanitation Data'!D65))="","",OFFSET('Sanitation Data'!$D$30,0,10*ROW('Sanitation Data'!D65)))</f>
        <v/>
      </c>
      <c r="CN71" s="353" t="str">
        <f ca="1">+IF(OFFSET('Sanitation Data'!$D$31,0,10*ROW('Sanitation Data'!D65))="","",OFFSET('Sanitation Data'!$D$31,0,10*ROW('Sanitation Data'!D65)))</f>
        <v/>
      </c>
      <c r="CO71" s="353" t="str">
        <f ca="1">+IF(OFFSET('Sanitation Data'!$D$32,0,10*ROW('Sanitation Data'!D65))="","",OFFSET('Sanitation Data'!$D$32,0,10*ROW('Sanitation Data'!D65)))</f>
        <v/>
      </c>
      <c r="CP71" s="353" t="str">
        <f ca="1">+IF(OFFSET('Sanitation Data'!$E$28,0,10*ROW('Sanitation Data'!E65))="","",OFFSET('Sanitation Data'!$E$28,0,10*ROW('Sanitation Data'!E65)))</f>
        <v/>
      </c>
      <c r="CQ71" s="353" t="str">
        <f ca="1">+IF(OFFSET('Sanitation Data'!$E$29,0,10*ROW('Sanitation Data'!E65))="","",OFFSET('Sanitation Data'!$E$29,0,10*ROW('Sanitation Data'!E65)))</f>
        <v/>
      </c>
      <c r="CR71" s="353" t="str">
        <f ca="1">+IF(OFFSET('Sanitation Data'!$E$30,0,10*ROW('Sanitation Data'!E65))="","",OFFSET('Sanitation Data'!$E$30,0,10*ROW('Sanitation Data'!E65)))</f>
        <v/>
      </c>
      <c r="CS71" s="353" t="str">
        <f ca="1">+IF(OFFSET('Sanitation Data'!$E$31,0,10*ROW('Sanitation Data'!E65))="","",OFFSET('Sanitation Data'!$E$31,0,10*ROW('Sanitation Data'!E65)))</f>
        <v/>
      </c>
      <c r="CT71" s="353" t="str">
        <f ca="1">+IF(OFFSET('Sanitation Data'!$E$32,0,10*ROW('Sanitation Data'!E65))="","",OFFSET('Sanitation Data'!$E$32,0,10*ROW('Sanitation Data'!E65)))</f>
        <v/>
      </c>
      <c r="CU71" s="353" t="str">
        <f ca="1">+IF(OFFSET('Sanitation Data'!$F$28,0,10*ROW('Sanitation Data'!F65))="","",OFFSET('Sanitation Data'!$F$28,0,10*ROW('Sanitation Data'!F65)))</f>
        <v/>
      </c>
      <c r="CV71" s="353" t="str">
        <f ca="1">+IF(OFFSET('Sanitation Data'!$F$29,0,10*ROW('Sanitation Data'!F65))="","",OFFSET('Sanitation Data'!$F$29,0,10*ROW('Sanitation Data'!F65)))</f>
        <v/>
      </c>
      <c r="CW71" s="353" t="str">
        <f ca="1">+IF(OFFSET('Sanitation Data'!$F$30,0,10*ROW('Sanitation Data'!F65))="","",OFFSET('Sanitation Data'!$F$30,0,10*ROW('Sanitation Data'!F65)))</f>
        <v/>
      </c>
      <c r="CX71" s="353" t="str">
        <f ca="1">+IF(OFFSET('Sanitation Data'!$F$31,0,10*ROW('Sanitation Data'!F65))="","",OFFSET('Sanitation Data'!$F$31,0,10*ROW('Sanitation Data'!F65)))</f>
        <v/>
      </c>
      <c r="CY71" s="353" t="str">
        <f ca="1">+IF(OFFSET('Sanitation Data'!$F$32,0,10*ROW('Sanitation Data'!F65))="","",OFFSET('Sanitation Data'!$F$32,0,10*ROW('Sanitation Data'!F65)))</f>
        <v/>
      </c>
      <c r="CZ71" s="353" t="str">
        <f ca="1">+IF(OFFSET('Sanitation Data'!$G$28,0,10*ROW('Sanitation Data'!G65))="","",OFFSET('Sanitation Data'!$G$28,0,10*ROW('Sanitation Data'!G65)))</f>
        <v/>
      </c>
      <c r="DA71" s="353" t="str">
        <f ca="1">+IF(OFFSET('Sanitation Data'!$G$29,0,10*ROW('Sanitation Data'!G65))="","",OFFSET('Sanitation Data'!$G$29,0,10*ROW('Sanitation Data'!G65)))</f>
        <v/>
      </c>
      <c r="DB71" s="353" t="str">
        <f ca="1">+IF(OFFSET('Sanitation Data'!$G$30,0,10*ROW('Sanitation Data'!G65))="","",OFFSET('Sanitation Data'!$G$30,0,10*ROW('Sanitation Data'!G65)))</f>
        <v/>
      </c>
      <c r="DC71" s="353" t="str">
        <f ca="1">+IF(OFFSET('Sanitation Data'!$G$31,0,10*ROW('Sanitation Data'!G65))="","",OFFSET('Sanitation Data'!$G$31,0,10*ROW('Sanitation Data'!G65)))</f>
        <v/>
      </c>
      <c r="DD71" s="353" t="str">
        <f ca="1">+IF(OFFSET('Sanitation Data'!$G$32,0,10*ROW('Sanitation Data'!G65))="","",OFFSET('Sanitation Data'!$G$32,0,10*ROW('Sanitation Data'!G65)))</f>
        <v/>
      </c>
      <c r="DE71" s="353" t="str">
        <f ca="1">+IF(OFFSET('Sanitation Data'!$H$28,0,10*ROW('Sanitation Data'!H65))="","",OFFSET('Sanitation Data'!$H$28,0,10*ROW('Sanitation Data'!H65)))</f>
        <v/>
      </c>
      <c r="DF71" s="353" t="str">
        <f ca="1">+IF(OFFSET('Sanitation Data'!$H$29,0,10*ROW('Sanitation Data'!H65))="","",OFFSET('Sanitation Data'!$H$29,0,10*ROW('Sanitation Data'!H65)))</f>
        <v/>
      </c>
      <c r="DG71" s="353" t="str">
        <f ca="1">+IF(OFFSET('Sanitation Data'!$H$30,0,10*ROW('Sanitation Data'!H65))="","",OFFSET('Sanitation Data'!$H$30,0,10*ROW('Sanitation Data'!H65)))</f>
        <v/>
      </c>
      <c r="DH71" s="353" t="str">
        <f ca="1">+IF(OFFSET('Sanitation Data'!$H$31,0,10*ROW('Sanitation Data'!H65))="","",OFFSET('Sanitation Data'!$H$31,0,10*ROW('Sanitation Data'!H65)))</f>
        <v/>
      </c>
      <c r="DI71" s="353" t="str">
        <f ca="1">+IF(OFFSET('Sanitation Data'!$H$32,0,10*ROW('Sanitation Data'!H65))="","",OFFSET('Sanitation Data'!$H$32,0,10*ROW('Sanitation Data'!H65)))</f>
        <v/>
      </c>
      <c r="DJ71" s="353" t="str">
        <f ca="1">+IF(OFFSET('Sanitation Data'!$I$28,0,10*ROW('Sanitation Data'!I65))="","",OFFSET('Sanitation Data'!$I$28,0,10*ROW('Sanitation Data'!I65)))</f>
        <v/>
      </c>
      <c r="DK71" s="353" t="str">
        <f ca="1">+IF(OFFSET('Sanitation Data'!$I$29,0,10*ROW('Sanitation Data'!I65))="","",OFFSET('Sanitation Data'!$I$29,0,10*ROW('Sanitation Data'!I65)))</f>
        <v/>
      </c>
      <c r="DL71" s="353" t="str">
        <f ca="1">+IF(OFFSET('Sanitation Data'!$I$30,0,10*ROW('Sanitation Data'!I65))="","",OFFSET('Sanitation Data'!$I$30,0,10*ROW('Sanitation Data'!I65)))</f>
        <v/>
      </c>
      <c r="DM71" s="353" t="str">
        <f ca="1">+IF(OFFSET('Sanitation Data'!$I$31,0,10*ROW('Sanitation Data'!I65))="","",OFFSET('Sanitation Data'!$I$31,0,10*ROW('Sanitation Data'!I65)))</f>
        <v/>
      </c>
      <c r="DN71" s="353" t="str">
        <f ca="1">+IF(OFFSET('Sanitation Data'!$I$32,0,10*ROW('Sanitation Data'!I65))="","",OFFSET('Sanitation Data'!$I$32,0,10*ROW('Sanitation Data'!I65)))</f>
        <v/>
      </c>
      <c r="DO71" s="353" t="str">
        <f ca="1">+IF(OFFSET('Hygiene Data'!$D$11,0,10*ROW('Hygiene Data'!D65))="","",OFFSET('Hygiene Data'!$D$11,0,10*ROW('Hygiene Data'!D65)))</f>
        <v/>
      </c>
      <c r="DP71" s="353" t="str">
        <f ca="1">+IF(OFFSET('Hygiene Data'!$D$12,0,10*ROW('Hygiene Data'!D65))="","",OFFSET('Hygiene Data'!$D$12,0,10*ROW('Hygiene Data'!D65)))</f>
        <v/>
      </c>
      <c r="DQ71" s="353" t="str">
        <f ca="1">+IF(OFFSET('Hygiene Data'!$D$13,0,10*ROW('Hygiene Data'!D65))="","",OFFSET('Hygiene Data'!$D$13,0,10*ROW('Hygiene Data'!D65)))</f>
        <v/>
      </c>
      <c r="DR71" s="353" t="str">
        <f ca="1">+IF(OFFSET('Hygiene Data'!$E$11,0,10*ROW('Hygiene Data'!E65))="","",OFFSET('Hygiene Data'!$E$11,0,10*ROW('Hygiene Data'!E65)))</f>
        <v/>
      </c>
      <c r="DS71" s="353" t="str">
        <f ca="1">+IF(OFFSET('Hygiene Data'!$E$12,0,10*ROW('Hygiene Data'!E65))="","",OFFSET('Hygiene Data'!$E$12,0,10*ROW('Hygiene Data'!E65)))</f>
        <v/>
      </c>
      <c r="DT71" s="353" t="str">
        <f ca="1">+IF(OFFSET('Hygiene Data'!$E$13,0,10*ROW('Hygiene Data'!E65))="","",OFFSET('Hygiene Data'!$E$13,0,10*ROW('Hygiene Data'!E65)))</f>
        <v/>
      </c>
      <c r="DU71" s="353" t="str">
        <f ca="1">+IF(OFFSET('Hygiene Data'!$F$11,0,10*ROW('Hygiene Data'!F65))="","",OFFSET('Hygiene Data'!$F$11,0,10*ROW('Hygiene Data'!F65)))</f>
        <v/>
      </c>
      <c r="DV71" s="353" t="str">
        <f ca="1">+IF(OFFSET('Hygiene Data'!$F$12,0,10*ROW('Hygiene Data'!F65))="","",OFFSET('Hygiene Data'!$F$12,0,10*ROW('Hygiene Data'!F65)))</f>
        <v/>
      </c>
      <c r="DW71" s="353" t="str">
        <f ca="1">+IF(OFFSET('Hygiene Data'!$F$13,0,10*ROW('Hygiene Data'!F65))="","",OFFSET('Hygiene Data'!$F$13,0,10*ROW('Hygiene Data'!F65)))</f>
        <v/>
      </c>
      <c r="DX71" s="353" t="str">
        <f ca="1">+IF(OFFSET('Hygiene Data'!$G$11,0,10*ROW('Hygiene Data'!G65))="","",OFFSET('Hygiene Data'!$G$11,0,10*ROW('Hygiene Data'!G65)))</f>
        <v/>
      </c>
      <c r="DY71" s="353" t="str">
        <f ca="1">+IF(OFFSET('Hygiene Data'!$G$12,0,10*ROW('Hygiene Data'!G65))="","",OFFSET('Hygiene Data'!$G$12,0,10*ROW('Hygiene Data'!G65)))</f>
        <v/>
      </c>
      <c r="DZ71" s="353" t="str">
        <f ca="1">+IF(OFFSET('Hygiene Data'!$G$13,0,10*ROW('Hygiene Data'!G65))="","",OFFSET('Hygiene Data'!$G$13,0,10*ROW('Hygiene Data'!G65)))</f>
        <v/>
      </c>
      <c r="EA71" s="353" t="str">
        <f ca="1">+IF(OFFSET('Hygiene Data'!$H$11,0,10*ROW('Hygiene Data'!H65))="","",OFFSET('Hygiene Data'!$H$11,0,10*ROW('Hygiene Data'!H65)))</f>
        <v/>
      </c>
      <c r="EB71" s="353" t="str">
        <f ca="1">+IF(OFFSET('Hygiene Data'!$H$12,0,10*ROW('Hygiene Data'!H65))="","",OFFSET('Hygiene Data'!$H$12,0,10*ROW('Hygiene Data'!H65)))</f>
        <v/>
      </c>
      <c r="EC71" s="353" t="str">
        <f ca="1">+IF(OFFSET('Hygiene Data'!$H$13,0,10*ROW('Hygiene Data'!H65))="","",OFFSET('Hygiene Data'!$H$13,0,10*ROW('Hygiene Data'!H65)))</f>
        <v/>
      </c>
      <c r="ED71" s="353" t="str">
        <f ca="1">+IF(OFFSET('Hygiene Data'!$I$11,0,10*ROW('Hygiene Data'!I65))="","",OFFSET('Hygiene Data'!$I$11,0,10*ROW('Hygiene Data'!I65)))</f>
        <v/>
      </c>
      <c r="EE71" s="353" t="str">
        <f ca="1">+IF(OFFSET('Hygiene Data'!$I$12,0,10*ROW('Hygiene Data'!I65))="","",OFFSET('Hygiene Data'!$I$12,0,10*ROW('Hygiene Data'!I65)))</f>
        <v/>
      </c>
      <c r="EF71" s="353" t="str">
        <f ca="1">+IF(OFFSET('Hygiene Data'!$I$13,0,10*ROW('Hygiene Data'!I65))="","",OFFSET('Hygiene Data'!$I$13,0,10*ROW('Hygiene Data'!I65)))</f>
        <v/>
      </c>
    </row>
    <row r="72" spans="1:136" x14ac:dyDescent="0.25">
      <c r="A72" s="462" t="str">
        <f ca="1">+IF(OFFSET('Water Data'!$B$2,0,10*ROW('Water Data'!E66))="","",OFFSET('Water Data'!$B$2,0,10*ROW('Water Data'!E66)))</f>
        <v/>
      </c>
      <c r="B72" s="46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89" t="str">
        <f t="shared" ca="1" si="1"/>
        <v/>
      </c>
      <c r="D72" s="49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6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3" t="str">
        <f ca="1">+IF(OFFSET('Water Data'!$D$27,0,10*ROW('Water Data'!D66))="","",OFFSET('Water Data'!$D$27,0,10*ROW('Water Data'!D66)))</f>
        <v/>
      </c>
      <c r="BT72" s="353" t="str">
        <f ca="1">+IF(OFFSET('Water Data'!$D$28,0,10*ROW('Water Data'!D66))="","",OFFSET('Water Data'!$D$28,0,10*ROW('Water Data'!D66)))</f>
        <v/>
      </c>
      <c r="BU72" s="353" t="str">
        <f ca="1">+IF(OFFSET('Water Data'!$D$29,0,10*ROW('Water Data'!D66))="","",OFFSET('Water Data'!$D$29,0,10*ROW('Water Data'!D66)))</f>
        <v/>
      </c>
      <c r="BV72" s="353" t="str">
        <f ca="1">+IF(OFFSET('Water Data'!$E$27,0,10*ROW('Water Data'!E66))="","",OFFSET('Water Data'!$E$27,0,10*ROW('Water Data'!E66)))</f>
        <v/>
      </c>
      <c r="BW72" s="353" t="str">
        <f ca="1">+IF(OFFSET('Water Data'!$E$28,0,10*ROW('Water Data'!E66))="","",OFFSET('Water Data'!$E$28,0,10*ROW('Water Data'!E66)))</f>
        <v/>
      </c>
      <c r="BX72" s="353" t="str">
        <f ca="1">+IF(OFFSET('Water Data'!$E$29,0,10*ROW('Water Data'!E66))="","",OFFSET('Water Data'!$E$29,0,10*ROW('Water Data'!E66)))</f>
        <v/>
      </c>
      <c r="BY72" s="353" t="str">
        <f ca="1">+IF(OFFSET('Water Data'!$F$27,0,10*ROW('Water Data'!F66))="","",OFFSET('Water Data'!$F$27,0,10*ROW('Water Data'!F66)))</f>
        <v/>
      </c>
      <c r="BZ72" s="353" t="str">
        <f ca="1">+IF(OFFSET('Water Data'!$F$28,0,10*ROW('Water Data'!F66))="","",OFFSET('Water Data'!$F$28,0,10*ROW('Water Data'!F66)))</f>
        <v/>
      </c>
      <c r="CA72" s="353" t="str">
        <f ca="1">+IF(OFFSET('Water Data'!$F$29,0,10*ROW('Water Data'!F66))="","",OFFSET('Water Data'!$F$29,0,10*ROW('Water Data'!F66)))</f>
        <v/>
      </c>
      <c r="CB72" s="353" t="str">
        <f ca="1">+IF(OFFSET('Water Data'!$G$27,0,10*ROW('Water Data'!G66))="","",OFFSET('Water Data'!$G$27,0,10*ROW('Water Data'!G66)))</f>
        <v/>
      </c>
      <c r="CC72" s="353" t="str">
        <f ca="1">+IF(OFFSET('Water Data'!$G$28,0,10*ROW('Water Data'!G66))="","",OFFSET('Water Data'!$G$28,0,10*ROW('Water Data'!G66)))</f>
        <v/>
      </c>
      <c r="CD72" s="353" t="str">
        <f ca="1">+IF(OFFSET('Water Data'!$G$29,0,10*ROW('Water Data'!G66))="","",OFFSET('Water Data'!$G$29,0,10*ROW('Water Data'!G66)))</f>
        <v/>
      </c>
      <c r="CE72" s="353" t="str">
        <f ca="1">+IF(OFFSET('Water Data'!$H$27,0,10*ROW('Water Data'!H66))="","",OFFSET('Water Data'!$H$27,0,10*ROW('Water Data'!H66)))</f>
        <v/>
      </c>
      <c r="CF72" s="353" t="str">
        <f ca="1">+IF(OFFSET('Water Data'!$H$28,0,10*ROW('Water Data'!H66))="","",OFFSET('Water Data'!$H$28,0,10*ROW('Water Data'!H66)))</f>
        <v/>
      </c>
      <c r="CG72" s="353" t="str">
        <f ca="1">+IF(OFFSET('Water Data'!$H$29,0,10*ROW('Water Data'!H66))="","",OFFSET('Water Data'!$H$29,0,10*ROW('Water Data'!H66)))</f>
        <v/>
      </c>
      <c r="CH72" s="353" t="str">
        <f ca="1">+IF(OFFSET('Water Data'!$I$27,0,10*ROW('Water Data'!I66))="","",OFFSET('Water Data'!$I$27,0,10*ROW('Water Data'!I66)))</f>
        <v/>
      </c>
      <c r="CI72" s="353" t="str">
        <f ca="1">+IF(OFFSET('Water Data'!$I$28,0,10*ROW('Water Data'!I66))="","",OFFSET('Water Data'!$I$28,0,10*ROW('Water Data'!I66)))</f>
        <v/>
      </c>
      <c r="CJ72" s="353" t="str">
        <f ca="1">+IF(OFFSET('Water Data'!$I$29,0,10*ROW('Water Data'!I66))="","",OFFSET('Water Data'!$I$29,0,10*ROW('Water Data'!I66)))</f>
        <v/>
      </c>
      <c r="CK72" s="353" t="str">
        <f ca="1">+IF(OFFSET('Sanitation Data'!$D$28,0,10*ROW('Sanitation Data'!D66))="","",OFFSET('Sanitation Data'!$D$28,0,10*ROW('Sanitation Data'!D66)))</f>
        <v/>
      </c>
      <c r="CL72" s="353" t="str">
        <f ca="1">+IF(OFFSET('Sanitation Data'!$D$29,0,10*ROW('Sanitation Data'!D66))="","",OFFSET('Sanitation Data'!$D$29,0,10*ROW('Sanitation Data'!D66)))</f>
        <v/>
      </c>
      <c r="CM72" s="353" t="str">
        <f ca="1">+IF(OFFSET('Sanitation Data'!$D$30,0,10*ROW('Sanitation Data'!D66))="","",OFFSET('Sanitation Data'!$D$30,0,10*ROW('Sanitation Data'!D66)))</f>
        <v/>
      </c>
      <c r="CN72" s="353" t="str">
        <f ca="1">+IF(OFFSET('Sanitation Data'!$D$31,0,10*ROW('Sanitation Data'!D66))="","",OFFSET('Sanitation Data'!$D$31,0,10*ROW('Sanitation Data'!D66)))</f>
        <v/>
      </c>
      <c r="CO72" s="353" t="str">
        <f ca="1">+IF(OFFSET('Sanitation Data'!$D$32,0,10*ROW('Sanitation Data'!D66))="","",OFFSET('Sanitation Data'!$D$32,0,10*ROW('Sanitation Data'!D66)))</f>
        <v/>
      </c>
      <c r="CP72" s="353" t="str">
        <f ca="1">+IF(OFFSET('Sanitation Data'!$E$28,0,10*ROW('Sanitation Data'!E66))="","",OFFSET('Sanitation Data'!$E$28,0,10*ROW('Sanitation Data'!E66)))</f>
        <v/>
      </c>
      <c r="CQ72" s="353" t="str">
        <f ca="1">+IF(OFFSET('Sanitation Data'!$E$29,0,10*ROW('Sanitation Data'!E66))="","",OFFSET('Sanitation Data'!$E$29,0,10*ROW('Sanitation Data'!E66)))</f>
        <v/>
      </c>
      <c r="CR72" s="353" t="str">
        <f ca="1">+IF(OFFSET('Sanitation Data'!$E$30,0,10*ROW('Sanitation Data'!E66))="","",OFFSET('Sanitation Data'!$E$30,0,10*ROW('Sanitation Data'!E66)))</f>
        <v/>
      </c>
      <c r="CS72" s="353" t="str">
        <f ca="1">+IF(OFFSET('Sanitation Data'!$E$31,0,10*ROW('Sanitation Data'!E66))="","",OFFSET('Sanitation Data'!$E$31,0,10*ROW('Sanitation Data'!E66)))</f>
        <v/>
      </c>
      <c r="CT72" s="353" t="str">
        <f ca="1">+IF(OFFSET('Sanitation Data'!$E$32,0,10*ROW('Sanitation Data'!E66))="","",OFFSET('Sanitation Data'!$E$32,0,10*ROW('Sanitation Data'!E66)))</f>
        <v/>
      </c>
      <c r="CU72" s="353" t="str">
        <f ca="1">+IF(OFFSET('Sanitation Data'!$F$28,0,10*ROW('Sanitation Data'!F66))="","",OFFSET('Sanitation Data'!$F$28,0,10*ROW('Sanitation Data'!F66)))</f>
        <v/>
      </c>
      <c r="CV72" s="353" t="str">
        <f ca="1">+IF(OFFSET('Sanitation Data'!$F$29,0,10*ROW('Sanitation Data'!F66))="","",OFFSET('Sanitation Data'!$F$29,0,10*ROW('Sanitation Data'!F66)))</f>
        <v/>
      </c>
      <c r="CW72" s="353" t="str">
        <f ca="1">+IF(OFFSET('Sanitation Data'!$F$30,0,10*ROW('Sanitation Data'!F66))="","",OFFSET('Sanitation Data'!$F$30,0,10*ROW('Sanitation Data'!F66)))</f>
        <v/>
      </c>
      <c r="CX72" s="353" t="str">
        <f ca="1">+IF(OFFSET('Sanitation Data'!$F$31,0,10*ROW('Sanitation Data'!F66))="","",OFFSET('Sanitation Data'!$F$31,0,10*ROW('Sanitation Data'!F66)))</f>
        <v/>
      </c>
      <c r="CY72" s="353" t="str">
        <f ca="1">+IF(OFFSET('Sanitation Data'!$F$32,0,10*ROW('Sanitation Data'!F66))="","",OFFSET('Sanitation Data'!$F$32,0,10*ROW('Sanitation Data'!F66)))</f>
        <v/>
      </c>
      <c r="CZ72" s="353" t="str">
        <f ca="1">+IF(OFFSET('Sanitation Data'!$G$28,0,10*ROW('Sanitation Data'!G66))="","",OFFSET('Sanitation Data'!$G$28,0,10*ROW('Sanitation Data'!G66)))</f>
        <v/>
      </c>
      <c r="DA72" s="353" t="str">
        <f ca="1">+IF(OFFSET('Sanitation Data'!$G$29,0,10*ROW('Sanitation Data'!G66))="","",OFFSET('Sanitation Data'!$G$29,0,10*ROW('Sanitation Data'!G66)))</f>
        <v/>
      </c>
      <c r="DB72" s="353" t="str">
        <f ca="1">+IF(OFFSET('Sanitation Data'!$G$30,0,10*ROW('Sanitation Data'!G66))="","",OFFSET('Sanitation Data'!$G$30,0,10*ROW('Sanitation Data'!G66)))</f>
        <v/>
      </c>
      <c r="DC72" s="353" t="str">
        <f ca="1">+IF(OFFSET('Sanitation Data'!$G$31,0,10*ROW('Sanitation Data'!G66))="","",OFFSET('Sanitation Data'!$G$31,0,10*ROW('Sanitation Data'!G66)))</f>
        <v/>
      </c>
      <c r="DD72" s="353" t="str">
        <f ca="1">+IF(OFFSET('Sanitation Data'!$G$32,0,10*ROW('Sanitation Data'!G66))="","",OFFSET('Sanitation Data'!$G$32,0,10*ROW('Sanitation Data'!G66)))</f>
        <v/>
      </c>
      <c r="DE72" s="353" t="str">
        <f ca="1">+IF(OFFSET('Sanitation Data'!$H$28,0,10*ROW('Sanitation Data'!H66))="","",OFFSET('Sanitation Data'!$H$28,0,10*ROW('Sanitation Data'!H66)))</f>
        <v/>
      </c>
      <c r="DF72" s="353" t="str">
        <f ca="1">+IF(OFFSET('Sanitation Data'!$H$29,0,10*ROW('Sanitation Data'!H66))="","",OFFSET('Sanitation Data'!$H$29,0,10*ROW('Sanitation Data'!H66)))</f>
        <v/>
      </c>
      <c r="DG72" s="353" t="str">
        <f ca="1">+IF(OFFSET('Sanitation Data'!$H$30,0,10*ROW('Sanitation Data'!H66))="","",OFFSET('Sanitation Data'!$H$30,0,10*ROW('Sanitation Data'!H66)))</f>
        <v/>
      </c>
      <c r="DH72" s="353" t="str">
        <f ca="1">+IF(OFFSET('Sanitation Data'!$H$31,0,10*ROW('Sanitation Data'!H66))="","",OFFSET('Sanitation Data'!$H$31,0,10*ROW('Sanitation Data'!H66)))</f>
        <v/>
      </c>
      <c r="DI72" s="353" t="str">
        <f ca="1">+IF(OFFSET('Sanitation Data'!$H$32,0,10*ROW('Sanitation Data'!H66))="","",OFFSET('Sanitation Data'!$H$32,0,10*ROW('Sanitation Data'!H66)))</f>
        <v/>
      </c>
      <c r="DJ72" s="353" t="str">
        <f ca="1">+IF(OFFSET('Sanitation Data'!$I$28,0,10*ROW('Sanitation Data'!I66))="","",OFFSET('Sanitation Data'!$I$28,0,10*ROW('Sanitation Data'!I66)))</f>
        <v/>
      </c>
      <c r="DK72" s="353" t="str">
        <f ca="1">+IF(OFFSET('Sanitation Data'!$I$29,0,10*ROW('Sanitation Data'!I66))="","",OFFSET('Sanitation Data'!$I$29,0,10*ROW('Sanitation Data'!I66)))</f>
        <v/>
      </c>
      <c r="DL72" s="353" t="str">
        <f ca="1">+IF(OFFSET('Sanitation Data'!$I$30,0,10*ROW('Sanitation Data'!I66))="","",OFFSET('Sanitation Data'!$I$30,0,10*ROW('Sanitation Data'!I66)))</f>
        <v/>
      </c>
      <c r="DM72" s="353" t="str">
        <f ca="1">+IF(OFFSET('Sanitation Data'!$I$31,0,10*ROW('Sanitation Data'!I66))="","",OFFSET('Sanitation Data'!$I$31,0,10*ROW('Sanitation Data'!I66)))</f>
        <v/>
      </c>
      <c r="DN72" s="353" t="str">
        <f ca="1">+IF(OFFSET('Sanitation Data'!$I$32,0,10*ROW('Sanitation Data'!I66))="","",OFFSET('Sanitation Data'!$I$32,0,10*ROW('Sanitation Data'!I66)))</f>
        <v/>
      </c>
      <c r="DO72" s="353" t="str">
        <f ca="1">+IF(OFFSET('Hygiene Data'!$D$11,0,10*ROW('Hygiene Data'!D66))="","",OFFSET('Hygiene Data'!$D$11,0,10*ROW('Hygiene Data'!D66)))</f>
        <v/>
      </c>
      <c r="DP72" s="353" t="str">
        <f ca="1">+IF(OFFSET('Hygiene Data'!$D$12,0,10*ROW('Hygiene Data'!D66))="","",OFFSET('Hygiene Data'!$D$12,0,10*ROW('Hygiene Data'!D66)))</f>
        <v/>
      </c>
      <c r="DQ72" s="353" t="str">
        <f ca="1">+IF(OFFSET('Hygiene Data'!$D$13,0,10*ROW('Hygiene Data'!D66))="","",OFFSET('Hygiene Data'!$D$13,0,10*ROW('Hygiene Data'!D66)))</f>
        <v/>
      </c>
      <c r="DR72" s="353" t="str">
        <f ca="1">+IF(OFFSET('Hygiene Data'!$E$11,0,10*ROW('Hygiene Data'!E66))="","",OFFSET('Hygiene Data'!$E$11,0,10*ROW('Hygiene Data'!E66)))</f>
        <v/>
      </c>
      <c r="DS72" s="353" t="str">
        <f ca="1">+IF(OFFSET('Hygiene Data'!$E$12,0,10*ROW('Hygiene Data'!E66))="","",OFFSET('Hygiene Data'!$E$12,0,10*ROW('Hygiene Data'!E66)))</f>
        <v/>
      </c>
      <c r="DT72" s="353" t="str">
        <f ca="1">+IF(OFFSET('Hygiene Data'!$E$13,0,10*ROW('Hygiene Data'!E66))="","",OFFSET('Hygiene Data'!$E$13,0,10*ROW('Hygiene Data'!E66)))</f>
        <v/>
      </c>
      <c r="DU72" s="353" t="str">
        <f ca="1">+IF(OFFSET('Hygiene Data'!$F$11,0,10*ROW('Hygiene Data'!F66))="","",OFFSET('Hygiene Data'!$F$11,0,10*ROW('Hygiene Data'!F66)))</f>
        <v/>
      </c>
      <c r="DV72" s="353" t="str">
        <f ca="1">+IF(OFFSET('Hygiene Data'!$F$12,0,10*ROW('Hygiene Data'!F66))="","",OFFSET('Hygiene Data'!$F$12,0,10*ROW('Hygiene Data'!F66)))</f>
        <v/>
      </c>
      <c r="DW72" s="353" t="str">
        <f ca="1">+IF(OFFSET('Hygiene Data'!$F$13,0,10*ROW('Hygiene Data'!F66))="","",OFFSET('Hygiene Data'!$F$13,0,10*ROW('Hygiene Data'!F66)))</f>
        <v/>
      </c>
      <c r="DX72" s="353" t="str">
        <f ca="1">+IF(OFFSET('Hygiene Data'!$G$11,0,10*ROW('Hygiene Data'!G66))="","",OFFSET('Hygiene Data'!$G$11,0,10*ROW('Hygiene Data'!G66)))</f>
        <v/>
      </c>
      <c r="DY72" s="353" t="str">
        <f ca="1">+IF(OFFSET('Hygiene Data'!$G$12,0,10*ROW('Hygiene Data'!G66))="","",OFFSET('Hygiene Data'!$G$12,0,10*ROW('Hygiene Data'!G66)))</f>
        <v/>
      </c>
      <c r="DZ72" s="353" t="str">
        <f ca="1">+IF(OFFSET('Hygiene Data'!$G$13,0,10*ROW('Hygiene Data'!G66))="","",OFFSET('Hygiene Data'!$G$13,0,10*ROW('Hygiene Data'!G66)))</f>
        <v/>
      </c>
      <c r="EA72" s="353" t="str">
        <f ca="1">+IF(OFFSET('Hygiene Data'!$H$11,0,10*ROW('Hygiene Data'!H66))="","",OFFSET('Hygiene Data'!$H$11,0,10*ROW('Hygiene Data'!H66)))</f>
        <v/>
      </c>
      <c r="EB72" s="353" t="str">
        <f ca="1">+IF(OFFSET('Hygiene Data'!$H$12,0,10*ROW('Hygiene Data'!H66))="","",OFFSET('Hygiene Data'!$H$12,0,10*ROW('Hygiene Data'!H66)))</f>
        <v/>
      </c>
      <c r="EC72" s="353" t="str">
        <f ca="1">+IF(OFFSET('Hygiene Data'!$H$13,0,10*ROW('Hygiene Data'!H66))="","",OFFSET('Hygiene Data'!$H$13,0,10*ROW('Hygiene Data'!H66)))</f>
        <v/>
      </c>
      <c r="ED72" s="353" t="str">
        <f ca="1">+IF(OFFSET('Hygiene Data'!$I$11,0,10*ROW('Hygiene Data'!I66))="","",OFFSET('Hygiene Data'!$I$11,0,10*ROW('Hygiene Data'!I66)))</f>
        <v/>
      </c>
      <c r="EE72" s="353" t="str">
        <f ca="1">+IF(OFFSET('Hygiene Data'!$I$12,0,10*ROW('Hygiene Data'!I66))="","",OFFSET('Hygiene Data'!$I$12,0,10*ROW('Hygiene Data'!I66)))</f>
        <v/>
      </c>
      <c r="EF72" s="353" t="str">
        <f ca="1">+IF(OFFSET('Hygiene Data'!$I$13,0,10*ROW('Hygiene Data'!I66))="","",OFFSET('Hygiene Data'!$I$13,0,10*ROW('Hygiene Data'!I66)))</f>
        <v/>
      </c>
    </row>
    <row r="73" spans="1:136" x14ac:dyDescent="0.25">
      <c r="A73" s="462" t="str">
        <f ca="1">+IF(OFFSET('Water Data'!$B$2,0,10*ROW('Water Data'!E67))="","",OFFSET('Water Data'!$B$2,0,10*ROW('Water Data'!E67)))</f>
        <v/>
      </c>
      <c r="B73" s="46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89" t="str">
        <f t="shared" ca="1" si="1"/>
        <v/>
      </c>
      <c r="D73" s="49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6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3" t="str">
        <f ca="1">+IF(OFFSET('Water Data'!$D$27,0,10*ROW('Water Data'!D67))="","",OFFSET('Water Data'!$D$27,0,10*ROW('Water Data'!D67)))</f>
        <v/>
      </c>
      <c r="BT73" s="353" t="str">
        <f ca="1">+IF(OFFSET('Water Data'!$D$28,0,10*ROW('Water Data'!D67))="","",OFFSET('Water Data'!$D$28,0,10*ROW('Water Data'!D67)))</f>
        <v/>
      </c>
      <c r="BU73" s="353" t="str">
        <f ca="1">+IF(OFFSET('Water Data'!$D$29,0,10*ROW('Water Data'!D67))="","",OFFSET('Water Data'!$D$29,0,10*ROW('Water Data'!D67)))</f>
        <v/>
      </c>
      <c r="BV73" s="353" t="str">
        <f ca="1">+IF(OFFSET('Water Data'!$E$27,0,10*ROW('Water Data'!E67))="","",OFFSET('Water Data'!$E$27,0,10*ROW('Water Data'!E67)))</f>
        <v/>
      </c>
      <c r="BW73" s="353" t="str">
        <f ca="1">+IF(OFFSET('Water Data'!$E$28,0,10*ROW('Water Data'!E67))="","",OFFSET('Water Data'!$E$28,0,10*ROW('Water Data'!E67)))</f>
        <v/>
      </c>
      <c r="BX73" s="353" t="str">
        <f ca="1">+IF(OFFSET('Water Data'!$E$29,0,10*ROW('Water Data'!E67))="","",OFFSET('Water Data'!$E$29,0,10*ROW('Water Data'!E67)))</f>
        <v/>
      </c>
      <c r="BY73" s="353" t="str">
        <f ca="1">+IF(OFFSET('Water Data'!$F$27,0,10*ROW('Water Data'!F67))="","",OFFSET('Water Data'!$F$27,0,10*ROW('Water Data'!F67)))</f>
        <v/>
      </c>
      <c r="BZ73" s="353" t="str">
        <f ca="1">+IF(OFFSET('Water Data'!$F$28,0,10*ROW('Water Data'!F67))="","",OFFSET('Water Data'!$F$28,0,10*ROW('Water Data'!F67)))</f>
        <v/>
      </c>
      <c r="CA73" s="353" t="str">
        <f ca="1">+IF(OFFSET('Water Data'!$F$29,0,10*ROW('Water Data'!F67))="","",OFFSET('Water Data'!$F$29,0,10*ROW('Water Data'!F67)))</f>
        <v/>
      </c>
      <c r="CB73" s="353" t="str">
        <f ca="1">+IF(OFFSET('Water Data'!$G$27,0,10*ROW('Water Data'!G67))="","",OFFSET('Water Data'!$G$27,0,10*ROW('Water Data'!G67)))</f>
        <v/>
      </c>
      <c r="CC73" s="353" t="str">
        <f ca="1">+IF(OFFSET('Water Data'!$G$28,0,10*ROW('Water Data'!G67))="","",OFFSET('Water Data'!$G$28,0,10*ROW('Water Data'!G67)))</f>
        <v/>
      </c>
      <c r="CD73" s="353" t="str">
        <f ca="1">+IF(OFFSET('Water Data'!$G$29,0,10*ROW('Water Data'!G67))="","",OFFSET('Water Data'!$G$29,0,10*ROW('Water Data'!G67)))</f>
        <v/>
      </c>
      <c r="CE73" s="353" t="str">
        <f ca="1">+IF(OFFSET('Water Data'!$H$27,0,10*ROW('Water Data'!H67))="","",OFFSET('Water Data'!$H$27,0,10*ROW('Water Data'!H67)))</f>
        <v/>
      </c>
      <c r="CF73" s="353" t="str">
        <f ca="1">+IF(OFFSET('Water Data'!$H$28,0,10*ROW('Water Data'!H67))="","",OFFSET('Water Data'!$H$28,0,10*ROW('Water Data'!H67)))</f>
        <v/>
      </c>
      <c r="CG73" s="353" t="str">
        <f ca="1">+IF(OFFSET('Water Data'!$H$29,0,10*ROW('Water Data'!H67))="","",OFFSET('Water Data'!$H$29,0,10*ROW('Water Data'!H67)))</f>
        <v/>
      </c>
      <c r="CH73" s="353" t="str">
        <f ca="1">+IF(OFFSET('Water Data'!$I$27,0,10*ROW('Water Data'!I67))="","",OFFSET('Water Data'!$I$27,0,10*ROW('Water Data'!I67)))</f>
        <v/>
      </c>
      <c r="CI73" s="353" t="str">
        <f ca="1">+IF(OFFSET('Water Data'!$I$28,0,10*ROW('Water Data'!I67))="","",OFFSET('Water Data'!$I$28,0,10*ROW('Water Data'!I67)))</f>
        <v/>
      </c>
      <c r="CJ73" s="353" t="str">
        <f ca="1">+IF(OFFSET('Water Data'!$I$29,0,10*ROW('Water Data'!I67))="","",OFFSET('Water Data'!$I$29,0,10*ROW('Water Data'!I67)))</f>
        <v/>
      </c>
      <c r="CK73" s="353" t="str">
        <f ca="1">+IF(OFFSET('Sanitation Data'!$D$28,0,10*ROW('Sanitation Data'!D67))="","",OFFSET('Sanitation Data'!$D$28,0,10*ROW('Sanitation Data'!D67)))</f>
        <v/>
      </c>
      <c r="CL73" s="353" t="str">
        <f ca="1">+IF(OFFSET('Sanitation Data'!$D$29,0,10*ROW('Sanitation Data'!D67))="","",OFFSET('Sanitation Data'!$D$29,0,10*ROW('Sanitation Data'!D67)))</f>
        <v/>
      </c>
      <c r="CM73" s="353" t="str">
        <f ca="1">+IF(OFFSET('Sanitation Data'!$D$30,0,10*ROW('Sanitation Data'!D67))="","",OFFSET('Sanitation Data'!$D$30,0,10*ROW('Sanitation Data'!D67)))</f>
        <v/>
      </c>
      <c r="CN73" s="353" t="str">
        <f ca="1">+IF(OFFSET('Sanitation Data'!$D$31,0,10*ROW('Sanitation Data'!D67))="","",OFFSET('Sanitation Data'!$D$31,0,10*ROW('Sanitation Data'!D67)))</f>
        <v/>
      </c>
      <c r="CO73" s="353" t="str">
        <f ca="1">+IF(OFFSET('Sanitation Data'!$D$32,0,10*ROW('Sanitation Data'!D67))="","",OFFSET('Sanitation Data'!$D$32,0,10*ROW('Sanitation Data'!D67)))</f>
        <v/>
      </c>
      <c r="CP73" s="353" t="str">
        <f ca="1">+IF(OFFSET('Sanitation Data'!$E$28,0,10*ROW('Sanitation Data'!E67))="","",OFFSET('Sanitation Data'!$E$28,0,10*ROW('Sanitation Data'!E67)))</f>
        <v/>
      </c>
      <c r="CQ73" s="353" t="str">
        <f ca="1">+IF(OFFSET('Sanitation Data'!$E$29,0,10*ROW('Sanitation Data'!E67))="","",OFFSET('Sanitation Data'!$E$29,0,10*ROW('Sanitation Data'!E67)))</f>
        <v/>
      </c>
      <c r="CR73" s="353" t="str">
        <f ca="1">+IF(OFFSET('Sanitation Data'!$E$30,0,10*ROW('Sanitation Data'!E67))="","",OFFSET('Sanitation Data'!$E$30,0,10*ROW('Sanitation Data'!E67)))</f>
        <v/>
      </c>
      <c r="CS73" s="353" t="str">
        <f ca="1">+IF(OFFSET('Sanitation Data'!$E$31,0,10*ROW('Sanitation Data'!E67))="","",OFFSET('Sanitation Data'!$E$31,0,10*ROW('Sanitation Data'!E67)))</f>
        <v/>
      </c>
      <c r="CT73" s="353" t="str">
        <f ca="1">+IF(OFFSET('Sanitation Data'!$E$32,0,10*ROW('Sanitation Data'!E67))="","",OFFSET('Sanitation Data'!$E$32,0,10*ROW('Sanitation Data'!E67)))</f>
        <v/>
      </c>
      <c r="CU73" s="353" t="str">
        <f ca="1">+IF(OFFSET('Sanitation Data'!$F$28,0,10*ROW('Sanitation Data'!F67))="","",OFFSET('Sanitation Data'!$F$28,0,10*ROW('Sanitation Data'!F67)))</f>
        <v/>
      </c>
      <c r="CV73" s="353" t="str">
        <f ca="1">+IF(OFFSET('Sanitation Data'!$F$29,0,10*ROW('Sanitation Data'!F67))="","",OFFSET('Sanitation Data'!$F$29,0,10*ROW('Sanitation Data'!F67)))</f>
        <v/>
      </c>
      <c r="CW73" s="353" t="str">
        <f ca="1">+IF(OFFSET('Sanitation Data'!$F$30,0,10*ROW('Sanitation Data'!F67))="","",OFFSET('Sanitation Data'!$F$30,0,10*ROW('Sanitation Data'!F67)))</f>
        <v/>
      </c>
      <c r="CX73" s="353" t="str">
        <f ca="1">+IF(OFFSET('Sanitation Data'!$F$31,0,10*ROW('Sanitation Data'!F67))="","",OFFSET('Sanitation Data'!$F$31,0,10*ROW('Sanitation Data'!F67)))</f>
        <v/>
      </c>
      <c r="CY73" s="353" t="str">
        <f ca="1">+IF(OFFSET('Sanitation Data'!$F$32,0,10*ROW('Sanitation Data'!F67))="","",OFFSET('Sanitation Data'!$F$32,0,10*ROW('Sanitation Data'!F67)))</f>
        <v/>
      </c>
      <c r="CZ73" s="353" t="str">
        <f ca="1">+IF(OFFSET('Sanitation Data'!$G$28,0,10*ROW('Sanitation Data'!G67))="","",OFFSET('Sanitation Data'!$G$28,0,10*ROW('Sanitation Data'!G67)))</f>
        <v/>
      </c>
      <c r="DA73" s="353" t="str">
        <f ca="1">+IF(OFFSET('Sanitation Data'!$G$29,0,10*ROW('Sanitation Data'!G67))="","",OFFSET('Sanitation Data'!$G$29,0,10*ROW('Sanitation Data'!G67)))</f>
        <v/>
      </c>
      <c r="DB73" s="353" t="str">
        <f ca="1">+IF(OFFSET('Sanitation Data'!$G$30,0,10*ROW('Sanitation Data'!G67))="","",OFFSET('Sanitation Data'!$G$30,0,10*ROW('Sanitation Data'!G67)))</f>
        <v/>
      </c>
      <c r="DC73" s="353" t="str">
        <f ca="1">+IF(OFFSET('Sanitation Data'!$G$31,0,10*ROW('Sanitation Data'!G67))="","",OFFSET('Sanitation Data'!$G$31,0,10*ROW('Sanitation Data'!G67)))</f>
        <v/>
      </c>
      <c r="DD73" s="353" t="str">
        <f ca="1">+IF(OFFSET('Sanitation Data'!$G$32,0,10*ROW('Sanitation Data'!G67))="","",OFFSET('Sanitation Data'!$G$32,0,10*ROW('Sanitation Data'!G67)))</f>
        <v/>
      </c>
      <c r="DE73" s="353" t="str">
        <f ca="1">+IF(OFFSET('Sanitation Data'!$H$28,0,10*ROW('Sanitation Data'!H67))="","",OFFSET('Sanitation Data'!$H$28,0,10*ROW('Sanitation Data'!H67)))</f>
        <v/>
      </c>
      <c r="DF73" s="353" t="str">
        <f ca="1">+IF(OFFSET('Sanitation Data'!$H$29,0,10*ROW('Sanitation Data'!H67))="","",OFFSET('Sanitation Data'!$H$29,0,10*ROW('Sanitation Data'!H67)))</f>
        <v/>
      </c>
      <c r="DG73" s="353" t="str">
        <f ca="1">+IF(OFFSET('Sanitation Data'!$H$30,0,10*ROW('Sanitation Data'!H67))="","",OFFSET('Sanitation Data'!$H$30,0,10*ROW('Sanitation Data'!H67)))</f>
        <v/>
      </c>
      <c r="DH73" s="353" t="str">
        <f ca="1">+IF(OFFSET('Sanitation Data'!$H$31,0,10*ROW('Sanitation Data'!H67))="","",OFFSET('Sanitation Data'!$H$31,0,10*ROW('Sanitation Data'!H67)))</f>
        <v/>
      </c>
      <c r="DI73" s="353" t="str">
        <f ca="1">+IF(OFFSET('Sanitation Data'!$H$32,0,10*ROW('Sanitation Data'!H67))="","",OFFSET('Sanitation Data'!$H$32,0,10*ROW('Sanitation Data'!H67)))</f>
        <v/>
      </c>
      <c r="DJ73" s="353" t="str">
        <f ca="1">+IF(OFFSET('Sanitation Data'!$I$28,0,10*ROW('Sanitation Data'!I67))="","",OFFSET('Sanitation Data'!$I$28,0,10*ROW('Sanitation Data'!I67)))</f>
        <v/>
      </c>
      <c r="DK73" s="353" t="str">
        <f ca="1">+IF(OFFSET('Sanitation Data'!$I$29,0,10*ROW('Sanitation Data'!I67))="","",OFFSET('Sanitation Data'!$I$29,0,10*ROW('Sanitation Data'!I67)))</f>
        <v/>
      </c>
      <c r="DL73" s="353" t="str">
        <f ca="1">+IF(OFFSET('Sanitation Data'!$I$30,0,10*ROW('Sanitation Data'!I67))="","",OFFSET('Sanitation Data'!$I$30,0,10*ROW('Sanitation Data'!I67)))</f>
        <v/>
      </c>
      <c r="DM73" s="353" t="str">
        <f ca="1">+IF(OFFSET('Sanitation Data'!$I$31,0,10*ROW('Sanitation Data'!I67))="","",OFFSET('Sanitation Data'!$I$31,0,10*ROW('Sanitation Data'!I67)))</f>
        <v/>
      </c>
      <c r="DN73" s="353" t="str">
        <f ca="1">+IF(OFFSET('Sanitation Data'!$I$32,0,10*ROW('Sanitation Data'!I67))="","",OFFSET('Sanitation Data'!$I$32,0,10*ROW('Sanitation Data'!I67)))</f>
        <v/>
      </c>
      <c r="DO73" s="353" t="str">
        <f ca="1">+IF(OFFSET('Hygiene Data'!$D$11,0,10*ROW('Hygiene Data'!D67))="","",OFFSET('Hygiene Data'!$D$11,0,10*ROW('Hygiene Data'!D67)))</f>
        <v/>
      </c>
      <c r="DP73" s="353" t="str">
        <f ca="1">+IF(OFFSET('Hygiene Data'!$D$12,0,10*ROW('Hygiene Data'!D67))="","",OFFSET('Hygiene Data'!$D$12,0,10*ROW('Hygiene Data'!D67)))</f>
        <v/>
      </c>
      <c r="DQ73" s="353" t="str">
        <f ca="1">+IF(OFFSET('Hygiene Data'!$D$13,0,10*ROW('Hygiene Data'!D67))="","",OFFSET('Hygiene Data'!$D$13,0,10*ROW('Hygiene Data'!D67)))</f>
        <v/>
      </c>
      <c r="DR73" s="353" t="str">
        <f ca="1">+IF(OFFSET('Hygiene Data'!$E$11,0,10*ROW('Hygiene Data'!E67))="","",OFFSET('Hygiene Data'!$E$11,0,10*ROW('Hygiene Data'!E67)))</f>
        <v/>
      </c>
      <c r="DS73" s="353" t="str">
        <f ca="1">+IF(OFFSET('Hygiene Data'!$E$12,0,10*ROW('Hygiene Data'!E67))="","",OFFSET('Hygiene Data'!$E$12,0,10*ROW('Hygiene Data'!E67)))</f>
        <v/>
      </c>
      <c r="DT73" s="353" t="str">
        <f ca="1">+IF(OFFSET('Hygiene Data'!$E$13,0,10*ROW('Hygiene Data'!E67))="","",OFFSET('Hygiene Data'!$E$13,0,10*ROW('Hygiene Data'!E67)))</f>
        <v/>
      </c>
      <c r="DU73" s="353" t="str">
        <f ca="1">+IF(OFFSET('Hygiene Data'!$F$11,0,10*ROW('Hygiene Data'!F67))="","",OFFSET('Hygiene Data'!$F$11,0,10*ROW('Hygiene Data'!F67)))</f>
        <v/>
      </c>
      <c r="DV73" s="353" t="str">
        <f ca="1">+IF(OFFSET('Hygiene Data'!$F$12,0,10*ROW('Hygiene Data'!F67))="","",OFFSET('Hygiene Data'!$F$12,0,10*ROW('Hygiene Data'!F67)))</f>
        <v/>
      </c>
      <c r="DW73" s="353" t="str">
        <f ca="1">+IF(OFFSET('Hygiene Data'!$F$13,0,10*ROW('Hygiene Data'!F67))="","",OFFSET('Hygiene Data'!$F$13,0,10*ROW('Hygiene Data'!F67)))</f>
        <v/>
      </c>
      <c r="DX73" s="353" t="str">
        <f ca="1">+IF(OFFSET('Hygiene Data'!$G$11,0,10*ROW('Hygiene Data'!G67))="","",OFFSET('Hygiene Data'!$G$11,0,10*ROW('Hygiene Data'!G67)))</f>
        <v/>
      </c>
      <c r="DY73" s="353" t="str">
        <f ca="1">+IF(OFFSET('Hygiene Data'!$G$12,0,10*ROW('Hygiene Data'!G67))="","",OFFSET('Hygiene Data'!$G$12,0,10*ROW('Hygiene Data'!G67)))</f>
        <v/>
      </c>
      <c r="DZ73" s="353" t="str">
        <f ca="1">+IF(OFFSET('Hygiene Data'!$G$13,0,10*ROW('Hygiene Data'!G67))="","",OFFSET('Hygiene Data'!$G$13,0,10*ROW('Hygiene Data'!G67)))</f>
        <v/>
      </c>
      <c r="EA73" s="353" t="str">
        <f ca="1">+IF(OFFSET('Hygiene Data'!$H$11,0,10*ROW('Hygiene Data'!H67))="","",OFFSET('Hygiene Data'!$H$11,0,10*ROW('Hygiene Data'!H67)))</f>
        <v/>
      </c>
      <c r="EB73" s="353" t="str">
        <f ca="1">+IF(OFFSET('Hygiene Data'!$H$12,0,10*ROW('Hygiene Data'!H67))="","",OFFSET('Hygiene Data'!$H$12,0,10*ROW('Hygiene Data'!H67)))</f>
        <v/>
      </c>
      <c r="EC73" s="353" t="str">
        <f ca="1">+IF(OFFSET('Hygiene Data'!$H$13,0,10*ROW('Hygiene Data'!H67))="","",OFFSET('Hygiene Data'!$H$13,0,10*ROW('Hygiene Data'!H67)))</f>
        <v/>
      </c>
      <c r="ED73" s="353" t="str">
        <f ca="1">+IF(OFFSET('Hygiene Data'!$I$11,0,10*ROW('Hygiene Data'!I67))="","",OFFSET('Hygiene Data'!$I$11,0,10*ROW('Hygiene Data'!I67)))</f>
        <v/>
      </c>
      <c r="EE73" s="353" t="str">
        <f ca="1">+IF(OFFSET('Hygiene Data'!$I$12,0,10*ROW('Hygiene Data'!I67))="","",OFFSET('Hygiene Data'!$I$12,0,10*ROW('Hygiene Data'!I67)))</f>
        <v/>
      </c>
      <c r="EF73" s="353" t="str">
        <f ca="1">+IF(OFFSET('Hygiene Data'!$I$13,0,10*ROW('Hygiene Data'!I67))="","",OFFSET('Hygiene Data'!$I$13,0,10*ROW('Hygiene Data'!I67)))</f>
        <v/>
      </c>
    </row>
    <row r="74" spans="1:136" x14ac:dyDescent="0.25">
      <c r="A74" s="462" t="str">
        <f ca="1">+IF(OFFSET('Water Data'!$B$2,0,10*ROW('Water Data'!E68))="","",OFFSET('Water Data'!$B$2,0,10*ROW('Water Data'!E68)))</f>
        <v/>
      </c>
      <c r="B74" s="46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89" t="str">
        <f t="shared" ca="1" si="1"/>
        <v/>
      </c>
      <c r="D74" s="49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6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3" t="str">
        <f ca="1">+IF(OFFSET('Water Data'!$D$27,0,10*ROW('Water Data'!D68))="","",OFFSET('Water Data'!$D$27,0,10*ROW('Water Data'!D68)))</f>
        <v/>
      </c>
      <c r="BT74" s="353" t="str">
        <f ca="1">+IF(OFFSET('Water Data'!$D$28,0,10*ROW('Water Data'!D68))="","",OFFSET('Water Data'!$D$28,0,10*ROW('Water Data'!D68)))</f>
        <v/>
      </c>
      <c r="BU74" s="353" t="str">
        <f ca="1">+IF(OFFSET('Water Data'!$D$29,0,10*ROW('Water Data'!D68))="","",OFFSET('Water Data'!$D$29,0,10*ROW('Water Data'!D68)))</f>
        <v/>
      </c>
      <c r="BV74" s="353" t="str">
        <f ca="1">+IF(OFFSET('Water Data'!$E$27,0,10*ROW('Water Data'!E68))="","",OFFSET('Water Data'!$E$27,0,10*ROW('Water Data'!E68)))</f>
        <v/>
      </c>
      <c r="BW74" s="353" t="str">
        <f ca="1">+IF(OFFSET('Water Data'!$E$28,0,10*ROW('Water Data'!E68))="","",OFFSET('Water Data'!$E$28,0,10*ROW('Water Data'!E68)))</f>
        <v/>
      </c>
      <c r="BX74" s="353" t="str">
        <f ca="1">+IF(OFFSET('Water Data'!$E$29,0,10*ROW('Water Data'!E68))="","",OFFSET('Water Data'!$E$29,0,10*ROW('Water Data'!E68)))</f>
        <v/>
      </c>
      <c r="BY74" s="353" t="str">
        <f ca="1">+IF(OFFSET('Water Data'!$F$27,0,10*ROW('Water Data'!F68))="","",OFFSET('Water Data'!$F$27,0,10*ROW('Water Data'!F68)))</f>
        <v/>
      </c>
      <c r="BZ74" s="353" t="str">
        <f ca="1">+IF(OFFSET('Water Data'!$F$28,0,10*ROW('Water Data'!F68))="","",OFFSET('Water Data'!$F$28,0,10*ROW('Water Data'!F68)))</f>
        <v/>
      </c>
      <c r="CA74" s="353" t="str">
        <f ca="1">+IF(OFFSET('Water Data'!$F$29,0,10*ROW('Water Data'!F68))="","",OFFSET('Water Data'!$F$29,0,10*ROW('Water Data'!F68)))</f>
        <v/>
      </c>
      <c r="CB74" s="353" t="str">
        <f ca="1">+IF(OFFSET('Water Data'!$G$27,0,10*ROW('Water Data'!G68))="","",OFFSET('Water Data'!$G$27,0,10*ROW('Water Data'!G68)))</f>
        <v/>
      </c>
      <c r="CC74" s="353" t="str">
        <f ca="1">+IF(OFFSET('Water Data'!$G$28,0,10*ROW('Water Data'!G68))="","",OFFSET('Water Data'!$G$28,0,10*ROW('Water Data'!G68)))</f>
        <v/>
      </c>
      <c r="CD74" s="353" t="str">
        <f ca="1">+IF(OFFSET('Water Data'!$G$29,0,10*ROW('Water Data'!G68))="","",OFFSET('Water Data'!$G$29,0,10*ROW('Water Data'!G68)))</f>
        <v/>
      </c>
      <c r="CE74" s="353" t="str">
        <f ca="1">+IF(OFFSET('Water Data'!$H$27,0,10*ROW('Water Data'!H68))="","",OFFSET('Water Data'!$H$27,0,10*ROW('Water Data'!H68)))</f>
        <v/>
      </c>
      <c r="CF74" s="353" t="str">
        <f ca="1">+IF(OFFSET('Water Data'!$H$28,0,10*ROW('Water Data'!H68))="","",OFFSET('Water Data'!$H$28,0,10*ROW('Water Data'!H68)))</f>
        <v/>
      </c>
      <c r="CG74" s="353" t="str">
        <f ca="1">+IF(OFFSET('Water Data'!$H$29,0,10*ROW('Water Data'!H68))="","",OFFSET('Water Data'!$H$29,0,10*ROW('Water Data'!H68)))</f>
        <v/>
      </c>
      <c r="CH74" s="353" t="str">
        <f ca="1">+IF(OFFSET('Water Data'!$I$27,0,10*ROW('Water Data'!I68))="","",OFFSET('Water Data'!$I$27,0,10*ROW('Water Data'!I68)))</f>
        <v/>
      </c>
      <c r="CI74" s="353" t="str">
        <f ca="1">+IF(OFFSET('Water Data'!$I$28,0,10*ROW('Water Data'!I68))="","",OFFSET('Water Data'!$I$28,0,10*ROW('Water Data'!I68)))</f>
        <v/>
      </c>
      <c r="CJ74" s="353" t="str">
        <f ca="1">+IF(OFFSET('Water Data'!$I$29,0,10*ROW('Water Data'!I68))="","",OFFSET('Water Data'!$I$29,0,10*ROW('Water Data'!I68)))</f>
        <v/>
      </c>
      <c r="CK74" s="353" t="str">
        <f ca="1">+IF(OFFSET('Sanitation Data'!$D$28,0,10*ROW('Sanitation Data'!D68))="","",OFFSET('Sanitation Data'!$D$28,0,10*ROW('Sanitation Data'!D68)))</f>
        <v/>
      </c>
      <c r="CL74" s="353" t="str">
        <f ca="1">+IF(OFFSET('Sanitation Data'!$D$29,0,10*ROW('Sanitation Data'!D68))="","",OFFSET('Sanitation Data'!$D$29,0,10*ROW('Sanitation Data'!D68)))</f>
        <v/>
      </c>
      <c r="CM74" s="353" t="str">
        <f ca="1">+IF(OFFSET('Sanitation Data'!$D$30,0,10*ROW('Sanitation Data'!D68))="","",OFFSET('Sanitation Data'!$D$30,0,10*ROW('Sanitation Data'!D68)))</f>
        <v/>
      </c>
      <c r="CN74" s="353" t="str">
        <f ca="1">+IF(OFFSET('Sanitation Data'!$D$31,0,10*ROW('Sanitation Data'!D68))="","",OFFSET('Sanitation Data'!$D$31,0,10*ROW('Sanitation Data'!D68)))</f>
        <v/>
      </c>
      <c r="CO74" s="353" t="str">
        <f ca="1">+IF(OFFSET('Sanitation Data'!$D$32,0,10*ROW('Sanitation Data'!D68))="","",OFFSET('Sanitation Data'!$D$32,0,10*ROW('Sanitation Data'!D68)))</f>
        <v/>
      </c>
      <c r="CP74" s="353" t="str">
        <f ca="1">+IF(OFFSET('Sanitation Data'!$E$28,0,10*ROW('Sanitation Data'!E68))="","",OFFSET('Sanitation Data'!$E$28,0,10*ROW('Sanitation Data'!E68)))</f>
        <v/>
      </c>
      <c r="CQ74" s="353" t="str">
        <f ca="1">+IF(OFFSET('Sanitation Data'!$E$29,0,10*ROW('Sanitation Data'!E68))="","",OFFSET('Sanitation Data'!$E$29,0,10*ROW('Sanitation Data'!E68)))</f>
        <v/>
      </c>
      <c r="CR74" s="353" t="str">
        <f ca="1">+IF(OFFSET('Sanitation Data'!$E$30,0,10*ROW('Sanitation Data'!E68))="","",OFFSET('Sanitation Data'!$E$30,0,10*ROW('Sanitation Data'!E68)))</f>
        <v/>
      </c>
      <c r="CS74" s="353" t="str">
        <f ca="1">+IF(OFFSET('Sanitation Data'!$E$31,0,10*ROW('Sanitation Data'!E68))="","",OFFSET('Sanitation Data'!$E$31,0,10*ROW('Sanitation Data'!E68)))</f>
        <v/>
      </c>
      <c r="CT74" s="353" t="str">
        <f ca="1">+IF(OFFSET('Sanitation Data'!$E$32,0,10*ROW('Sanitation Data'!E68))="","",OFFSET('Sanitation Data'!$E$32,0,10*ROW('Sanitation Data'!E68)))</f>
        <v/>
      </c>
      <c r="CU74" s="353" t="str">
        <f ca="1">+IF(OFFSET('Sanitation Data'!$F$28,0,10*ROW('Sanitation Data'!F68))="","",OFFSET('Sanitation Data'!$F$28,0,10*ROW('Sanitation Data'!F68)))</f>
        <v/>
      </c>
      <c r="CV74" s="353" t="str">
        <f ca="1">+IF(OFFSET('Sanitation Data'!$F$29,0,10*ROW('Sanitation Data'!F68))="","",OFFSET('Sanitation Data'!$F$29,0,10*ROW('Sanitation Data'!F68)))</f>
        <v/>
      </c>
      <c r="CW74" s="353" t="str">
        <f ca="1">+IF(OFFSET('Sanitation Data'!$F$30,0,10*ROW('Sanitation Data'!F68))="","",OFFSET('Sanitation Data'!$F$30,0,10*ROW('Sanitation Data'!F68)))</f>
        <v/>
      </c>
      <c r="CX74" s="353" t="str">
        <f ca="1">+IF(OFFSET('Sanitation Data'!$F$31,0,10*ROW('Sanitation Data'!F68))="","",OFFSET('Sanitation Data'!$F$31,0,10*ROW('Sanitation Data'!F68)))</f>
        <v/>
      </c>
      <c r="CY74" s="353" t="str">
        <f ca="1">+IF(OFFSET('Sanitation Data'!$F$32,0,10*ROW('Sanitation Data'!F68))="","",OFFSET('Sanitation Data'!$F$32,0,10*ROW('Sanitation Data'!F68)))</f>
        <v/>
      </c>
      <c r="CZ74" s="353" t="str">
        <f ca="1">+IF(OFFSET('Sanitation Data'!$G$28,0,10*ROW('Sanitation Data'!G68))="","",OFFSET('Sanitation Data'!$G$28,0,10*ROW('Sanitation Data'!G68)))</f>
        <v/>
      </c>
      <c r="DA74" s="353" t="str">
        <f ca="1">+IF(OFFSET('Sanitation Data'!$G$29,0,10*ROW('Sanitation Data'!G68))="","",OFFSET('Sanitation Data'!$G$29,0,10*ROW('Sanitation Data'!G68)))</f>
        <v/>
      </c>
      <c r="DB74" s="353" t="str">
        <f ca="1">+IF(OFFSET('Sanitation Data'!$G$30,0,10*ROW('Sanitation Data'!G68))="","",OFFSET('Sanitation Data'!$G$30,0,10*ROW('Sanitation Data'!G68)))</f>
        <v/>
      </c>
      <c r="DC74" s="353" t="str">
        <f ca="1">+IF(OFFSET('Sanitation Data'!$G$31,0,10*ROW('Sanitation Data'!G68))="","",OFFSET('Sanitation Data'!$G$31,0,10*ROW('Sanitation Data'!G68)))</f>
        <v/>
      </c>
      <c r="DD74" s="353" t="str">
        <f ca="1">+IF(OFFSET('Sanitation Data'!$G$32,0,10*ROW('Sanitation Data'!G68))="","",OFFSET('Sanitation Data'!$G$32,0,10*ROW('Sanitation Data'!G68)))</f>
        <v/>
      </c>
      <c r="DE74" s="353" t="str">
        <f ca="1">+IF(OFFSET('Sanitation Data'!$H$28,0,10*ROW('Sanitation Data'!H68))="","",OFFSET('Sanitation Data'!$H$28,0,10*ROW('Sanitation Data'!H68)))</f>
        <v/>
      </c>
      <c r="DF74" s="353" t="str">
        <f ca="1">+IF(OFFSET('Sanitation Data'!$H$29,0,10*ROW('Sanitation Data'!H68))="","",OFFSET('Sanitation Data'!$H$29,0,10*ROW('Sanitation Data'!H68)))</f>
        <v/>
      </c>
      <c r="DG74" s="353" t="str">
        <f ca="1">+IF(OFFSET('Sanitation Data'!$H$30,0,10*ROW('Sanitation Data'!H68))="","",OFFSET('Sanitation Data'!$H$30,0,10*ROW('Sanitation Data'!H68)))</f>
        <v/>
      </c>
      <c r="DH74" s="353" t="str">
        <f ca="1">+IF(OFFSET('Sanitation Data'!$H$31,0,10*ROW('Sanitation Data'!H68))="","",OFFSET('Sanitation Data'!$H$31,0,10*ROW('Sanitation Data'!H68)))</f>
        <v/>
      </c>
      <c r="DI74" s="353" t="str">
        <f ca="1">+IF(OFFSET('Sanitation Data'!$H$32,0,10*ROW('Sanitation Data'!H68))="","",OFFSET('Sanitation Data'!$H$32,0,10*ROW('Sanitation Data'!H68)))</f>
        <v/>
      </c>
      <c r="DJ74" s="353" t="str">
        <f ca="1">+IF(OFFSET('Sanitation Data'!$I$28,0,10*ROW('Sanitation Data'!I68))="","",OFFSET('Sanitation Data'!$I$28,0,10*ROW('Sanitation Data'!I68)))</f>
        <v/>
      </c>
      <c r="DK74" s="353" t="str">
        <f ca="1">+IF(OFFSET('Sanitation Data'!$I$29,0,10*ROW('Sanitation Data'!I68))="","",OFFSET('Sanitation Data'!$I$29,0,10*ROW('Sanitation Data'!I68)))</f>
        <v/>
      </c>
      <c r="DL74" s="353" t="str">
        <f ca="1">+IF(OFFSET('Sanitation Data'!$I$30,0,10*ROW('Sanitation Data'!I68))="","",OFFSET('Sanitation Data'!$I$30,0,10*ROW('Sanitation Data'!I68)))</f>
        <v/>
      </c>
      <c r="DM74" s="353" t="str">
        <f ca="1">+IF(OFFSET('Sanitation Data'!$I$31,0,10*ROW('Sanitation Data'!I68))="","",OFFSET('Sanitation Data'!$I$31,0,10*ROW('Sanitation Data'!I68)))</f>
        <v/>
      </c>
      <c r="DN74" s="353" t="str">
        <f ca="1">+IF(OFFSET('Sanitation Data'!$I$32,0,10*ROW('Sanitation Data'!I68))="","",OFFSET('Sanitation Data'!$I$32,0,10*ROW('Sanitation Data'!I68)))</f>
        <v/>
      </c>
      <c r="DO74" s="353" t="str">
        <f ca="1">+IF(OFFSET('Hygiene Data'!$D$11,0,10*ROW('Hygiene Data'!D68))="","",OFFSET('Hygiene Data'!$D$11,0,10*ROW('Hygiene Data'!D68)))</f>
        <v/>
      </c>
      <c r="DP74" s="353" t="str">
        <f ca="1">+IF(OFFSET('Hygiene Data'!$D$12,0,10*ROW('Hygiene Data'!D68))="","",OFFSET('Hygiene Data'!$D$12,0,10*ROW('Hygiene Data'!D68)))</f>
        <v/>
      </c>
      <c r="DQ74" s="353" t="str">
        <f ca="1">+IF(OFFSET('Hygiene Data'!$D$13,0,10*ROW('Hygiene Data'!D68))="","",OFFSET('Hygiene Data'!$D$13,0,10*ROW('Hygiene Data'!D68)))</f>
        <v/>
      </c>
      <c r="DR74" s="353" t="str">
        <f ca="1">+IF(OFFSET('Hygiene Data'!$E$11,0,10*ROW('Hygiene Data'!E68))="","",OFFSET('Hygiene Data'!$E$11,0,10*ROW('Hygiene Data'!E68)))</f>
        <v/>
      </c>
      <c r="DS74" s="353" t="str">
        <f ca="1">+IF(OFFSET('Hygiene Data'!$E$12,0,10*ROW('Hygiene Data'!E68))="","",OFFSET('Hygiene Data'!$E$12,0,10*ROW('Hygiene Data'!E68)))</f>
        <v/>
      </c>
      <c r="DT74" s="353" t="str">
        <f ca="1">+IF(OFFSET('Hygiene Data'!$E$13,0,10*ROW('Hygiene Data'!E68))="","",OFFSET('Hygiene Data'!$E$13,0,10*ROW('Hygiene Data'!E68)))</f>
        <v/>
      </c>
      <c r="DU74" s="353" t="str">
        <f ca="1">+IF(OFFSET('Hygiene Data'!$F$11,0,10*ROW('Hygiene Data'!F68))="","",OFFSET('Hygiene Data'!$F$11,0,10*ROW('Hygiene Data'!F68)))</f>
        <v/>
      </c>
      <c r="DV74" s="353" t="str">
        <f ca="1">+IF(OFFSET('Hygiene Data'!$F$12,0,10*ROW('Hygiene Data'!F68))="","",OFFSET('Hygiene Data'!$F$12,0,10*ROW('Hygiene Data'!F68)))</f>
        <v/>
      </c>
      <c r="DW74" s="353" t="str">
        <f ca="1">+IF(OFFSET('Hygiene Data'!$F$13,0,10*ROW('Hygiene Data'!F68))="","",OFFSET('Hygiene Data'!$F$13,0,10*ROW('Hygiene Data'!F68)))</f>
        <v/>
      </c>
      <c r="DX74" s="353" t="str">
        <f ca="1">+IF(OFFSET('Hygiene Data'!$G$11,0,10*ROW('Hygiene Data'!G68))="","",OFFSET('Hygiene Data'!$G$11,0,10*ROW('Hygiene Data'!G68)))</f>
        <v/>
      </c>
      <c r="DY74" s="353" t="str">
        <f ca="1">+IF(OFFSET('Hygiene Data'!$G$12,0,10*ROW('Hygiene Data'!G68))="","",OFFSET('Hygiene Data'!$G$12,0,10*ROW('Hygiene Data'!G68)))</f>
        <v/>
      </c>
      <c r="DZ74" s="353" t="str">
        <f ca="1">+IF(OFFSET('Hygiene Data'!$G$13,0,10*ROW('Hygiene Data'!G68))="","",OFFSET('Hygiene Data'!$G$13,0,10*ROW('Hygiene Data'!G68)))</f>
        <v/>
      </c>
      <c r="EA74" s="353" t="str">
        <f ca="1">+IF(OFFSET('Hygiene Data'!$H$11,0,10*ROW('Hygiene Data'!H68))="","",OFFSET('Hygiene Data'!$H$11,0,10*ROW('Hygiene Data'!H68)))</f>
        <v/>
      </c>
      <c r="EB74" s="353" t="str">
        <f ca="1">+IF(OFFSET('Hygiene Data'!$H$12,0,10*ROW('Hygiene Data'!H68))="","",OFFSET('Hygiene Data'!$H$12,0,10*ROW('Hygiene Data'!H68)))</f>
        <v/>
      </c>
      <c r="EC74" s="353" t="str">
        <f ca="1">+IF(OFFSET('Hygiene Data'!$H$13,0,10*ROW('Hygiene Data'!H68))="","",OFFSET('Hygiene Data'!$H$13,0,10*ROW('Hygiene Data'!H68)))</f>
        <v/>
      </c>
      <c r="ED74" s="353" t="str">
        <f ca="1">+IF(OFFSET('Hygiene Data'!$I$11,0,10*ROW('Hygiene Data'!I68))="","",OFFSET('Hygiene Data'!$I$11,0,10*ROW('Hygiene Data'!I68)))</f>
        <v/>
      </c>
      <c r="EE74" s="353" t="str">
        <f ca="1">+IF(OFFSET('Hygiene Data'!$I$12,0,10*ROW('Hygiene Data'!I68))="","",OFFSET('Hygiene Data'!$I$12,0,10*ROW('Hygiene Data'!I68)))</f>
        <v/>
      </c>
      <c r="EF74" s="353" t="str">
        <f ca="1">+IF(OFFSET('Hygiene Data'!$I$13,0,10*ROW('Hygiene Data'!I68))="","",OFFSET('Hygiene Data'!$I$13,0,10*ROW('Hygiene Data'!I68)))</f>
        <v/>
      </c>
    </row>
    <row r="75" spans="1:136" x14ac:dyDescent="0.25">
      <c r="A75" s="462" t="str">
        <f ca="1">+IF(OFFSET('Water Data'!$B$2,0,10*ROW('Water Data'!E69))="","",OFFSET('Water Data'!$B$2,0,10*ROW('Water Data'!E69)))</f>
        <v/>
      </c>
      <c r="B75" s="46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89" t="str">
        <f t="shared" ca="1" si="1"/>
        <v/>
      </c>
      <c r="D75" s="49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6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3" t="str">
        <f ca="1">+IF(OFFSET('Water Data'!$D$27,0,10*ROW('Water Data'!D69))="","",OFFSET('Water Data'!$D$27,0,10*ROW('Water Data'!D69)))</f>
        <v/>
      </c>
      <c r="BT75" s="353" t="str">
        <f ca="1">+IF(OFFSET('Water Data'!$D$28,0,10*ROW('Water Data'!D69))="","",OFFSET('Water Data'!$D$28,0,10*ROW('Water Data'!D69)))</f>
        <v/>
      </c>
      <c r="BU75" s="353" t="str">
        <f ca="1">+IF(OFFSET('Water Data'!$D$29,0,10*ROW('Water Data'!D69))="","",OFFSET('Water Data'!$D$29,0,10*ROW('Water Data'!D69)))</f>
        <v/>
      </c>
      <c r="BV75" s="353" t="str">
        <f ca="1">+IF(OFFSET('Water Data'!$E$27,0,10*ROW('Water Data'!E69))="","",OFFSET('Water Data'!$E$27,0,10*ROW('Water Data'!E69)))</f>
        <v/>
      </c>
      <c r="BW75" s="353" t="str">
        <f ca="1">+IF(OFFSET('Water Data'!$E$28,0,10*ROW('Water Data'!E69))="","",OFFSET('Water Data'!$E$28,0,10*ROW('Water Data'!E69)))</f>
        <v/>
      </c>
      <c r="BX75" s="353" t="str">
        <f ca="1">+IF(OFFSET('Water Data'!$E$29,0,10*ROW('Water Data'!E69))="","",OFFSET('Water Data'!$E$29,0,10*ROW('Water Data'!E69)))</f>
        <v/>
      </c>
      <c r="BY75" s="353" t="str">
        <f ca="1">+IF(OFFSET('Water Data'!$F$27,0,10*ROW('Water Data'!F69))="","",OFFSET('Water Data'!$F$27,0,10*ROW('Water Data'!F69)))</f>
        <v/>
      </c>
      <c r="BZ75" s="353" t="str">
        <f ca="1">+IF(OFFSET('Water Data'!$F$28,0,10*ROW('Water Data'!F69))="","",OFFSET('Water Data'!$F$28,0,10*ROW('Water Data'!F69)))</f>
        <v/>
      </c>
      <c r="CA75" s="353" t="str">
        <f ca="1">+IF(OFFSET('Water Data'!$F$29,0,10*ROW('Water Data'!F69))="","",OFFSET('Water Data'!$F$29,0,10*ROW('Water Data'!F69)))</f>
        <v/>
      </c>
      <c r="CB75" s="353" t="str">
        <f ca="1">+IF(OFFSET('Water Data'!$G$27,0,10*ROW('Water Data'!G69))="","",OFFSET('Water Data'!$G$27,0,10*ROW('Water Data'!G69)))</f>
        <v/>
      </c>
      <c r="CC75" s="353" t="str">
        <f ca="1">+IF(OFFSET('Water Data'!$G$28,0,10*ROW('Water Data'!G69))="","",OFFSET('Water Data'!$G$28,0,10*ROW('Water Data'!G69)))</f>
        <v/>
      </c>
      <c r="CD75" s="353" t="str">
        <f ca="1">+IF(OFFSET('Water Data'!$G$29,0,10*ROW('Water Data'!G69))="","",OFFSET('Water Data'!$G$29,0,10*ROW('Water Data'!G69)))</f>
        <v/>
      </c>
      <c r="CE75" s="353" t="str">
        <f ca="1">+IF(OFFSET('Water Data'!$H$27,0,10*ROW('Water Data'!H69))="","",OFFSET('Water Data'!$H$27,0,10*ROW('Water Data'!H69)))</f>
        <v/>
      </c>
      <c r="CF75" s="353" t="str">
        <f ca="1">+IF(OFFSET('Water Data'!$H$28,0,10*ROW('Water Data'!H69))="","",OFFSET('Water Data'!$H$28,0,10*ROW('Water Data'!H69)))</f>
        <v/>
      </c>
      <c r="CG75" s="353" t="str">
        <f ca="1">+IF(OFFSET('Water Data'!$H$29,0,10*ROW('Water Data'!H69))="","",OFFSET('Water Data'!$H$29,0,10*ROW('Water Data'!H69)))</f>
        <v/>
      </c>
      <c r="CH75" s="353" t="str">
        <f ca="1">+IF(OFFSET('Water Data'!$I$27,0,10*ROW('Water Data'!I69))="","",OFFSET('Water Data'!$I$27,0,10*ROW('Water Data'!I69)))</f>
        <v/>
      </c>
      <c r="CI75" s="353" t="str">
        <f ca="1">+IF(OFFSET('Water Data'!$I$28,0,10*ROW('Water Data'!I69))="","",OFFSET('Water Data'!$I$28,0,10*ROW('Water Data'!I69)))</f>
        <v/>
      </c>
      <c r="CJ75" s="353" t="str">
        <f ca="1">+IF(OFFSET('Water Data'!$I$29,0,10*ROW('Water Data'!I69))="","",OFFSET('Water Data'!$I$29,0,10*ROW('Water Data'!I69)))</f>
        <v/>
      </c>
      <c r="CK75" s="353" t="str">
        <f ca="1">+IF(OFFSET('Sanitation Data'!$D$28,0,10*ROW('Sanitation Data'!D69))="","",OFFSET('Sanitation Data'!$D$28,0,10*ROW('Sanitation Data'!D69)))</f>
        <v/>
      </c>
      <c r="CL75" s="353" t="str">
        <f ca="1">+IF(OFFSET('Sanitation Data'!$D$29,0,10*ROW('Sanitation Data'!D69))="","",OFFSET('Sanitation Data'!$D$29,0,10*ROW('Sanitation Data'!D69)))</f>
        <v/>
      </c>
      <c r="CM75" s="353" t="str">
        <f ca="1">+IF(OFFSET('Sanitation Data'!$D$30,0,10*ROW('Sanitation Data'!D69))="","",OFFSET('Sanitation Data'!$D$30,0,10*ROW('Sanitation Data'!D69)))</f>
        <v/>
      </c>
      <c r="CN75" s="353" t="str">
        <f ca="1">+IF(OFFSET('Sanitation Data'!$D$31,0,10*ROW('Sanitation Data'!D69))="","",OFFSET('Sanitation Data'!$D$31,0,10*ROW('Sanitation Data'!D69)))</f>
        <v/>
      </c>
      <c r="CO75" s="353" t="str">
        <f ca="1">+IF(OFFSET('Sanitation Data'!$D$32,0,10*ROW('Sanitation Data'!D69))="","",OFFSET('Sanitation Data'!$D$32,0,10*ROW('Sanitation Data'!D69)))</f>
        <v/>
      </c>
      <c r="CP75" s="353" t="str">
        <f ca="1">+IF(OFFSET('Sanitation Data'!$E$28,0,10*ROW('Sanitation Data'!E69))="","",OFFSET('Sanitation Data'!$E$28,0,10*ROW('Sanitation Data'!E69)))</f>
        <v/>
      </c>
      <c r="CQ75" s="353" t="str">
        <f ca="1">+IF(OFFSET('Sanitation Data'!$E$29,0,10*ROW('Sanitation Data'!E69))="","",OFFSET('Sanitation Data'!$E$29,0,10*ROW('Sanitation Data'!E69)))</f>
        <v/>
      </c>
      <c r="CR75" s="353" t="str">
        <f ca="1">+IF(OFFSET('Sanitation Data'!$E$30,0,10*ROW('Sanitation Data'!E69))="","",OFFSET('Sanitation Data'!$E$30,0,10*ROW('Sanitation Data'!E69)))</f>
        <v/>
      </c>
      <c r="CS75" s="353" t="str">
        <f ca="1">+IF(OFFSET('Sanitation Data'!$E$31,0,10*ROW('Sanitation Data'!E69))="","",OFFSET('Sanitation Data'!$E$31,0,10*ROW('Sanitation Data'!E69)))</f>
        <v/>
      </c>
      <c r="CT75" s="353" t="str">
        <f ca="1">+IF(OFFSET('Sanitation Data'!$E$32,0,10*ROW('Sanitation Data'!E69))="","",OFFSET('Sanitation Data'!$E$32,0,10*ROW('Sanitation Data'!E69)))</f>
        <v/>
      </c>
      <c r="CU75" s="353" t="str">
        <f ca="1">+IF(OFFSET('Sanitation Data'!$F$28,0,10*ROW('Sanitation Data'!F69))="","",OFFSET('Sanitation Data'!$F$28,0,10*ROW('Sanitation Data'!F69)))</f>
        <v/>
      </c>
      <c r="CV75" s="353" t="str">
        <f ca="1">+IF(OFFSET('Sanitation Data'!$F$29,0,10*ROW('Sanitation Data'!F69))="","",OFFSET('Sanitation Data'!$F$29,0,10*ROW('Sanitation Data'!F69)))</f>
        <v/>
      </c>
      <c r="CW75" s="353" t="str">
        <f ca="1">+IF(OFFSET('Sanitation Data'!$F$30,0,10*ROW('Sanitation Data'!F69))="","",OFFSET('Sanitation Data'!$F$30,0,10*ROW('Sanitation Data'!F69)))</f>
        <v/>
      </c>
      <c r="CX75" s="353" t="str">
        <f ca="1">+IF(OFFSET('Sanitation Data'!$F$31,0,10*ROW('Sanitation Data'!F69))="","",OFFSET('Sanitation Data'!$F$31,0,10*ROW('Sanitation Data'!F69)))</f>
        <v/>
      </c>
      <c r="CY75" s="353" t="str">
        <f ca="1">+IF(OFFSET('Sanitation Data'!$F$32,0,10*ROW('Sanitation Data'!F69))="","",OFFSET('Sanitation Data'!$F$32,0,10*ROW('Sanitation Data'!F69)))</f>
        <v/>
      </c>
      <c r="CZ75" s="353" t="str">
        <f ca="1">+IF(OFFSET('Sanitation Data'!$G$28,0,10*ROW('Sanitation Data'!G69))="","",OFFSET('Sanitation Data'!$G$28,0,10*ROW('Sanitation Data'!G69)))</f>
        <v/>
      </c>
      <c r="DA75" s="353" t="str">
        <f ca="1">+IF(OFFSET('Sanitation Data'!$G$29,0,10*ROW('Sanitation Data'!G69))="","",OFFSET('Sanitation Data'!$G$29,0,10*ROW('Sanitation Data'!G69)))</f>
        <v/>
      </c>
      <c r="DB75" s="353" t="str">
        <f ca="1">+IF(OFFSET('Sanitation Data'!$G$30,0,10*ROW('Sanitation Data'!G69))="","",OFFSET('Sanitation Data'!$G$30,0,10*ROW('Sanitation Data'!G69)))</f>
        <v/>
      </c>
      <c r="DC75" s="353" t="str">
        <f ca="1">+IF(OFFSET('Sanitation Data'!$G$31,0,10*ROW('Sanitation Data'!G69))="","",OFFSET('Sanitation Data'!$G$31,0,10*ROW('Sanitation Data'!G69)))</f>
        <v/>
      </c>
      <c r="DD75" s="353" t="str">
        <f ca="1">+IF(OFFSET('Sanitation Data'!$G$32,0,10*ROW('Sanitation Data'!G69))="","",OFFSET('Sanitation Data'!$G$32,0,10*ROW('Sanitation Data'!G69)))</f>
        <v/>
      </c>
      <c r="DE75" s="353" t="str">
        <f ca="1">+IF(OFFSET('Sanitation Data'!$H$28,0,10*ROW('Sanitation Data'!H69))="","",OFFSET('Sanitation Data'!$H$28,0,10*ROW('Sanitation Data'!H69)))</f>
        <v/>
      </c>
      <c r="DF75" s="353" t="str">
        <f ca="1">+IF(OFFSET('Sanitation Data'!$H$29,0,10*ROW('Sanitation Data'!H69))="","",OFFSET('Sanitation Data'!$H$29,0,10*ROW('Sanitation Data'!H69)))</f>
        <v/>
      </c>
      <c r="DG75" s="353" t="str">
        <f ca="1">+IF(OFFSET('Sanitation Data'!$H$30,0,10*ROW('Sanitation Data'!H69))="","",OFFSET('Sanitation Data'!$H$30,0,10*ROW('Sanitation Data'!H69)))</f>
        <v/>
      </c>
      <c r="DH75" s="353" t="str">
        <f ca="1">+IF(OFFSET('Sanitation Data'!$H$31,0,10*ROW('Sanitation Data'!H69))="","",OFFSET('Sanitation Data'!$H$31,0,10*ROW('Sanitation Data'!H69)))</f>
        <v/>
      </c>
      <c r="DI75" s="353" t="str">
        <f ca="1">+IF(OFFSET('Sanitation Data'!$H$32,0,10*ROW('Sanitation Data'!H69))="","",OFFSET('Sanitation Data'!$H$32,0,10*ROW('Sanitation Data'!H69)))</f>
        <v/>
      </c>
      <c r="DJ75" s="353" t="str">
        <f ca="1">+IF(OFFSET('Sanitation Data'!$I$28,0,10*ROW('Sanitation Data'!I69))="","",OFFSET('Sanitation Data'!$I$28,0,10*ROW('Sanitation Data'!I69)))</f>
        <v/>
      </c>
      <c r="DK75" s="353" t="str">
        <f ca="1">+IF(OFFSET('Sanitation Data'!$I$29,0,10*ROW('Sanitation Data'!I69))="","",OFFSET('Sanitation Data'!$I$29,0,10*ROW('Sanitation Data'!I69)))</f>
        <v/>
      </c>
      <c r="DL75" s="353" t="str">
        <f ca="1">+IF(OFFSET('Sanitation Data'!$I$30,0,10*ROW('Sanitation Data'!I69))="","",OFFSET('Sanitation Data'!$I$30,0,10*ROW('Sanitation Data'!I69)))</f>
        <v/>
      </c>
      <c r="DM75" s="353" t="str">
        <f ca="1">+IF(OFFSET('Sanitation Data'!$I$31,0,10*ROW('Sanitation Data'!I69))="","",OFFSET('Sanitation Data'!$I$31,0,10*ROW('Sanitation Data'!I69)))</f>
        <v/>
      </c>
      <c r="DN75" s="353" t="str">
        <f ca="1">+IF(OFFSET('Sanitation Data'!$I$32,0,10*ROW('Sanitation Data'!I69))="","",OFFSET('Sanitation Data'!$I$32,0,10*ROW('Sanitation Data'!I69)))</f>
        <v/>
      </c>
      <c r="DO75" s="353" t="str">
        <f ca="1">+IF(OFFSET('Hygiene Data'!$D$11,0,10*ROW('Hygiene Data'!D69))="","",OFFSET('Hygiene Data'!$D$11,0,10*ROW('Hygiene Data'!D69)))</f>
        <v/>
      </c>
      <c r="DP75" s="353" t="str">
        <f ca="1">+IF(OFFSET('Hygiene Data'!$D$12,0,10*ROW('Hygiene Data'!D69))="","",OFFSET('Hygiene Data'!$D$12,0,10*ROW('Hygiene Data'!D69)))</f>
        <v/>
      </c>
      <c r="DQ75" s="353" t="str">
        <f ca="1">+IF(OFFSET('Hygiene Data'!$D$13,0,10*ROW('Hygiene Data'!D69))="","",OFFSET('Hygiene Data'!$D$13,0,10*ROW('Hygiene Data'!D69)))</f>
        <v/>
      </c>
      <c r="DR75" s="353" t="str">
        <f ca="1">+IF(OFFSET('Hygiene Data'!$E$11,0,10*ROW('Hygiene Data'!E69))="","",OFFSET('Hygiene Data'!$E$11,0,10*ROW('Hygiene Data'!E69)))</f>
        <v/>
      </c>
      <c r="DS75" s="353" t="str">
        <f ca="1">+IF(OFFSET('Hygiene Data'!$E$12,0,10*ROW('Hygiene Data'!E69))="","",OFFSET('Hygiene Data'!$E$12,0,10*ROW('Hygiene Data'!E69)))</f>
        <v/>
      </c>
      <c r="DT75" s="353" t="str">
        <f ca="1">+IF(OFFSET('Hygiene Data'!$E$13,0,10*ROW('Hygiene Data'!E69))="","",OFFSET('Hygiene Data'!$E$13,0,10*ROW('Hygiene Data'!E69)))</f>
        <v/>
      </c>
      <c r="DU75" s="353" t="str">
        <f ca="1">+IF(OFFSET('Hygiene Data'!$F$11,0,10*ROW('Hygiene Data'!F69))="","",OFFSET('Hygiene Data'!$F$11,0,10*ROW('Hygiene Data'!F69)))</f>
        <v/>
      </c>
      <c r="DV75" s="353" t="str">
        <f ca="1">+IF(OFFSET('Hygiene Data'!$F$12,0,10*ROW('Hygiene Data'!F69))="","",OFFSET('Hygiene Data'!$F$12,0,10*ROW('Hygiene Data'!F69)))</f>
        <v/>
      </c>
      <c r="DW75" s="353" t="str">
        <f ca="1">+IF(OFFSET('Hygiene Data'!$F$13,0,10*ROW('Hygiene Data'!F69))="","",OFFSET('Hygiene Data'!$F$13,0,10*ROW('Hygiene Data'!F69)))</f>
        <v/>
      </c>
      <c r="DX75" s="353" t="str">
        <f ca="1">+IF(OFFSET('Hygiene Data'!$G$11,0,10*ROW('Hygiene Data'!G69))="","",OFFSET('Hygiene Data'!$G$11,0,10*ROW('Hygiene Data'!G69)))</f>
        <v/>
      </c>
      <c r="DY75" s="353" t="str">
        <f ca="1">+IF(OFFSET('Hygiene Data'!$G$12,0,10*ROW('Hygiene Data'!G69))="","",OFFSET('Hygiene Data'!$G$12,0,10*ROW('Hygiene Data'!G69)))</f>
        <v/>
      </c>
      <c r="DZ75" s="353" t="str">
        <f ca="1">+IF(OFFSET('Hygiene Data'!$G$13,0,10*ROW('Hygiene Data'!G69))="","",OFFSET('Hygiene Data'!$G$13,0,10*ROW('Hygiene Data'!G69)))</f>
        <v/>
      </c>
      <c r="EA75" s="353" t="str">
        <f ca="1">+IF(OFFSET('Hygiene Data'!$H$11,0,10*ROW('Hygiene Data'!H69))="","",OFFSET('Hygiene Data'!$H$11,0,10*ROW('Hygiene Data'!H69)))</f>
        <v/>
      </c>
      <c r="EB75" s="353" t="str">
        <f ca="1">+IF(OFFSET('Hygiene Data'!$H$12,0,10*ROW('Hygiene Data'!H69))="","",OFFSET('Hygiene Data'!$H$12,0,10*ROW('Hygiene Data'!H69)))</f>
        <v/>
      </c>
      <c r="EC75" s="353" t="str">
        <f ca="1">+IF(OFFSET('Hygiene Data'!$H$13,0,10*ROW('Hygiene Data'!H69))="","",OFFSET('Hygiene Data'!$H$13,0,10*ROW('Hygiene Data'!H69)))</f>
        <v/>
      </c>
      <c r="ED75" s="353" t="str">
        <f ca="1">+IF(OFFSET('Hygiene Data'!$I$11,0,10*ROW('Hygiene Data'!I69))="","",OFFSET('Hygiene Data'!$I$11,0,10*ROW('Hygiene Data'!I69)))</f>
        <v/>
      </c>
      <c r="EE75" s="353" t="str">
        <f ca="1">+IF(OFFSET('Hygiene Data'!$I$12,0,10*ROW('Hygiene Data'!I69))="","",OFFSET('Hygiene Data'!$I$12,0,10*ROW('Hygiene Data'!I69)))</f>
        <v/>
      </c>
      <c r="EF75" s="353" t="str">
        <f ca="1">+IF(OFFSET('Hygiene Data'!$I$13,0,10*ROW('Hygiene Data'!I69))="","",OFFSET('Hygiene Data'!$I$13,0,10*ROW('Hygiene Data'!I69)))</f>
        <v/>
      </c>
    </row>
    <row r="76" spans="1:136" x14ac:dyDescent="0.25">
      <c r="A76" s="462" t="str">
        <f ca="1">+IF(OFFSET('Water Data'!$B$2,0,10*ROW('Water Data'!E70))="","",OFFSET('Water Data'!$B$2,0,10*ROW('Water Data'!E70)))</f>
        <v/>
      </c>
      <c r="B76" s="46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89" t="str">
        <f t="shared" ca="1" si="1"/>
        <v/>
      </c>
      <c r="D76" s="49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6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3" t="str">
        <f ca="1">+IF(OFFSET('Water Data'!$D$27,0,10*ROW('Water Data'!D70))="","",OFFSET('Water Data'!$D$27,0,10*ROW('Water Data'!D70)))</f>
        <v/>
      </c>
      <c r="BT76" s="353" t="str">
        <f ca="1">+IF(OFFSET('Water Data'!$D$28,0,10*ROW('Water Data'!D70))="","",OFFSET('Water Data'!$D$28,0,10*ROW('Water Data'!D70)))</f>
        <v/>
      </c>
      <c r="BU76" s="353" t="str">
        <f ca="1">+IF(OFFSET('Water Data'!$D$29,0,10*ROW('Water Data'!D70))="","",OFFSET('Water Data'!$D$29,0,10*ROW('Water Data'!D70)))</f>
        <v/>
      </c>
      <c r="BV76" s="353" t="str">
        <f ca="1">+IF(OFFSET('Water Data'!$E$27,0,10*ROW('Water Data'!E70))="","",OFFSET('Water Data'!$E$27,0,10*ROW('Water Data'!E70)))</f>
        <v/>
      </c>
      <c r="BW76" s="353" t="str">
        <f ca="1">+IF(OFFSET('Water Data'!$E$28,0,10*ROW('Water Data'!E70))="","",OFFSET('Water Data'!$E$28,0,10*ROW('Water Data'!E70)))</f>
        <v/>
      </c>
      <c r="BX76" s="353" t="str">
        <f ca="1">+IF(OFFSET('Water Data'!$E$29,0,10*ROW('Water Data'!E70))="","",OFFSET('Water Data'!$E$29,0,10*ROW('Water Data'!E70)))</f>
        <v/>
      </c>
      <c r="BY76" s="353" t="str">
        <f ca="1">+IF(OFFSET('Water Data'!$F$27,0,10*ROW('Water Data'!F70))="","",OFFSET('Water Data'!$F$27,0,10*ROW('Water Data'!F70)))</f>
        <v/>
      </c>
      <c r="BZ76" s="353" t="str">
        <f ca="1">+IF(OFFSET('Water Data'!$F$28,0,10*ROW('Water Data'!F70))="","",OFFSET('Water Data'!$F$28,0,10*ROW('Water Data'!F70)))</f>
        <v/>
      </c>
      <c r="CA76" s="353" t="str">
        <f ca="1">+IF(OFFSET('Water Data'!$F$29,0,10*ROW('Water Data'!F70))="","",OFFSET('Water Data'!$F$29,0,10*ROW('Water Data'!F70)))</f>
        <v/>
      </c>
      <c r="CB76" s="353" t="str">
        <f ca="1">+IF(OFFSET('Water Data'!$G$27,0,10*ROW('Water Data'!G70))="","",OFFSET('Water Data'!$G$27,0,10*ROW('Water Data'!G70)))</f>
        <v/>
      </c>
      <c r="CC76" s="353" t="str">
        <f ca="1">+IF(OFFSET('Water Data'!$G$28,0,10*ROW('Water Data'!G70))="","",OFFSET('Water Data'!$G$28,0,10*ROW('Water Data'!G70)))</f>
        <v/>
      </c>
      <c r="CD76" s="353" t="str">
        <f ca="1">+IF(OFFSET('Water Data'!$G$29,0,10*ROW('Water Data'!G70))="","",OFFSET('Water Data'!$G$29,0,10*ROW('Water Data'!G70)))</f>
        <v/>
      </c>
      <c r="CE76" s="353" t="str">
        <f ca="1">+IF(OFFSET('Water Data'!$H$27,0,10*ROW('Water Data'!H70))="","",OFFSET('Water Data'!$H$27,0,10*ROW('Water Data'!H70)))</f>
        <v/>
      </c>
      <c r="CF76" s="353" t="str">
        <f ca="1">+IF(OFFSET('Water Data'!$H$28,0,10*ROW('Water Data'!H70))="","",OFFSET('Water Data'!$H$28,0,10*ROW('Water Data'!H70)))</f>
        <v/>
      </c>
      <c r="CG76" s="353" t="str">
        <f ca="1">+IF(OFFSET('Water Data'!$H$29,0,10*ROW('Water Data'!H70))="","",OFFSET('Water Data'!$H$29,0,10*ROW('Water Data'!H70)))</f>
        <v/>
      </c>
      <c r="CH76" s="353" t="str">
        <f ca="1">+IF(OFFSET('Water Data'!$I$27,0,10*ROW('Water Data'!I70))="","",OFFSET('Water Data'!$I$27,0,10*ROW('Water Data'!I70)))</f>
        <v/>
      </c>
      <c r="CI76" s="353" t="str">
        <f ca="1">+IF(OFFSET('Water Data'!$I$28,0,10*ROW('Water Data'!I70))="","",OFFSET('Water Data'!$I$28,0,10*ROW('Water Data'!I70)))</f>
        <v/>
      </c>
      <c r="CJ76" s="353" t="str">
        <f ca="1">+IF(OFFSET('Water Data'!$I$29,0,10*ROW('Water Data'!I70))="","",OFFSET('Water Data'!$I$29,0,10*ROW('Water Data'!I70)))</f>
        <v/>
      </c>
      <c r="CK76" s="353" t="str">
        <f ca="1">+IF(OFFSET('Sanitation Data'!$D$28,0,10*ROW('Sanitation Data'!D70))="","",OFFSET('Sanitation Data'!$D$28,0,10*ROW('Sanitation Data'!D70)))</f>
        <v/>
      </c>
      <c r="CL76" s="353" t="str">
        <f ca="1">+IF(OFFSET('Sanitation Data'!$D$29,0,10*ROW('Sanitation Data'!D70))="","",OFFSET('Sanitation Data'!$D$29,0,10*ROW('Sanitation Data'!D70)))</f>
        <v/>
      </c>
      <c r="CM76" s="353" t="str">
        <f ca="1">+IF(OFFSET('Sanitation Data'!$D$30,0,10*ROW('Sanitation Data'!D70))="","",OFFSET('Sanitation Data'!$D$30,0,10*ROW('Sanitation Data'!D70)))</f>
        <v/>
      </c>
      <c r="CN76" s="353" t="str">
        <f ca="1">+IF(OFFSET('Sanitation Data'!$D$31,0,10*ROW('Sanitation Data'!D70))="","",OFFSET('Sanitation Data'!$D$31,0,10*ROW('Sanitation Data'!D70)))</f>
        <v/>
      </c>
      <c r="CO76" s="353" t="str">
        <f ca="1">+IF(OFFSET('Sanitation Data'!$D$32,0,10*ROW('Sanitation Data'!D70))="","",OFFSET('Sanitation Data'!$D$32,0,10*ROW('Sanitation Data'!D70)))</f>
        <v/>
      </c>
      <c r="CP76" s="353" t="str">
        <f ca="1">+IF(OFFSET('Sanitation Data'!$E$28,0,10*ROW('Sanitation Data'!E70))="","",OFFSET('Sanitation Data'!$E$28,0,10*ROW('Sanitation Data'!E70)))</f>
        <v/>
      </c>
      <c r="CQ76" s="353" t="str">
        <f ca="1">+IF(OFFSET('Sanitation Data'!$E$29,0,10*ROW('Sanitation Data'!E70))="","",OFFSET('Sanitation Data'!$E$29,0,10*ROW('Sanitation Data'!E70)))</f>
        <v/>
      </c>
      <c r="CR76" s="353" t="str">
        <f ca="1">+IF(OFFSET('Sanitation Data'!$E$30,0,10*ROW('Sanitation Data'!E70))="","",OFFSET('Sanitation Data'!$E$30,0,10*ROW('Sanitation Data'!E70)))</f>
        <v/>
      </c>
      <c r="CS76" s="353" t="str">
        <f ca="1">+IF(OFFSET('Sanitation Data'!$E$31,0,10*ROW('Sanitation Data'!E70))="","",OFFSET('Sanitation Data'!$E$31,0,10*ROW('Sanitation Data'!E70)))</f>
        <v/>
      </c>
      <c r="CT76" s="353" t="str">
        <f ca="1">+IF(OFFSET('Sanitation Data'!$E$32,0,10*ROW('Sanitation Data'!E70))="","",OFFSET('Sanitation Data'!$E$32,0,10*ROW('Sanitation Data'!E70)))</f>
        <v/>
      </c>
      <c r="CU76" s="353" t="str">
        <f ca="1">+IF(OFFSET('Sanitation Data'!$F$28,0,10*ROW('Sanitation Data'!F70))="","",OFFSET('Sanitation Data'!$F$28,0,10*ROW('Sanitation Data'!F70)))</f>
        <v/>
      </c>
      <c r="CV76" s="353" t="str">
        <f ca="1">+IF(OFFSET('Sanitation Data'!$F$29,0,10*ROW('Sanitation Data'!F70))="","",OFFSET('Sanitation Data'!$F$29,0,10*ROW('Sanitation Data'!F70)))</f>
        <v/>
      </c>
      <c r="CW76" s="353" t="str">
        <f ca="1">+IF(OFFSET('Sanitation Data'!$F$30,0,10*ROW('Sanitation Data'!F70))="","",OFFSET('Sanitation Data'!$F$30,0,10*ROW('Sanitation Data'!F70)))</f>
        <v/>
      </c>
      <c r="CX76" s="353" t="str">
        <f ca="1">+IF(OFFSET('Sanitation Data'!$F$31,0,10*ROW('Sanitation Data'!F70))="","",OFFSET('Sanitation Data'!$F$31,0,10*ROW('Sanitation Data'!F70)))</f>
        <v/>
      </c>
      <c r="CY76" s="353" t="str">
        <f ca="1">+IF(OFFSET('Sanitation Data'!$F$32,0,10*ROW('Sanitation Data'!F70))="","",OFFSET('Sanitation Data'!$F$32,0,10*ROW('Sanitation Data'!F70)))</f>
        <v/>
      </c>
      <c r="CZ76" s="353" t="str">
        <f ca="1">+IF(OFFSET('Sanitation Data'!$G$28,0,10*ROW('Sanitation Data'!G70))="","",OFFSET('Sanitation Data'!$G$28,0,10*ROW('Sanitation Data'!G70)))</f>
        <v/>
      </c>
      <c r="DA76" s="353" t="str">
        <f ca="1">+IF(OFFSET('Sanitation Data'!$G$29,0,10*ROW('Sanitation Data'!G70))="","",OFFSET('Sanitation Data'!$G$29,0,10*ROW('Sanitation Data'!G70)))</f>
        <v/>
      </c>
      <c r="DB76" s="353" t="str">
        <f ca="1">+IF(OFFSET('Sanitation Data'!$G$30,0,10*ROW('Sanitation Data'!G70))="","",OFFSET('Sanitation Data'!$G$30,0,10*ROW('Sanitation Data'!G70)))</f>
        <v/>
      </c>
      <c r="DC76" s="353" t="str">
        <f ca="1">+IF(OFFSET('Sanitation Data'!$G$31,0,10*ROW('Sanitation Data'!G70))="","",OFFSET('Sanitation Data'!$G$31,0,10*ROW('Sanitation Data'!G70)))</f>
        <v/>
      </c>
      <c r="DD76" s="353" t="str">
        <f ca="1">+IF(OFFSET('Sanitation Data'!$G$32,0,10*ROW('Sanitation Data'!G70))="","",OFFSET('Sanitation Data'!$G$32,0,10*ROW('Sanitation Data'!G70)))</f>
        <v/>
      </c>
      <c r="DE76" s="353" t="str">
        <f ca="1">+IF(OFFSET('Sanitation Data'!$H$28,0,10*ROW('Sanitation Data'!H70))="","",OFFSET('Sanitation Data'!$H$28,0,10*ROW('Sanitation Data'!H70)))</f>
        <v/>
      </c>
      <c r="DF76" s="353" t="str">
        <f ca="1">+IF(OFFSET('Sanitation Data'!$H$29,0,10*ROW('Sanitation Data'!H70))="","",OFFSET('Sanitation Data'!$H$29,0,10*ROW('Sanitation Data'!H70)))</f>
        <v/>
      </c>
      <c r="DG76" s="353" t="str">
        <f ca="1">+IF(OFFSET('Sanitation Data'!$H$30,0,10*ROW('Sanitation Data'!H70))="","",OFFSET('Sanitation Data'!$H$30,0,10*ROW('Sanitation Data'!H70)))</f>
        <v/>
      </c>
      <c r="DH76" s="353" t="str">
        <f ca="1">+IF(OFFSET('Sanitation Data'!$H$31,0,10*ROW('Sanitation Data'!H70))="","",OFFSET('Sanitation Data'!$H$31,0,10*ROW('Sanitation Data'!H70)))</f>
        <v/>
      </c>
      <c r="DI76" s="353" t="str">
        <f ca="1">+IF(OFFSET('Sanitation Data'!$H$32,0,10*ROW('Sanitation Data'!H70))="","",OFFSET('Sanitation Data'!$H$32,0,10*ROW('Sanitation Data'!H70)))</f>
        <v/>
      </c>
      <c r="DJ76" s="353" t="str">
        <f ca="1">+IF(OFFSET('Sanitation Data'!$I$28,0,10*ROW('Sanitation Data'!I70))="","",OFFSET('Sanitation Data'!$I$28,0,10*ROW('Sanitation Data'!I70)))</f>
        <v/>
      </c>
      <c r="DK76" s="353" t="str">
        <f ca="1">+IF(OFFSET('Sanitation Data'!$I$29,0,10*ROW('Sanitation Data'!I70))="","",OFFSET('Sanitation Data'!$I$29,0,10*ROW('Sanitation Data'!I70)))</f>
        <v/>
      </c>
      <c r="DL76" s="353" t="str">
        <f ca="1">+IF(OFFSET('Sanitation Data'!$I$30,0,10*ROW('Sanitation Data'!I70))="","",OFFSET('Sanitation Data'!$I$30,0,10*ROW('Sanitation Data'!I70)))</f>
        <v/>
      </c>
      <c r="DM76" s="353" t="str">
        <f ca="1">+IF(OFFSET('Sanitation Data'!$I$31,0,10*ROW('Sanitation Data'!I70))="","",OFFSET('Sanitation Data'!$I$31,0,10*ROW('Sanitation Data'!I70)))</f>
        <v/>
      </c>
      <c r="DN76" s="353" t="str">
        <f ca="1">+IF(OFFSET('Sanitation Data'!$I$32,0,10*ROW('Sanitation Data'!I70))="","",OFFSET('Sanitation Data'!$I$32,0,10*ROW('Sanitation Data'!I70)))</f>
        <v/>
      </c>
      <c r="DO76" s="353" t="str">
        <f ca="1">+IF(OFFSET('Hygiene Data'!$D$11,0,10*ROW('Hygiene Data'!D70))="","",OFFSET('Hygiene Data'!$D$11,0,10*ROW('Hygiene Data'!D70)))</f>
        <v/>
      </c>
      <c r="DP76" s="353" t="str">
        <f ca="1">+IF(OFFSET('Hygiene Data'!$D$12,0,10*ROW('Hygiene Data'!D70))="","",OFFSET('Hygiene Data'!$D$12,0,10*ROW('Hygiene Data'!D70)))</f>
        <v/>
      </c>
      <c r="DQ76" s="353" t="str">
        <f ca="1">+IF(OFFSET('Hygiene Data'!$D$13,0,10*ROW('Hygiene Data'!D70))="","",OFFSET('Hygiene Data'!$D$13,0,10*ROW('Hygiene Data'!D70)))</f>
        <v/>
      </c>
      <c r="DR76" s="353" t="str">
        <f ca="1">+IF(OFFSET('Hygiene Data'!$E$11,0,10*ROW('Hygiene Data'!E70))="","",OFFSET('Hygiene Data'!$E$11,0,10*ROW('Hygiene Data'!E70)))</f>
        <v/>
      </c>
      <c r="DS76" s="353" t="str">
        <f ca="1">+IF(OFFSET('Hygiene Data'!$E$12,0,10*ROW('Hygiene Data'!E70))="","",OFFSET('Hygiene Data'!$E$12,0,10*ROW('Hygiene Data'!E70)))</f>
        <v/>
      </c>
      <c r="DT76" s="353" t="str">
        <f ca="1">+IF(OFFSET('Hygiene Data'!$E$13,0,10*ROW('Hygiene Data'!E70))="","",OFFSET('Hygiene Data'!$E$13,0,10*ROW('Hygiene Data'!E70)))</f>
        <v/>
      </c>
      <c r="DU76" s="353" t="str">
        <f ca="1">+IF(OFFSET('Hygiene Data'!$F$11,0,10*ROW('Hygiene Data'!F70))="","",OFFSET('Hygiene Data'!$F$11,0,10*ROW('Hygiene Data'!F70)))</f>
        <v/>
      </c>
      <c r="DV76" s="353" t="str">
        <f ca="1">+IF(OFFSET('Hygiene Data'!$F$12,0,10*ROW('Hygiene Data'!F70))="","",OFFSET('Hygiene Data'!$F$12,0,10*ROW('Hygiene Data'!F70)))</f>
        <v/>
      </c>
      <c r="DW76" s="353" t="str">
        <f ca="1">+IF(OFFSET('Hygiene Data'!$F$13,0,10*ROW('Hygiene Data'!F70))="","",OFFSET('Hygiene Data'!$F$13,0,10*ROW('Hygiene Data'!F70)))</f>
        <v/>
      </c>
      <c r="DX76" s="353" t="str">
        <f ca="1">+IF(OFFSET('Hygiene Data'!$G$11,0,10*ROW('Hygiene Data'!G70))="","",OFFSET('Hygiene Data'!$G$11,0,10*ROW('Hygiene Data'!G70)))</f>
        <v/>
      </c>
      <c r="DY76" s="353" t="str">
        <f ca="1">+IF(OFFSET('Hygiene Data'!$G$12,0,10*ROW('Hygiene Data'!G70))="","",OFFSET('Hygiene Data'!$G$12,0,10*ROW('Hygiene Data'!G70)))</f>
        <v/>
      </c>
      <c r="DZ76" s="353" t="str">
        <f ca="1">+IF(OFFSET('Hygiene Data'!$G$13,0,10*ROW('Hygiene Data'!G70))="","",OFFSET('Hygiene Data'!$G$13,0,10*ROW('Hygiene Data'!G70)))</f>
        <v/>
      </c>
      <c r="EA76" s="353" t="str">
        <f ca="1">+IF(OFFSET('Hygiene Data'!$H$11,0,10*ROW('Hygiene Data'!H70))="","",OFFSET('Hygiene Data'!$H$11,0,10*ROW('Hygiene Data'!H70)))</f>
        <v/>
      </c>
      <c r="EB76" s="353" t="str">
        <f ca="1">+IF(OFFSET('Hygiene Data'!$H$12,0,10*ROW('Hygiene Data'!H70))="","",OFFSET('Hygiene Data'!$H$12,0,10*ROW('Hygiene Data'!H70)))</f>
        <v/>
      </c>
      <c r="EC76" s="353" t="str">
        <f ca="1">+IF(OFFSET('Hygiene Data'!$H$13,0,10*ROW('Hygiene Data'!H70))="","",OFFSET('Hygiene Data'!$H$13,0,10*ROW('Hygiene Data'!H70)))</f>
        <v/>
      </c>
      <c r="ED76" s="353" t="str">
        <f ca="1">+IF(OFFSET('Hygiene Data'!$I$11,0,10*ROW('Hygiene Data'!I70))="","",OFFSET('Hygiene Data'!$I$11,0,10*ROW('Hygiene Data'!I70)))</f>
        <v/>
      </c>
      <c r="EE76" s="353" t="str">
        <f ca="1">+IF(OFFSET('Hygiene Data'!$I$12,0,10*ROW('Hygiene Data'!I70))="","",OFFSET('Hygiene Data'!$I$12,0,10*ROW('Hygiene Data'!I70)))</f>
        <v/>
      </c>
      <c r="EF76" s="353" t="str">
        <f ca="1">+IF(OFFSET('Hygiene Data'!$I$13,0,10*ROW('Hygiene Data'!I70))="","",OFFSET('Hygiene Data'!$I$13,0,10*ROW('Hygiene Data'!I70)))</f>
        <v/>
      </c>
    </row>
    <row r="77" spans="1:136" x14ac:dyDescent="0.25">
      <c r="A77" s="462" t="str">
        <f ca="1">+IF(OFFSET('Water Data'!$B$2,0,10*ROW('Water Data'!E71))="","",OFFSET('Water Data'!$B$2,0,10*ROW('Water Data'!E71)))</f>
        <v/>
      </c>
      <c r="B77" s="46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89" t="str">
        <f t="shared" ca="1" si="1"/>
        <v/>
      </c>
      <c r="D77" s="49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6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3" t="str">
        <f ca="1">+IF(OFFSET('Water Data'!$D$27,0,10*ROW('Water Data'!D71))="","",OFFSET('Water Data'!$D$27,0,10*ROW('Water Data'!D71)))</f>
        <v/>
      </c>
      <c r="BT77" s="353" t="str">
        <f ca="1">+IF(OFFSET('Water Data'!$D$28,0,10*ROW('Water Data'!D71))="","",OFFSET('Water Data'!$D$28,0,10*ROW('Water Data'!D71)))</f>
        <v/>
      </c>
      <c r="BU77" s="353" t="str">
        <f ca="1">+IF(OFFSET('Water Data'!$D$29,0,10*ROW('Water Data'!D71))="","",OFFSET('Water Data'!$D$29,0,10*ROW('Water Data'!D71)))</f>
        <v/>
      </c>
      <c r="BV77" s="353" t="str">
        <f ca="1">+IF(OFFSET('Water Data'!$E$27,0,10*ROW('Water Data'!E71))="","",OFFSET('Water Data'!$E$27,0,10*ROW('Water Data'!E71)))</f>
        <v/>
      </c>
      <c r="BW77" s="353" t="str">
        <f ca="1">+IF(OFFSET('Water Data'!$E$28,0,10*ROW('Water Data'!E71))="","",OFFSET('Water Data'!$E$28,0,10*ROW('Water Data'!E71)))</f>
        <v/>
      </c>
      <c r="BX77" s="353" t="str">
        <f ca="1">+IF(OFFSET('Water Data'!$E$29,0,10*ROW('Water Data'!E71))="","",OFFSET('Water Data'!$E$29,0,10*ROW('Water Data'!E71)))</f>
        <v/>
      </c>
      <c r="BY77" s="353" t="str">
        <f ca="1">+IF(OFFSET('Water Data'!$F$27,0,10*ROW('Water Data'!F71))="","",OFFSET('Water Data'!$F$27,0,10*ROW('Water Data'!F71)))</f>
        <v/>
      </c>
      <c r="BZ77" s="353" t="str">
        <f ca="1">+IF(OFFSET('Water Data'!$F$28,0,10*ROW('Water Data'!F71))="","",OFFSET('Water Data'!$F$28,0,10*ROW('Water Data'!F71)))</f>
        <v/>
      </c>
      <c r="CA77" s="353" t="str">
        <f ca="1">+IF(OFFSET('Water Data'!$F$29,0,10*ROW('Water Data'!F71))="","",OFFSET('Water Data'!$F$29,0,10*ROW('Water Data'!F71)))</f>
        <v/>
      </c>
      <c r="CB77" s="353" t="str">
        <f ca="1">+IF(OFFSET('Water Data'!$G$27,0,10*ROW('Water Data'!G71))="","",OFFSET('Water Data'!$G$27,0,10*ROW('Water Data'!G71)))</f>
        <v/>
      </c>
      <c r="CC77" s="353" t="str">
        <f ca="1">+IF(OFFSET('Water Data'!$G$28,0,10*ROW('Water Data'!G71))="","",OFFSET('Water Data'!$G$28,0,10*ROW('Water Data'!G71)))</f>
        <v/>
      </c>
      <c r="CD77" s="353" t="str">
        <f ca="1">+IF(OFFSET('Water Data'!$G$29,0,10*ROW('Water Data'!G71))="","",OFFSET('Water Data'!$G$29,0,10*ROW('Water Data'!G71)))</f>
        <v/>
      </c>
      <c r="CE77" s="353" t="str">
        <f ca="1">+IF(OFFSET('Water Data'!$H$27,0,10*ROW('Water Data'!H71))="","",OFFSET('Water Data'!$H$27,0,10*ROW('Water Data'!H71)))</f>
        <v/>
      </c>
      <c r="CF77" s="353" t="str">
        <f ca="1">+IF(OFFSET('Water Data'!$H$28,0,10*ROW('Water Data'!H71))="","",OFFSET('Water Data'!$H$28,0,10*ROW('Water Data'!H71)))</f>
        <v/>
      </c>
      <c r="CG77" s="353" t="str">
        <f ca="1">+IF(OFFSET('Water Data'!$H$29,0,10*ROW('Water Data'!H71))="","",OFFSET('Water Data'!$H$29,0,10*ROW('Water Data'!H71)))</f>
        <v/>
      </c>
      <c r="CH77" s="353" t="str">
        <f ca="1">+IF(OFFSET('Water Data'!$I$27,0,10*ROW('Water Data'!I71))="","",OFFSET('Water Data'!$I$27,0,10*ROW('Water Data'!I71)))</f>
        <v/>
      </c>
      <c r="CI77" s="353" t="str">
        <f ca="1">+IF(OFFSET('Water Data'!$I$28,0,10*ROW('Water Data'!I71))="","",OFFSET('Water Data'!$I$28,0,10*ROW('Water Data'!I71)))</f>
        <v/>
      </c>
      <c r="CJ77" s="353" t="str">
        <f ca="1">+IF(OFFSET('Water Data'!$I$29,0,10*ROW('Water Data'!I71))="","",OFFSET('Water Data'!$I$29,0,10*ROW('Water Data'!I71)))</f>
        <v/>
      </c>
      <c r="CK77" s="353" t="str">
        <f ca="1">+IF(OFFSET('Sanitation Data'!$D$28,0,10*ROW('Sanitation Data'!D71))="","",OFFSET('Sanitation Data'!$D$28,0,10*ROW('Sanitation Data'!D71)))</f>
        <v/>
      </c>
      <c r="CL77" s="353" t="str">
        <f ca="1">+IF(OFFSET('Sanitation Data'!$D$29,0,10*ROW('Sanitation Data'!D71))="","",OFFSET('Sanitation Data'!$D$29,0,10*ROW('Sanitation Data'!D71)))</f>
        <v/>
      </c>
      <c r="CM77" s="353" t="str">
        <f ca="1">+IF(OFFSET('Sanitation Data'!$D$30,0,10*ROW('Sanitation Data'!D71))="","",OFFSET('Sanitation Data'!$D$30,0,10*ROW('Sanitation Data'!D71)))</f>
        <v/>
      </c>
      <c r="CN77" s="353" t="str">
        <f ca="1">+IF(OFFSET('Sanitation Data'!$D$31,0,10*ROW('Sanitation Data'!D71))="","",OFFSET('Sanitation Data'!$D$31,0,10*ROW('Sanitation Data'!D71)))</f>
        <v/>
      </c>
      <c r="CO77" s="353" t="str">
        <f ca="1">+IF(OFFSET('Sanitation Data'!$D$32,0,10*ROW('Sanitation Data'!D71))="","",OFFSET('Sanitation Data'!$D$32,0,10*ROW('Sanitation Data'!D71)))</f>
        <v/>
      </c>
      <c r="CP77" s="353" t="str">
        <f ca="1">+IF(OFFSET('Sanitation Data'!$E$28,0,10*ROW('Sanitation Data'!E71))="","",OFFSET('Sanitation Data'!$E$28,0,10*ROW('Sanitation Data'!E71)))</f>
        <v/>
      </c>
      <c r="CQ77" s="353" t="str">
        <f ca="1">+IF(OFFSET('Sanitation Data'!$E$29,0,10*ROW('Sanitation Data'!E71))="","",OFFSET('Sanitation Data'!$E$29,0,10*ROW('Sanitation Data'!E71)))</f>
        <v/>
      </c>
      <c r="CR77" s="353" t="str">
        <f ca="1">+IF(OFFSET('Sanitation Data'!$E$30,0,10*ROW('Sanitation Data'!E71))="","",OFFSET('Sanitation Data'!$E$30,0,10*ROW('Sanitation Data'!E71)))</f>
        <v/>
      </c>
      <c r="CS77" s="353" t="str">
        <f ca="1">+IF(OFFSET('Sanitation Data'!$E$31,0,10*ROW('Sanitation Data'!E71))="","",OFFSET('Sanitation Data'!$E$31,0,10*ROW('Sanitation Data'!E71)))</f>
        <v/>
      </c>
      <c r="CT77" s="353" t="str">
        <f ca="1">+IF(OFFSET('Sanitation Data'!$E$32,0,10*ROW('Sanitation Data'!E71))="","",OFFSET('Sanitation Data'!$E$32,0,10*ROW('Sanitation Data'!E71)))</f>
        <v/>
      </c>
      <c r="CU77" s="353" t="str">
        <f ca="1">+IF(OFFSET('Sanitation Data'!$F$28,0,10*ROW('Sanitation Data'!F71))="","",OFFSET('Sanitation Data'!$F$28,0,10*ROW('Sanitation Data'!F71)))</f>
        <v/>
      </c>
      <c r="CV77" s="353" t="str">
        <f ca="1">+IF(OFFSET('Sanitation Data'!$F$29,0,10*ROW('Sanitation Data'!F71))="","",OFFSET('Sanitation Data'!$F$29,0,10*ROW('Sanitation Data'!F71)))</f>
        <v/>
      </c>
      <c r="CW77" s="353" t="str">
        <f ca="1">+IF(OFFSET('Sanitation Data'!$F$30,0,10*ROW('Sanitation Data'!F71))="","",OFFSET('Sanitation Data'!$F$30,0,10*ROW('Sanitation Data'!F71)))</f>
        <v/>
      </c>
      <c r="CX77" s="353" t="str">
        <f ca="1">+IF(OFFSET('Sanitation Data'!$F$31,0,10*ROW('Sanitation Data'!F71))="","",OFFSET('Sanitation Data'!$F$31,0,10*ROW('Sanitation Data'!F71)))</f>
        <v/>
      </c>
      <c r="CY77" s="353" t="str">
        <f ca="1">+IF(OFFSET('Sanitation Data'!$F$32,0,10*ROW('Sanitation Data'!F71))="","",OFFSET('Sanitation Data'!$F$32,0,10*ROW('Sanitation Data'!F71)))</f>
        <v/>
      </c>
      <c r="CZ77" s="353" t="str">
        <f ca="1">+IF(OFFSET('Sanitation Data'!$G$28,0,10*ROW('Sanitation Data'!G71))="","",OFFSET('Sanitation Data'!$G$28,0,10*ROW('Sanitation Data'!G71)))</f>
        <v/>
      </c>
      <c r="DA77" s="353" t="str">
        <f ca="1">+IF(OFFSET('Sanitation Data'!$G$29,0,10*ROW('Sanitation Data'!G71))="","",OFFSET('Sanitation Data'!$G$29,0,10*ROW('Sanitation Data'!G71)))</f>
        <v/>
      </c>
      <c r="DB77" s="353" t="str">
        <f ca="1">+IF(OFFSET('Sanitation Data'!$G$30,0,10*ROW('Sanitation Data'!G71))="","",OFFSET('Sanitation Data'!$G$30,0,10*ROW('Sanitation Data'!G71)))</f>
        <v/>
      </c>
      <c r="DC77" s="353" t="str">
        <f ca="1">+IF(OFFSET('Sanitation Data'!$G$31,0,10*ROW('Sanitation Data'!G71))="","",OFFSET('Sanitation Data'!$G$31,0,10*ROW('Sanitation Data'!G71)))</f>
        <v/>
      </c>
      <c r="DD77" s="353" t="str">
        <f ca="1">+IF(OFFSET('Sanitation Data'!$G$32,0,10*ROW('Sanitation Data'!G71))="","",OFFSET('Sanitation Data'!$G$32,0,10*ROW('Sanitation Data'!G71)))</f>
        <v/>
      </c>
      <c r="DE77" s="353" t="str">
        <f ca="1">+IF(OFFSET('Sanitation Data'!$H$28,0,10*ROW('Sanitation Data'!H71))="","",OFFSET('Sanitation Data'!$H$28,0,10*ROW('Sanitation Data'!H71)))</f>
        <v/>
      </c>
      <c r="DF77" s="353" t="str">
        <f ca="1">+IF(OFFSET('Sanitation Data'!$H$29,0,10*ROW('Sanitation Data'!H71))="","",OFFSET('Sanitation Data'!$H$29,0,10*ROW('Sanitation Data'!H71)))</f>
        <v/>
      </c>
      <c r="DG77" s="353" t="str">
        <f ca="1">+IF(OFFSET('Sanitation Data'!$H$30,0,10*ROW('Sanitation Data'!H71))="","",OFFSET('Sanitation Data'!$H$30,0,10*ROW('Sanitation Data'!H71)))</f>
        <v/>
      </c>
      <c r="DH77" s="353" t="str">
        <f ca="1">+IF(OFFSET('Sanitation Data'!$H$31,0,10*ROW('Sanitation Data'!H71))="","",OFFSET('Sanitation Data'!$H$31,0,10*ROW('Sanitation Data'!H71)))</f>
        <v/>
      </c>
      <c r="DI77" s="353" t="str">
        <f ca="1">+IF(OFFSET('Sanitation Data'!$H$32,0,10*ROW('Sanitation Data'!H71))="","",OFFSET('Sanitation Data'!$H$32,0,10*ROW('Sanitation Data'!H71)))</f>
        <v/>
      </c>
      <c r="DJ77" s="353" t="str">
        <f ca="1">+IF(OFFSET('Sanitation Data'!$I$28,0,10*ROW('Sanitation Data'!I71))="","",OFFSET('Sanitation Data'!$I$28,0,10*ROW('Sanitation Data'!I71)))</f>
        <v/>
      </c>
      <c r="DK77" s="353" t="str">
        <f ca="1">+IF(OFFSET('Sanitation Data'!$I$29,0,10*ROW('Sanitation Data'!I71))="","",OFFSET('Sanitation Data'!$I$29,0,10*ROW('Sanitation Data'!I71)))</f>
        <v/>
      </c>
      <c r="DL77" s="353" t="str">
        <f ca="1">+IF(OFFSET('Sanitation Data'!$I$30,0,10*ROW('Sanitation Data'!I71))="","",OFFSET('Sanitation Data'!$I$30,0,10*ROW('Sanitation Data'!I71)))</f>
        <v/>
      </c>
      <c r="DM77" s="353" t="str">
        <f ca="1">+IF(OFFSET('Sanitation Data'!$I$31,0,10*ROW('Sanitation Data'!I71))="","",OFFSET('Sanitation Data'!$I$31,0,10*ROW('Sanitation Data'!I71)))</f>
        <v/>
      </c>
      <c r="DN77" s="353" t="str">
        <f ca="1">+IF(OFFSET('Sanitation Data'!$I$32,0,10*ROW('Sanitation Data'!I71))="","",OFFSET('Sanitation Data'!$I$32,0,10*ROW('Sanitation Data'!I71)))</f>
        <v/>
      </c>
      <c r="DO77" s="353" t="str">
        <f ca="1">+IF(OFFSET('Hygiene Data'!$D$11,0,10*ROW('Hygiene Data'!D71))="","",OFFSET('Hygiene Data'!$D$11,0,10*ROW('Hygiene Data'!D71)))</f>
        <v/>
      </c>
      <c r="DP77" s="353" t="str">
        <f ca="1">+IF(OFFSET('Hygiene Data'!$D$12,0,10*ROW('Hygiene Data'!D71))="","",OFFSET('Hygiene Data'!$D$12,0,10*ROW('Hygiene Data'!D71)))</f>
        <v/>
      </c>
      <c r="DQ77" s="353" t="str">
        <f ca="1">+IF(OFFSET('Hygiene Data'!$D$13,0,10*ROW('Hygiene Data'!D71))="","",OFFSET('Hygiene Data'!$D$13,0,10*ROW('Hygiene Data'!D71)))</f>
        <v/>
      </c>
      <c r="DR77" s="353" t="str">
        <f ca="1">+IF(OFFSET('Hygiene Data'!$E$11,0,10*ROW('Hygiene Data'!E71))="","",OFFSET('Hygiene Data'!$E$11,0,10*ROW('Hygiene Data'!E71)))</f>
        <v/>
      </c>
      <c r="DS77" s="353" t="str">
        <f ca="1">+IF(OFFSET('Hygiene Data'!$E$12,0,10*ROW('Hygiene Data'!E71))="","",OFFSET('Hygiene Data'!$E$12,0,10*ROW('Hygiene Data'!E71)))</f>
        <v/>
      </c>
      <c r="DT77" s="353" t="str">
        <f ca="1">+IF(OFFSET('Hygiene Data'!$E$13,0,10*ROW('Hygiene Data'!E71))="","",OFFSET('Hygiene Data'!$E$13,0,10*ROW('Hygiene Data'!E71)))</f>
        <v/>
      </c>
      <c r="DU77" s="353" t="str">
        <f ca="1">+IF(OFFSET('Hygiene Data'!$F$11,0,10*ROW('Hygiene Data'!F71))="","",OFFSET('Hygiene Data'!$F$11,0,10*ROW('Hygiene Data'!F71)))</f>
        <v/>
      </c>
      <c r="DV77" s="353" t="str">
        <f ca="1">+IF(OFFSET('Hygiene Data'!$F$12,0,10*ROW('Hygiene Data'!F71))="","",OFFSET('Hygiene Data'!$F$12,0,10*ROW('Hygiene Data'!F71)))</f>
        <v/>
      </c>
      <c r="DW77" s="353" t="str">
        <f ca="1">+IF(OFFSET('Hygiene Data'!$F$13,0,10*ROW('Hygiene Data'!F71))="","",OFFSET('Hygiene Data'!$F$13,0,10*ROW('Hygiene Data'!F71)))</f>
        <v/>
      </c>
      <c r="DX77" s="353" t="str">
        <f ca="1">+IF(OFFSET('Hygiene Data'!$G$11,0,10*ROW('Hygiene Data'!G71))="","",OFFSET('Hygiene Data'!$G$11,0,10*ROW('Hygiene Data'!G71)))</f>
        <v/>
      </c>
      <c r="DY77" s="353" t="str">
        <f ca="1">+IF(OFFSET('Hygiene Data'!$G$12,0,10*ROW('Hygiene Data'!G71))="","",OFFSET('Hygiene Data'!$G$12,0,10*ROW('Hygiene Data'!G71)))</f>
        <v/>
      </c>
      <c r="DZ77" s="353" t="str">
        <f ca="1">+IF(OFFSET('Hygiene Data'!$G$13,0,10*ROW('Hygiene Data'!G71))="","",OFFSET('Hygiene Data'!$G$13,0,10*ROW('Hygiene Data'!G71)))</f>
        <v/>
      </c>
      <c r="EA77" s="353" t="str">
        <f ca="1">+IF(OFFSET('Hygiene Data'!$H$11,0,10*ROW('Hygiene Data'!H71))="","",OFFSET('Hygiene Data'!$H$11,0,10*ROW('Hygiene Data'!H71)))</f>
        <v/>
      </c>
      <c r="EB77" s="353" t="str">
        <f ca="1">+IF(OFFSET('Hygiene Data'!$H$12,0,10*ROW('Hygiene Data'!H71))="","",OFFSET('Hygiene Data'!$H$12,0,10*ROW('Hygiene Data'!H71)))</f>
        <v/>
      </c>
      <c r="EC77" s="353" t="str">
        <f ca="1">+IF(OFFSET('Hygiene Data'!$H$13,0,10*ROW('Hygiene Data'!H71))="","",OFFSET('Hygiene Data'!$H$13,0,10*ROW('Hygiene Data'!H71)))</f>
        <v/>
      </c>
      <c r="ED77" s="353" t="str">
        <f ca="1">+IF(OFFSET('Hygiene Data'!$I$11,0,10*ROW('Hygiene Data'!I71))="","",OFFSET('Hygiene Data'!$I$11,0,10*ROW('Hygiene Data'!I71)))</f>
        <v/>
      </c>
      <c r="EE77" s="353" t="str">
        <f ca="1">+IF(OFFSET('Hygiene Data'!$I$12,0,10*ROW('Hygiene Data'!I71))="","",OFFSET('Hygiene Data'!$I$12,0,10*ROW('Hygiene Data'!I71)))</f>
        <v/>
      </c>
      <c r="EF77" s="353" t="str">
        <f ca="1">+IF(OFFSET('Hygiene Data'!$I$13,0,10*ROW('Hygiene Data'!I71))="","",OFFSET('Hygiene Data'!$I$13,0,10*ROW('Hygiene Data'!I71)))</f>
        <v/>
      </c>
    </row>
    <row r="78" spans="1:136" x14ac:dyDescent="0.25">
      <c r="A78" s="462" t="str">
        <f ca="1">+IF(OFFSET('Water Data'!$B$2,0,10*ROW('Water Data'!E72))="","",OFFSET('Water Data'!$B$2,0,10*ROW('Water Data'!E72)))</f>
        <v/>
      </c>
      <c r="B78" s="46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89" t="str">
        <f t="shared" ca="1" si="1"/>
        <v/>
      </c>
      <c r="D78" s="49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6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3" t="str">
        <f ca="1">+IF(OFFSET('Water Data'!$D$27,0,10*ROW('Water Data'!D72))="","",OFFSET('Water Data'!$D$27,0,10*ROW('Water Data'!D72)))</f>
        <v/>
      </c>
      <c r="BT78" s="353" t="str">
        <f ca="1">+IF(OFFSET('Water Data'!$D$28,0,10*ROW('Water Data'!D72))="","",OFFSET('Water Data'!$D$28,0,10*ROW('Water Data'!D72)))</f>
        <v/>
      </c>
      <c r="BU78" s="353" t="str">
        <f ca="1">+IF(OFFSET('Water Data'!$D$29,0,10*ROW('Water Data'!D72))="","",OFFSET('Water Data'!$D$29,0,10*ROW('Water Data'!D72)))</f>
        <v/>
      </c>
      <c r="BV78" s="353" t="str">
        <f ca="1">+IF(OFFSET('Water Data'!$E$27,0,10*ROW('Water Data'!E72))="","",OFFSET('Water Data'!$E$27,0,10*ROW('Water Data'!E72)))</f>
        <v/>
      </c>
      <c r="BW78" s="353" t="str">
        <f ca="1">+IF(OFFSET('Water Data'!$E$28,0,10*ROW('Water Data'!E72))="","",OFFSET('Water Data'!$E$28,0,10*ROW('Water Data'!E72)))</f>
        <v/>
      </c>
      <c r="BX78" s="353" t="str">
        <f ca="1">+IF(OFFSET('Water Data'!$E$29,0,10*ROW('Water Data'!E72))="","",OFFSET('Water Data'!$E$29,0,10*ROW('Water Data'!E72)))</f>
        <v/>
      </c>
      <c r="BY78" s="353" t="str">
        <f ca="1">+IF(OFFSET('Water Data'!$F$27,0,10*ROW('Water Data'!F72))="","",OFFSET('Water Data'!$F$27,0,10*ROW('Water Data'!F72)))</f>
        <v/>
      </c>
      <c r="BZ78" s="353" t="str">
        <f ca="1">+IF(OFFSET('Water Data'!$F$28,0,10*ROW('Water Data'!F72))="","",OFFSET('Water Data'!$F$28,0,10*ROW('Water Data'!F72)))</f>
        <v/>
      </c>
      <c r="CA78" s="353" t="str">
        <f ca="1">+IF(OFFSET('Water Data'!$F$29,0,10*ROW('Water Data'!F72))="","",OFFSET('Water Data'!$F$29,0,10*ROW('Water Data'!F72)))</f>
        <v/>
      </c>
      <c r="CB78" s="353" t="str">
        <f ca="1">+IF(OFFSET('Water Data'!$G$27,0,10*ROW('Water Data'!G72))="","",OFFSET('Water Data'!$G$27,0,10*ROW('Water Data'!G72)))</f>
        <v/>
      </c>
      <c r="CC78" s="353" t="str">
        <f ca="1">+IF(OFFSET('Water Data'!$G$28,0,10*ROW('Water Data'!G72))="","",OFFSET('Water Data'!$G$28,0,10*ROW('Water Data'!G72)))</f>
        <v/>
      </c>
      <c r="CD78" s="353" t="str">
        <f ca="1">+IF(OFFSET('Water Data'!$G$29,0,10*ROW('Water Data'!G72))="","",OFFSET('Water Data'!$G$29,0,10*ROW('Water Data'!G72)))</f>
        <v/>
      </c>
      <c r="CE78" s="353" t="str">
        <f ca="1">+IF(OFFSET('Water Data'!$H$27,0,10*ROW('Water Data'!H72))="","",OFFSET('Water Data'!$H$27,0,10*ROW('Water Data'!H72)))</f>
        <v/>
      </c>
      <c r="CF78" s="353" t="str">
        <f ca="1">+IF(OFFSET('Water Data'!$H$28,0,10*ROW('Water Data'!H72))="","",OFFSET('Water Data'!$H$28,0,10*ROW('Water Data'!H72)))</f>
        <v/>
      </c>
      <c r="CG78" s="353" t="str">
        <f ca="1">+IF(OFFSET('Water Data'!$H$29,0,10*ROW('Water Data'!H72))="","",OFFSET('Water Data'!$H$29,0,10*ROW('Water Data'!H72)))</f>
        <v/>
      </c>
      <c r="CH78" s="353" t="str">
        <f ca="1">+IF(OFFSET('Water Data'!$I$27,0,10*ROW('Water Data'!I72))="","",OFFSET('Water Data'!$I$27,0,10*ROW('Water Data'!I72)))</f>
        <v/>
      </c>
      <c r="CI78" s="353" t="str">
        <f ca="1">+IF(OFFSET('Water Data'!$I$28,0,10*ROW('Water Data'!I72))="","",OFFSET('Water Data'!$I$28,0,10*ROW('Water Data'!I72)))</f>
        <v/>
      </c>
      <c r="CJ78" s="353" t="str">
        <f ca="1">+IF(OFFSET('Water Data'!$I$29,0,10*ROW('Water Data'!I72))="","",OFFSET('Water Data'!$I$29,0,10*ROW('Water Data'!I72)))</f>
        <v/>
      </c>
      <c r="CK78" s="353" t="str">
        <f ca="1">+IF(OFFSET('Sanitation Data'!$D$28,0,10*ROW('Sanitation Data'!D72))="","",OFFSET('Sanitation Data'!$D$28,0,10*ROW('Sanitation Data'!D72)))</f>
        <v/>
      </c>
      <c r="CL78" s="353" t="str">
        <f ca="1">+IF(OFFSET('Sanitation Data'!$D$29,0,10*ROW('Sanitation Data'!D72))="","",OFFSET('Sanitation Data'!$D$29,0,10*ROW('Sanitation Data'!D72)))</f>
        <v/>
      </c>
      <c r="CM78" s="353" t="str">
        <f ca="1">+IF(OFFSET('Sanitation Data'!$D$30,0,10*ROW('Sanitation Data'!D72))="","",OFFSET('Sanitation Data'!$D$30,0,10*ROW('Sanitation Data'!D72)))</f>
        <v/>
      </c>
      <c r="CN78" s="353" t="str">
        <f ca="1">+IF(OFFSET('Sanitation Data'!$D$31,0,10*ROW('Sanitation Data'!D72))="","",OFFSET('Sanitation Data'!$D$31,0,10*ROW('Sanitation Data'!D72)))</f>
        <v/>
      </c>
      <c r="CO78" s="353" t="str">
        <f ca="1">+IF(OFFSET('Sanitation Data'!$D$32,0,10*ROW('Sanitation Data'!D72))="","",OFFSET('Sanitation Data'!$D$32,0,10*ROW('Sanitation Data'!D72)))</f>
        <v/>
      </c>
      <c r="CP78" s="353" t="str">
        <f ca="1">+IF(OFFSET('Sanitation Data'!$E$28,0,10*ROW('Sanitation Data'!E72))="","",OFFSET('Sanitation Data'!$E$28,0,10*ROW('Sanitation Data'!E72)))</f>
        <v/>
      </c>
      <c r="CQ78" s="353" t="str">
        <f ca="1">+IF(OFFSET('Sanitation Data'!$E$29,0,10*ROW('Sanitation Data'!E72))="","",OFFSET('Sanitation Data'!$E$29,0,10*ROW('Sanitation Data'!E72)))</f>
        <v/>
      </c>
      <c r="CR78" s="353" t="str">
        <f ca="1">+IF(OFFSET('Sanitation Data'!$E$30,0,10*ROW('Sanitation Data'!E72))="","",OFFSET('Sanitation Data'!$E$30,0,10*ROW('Sanitation Data'!E72)))</f>
        <v/>
      </c>
      <c r="CS78" s="353" t="str">
        <f ca="1">+IF(OFFSET('Sanitation Data'!$E$31,0,10*ROW('Sanitation Data'!E72))="","",OFFSET('Sanitation Data'!$E$31,0,10*ROW('Sanitation Data'!E72)))</f>
        <v/>
      </c>
      <c r="CT78" s="353" t="str">
        <f ca="1">+IF(OFFSET('Sanitation Data'!$E$32,0,10*ROW('Sanitation Data'!E72))="","",OFFSET('Sanitation Data'!$E$32,0,10*ROW('Sanitation Data'!E72)))</f>
        <v/>
      </c>
      <c r="CU78" s="353" t="str">
        <f ca="1">+IF(OFFSET('Sanitation Data'!$F$28,0,10*ROW('Sanitation Data'!F72))="","",OFFSET('Sanitation Data'!$F$28,0,10*ROW('Sanitation Data'!F72)))</f>
        <v/>
      </c>
      <c r="CV78" s="353" t="str">
        <f ca="1">+IF(OFFSET('Sanitation Data'!$F$29,0,10*ROW('Sanitation Data'!F72))="","",OFFSET('Sanitation Data'!$F$29,0,10*ROW('Sanitation Data'!F72)))</f>
        <v/>
      </c>
      <c r="CW78" s="353" t="str">
        <f ca="1">+IF(OFFSET('Sanitation Data'!$F$30,0,10*ROW('Sanitation Data'!F72))="","",OFFSET('Sanitation Data'!$F$30,0,10*ROW('Sanitation Data'!F72)))</f>
        <v/>
      </c>
      <c r="CX78" s="353" t="str">
        <f ca="1">+IF(OFFSET('Sanitation Data'!$F$31,0,10*ROW('Sanitation Data'!F72))="","",OFFSET('Sanitation Data'!$F$31,0,10*ROW('Sanitation Data'!F72)))</f>
        <v/>
      </c>
      <c r="CY78" s="353" t="str">
        <f ca="1">+IF(OFFSET('Sanitation Data'!$F$32,0,10*ROW('Sanitation Data'!F72))="","",OFFSET('Sanitation Data'!$F$32,0,10*ROW('Sanitation Data'!F72)))</f>
        <v/>
      </c>
      <c r="CZ78" s="353" t="str">
        <f ca="1">+IF(OFFSET('Sanitation Data'!$G$28,0,10*ROW('Sanitation Data'!G72))="","",OFFSET('Sanitation Data'!$G$28,0,10*ROW('Sanitation Data'!G72)))</f>
        <v/>
      </c>
      <c r="DA78" s="353" t="str">
        <f ca="1">+IF(OFFSET('Sanitation Data'!$G$29,0,10*ROW('Sanitation Data'!G72))="","",OFFSET('Sanitation Data'!$G$29,0,10*ROW('Sanitation Data'!G72)))</f>
        <v/>
      </c>
      <c r="DB78" s="353" t="str">
        <f ca="1">+IF(OFFSET('Sanitation Data'!$G$30,0,10*ROW('Sanitation Data'!G72))="","",OFFSET('Sanitation Data'!$G$30,0,10*ROW('Sanitation Data'!G72)))</f>
        <v/>
      </c>
      <c r="DC78" s="353" t="str">
        <f ca="1">+IF(OFFSET('Sanitation Data'!$G$31,0,10*ROW('Sanitation Data'!G72))="","",OFFSET('Sanitation Data'!$G$31,0,10*ROW('Sanitation Data'!G72)))</f>
        <v/>
      </c>
      <c r="DD78" s="353" t="str">
        <f ca="1">+IF(OFFSET('Sanitation Data'!$G$32,0,10*ROW('Sanitation Data'!G72))="","",OFFSET('Sanitation Data'!$G$32,0,10*ROW('Sanitation Data'!G72)))</f>
        <v/>
      </c>
      <c r="DE78" s="353" t="str">
        <f ca="1">+IF(OFFSET('Sanitation Data'!$H$28,0,10*ROW('Sanitation Data'!H72))="","",OFFSET('Sanitation Data'!$H$28,0,10*ROW('Sanitation Data'!H72)))</f>
        <v/>
      </c>
      <c r="DF78" s="353" t="str">
        <f ca="1">+IF(OFFSET('Sanitation Data'!$H$29,0,10*ROW('Sanitation Data'!H72))="","",OFFSET('Sanitation Data'!$H$29,0,10*ROW('Sanitation Data'!H72)))</f>
        <v/>
      </c>
      <c r="DG78" s="353" t="str">
        <f ca="1">+IF(OFFSET('Sanitation Data'!$H$30,0,10*ROW('Sanitation Data'!H72))="","",OFFSET('Sanitation Data'!$H$30,0,10*ROW('Sanitation Data'!H72)))</f>
        <v/>
      </c>
      <c r="DH78" s="353" t="str">
        <f ca="1">+IF(OFFSET('Sanitation Data'!$H$31,0,10*ROW('Sanitation Data'!H72))="","",OFFSET('Sanitation Data'!$H$31,0,10*ROW('Sanitation Data'!H72)))</f>
        <v/>
      </c>
      <c r="DI78" s="353" t="str">
        <f ca="1">+IF(OFFSET('Sanitation Data'!$H$32,0,10*ROW('Sanitation Data'!H72))="","",OFFSET('Sanitation Data'!$H$32,0,10*ROW('Sanitation Data'!H72)))</f>
        <v/>
      </c>
      <c r="DJ78" s="353" t="str">
        <f ca="1">+IF(OFFSET('Sanitation Data'!$I$28,0,10*ROW('Sanitation Data'!I72))="","",OFFSET('Sanitation Data'!$I$28,0,10*ROW('Sanitation Data'!I72)))</f>
        <v/>
      </c>
      <c r="DK78" s="353" t="str">
        <f ca="1">+IF(OFFSET('Sanitation Data'!$I$29,0,10*ROW('Sanitation Data'!I72))="","",OFFSET('Sanitation Data'!$I$29,0,10*ROW('Sanitation Data'!I72)))</f>
        <v/>
      </c>
      <c r="DL78" s="353" t="str">
        <f ca="1">+IF(OFFSET('Sanitation Data'!$I$30,0,10*ROW('Sanitation Data'!I72))="","",OFFSET('Sanitation Data'!$I$30,0,10*ROW('Sanitation Data'!I72)))</f>
        <v/>
      </c>
      <c r="DM78" s="353" t="str">
        <f ca="1">+IF(OFFSET('Sanitation Data'!$I$31,0,10*ROW('Sanitation Data'!I72))="","",OFFSET('Sanitation Data'!$I$31,0,10*ROW('Sanitation Data'!I72)))</f>
        <v/>
      </c>
      <c r="DN78" s="353" t="str">
        <f ca="1">+IF(OFFSET('Sanitation Data'!$I$32,0,10*ROW('Sanitation Data'!I72))="","",OFFSET('Sanitation Data'!$I$32,0,10*ROW('Sanitation Data'!I72)))</f>
        <v/>
      </c>
      <c r="DO78" s="353" t="str">
        <f ca="1">+IF(OFFSET('Hygiene Data'!$D$11,0,10*ROW('Hygiene Data'!D72))="","",OFFSET('Hygiene Data'!$D$11,0,10*ROW('Hygiene Data'!D72)))</f>
        <v/>
      </c>
      <c r="DP78" s="353" t="str">
        <f ca="1">+IF(OFFSET('Hygiene Data'!$D$12,0,10*ROW('Hygiene Data'!D72))="","",OFFSET('Hygiene Data'!$D$12,0,10*ROW('Hygiene Data'!D72)))</f>
        <v/>
      </c>
      <c r="DQ78" s="353" t="str">
        <f ca="1">+IF(OFFSET('Hygiene Data'!$D$13,0,10*ROW('Hygiene Data'!D72))="","",OFFSET('Hygiene Data'!$D$13,0,10*ROW('Hygiene Data'!D72)))</f>
        <v/>
      </c>
      <c r="DR78" s="353" t="str">
        <f ca="1">+IF(OFFSET('Hygiene Data'!$E$11,0,10*ROW('Hygiene Data'!E72))="","",OFFSET('Hygiene Data'!$E$11,0,10*ROW('Hygiene Data'!E72)))</f>
        <v/>
      </c>
      <c r="DS78" s="353" t="str">
        <f ca="1">+IF(OFFSET('Hygiene Data'!$E$12,0,10*ROW('Hygiene Data'!E72))="","",OFFSET('Hygiene Data'!$E$12,0,10*ROW('Hygiene Data'!E72)))</f>
        <v/>
      </c>
      <c r="DT78" s="353" t="str">
        <f ca="1">+IF(OFFSET('Hygiene Data'!$E$13,0,10*ROW('Hygiene Data'!E72))="","",OFFSET('Hygiene Data'!$E$13,0,10*ROW('Hygiene Data'!E72)))</f>
        <v/>
      </c>
      <c r="DU78" s="353" t="str">
        <f ca="1">+IF(OFFSET('Hygiene Data'!$F$11,0,10*ROW('Hygiene Data'!F72))="","",OFFSET('Hygiene Data'!$F$11,0,10*ROW('Hygiene Data'!F72)))</f>
        <v/>
      </c>
      <c r="DV78" s="353" t="str">
        <f ca="1">+IF(OFFSET('Hygiene Data'!$F$12,0,10*ROW('Hygiene Data'!F72))="","",OFFSET('Hygiene Data'!$F$12,0,10*ROW('Hygiene Data'!F72)))</f>
        <v/>
      </c>
      <c r="DW78" s="353" t="str">
        <f ca="1">+IF(OFFSET('Hygiene Data'!$F$13,0,10*ROW('Hygiene Data'!F72))="","",OFFSET('Hygiene Data'!$F$13,0,10*ROW('Hygiene Data'!F72)))</f>
        <v/>
      </c>
      <c r="DX78" s="353" t="str">
        <f ca="1">+IF(OFFSET('Hygiene Data'!$G$11,0,10*ROW('Hygiene Data'!G72))="","",OFFSET('Hygiene Data'!$G$11,0,10*ROW('Hygiene Data'!G72)))</f>
        <v/>
      </c>
      <c r="DY78" s="353" t="str">
        <f ca="1">+IF(OFFSET('Hygiene Data'!$G$12,0,10*ROW('Hygiene Data'!G72))="","",OFFSET('Hygiene Data'!$G$12,0,10*ROW('Hygiene Data'!G72)))</f>
        <v/>
      </c>
      <c r="DZ78" s="353" t="str">
        <f ca="1">+IF(OFFSET('Hygiene Data'!$G$13,0,10*ROW('Hygiene Data'!G72))="","",OFFSET('Hygiene Data'!$G$13,0,10*ROW('Hygiene Data'!G72)))</f>
        <v/>
      </c>
      <c r="EA78" s="353" t="str">
        <f ca="1">+IF(OFFSET('Hygiene Data'!$H$11,0,10*ROW('Hygiene Data'!H72))="","",OFFSET('Hygiene Data'!$H$11,0,10*ROW('Hygiene Data'!H72)))</f>
        <v/>
      </c>
      <c r="EB78" s="353" t="str">
        <f ca="1">+IF(OFFSET('Hygiene Data'!$H$12,0,10*ROW('Hygiene Data'!H72))="","",OFFSET('Hygiene Data'!$H$12,0,10*ROW('Hygiene Data'!H72)))</f>
        <v/>
      </c>
      <c r="EC78" s="353" t="str">
        <f ca="1">+IF(OFFSET('Hygiene Data'!$H$13,0,10*ROW('Hygiene Data'!H72))="","",OFFSET('Hygiene Data'!$H$13,0,10*ROW('Hygiene Data'!H72)))</f>
        <v/>
      </c>
      <c r="ED78" s="353" t="str">
        <f ca="1">+IF(OFFSET('Hygiene Data'!$I$11,0,10*ROW('Hygiene Data'!I72))="","",OFFSET('Hygiene Data'!$I$11,0,10*ROW('Hygiene Data'!I72)))</f>
        <v/>
      </c>
      <c r="EE78" s="353" t="str">
        <f ca="1">+IF(OFFSET('Hygiene Data'!$I$12,0,10*ROW('Hygiene Data'!I72))="","",OFFSET('Hygiene Data'!$I$12,0,10*ROW('Hygiene Data'!I72)))</f>
        <v/>
      </c>
      <c r="EF78" s="353" t="str">
        <f ca="1">+IF(OFFSET('Hygiene Data'!$I$13,0,10*ROW('Hygiene Data'!I72))="","",OFFSET('Hygiene Data'!$I$13,0,10*ROW('Hygiene Data'!I72)))</f>
        <v/>
      </c>
    </row>
    <row r="79" spans="1:136" x14ac:dyDescent="0.25">
      <c r="A79" s="462" t="str">
        <f ca="1">+IF(OFFSET('Water Data'!$B$2,0,10*ROW('Water Data'!E73))="","",OFFSET('Water Data'!$B$2,0,10*ROW('Water Data'!E73)))</f>
        <v/>
      </c>
      <c r="B79" s="46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89" t="str">
        <f t="shared" ca="1" si="1"/>
        <v/>
      </c>
      <c r="D79" s="49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6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3" t="str">
        <f ca="1">+IF(OFFSET('Water Data'!$D$27,0,10*ROW('Water Data'!D73))="","",OFFSET('Water Data'!$D$27,0,10*ROW('Water Data'!D73)))</f>
        <v/>
      </c>
      <c r="BT79" s="353" t="str">
        <f ca="1">+IF(OFFSET('Water Data'!$D$28,0,10*ROW('Water Data'!D73))="","",OFFSET('Water Data'!$D$28,0,10*ROW('Water Data'!D73)))</f>
        <v/>
      </c>
      <c r="BU79" s="353" t="str">
        <f ca="1">+IF(OFFSET('Water Data'!$D$29,0,10*ROW('Water Data'!D73))="","",OFFSET('Water Data'!$D$29,0,10*ROW('Water Data'!D73)))</f>
        <v/>
      </c>
      <c r="BV79" s="353" t="str">
        <f ca="1">+IF(OFFSET('Water Data'!$E$27,0,10*ROW('Water Data'!E73))="","",OFFSET('Water Data'!$E$27,0,10*ROW('Water Data'!E73)))</f>
        <v/>
      </c>
      <c r="BW79" s="353" t="str">
        <f ca="1">+IF(OFFSET('Water Data'!$E$28,0,10*ROW('Water Data'!E73))="","",OFFSET('Water Data'!$E$28,0,10*ROW('Water Data'!E73)))</f>
        <v/>
      </c>
      <c r="BX79" s="353" t="str">
        <f ca="1">+IF(OFFSET('Water Data'!$E$29,0,10*ROW('Water Data'!E73))="","",OFFSET('Water Data'!$E$29,0,10*ROW('Water Data'!E73)))</f>
        <v/>
      </c>
      <c r="BY79" s="353" t="str">
        <f ca="1">+IF(OFFSET('Water Data'!$F$27,0,10*ROW('Water Data'!F73))="","",OFFSET('Water Data'!$F$27,0,10*ROW('Water Data'!F73)))</f>
        <v/>
      </c>
      <c r="BZ79" s="353" t="str">
        <f ca="1">+IF(OFFSET('Water Data'!$F$28,0,10*ROW('Water Data'!F73))="","",OFFSET('Water Data'!$F$28,0,10*ROW('Water Data'!F73)))</f>
        <v/>
      </c>
      <c r="CA79" s="353" t="str">
        <f ca="1">+IF(OFFSET('Water Data'!$F$29,0,10*ROW('Water Data'!F73))="","",OFFSET('Water Data'!$F$29,0,10*ROW('Water Data'!F73)))</f>
        <v/>
      </c>
      <c r="CB79" s="353" t="str">
        <f ca="1">+IF(OFFSET('Water Data'!$G$27,0,10*ROW('Water Data'!G73))="","",OFFSET('Water Data'!$G$27,0,10*ROW('Water Data'!G73)))</f>
        <v/>
      </c>
      <c r="CC79" s="353" t="str">
        <f ca="1">+IF(OFFSET('Water Data'!$G$28,0,10*ROW('Water Data'!G73))="","",OFFSET('Water Data'!$G$28,0,10*ROW('Water Data'!G73)))</f>
        <v/>
      </c>
      <c r="CD79" s="353" t="str">
        <f ca="1">+IF(OFFSET('Water Data'!$G$29,0,10*ROW('Water Data'!G73))="","",OFFSET('Water Data'!$G$29,0,10*ROW('Water Data'!G73)))</f>
        <v/>
      </c>
      <c r="CE79" s="353" t="str">
        <f ca="1">+IF(OFFSET('Water Data'!$H$27,0,10*ROW('Water Data'!H73))="","",OFFSET('Water Data'!$H$27,0,10*ROW('Water Data'!H73)))</f>
        <v/>
      </c>
      <c r="CF79" s="353" t="str">
        <f ca="1">+IF(OFFSET('Water Data'!$H$28,0,10*ROW('Water Data'!H73))="","",OFFSET('Water Data'!$H$28,0,10*ROW('Water Data'!H73)))</f>
        <v/>
      </c>
      <c r="CG79" s="353" t="str">
        <f ca="1">+IF(OFFSET('Water Data'!$H$29,0,10*ROW('Water Data'!H73))="","",OFFSET('Water Data'!$H$29,0,10*ROW('Water Data'!H73)))</f>
        <v/>
      </c>
      <c r="CH79" s="353" t="str">
        <f ca="1">+IF(OFFSET('Water Data'!$I$27,0,10*ROW('Water Data'!I73))="","",OFFSET('Water Data'!$I$27,0,10*ROW('Water Data'!I73)))</f>
        <v/>
      </c>
      <c r="CI79" s="353" t="str">
        <f ca="1">+IF(OFFSET('Water Data'!$I$28,0,10*ROW('Water Data'!I73))="","",OFFSET('Water Data'!$I$28,0,10*ROW('Water Data'!I73)))</f>
        <v/>
      </c>
      <c r="CJ79" s="353" t="str">
        <f ca="1">+IF(OFFSET('Water Data'!$I$29,0,10*ROW('Water Data'!I73))="","",OFFSET('Water Data'!$I$29,0,10*ROW('Water Data'!I73)))</f>
        <v/>
      </c>
      <c r="CK79" s="353" t="str">
        <f ca="1">+IF(OFFSET('Sanitation Data'!$D$28,0,10*ROW('Sanitation Data'!D73))="","",OFFSET('Sanitation Data'!$D$28,0,10*ROW('Sanitation Data'!D73)))</f>
        <v/>
      </c>
      <c r="CL79" s="353" t="str">
        <f ca="1">+IF(OFFSET('Sanitation Data'!$D$29,0,10*ROW('Sanitation Data'!D73))="","",OFFSET('Sanitation Data'!$D$29,0,10*ROW('Sanitation Data'!D73)))</f>
        <v/>
      </c>
      <c r="CM79" s="353" t="str">
        <f ca="1">+IF(OFFSET('Sanitation Data'!$D$30,0,10*ROW('Sanitation Data'!D73))="","",OFFSET('Sanitation Data'!$D$30,0,10*ROW('Sanitation Data'!D73)))</f>
        <v/>
      </c>
      <c r="CN79" s="353" t="str">
        <f ca="1">+IF(OFFSET('Sanitation Data'!$D$31,0,10*ROW('Sanitation Data'!D73))="","",OFFSET('Sanitation Data'!$D$31,0,10*ROW('Sanitation Data'!D73)))</f>
        <v/>
      </c>
      <c r="CO79" s="353" t="str">
        <f ca="1">+IF(OFFSET('Sanitation Data'!$D$32,0,10*ROW('Sanitation Data'!D73))="","",OFFSET('Sanitation Data'!$D$32,0,10*ROW('Sanitation Data'!D73)))</f>
        <v/>
      </c>
      <c r="CP79" s="353" t="str">
        <f ca="1">+IF(OFFSET('Sanitation Data'!$E$28,0,10*ROW('Sanitation Data'!E73))="","",OFFSET('Sanitation Data'!$E$28,0,10*ROW('Sanitation Data'!E73)))</f>
        <v/>
      </c>
      <c r="CQ79" s="353" t="str">
        <f ca="1">+IF(OFFSET('Sanitation Data'!$E$29,0,10*ROW('Sanitation Data'!E73))="","",OFFSET('Sanitation Data'!$E$29,0,10*ROW('Sanitation Data'!E73)))</f>
        <v/>
      </c>
      <c r="CR79" s="353" t="str">
        <f ca="1">+IF(OFFSET('Sanitation Data'!$E$30,0,10*ROW('Sanitation Data'!E73))="","",OFFSET('Sanitation Data'!$E$30,0,10*ROW('Sanitation Data'!E73)))</f>
        <v/>
      </c>
      <c r="CS79" s="353" t="str">
        <f ca="1">+IF(OFFSET('Sanitation Data'!$E$31,0,10*ROW('Sanitation Data'!E73))="","",OFFSET('Sanitation Data'!$E$31,0,10*ROW('Sanitation Data'!E73)))</f>
        <v/>
      </c>
      <c r="CT79" s="353" t="str">
        <f ca="1">+IF(OFFSET('Sanitation Data'!$E$32,0,10*ROW('Sanitation Data'!E73))="","",OFFSET('Sanitation Data'!$E$32,0,10*ROW('Sanitation Data'!E73)))</f>
        <v/>
      </c>
      <c r="CU79" s="353" t="str">
        <f ca="1">+IF(OFFSET('Sanitation Data'!$F$28,0,10*ROW('Sanitation Data'!F73))="","",OFFSET('Sanitation Data'!$F$28,0,10*ROW('Sanitation Data'!F73)))</f>
        <v/>
      </c>
      <c r="CV79" s="353" t="str">
        <f ca="1">+IF(OFFSET('Sanitation Data'!$F$29,0,10*ROW('Sanitation Data'!F73))="","",OFFSET('Sanitation Data'!$F$29,0,10*ROW('Sanitation Data'!F73)))</f>
        <v/>
      </c>
      <c r="CW79" s="353" t="str">
        <f ca="1">+IF(OFFSET('Sanitation Data'!$F$30,0,10*ROW('Sanitation Data'!F73))="","",OFFSET('Sanitation Data'!$F$30,0,10*ROW('Sanitation Data'!F73)))</f>
        <v/>
      </c>
      <c r="CX79" s="353" t="str">
        <f ca="1">+IF(OFFSET('Sanitation Data'!$F$31,0,10*ROW('Sanitation Data'!F73))="","",OFFSET('Sanitation Data'!$F$31,0,10*ROW('Sanitation Data'!F73)))</f>
        <v/>
      </c>
      <c r="CY79" s="353" t="str">
        <f ca="1">+IF(OFFSET('Sanitation Data'!$F$32,0,10*ROW('Sanitation Data'!F73))="","",OFFSET('Sanitation Data'!$F$32,0,10*ROW('Sanitation Data'!F73)))</f>
        <v/>
      </c>
      <c r="CZ79" s="353" t="str">
        <f ca="1">+IF(OFFSET('Sanitation Data'!$G$28,0,10*ROW('Sanitation Data'!G73))="","",OFFSET('Sanitation Data'!$G$28,0,10*ROW('Sanitation Data'!G73)))</f>
        <v/>
      </c>
      <c r="DA79" s="353" t="str">
        <f ca="1">+IF(OFFSET('Sanitation Data'!$G$29,0,10*ROW('Sanitation Data'!G73))="","",OFFSET('Sanitation Data'!$G$29,0,10*ROW('Sanitation Data'!G73)))</f>
        <v/>
      </c>
      <c r="DB79" s="353" t="str">
        <f ca="1">+IF(OFFSET('Sanitation Data'!$G$30,0,10*ROW('Sanitation Data'!G73))="","",OFFSET('Sanitation Data'!$G$30,0,10*ROW('Sanitation Data'!G73)))</f>
        <v/>
      </c>
      <c r="DC79" s="353" t="str">
        <f ca="1">+IF(OFFSET('Sanitation Data'!$G$31,0,10*ROW('Sanitation Data'!G73))="","",OFFSET('Sanitation Data'!$G$31,0,10*ROW('Sanitation Data'!G73)))</f>
        <v/>
      </c>
      <c r="DD79" s="353" t="str">
        <f ca="1">+IF(OFFSET('Sanitation Data'!$G$32,0,10*ROW('Sanitation Data'!G73))="","",OFFSET('Sanitation Data'!$G$32,0,10*ROW('Sanitation Data'!G73)))</f>
        <v/>
      </c>
      <c r="DE79" s="353" t="str">
        <f ca="1">+IF(OFFSET('Sanitation Data'!$H$28,0,10*ROW('Sanitation Data'!H73))="","",OFFSET('Sanitation Data'!$H$28,0,10*ROW('Sanitation Data'!H73)))</f>
        <v/>
      </c>
      <c r="DF79" s="353" t="str">
        <f ca="1">+IF(OFFSET('Sanitation Data'!$H$29,0,10*ROW('Sanitation Data'!H73))="","",OFFSET('Sanitation Data'!$H$29,0,10*ROW('Sanitation Data'!H73)))</f>
        <v/>
      </c>
      <c r="DG79" s="353" t="str">
        <f ca="1">+IF(OFFSET('Sanitation Data'!$H$30,0,10*ROW('Sanitation Data'!H73))="","",OFFSET('Sanitation Data'!$H$30,0,10*ROW('Sanitation Data'!H73)))</f>
        <v/>
      </c>
      <c r="DH79" s="353" t="str">
        <f ca="1">+IF(OFFSET('Sanitation Data'!$H$31,0,10*ROW('Sanitation Data'!H73))="","",OFFSET('Sanitation Data'!$H$31,0,10*ROW('Sanitation Data'!H73)))</f>
        <v/>
      </c>
      <c r="DI79" s="353" t="str">
        <f ca="1">+IF(OFFSET('Sanitation Data'!$H$32,0,10*ROW('Sanitation Data'!H73))="","",OFFSET('Sanitation Data'!$H$32,0,10*ROW('Sanitation Data'!H73)))</f>
        <v/>
      </c>
      <c r="DJ79" s="353" t="str">
        <f ca="1">+IF(OFFSET('Sanitation Data'!$I$28,0,10*ROW('Sanitation Data'!I73))="","",OFFSET('Sanitation Data'!$I$28,0,10*ROW('Sanitation Data'!I73)))</f>
        <v/>
      </c>
      <c r="DK79" s="353" t="str">
        <f ca="1">+IF(OFFSET('Sanitation Data'!$I$29,0,10*ROW('Sanitation Data'!I73))="","",OFFSET('Sanitation Data'!$I$29,0,10*ROW('Sanitation Data'!I73)))</f>
        <v/>
      </c>
      <c r="DL79" s="353" t="str">
        <f ca="1">+IF(OFFSET('Sanitation Data'!$I$30,0,10*ROW('Sanitation Data'!I73))="","",OFFSET('Sanitation Data'!$I$30,0,10*ROW('Sanitation Data'!I73)))</f>
        <v/>
      </c>
      <c r="DM79" s="353" t="str">
        <f ca="1">+IF(OFFSET('Sanitation Data'!$I$31,0,10*ROW('Sanitation Data'!I73))="","",OFFSET('Sanitation Data'!$I$31,0,10*ROW('Sanitation Data'!I73)))</f>
        <v/>
      </c>
      <c r="DN79" s="353" t="str">
        <f ca="1">+IF(OFFSET('Sanitation Data'!$I$32,0,10*ROW('Sanitation Data'!I73))="","",OFFSET('Sanitation Data'!$I$32,0,10*ROW('Sanitation Data'!I73)))</f>
        <v/>
      </c>
      <c r="DO79" s="353" t="str">
        <f ca="1">+IF(OFFSET('Hygiene Data'!$D$11,0,10*ROW('Hygiene Data'!D73))="","",OFFSET('Hygiene Data'!$D$11,0,10*ROW('Hygiene Data'!D73)))</f>
        <v/>
      </c>
      <c r="DP79" s="353" t="str">
        <f ca="1">+IF(OFFSET('Hygiene Data'!$D$12,0,10*ROW('Hygiene Data'!D73))="","",OFFSET('Hygiene Data'!$D$12,0,10*ROW('Hygiene Data'!D73)))</f>
        <v/>
      </c>
      <c r="DQ79" s="353" t="str">
        <f ca="1">+IF(OFFSET('Hygiene Data'!$D$13,0,10*ROW('Hygiene Data'!D73))="","",OFFSET('Hygiene Data'!$D$13,0,10*ROW('Hygiene Data'!D73)))</f>
        <v/>
      </c>
      <c r="DR79" s="353" t="str">
        <f ca="1">+IF(OFFSET('Hygiene Data'!$E$11,0,10*ROW('Hygiene Data'!E73))="","",OFFSET('Hygiene Data'!$E$11,0,10*ROW('Hygiene Data'!E73)))</f>
        <v/>
      </c>
      <c r="DS79" s="353" t="str">
        <f ca="1">+IF(OFFSET('Hygiene Data'!$E$12,0,10*ROW('Hygiene Data'!E73))="","",OFFSET('Hygiene Data'!$E$12,0,10*ROW('Hygiene Data'!E73)))</f>
        <v/>
      </c>
      <c r="DT79" s="353" t="str">
        <f ca="1">+IF(OFFSET('Hygiene Data'!$E$13,0,10*ROW('Hygiene Data'!E73))="","",OFFSET('Hygiene Data'!$E$13,0,10*ROW('Hygiene Data'!E73)))</f>
        <v/>
      </c>
      <c r="DU79" s="353" t="str">
        <f ca="1">+IF(OFFSET('Hygiene Data'!$F$11,0,10*ROW('Hygiene Data'!F73))="","",OFFSET('Hygiene Data'!$F$11,0,10*ROW('Hygiene Data'!F73)))</f>
        <v/>
      </c>
      <c r="DV79" s="353" t="str">
        <f ca="1">+IF(OFFSET('Hygiene Data'!$F$12,0,10*ROW('Hygiene Data'!F73))="","",OFFSET('Hygiene Data'!$F$12,0,10*ROW('Hygiene Data'!F73)))</f>
        <v/>
      </c>
      <c r="DW79" s="353" t="str">
        <f ca="1">+IF(OFFSET('Hygiene Data'!$F$13,0,10*ROW('Hygiene Data'!F73))="","",OFFSET('Hygiene Data'!$F$13,0,10*ROW('Hygiene Data'!F73)))</f>
        <v/>
      </c>
      <c r="DX79" s="353" t="str">
        <f ca="1">+IF(OFFSET('Hygiene Data'!$G$11,0,10*ROW('Hygiene Data'!G73))="","",OFFSET('Hygiene Data'!$G$11,0,10*ROW('Hygiene Data'!G73)))</f>
        <v/>
      </c>
      <c r="DY79" s="353" t="str">
        <f ca="1">+IF(OFFSET('Hygiene Data'!$G$12,0,10*ROW('Hygiene Data'!G73))="","",OFFSET('Hygiene Data'!$G$12,0,10*ROW('Hygiene Data'!G73)))</f>
        <v/>
      </c>
      <c r="DZ79" s="353" t="str">
        <f ca="1">+IF(OFFSET('Hygiene Data'!$G$13,0,10*ROW('Hygiene Data'!G73))="","",OFFSET('Hygiene Data'!$G$13,0,10*ROW('Hygiene Data'!G73)))</f>
        <v/>
      </c>
      <c r="EA79" s="353" t="str">
        <f ca="1">+IF(OFFSET('Hygiene Data'!$H$11,0,10*ROW('Hygiene Data'!H73))="","",OFFSET('Hygiene Data'!$H$11,0,10*ROW('Hygiene Data'!H73)))</f>
        <v/>
      </c>
      <c r="EB79" s="353" t="str">
        <f ca="1">+IF(OFFSET('Hygiene Data'!$H$12,0,10*ROW('Hygiene Data'!H73))="","",OFFSET('Hygiene Data'!$H$12,0,10*ROW('Hygiene Data'!H73)))</f>
        <v/>
      </c>
      <c r="EC79" s="353" t="str">
        <f ca="1">+IF(OFFSET('Hygiene Data'!$H$13,0,10*ROW('Hygiene Data'!H73))="","",OFFSET('Hygiene Data'!$H$13,0,10*ROW('Hygiene Data'!H73)))</f>
        <v/>
      </c>
      <c r="ED79" s="353" t="str">
        <f ca="1">+IF(OFFSET('Hygiene Data'!$I$11,0,10*ROW('Hygiene Data'!I73))="","",OFFSET('Hygiene Data'!$I$11,0,10*ROW('Hygiene Data'!I73)))</f>
        <v/>
      </c>
      <c r="EE79" s="353" t="str">
        <f ca="1">+IF(OFFSET('Hygiene Data'!$I$12,0,10*ROW('Hygiene Data'!I73))="","",OFFSET('Hygiene Data'!$I$12,0,10*ROW('Hygiene Data'!I73)))</f>
        <v/>
      </c>
      <c r="EF79" s="353" t="str">
        <f ca="1">+IF(OFFSET('Hygiene Data'!$I$13,0,10*ROW('Hygiene Data'!I73))="","",OFFSET('Hygiene Data'!$I$13,0,10*ROW('Hygiene Data'!I73)))</f>
        <v/>
      </c>
    </row>
    <row r="80" spans="1:136" x14ac:dyDescent="0.25">
      <c r="A80" s="462" t="str">
        <f ca="1">+IF(OFFSET('Water Data'!$B$2,0,10*ROW('Water Data'!E74))="","",OFFSET('Water Data'!$B$2,0,10*ROW('Water Data'!E74)))</f>
        <v/>
      </c>
      <c r="B80" s="46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89" t="str">
        <f t="shared" ca="1" si="1"/>
        <v/>
      </c>
      <c r="D80" s="49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6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3" t="str">
        <f ca="1">+IF(OFFSET('Water Data'!$D$27,0,10*ROW('Water Data'!D74))="","",OFFSET('Water Data'!$D$27,0,10*ROW('Water Data'!D74)))</f>
        <v/>
      </c>
      <c r="BT80" s="353" t="str">
        <f ca="1">+IF(OFFSET('Water Data'!$D$28,0,10*ROW('Water Data'!D74))="","",OFFSET('Water Data'!$D$28,0,10*ROW('Water Data'!D74)))</f>
        <v/>
      </c>
      <c r="BU80" s="353" t="str">
        <f ca="1">+IF(OFFSET('Water Data'!$D$29,0,10*ROW('Water Data'!D74))="","",OFFSET('Water Data'!$D$29,0,10*ROW('Water Data'!D74)))</f>
        <v/>
      </c>
      <c r="BV80" s="353" t="str">
        <f ca="1">+IF(OFFSET('Water Data'!$E$27,0,10*ROW('Water Data'!E74))="","",OFFSET('Water Data'!$E$27,0,10*ROW('Water Data'!E74)))</f>
        <v/>
      </c>
      <c r="BW80" s="353" t="str">
        <f ca="1">+IF(OFFSET('Water Data'!$E$28,0,10*ROW('Water Data'!E74))="","",OFFSET('Water Data'!$E$28,0,10*ROW('Water Data'!E74)))</f>
        <v/>
      </c>
      <c r="BX80" s="353" t="str">
        <f ca="1">+IF(OFFSET('Water Data'!$E$29,0,10*ROW('Water Data'!E74))="","",OFFSET('Water Data'!$E$29,0,10*ROW('Water Data'!E74)))</f>
        <v/>
      </c>
      <c r="BY80" s="353" t="str">
        <f ca="1">+IF(OFFSET('Water Data'!$F$27,0,10*ROW('Water Data'!F74))="","",OFFSET('Water Data'!$F$27,0,10*ROW('Water Data'!F74)))</f>
        <v/>
      </c>
      <c r="BZ80" s="353" t="str">
        <f ca="1">+IF(OFFSET('Water Data'!$F$28,0,10*ROW('Water Data'!F74))="","",OFFSET('Water Data'!$F$28,0,10*ROW('Water Data'!F74)))</f>
        <v/>
      </c>
      <c r="CA80" s="353" t="str">
        <f ca="1">+IF(OFFSET('Water Data'!$F$29,0,10*ROW('Water Data'!F74))="","",OFFSET('Water Data'!$F$29,0,10*ROW('Water Data'!F74)))</f>
        <v/>
      </c>
      <c r="CB80" s="353" t="str">
        <f ca="1">+IF(OFFSET('Water Data'!$G$27,0,10*ROW('Water Data'!G74))="","",OFFSET('Water Data'!$G$27,0,10*ROW('Water Data'!G74)))</f>
        <v/>
      </c>
      <c r="CC80" s="353" t="str">
        <f ca="1">+IF(OFFSET('Water Data'!$G$28,0,10*ROW('Water Data'!G74))="","",OFFSET('Water Data'!$G$28,0,10*ROW('Water Data'!G74)))</f>
        <v/>
      </c>
      <c r="CD80" s="353" t="str">
        <f ca="1">+IF(OFFSET('Water Data'!$G$29,0,10*ROW('Water Data'!G74))="","",OFFSET('Water Data'!$G$29,0,10*ROW('Water Data'!G74)))</f>
        <v/>
      </c>
      <c r="CE80" s="353" t="str">
        <f ca="1">+IF(OFFSET('Water Data'!$H$27,0,10*ROW('Water Data'!H74))="","",OFFSET('Water Data'!$H$27,0,10*ROW('Water Data'!H74)))</f>
        <v/>
      </c>
      <c r="CF80" s="353" t="str">
        <f ca="1">+IF(OFFSET('Water Data'!$H$28,0,10*ROW('Water Data'!H74))="","",OFFSET('Water Data'!$H$28,0,10*ROW('Water Data'!H74)))</f>
        <v/>
      </c>
      <c r="CG80" s="353" t="str">
        <f ca="1">+IF(OFFSET('Water Data'!$H$29,0,10*ROW('Water Data'!H74))="","",OFFSET('Water Data'!$H$29,0,10*ROW('Water Data'!H74)))</f>
        <v/>
      </c>
      <c r="CH80" s="353" t="str">
        <f ca="1">+IF(OFFSET('Water Data'!$I$27,0,10*ROW('Water Data'!I74))="","",OFFSET('Water Data'!$I$27,0,10*ROW('Water Data'!I74)))</f>
        <v/>
      </c>
      <c r="CI80" s="353" t="str">
        <f ca="1">+IF(OFFSET('Water Data'!$I$28,0,10*ROW('Water Data'!I74))="","",OFFSET('Water Data'!$I$28,0,10*ROW('Water Data'!I74)))</f>
        <v/>
      </c>
      <c r="CJ80" s="353" t="str">
        <f ca="1">+IF(OFFSET('Water Data'!$I$29,0,10*ROW('Water Data'!I74))="","",OFFSET('Water Data'!$I$29,0,10*ROW('Water Data'!I74)))</f>
        <v/>
      </c>
      <c r="CK80" s="353" t="str">
        <f ca="1">+IF(OFFSET('Sanitation Data'!$D$28,0,10*ROW('Sanitation Data'!D74))="","",OFFSET('Sanitation Data'!$D$28,0,10*ROW('Sanitation Data'!D74)))</f>
        <v/>
      </c>
      <c r="CL80" s="353" t="str">
        <f ca="1">+IF(OFFSET('Sanitation Data'!$D$29,0,10*ROW('Sanitation Data'!D74))="","",OFFSET('Sanitation Data'!$D$29,0,10*ROW('Sanitation Data'!D74)))</f>
        <v/>
      </c>
      <c r="CM80" s="353" t="str">
        <f ca="1">+IF(OFFSET('Sanitation Data'!$D$30,0,10*ROW('Sanitation Data'!D74))="","",OFFSET('Sanitation Data'!$D$30,0,10*ROW('Sanitation Data'!D74)))</f>
        <v/>
      </c>
      <c r="CN80" s="353" t="str">
        <f ca="1">+IF(OFFSET('Sanitation Data'!$D$31,0,10*ROW('Sanitation Data'!D74))="","",OFFSET('Sanitation Data'!$D$31,0,10*ROW('Sanitation Data'!D74)))</f>
        <v/>
      </c>
      <c r="CO80" s="353" t="str">
        <f ca="1">+IF(OFFSET('Sanitation Data'!$D$32,0,10*ROW('Sanitation Data'!D74))="","",OFFSET('Sanitation Data'!$D$32,0,10*ROW('Sanitation Data'!D74)))</f>
        <v/>
      </c>
      <c r="CP80" s="353" t="str">
        <f ca="1">+IF(OFFSET('Sanitation Data'!$E$28,0,10*ROW('Sanitation Data'!E74))="","",OFFSET('Sanitation Data'!$E$28,0,10*ROW('Sanitation Data'!E74)))</f>
        <v/>
      </c>
      <c r="CQ80" s="353" t="str">
        <f ca="1">+IF(OFFSET('Sanitation Data'!$E$29,0,10*ROW('Sanitation Data'!E74))="","",OFFSET('Sanitation Data'!$E$29,0,10*ROW('Sanitation Data'!E74)))</f>
        <v/>
      </c>
      <c r="CR80" s="353" t="str">
        <f ca="1">+IF(OFFSET('Sanitation Data'!$E$30,0,10*ROW('Sanitation Data'!E74))="","",OFFSET('Sanitation Data'!$E$30,0,10*ROW('Sanitation Data'!E74)))</f>
        <v/>
      </c>
      <c r="CS80" s="353" t="str">
        <f ca="1">+IF(OFFSET('Sanitation Data'!$E$31,0,10*ROW('Sanitation Data'!E74))="","",OFFSET('Sanitation Data'!$E$31,0,10*ROW('Sanitation Data'!E74)))</f>
        <v/>
      </c>
      <c r="CT80" s="353" t="str">
        <f ca="1">+IF(OFFSET('Sanitation Data'!$E$32,0,10*ROW('Sanitation Data'!E74))="","",OFFSET('Sanitation Data'!$E$32,0,10*ROW('Sanitation Data'!E74)))</f>
        <v/>
      </c>
      <c r="CU80" s="353" t="str">
        <f ca="1">+IF(OFFSET('Sanitation Data'!$F$28,0,10*ROW('Sanitation Data'!F74))="","",OFFSET('Sanitation Data'!$F$28,0,10*ROW('Sanitation Data'!F74)))</f>
        <v/>
      </c>
      <c r="CV80" s="353" t="str">
        <f ca="1">+IF(OFFSET('Sanitation Data'!$F$29,0,10*ROW('Sanitation Data'!F74))="","",OFFSET('Sanitation Data'!$F$29,0,10*ROW('Sanitation Data'!F74)))</f>
        <v/>
      </c>
      <c r="CW80" s="353" t="str">
        <f ca="1">+IF(OFFSET('Sanitation Data'!$F$30,0,10*ROW('Sanitation Data'!F74))="","",OFFSET('Sanitation Data'!$F$30,0,10*ROW('Sanitation Data'!F74)))</f>
        <v/>
      </c>
      <c r="CX80" s="353" t="str">
        <f ca="1">+IF(OFFSET('Sanitation Data'!$F$31,0,10*ROW('Sanitation Data'!F74))="","",OFFSET('Sanitation Data'!$F$31,0,10*ROW('Sanitation Data'!F74)))</f>
        <v/>
      </c>
      <c r="CY80" s="353" t="str">
        <f ca="1">+IF(OFFSET('Sanitation Data'!$F$32,0,10*ROW('Sanitation Data'!F74))="","",OFFSET('Sanitation Data'!$F$32,0,10*ROW('Sanitation Data'!F74)))</f>
        <v/>
      </c>
      <c r="CZ80" s="353" t="str">
        <f ca="1">+IF(OFFSET('Sanitation Data'!$G$28,0,10*ROW('Sanitation Data'!G74))="","",OFFSET('Sanitation Data'!$G$28,0,10*ROW('Sanitation Data'!G74)))</f>
        <v/>
      </c>
      <c r="DA80" s="353" t="str">
        <f ca="1">+IF(OFFSET('Sanitation Data'!$G$29,0,10*ROW('Sanitation Data'!G74))="","",OFFSET('Sanitation Data'!$G$29,0,10*ROW('Sanitation Data'!G74)))</f>
        <v/>
      </c>
      <c r="DB80" s="353" t="str">
        <f ca="1">+IF(OFFSET('Sanitation Data'!$G$30,0,10*ROW('Sanitation Data'!G74))="","",OFFSET('Sanitation Data'!$G$30,0,10*ROW('Sanitation Data'!G74)))</f>
        <v/>
      </c>
      <c r="DC80" s="353" t="str">
        <f ca="1">+IF(OFFSET('Sanitation Data'!$G$31,0,10*ROW('Sanitation Data'!G74))="","",OFFSET('Sanitation Data'!$G$31,0,10*ROW('Sanitation Data'!G74)))</f>
        <v/>
      </c>
      <c r="DD80" s="353" t="str">
        <f ca="1">+IF(OFFSET('Sanitation Data'!$G$32,0,10*ROW('Sanitation Data'!G74))="","",OFFSET('Sanitation Data'!$G$32,0,10*ROW('Sanitation Data'!G74)))</f>
        <v/>
      </c>
      <c r="DE80" s="353" t="str">
        <f ca="1">+IF(OFFSET('Sanitation Data'!$H$28,0,10*ROW('Sanitation Data'!H74))="","",OFFSET('Sanitation Data'!$H$28,0,10*ROW('Sanitation Data'!H74)))</f>
        <v/>
      </c>
      <c r="DF80" s="353" t="str">
        <f ca="1">+IF(OFFSET('Sanitation Data'!$H$29,0,10*ROW('Sanitation Data'!H74))="","",OFFSET('Sanitation Data'!$H$29,0,10*ROW('Sanitation Data'!H74)))</f>
        <v/>
      </c>
      <c r="DG80" s="353" t="str">
        <f ca="1">+IF(OFFSET('Sanitation Data'!$H$30,0,10*ROW('Sanitation Data'!H74))="","",OFFSET('Sanitation Data'!$H$30,0,10*ROW('Sanitation Data'!H74)))</f>
        <v/>
      </c>
      <c r="DH80" s="353" t="str">
        <f ca="1">+IF(OFFSET('Sanitation Data'!$H$31,0,10*ROW('Sanitation Data'!H74))="","",OFFSET('Sanitation Data'!$H$31,0,10*ROW('Sanitation Data'!H74)))</f>
        <v/>
      </c>
      <c r="DI80" s="353" t="str">
        <f ca="1">+IF(OFFSET('Sanitation Data'!$H$32,0,10*ROW('Sanitation Data'!H74))="","",OFFSET('Sanitation Data'!$H$32,0,10*ROW('Sanitation Data'!H74)))</f>
        <v/>
      </c>
      <c r="DJ80" s="353" t="str">
        <f ca="1">+IF(OFFSET('Sanitation Data'!$I$28,0,10*ROW('Sanitation Data'!I74))="","",OFFSET('Sanitation Data'!$I$28,0,10*ROW('Sanitation Data'!I74)))</f>
        <v/>
      </c>
      <c r="DK80" s="353" t="str">
        <f ca="1">+IF(OFFSET('Sanitation Data'!$I$29,0,10*ROW('Sanitation Data'!I74))="","",OFFSET('Sanitation Data'!$I$29,0,10*ROW('Sanitation Data'!I74)))</f>
        <v/>
      </c>
      <c r="DL80" s="353" t="str">
        <f ca="1">+IF(OFFSET('Sanitation Data'!$I$30,0,10*ROW('Sanitation Data'!I74))="","",OFFSET('Sanitation Data'!$I$30,0,10*ROW('Sanitation Data'!I74)))</f>
        <v/>
      </c>
      <c r="DM80" s="353" t="str">
        <f ca="1">+IF(OFFSET('Sanitation Data'!$I$31,0,10*ROW('Sanitation Data'!I74))="","",OFFSET('Sanitation Data'!$I$31,0,10*ROW('Sanitation Data'!I74)))</f>
        <v/>
      </c>
      <c r="DN80" s="353" t="str">
        <f ca="1">+IF(OFFSET('Sanitation Data'!$I$32,0,10*ROW('Sanitation Data'!I74))="","",OFFSET('Sanitation Data'!$I$32,0,10*ROW('Sanitation Data'!I74)))</f>
        <v/>
      </c>
      <c r="DO80" s="353" t="str">
        <f ca="1">+IF(OFFSET('Hygiene Data'!$D$11,0,10*ROW('Hygiene Data'!D74))="","",OFFSET('Hygiene Data'!$D$11,0,10*ROW('Hygiene Data'!D74)))</f>
        <v/>
      </c>
      <c r="DP80" s="353" t="str">
        <f ca="1">+IF(OFFSET('Hygiene Data'!$D$12,0,10*ROW('Hygiene Data'!D74))="","",OFFSET('Hygiene Data'!$D$12,0,10*ROW('Hygiene Data'!D74)))</f>
        <v/>
      </c>
      <c r="DQ80" s="353" t="str">
        <f ca="1">+IF(OFFSET('Hygiene Data'!$D$13,0,10*ROW('Hygiene Data'!D74))="","",OFFSET('Hygiene Data'!$D$13,0,10*ROW('Hygiene Data'!D74)))</f>
        <v/>
      </c>
      <c r="DR80" s="353" t="str">
        <f ca="1">+IF(OFFSET('Hygiene Data'!$E$11,0,10*ROW('Hygiene Data'!E74))="","",OFFSET('Hygiene Data'!$E$11,0,10*ROW('Hygiene Data'!E74)))</f>
        <v/>
      </c>
      <c r="DS80" s="353" t="str">
        <f ca="1">+IF(OFFSET('Hygiene Data'!$E$12,0,10*ROW('Hygiene Data'!E74))="","",OFFSET('Hygiene Data'!$E$12,0,10*ROW('Hygiene Data'!E74)))</f>
        <v/>
      </c>
      <c r="DT80" s="353" t="str">
        <f ca="1">+IF(OFFSET('Hygiene Data'!$E$13,0,10*ROW('Hygiene Data'!E74))="","",OFFSET('Hygiene Data'!$E$13,0,10*ROW('Hygiene Data'!E74)))</f>
        <v/>
      </c>
      <c r="DU80" s="353" t="str">
        <f ca="1">+IF(OFFSET('Hygiene Data'!$F$11,0,10*ROW('Hygiene Data'!F74))="","",OFFSET('Hygiene Data'!$F$11,0,10*ROW('Hygiene Data'!F74)))</f>
        <v/>
      </c>
      <c r="DV80" s="353" t="str">
        <f ca="1">+IF(OFFSET('Hygiene Data'!$F$12,0,10*ROW('Hygiene Data'!F74))="","",OFFSET('Hygiene Data'!$F$12,0,10*ROW('Hygiene Data'!F74)))</f>
        <v/>
      </c>
      <c r="DW80" s="353" t="str">
        <f ca="1">+IF(OFFSET('Hygiene Data'!$F$13,0,10*ROW('Hygiene Data'!F74))="","",OFFSET('Hygiene Data'!$F$13,0,10*ROW('Hygiene Data'!F74)))</f>
        <v/>
      </c>
      <c r="DX80" s="353" t="str">
        <f ca="1">+IF(OFFSET('Hygiene Data'!$G$11,0,10*ROW('Hygiene Data'!G74))="","",OFFSET('Hygiene Data'!$G$11,0,10*ROW('Hygiene Data'!G74)))</f>
        <v/>
      </c>
      <c r="DY80" s="353" t="str">
        <f ca="1">+IF(OFFSET('Hygiene Data'!$G$12,0,10*ROW('Hygiene Data'!G74))="","",OFFSET('Hygiene Data'!$G$12,0,10*ROW('Hygiene Data'!G74)))</f>
        <v/>
      </c>
      <c r="DZ80" s="353" t="str">
        <f ca="1">+IF(OFFSET('Hygiene Data'!$G$13,0,10*ROW('Hygiene Data'!G74))="","",OFFSET('Hygiene Data'!$G$13,0,10*ROW('Hygiene Data'!G74)))</f>
        <v/>
      </c>
      <c r="EA80" s="353" t="str">
        <f ca="1">+IF(OFFSET('Hygiene Data'!$H$11,0,10*ROW('Hygiene Data'!H74))="","",OFFSET('Hygiene Data'!$H$11,0,10*ROW('Hygiene Data'!H74)))</f>
        <v/>
      </c>
      <c r="EB80" s="353" t="str">
        <f ca="1">+IF(OFFSET('Hygiene Data'!$H$12,0,10*ROW('Hygiene Data'!H74))="","",OFFSET('Hygiene Data'!$H$12,0,10*ROW('Hygiene Data'!H74)))</f>
        <v/>
      </c>
      <c r="EC80" s="353" t="str">
        <f ca="1">+IF(OFFSET('Hygiene Data'!$H$13,0,10*ROW('Hygiene Data'!H74))="","",OFFSET('Hygiene Data'!$H$13,0,10*ROW('Hygiene Data'!H74)))</f>
        <v/>
      </c>
      <c r="ED80" s="353" t="str">
        <f ca="1">+IF(OFFSET('Hygiene Data'!$I$11,0,10*ROW('Hygiene Data'!I74))="","",OFFSET('Hygiene Data'!$I$11,0,10*ROW('Hygiene Data'!I74)))</f>
        <v/>
      </c>
      <c r="EE80" s="353" t="str">
        <f ca="1">+IF(OFFSET('Hygiene Data'!$I$12,0,10*ROW('Hygiene Data'!I74))="","",OFFSET('Hygiene Data'!$I$12,0,10*ROW('Hygiene Data'!I74)))</f>
        <v/>
      </c>
      <c r="EF80" s="353" t="str">
        <f ca="1">+IF(OFFSET('Hygiene Data'!$I$13,0,10*ROW('Hygiene Data'!I74))="","",OFFSET('Hygiene Data'!$I$13,0,10*ROW('Hygiene Data'!I74)))</f>
        <v/>
      </c>
    </row>
    <row r="81" spans="1:136" x14ac:dyDescent="0.25">
      <c r="A81" s="462" t="str">
        <f ca="1">+IF(OFFSET('Water Data'!$B$2,0,10*ROW('Water Data'!E75))="","",OFFSET('Water Data'!$B$2,0,10*ROW('Water Data'!E75)))</f>
        <v/>
      </c>
      <c r="B81" s="46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89" t="str">
        <f t="shared" ca="1" si="1"/>
        <v/>
      </c>
      <c r="D81" s="49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6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3" t="str">
        <f ca="1">+IF(OFFSET('Water Data'!$D$27,0,10*ROW('Water Data'!D75))="","",OFFSET('Water Data'!$D$27,0,10*ROW('Water Data'!D75)))</f>
        <v/>
      </c>
      <c r="BT81" s="353" t="str">
        <f ca="1">+IF(OFFSET('Water Data'!$D$28,0,10*ROW('Water Data'!D75))="","",OFFSET('Water Data'!$D$28,0,10*ROW('Water Data'!D75)))</f>
        <v/>
      </c>
      <c r="BU81" s="353" t="str">
        <f ca="1">+IF(OFFSET('Water Data'!$D$29,0,10*ROW('Water Data'!D75))="","",OFFSET('Water Data'!$D$29,0,10*ROW('Water Data'!D75)))</f>
        <v/>
      </c>
      <c r="BV81" s="353" t="str">
        <f ca="1">+IF(OFFSET('Water Data'!$E$27,0,10*ROW('Water Data'!E75))="","",OFFSET('Water Data'!$E$27,0,10*ROW('Water Data'!E75)))</f>
        <v/>
      </c>
      <c r="BW81" s="353" t="str">
        <f ca="1">+IF(OFFSET('Water Data'!$E$28,0,10*ROW('Water Data'!E75))="","",OFFSET('Water Data'!$E$28,0,10*ROW('Water Data'!E75)))</f>
        <v/>
      </c>
      <c r="BX81" s="353" t="str">
        <f ca="1">+IF(OFFSET('Water Data'!$E$29,0,10*ROW('Water Data'!E75))="","",OFFSET('Water Data'!$E$29,0,10*ROW('Water Data'!E75)))</f>
        <v/>
      </c>
      <c r="BY81" s="353" t="str">
        <f ca="1">+IF(OFFSET('Water Data'!$F$27,0,10*ROW('Water Data'!F75))="","",OFFSET('Water Data'!$F$27,0,10*ROW('Water Data'!F75)))</f>
        <v/>
      </c>
      <c r="BZ81" s="353" t="str">
        <f ca="1">+IF(OFFSET('Water Data'!$F$28,0,10*ROW('Water Data'!F75))="","",OFFSET('Water Data'!$F$28,0,10*ROW('Water Data'!F75)))</f>
        <v/>
      </c>
      <c r="CA81" s="353" t="str">
        <f ca="1">+IF(OFFSET('Water Data'!$F$29,0,10*ROW('Water Data'!F75))="","",OFFSET('Water Data'!$F$29,0,10*ROW('Water Data'!F75)))</f>
        <v/>
      </c>
      <c r="CB81" s="353" t="str">
        <f ca="1">+IF(OFFSET('Water Data'!$G$27,0,10*ROW('Water Data'!G75))="","",OFFSET('Water Data'!$G$27,0,10*ROW('Water Data'!G75)))</f>
        <v/>
      </c>
      <c r="CC81" s="353" t="str">
        <f ca="1">+IF(OFFSET('Water Data'!$G$28,0,10*ROW('Water Data'!G75))="","",OFFSET('Water Data'!$G$28,0,10*ROW('Water Data'!G75)))</f>
        <v/>
      </c>
      <c r="CD81" s="353" t="str">
        <f ca="1">+IF(OFFSET('Water Data'!$G$29,0,10*ROW('Water Data'!G75))="","",OFFSET('Water Data'!$G$29,0,10*ROW('Water Data'!G75)))</f>
        <v/>
      </c>
      <c r="CE81" s="353" t="str">
        <f ca="1">+IF(OFFSET('Water Data'!$H$27,0,10*ROW('Water Data'!H75))="","",OFFSET('Water Data'!$H$27,0,10*ROW('Water Data'!H75)))</f>
        <v/>
      </c>
      <c r="CF81" s="353" t="str">
        <f ca="1">+IF(OFFSET('Water Data'!$H$28,0,10*ROW('Water Data'!H75))="","",OFFSET('Water Data'!$H$28,0,10*ROW('Water Data'!H75)))</f>
        <v/>
      </c>
      <c r="CG81" s="353" t="str">
        <f ca="1">+IF(OFFSET('Water Data'!$H$29,0,10*ROW('Water Data'!H75))="","",OFFSET('Water Data'!$H$29,0,10*ROW('Water Data'!H75)))</f>
        <v/>
      </c>
      <c r="CH81" s="353" t="str">
        <f ca="1">+IF(OFFSET('Water Data'!$I$27,0,10*ROW('Water Data'!I75))="","",OFFSET('Water Data'!$I$27,0,10*ROW('Water Data'!I75)))</f>
        <v/>
      </c>
      <c r="CI81" s="353" t="str">
        <f ca="1">+IF(OFFSET('Water Data'!$I$28,0,10*ROW('Water Data'!I75))="","",OFFSET('Water Data'!$I$28,0,10*ROW('Water Data'!I75)))</f>
        <v/>
      </c>
      <c r="CJ81" s="353" t="str">
        <f ca="1">+IF(OFFSET('Water Data'!$I$29,0,10*ROW('Water Data'!I75))="","",OFFSET('Water Data'!$I$29,0,10*ROW('Water Data'!I75)))</f>
        <v/>
      </c>
      <c r="CK81" s="353" t="str">
        <f ca="1">+IF(OFFSET('Sanitation Data'!$D$28,0,10*ROW('Sanitation Data'!D75))="","",OFFSET('Sanitation Data'!$D$28,0,10*ROW('Sanitation Data'!D75)))</f>
        <v/>
      </c>
      <c r="CL81" s="353" t="str">
        <f ca="1">+IF(OFFSET('Sanitation Data'!$D$29,0,10*ROW('Sanitation Data'!D75))="","",OFFSET('Sanitation Data'!$D$29,0,10*ROW('Sanitation Data'!D75)))</f>
        <v/>
      </c>
      <c r="CM81" s="353" t="str">
        <f ca="1">+IF(OFFSET('Sanitation Data'!$D$30,0,10*ROW('Sanitation Data'!D75))="","",OFFSET('Sanitation Data'!$D$30,0,10*ROW('Sanitation Data'!D75)))</f>
        <v/>
      </c>
      <c r="CN81" s="353" t="str">
        <f ca="1">+IF(OFFSET('Sanitation Data'!$D$31,0,10*ROW('Sanitation Data'!D75))="","",OFFSET('Sanitation Data'!$D$31,0,10*ROW('Sanitation Data'!D75)))</f>
        <v/>
      </c>
      <c r="CO81" s="353" t="str">
        <f ca="1">+IF(OFFSET('Sanitation Data'!$D$32,0,10*ROW('Sanitation Data'!D75))="","",OFFSET('Sanitation Data'!$D$32,0,10*ROW('Sanitation Data'!D75)))</f>
        <v/>
      </c>
      <c r="CP81" s="353" t="str">
        <f ca="1">+IF(OFFSET('Sanitation Data'!$E$28,0,10*ROW('Sanitation Data'!E75))="","",OFFSET('Sanitation Data'!$E$28,0,10*ROW('Sanitation Data'!E75)))</f>
        <v/>
      </c>
      <c r="CQ81" s="353" t="str">
        <f ca="1">+IF(OFFSET('Sanitation Data'!$E$29,0,10*ROW('Sanitation Data'!E75))="","",OFFSET('Sanitation Data'!$E$29,0,10*ROW('Sanitation Data'!E75)))</f>
        <v/>
      </c>
      <c r="CR81" s="353" t="str">
        <f ca="1">+IF(OFFSET('Sanitation Data'!$E$30,0,10*ROW('Sanitation Data'!E75))="","",OFFSET('Sanitation Data'!$E$30,0,10*ROW('Sanitation Data'!E75)))</f>
        <v/>
      </c>
      <c r="CS81" s="353" t="str">
        <f ca="1">+IF(OFFSET('Sanitation Data'!$E$31,0,10*ROW('Sanitation Data'!E75))="","",OFFSET('Sanitation Data'!$E$31,0,10*ROW('Sanitation Data'!E75)))</f>
        <v/>
      </c>
      <c r="CT81" s="353" t="str">
        <f ca="1">+IF(OFFSET('Sanitation Data'!$E$32,0,10*ROW('Sanitation Data'!E75))="","",OFFSET('Sanitation Data'!$E$32,0,10*ROW('Sanitation Data'!E75)))</f>
        <v/>
      </c>
      <c r="CU81" s="353" t="str">
        <f ca="1">+IF(OFFSET('Sanitation Data'!$F$28,0,10*ROW('Sanitation Data'!F75))="","",OFFSET('Sanitation Data'!$F$28,0,10*ROW('Sanitation Data'!F75)))</f>
        <v/>
      </c>
      <c r="CV81" s="353" t="str">
        <f ca="1">+IF(OFFSET('Sanitation Data'!$F$29,0,10*ROW('Sanitation Data'!F75))="","",OFFSET('Sanitation Data'!$F$29,0,10*ROW('Sanitation Data'!F75)))</f>
        <v/>
      </c>
      <c r="CW81" s="353" t="str">
        <f ca="1">+IF(OFFSET('Sanitation Data'!$F$30,0,10*ROW('Sanitation Data'!F75))="","",OFFSET('Sanitation Data'!$F$30,0,10*ROW('Sanitation Data'!F75)))</f>
        <v/>
      </c>
      <c r="CX81" s="353" t="str">
        <f ca="1">+IF(OFFSET('Sanitation Data'!$F$31,0,10*ROW('Sanitation Data'!F75))="","",OFFSET('Sanitation Data'!$F$31,0,10*ROW('Sanitation Data'!F75)))</f>
        <v/>
      </c>
      <c r="CY81" s="353" t="str">
        <f ca="1">+IF(OFFSET('Sanitation Data'!$F$32,0,10*ROW('Sanitation Data'!F75))="","",OFFSET('Sanitation Data'!$F$32,0,10*ROW('Sanitation Data'!F75)))</f>
        <v/>
      </c>
      <c r="CZ81" s="353" t="str">
        <f ca="1">+IF(OFFSET('Sanitation Data'!$G$28,0,10*ROW('Sanitation Data'!G75))="","",OFFSET('Sanitation Data'!$G$28,0,10*ROW('Sanitation Data'!G75)))</f>
        <v/>
      </c>
      <c r="DA81" s="353" t="str">
        <f ca="1">+IF(OFFSET('Sanitation Data'!$G$29,0,10*ROW('Sanitation Data'!G75))="","",OFFSET('Sanitation Data'!$G$29,0,10*ROW('Sanitation Data'!G75)))</f>
        <v/>
      </c>
      <c r="DB81" s="353" t="str">
        <f ca="1">+IF(OFFSET('Sanitation Data'!$G$30,0,10*ROW('Sanitation Data'!G75))="","",OFFSET('Sanitation Data'!$G$30,0,10*ROW('Sanitation Data'!G75)))</f>
        <v/>
      </c>
      <c r="DC81" s="353" t="str">
        <f ca="1">+IF(OFFSET('Sanitation Data'!$G$31,0,10*ROW('Sanitation Data'!G75))="","",OFFSET('Sanitation Data'!$G$31,0,10*ROW('Sanitation Data'!G75)))</f>
        <v/>
      </c>
      <c r="DD81" s="353" t="str">
        <f ca="1">+IF(OFFSET('Sanitation Data'!$G$32,0,10*ROW('Sanitation Data'!G75))="","",OFFSET('Sanitation Data'!$G$32,0,10*ROW('Sanitation Data'!G75)))</f>
        <v/>
      </c>
      <c r="DE81" s="353" t="str">
        <f ca="1">+IF(OFFSET('Sanitation Data'!$H$28,0,10*ROW('Sanitation Data'!H75))="","",OFFSET('Sanitation Data'!$H$28,0,10*ROW('Sanitation Data'!H75)))</f>
        <v/>
      </c>
      <c r="DF81" s="353" t="str">
        <f ca="1">+IF(OFFSET('Sanitation Data'!$H$29,0,10*ROW('Sanitation Data'!H75))="","",OFFSET('Sanitation Data'!$H$29,0,10*ROW('Sanitation Data'!H75)))</f>
        <v/>
      </c>
      <c r="DG81" s="353" t="str">
        <f ca="1">+IF(OFFSET('Sanitation Data'!$H$30,0,10*ROW('Sanitation Data'!H75))="","",OFFSET('Sanitation Data'!$H$30,0,10*ROW('Sanitation Data'!H75)))</f>
        <v/>
      </c>
      <c r="DH81" s="353" t="str">
        <f ca="1">+IF(OFFSET('Sanitation Data'!$H$31,0,10*ROW('Sanitation Data'!H75))="","",OFFSET('Sanitation Data'!$H$31,0,10*ROW('Sanitation Data'!H75)))</f>
        <v/>
      </c>
      <c r="DI81" s="353" t="str">
        <f ca="1">+IF(OFFSET('Sanitation Data'!$H$32,0,10*ROW('Sanitation Data'!H75))="","",OFFSET('Sanitation Data'!$H$32,0,10*ROW('Sanitation Data'!H75)))</f>
        <v/>
      </c>
      <c r="DJ81" s="353" t="str">
        <f ca="1">+IF(OFFSET('Sanitation Data'!$I$28,0,10*ROW('Sanitation Data'!I75))="","",OFFSET('Sanitation Data'!$I$28,0,10*ROW('Sanitation Data'!I75)))</f>
        <v/>
      </c>
      <c r="DK81" s="353" t="str">
        <f ca="1">+IF(OFFSET('Sanitation Data'!$I$29,0,10*ROW('Sanitation Data'!I75))="","",OFFSET('Sanitation Data'!$I$29,0,10*ROW('Sanitation Data'!I75)))</f>
        <v/>
      </c>
      <c r="DL81" s="353" t="str">
        <f ca="1">+IF(OFFSET('Sanitation Data'!$I$30,0,10*ROW('Sanitation Data'!I75))="","",OFFSET('Sanitation Data'!$I$30,0,10*ROW('Sanitation Data'!I75)))</f>
        <v/>
      </c>
      <c r="DM81" s="353" t="str">
        <f ca="1">+IF(OFFSET('Sanitation Data'!$I$31,0,10*ROW('Sanitation Data'!I75))="","",OFFSET('Sanitation Data'!$I$31,0,10*ROW('Sanitation Data'!I75)))</f>
        <v/>
      </c>
      <c r="DN81" s="353" t="str">
        <f ca="1">+IF(OFFSET('Sanitation Data'!$I$32,0,10*ROW('Sanitation Data'!I75))="","",OFFSET('Sanitation Data'!$I$32,0,10*ROW('Sanitation Data'!I75)))</f>
        <v/>
      </c>
      <c r="DO81" s="353" t="str">
        <f ca="1">+IF(OFFSET('Hygiene Data'!$D$11,0,10*ROW('Hygiene Data'!D75))="","",OFFSET('Hygiene Data'!$D$11,0,10*ROW('Hygiene Data'!D75)))</f>
        <v/>
      </c>
      <c r="DP81" s="353" t="str">
        <f ca="1">+IF(OFFSET('Hygiene Data'!$D$12,0,10*ROW('Hygiene Data'!D75))="","",OFFSET('Hygiene Data'!$D$12,0,10*ROW('Hygiene Data'!D75)))</f>
        <v/>
      </c>
      <c r="DQ81" s="353" t="str">
        <f ca="1">+IF(OFFSET('Hygiene Data'!$D$13,0,10*ROW('Hygiene Data'!D75))="","",OFFSET('Hygiene Data'!$D$13,0,10*ROW('Hygiene Data'!D75)))</f>
        <v/>
      </c>
      <c r="DR81" s="353" t="str">
        <f ca="1">+IF(OFFSET('Hygiene Data'!$E$11,0,10*ROW('Hygiene Data'!E75))="","",OFFSET('Hygiene Data'!$E$11,0,10*ROW('Hygiene Data'!E75)))</f>
        <v/>
      </c>
      <c r="DS81" s="353" t="str">
        <f ca="1">+IF(OFFSET('Hygiene Data'!$E$12,0,10*ROW('Hygiene Data'!E75))="","",OFFSET('Hygiene Data'!$E$12,0,10*ROW('Hygiene Data'!E75)))</f>
        <v/>
      </c>
      <c r="DT81" s="353" t="str">
        <f ca="1">+IF(OFFSET('Hygiene Data'!$E$13,0,10*ROW('Hygiene Data'!E75))="","",OFFSET('Hygiene Data'!$E$13,0,10*ROW('Hygiene Data'!E75)))</f>
        <v/>
      </c>
      <c r="DU81" s="353" t="str">
        <f ca="1">+IF(OFFSET('Hygiene Data'!$F$11,0,10*ROW('Hygiene Data'!F75))="","",OFFSET('Hygiene Data'!$F$11,0,10*ROW('Hygiene Data'!F75)))</f>
        <v/>
      </c>
      <c r="DV81" s="353" t="str">
        <f ca="1">+IF(OFFSET('Hygiene Data'!$F$12,0,10*ROW('Hygiene Data'!F75))="","",OFFSET('Hygiene Data'!$F$12,0,10*ROW('Hygiene Data'!F75)))</f>
        <v/>
      </c>
      <c r="DW81" s="353" t="str">
        <f ca="1">+IF(OFFSET('Hygiene Data'!$F$13,0,10*ROW('Hygiene Data'!F75))="","",OFFSET('Hygiene Data'!$F$13,0,10*ROW('Hygiene Data'!F75)))</f>
        <v/>
      </c>
      <c r="DX81" s="353" t="str">
        <f ca="1">+IF(OFFSET('Hygiene Data'!$G$11,0,10*ROW('Hygiene Data'!G75))="","",OFFSET('Hygiene Data'!$G$11,0,10*ROW('Hygiene Data'!G75)))</f>
        <v/>
      </c>
      <c r="DY81" s="353" t="str">
        <f ca="1">+IF(OFFSET('Hygiene Data'!$G$12,0,10*ROW('Hygiene Data'!G75))="","",OFFSET('Hygiene Data'!$G$12,0,10*ROW('Hygiene Data'!G75)))</f>
        <v/>
      </c>
      <c r="DZ81" s="353" t="str">
        <f ca="1">+IF(OFFSET('Hygiene Data'!$G$13,0,10*ROW('Hygiene Data'!G75))="","",OFFSET('Hygiene Data'!$G$13,0,10*ROW('Hygiene Data'!G75)))</f>
        <v/>
      </c>
      <c r="EA81" s="353" t="str">
        <f ca="1">+IF(OFFSET('Hygiene Data'!$H$11,0,10*ROW('Hygiene Data'!H75))="","",OFFSET('Hygiene Data'!$H$11,0,10*ROW('Hygiene Data'!H75)))</f>
        <v/>
      </c>
      <c r="EB81" s="353" t="str">
        <f ca="1">+IF(OFFSET('Hygiene Data'!$H$12,0,10*ROW('Hygiene Data'!H75))="","",OFFSET('Hygiene Data'!$H$12,0,10*ROW('Hygiene Data'!H75)))</f>
        <v/>
      </c>
      <c r="EC81" s="353" t="str">
        <f ca="1">+IF(OFFSET('Hygiene Data'!$H$13,0,10*ROW('Hygiene Data'!H75))="","",OFFSET('Hygiene Data'!$H$13,0,10*ROW('Hygiene Data'!H75)))</f>
        <v/>
      </c>
      <c r="ED81" s="353" t="str">
        <f ca="1">+IF(OFFSET('Hygiene Data'!$I$11,0,10*ROW('Hygiene Data'!I75))="","",OFFSET('Hygiene Data'!$I$11,0,10*ROW('Hygiene Data'!I75)))</f>
        <v/>
      </c>
      <c r="EE81" s="353" t="str">
        <f ca="1">+IF(OFFSET('Hygiene Data'!$I$12,0,10*ROW('Hygiene Data'!I75))="","",OFFSET('Hygiene Data'!$I$12,0,10*ROW('Hygiene Data'!I75)))</f>
        <v/>
      </c>
      <c r="EF81" s="353" t="str">
        <f ca="1">+IF(OFFSET('Hygiene Data'!$I$13,0,10*ROW('Hygiene Data'!I75))="","",OFFSET('Hygiene Data'!$I$13,0,10*ROW('Hygiene Data'!I75)))</f>
        <v/>
      </c>
    </row>
    <row r="82" spans="1:136" x14ac:dyDescent="0.25">
      <c r="A82" s="462" t="str">
        <f ca="1">+IF(OFFSET('Water Data'!$B$2,0,10*ROW('Water Data'!E76))="","",OFFSET('Water Data'!$B$2,0,10*ROW('Water Data'!E76)))</f>
        <v/>
      </c>
      <c r="B82" s="46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89" t="str">
        <f t="shared" ca="1" si="1"/>
        <v/>
      </c>
      <c r="D82" s="49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6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3" t="str">
        <f ca="1">+IF(OFFSET('Water Data'!$D$27,0,10*ROW('Water Data'!D76))="","",OFFSET('Water Data'!$D$27,0,10*ROW('Water Data'!D76)))</f>
        <v/>
      </c>
      <c r="BT82" s="353" t="str">
        <f ca="1">+IF(OFFSET('Water Data'!$D$28,0,10*ROW('Water Data'!D76))="","",OFFSET('Water Data'!$D$28,0,10*ROW('Water Data'!D76)))</f>
        <v/>
      </c>
      <c r="BU82" s="353" t="str">
        <f ca="1">+IF(OFFSET('Water Data'!$D$29,0,10*ROW('Water Data'!D76))="","",OFFSET('Water Data'!$D$29,0,10*ROW('Water Data'!D76)))</f>
        <v/>
      </c>
      <c r="BV82" s="353" t="str">
        <f ca="1">+IF(OFFSET('Water Data'!$E$27,0,10*ROW('Water Data'!E76))="","",OFFSET('Water Data'!$E$27,0,10*ROW('Water Data'!E76)))</f>
        <v/>
      </c>
      <c r="BW82" s="353" t="str">
        <f ca="1">+IF(OFFSET('Water Data'!$E$28,0,10*ROW('Water Data'!E76))="","",OFFSET('Water Data'!$E$28,0,10*ROW('Water Data'!E76)))</f>
        <v/>
      </c>
      <c r="BX82" s="353" t="str">
        <f ca="1">+IF(OFFSET('Water Data'!$E$29,0,10*ROW('Water Data'!E76))="","",OFFSET('Water Data'!$E$29,0,10*ROW('Water Data'!E76)))</f>
        <v/>
      </c>
      <c r="BY82" s="353" t="str">
        <f ca="1">+IF(OFFSET('Water Data'!$F$27,0,10*ROW('Water Data'!F76))="","",OFFSET('Water Data'!$F$27,0,10*ROW('Water Data'!F76)))</f>
        <v/>
      </c>
      <c r="BZ82" s="353" t="str">
        <f ca="1">+IF(OFFSET('Water Data'!$F$28,0,10*ROW('Water Data'!F76))="","",OFFSET('Water Data'!$F$28,0,10*ROW('Water Data'!F76)))</f>
        <v/>
      </c>
      <c r="CA82" s="353" t="str">
        <f ca="1">+IF(OFFSET('Water Data'!$F$29,0,10*ROW('Water Data'!F76))="","",OFFSET('Water Data'!$F$29,0,10*ROW('Water Data'!F76)))</f>
        <v/>
      </c>
      <c r="CB82" s="353" t="str">
        <f ca="1">+IF(OFFSET('Water Data'!$G$27,0,10*ROW('Water Data'!G76))="","",OFFSET('Water Data'!$G$27,0,10*ROW('Water Data'!G76)))</f>
        <v/>
      </c>
      <c r="CC82" s="353" t="str">
        <f ca="1">+IF(OFFSET('Water Data'!$G$28,0,10*ROW('Water Data'!G76))="","",OFFSET('Water Data'!$G$28,0,10*ROW('Water Data'!G76)))</f>
        <v/>
      </c>
      <c r="CD82" s="353" t="str">
        <f ca="1">+IF(OFFSET('Water Data'!$G$29,0,10*ROW('Water Data'!G76))="","",OFFSET('Water Data'!$G$29,0,10*ROW('Water Data'!G76)))</f>
        <v/>
      </c>
      <c r="CE82" s="353" t="str">
        <f ca="1">+IF(OFFSET('Water Data'!$H$27,0,10*ROW('Water Data'!H76))="","",OFFSET('Water Data'!$H$27,0,10*ROW('Water Data'!H76)))</f>
        <v/>
      </c>
      <c r="CF82" s="353" t="str">
        <f ca="1">+IF(OFFSET('Water Data'!$H$28,0,10*ROW('Water Data'!H76))="","",OFFSET('Water Data'!$H$28,0,10*ROW('Water Data'!H76)))</f>
        <v/>
      </c>
      <c r="CG82" s="353" t="str">
        <f ca="1">+IF(OFFSET('Water Data'!$H$29,0,10*ROW('Water Data'!H76))="","",OFFSET('Water Data'!$H$29,0,10*ROW('Water Data'!H76)))</f>
        <v/>
      </c>
      <c r="CH82" s="353" t="str">
        <f ca="1">+IF(OFFSET('Water Data'!$I$27,0,10*ROW('Water Data'!I76))="","",OFFSET('Water Data'!$I$27,0,10*ROW('Water Data'!I76)))</f>
        <v/>
      </c>
      <c r="CI82" s="353" t="str">
        <f ca="1">+IF(OFFSET('Water Data'!$I$28,0,10*ROW('Water Data'!I76))="","",OFFSET('Water Data'!$I$28,0,10*ROW('Water Data'!I76)))</f>
        <v/>
      </c>
      <c r="CJ82" s="353" t="str">
        <f ca="1">+IF(OFFSET('Water Data'!$I$29,0,10*ROW('Water Data'!I76))="","",OFFSET('Water Data'!$I$29,0,10*ROW('Water Data'!I76)))</f>
        <v/>
      </c>
      <c r="CK82" s="353" t="str">
        <f ca="1">+IF(OFFSET('Sanitation Data'!$D$28,0,10*ROW('Sanitation Data'!D76))="","",OFFSET('Sanitation Data'!$D$28,0,10*ROW('Sanitation Data'!D76)))</f>
        <v/>
      </c>
      <c r="CL82" s="353" t="str">
        <f ca="1">+IF(OFFSET('Sanitation Data'!$D$29,0,10*ROW('Sanitation Data'!D76))="","",OFFSET('Sanitation Data'!$D$29,0,10*ROW('Sanitation Data'!D76)))</f>
        <v/>
      </c>
      <c r="CM82" s="353" t="str">
        <f ca="1">+IF(OFFSET('Sanitation Data'!$D$30,0,10*ROW('Sanitation Data'!D76))="","",OFFSET('Sanitation Data'!$D$30,0,10*ROW('Sanitation Data'!D76)))</f>
        <v/>
      </c>
      <c r="CN82" s="353" t="str">
        <f ca="1">+IF(OFFSET('Sanitation Data'!$D$31,0,10*ROW('Sanitation Data'!D76))="","",OFFSET('Sanitation Data'!$D$31,0,10*ROW('Sanitation Data'!D76)))</f>
        <v/>
      </c>
      <c r="CO82" s="353" t="str">
        <f ca="1">+IF(OFFSET('Sanitation Data'!$D$32,0,10*ROW('Sanitation Data'!D76))="","",OFFSET('Sanitation Data'!$D$32,0,10*ROW('Sanitation Data'!D76)))</f>
        <v/>
      </c>
      <c r="CP82" s="353" t="str">
        <f ca="1">+IF(OFFSET('Sanitation Data'!$E$28,0,10*ROW('Sanitation Data'!E76))="","",OFFSET('Sanitation Data'!$E$28,0,10*ROW('Sanitation Data'!E76)))</f>
        <v/>
      </c>
      <c r="CQ82" s="353" t="str">
        <f ca="1">+IF(OFFSET('Sanitation Data'!$E$29,0,10*ROW('Sanitation Data'!E76))="","",OFFSET('Sanitation Data'!$E$29,0,10*ROW('Sanitation Data'!E76)))</f>
        <v/>
      </c>
      <c r="CR82" s="353" t="str">
        <f ca="1">+IF(OFFSET('Sanitation Data'!$E$30,0,10*ROW('Sanitation Data'!E76))="","",OFFSET('Sanitation Data'!$E$30,0,10*ROW('Sanitation Data'!E76)))</f>
        <v/>
      </c>
      <c r="CS82" s="353" t="str">
        <f ca="1">+IF(OFFSET('Sanitation Data'!$E$31,0,10*ROW('Sanitation Data'!E76))="","",OFFSET('Sanitation Data'!$E$31,0,10*ROW('Sanitation Data'!E76)))</f>
        <v/>
      </c>
      <c r="CT82" s="353" t="str">
        <f ca="1">+IF(OFFSET('Sanitation Data'!$E$32,0,10*ROW('Sanitation Data'!E76))="","",OFFSET('Sanitation Data'!$E$32,0,10*ROW('Sanitation Data'!E76)))</f>
        <v/>
      </c>
      <c r="CU82" s="353" t="str">
        <f ca="1">+IF(OFFSET('Sanitation Data'!$F$28,0,10*ROW('Sanitation Data'!F76))="","",OFFSET('Sanitation Data'!$F$28,0,10*ROW('Sanitation Data'!F76)))</f>
        <v/>
      </c>
      <c r="CV82" s="353" t="str">
        <f ca="1">+IF(OFFSET('Sanitation Data'!$F$29,0,10*ROW('Sanitation Data'!F76))="","",OFFSET('Sanitation Data'!$F$29,0,10*ROW('Sanitation Data'!F76)))</f>
        <v/>
      </c>
      <c r="CW82" s="353" t="str">
        <f ca="1">+IF(OFFSET('Sanitation Data'!$F$30,0,10*ROW('Sanitation Data'!F76))="","",OFFSET('Sanitation Data'!$F$30,0,10*ROW('Sanitation Data'!F76)))</f>
        <v/>
      </c>
      <c r="CX82" s="353" t="str">
        <f ca="1">+IF(OFFSET('Sanitation Data'!$F$31,0,10*ROW('Sanitation Data'!F76))="","",OFFSET('Sanitation Data'!$F$31,0,10*ROW('Sanitation Data'!F76)))</f>
        <v/>
      </c>
      <c r="CY82" s="353" t="str">
        <f ca="1">+IF(OFFSET('Sanitation Data'!$F$32,0,10*ROW('Sanitation Data'!F76))="","",OFFSET('Sanitation Data'!$F$32,0,10*ROW('Sanitation Data'!F76)))</f>
        <v/>
      </c>
      <c r="CZ82" s="353" t="str">
        <f ca="1">+IF(OFFSET('Sanitation Data'!$G$28,0,10*ROW('Sanitation Data'!G76))="","",OFFSET('Sanitation Data'!$G$28,0,10*ROW('Sanitation Data'!G76)))</f>
        <v/>
      </c>
      <c r="DA82" s="353" t="str">
        <f ca="1">+IF(OFFSET('Sanitation Data'!$G$29,0,10*ROW('Sanitation Data'!G76))="","",OFFSET('Sanitation Data'!$G$29,0,10*ROW('Sanitation Data'!G76)))</f>
        <v/>
      </c>
      <c r="DB82" s="353" t="str">
        <f ca="1">+IF(OFFSET('Sanitation Data'!$G$30,0,10*ROW('Sanitation Data'!G76))="","",OFFSET('Sanitation Data'!$G$30,0,10*ROW('Sanitation Data'!G76)))</f>
        <v/>
      </c>
      <c r="DC82" s="353" t="str">
        <f ca="1">+IF(OFFSET('Sanitation Data'!$G$31,0,10*ROW('Sanitation Data'!G76))="","",OFFSET('Sanitation Data'!$G$31,0,10*ROW('Sanitation Data'!G76)))</f>
        <v/>
      </c>
      <c r="DD82" s="353" t="str">
        <f ca="1">+IF(OFFSET('Sanitation Data'!$G$32,0,10*ROW('Sanitation Data'!G76))="","",OFFSET('Sanitation Data'!$G$32,0,10*ROW('Sanitation Data'!G76)))</f>
        <v/>
      </c>
      <c r="DE82" s="353" t="str">
        <f ca="1">+IF(OFFSET('Sanitation Data'!$H$28,0,10*ROW('Sanitation Data'!H76))="","",OFFSET('Sanitation Data'!$H$28,0,10*ROW('Sanitation Data'!H76)))</f>
        <v/>
      </c>
      <c r="DF82" s="353" t="str">
        <f ca="1">+IF(OFFSET('Sanitation Data'!$H$29,0,10*ROW('Sanitation Data'!H76))="","",OFFSET('Sanitation Data'!$H$29,0,10*ROW('Sanitation Data'!H76)))</f>
        <v/>
      </c>
      <c r="DG82" s="353" t="str">
        <f ca="1">+IF(OFFSET('Sanitation Data'!$H$30,0,10*ROW('Sanitation Data'!H76))="","",OFFSET('Sanitation Data'!$H$30,0,10*ROW('Sanitation Data'!H76)))</f>
        <v/>
      </c>
      <c r="DH82" s="353" t="str">
        <f ca="1">+IF(OFFSET('Sanitation Data'!$H$31,0,10*ROW('Sanitation Data'!H76))="","",OFFSET('Sanitation Data'!$H$31,0,10*ROW('Sanitation Data'!H76)))</f>
        <v/>
      </c>
      <c r="DI82" s="353" t="str">
        <f ca="1">+IF(OFFSET('Sanitation Data'!$H$32,0,10*ROW('Sanitation Data'!H76))="","",OFFSET('Sanitation Data'!$H$32,0,10*ROW('Sanitation Data'!H76)))</f>
        <v/>
      </c>
      <c r="DJ82" s="353" t="str">
        <f ca="1">+IF(OFFSET('Sanitation Data'!$I$28,0,10*ROW('Sanitation Data'!I76))="","",OFFSET('Sanitation Data'!$I$28,0,10*ROW('Sanitation Data'!I76)))</f>
        <v/>
      </c>
      <c r="DK82" s="353" t="str">
        <f ca="1">+IF(OFFSET('Sanitation Data'!$I$29,0,10*ROW('Sanitation Data'!I76))="","",OFFSET('Sanitation Data'!$I$29,0,10*ROW('Sanitation Data'!I76)))</f>
        <v/>
      </c>
      <c r="DL82" s="353" t="str">
        <f ca="1">+IF(OFFSET('Sanitation Data'!$I$30,0,10*ROW('Sanitation Data'!I76))="","",OFFSET('Sanitation Data'!$I$30,0,10*ROW('Sanitation Data'!I76)))</f>
        <v/>
      </c>
      <c r="DM82" s="353" t="str">
        <f ca="1">+IF(OFFSET('Sanitation Data'!$I$31,0,10*ROW('Sanitation Data'!I76))="","",OFFSET('Sanitation Data'!$I$31,0,10*ROW('Sanitation Data'!I76)))</f>
        <v/>
      </c>
      <c r="DN82" s="353" t="str">
        <f ca="1">+IF(OFFSET('Sanitation Data'!$I$32,0,10*ROW('Sanitation Data'!I76))="","",OFFSET('Sanitation Data'!$I$32,0,10*ROW('Sanitation Data'!I76)))</f>
        <v/>
      </c>
      <c r="DO82" s="353" t="str">
        <f ca="1">+IF(OFFSET('Hygiene Data'!$D$11,0,10*ROW('Hygiene Data'!D76))="","",OFFSET('Hygiene Data'!$D$11,0,10*ROW('Hygiene Data'!D76)))</f>
        <v/>
      </c>
      <c r="DP82" s="353" t="str">
        <f ca="1">+IF(OFFSET('Hygiene Data'!$D$12,0,10*ROW('Hygiene Data'!D76))="","",OFFSET('Hygiene Data'!$D$12,0,10*ROW('Hygiene Data'!D76)))</f>
        <v/>
      </c>
      <c r="DQ82" s="353" t="str">
        <f ca="1">+IF(OFFSET('Hygiene Data'!$D$13,0,10*ROW('Hygiene Data'!D76))="","",OFFSET('Hygiene Data'!$D$13,0,10*ROW('Hygiene Data'!D76)))</f>
        <v/>
      </c>
      <c r="DR82" s="353" t="str">
        <f ca="1">+IF(OFFSET('Hygiene Data'!$E$11,0,10*ROW('Hygiene Data'!E76))="","",OFFSET('Hygiene Data'!$E$11,0,10*ROW('Hygiene Data'!E76)))</f>
        <v/>
      </c>
      <c r="DS82" s="353" t="str">
        <f ca="1">+IF(OFFSET('Hygiene Data'!$E$12,0,10*ROW('Hygiene Data'!E76))="","",OFFSET('Hygiene Data'!$E$12,0,10*ROW('Hygiene Data'!E76)))</f>
        <v/>
      </c>
      <c r="DT82" s="353" t="str">
        <f ca="1">+IF(OFFSET('Hygiene Data'!$E$13,0,10*ROW('Hygiene Data'!E76))="","",OFFSET('Hygiene Data'!$E$13,0,10*ROW('Hygiene Data'!E76)))</f>
        <v/>
      </c>
      <c r="DU82" s="353" t="str">
        <f ca="1">+IF(OFFSET('Hygiene Data'!$F$11,0,10*ROW('Hygiene Data'!F76))="","",OFFSET('Hygiene Data'!$F$11,0,10*ROW('Hygiene Data'!F76)))</f>
        <v/>
      </c>
      <c r="DV82" s="353" t="str">
        <f ca="1">+IF(OFFSET('Hygiene Data'!$F$12,0,10*ROW('Hygiene Data'!F76))="","",OFFSET('Hygiene Data'!$F$12,0,10*ROW('Hygiene Data'!F76)))</f>
        <v/>
      </c>
      <c r="DW82" s="353" t="str">
        <f ca="1">+IF(OFFSET('Hygiene Data'!$F$13,0,10*ROW('Hygiene Data'!F76))="","",OFFSET('Hygiene Data'!$F$13,0,10*ROW('Hygiene Data'!F76)))</f>
        <v/>
      </c>
      <c r="DX82" s="353" t="str">
        <f ca="1">+IF(OFFSET('Hygiene Data'!$G$11,0,10*ROW('Hygiene Data'!G76))="","",OFFSET('Hygiene Data'!$G$11,0,10*ROW('Hygiene Data'!G76)))</f>
        <v/>
      </c>
      <c r="DY82" s="353" t="str">
        <f ca="1">+IF(OFFSET('Hygiene Data'!$G$12,0,10*ROW('Hygiene Data'!G76))="","",OFFSET('Hygiene Data'!$G$12,0,10*ROW('Hygiene Data'!G76)))</f>
        <v/>
      </c>
      <c r="DZ82" s="353" t="str">
        <f ca="1">+IF(OFFSET('Hygiene Data'!$G$13,0,10*ROW('Hygiene Data'!G76))="","",OFFSET('Hygiene Data'!$G$13,0,10*ROW('Hygiene Data'!G76)))</f>
        <v/>
      </c>
      <c r="EA82" s="353" t="str">
        <f ca="1">+IF(OFFSET('Hygiene Data'!$H$11,0,10*ROW('Hygiene Data'!H76))="","",OFFSET('Hygiene Data'!$H$11,0,10*ROW('Hygiene Data'!H76)))</f>
        <v/>
      </c>
      <c r="EB82" s="353" t="str">
        <f ca="1">+IF(OFFSET('Hygiene Data'!$H$12,0,10*ROW('Hygiene Data'!H76))="","",OFFSET('Hygiene Data'!$H$12,0,10*ROW('Hygiene Data'!H76)))</f>
        <v/>
      </c>
      <c r="EC82" s="353" t="str">
        <f ca="1">+IF(OFFSET('Hygiene Data'!$H$13,0,10*ROW('Hygiene Data'!H76))="","",OFFSET('Hygiene Data'!$H$13,0,10*ROW('Hygiene Data'!H76)))</f>
        <v/>
      </c>
      <c r="ED82" s="353" t="str">
        <f ca="1">+IF(OFFSET('Hygiene Data'!$I$11,0,10*ROW('Hygiene Data'!I76))="","",OFFSET('Hygiene Data'!$I$11,0,10*ROW('Hygiene Data'!I76)))</f>
        <v/>
      </c>
      <c r="EE82" s="353" t="str">
        <f ca="1">+IF(OFFSET('Hygiene Data'!$I$12,0,10*ROW('Hygiene Data'!I76))="","",OFFSET('Hygiene Data'!$I$12,0,10*ROW('Hygiene Data'!I76)))</f>
        <v/>
      </c>
      <c r="EF82" s="353" t="str">
        <f ca="1">+IF(OFFSET('Hygiene Data'!$I$13,0,10*ROW('Hygiene Data'!I76))="","",OFFSET('Hygiene Data'!$I$13,0,10*ROW('Hygiene Data'!I76)))</f>
        <v/>
      </c>
    </row>
    <row r="83" spans="1:136" x14ac:dyDescent="0.25">
      <c r="A83" s="462" t="str">
        <f ca="1">+IF(OFFSET('Water Data'!$B$2,0,10*ROW('Water Data'!E77))="","",OFFSET('Water Data'!$B$2,0,10*ROW('Water Data'!E77)))</f>
        <v/>
      </c>
      <c r="B83" s="46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89" t="str">
        <f t="shared" ca="1" si="1"/>
        <v/>
      </c>
      <c r="D83" s="49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6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3" t="str">
        <f ca="1">+IF(OFFSET('Water Data'!$D$27,0,10*ROW('Water Data'!D77))="","",OFFSET('Water Data'!$D$27,0,10*ROW('Water Data'!D77)))</f>
        <v/>
      </c>
      <c r="BT83" s="353" t="str">
        <f ca="1">+IF(OFFSET('Water Data'!$D$28,0,10*ROW('Water Data'!D77))="","",OFFSET('Water Data'!$D$28,0,10*ROW('Water Data'!D77)))</f>
        <v/>
      </c>
      <c r="BU83" s="353" t="str">
        <f ca="1">+IF(OFFSET('Water Data'!$D$29,0,10*ROW('Water Data'!D77))="","",OFFSET('Water Data'!$D$29,0,10*ROW('Water Data'!D77)))</f>
        <v/>
      </c>
      <c r="BV83" s="353" t="str">
        <f ca="1">+IF(OFFSET('Water Data'!$E$27,0,10*ROW('Water Data'!E77))="","",OFFSET('Water Data'!$E$27,0,10*ROW('Water Data'!E77)))</f>
        <v/>
      </c>
      <c r="BW83" s="353" t="str">
        <f ca="1">+IF(OFFSET('Water Data'!$E$28,0,10*ROW('Water Data'!E77))="","",OFFSET('Water Data'!$E$28,0,10*ROW('Water Data'!E77)))</f>
        <v/>
      </c>
      <c r="BX83" s="353" t="str">
        <f ca="1">+IF(OFFSET('Water Data'!$E$29,0,10*ROW('Water Data'!E77))="","",OFFSET('Water Data'!$E$29,0,10*ROW('Water Data'!E77)))</f>
        <v/>
      </c>
      <c r="BY83" s="353" t="str">
        <f ca="1">+IF(OFFSET('Water Data'!$F$27,0,10*ROW('Water Data'!F77))="","",OFFSET('Water Data'!$F$27,0,10*ROW('Water Data'!F77)))</f>
        <v/>
      </c>
      <c r="BZ83" s="353" t="str">
        <f ca="1">+IF(OFFSET('Water Data'!$F$28,0,10*ROW('Water Data'!F77))="","",OFFSET('Water Data'!$F$28,0,10*ROW('Water Data'!F77)))</f>
        <v/>
      </c>
      <c r="CA83" s="353" t="str">
        <f ca="1">+IF(OFFSET('Water Data'!$F$29,0,10*ROW('Water Data'!F77))="","",OFFSET('Water Data'!$F$29,0,10*ROW('Water Data'!F77)))</f>
        <v/>
      </c>
      <c r="CB83" s="353" t="str">
        <f ca="1">+IF(OFFSET('Water Data'!$G$27,0,10*ROW('Water Data'!G77))="","",OFFSET('Water Data'!$G$27,0,10*ROW('Water Data'!G77)))</f>
        <v/>
      </c>
      <c r="CC83" s="353" t="str">
        <f ca="1">+IF(OFFSET('Water Data'!$G$28,0,10*ROW('Water Data'!G77))="","",OFFSET('Water Data'!$G$28,0,10*ROW('Water Data'!G77)))</f>
        <v/>
      </c>
      <c r="CD83" s="353" t="str">
        <f ca="1">+IF(OFFSET('Water Data'!$G$29,0,10*ROW('Water Data'!G77))="","",OFFSET('Water Data'!$G$29,0,10*ROW('Water Data'!G77)))</f>
        <v/>
      </c>
      <c r="CE83" s="353" t="str">
        <f ca="1">+IF(OFFSET('Water Data'!$H$27,0,10*ROW('Water Data'!H77))="","",OFFSET('Water Data'!$H$27,0,10*ROW('Water Data'!H77)))</f>
        <v/>
      </c>
      <c r="CF83" s="353" t="str">
        <f ca="1">+IF(OFFSET('Water Data'!$H$28,0,10*ROW('Water Data'!H77))="","",OFFSET('Water Data'!$H$28,0,10*ROW('Water Data'!H77)))</f>
        <v/>
      </c>
      <c r="CG83" s="353" t="str">
        <f ca="1">+IF(OFFSET('Water Data'!$H$29,0,10*ROW('Water Data'!H77))="","",OFFSET('Water Data'!$H$29,0,10*ROW('Water Data'!H77)))</f>
        <v/>
      </c>
      <c r="CH83" s="353" t="str">
        <f ca="1">+IF(OFFSET('Water Data'!$I$27,0,10*ROW('Water Data'!I77))="","",OFFSET('Water Data'!$I$27,0,10*ROW('Water Data'!I77)))</f>
        <v/>
      </c>
      <c r="CI83" s="353" t="str">
        <f ca="1">+IF(OFFSET('Water Data'!$I$28,0,10*ROW('Water Data'!I77))="","",OFFSET('Water Data'!$I$28,0,10*ROW('Water Data'!I77)))</f>
        <v/>
      </c>
      <c r="CJ83" s="353" t="str">
        <f ca="1">+IF(OFFSET('Water Data'!$I$29,0,10*ROW('Water Data'!I77))="","",OFFSET('Water Data'!$I$29,0,10*ROW('Water Data'!I77)))</f>
        <v/>
      </c>
      <c r="CK83" s="353" t="str">
        <f ca="1">+IF(OFFSET('Sanitation Data'!$D$28,0,10*ROW('Sanitation Data'!D77))="","",OFFSET('Sanitation Data'!$D$28,0,10*ROW('Sanitation Data'!D77)))</f>
        <v/>
      </c>
      <c r="CL83" s="353" t="str">
        <f ca="1">+IF(OFFSET('Sanitation Data'!$D$29,0,10*ROW('Sanitation Data'!D77))="","",OFFSET('Sanitation Data'!$D$29,0,10*ROW('Sanitation Data'!D77)))</f>
        <v/>
      </c>
      <c r="CM83" s="353" t="str">
        <f ca="1">+IF(OFFSET('Sanitation Data'!$D$30,0,10*ROW('Sanitation Data'!D77))="","",OFFSET('Sanitation Data'!$D$30,0,10*ROW('Sanitation Data'!D77)))</f>
        <v/>
      </c>
      <c r="CN83" s="353" t="str">
        <f ca="1">+IF(OFFSET('Sanitation Data'!$D$31,0,10*ROW('Sanitation Data'!D77))="","",OFFSET('Sanitation Data'!$D$31,0,10*ROW('Sanitation Data'!D77)))</f>
        <v/>
      </c>
      <c r="CO83" s="353" t="str">
        <f ca="1">+IF(OFFSET('Sanitation Data'!$D$32,0,10*ROW('Sanitation Data'!D77))="","",OFFSET('Sanitation Data'!$D$32,0,10*ROW('Sanitation Data'!D77)))</f>
        <v/>
      </c>
      <c r="CP83" s="353" t="str">
        <f ca="1">+IF(OFFSET('Sanitation Data'!$E$28,0,10*ROW('Sanitation Data'!E77))="","",OFFSET('Sanitation Data'!$E$28,0,10*ROW('Sanitation Data'!E77)))</f>
        <v/>
      </c>
      <c r="CQ83" s="353" t="str">
        <f ca="1">+IF(OFFSET('Sanitation Data'!$E$29,0,10*ROW('Sanitation Data'!E77))="","",OFFSET('Sanitation Data'!$E$29,0,10*ROW('Sanitation Data'!E77)))</f>
        <v/>
      </c>
      <c r="CR83" s="353" t="str">
        <f ca="1">+IF(OFFSET('Sanitation Data'!$E$30,0,10*ROW('Sanitation Data'!E77))="","",OFFSET('Sanitation Data'!$E$30,0,10*ROW('Sanitation Data'!E77)))</f>
        <v/>
      </c>
      <c r="CS83" s="353" t="str">
        <f ca="1">+IF(OFFSET('Sanitation Data'!$E$31,0,10*ROW('Sanitation Data'!E77))="","",OFFSET('Sanitation Data'!$E$31,0,10*ROW('Sanitation Data'!E77)))</f>
        <v/>
      </c>
      <c r="CT83" s="353" t="str">
        <f ca="1">+IF(OFFSET('Sanitation Data'!$E$32,0,10*ROW('Sanitation Data'!E77))="","",OFFSET('Sanitation Data'!$E$32,0,10*ROW('Sanitation Data'!E77)))</f>
        <v/>
      </c>
      <c r="CU83" s="353" t="str">
        <f ca="1">+IF(OFFSET('Sanitation Data'!$F$28,0,10*ROW('Sanitation Data'!F77))="","",OFFSET('Sanitation Data'!$F$28,0,10*ROW('Sanitation Data'!F77)))</f>
        <v/>
      </c>
      <c r="CV83" s="353" t="str">
        <f ca="1">+IF(OFFSET('Sanitation Data'!$F$29,0,10*ROW('Sanitation Data'!F77))="","",OFFSET('Sanitation Data'!$F$29,0,10*ROW('Sanitation Data'!F77)))</f>
        <v/>
      </c>
      <c r="CW83" s="353" t="str">
        <f ca="1">+IF(OFFSET('Sanitation Data'!$F$30,0,10*ROW('Sanitation Data'!F77))="","",OFFSET('Sanitation Data'!$F$30,0,10*ROW('Sanitation Data'!F77)))</f>
        <v/>
      </c>
      <c r="CX83" s="353" t="str">
        <f ca="1">+IF(OFFSET('Sanitation Data'!$F$31,0,10*ROW('Sanitation Data'!F77))="","",OFFSET('Sanitation Data'!$F$31,0,10*ROW('Sanitation Data'!F77)))</f>
        <v/>
      </c>
      <c r="CY83" s="353" t="str">
        <f ca="1">+IF(OFFSET('Sanitation Data'!$F$32,0,10*ROW('Sanitation Data'!F77))="","",OFFSET('Sanitation Data'!$F$32,0,10*ROW('Sanitation Data'!F77)))</f>
        <v/>
      </c>
      <c r="CZ83" s="353" t="str">
        <f ca="1">+IF(OFFSET('Sanitation Data'!$G$28,0,10*ROW('Sanitation Data'!G77))="","",OFFSET('Sanitation Data'!$G$28,0,10*ROW('Sanitation Data'!G77)))</f>
        <v/>
      </c>
      <c r="DA83" s="353" t="str">
        <f ca="1">+IF(OFFSET('Sanitation Data'!$G$29,0,10*ROW('Sanitation Data'!G77))="","",OFFSET('Sanitation Data'!$G$29,0,10*ROW('Sanitation Data'!G77)))</f>
        <v/>
      </c>
      <c r="DB83" s="353" t="str">
        <f ca="1">+IF(OFFSET('Sanitation Data'!$G$30,0,10*ROW('Sanitation Data'!G77))="","",OFFSET('Sanitation Data'!$G$30,0,10*ROW('Sanitation Data'!G77)))</f>
        <v/>
      </c>
      <c r="DC83" s="353" t="str">
        <f ca="1">+IF(OFFSET('Sanitation Data'!$G$31,0,10*ROW('Sanitation Data'!G77))="","",OFFSET('Sanitation Data'!$G$31,0,10*ROW('Sanitation Data'!G77)))</f>
        <v/>
      </c>
      <c r="DD83" s="353" t="str">
        <f ca="1">+IF(OFFSET('Sanitation Data'!$G$32,0,10*ROW('Sanitation Data'!G77))="","",OFFSET('Sanitation Data'!$G$32,0,10*ROW('Sanitation Data'!G77)))</f>
        <v/>
      </c>
      <c r="DE83" s="353" t="str">
        <f ca="1">+IF(OFFSET('Sanitation Data'!$H$28,0,10*ROW('Sanitation Data'!H77))="","",OFFSET('Sanitation Data'!$H$28,0,10*ROW('Sanitation Data'!H77)))</f>
        <v/>
      </c>
      <c r="DF83" s="353" t="str">
        <f ca="1">+IF(OFFSET('Sanitation Data'!$H$29,0,10*ROW('Sanitation Data'!H77))="","",OFFSET('Sanitation Data'!$H$29,0,10*ROW('Sanitation Data'!H77)))</f>
        <v/>
      </c>
      <c r="DG83" s="353" t="str">
        <f ca="1">+IF(OFFSET('Sanitation Data'!$H$30,0,10*ROW('Sanitation Data'!H77))="","",OFFSET('Sanitation Data'!$H$30,0,10*ROW('Sanitation Data'!H77)))</f>
        <v/>
      </c>
      <c r="DH83" s="353" t="str">
        <f ca="1">+IF(OFFSET('Sanitation Data'!$H$31,0,10*ROW('Sanitation Data'!H77))="","",OFFSET('Sanitation Data'!$H$31,0,10*ROW('Sanitation Data'!H77)))</f>
        <v/>
      </c>
      <c r="DI83" s="353" t="str">
        <f ca="1">+IF(OFFSET('Sanitation Data'!$H$32,0,10*ROW('Sanitation Data'!H77))="","",OFFSET('Sanitation Data'!$H$32,0,10*ROW('Sanitation Data'!H77)))</f>
        <v/>
      </c>
      <c r="DJ83" s="353" t="str">
        <f ca="1">+IF(OFFSET('Sanitation Data'!$I$28,0,10*ROW('Sanitation Data'!I77))="","",OFFSET('Sanitation Data'!$I$28,0,10*ROW('Sanitation Data'!I77)))</f>
        <v/>
      </c>
      <c r="DK83" s="353" t="str">
        <f ca="1">+IF(OFFSET('Sanitation Data'!$I$29,0,10*ROW('Sanitation Data'!I77))="","",OFFSET('Sanitation Data'!$I$29,0,10*ROW('Sanitation Data'!I77)))</f>
        <v/>
      </c>
      <c r="DL83" s="353" t="str">
        <f ca="1">+IF(OFFSET('Sanitation Data'!$I$30,0,10*ROW('Sanitation Data'!I77))="","",OFFSET('Sanitation Data'!$I$30,0,10*ROW('Sanitation Data'!I77)))</f>
        <v/>
      </c>
      <c r="DM83" s="353" t="str">
        <f ca="1">+IF(OFFSET('Sanitation Data'!$I$31,0,10*ROW('Sanitation Data'!I77))="","",OFFSET('Sanitation Data'!$I$31,0,10*ROW('Sanitation Data'!I77)))</f>
        <v/>
      </c>
      <c r="DN83" s="353" t="str">
        <f ca="1">+IF(OFFSET('Sanitation Data'!$I$32,0,10*ROW('Sanitation Data'!I77))="","",OFFSET('Sanitation Data'!$I$32,0,10*ROW('Sanitation Data'!I77)))</f>
        <v/>
      </c>
      <c r="DO83" s="353" t="str">
        <f ca="1">+IF(OFFSET('Hygiene Data'!$D$11,0,10*ROW('Hygiene Data'!D77))="","",OFFSET('Hygiene Data'!$D$11,0,10*ROW('Hygiene Data'!D77)))</f>
        <v/>
      </c>
      <c r="DP83" s="353" t="str">
        <f ca="1">+IF(OFFSET('Hygiene Data'!$D$12,0,10*ROW('Hygiene Data'!D77))="","",OFFSET('Hygiene Data'!$D$12,0,10*ROW('Hygiene Data'!D77)))</f>
        <v/>
      </c>
      <c r="DQ83" s="353" t="str">
        <f ca="1">+IF(OFFSET('Hygiene Data'!$D$13,0,10*ROW('Hygiene Data'!D77))="","",OFFSET('Hygiene Data'!$D$13,0,10*ROW('Hygiene Data'!D77)))</f>
        <v/>
      </c>
      <c r="DR83" s="353" t="str">
        <f ca="1">+IF(OFFSET('Hygiene Data'!$E$11,0,10*ROW('Hygiene Data'!E77))="","",OFFSET('Hygiene Data'!$E$11,0,10*ROW('Hygiene Data'!E77)))</f>
        <v/>
      </c>
      <c r="DS83" s="353" t="str">
        <f ca="1">+IF(OFFSET('Hygiene Data'!$E$12,0,10*ROW('Hygiene Data'!E77))="","",OFFSET('Hygiene Data'!$E$12,0,10*ROW('Hygiene Data'!E77)))</f>
        <v/>
      </c>
      <c r="DT83" s="353" t="str">
        <f ca="1">+IF(OFFSET('Hygiene Data'!$E$13,0,10*ROW('Hygiene Data'!E77))="","",OFFSET('Hygiene Data'!$E$13,0,10*ROW('Hygiene Data'!E77)))</f>
        <v/>
      </c>
      <c r="DU83" s="353" t="str">
        <f ca="1">+IF(OFFSET('Hygiene Data'!$F$11,0,10*ROW('Hygiene Data'!F77))="","",OFFSET('Hygiene Data'!$F$11,0,10*ROW('Hygiene Data'!F77)))</f>
        <v/>
      </c>
      <c r="DV83" s="353" t="str">
        <f ca="1">+IF(OFFSET('Hygiene Data'!$F$12,0,10*ROW('Hygiene Data'!F77))="","",OFFSET('Hygiene Data'!$F$12,0,10*ROW('Hygiene Data'!F77)))</f>
        <v/>
      </c>
      <c r="DW83" s="353" t="str">
        <f ca="1">+IF(OFFSET('Hygiene Data'!$F$13,0,10*ROW('Hygiene Data'!F77))="","",OFFSET('Hygiene Data'!$F$13,0,10*ROW('Hygiene Data'!F77)))</f>
        <v/>
      </c>
      <c r="DX83" s="353" t="str">
        <f ca="1">+IF(OFFSET('Hygiene Data'!$G$11,0,10*ROW('Hygiene Data'!G77))="","",OFFSET('Hygiene Data'!$G$11,0,10*ROW('Hygiene Data'!G77)))</f>
        <v/>
      </c>
      <c r="DY83" s="353" t="str">
        <f ca="1">+IF(OFFSET('Hygiene Data'!$G$12,0,10*ROW('Hygiene Data'!G77))="","",OFFSET('Hygiene Data'!$G$12,0,10*ROW('Hygiene Data'!G77)))</f>
        <v/>
      </c>
      <c r="DZ83" s="353" t="str">
        <f ca="1">+IF(OFFSET('Hygiene Data'!$G$13,0,10*ROW('Hygiene Data'!G77))="","",OFFSET('Hygiene Data'!$G$13,0,10*ROW('Hygiene Data'!G77)))</f>
        <v/>
      </c>
      <c r="EA83" s="353" t="str">
        <f ca="1">+IF(OFFSET('Hygiene Data'!$H$11,0,10*ROW('Hygiene Data'!H77))="","",OFFSET('Hygiene Data'!$H$11,0,10*ROW('Hygiene Data'!H77)))</f>
        <v/>
      </c>
      <c r="EB83" s="353" t="str">
        <f ca="1">+IF(OFFSET('Hygiene Data'!$H$12,0,10*ROW('Hygiene Data'!H77))="","",OFFSET('Hygiene Data'!$H$12,0,10*ROW('Hygiene Data'!H77)))</f>
        <v/>
      </c>
      <c r="EC83" s="353" t="str">
        <f ca="1">+IF(OFFSET('Hygiene Data'!$H$13,0,10*ROW('Hygiene Data'!H77))="","",OFFSET('Hygiene Data'!$H$13,0,10*ROW('Hygiene Data'!H77)))</f>
        <v/>
      </c>
      <c r="ED83" s="353" t="str">
        <f ca="1">+IF(OFFSET('Hygiene Data'!$I$11,0,10*ROW('Hygiene Data'!I77))="","",OFFSET('Hygiene Data'!$I$11,0,10*ROW('Hygiene Data'!I77)))</f>
        <v/>
      </c>
      <c r="EE83" s="353" t="str">
        <f ca="1">+IF(OFFSET('Hygiene Data'!$I$12,0,10*ROW('Hygiene Data'!I77))="","",OFFSET('Hygiene Data'!$I$12,0,10*ROW('Hygiene Data'!I77)))</f>
        <v/>
      </c>
      <c r="EF83" s="353" t="str">
        <f ca="1">+IF(OFFSET('Hygiene Data'!$I$13,0,10*ROW('Hygiene Data'!I77))="","",OFFSET('Hygiene Data'!$I$13,0,10*ROW('Hygiene Data'!I77)))</f>
        <v/>
      </c>
    </row>
    <row r="84" spans="1:136" x14ac:dyDescent="0.25">
      <c r="A84" s="462" t="str">
        <f ca="1">+IF(OFFSET('Water Data'!$B$2,0,10*ROW('Water Data'!E78))="","",OFFSET('Water Data'!$B$2,0,10*ROW('Water Data'!E78)))</f>
        <v/>
      </c>
      <c r="B84" s="46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89" t="str">
        <f t="shared" ca="1" si="1"/>
        <v/>
      </c>
      <c r="D84" s="49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6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3" t="str">
        <f ca="1">+IF(OFFSET('Water Data'!$D$27,0,10*ROW('Water Data'!D78))="","",OFFSET('Water Data'!$D$27,0,10*ROW('Water Data'!D78)))</f>
        <v/>
      </c>
      <c r="BT84" s="353" t="str">
        <f ca="1">+IF(OFFSET('Water Data'!$D$28,0,10*ROW('Water Data'!D78))="","",OFFSET('Water Data'!$D$28,0,10*ROW('Water Data'!D78)))</f>
        <v/>
      </c>
      <c r="BU84" s="353" t="str">
        <f ca="1">+IF(OFFSET('Water Data'!$D$29,0,10*ROW('Water Data'!D78))="","",OFFSET('Water Data'!$D$29,0,10*ROW('Water Data'!D78)))</f>
        <v/>
      </c>
      <c r="BV84" s="353" t="str">
        <f ca="1">+IF(OFFSET('Water Data'!$E$27,0,10*ROW('Water Data'!E78))="","",OFFSET('Water Data'!$E$27,0,10*ROW('Water Data'!E78)))</f>
        <v/>
      </c>
      <c r="BW84" s="353" t="str">
        <f ca="1">+IF(OFFSET('Water Data'!$E$28,0,10*ROW('Water Data'!E78))="","",OFFSET('Water Data'!$E$28,0,10*ROW('Water Data'!E78)))</f>
        <v/>
      </c>
      <c r="BX84" s="353" t="str">
        <f ca="1">+IF(OFFSET('Water Data'!$E$29,0,10*ROW('Water Data'!E78))="","",OFFSET('Water Data'!$E$29,0,10*ROW('Water Data'!E78)))</f>
        <v/>
      </c>
      <c r="BY84" s="353" t="str">
        <f ca="1">+IF(OFFSET('Water Data'!$F$27,0,10*ROW('Water Data'!F78))="","",OFFSET('Water Data'!$F$27,0,10*ROW('Water Data'!F78)))</f>
        <v/>
      </c>
      <c r="BZ84" s="353" t="str">
        <f ca="1">+IF(OFFSET('Water Data'!$F$28,0,10*ROW('Water Data'!F78))="","",OFFSET('Water Data'!$F$28,0,10*ROW('Water Data'!F78)))</f>
        <v/>
      </c>
      <c r="CA84" s="353" t="str">
        <f ca="1">+IF(OFFSET('Water Data'!$F$29,0,10*ROW('Water Data'!F78))="","",OFFSET('Water Data'!$F$29,0,10*ROW('Water Data'!F78)))</f>
        <v/>
      </c>
      <c r="CB84" s="353" t="str">
        <f ca="1">+IF(OFFSET('Water Data'!$G$27,0,10*ROW('Water Data'!G78))="","",OFFSET('Water Data'!$G$27,0,10*ROW('Water Data'!G78)))</f>
        <v/>
      </c>
      <c r="CC84" s="353" t="str">
        <f ca="1">+IF(OFFSET('Water Data'!$G$28,0,10*ROW('Water Data'!G78))="","",OFFSET('Water Data'!$G$28,0,10*ROW('Water Data'!G78)))</f>
        <v/>
      </c>
      <c r="CD84" s="353" t="str">
        <f ca="1">+IF(OFFSET('Water Data'!$G$29,0,10*ROW('Water Data'!G78))="","",OFFSET('Water Data'!$G$29,0,10*ROW('Water Data'!G78)))</f>
        <v/>
      </c>
      <c r="CE84" s="353" t="str">
        <f ca="1">+IF(OFFSET('Water Data'!$H$27,0,10*ROW('Water Data'!H78))="","",OFFSET('Water Data'!$H$27,0,10*ROW('Water Data'!H78)))</f>
        <v/>
      </c>
      <c r="CF84" s="353" t="str">
        <f ca="1">+IF(OFFSET('Water Data'!$H$28,0,10*ROW('Water Data'!H78))="","",OFFSET('Water Data'!$H$28,0,10*ROW('Water Data'!H78)))</f>
        <v/>
      </c>
      <c r="CG84" s="353" t="str">
        <f ca="1">+IF(OFFSET('Water Data'!$H$29,0,10*ROW('Water Data'!H78))="","",OFFSET('Water Data'!$H$29,0,10*ROW('Water Data'!H78)))</f>
        <v/>
      </c>
      <c r="CH84" s="353" t="str">
        <f ca="1">+IF(OFFSET('Water Data'!$I$27,0,10*ROW('Water Data'!I78))="","",OFFSET('Water Data'!$I$27,0,10*ROW('Water Data'!I78)))</f>
        <v/>
      </c>
      <c r="CI84" s="353" t="str">
        <f ca="1">+IF(OFFSET('Water Data'!$I$28,0,10*ROW('Water Data'!I78))="","",OFFSET('Water Data'!$I$28,0,10*ROW('Water Data'!I78)))</f>
        <v/>
      </c>
      <c r="CJ84" s="353" t="str">
        <f ca="1">+IF(OFFSET('Water Data'!$I$29,0,10*ROW('Water Data'!I78))="","",OFFSET('Water Data'!$I$29,0,10*ROW('Water Data'!I78)))</f>
        <v/>
      </c>
      <c r="CK84" s="353" t="str">
        <f ca="1">+IF(OFFSET('Sanitation Data'!$D$28,0,10*ROW('Sanitation Data'!D78))="","",OFFSET('Sanitation Data'!$D$28,0,10*ROW('Sanitation Data'!D78)))</f>
        <v/>
      </c>
      <c r="CL84" s="353" t="str">
        <f ca="1">+IF(OFFSET('Sanitation Data'!$D$29,0,10*ROW('Sanitation Data'!D78))="","",OFFSET('Sanitation Data'!$D$29,0,10*ROW('Sanitation Data'!D78)))</f>
        <v/>
      </c>
      <c r="CM84" s="353" t="str">
        <f ca="1">+IF(OFFSET('Sanitation Data'!$D$30,0,10*ROW('Sanitation Data'!D78))="","",OFFSET('Sanitation Data'!$D$30,0,10*ROW('Sanitation Data'!D78)))</f>
        <v/>
      </c>
      <c r="CN84" s="353" t="str">
        <f ca="1">+IF(OFFSET('Sanitation Data'!$D$31,0,10*ROW('Sanitation Data'!D78))="","",OFFSET('Sanitation Data'!$D$31,0,10*ROW('Sanitation Data'!D78)))</f>
        <v/>
      </c>
      <c r="CO84" s="353" t="str">
        <f ca="1">+IF(OFFSET('Sanitation Data'!$D$32,0,10*ROW('Sanitation Data'!D78))="","",OFFSET('Sanitation Data'!$D$32,0,10*ROW('Sanitation Data'!D78)))</f>
        <v/>
      </c>
      <c r="CP84" s="353" t="str">
        <f ca="1">+IF(OFFSET('Sanitation Data'!$E$28,0,10*ROW('Sanitation Data'!E78))="","",OFFSET('Sanitation Data'!$E$28,0,10*ROW('Sanitation Data'!E78)))</f>
        <v/>
      </c>
      <c r="CQ84" s="353" t="str">
        <f ca="1">+IF(OFFSET('Sanitation Data'!$E$29,0,10*ROW('Sanitation Data'!E78))="","",OFFSET('Sanitation Data'!$E$29,0,10*ROW('Sanitation Data'!E78)))</f>
        <v/>
      </c>
      <c r="CR84" s="353" t="str">
        <f ca="1">+IF(OFFSET('Sanitation Data'!$E$30,0,10*ROW('Sanitation Data'!E78))="","",OFFSET('Sanitation Data'!$E$30,0,10*ROW('Sanitation Data'!E78)))</f>
        <v/>
      </c>
      <c r="CS84" s="353" t="str">
        <f ca="1">+IF(OFFSET('Sanitation Data'!$E$31,0,10*ROW('Sanitation Data'!E78))="","",OFFSET('Sanitation Data'!$E$31,0,10*ROW('Sanitation Data'!E78)))</f>
        <v/>
      </c>
      <c r="CT84" s="353" t="str">
        <f ca="1">+IF(OFFSET('Sanitation Data'!$E$32,0,10*ROW('Sanitation Data'!E78))="","",OFFSET('Sanitation Data'!$E$32,0,10*ROW('Sanitation Data'!E78)))</f>
        <v/>
      </c>
      <c r="CU84" s="353" t="str">
        <f ca="1">+IF(OFFSET('Sanitation Data'!$F$28,0,10*ROW('Sanitation Data'!F78))="","",OFFSET('Sanitation Data'!$F$28,0,10*ROW('Sanitation Data'!F78)))</f>
        <v/>
      </c>
      <c r="CV84" s="353" t="str">
        <f ca="1">+IF(OFFSET('Sanitation Data'!$F$29,0,10*ROW('Sanitation Data'!F78))="","",OFFSET('Sanitation Data'!$F$29,0,10*ROW('Sanitation Data'!F78)))</f>
        <v/>
      </c>
      <c r="CW84" s="353" t="str">
        <f ca="1">+IF(OFFSET('Sanitation Data'!$F$30,0,10*ROW('Sanitation Data'!F78))="","",OFFSET('Sanitation Data'!$F$30,0,10*ROW('Sanitation Data'!F78)))</f>
        <v/>
      </c>
      <c r="CX84" s="353" t="str">
        <f ca="1">+IF(OFFSET('Sanitation Data'!$F$31,0,10*ROW('Sanitation Data'!F78))="","",OFFSET('Sanitation Data'!$F$31,0,10*ROW('Sanitation Data'!F78)))</f>
        <v/>
      </c>
      <c r="CY84" s="353" t="str">
        <f ca="1">+IF(OFFSET('Sanitation Data'!$F$32,0,10*ROW('Sanitation Data'!F78))="","",OFFSET('Sanitation Data'!$F$32,0,10*ROW('Sanitation Data'!F78)))</f>
        <v/>
      </c>
      <c r="CZ84" s="353" t="str">
        <f ca="1">+IF(OFFSET('Sanitation Data'!$G$28,0,10*ROW('Sanitation Data'!G78))="","",OFFSET('Sanitation Data'!$G$28,0,10*ROW('Sanitation Data'!G78)))</f>
        <v/>
      </c>
      <c r="DA84" s="353" t="str">
        <f ca="1">+IF(OFFSET('Sanitation Data'!$G$29,0,10*ROW('Sanitation Data'!G78))="","",OFFSET('Sanitation Data'!$G$29,0,10*ROW('Sanitation Data'!G78)))</f>
        <v/>
      </c>
      <c r="DB84" s="353" t="str">
        <f ca="1">+IF(OFFSET('Sanitation Data'!$G$30,0,10*ROW('Sanitation Data'!G78))="","",OFFSET('Sanitation Data'!$G$30,0,10*ROW('Sanitation Data'!G78)))</f>
        <v/>
      </c>
      <c r="DC84" s="353" t="str">
        <f ca="1">+IF(OFFSET('Sanitation Data'!$G$31,0,10*ROW('Sanitation Data'!G78))="","",OFFSET('Sanitation Data'!$G$31,0,10*ROW('Sanitation Data'!G78)))</f>
        <v/>
      </c>
      <c r="DD84" s="353" t="str">
        <f ca="1">+IF(OFFSET('Sanitation Data'!$G$32,0,10*ROW('Sanitation Data'!G78))="","",OFFSET('Sanitation Data'!$G$32,0,10*ROW('Sanitation Data'!G78)))</f>
        <v/>
      </c>
      <c r="DE84" s="353" t="str">
        <f ca="1">+IF(OFFSET('Sanitation Data'!$H$28,0,10*ROW('Sanitation Data'!H78))="","",OFFSET('Sanitation Data'!$H$28,0,10*ROW('Sanitation Data'!H78)))</f>
        <v/>
      </c>
      <c r="DF84" s="353" t="str">
        <f ca="1">+IF(OFFSET('Sanitation Data'!$H$29,0,10*ROW('Sanitation Data'!H78))="","",OFFSET('Sanitation Data'!$H$29,0,10*ROW('Sanitation Data'!H78)))</f>
        <v/>
      </c>
      <c r="DG84" s="353" t="str">
        <f ca="1">+IF(OFFSET('Sanitation Data'!$H$30,0,10*ROW('Sanitation Data'!H78))="","",OFFSET('Sanitation Data'!$H$30,0,10*ROW('Sanitation Data'!H78)))</f>
        <v/>
      </c>
      <c r="DH84" s="353" t="str">
        <f ca="1">+IF(OFFSET('Sanitation Data'!$H$31,0,10*ROW('Sanitation Data'!H78))="","",OFFSET('Sanitation Data'!$H$31,0,10*ROW('Sanitation Data'!H78)))</f>
        <v/>
      </c>
      <c r="DI84" s="353" t="str">
        <f ca="1">+IF(OFFSET('Sanitation Data'!$H$32,0,10*ROW('Sanitation Data'!H78))="","",OFFSET('Sanitation Data'!$H$32,0,10*ROW('Sanitation Data'!H78)))</f>
        <v/>
      </c>
      <c r="DJ84" s="353" t="str">
        <f ca="1">+IF(OFFSET('Sanitation Data'!$I$28,0,10*ROW('Sanitation Data'!I78))="","",OFFSET('Sanitation Data'!$I$28,0,10*ROW('Sanitation Data'!I78)))</f>
        <v/>
      </c>
      <c r="DK84" s="353" t="str">
        <f ca="1">+IF(OFFSET('Sanitation Data'!$I$29,0,10*ROW('Sanitation Data'!I78))="","",OFFSET('Sanitation Data'!$I$29,0,10*ROW('Sanitation Data'!I78)))</f>
        <v/>
      </c>
      <c r="DL84" s="353" t="str">
        <f ca="1">+IF(OFFSET('Sanitation Data'!$I$30,0,10*ROW('Sanitation Data'!I78))="","",OFFSET('Sanitation Data'!$I$30,0,10*ROW('Sanitation Data'!I78)))</f>
        <v/>
      </c>
      <c r="DM84" s="353" t="str">
        <f ca="1">+IF(OFFSET('Sanitation Data'!$I$31,0,10*ROW('Sanitation Data'!I78))="","",OFFSET('Sanitation Data'!$I$31,0,10*ROW('Sanitation Data'!I78)))</f>
        <v/>
      </c>
      <c r="DN84" s="353" t="str">
        <f ca="1">+IF(OFFSET('Sanitation Data'!$I$32,0,10*ROW('Sanitation Data'!I78))="","",OFFSET('Sanitation Data'!$I$32,0,10*ROW('Sanitation Data'!I78)))</f>
        <v/>
      </c>
      <c r="DO84" s="353" t="str">
        <f ca="1">+IF(OFFSET('Hygiene Data'!$D$11,0,10*ROW('Hygiene Data'!D78))="","",OFFSET('Hygiene Data'!$D$11,0,10*ROW('Hygiene Data'!D78)))</f>
        <v/>
      </c>
      <c r="DP84" s="353" t="str">
        <f ca="1">+IF(OFFSET('Hygiene Data'!$D$12,0,10*ROW('Hygiene Data'!D78))="","",OFFSET('Hygiene Data'!$D$12,0,10*ROW('Hygiene Data'!D78)))</f>
        <v/>
      </c>
      <c r="DQ84" s="353" t="str">
        <f ca="1">+IF(OFFSET('Hygiene Data'!$D$13,0,10*ROW('Hygiene Data'!D78))="","",OFFSET('Hygiene Data'!$D$13,0,10*ROW('Hygiene Data'!D78)))</f>
        <v/>
      </c>
      <c r="DR84" s="353" t="str">
        <f ca="1">+IF(OFFSET('Hygiene Data'!$E$11,0,10*ROW('Hygiene Data'!E78))="","",OFFSET('Hygiene Data'!$E$11,0,10*ROW('Hygiene Data'!E78)))</f>
        <v/>
      </c>
      <c r="DS84" s="353" t="str">
        <f ca="1">+IF(OFFSET('Hygiene Data'!$E$12,0,10*ROW('Hygiene Data'!E78))="","",OFFSET('Hygiene Data'!$E$12,0,10*ROW('Hygiene Data'!E78)))</f>
        <v/>
      </c>
      <c r="DT84" s="353" t="str">
        <f ca="1">+IF(OFFSET('Hygiene Data'!$E$13,0,10*ROW('Hygiene Data'!E78))="","",OFFSET('Hygiene Data'!$E$13,0,10*ROW('Hygiene Data'!E78)))</f>
        <v/>
      </c>
      <c r="DU84" s="353" t="str">
        <f ca="1">+IF(OFFSET('Hygiene Data'!$F$11,0,10*ROW('Hygiene Data'!F78))="","",OFFSET('Hygiene Data'!$F$11,0,10*ROW('Hygiene Data'!F78)))</f>
        <v/>
      </c>
      <c r="DV84" s="353" t="str">
        <f ca="1">+IF(OFFSET('Hygiene Data'!$F$12,0,10*ROW('Hygiene Data'!F78))="","",OFFSET('Hygiene Data'!$F$12,0,10*ROW('Hygiene Data'!F78)))</f>
        <v/>
      </c>
      <c r="DW84" s="353" t="str">
        <f ca="1">+IF(OFFSET('Hygiene Data'!$F$13,0,10*ROW('Hygiene Data'!F78))="","",OFFSET('Hygiene Data'!$F$13,0,10*ROW('Hygiene Data'!F78)))</f>
        <v/>
      </c>
      <c r="DX84" s="353" t="str">
        <f ca="1">+IF(OFFSET('Hygiene Data'!$G$11,0,10*ROW('Hygiene Data'!G78))="","",OFFSET('Hygiene Data'!$G$11,0,10*ROW('Hygiene Data'!G78)))</f>
        <v/>
      </c>
      <c r="DY84" s="353" t="str">
        <f ca="1">+IF(OFFSET('Hygiene Data'!$G$12,0,10*ROW('Hygiene Data'!G78))="","",OFFSET('Hygiene Data'!$G$12,0,10*ROW('Hygiene Data'!G78)))</f>
        <v/>
      </c>
      <c r="DZ84" s="353" t="str">
        <f ca="1">+IF(OFFSET('Hygiene Data'!$G$13,0,10*ROW('Hygiene Data'!G78))="","",OFFSET('Hygiene Data'!$G$13,0,10*ROW('Hygiene Data'!G78)))</f>
        <v/>
      </c>
      <c r="EA84" s="353" t="str">
        <f ca="1">+IF(OFFSET('Hygiene Data'!$H$11,0,10*ROW('Hygiene Data'!H78))="","",OFFSET('Hygiene Data'!$H$11,0,10*ROW('Hygiene Data'!H78)))</f>
        <v/>
      </c>
      <c r="EB84" s="353" t="str">
        <f ca="1">+IF(OFFSET('Hygiene Data'!$H$12,0,10*ROW('Hygiene Data'!H78))="","",OFFSET('Hygiene Data'!$H$12,0,10*ROW('Hygiene Data'!H78)))</f>
        <v/>
      </c>
      <c r="EC84" s="353" t="str">
        <f ca="1">+IF(OFFSET('Hygiene Data'!$H$13,0,10*ROW('Hygiene Data'!H78))="","",OFFSET('Hygiene Data'!$H$13,0,10*ROW('Hygiene Data'!H78)))</f>
        <v/>
      </c>
      <c r="ED84" s="353" t="str">
        <f ca="1">+IF(OFFSET('Hygiene Data'!$I$11,0,10*ROW('Hygiene Data'!I78))="","",OFFSET('Hygiene Data'!$I$11,0,10*ROW('Hygiene Data'!I78)))</f>
        <v/>
      </c>
      <c r="EE84" s="353" t="str">
        <f ca="1">+IF(OFFSET('Hygiene Data'!$I$12,0,10*ROW('Hygiene Data'!I78))="","",OFFSET('Hygiene Data'!$I$12,0,10*ROW('Hygiene Data'!I78)))</f>
        <v/>
      </c>
      <c r="EF84" s="353" t="str">
        <f ca="1">+IF(OFFSET('Hygiene Data'!$I$13,0,10*ROW('Hygiene Data'!I78))="","",OFFSET('Hygiene Data'!$I$13,0,10*ROW('Hygiene Data'!I78)))</f>
        <v/>
      </c>
    </row>
    <row r="85" spans="1:136" x14ac:dyDescent="0.25">
      <c r="A85" s="462" t="str">
        <f ca="1">+IF(OFFSET('Water Data'!$B$2,0,10*ROW('Water Data'!E79))="","",OFFSET('Water Data'!$B$2,0,10*ROW('Water Data'!E79)))</f>
        <v/>
      </c>
      <c r="B85" s="46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89" t="str">
        <f t="shared" ca="1" si="1"/>
        <v/>
      </c>
      <c r="D85" s="49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6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3" t="str">
        <f ca="1">+IF(OFFSET('Water Data'!$D$27,0,10*ROW('Water Data'!D79))="","",OFFSET('Water Data'!$D$27,0,10*ROW('Water Data'!D79)))</f>
        <v/>
      </c>
      <c r="BT85" s="353" t="str">
        <f ca="1">+IF(OFFSET('Water Data'!$D$28,0,10*ROW('Water Data'!D79))="","",OFFSET('Water Data'!$D$28,0,10*ROW('Water Data'!D79)))</f>
        <v/>
      </c>
      <c r="BU85" s="353" t="str">
        <f ca="1">+IF(OFFSET('Water Data'!$D$29,0,10*ROW('Water Data'!D79))="","",OFFSET('Water Data'!$D$29,0,10*ROW('Water Data'!D79)))</f>
        <v/>
      </c>
      <c r="BV85" s="353" t="str">
        <f ca="1">+IF(OFFSET('Water Data'!$E$27,0,10*ROW('Water Data'!E79))="","",OFFSET('Water Data'!$E$27,0,10*ROW('Water Data'!E79)))</f>
        <v/>
      </c>
      <c r="BW85" s="353" t="str">
        <f ca="1">+IF(OFFSET('Water Data'!$E$28,0,10*ROW('Water Data'!E79))="","",OFFSET('Water Data'!$E$28,0,10*ROW('Water Data'!E79)))</f>
        <v/>
      </c>
      <c r="BX85" s="353" t="str">
        <f ca="1">+IF(OFFSET('Water Data'!$E$29,0,10*ROW('Water Data'!E79))="","",OFFSET('Water Data'!$E$29,0,10*ROW('Water Data'!E79)))</f>
        <v/>
      </c>
      <c r="BY85" s="353" t="str">
        <f ca="1">+IF(OFFSET('Water Data'!$F$27,0,10*ROW('Water Data'!F79))="","",OFFSET('Water Data'!$F$27,0,10*ROW('Water Data'!F79)))</f>
        <v/>
      </c>
      <c r="BZ85" s="353" t="str">
        <f ca="1">+IF(OFFSET('Water Data'!$F$28,0,10*ROW('Water Data'!F79))="","",OFFSET('Water Data'!$F$28,0,10*ROW('Water Data'!F79)))</f>
        <v/>
      </c>
      <c r="CA85" s="353" t="str">
        <f ca="1">+IF(OFFSET('Water Data'!$F$29,0,10*ROW('Water Data'!F79))="","",OFFSET('Water Data'!$F$29,0,10*ROW('Water Data'!F79)))</f>
        <v/>
      </c>
      <c r="CB85" s="353" t="str">
        <f ca="1">+IF(OFFSET('Water Data'!$G$27,0,10*ROW('Water Data'!G79))="","",OFFSET('Water Data'!$G$27,0,10*ROW('Water Data'!G79)))</f>
        <v/>
      </c>
      <c r="CC85" s="353" t="str">
        <f ca="1">+IF(OFFSET('Water Data'!$G$28,0,10*ROW('Water Data'!G79))="","",OFFSET('Water Data'!$G$28,0,10*ROW('Water Data'!G79)))</f>
        <v/>
      </c>
      <c r="CD85" s="353" t="str">
        <f ca="1">+IF(OFFSET('Water Data'!$G$29,0,10*ROW('Water Data'!G79))="","",OFFSET('Water Data'!$G$29,0,10*ROW('Water Data'!G79)))</f>
        <v/>
      </c>
      <c r="CE85" s="353" t="str">
        <f ca="1">+IF(OFFSET('Water Data'!$H$27,0,10*ROW('Water Data'!H79))="","",OFFSET('Water Data'!$H$27,0,10*ROW('Water Data'!H79)))</f>
        <v/>
      </c>
      <c r="CF85" s="353" t="str">
        <f ca="1">+IF(OFFSET('Water Data'!$H$28,0,10*ROW('Water Data'!H79))="","",OFFSET('Water Data'!$H$28,0,10*ROW('Water Data'!H79)))</f>
        <v/>
      </c>
      <c r="CG85" s="353" t="str">
        <f ca="1">+IF(OFFSET('Water Data'!$H$29,0,10*ROW('Water Data'!H79))="","",OFFSET('Water Data'!$H$29,0,10*ROW('Water Data'!H79)))</f>
        <v/>
      </c>
      <c r="CH85" s="353" t="str">
        <f ca="1">+IF(OFFSET('Water Data'!$I$27,0,10*ROW('Water Data'!I79))="","",OFFSET('Water Data'!$I$27,0,10*ROW('Water Data'!I79)))</f>
        <v/>
      </c>
      <c r="CI85" s="353" t="str">
        <f ca="1">+IF(OFFSET('Water Data'!$I$28,0,10*ROW('Water Data'!I79))="","",OFFSET('Water Data'!$I$28,0,10*ROW('Water Data'!I79)))</f>
        <v/>
      </c>
      <c r="CJ85" s="353" t="str">
        <f ca="1">+IF(OFFSET('Water Data'!$I$29,0,10*ROW('Water Data'!I79))="","",OFFSET('Water Data'!$I$29,0,10*ROW('Water Data'!I79)))</f>
        <v/>
      </c>
      <c r="CK85" s="353" t="str">
        <f ca="1">+IF(OFFSET('Sanitation Data'!$D$28,0,10*ROW('Sanitation Data'!D79))="","",OFFSET('Sanitation Data'!$D$28,0,10*ROW('Sanitation Data'!D79)))</f>
        <v/>
      </c>
      <c r="CL85" s="353" t="str">
        <f ca="1">+IF(OFFSET('Sanitation Data'!$D$29,0,10*ROW('Sanitation Data'!D79))="","",OFFSET('Sanitation Data'!$D$29,0,10*ROW('Sanitation Data'!D79)))</f>
        <v/>
      </c>
      <c r="CM85" s="353" t="str">
        <f ca="1">+IF(OFFSET('Sanitation Data'!$D$30,0,10*ROW('Sanitation Data'!D79))="","",OFFSET('Sanitation Data'!$D$30,0,10*ROW('Sanitation Data'!D79)))</f>
        <v/>
      </c>
      <c r="CN85" s="353" t="str">
        <f ca="1">+IF(OFFSET('Sanitation Data'!$D$31,0,10*ROW('Sanitation Data'!D79))="","",OFFSET('Sanitation Data'!$D$31,0,10*ROW('Sanitation Data'!D79)))</f>
        <v/>
      </c>
      <c r="CO85" s="353" t="str">
        <f ca="1">+IF(OFFSET('Sanitation Data'!$D$32,0,10*ROW('Sanitation Data'!D79))="","",OFFSET('Sanitation Data'!$D$32,0,10*ROW('Sanitation Data'!D79)))</f>
        <v/>
      </c>
      <c r="CP85" s="353" t="str">
        <f ca="1">+IF(OFFSET('Sanitation Data'!$E$28,0,10*ROW('Sanitation Data'!E79))="","",OFFSET('Sanitation Data'!$E$28,0,10*ROW('Sanitation Data'!E79)))</f>
        <v/>
      </c>
      <c r="CQ85" s="353" t="str">
        <f ca="1">+IF(OFFSET('Sanitation Data'!$E$29,0,10*ROW('Sanitation Data'!E79))="","",OFFSET('Sanitation Data'!$E$29,0,10*ROW('Sanitation Data'!E79)))</f>
        <v/>
      </c>
      <c r="CR85" s="353" t="str">
        <f ca="1">+IF(OFFSET('Sanitation Data'!$E$30,0,10*ROW('Sanitation Data'!E79))="","",OFFSET('Sanitation Data'!$E$30,0,10*ROW('Sanitation Data'!E79)))</f>
        <v/>
      </c>
      <c r="CS85" s="353" t="str">
        <f ca="1">+IF(OFFSET('Sanitation Data'!$E$31,0,10*ROW('Sanitation Data'!E79))="","",OFFSET('Sanitation Data'!$E$31,0,10*ROW('Sanitation Data'!E79)))</f>
        <v/>
      </c>
      <c r="CT85" s="353" t="str">
        <f ca="1">+IF(OFFSET('Sanitation Data'!$E$32,0,10*ROW('Sanitation Data'!E79))="","",OFFSET('Sanitation Data'!$E$32,0,10*ROW('Sanitation Data'!E79)))</f>
        <v/>
      </c>
      <c r="CU85" s="353" t="str">
        <f ca="1">+IF(OFFSET('Sanitation Data'!$F$28,0,10*ROW('Sanitation Data'!F79))="","",OFFSET('Sanitation Data'!$F$28,0,10*ROW('Sanitation Data'!F79)))</f>
        <v/>
      </c>
      <c r="CV85" s="353" t="str">
        <f ca="1">+IF(OFFSET('Sanitation Data'!$F$29,0,10*ROW('Sanitation Data'!F79))="","",OFFSET('Sanitation Data'!$F$29,0,10*ROW('Sanitation Data'!F79)))</f>
        <v/>
      </c>
      <c r="CW85" s="353" t="str">
        <f ca="1">+IF(OFFSET('Sanitation Data'!$F$30,0,10*ROW('Sanitation Data'!F79))="","",OFFSET('Sanitation Data'!$F$30,0,10*ROW('Sanitation Data'!F79)))</f>
        <v/>
      </c>
      <c r="CX85" s="353" t="str">
        <f ca="1">+IF(OFFSET('Sanitation Data'!$F$31,0,10*ROW('Sanitation Data'!F79))="","",OFFSET('Sanitation Data'!$F$31,0,10*ROW('Sanitation Data'!F79)))</f>
        <v/>
      </c>
      <c r="CY85" s="353" t="str">
        <f ca="1">+IF(OFFSET('Sanitation Data'!$F$32,0,10*ROW('Sanitation Data'!F79))="","",OFFSET('Sanitation Data'!$F$32,0,10*ROW('Sanitation Data'!F79)))</f>
        <v/>
      </c>
      <c r="CZ85" s="353" t="str">
        <f ca="1">+IF(OFFSET('Sanitation Data'!$G$28,0,10*ROW('Sanitation Data'!G79))="","",OFFSET('Sanitation Data'!$G$28,0,10*ROW('Sanitation Data'!G79)))</f>
        <v/>
      </c>
      <c r="DA85" s="353" t="str">
        <f ca="1">+IF(OFFSET('Sanitation Data'!$G$29,0,10*ROW('Sanitation Data'!G79))="","",OFFSET('Sanitation Data'!$G$29,0,10*ROW('Sanitation Data'!G79)))</f>
        <v/>
      </c>
      <c r="DB85" s="353" t="str">
        <f ca="1">+IF(OFFSET('Sanitation Data'!$G$30,0,10*ROW('Sanitation Data'!G79))="","",OFFSET('Sanitation Data'!$G$30,0,10*ROW('Sanitation Data'!G79)))</f>
        <v/>
      </c>
      <c r="DC85" s="353" t="str">
        <f ca="1">+IF(OFFSET('Sanitation Data'!$G$31,0,10*ROW('Sanitation Data'!G79))="","",OFFSET('Sanitation Data'!$G$31,0,10*ROW('Sanitation Data'!G79)))</f>
        <v/>
      </c>
      <c r="DD85" s="353" t="str">
        <f ca="1">+IF(OFFSET('Sanitation Data'!$G$32,0,10*ROW('Sanitation Data'!G79))="","",OFFSET('Sanitation Data'!$G$32,0,10*ROW('Sanitation Data'!G79)))</f>
        <v/>
      </c>
      <c r="DE85" s="353" t="str">
        <f ca="1">+IF(OFFSET('Sanitation Data'!$H$28,0,10*ROW('Sanitation Data'!H79))="","",OFFSET('Sanitation Data'!$H$28,0,10*ROW('Sanitation Data'!H79)))</f>
        <v/>
      </c>
      <c r="DF85" s="353" t="str">
        <f ca="1">+IF(OFFSET('Sanitation Data'!$H$29,0,10*ROW('Sanitation Data'!H79))="","",OFFSET('Sanitation Data'!$H$29,0,10*ROW('Sanitation Data'!H79)))</f>
        <v/>
      </c>
      <c r="DG85" s="353" t="str">
        <f ca="1">+IF(OFFSET('Sanitation Data'!$H$30,0,10*ROW('Sanitation Data'!H79))="","",OFFSET('Sanitation Data'!$H$30,0,10*ROW('Sanitation Data'!H79)))</f>
        <v/>
      </c>
      <c r="DH85" s="353" t="str">
        <f ca="1">+IF(OFFSET('Sanitation Data'!$H$31,0,10*ROW('Sanitation Data'!H79))="","",OFFSET('Sanitation Data'!$H$31,0,10*ROW('Sanitation Data'!H79)))</f>
        <v/>
      </c>
      <c r="DI85" s="353" t="str">
        <f ca="1">+IF(OFFSET('Sanitation Data'!$H$32,0,10*ROW('Sanitation Data'!H79))="","",OFFSET('Sanitation Data'!$H$32,0,10*ROW('Sanitation Data'!H79)))</f>
        <v/>
      </c>
      <c r="DJ85" s="353" t="str">
        <f ca="1">+IF(OFFSET('Sanitation Data'!$I$28,0,10*ROW('Sanitation Data'!I79))="","",OFFSET('Sanitation Data'!$I$28,0,10*ROW('Sanitation Data'!I79)))</f>
        <v/>
      </c>
      <c r="DK85" s="353" t="str">
        <f ca="1">+IF(OFFSET('Sanitation Data'!$I$29,0,10*ROW('Sanitation Data'!I79))="","",OFFSET('Sanitation Data'!$I$29,0,10*ROW('Sanitation Data'!I79)))</f>
        <v/>
      </c>
      <c r="DL85" s="353" t="str">
        <f ca="1">+IF(OFFSET('Sanitation Data'!$I$30,0,10*ROW('Sanitation Data'!I79))="","",OFFSET('Sanitation Data'!$I$30,0,10*ROW('Sanitation Data'!I79)))</f>
        <v/>
      </c>
      <c r="DM85" s="353" t="str">
        <f ca="1">+IF(OFFSET('Sanitation Data'!$I$31,0,10*ROW('Sanitation Data'!I79))="","",OFFSET('Sanitation Data'!$I$31,0,10*ROW('Sanitation Data'!I79)))</f>
        <v/>
      </c>
      <c r="DN85" s="353" t="str">
        <f ca="1">+IF(OFFSET('Sanitation Data'!$I$32,0,10*ROW('Sanitation Data'!I79))="","",OFFSET('Sanitation Data'!$I$32,0,10*ROW('Sanitation Data'!I79)))</f>
        <v/>
      </c>
      <c r="DO85" s="353" t="str">
        <f ca="1">+IF(OFFSET('Hygiene Data'!$D$11,0,10*ROW('Hygiene Data'!D79))="","",OFFSET('Hygiene Data'!$D$11,0,10*ROW('Hygiene Data'!D79)))</f>
        <v/>
      </c>
      <c r="DP85" s="353" t="str">
        <f ca="1">+IF(OFFSET('Hygiene Data'!$D$12,0,10*ROW('Hygiene Data'!D79))="","",OFFSET('Hygiene Data'!$D$12,0,10*ROW('Hygiene Data'!D79)))</f>
        <v/>
      </c>
      <c r="DQ85" s="353" t="str">
        <f ca="1">+IF(OFFSET('Hygiene Data'!$D$13,0,10*ROW('Hygiene Data'!D79))="","",OFFSET('Hygiene Data'!$D$13,0,10*ROW('Hygiene Data'!D79)))</f>
        <v/>
      </c>
      <c r="DR85" s="353" t="str">
        <f ca="1">+IF(OFFSET('Hygiene Data'!$E$11,0,10*ROW('Hygiene Data'!E79))="","",OFFSET('Hygiene Data'!$E$11,0,10*ROW('Hygiene Data'!E79)))</f>
        <v/>
      </c>
      <c r="DS85" s="353" t="str">
        <f ca="1">+IF(OFFSET('Hygiene Data'!$E$12,0,10*ROW('Hygiene Data'!E79))="","",OFFSET('Hygiene Data'!$E$12,0,10*ROW('Hygiene Data'!E79)))</f>
        <v/>
      </c>
      <c r="DT85" s="353" t="str">
        <f ca="1">+IF(OFFSET('Hygiene Data'!$E$13,0,10*ROW('Hygiene Data'!E79))="","",OFFSET('Hygiene Data'!$E$13,0,10*ROW('Hygiene Data'!E79)))</f>
        <v/>
      </c>
      <c r="DU85" s="353" t="str">
        <f ca="1">+IF(OFFSET('Hygiene Data'!$F$11,0,10*ROW('Hygiene Data'!F79))="","",OFFSET('Hygiene Data'!$F$11,0,10*ROW('Hygiene Data'!F79)))</f>
        <v/>
      </c>
      <c r="DV85" s="353" t="str">
        <f ca="1">+IF(OFFSET('Hygiene Data'!$F$12,0,10*ROW('Hygiene Data'!F79))="","",OFFSET('Hygiene Data'!$F$12,0,10*ROW('Hygiene Data'!F79)))</f>
        <v/>
      </c>
      <c r="DW85" s="353" t="str">
        <f ca="1">+IF(OFFSET('Hygiene Data'!$F$13,0,10*ROW('Hygiene Data'!F79))="","",OFFSET('Hygiene Data'!$F$13,0,10*ROW('Hygiene Data'!F79)))</f>
        <v/>
      </c>
      <c r="DX85" s="353" t="str">
        <f ca="1">+IF(OFFSET('Hygiene Data'!$G$11,0,10*ROW('Hygiene Data'!G79))="","",OFFSET('Hygiene Data'!$G$11,0,10*ROW('Hygiene Data'!G79)))</f>
        <v/>
      </c>
      <c r="DY85" s="353" t="str">
        <f ca="1">+IF(OFFSET('Hygiene Data'!$G$12,0,10*ROW('Hygiene Data'!G79))="","",OFFSET('Hygiene Data'!$G$12,0,10*ROW('Hygiene Data'!G79)))</f>
        <v/>
      </c>
      <c r="DZ85" s="353" t="str">
        <f ca="1">+IF(OFFSET('Hygiene Data'!$G$13,0,10*ROW('Hygiene Data'!G79))="","",OFFSET('Hygiene Data'!$G$13,0,10*ROW('Hygiene Data'!G79)))</f>
        <v/>
      </c>
      <c r="EA85" s="353" t="str">
        <f ca="1">+IF(OFFSET('Hygiene Data'!$H$11,0,10*ROW('Hygiene Data'!H79))="","",OFFSET('Hygiene Data'!$H$11,0,10*ROW('Hygiene Data'!H79)))</f>
        <v/>
      </c>
      <c r="EB85" s="353" t="str">
        <f ca="1">+IF(OFFSET('Hygiene Data'!$H$12,0,10*ROW('Hygiene Data'!H79))="","",OFFSET('Hygiene Data'!$H$12,0,10*ROW('Hygiene Data'!H79)))</f>
        <v/>
      </c>
      <c r="EC85" s="353" t="str">
        <f ca="1">+IF(OFFSET('Hygiene Data'!$H$13,0,10*ROW('Hygiene Data'!H79))="","",OFFSET('Hygiene Data'!$H$13,0,10*ROW('Hygiene Data'!H79)))</f>
        <v/>
      </c>
      <c r="ED85" s="353" t="str">
        <f ca="1">+IF(OFFSET('Hygiene Data'!$I$11,0,10*ROW('Hygiene Data'!I79))="","",OFFSET('Hygiene Data'!$I$11,0,10*ROW('Hygiene Data'!I79)))</f>
        <v/>
      </c>
      <c r="EE85" s="353" t="str">
        <f ca="1">+IF(OFFSET('Hygiene Data'!$I$12,0,10*ROW('Hygiene Data'!I79))="","",OFFSET('Hygiene Data'!$I$12,0,10*ROW('Hygiene Data'!I79)))</f>
        <v/>
      </c>
      <c r="EF85" s="353" t="str">
        <f ca="1">+IF(OFFSET('Hygiene Data'!$I$13,0,10*ROW('Hygiene Data'!I79))="","",OFFSET('Hygiene Data'!$I$13,0,10*ROW('Hygiene Data'!I79)))</f>
        <v/>
      </c>
    </row>
    <row r="86" spans="1:136" x14ac:dyDescent="0.25">
      <c r="A86" s="462" t="str">
        <f ca="1">+IF(OFFSET('Water Data'!$B$2,0,10*ROW('Water Data'!E80))="","",OFFSET('Water Data'!$B$2,0,10*ROW('Water Data'!E80)))</f>
        <v/>
      </c>
      <c r="B86" s="46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89" t="str">
        <f t="shared" ca="1" si="1"/>
        <v/>
      </c>
      <c r="D86" s="49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6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3" t="str">
        <f ca="1">+IF(OFFSET('Water Data'!$D$27,0,10*ROW('Water Data'!D80))="","",OFFSET('Water Data'!$D$27,0,10*ROW('Water Data'!D80)))</f>
        <v/>
      </c>
      <c r="BT86" s="353" t="str">
        <f ca="1">+IF(OFFSET('Water Data'!$D$28,0,10*ROW('Water Data'!D80))="","",OFFSET('Water Data'!$D$28,0,10*ROW('Water Data'!D80)))</f>
        <v/>
      </c>
      <c r="BU86" s="353" t="str">
        <f ca="1">+IF(OFFSET('Water Data'!$D$29,0,10*ROW('Water Data'!D80))="","",OFFSET('Water Data'!$D$29,0,10*ROW('Water Data'!D80)))</f>
        <v/>
      </c>
      <c r="BV86" s="353" t="str">
        <f ca="1">+IF(OFFSET('Water Data'!$E$27,0,10*ROW('Water Data'!E80))="","",OFFSET('Water Data'!$E$27,0,10*ROW('Water Data'!E80)))</f>
        <v/>
      </c>
      <c r="BW86" s="353" t="str">
        <f ca="1">+IF(OFFSET('Water Data'!$E$28,0,10*ROW('Water Data'!E80))="","",OFFSET('Water Data'!$E$28,0,10*ROW('Water Data'!E80)))</f>
        <v/>
      </c>
      <c r="BX86" s="353" t="str">
        <f ca="1">+IF(OFFSET('Water Data'!$E$29,0,10*ROW('Water Data'!E80))="","",OFFSET('Water Data'!$E$29,0,10*ROW('Water Data'!E80)))</f>
        <v/>
      </c>
      <c r="BY86" s="353" t="str">
        <f ca="1">+IF(OFFSET('Water Data'!$F$27,0,10*ROW('Water Data'!F80))="","",OFFSET('Water Data'!$F$27,0,10*ROW('Water Data'!F80)))</f>
        <v/>
      </c>
      <c r="BZ86" s="353" t="str">
        <f ca="1">+IF(OFFSET('Water Data'!$F$28,0,10*ROW('Water Data'!F80))="","",OFFSET('Water Data'!$F$28,0,10*ROW('Water Data'!F80)))</f>
        <v/>
      </c>
      <c r="CA86" s="353" t="str">
        <f ca="1">+IF(OFFSET('Water Data'!$F$29,0,10*ROW('Water Data'!F80))="","",OFFSET('Water Data'!$F$29,0,10*ROW('Water Data'!F80)))</f>
        <v/>
      </c>
      <c r="CB86" s="353" t="str">
        <f ca="1">+IF(OFFSET('Water Data'!$G$27,0,10*ROW('Water Data'!G80))="","",OFFSET('Water Data'!$G$27,0,10*ROW('Water Data'!G80)))</f>
        <v/>
      </c>
      <c r="CC86" s="353" t="str">
        <f ca="1">+IF(OFFSET('Water Data'!$G$28,0,10*ROW('Water Data'!G80))="","",OFFSET('Water Data'!$G$28,0,10*ROW('Water Data'!G80)))</f>
        <v/>
      </c>
      <c r="CD86" s="353" t="str">
        <f ca="1">+IF(OFFSET('Water Data'!$G$29,0,10*ROW('Water Data'!G80))="","",OFFSET('Water Data'!$G$29,0,10*ROW('Water Data'!G80)))</f>
        <v/>
      </c>
      <c r="CE86" s="353" t="str">
        <f ca="1">+IF(OFFSET('Water Data'!$H$27,0,10*ROW('Water Data'!H80))="","",OFFSET('Water Data'!$H$27,0,10*ROW('Water Data'!H80)))</f>
        <v/>
      </c>
      <c r="CF86" s="353" t="str">
        <f ca="1">+IF(OFFSET('Water Data'!$H$28,0,10*ROW('Water Data'!H80))="","",OFFSET('Water Data'!$H$28,0,10*ROW('Water Data'!H80)))</f>
        <v/>
      </c>
      <c r="CG86" s="353" t="str">
        <f ca="1">+IF(OFFSET('Water Data'!$H$29,0,10*ROW('Water Data'!H80))="","",OFFSET('Water Data'!$H$29,0,10*ROW('Water Data'!H80)))</f>
        <v/>
      </c>
      <c r="CH86" s="353" t="str">
        <f ca="1">+IF(OFFSET('Water Data'!$I$27,0,10*ROW('Water Data'!I80))="","",OFFSET('Water Data'!$I$27,0,10*ROW('Water Data'!I80)))</f>
        <v/>
      </c>
      <c r="CI86" s="353" t="str">
        <f ca="1">+IF(OFFSET('Water Data'!$I$28,0,10*ROW('Water Data'!I80))="","",OFFSET('Water Data'!$I$28,0,10*ROW('Water Data'!I80)))</f>
        <v/>
      </c>
      <c r="CJ86" s="353" t="str">
        <f ca="1">+IF(OFFSET('Water Data'!$I$29,0,10*ROW('Water Data'!I80))="","",OFFSET('Water Data'!$I$29,0,10*ROW('Water Data'!I80)))</f>
        <v/>
      </c>
      <c r="CK86" s="353" t="str">
        <f ca="1">+IF(OFFSET('Sanitation Data'!$D$28,0,10*ROW('Sanitation Data'!D80))="","",OFFSET('Sanitation Data'!$D$28,0,10*ROW('Sanitation Data'!D80)))</f>
        <v/>
      </c>
      <c r="CL86" s="353" t="str">
        <f ca="1">+IF(OFFSET('Sanitation Data'!$D$29,0,10*ROW('Sanitation Data'!D80))="","",OFFSET('Sanitation Data'!$D$29,0,10*ROW('Sanitation Data'!D80)))</f>
        <v/>
      </c>
      <c r="CM86" s="353" t="str">
        <f ca="1">+IF(OFFSET('Sanitation Data'!$D$30,0,10*ROW('Sanitation Data'!D80))="","",OFFSET('Sanitation Data'!$D$30,0,10*ROW('Sanitation Data'!D80)))</f>
        <v/>
      </c>
      <c r="CN86" s="353" t="str">
        <f ca="1">+IF(OFFSET('Sanitation Data'!$D$31,0,10*ROW('Sanitation Data'!D80))="","",OFFSET('Sanitation Data'!$D$31,0,10*ROW('Sanitation Data'!D80)))</f>
        <v/>
      </c>
      <c r="CO86" s="353" t="str">
        <f ca="1">+IF(OFFSET('Sanitation Data'!$D$32,0,10*ROW('Sanitation Data'!D80))="","",OFFSET('Sanitation Data'!$D$32,0,10*ROW('Sanitation Data'!D80)))</f>
        <v/>
      </c>
      <c r="CP86" s="353" t="str">
        <f ca="1">+IF(OFFSET('Sanitation Data'!$E$28,0,10*ROW('Sanitation Data'!E80))="","",OFFSET('Sanitation Data'!$E$28,0,10*ROW('Sanitation Data'!E80)))</f>
        <v/>
      </c>
      <c r="CQ86" s="353" t="str">
        <f ca="1">+IF(OFFSET('Sanitation Data'!$E$29,0,10*ROW('Sanitation Data'!E80))="","",OFFSET('Sanitation Data'!$E$29,0,10*ROW('Sanitation Data'!E80)))</f>
        <v/>
      </c>
      <c r="CR86" s="353" t="str">
        <f ca="1">+IF(OFFSET('Sanitation Data'!$E$30,0,10*ROW('Sanitation Data'!E80))="","",OFFSET('Sanitation Data'!$E$30,0,10*ROW('Sanitation Data'!E80)))</f>
        <v/>
      </c>
      <c r="CS86" s="353" t="str">
        <f ca="1">+IF(OFFSET('Sanitation Data'!$E$31,0,10*ROW('Sanitation Data'!E80))="","",OFFSET('Sanitation Data'!$E$31,0,10*ROW('Sanitation Data'!E80)))</f>
        <v/>
      </c>
      <c r="CT86" s="353" t="str">
        <f ca="1">+IF(OFFSET('Sanitation Data'!$E$32,0,10*ROW('Sanitation Data'!E80))="","",OFFSET('Sanitation Data'!$E$32,0,10*ROW('Sanitation Data'!E80)))</f>
        <v/>
      </c>
      <c r="CU86" s="353" t="str">
        <f ca="1">+IF(OFFSET('Sanitation Data'!$F$28,0,10*ROW('Sanitation Data'!F80))="","",OFFSET('Sanitation Data'!$F$28,0,10*ROW('Sanitation Data'!F80)))</f>
        <v/>
      </c>
      <c r="CV86" s="353" t="str">
        <f ca="1">+IF(OFFSET('Sanitation Data'!$F$29,0,10*ROW('Sanitation Data'!F80))="","",OFFSET('Sanitation Data'!$F$29,0,10*ROW('Sanitation Data'!F80)))</f>
        <v/>
      </c>
      <c r="CW86" s="353" t="str">
        <f ca="1">+IF(OFFSET('Sanitation Data'!$F$30,0,10*ROW('Sanitation Data'!F80))="","",OFFSET('Sanitation Data'!$F$30,0,10*ROW('Sanitation Data'!F80)))</f>
        <v/>
      </c>
      <c r="CX86" s="353" t="str">
        <f ca="1">+IF(OFFSET('Sanitation Data'!$F$31,0,10*ROW('Sanitation Data'!F80))="","",OFFSET('Sanitation Data'!$F$31,0,10*ROW('Sanitation Data'!F80)))</f>
        <v/>
      </c>
      <c r="CY86" s="353" t="str">
        <f ca="1">+IF(OFFSET('Sanitation Data'!$F$32,0,10*ROW('Sanitation Data'!F80))="","",OFFSET('Sanitation Data'!$F$32,0,10*ROW('Sanitation Data'!F80)))</f>
        <v/>
      </c>
      <c r="CZ86" s="353" t="str">
        <f ca="1">+IF(OFFSET('Sanitation Data'!$G$28,0,10*ROW('Sanitation Data'!G80))="","",OFFSET('Sanitation Data'!$G$28,0,10*ROW('Sanitation Data'!G80)))</f>
        <v/>
      </c>
      <c r="DA86" s="353" t="str">
        <f ca="1">+IF(OFFSET('Sanitation Data'!$G$29,0,10*ROW('Sanitation Data'!G80))="","",OFFSET('Sanitation Data'!$G$29,0,10*ROW('Sanitation Data'!G80)))</f>
        <v/>
      </c>
      <c r="DB86" s="353" t="str">
        <f ca="1">+IF(OFFSET('Sanitation Data'!$G$30,0,10*ROW('Sanitation Data'!G80))="","",OFFSET('Sanitation Data'!$G$30,0,10*ROW('Sanitation Data'!G80)))</f>
        <v/>
      </c>
      <c r="DC86" s="353" t="str">
        <f ca="1">+IF(OFFSET('Sanitation Data'!$G$31,0,10*ROW('Sanitation Data'!G80))="","",OFFSET('Sanitation Data'!$G$31,0,10*ROW('Sanitation Data'!G80)))</f>
        <v/>
      </c>
      <c r="DD86" s="353" t="str">
        <f ca="1">+IF(OFFSET('Sanitation Data'!$G$32,0,10*ROW('Sanitation Data'!G80))="","",OFFSET('Sanitation Data'!$G$32,0,10*ROW('Sanitation Data'!G80)))</f>
        <v/>
      </c>
      <c r="DE86" s="353" t="str">
        <f ca="1">+IF(OFFSET('Sanitation Data'!$H$28,0,10*ROW('Sanitation Data'!H80))="","",OFFSET('Sanitation Data'!$H$28,0,10*ROW('Sanitation Data'!H80)))</f>
        <v/>
      </c>
      <c r="DF86" s="353" t="str">
        <f ca="1">+IF(OFFSET('Sanitation Data'!$H$29,0,10*ROW('Sanitation Data'!H80))="","",OFFSET('Sanitation Data'!$H$29,0,10*ROW('Sanitation Data'!H80)))</f>
        <v/>
      </c>
      <c r="DG86" s="353" t="str">
        <f ca="1">+IF(OFFSET('Sanitation Data'!$H$30,0,10*ROW('Sanitation Data'!H80))="","",OFFSET('Sanitation Data'!$H$30,0,10*ROW('Sanitation Data'!H80)))</f>
        <v/>
      </c>
      <c r="DH86" s="353" t="str">
        <f ca="1">+IF(OFFSET('Sanitation Data'!$H$31,0,10*ROW('Sanitation Data'!H80))="","",OFFSET('Sanitation Data'!$H$31,0,10*ROW('Sanitation Data'!H80)))</f>
        <v/>
      </c>
      <c r="DI86" s="353" t="str">
        <f ca="1">+IF(OFFSET('Sanitation Data'!$H$32,0,10*ROW('Sanitation Data'!H80))="","",OFFSET('Sanitation Data'!$H$32,0,10*ROW('Sanitation Data'!H80)))</f>
        <v/>
      </c>
      <c r="DJ86" s="353" t="str">
        <f ca="1">+IF(OFFSET('Sanitation Data'!$I$28,0,10*ROW('Sanitation Data'!I80))="","",OFFSET('Sanitation Data'!$I$28,0,10*ROW('Sanitation Data'!I80)))</f>
        <v/>
      </c>
      <c r="DK86" s="353" t="str">
        <f ca="1">+IF(OFFSET('Sanitation Data'!$I$29,0,10*ROW('Sanitation Data'!I80))="","",OFFSET('Sanitation Data'!$I$29,0,10*ROW('Sanitation Data'!I80)))</f>
        <v/>
      </c>
      <c r="DL86" s="353" t="str">
        <f ca="1">+IF(OFFSET('Sanitation Data'!$I$30,0,10*ROW('Sanitation Data'!I80))="","",OFFSET('Sanitation Data'!$I$30,0,10*ROW('Sanitation Data'!I80)))</f>
        <v/>
      </c>
      <c r="DM86" s="353" t="str">
        <f ca="1">+IF(OFFSET('Sanitation Data'!$I$31,0,10*ROW('Sanitation Data'!I80))="","",OFFSET('Sanitation Data'!$I$31,0,10*ROW('Sanitation Data'!I80)))</f>
        <v/>
      </c>
      <c r="DN86" s="353" t="str">
        <f ca="1">+IF(OFFSET('Sanitation Data'!$I$32,0,10*ROW('Sanitation Data'!I80))="","",OFFSET('Sanitation Data'!$I$32,0,10*ROW('Sanitation Data'!I80)))</f>
        <v/>
      </c>
      <c r="DO86" s="353" t="str">
        <f ca="1">+IF(OFFSET('Hygiene Data'!$D$11,0,10*ROW('Hygiene Data'!D80))="","",OFFSET('Hygiene Data'!$D$11,0,10*ROW('Hygiene Data'!D80)))</f>
        <v/>
      </c>
      <c r="DP86" s="353" t="str">
        <f ca="1">+IF(OFFSET('Hygiene Data'!$D$12,0,10*ROW('Hygiene Data'!D80))="","",OFFSET('Hygiene Data'!$D$12,0,10*ROW('Hygiene Data'!D80)))</f>
        <v/>
      </c>
      <c r="DQ86" s="353" t="str">
        <f ca="1">+IF(OFFSET('Hygiene Data'!$D$13,0,10*ROW('Hygiene Data'!D80))="","",OFFSET('Hygiene Data'!$D$13,0,10*ROW('Hygiene Data'!D80)))</f>
        <v/>
      </c>
      <c r="DR86" s="353" t="str">
        <f ca="1">+IF(OFFSET('Hygiene Data'!$E$11,0,10*ROW('Hygiene Data'!E80))="","",OFFSET('Hygiene Data'!$E$11,0,10*ROW('Hygiene Data'!E80)))</f>
        <v/>
      </c>
      <c r="DS86" s="353" t="str">
        <f ca="1">+IF(OFFSET('Hygiene Data'!$E$12,0,10*ROW('Hygiene Data'!E80))="","",OFFSET('Hygiene Data'!$E$12,0,10*ROW('Hygiene Data'!E80)))</f>
        <v/>
      </c>
      <c r="DT86" s="353" t="str">
        <f ca="1">+IF(OFFSET('Hygiene Data'!$E$13,0,10*ROW('Hygiene Data'!E80))="","",OFFSET('Hygiene Data'!$E$13,0,10*ROW('Hygiene Data'!E80)))</f>
        <v/>
      </c>
      <c r="DU86" s="353" t="str">
        <f ca="1">+IF(OFFSET('Hygiene Data'!$F$11,0,10*ROW('Hygiene Data'!F80))="","",OFFSET('Hygiene Data'!$F$11,0,10*ROW('Hygiene Data'!F80)))</f>
        <v/>
      </c>
      <c r="DV86" s="353" t="str">
        <f ca="1">+IF(OFFSET('Hygiene Data'!$F$12,0,10*ROW('Hygiene Data'!F80))="","",OFFSET('Hygiene Data'!$F$12,0,10*ROW('Hygiene Data'!F80)))</f>
        <v/>
      </c>
      <c r="DW86" s="353" t="str">
        <f ca="1">+IF(OFFSET('Hygiene Data'!$F$13,0,10*ROW('Hygiene Data'!F80))="","",OFFSET('Hygiene Data'!$F$13,0,10*ROW('Hygiene Data'!F80)))</f>
        <v/>
      </c>
      <c r="DX86" s="353" t="str">
        <f ca="1">+IF(OFFSET('Hygiene Data'!$G$11,0,10*ROW('Hygiene Data'!G80))="","",OFFSET('Hygiene Data'!$G$11,0,10*ROW('Hygiene Data'!G80)))</f>
        <v/>
      </c>
      <c r="DY86" s="353" t="str">
        <f ca="1">+IF(OFFSET('Hygiene Data'!$G$12,0,10*ROW('Hygiene Data'!G80))="","",OFFSET('Hygiene Data'!$G$12,0,10*ROW('Hygiene Data'!G80)))</f>
        <v/>
      </c>
      <c r="DZ86" s="353" t="str">
        <f ca="1">+IF(OFFSET('Hygiene Data'!$G$13,0,10*ROW('Hygiene Data'!G80))="","",OFFSET('Hygiene Data'!$G$13,0,10*ROW('Hygiene Data'!G80)))</f>
        <v/>
      </c>
      <c r="EA86" s="353" t="str">
        <f ca="1">+IF(OFFSET('Hygiene Data'!$H$11,0,10*ROW('Hygiene Data'!H80))="","",OFFSET('Hygiene Data'!$H$11,0,10*ROW('Hygiene Data'!H80)))</f>
        <v/>
      </c>
      <c r="EB86" s="353" t="str">
        <f ca="1">+IF(OFFSET('Hygiene Data'!$H$12,0,10*ROW('Hygiene Data'!H80))="","",OFFSET('Hygiene Data'!$H$12,0,10*ROW('Hygiene Data'!H80)))</f>
        <v/>
      </c>
      <c r="EC86" s="353" t="str">
        <f ca="1">+IF(OFFSET('Hygiene Data'!$H$13,0,10*ROW('Hygiene Data'!H80))="","",OFFSET('Hygiene Data'!$H$13,0,10*ROW('Hygiene Data'!H80)))</f>
        <v/>
      </c>
      <c r="ED86" s="353" t="str">
        <f ca="1">+IF(OFFSET('Hygiene Data'!$I$11,0,10*ROW('Hygiene Data'!I80))="","",OFFSET('Hygiene Data'!$I$11,0,10*ROW('Hygiene Data'!I80)))</f>
        <v/>
      </c>
      <c r="EE86" s="353" t="str">
        <f ca="1">+IF(OFFSET('Hygiene Data'!$I$12,0,10*ROW('Hygiene Data'!I80))="","",OFFSET('Hygiene Data'!$I$12,0,10*ROW('Hygiene Data'!I80)))</f>
        <v/>
      </c>
      <c r="EF86" s="353" t="str">
        <f ca="1">+IF(OFFSET('Hygiene Data'!$I$13,0,10*ROW('Hygiene Data'!I80))="","",OFFSET('Hygiene Data'!$I$13,0,10*ROW('Hygiene Data'!I80)))</f>
        <v/>
      </c>
    </row>
    <row r="87" spans="1:136" x14ac:dyDescent="0.25">
      <c r="A87" s="462" t="str">
        <f ca="1">+IF(OFFSET('Water Data'!$B$2,0,10*ROW('Water Data'!E81))="","",OFFSET('Water Data'!$B$2,0,10*ROW('Water Data'!E81)))</f>
        <v/>
      </c>
      <c r="B87" s="46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89" t="str">
        <f t="shared" ca="1" si="1"/>
        <v/>
      </c>
      <c r="D87" s="49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6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3" t="str">
        <f ca="1">+IF(OFFSET('Water Data'!$D$27,0,10*ROW('Water Data'!D81))="","",OFFSET('Water Data'!$D$27,0,10*ROW('Water Data'!D81)))</f>
        <v/>
      </c>
      <c r="BT87" s="353" t="str">
        <f ca="1">+IF(OFFSET('Water Data'!$D$28,0,10*ROW('Water Data'!D81))="","",OFFSET('Water Data'!$D$28,0,10*ROW('Water Data'!D81)))</f>
        <v/>
      </c>
      <c r="BU87" s="353" t="str">
        <f ca="1">+IF(OFFSET('Water Data'!$D$29,0,10*ROW('Water Data'!D81))="","",OFFSET('Water Data'!$D$29,0,10*ROW('Water Data'!D81)))</f>
        <v/>
      </c>
      <c r="BV87" s="353" t="str">
        <f ca="1">+IF(OFFSET('Water Data'!$E$27,0,10*ROW('Water Data'!E81))="","",OFFSET('Water Data'!$E$27,0,10*ROW('Water Data'!E81)))</f>
        <v/>
      </c>
      <c r="BW87" s="353" t="str">
        <f ca="1">+IF(OFFSET('Water Data'!$E$28,0,10*ROW('Water Data'!E81))="","",OFFSET('Water Data'!$E$28,0,10*ROW('Water Data'!E81)))</f>
        <v/>
      </c>
      <c r="BX87" s="353" t="str">
        <f ca="1">+IF(OFFSET('Water Data'!$E$29,0,10*ROW('Water Data'!E81))="","",OFFSET('Water Data'!$E$29,0,10*ROW('Water Data'!E81)))</f>
        <v/>
      </c>
      <c r="BY87" s="353" t="str">
        <f ca="1">+IF(OFFSET('Water Data'!$F$27,0,10*ROW('Water Data'!F81))="","",OFFSET('Water Data'!$F$27,0,10*ROW('Water Data'!F81)))</f>
        <v/>
      </c>
      <c r="BZ87" s="353" t="str">
        <f ca="1">+IF(OFFSET('Water Data'!$F$28,0,10*ROW('Water Data'!F81))="","",OFFSET('Water Data'!$F$28,0,10*ROW('Water Data'!F81)))</f>
        <v/>
      </c>
      <c r="CA87" s="353" t="str">
        <f ca="1">+IF(OFFSET('Water Data'!$F$29,0,10*ROW('Water Data'!F81))="","",OFFSET('Water Data'!$F$29,0,10*ROW('Water Data'!F81)))</f>
        <v/>
      </c>
      <c r="CB87" s="353" t="str">
        <f ca="1">+IF(OFFSET('Water Data'!$G$27,0,10*ROW('Water Data'!G81))="","",OFFSET('Water Data'!$G$27,0,10*ROW('Water Data'!G81)))</f>
        <v/>
      </c>
      <c r="CC87" s="353" t="str">
        <f ca="1">+IF(OFFSET('Water Data'!$G$28,0,10*ROW('Water Data'!G81))="","",OFFSET('Water Data'!$G$28,0,10*ROW('Water Data'!G81)))</f>
        <v/>
      </c>
      <c r="CD87" s="353" t="str">
        <f ca="1">+IF(OFFSET('Water Data'!$G$29,0,10*ROW('Water Data'!G81))="","",OFFSET('Water Data'!$G$29,0,10*ROW('Water Data'!G81)))</f>
        <v/>
      </c>
      <c r="CE87" s="353" t="str">
        <f ca="1">+IF(OFFSET('Water Data'!$H$27,0,10*ROW('Water Data'!H81))="","",OFFSET('Water Data'!$H$27,0,10*ROW('Water Data'!H81)))</f>
        <v/>
      </c>
      <c r="CF87" s="353" t="str">
        <f ca="1">+IF(OFFSET('Water Data'!$H$28,0,10*ROW('Water Data'!H81))="","",OFFSET('Water Data'!$H$28,0,10*ROW('Water Data'!H81)))</f>
        <v/>
      </c>
      <c r="CG87" s="353" t="str">
        <f ca="1">+IF(OFFSET('Water Data'!$H$29,0,10*ROW('Water Data'!H81))="","",OFFSET('Water Data'!$H$29,0,10*ROW('Water Data'!H81)))</f>
        <v/>
      </c>
      <c r="CH87" s="353" t="str">
        <f ca="1">+IF(OFFSET('Water Data'!$I$27,0,10*ROW('Water Data'!I81))="","",OFFSET('Water Data'!$I$27,0,10*ROW('Water Data'!I81)))</f>
        <v/>
      </c>
      <c r="CI87" s="353" t="str">
        <f ca="1">+IF(OFFSET('Water Data'!$I$28,0,10*ROW('Water Data'!I81))="","",OFFSET('Water Data'!$I$28,0,10*ROW('Water Data'!I81)))</f>
        <v/>
      </c>
      <c r="CJ87" s="353" t="str">
        <f ca="1">+IF(OFFSET('Water Data'!$I$29,0,10*ROW('Water Data'!I81))="","",OFFSET('Water Data'!$I$29,0,10*ROW('Water Data'!I81)))</f>
        <v/>
      </c>
      <c r="CK87" s="353" t="str">
        <f ca="1">+IF(OFFSET('Sanitation Data'!$D$28,0,10*ROW('Sanitation Data'!D81))="","",OFFSET('Sanitation Data'!$D$28,0,10*ROW('Sanitation Data'!D81)))</f>
        <v/>
      </c>
      <c r="CL87" s="353" t="str">
        <f ca="1">+IF(OFFSET('Sanitation Data'!$D$29,0,10*ROW('Sanitation Data'!D81))="","",OFFSET('Sanitation Data'!$D$29,0,10*ROW('Sanitation Data'!D81)))</f>
        <v/>
      </c>
      <c r="CM87" s="353" t="str">
        <f ca="1">+IF(OFFSET('Sanitation Data'!$D$30,0,10*ROW('Sanitation Data'!D81))="","",OFFSET('Sanitation Data'!$D$30,0,10*ROW('Sanitation Data'!D81)))</f>
        <v/>
      </c>
      <c r="CN87" s="353" t="str">
        <f ca="1">+IF(OFFSET('Sanitation Data'!$D$31,0,10*ROW('Sanitation Data'!D81))="","",OFFSET('Sanitation Data'!$D$31,0,10*ROW('Sanitation Data'!D81)))</f>
        <v/>
      </c>
      <c r="CO87" s="353" t="str">
        <f ca="1">+IF(OFFSET('Sanitation Data'!$D$32,0,10*ROW('Sanitation Data'!D81))="","",OFFSET('Sanitation Data'!$D$32,0,10*ROW('Sanitation Data'!D81)))</f>
        <v/>
      </c>
      <c r="CP87" s="353" t="str">
        <f ca="1">+IF(OFFSET('Sanitation Data'!$E$28,0,10*ROW('Sanitation Data'!E81))="","",OFFSET('Sanitation Data'!$E$28,0,10*ROW('Sanitation Data'!E81)))</f>
        <v/>
      </c>
      <c r="CQ87" s="353" t="str">
        <f ca="1">+IF(OFFSET('Sanitation Data'!$E$29,0,10*ROW('Sanitation Data'!E81))="","",OFFSET('Sanitation Data'!$E$29,0,10*ROW('Sanitation Data'!E81)))</f>
        <v/>
      </c>
      <c r="CR87" s="353" t="str">
        <f ca="1">+IF(OFFSET('Sanitation Data'!$E$30,0,10*ROW('Sanitation Data'!E81))="","",OFFSET('Sanitation Data'!$E$30,0,10*ROW('Sanitation Data'!E81)))</f>
        <v/>
      </c>
      <c r="CS87" s="353" t="str">
        <f ca="1">+IF(OFFSET('Sanitation Data'!$E$31,0,10*ROW('Sanitation Data'!E81))="","",OFFSET('Sanitation Data'!$E$31,0,10*ROW('Sanitation Data'!E81)))</f>
        <v/>
      </c>
      <c r="CT87" s="353" t="str">
        <f ca="1">+IF(OFFSET('Sanitation Data'!$E$32,0,10*ROW('Sanitation Data'!E81))="","",OFFSET('Sanitation Data'!$E$32,0,10*ROW('Sanitation Data'!E81)))</f>
        <v/>
      </c>
      <c r="CU87" s="353" t="str">
        <f ca="1">+IF(OFFSET('Sanitation Data'!$F$28,0,10*ROW('Sanitation Data'!F81))="","",OFFSET('Sanitation Data'!$F$28,0,10*ROW('Sanitation Data'!F81)))</f>
        <v/>
      </c>
      <c r="CV87" s="353" t="str">
        <f ca="1">+IF(OFFSET('Sanitation Data'!$F$29,0,10*ROW('Sanitation Data'!F81))="","",OFFSET('Sanitation Data'!$F$29,0,10*ROW('Sanitation Data'!F81)))</f>
        <v/>
      </c>
      <c r="CW87" s="353" t="str">
        <f ca="1">+IF(OFFSET('Sanitation Data'!$F$30,0,10*ROW('Sanitation Data'!F81))="","",OFFSET('Sanitation Data'!$F$30,0,10*ROW('Sanitation Data'!F81)))</f>
        <v/>
      </c>
      <c r="CX87" s="353" t="str">
        <f ca="1">+IF(OFFSET('Sanitation Data'!$F$31,0,10*ROW('Sanitation Data'!F81))="","",OFFSET('Sanitation Data'!$F$31,0,10*ROW('Sanitation Data'!F81)))</f>
        <v/>
      </c>
      <c r="CY87" s="353" t="str">
        <f ca="1">+IF(OFFSET('Sanitation Data'!$F$32,0,10*ROW('Sanitation Data'!F81))="","",OFFSET('Sanitation Data'!$F$32,0,10*ROW('Sanitation Data'!F81)))</f>
        <v/>
      </c>
      <c r="CZ87" s="353" t="str">
        <f ca="1">+IF(OFFSET('Sanitation Data'!$G$28,0,10*ROW('Sanitation Data'!G81))="","",OFFSET('Sanitation Data'!$G$28,0,10*ROW('Sanitation Data'!G81)))</f>
        <v/>
      </c>
      <c r="DA87" s="353" t="str">
        <f ca="1">+IF(OFFSET('Sanitation Data'!$G$29,0,10*ROW('Sanitation Data'!G81))="","",OFFSET('Sanitation Data'!$G$29,0,10*ROW('Sanitation Data'!G81)))</f>
        <v/>
      </c>
      <c r="DB87" s="353" t="str">
        <f ca="1">+IF(OFFSET('Sanitation Data'!$G$30,0,10*ROW('Sanitation Data'!G81))="","",OFFSET('Sanitation Data'!$G$30,0,10*ROW('Sanitation Data'!G81)))</f>
        <v/>
      </c>
      <c r="DC87" s="353" t="str">
        <f ca="1">+IF(OFFSET('Sanitation Data'!$G$31,0,10*ROW('Sanitation Data'!G81))="","",OFFSET('Sanitation Data'!$G$31,0,10*ROW('Sanitation Data'!G81)))</f>
        <v/>
      </c>
      <c r="DD87" s="353" t="str">
        <f ca="1">+IF(OFFSET('Sanitation Data'!$G$32,0,10*ROW('Sanitation Data'!G81))="","",OFFSET('Sanitation Data'!$G$32,0,10*ROW('Sanitation Data'!G81)))</f>
        <v/>
      </c>
      <c r="DE87" s="353" t="str">
        <f ca="1">+IF(OFFSET('Sanitation Data'!$H$28,0,10*ROW('Sanitation Data'!H81))="","",OFFSET('Sanitation Data'!$H$28,0,10*ROW('Sanitation Data'!H81)))</f>
        <v/>
      </c>
      <c r="DF87" s="353" t="str">
        <f ca="1">+IF(OFFSET('Sanitation Data'!$H$29,0,10*ROW('Sanitation Data'!H81))="","",OFFSET('Sanitation Data'!$H$29,0,10*ROW('Sanitation Data'!H81)))</f>
        <v/>
      </c>
      <c r="DG87" s="353" t="str">
        <f ca="1">+IF(OFFSET('Sanitation Data'!$H$30,0,10*ROW('Sanitation Data'!H81))="","",OFFSET('Sanitation Data'!$H$30,0,10*ROW('Sanitation Data'!H81)))</f>
        <v/>
      </c>
      <c r="DH87" s="353" t="str">
        <f ca="1">+IF(OFFSET('Sanitation Data'!$H$31,0,10*ROW('Sanitation Data'!H81))="","",OFFSET('Sanitation Data'!$H$31,0,10*ROW('Sanitation Data'!H81)))</f>
        <v/>
      </c>
      <c r="DI87" s="353" t="str">
        <f ca="1">+IF(OFFSET('Sanitation Data'!$H$32,0,10*ROW('Sanitation Data'!H81))="","",OFFSET('Sanitation Data'!$H$32,0,10*ROW('Sanitation Data'!H81)))</f>
        <v/>
      </c>
      <c r="DJ87" s="353" t="str">
        <f ca="1">+IF(OFFSET('Sanitation Data'!$I$28,0,10*ROW('Sanitation Data'!I81))="","",OFFSET('Sanitation Data'!$I$28,0,10*ROW('Sanitation Data'!I81)))</f>
        <v/>
      </c>
      <c r="DK87" s="353" t="str">
        <f ca="1">+IF(OFFSET('Sanitation Data'!$I$29,0,10*ROW('Sanitation Data'!I81))="","",OFFSET('Sanitation Data'!$I$29,0,10*ROW('Sanitation Data'!I81)))</f>
        <v/>
      </c>
      <c r="DL87" s="353" t="str">
        <f ca="1">+IF(OFFSET('Sanitation Data'!$I$30,0,10*ROW('Sanitation Data'!I81))="","",OFFSET('Sanitation Data'!$I$30,0,10*ROW('Sanitation Data'!I81)))</f>
        <v/>
      </c>
      <c r="DM87" s="353" t="str">
        <f ca="1">+IF(OFFSET('Sanitation Data'!$I$31,0,10*ROW('Sanitation Data'!I81))="","",OFFSET('Sanitation Data'!$I$31,0,10*ROW('Sanitation Data'!I81)))</f>
        <v/>
      </c>
      <c r="DN87" s="353" t="str">
        <f ca="1">+IF(OFFSET('Sanitation Data'!$I$32,0,10*ROW('Sanitation Data'!I81))="","",OFFSET('Sanitation Data'!$I$32,0,10*ROW('Sanitation Data'!I81)))</f>
        <v/>
      </c>
      <c r="DO87" s="353" t="str">
        <f ca="1">+IF(OFFSET('Hygiene Data'!$D$11,0,10*ROW('Hygiene Data'!D81))="","",OFFSET('Hygiene Data'!$D$11,0,10*ROW('Hygiene Data'!D81)))</f>
        <v/>
      </c>
      <c r="DP87" s="353" t="str">
        <f ca="1">+IF(OFFSET('Hygiene Data'!$D$12,0,10*ROW('Hygiene Data'!D81))="","",OFFSET('Hygiene Data'!$D$12,0,10*ROW('Hygiene Data'!D81)))</f>
        <v/>
      </c>
      <c r="DQ87" s="353" t="str">
        <f ca="1">+IF(OFFSET('Hygiene Data'!$D$13,0,10*ROW('Hygiene Data'!D81))="","",OFFSET('Hygiene Data'!$D$13,0,10*ROW('Hygiene Data'!D81)))</f>
        <v/>
      </c>
      <c r="DR87" s="353" t="str">
        <f ca="1">+IF(OFFSET('Hygiene Data'!$E$11,0,10*ROW('Hygiene Data'!E81))="","",OFFSET('Hygiene Data'!$E$11,0,10*ROW('Hygiene Data'!E81)))</f>
        <v/>
      </c>
      <c r="DS87" s="353" t="str">
        <f ca="1">+IF(OFFSET('Hygiene Data'!$E$12,0,10*ROW('Hygiene Data'!E81))="","",OFFSET('Hygiene Data'!$E$12,0,10*ROW('Hygiene Data'!E81)))</f>
        <v/>
      </c>
      <c r="DT87" s="353" t="str">
        <f ca="1">+IF(OFFSET('Hygiene Data'!$E$13,0,10*ROW('Hygiene Data'!E81))="","",OFFSET('Hygiene Data'!$E$13,0,10*ROW('Hygiene Data'!E81)))</f>
        <v/>
      </c>
      <c r="DU87" s="353" t="str">
        <f ca="1">+IF(OFFSET('Hygiene Data'!$F$11,0,10*ROW('Hygiene Data'!F81))="","",OFFSET('Hygiene Data'!$F$11,0,10*ROW('Hygiene Data'!F81)))</f>
        <v/>
      </c>
      <c r="DV87" s="353" t="str">
        <f ca="1">+IF(OFFSET('Hygiene Data'!$F$12,0,10*ROW('Hygiene Data'!F81))="","",OFFSET('Hygiene Data'!$F$12,0,10*ROW('Hygiene Data'!F81)))</f>
        <v/>
      </c>
      <c r="DW87" s="353" t="str">
        <f ca="1">+IF(OFFSET('Hygiene Data'!$F$13,0,10*ROW('Hygiene Data'!F81))="","",OFFSET('Hygiene Data'!$F$13,0,10*ROW('Hygiene Data'!F81)))</f>
        <v/>
      </c>
      <c r="DX87" s="353" t="str">
        <f ca="1">+IF(OFFSET('Hygiene Data'!$G$11,0,10*ROW('Hygiene Data'!G81))="","",OFFSET('Hygiene Data'!$G$11,0,10*ROW('Hygiene Data'!G81)))</f>
        <v/>
      </c>
      <c r="DY87" s="353" t="str">
        <f ca="1">+IF(OFFSET('Hygiene Data'!$G$12,0,10*ROW('Hygiene Data'!G81))="","",OFFSET('Hygiene Data'!$G$12,0,10*ROW('Hygiene Data'!G81)))</f>
        <v/>
      </c>
      <c r="DZ87" s="353" t="str">
        <f ca="1">+IF(OFFSET('Hygiene Data'!$G$13,0,10*ROW('Hygiene Data'!G81))="","",OFFSET('Hygiene Data'!$G$13,0,10*ROW('Hygiene Data'!G81)))</f>
        <v/>
      </c>
      <c r="EA87" s="353" t="str">
        <f ca="1">+IF(OFFSET('Hygiene Data'!$H$11,0,10*ROW('Hygiene Data'!H81))="","",OFFSET('Hygiene Data'!$H$11,0,10*ROW('Hygiene Data'!H81)))</f>
        <v/>
      </c>
      <c r="EB87" s="353" t="str">
        <f ca="1">+IF(OFFSET('Hygiene Data'!$H$12,0,10*ROW('Hygiene Data'!H81))="","",OFFSET('Hygiene Data'!$H$12,0,10*ROW('Hygiene Data'!H81)))</f>
        <v/>
      </c>
      <c r="EC87" s="353" t="str">
        <f ca="1">+IF(OFFSET('Hygiene Data'!$H$13,0,10*ROW('Hygiene Data'!H81))="","",OFFSET('Hygiene Data'!$H$13,0,10*ROW('Hygiene Data'!H81)))</f>
        <v/>
      </c>
      <c r="ED87" s="353" t="str">
        <f ca="1">+IF(OFFSET('Hygiene Data'!$I$11,0,10*ROW('Hygiene Data'!I81))="","",OFFSET('Hygiene Data'!$I$11,0,10*ROW('Hygiene Data'!I81)))</f>
        <v/>
      </c>
      <c r="EE87" s="353" t="str">
        <f ca="1">+IF(OFFSET('Hygiene Data'!$I$12,0,10*ROW('Hygiene Data'!I81))="","",OFFSET('Hygiene Data'!$I$12,0,10*ROW('Hygiene Data'!I81)))</f>
        <v/>
      </c>
      <c r="EF87" s="353" t="str">
        <f ca="1">+IF(OFFSET('Hygiene Data'!$I$13,0,10*ROW('Hygiene Data'!I81))="","",OFFSET('Hygiene Data'!$I$13,0,10*ROW('Hygiene Data'!I81)))</f>
        <v/>
      </c>
    </row>
    <row r="88" spans="1:136" x14ac:dyDescent="0.25">
      <c r="A88" s="462" t="str">
        <f ca="1">+IF(OFFSET('Water Data'!$B$2,0,10*ROW('Water Data'!E82))="","",OFFSET('Water Data'!$B$2,0,10*ROW('Water Data'!E82)))</f>
        <v/>
      </c>
      <c r="B88" s="46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89" t="str">
        <f t="shared" ca="1" si="1"/>
        <v/>
      </c>
      <c r="D88" s="49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6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3" t="str">
        <f ca="1">+IF(OFFSET('Water Data'!$D$27,0,10*ROW('Water Data'!D82))="","",OFFSET('Water Data'!$D$27,0,10*ROW('Water Data'!D82)))</f>
        <v/>
      </c>
      <c r="BT88" s="353" t="str">
        <f ca="1">+IF(OFFSET('Water Data'!$D$28,0,10*ROW('Water Data'!D82))="","",OFFSET('Water Data'!$D$28,0,10*ROW('Water Data'!D82)))</f>
        <v/>
      </c>
      <c r="BU88" s="353" t="str">
        <f ca="1">+IF(OFFSET('Water Data'!$D$29,0,10*ROW('Water Data'!D82))="","",OFFSET('Water Data'!$D$29,0,10*ROW('Water Data'!D82)))</f>
        <v/>
      </c>
      <c r="BV88" s="353" t="str">
        <f ca="1">+IF(OFFSET('Water Data'!$E$27,0,10*ROW('Water Data'!E82))="","",OFFSET('Water Data'!$E$27,0,10*ROW('Water Data'!E82)))</f>
        <v/>
      </c>
      <c r="BW88" s="353" t="str">
        <f ca="1">+IF(OFFSET('Water Data'!$E$28,0,10*ROW('Water Data'!E82))="","",OFFSET('Water Data'!$E$28,0,10*ROW('Water Data'!E82)))</f>
        <v/>
      </c>
      <c r="BX88" s="353" t="str">
        <f ca="1">+IF(OFFSET('Water Data'!$E$29,0,10*ROW('Water Data'!E82))="","",OFFSET('Water Data'!$E$29,0,10*ROW('Water Data'!E82)))</f>
        <v/>
      </c>
      <c r="BY88" s="353" t="str">
        <f ca="1">+IF(OFFSET('Water Data'!$F$27,0,10*ROW('Water Data'!F82))="","",OFFSET('Water Data'!$F$27,0,10*ROW('Water Data'!F82)))</f>
        <v/>
      </c>
      <c r="BZ88" s="353" t="str">
        <f ca="1">+IF(OFFSET('Water Data'!$F$28,0,10*ROW('Water Data'!F82))="","",OFFSET('Water Data'!$F$28,0,10*ROW('Water Data'!F82)))</f>
        <v/>
      </c>
      <c r="CA88" s="353" t="str">
        <f ca="1">+IF(OFFSET('Water Data'!$F$29,0,10*ROW('Water Data'!F82))="","",OFFSET('Water Data'!$F$29,0,10*ROW('Water Data'!F82)))</f>
        <v/>
      </c>
      <c r="CB88" s="353" t="str">
        <f ca="1">+IF(OFFSET('Water Data'!$G$27,0,10*ROW('Water Data'!G82))="","",OFFSET('Water Data'!$G$27,0,10*ROW('Water Data'!G82)))</f>
        <v/>
      </c>
      <c r="CC88" s="353" t="str">
        <f ca="1">+IF(OFFSET('Water Data'!$G$28,0,10*ROW('Water Data'!G82))="","",OFFSET('Water Data'!$G$28,0,10*ROW('Water Data'!G82)))</f>
        <v/>
      </c>
      <c r="CD88" s="353" t="str">
        <f ca="1">+IF(OFFSET('Water Data'!$G$29,0,10*ROW('Water Data'!G82))="","",OFFSET('Water Data'!$G$29,0,10*ROW('Water Data'!G82)))</f>
        <v/>
      </c>
      <c r="CE88" s="353" t="str">
        <f ca="1">+IF(OFFSET('Water Data'!$H$27,0,10*ROW('Water Data'!H82))="","",OFFSET('Water Data'!$H$27,0,10*ROW('Water Data'!H82)))</f>
        <v/>
      </c>
      <c r="CF88" s="353" t="str">
        <f ca="1">+IF(OFFSET('Water Data'!$H$28,0,10*ROW('Water Data'!H82))="","",OFFSET('Water Data'!$H$28,0,10*ROW('Water Data'!H82)))</f>
        <v/>
      </c>
      <c r="CG88" s="353" t="str">
        <f ca="1">+IF(OFFSET('Water Data'!$H$29,0,10*ROW('Water Data'!H82))="","",OFFSET('Water Data'!$H$29,0,10*ROW('Water Data'!H82)))</f>
        <v/>
      </c>
      <c r="CH88" s="353" t="str">
        <f ca="1">+IF(OFFSET('Water Data'!$I$27,0,10*ROW('Water Data'!I82))="","",OFFSET('Water Data'!$I$27,0,10*ROW('Water Data'!I82)))</f>
        <v/>
      </c>
      <c r="CI88" s="353" t="str">
        <f ca="1">+IF(OFFSET('Water Data'!$I$28,0,10*ROW('Water Data'!I82))="","",OFFSET('Water Data'!$I$28,0,10*ROW('Water Data'!I82)))</f>
        <v/>
      </c>
      <c r="CJ88" s="353" t="str">
        <f ca="1">+IF(OFFSET('Water Data'!$I$29,0,10*ROW('Water Data'!I82))="","",OFFSET('Water Data'!$I$29,0,10*ROW('Water Data'!I82)))</f>
        <v/>
      </c>
      <c r="CK88" s="353" t="str">
        <f ca="1">+IF(OFFSET('Sanitation Data'!$D$28,0,10*ROW('Sanitation Data'!D82))="","",OFFSET('Sanitation Data'!$D$28,0,10*ROW('Sanitation Data'!D82)))</f>
        <v/>
      </c>
      <c r="CL88" s="353" t="str">
        <f ca="1">+IF(OFFSET('Sanitation Data'!$D$29,0,10*ROW('Sanitation Data'!D82))="","",OFFSET('Sanitation Data'!$D$29,0,10*ROW('Sanitation Data'!D82)))</f>
        <v/>
      </c>
      <c r="CM88" s="353" t="str">
        <f ca="1">+IF(OFFSET('Sanitation Data'!$D$30,0,10*ROW('Sanitation Data'!D82))="","",OFFSET('Sanitation Data'!$D$30,0,10*ROW('Sanitation Data'!D82)))</f>
        <v/>
      </c>
      <c r="CN88" s="353" t="str">
        <f ca="1">+IF(OFFSET('Sanitation Data'!$D$31,0,10*ROW('Sanitation Data'!D82))="","",OFFSET('Sanitation Data'!$D$31,0,10*ROW('Sanitation Data'!D82)))</f>
        <v/>
      </c>
      <c r="CO88" s="353" t="str">
        <f ca="1">+IF(OFFSET('Sanitation Data'!$D$32,0,10*ROW('Sanitation Data'!D82))="","",OFFSET('Sanitation Data'!$D$32,0,10*ROW('Sanitation Data'!D82)))</f>
        <v/>
      </c>
      <c r="CP88" s="353" t="str">
        <f ca="1">+IF(OFFSET('Sanitation Data'!$E$28,0,10*ROW('Sanitation Data'!E82))="","",OFFSET('Sanitation Data'!$E$28,0,10*ROW('Sanitation Data'!E82)))</f>
        <v/>
      </c>
      <c r="CQ88" s="353" t="str">
        <f ca="1">+IF(OFFSET('Sanitation Data'!$E$29,0,10*ROW('Sanitation Data'!E82))="","",OFFSET('Sanitation Data'!$E$29,0,10*ROW('Sanitation Data'!E82)))</f>
        <v/>
      </c>
      <c r="CR88" s="353" t="str">
        <f ca="1">+IF(OFFSET('Sanitation Data'!$E$30,0,10*ROW('Sanitation Data'!E82))="","",OFFSET('Sanitation Data'!$E$30,0,10*ROW('Sanitation Data'!E82)))</f>
        <v/>
      </c>
      <c r="CS88" s="353" t="str">
        <f ca="1">+IF(OFFSET('Sanitation Data'!$E$31,0,10*ROW('Sanitation Data'!E82))="","",OFFSET('Sanitation Data'!$E$31,0,10*ROW('Sanitation Data'!E82)))</f>
        <v/>
      </c>
      <c r="CT88" s="353" t="str">
        <f ca="1">+IF(OFFSET('Sanitation Data'!$E$32,0,10*ROW('Sanitation Data'!E82))="","",OFFSET('Sanitation Data'!$E$32,0,10*ROW('Sanitation Data'!E82)))</f>
        <v/>
      </c>
      <c r="CU88" s="353" t="str">
        <f ca="1">+IF(OFFSET('Sanitation Data'!$F$28,0,10*ROW('Sanitation Data'!F82))="","",OFFSET('Sanitation Data'!$F$28,0,10*ROW('Sanitation Data'!F82)))</f>
        <v/>
      </c>
      <c r="CV88" s="353" t="str">
        <f ca="1">+IF(OFFSET('Sanitation Data'!$F$29,0,10*ROW('Sanitation Data'!F82))="","",OFFSET('Sanitation Data'!$F$29,0,10*ROW('Sanitation Data'!F82)))</f>
        <v/>
      </c>
      <c r="CW88" s="353" t="str">
        <f ca="1">+IF(OFFSET('Sanitation Data'!$F$30,0,10*ROW('Sanitation Data'!F82))="","",OFFSET('Sanitation Data'!$F$30,0,10*ROW('Sanitation Data'!F82)))</f>
        <v/>
      </c>
      <c r="CX88" s="353" t="str">
        <f ca="1">+IF(OFFSET('Sanitation Data'!$F$31,0,10*ROW('Sanitation Data'!F82))="","",OFFSET('Sanitation Data'!$F$31,0,10*ROW('Sanitation Data'!F82)))</f>
        <v/>
      </c>
      <c r="CY88" s="353" t="str">
        <f ca="1">+IF(OFFSET('Sanitation Data'!$F$32,0,10*ROW('Sanitation Data'!F82))="","",OFFSET('Sanitation Data'!$F$32,0,10*ROW('Sanitation Data'!F82)))</f>
        <v/>
      </c>
      <c r="CZ88" s="353" t="str">
        <f ca="1">+IF(OFFSET('Sanitation Data'!$G$28,0,10*ROW('Sanitation Data'!G82))="","",OFFSET('Sanitation Data'!$G$28,0,10*ROW('Sanitation Data'!G82)))</f>
        <v/>
      </c>
      <c r="DA88" s="353" t="str">
        <f ca="1">+IF(OFFSET('Sanitation Data'!$G$29,0,10*ROW('Sanitation Data'!G82))="","",OFFSET('Sanitation Data'!$G$29,0,10*ROW('Sanitation Data'!G82)))</f>
        <v/>
      </c>
      <c r="DB88" s="353" t="str">
        <f ca="1">+IF(OFFSET('Sanitation Data'!$G$30,0,10*ROW('Sanitation Data'!G82))="","",OFFSET('Sanitation Data'!$G$30,0,10*ROW('Sanitation Data'!G82)))</f>
        <v/>
      </c>
      <c r="DC88" s="353" t="str">
        <f ca="1">+IF(OFFSET('Sanitation Data'!$G$31,0,10*ROW('Sanitation Data'!G82))="","",OFFSET('Sanitation Data'!$G$31,0,10*ROW('Sanitation Data'!G82)))</f>
        <v/>
      </c>
      <c r="DD88" s="353" t="str">
        <f ca="1">+IF(OFFSET('Sanitation Data'!$G$32,0,10*ROW('Sanitation Data'!G82))="","",OFFSET('Sanitation Data'!$G$32,0,10*ROW('Sanitation Data'!G82)))</f>
        <v/>
      </c>
      <c r="DE88" s="353" t="str">
        <f ca="1">+IF(OFFSET('Sanitation Data'!$H$28,0,10*ROW('Sanitation Data'!H82))="","",OFFSET('Sanitation Data'!$H$28,0,10*ROW('Sanitation Data'!H82)))</f>
        <v/>
      </c>
      <c r="DF88" s="353" t="str">
        <f ca="1">+IF(OFFSET('Sanitation Data'!$H$29,0,10*ROW('Sanitation Data'!H82))="","",OFFSET('Sanitation Data'!$H$29,0,10*ROW('Sanitation Data'!H82)))</f>
        <v/>
      </c>
      <c r="DG88" s="353" t="str">
        <f ca="1">+IF(OFFSET('Sanitation Data'!$H$30,0,10*ROW('Sanitation Data'!H82))="","",OFFSET('Sanitation Data'!$H$30,0,10*ROW('Sanitation Data'!H82)))</f>
        <v/>
      </c>
      <c r="DH88" s="353" t="str">
        <f ca="1">+IF(OFFSET('Sanitation Data'!$H$31,0,10*ROW('Sanitation Data'!H82))="","",OFFSET('Sanitation Data'!$H$31,0,10*ROW('Sanitation Data'!H82)))</f>
        <v/>
      </c>
      <c r="DI88" s="353" t="str">
        <f ca="1">+IF(OFFSET('Sanitation Data'!$H$32,0,10*ROW('Sanitation Data'!H82))="","",OFFSET('Sanitation Data'!$H$32,0,10*ROW('Sanitation Data'!H82)))</f>
        <v/>
      </c>
      <c r="DJ88" s="353" t="str">
        <f ca="1">+IF(OFFSET('Sanitation Data'!$I$28,0,10*ROW('Sanitation Data'!I82))="","",OFFSET('Sanitation Data'!$I$28,0,10*ROW('Sanitation Data'!I82)))</f>
        <v/>
      </c>
      <c r="DK88" s="353" t="str">
        <f ca="1">+IF(OFFSET('Sanitation Data'!$I$29,0,10*ROW('Sanitation Data'!I82))="","",OFFSET('Sanitation Data'!$I$29,0,10*ROW('Sanitation Data'!I82)))</f>
        <v/>
      </c>
      <c r="DL88" s="353" t="str">
        <f ca="1">+IF(OFFSET('Sanitation Data'!$I$30,0,10*ROW('Sanitation Data'!I82))="","",OFFSET('Sanitation Data'!$I$30,0,10*ROW('Sanitation Data'!I82)))</f>
        <v/>
      </c>
      <c r="DM88" s="353" t="str">
        <f ca="1">+IF(OFFSET('Sanitation Data'!$I$31,0,10*ROW('Sanitation Data'!I82))="","",OFFSET('Sanitation Data'!$I$31,0,10*ROW('Sanitation Data'!I82)))</f>
        <v/>
      </c>
      <c r="DN88" s="353" t="str">
        <f ca="1">+IF(OFFSET('Sanitation Data'!$I$32,0,10*ROW('Sanitation Data'!I82))="","",OFFSET('Sanitation Data'!$I$32,0,10*ROW('Sanitation Data'!I82)))</f>
        <v/>
      </c>
      <c r="DO88" s="353" t="str">
        <f ca="1">+IF(OFFSET('Hygiene Data'!$D$11,0,10*ROW('Hygiene Data'!D82))="","",OFFSET('Hygiene Data'!$D$11,0,10*ROW('Hygiene Data'!D82)))</f>
        <v/>
      </c>
      <c r="DP88" s="353" t="str">
        <f ca="1">+IF(OFFSET('Hygiene Data'!$D$12,0,10*ROW('Hygiene Data'!D82))="","",OFFSET('Hygiene Data'!$D$12,0,10*ROW('Hygiene Data'!D82)))</f>
        <v/>
      </c>
      <c r="DQ88" s="353" t="str">
        <f ca="1">+IF(OFFSET('Hygiene Data'!$D$13,0,10*ROW('Hygiene Data'!D82))="","",OFFSET('Hygiene Data'!$D$13,0,10*ROW('Hygiene Data'!D82)))</f>
        <v/>
      </c>
      <c r="DR88" s="353" t="str">
        <f ca="1">+IF(OFFSET('Hygiene Data'!$E$11,0,10*ROW('Hygiene Data'!E82))="","",OFFSET('Hygiene Data'!$E$11,0,10*ROW('Hygiene Data'!E82)))</f>
        <v/>
      </c>
      <c r="DS88" s="353" t="str">
        <f ca="1">+IF(OFFSET('Hygiene Data'!$E$12,0,10*ROW('Hygiene Data'!E82))="","",OFFSET('Hygiene Data'!$E$12,0,10*ROW('Hygiene Data'!E82)))</f>
        <v/>
      </c>
      <c r="DT88" s="353" t="str">
        <f ca="1">+IF(OFFSET('Hygiene Data'!$E$13,0,10*ROW('Hygiene Data'!E82))="","",OFFSET('Hygiene Data'!$E$13,0,10*ROW('Hygiene Data'!E82)))</f>
        <v/>
      </c>
      <c r="DU88" s="353" t="str">
        <f ca="1">+IF(OFFSET('Hygiene Data'!$F$11,0,10*ROW('Hygiene Data'!F82))="","",OFFSET('Hygiene Data'!$F$11,0,10*ROW('Hygiene Data'!F82)))</f>
        <v/>
      </c>
      <c r="DV88" s="353" t="str">
        <f ca="1">+IF(OFFSET('Hygiene Data'!$F$12,0,10*ROW('Hygiene Data'!F82))="","",OFFSET('Hygiene Data'!$F$12,0,10*ROW('Hygiene Data'!F82)))</f>
        <v/>
      </c>
      <c r="DW88" s="353" t="str">
        <f ca="1">+IF(OFFSET('Hygiene Data'!$F$13,0,10*ROW('Hygiene Data'!F82))="","",OFFSET('Hygiene Data'!$F$13,0,10*ROW('Hygiene Data'!F82)))</f>
        <v/>
      </c>
      <c r="DX88" s="353" t="str">
        <f ca="1">+IF(OFFSET('Hygiene Data'!$G$11,0,10*ROW('Hygiene Data'!G82))="","",OFFSET('Hygiene Data'!$G$11,0,10*ROW('Hygiene Data'!G82)))</f>
        <v/>
      </c>
      <c r="DY88" s="353" t="str">
        <f ca="1">+IF(OFFSET('Hygiene Data'!$G$12,0,10*ROW('Hygiene Data'!G82))="","",OFFSET('Hygiene Data'!$G$12,0,10*ROW('Hygiene Data'!G82)))</f>
        <v/>
      </c>
      <c r="DZ88" s="353" t="str">
        <f ca="1">+IF(OFFSET('Hygiene Data'!$G$13,0,10*ROW('Hygiene Data'!G82))="","",OFFSET('Hygiene Data'!$G$13,0,10*ROW('Hygiene Data'!G82)))</f>
        <v/>
      </c>
      <c r="EA88" s="353" t="str">
        <f ca="1">+IF(OFFSET('Hygiene Data'!$H$11,0,10*ROW('Hygiene Data'!H82))="","",OFFSET('Hygiene Data'!$H$11,0,10*ROW('Hygiene Data'!H82)))</f>
        <v/>
      </c>
      <c r="EB88" s="353" t="str">
        <f ca="1">+IF(OFFSET('Hygiene Data'!$H$12,0,10*ROW('Hygiene Data'!H82))="","",OFFSET('Hygiene Data'!$H$12,0,10*ROW('Hygiene Data'!H82)))</f>
        <v/>
      </c>
      <c r="EC88" s="353" t="str">
        <f ca="1">+IF(OFFSET('Hygiene Data'!$H$13,0,10*ROW('Hygiene Data'!H82))="","",OFFSET('Hygiene Data'!$H$13,0,10*ROW('Hygiene Data'!H82)))</f>
        <v/>
      </c>
      <c r="ED88" s="353" t="str">
        <f ca="1">+IF(OFFSET('Hygiene Data'!$I$11,0,10*ROW('Hygiene Data'!I82))="","",OFFSET('Hygiene Data'!$I$11,0,10*ROW('Hygiene Data'!I82)))</f>
        <v/>
      </c>
      <c r="EE88" s="353" t="str">
        <f ca="1">+IF(OFFSET('Hygiene Data'!$I$12,0,10*ROW('Hygiene Data'!I82))="","",OFFSET('Hygiene Data'!$I$12,0,10*ROW('Hygiene Data'!I82)))</f>
        <v/>
      </c>
      <c r="EF88" s="353" t="str">
        <f ca="1">+IF(OFFSET('Hygiene Data'!$I$13,0,10*ROW('Hygiene Data'!I82))="","",OFFSET('Hygiene Data'!$I$13,0,10*ROW('Hygiene Data'!I82)))</f>
        <v/>
      </c>
    </row>
    <row r="89" spans="1:136" x14ac:dyDescent="0.25">
      <c r="A89" s="462" t="str">
        <f ca="1">+IF(OFFSET('Water Data'!$B$2,0,10*ROW('Water Data'!E83))="","",OFFSET('Water Data'!$B$2,0,10*ROW('Water Data'!E83)))</f>
        <v/>
      </c>
      <c r="B89" s="46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89" t="str">
        <f t="shared" ca="1" si="1"/>
        <v/>
      </c>
      <c r="D89" s="49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6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3" t="str">
        <f ca="1">+IF(OFFSET('Water Data'!$D$27,0,10*ROW('Water Data'!D83))="","",OFFSET('Water Data'!$D$27,0,10*ROW('Water Data'!D83)))</f>
        <v/>
      </c>
      <c r="BT89" s="353" t="str">
        <f ca="1">+IF(OFFSET('Water Data'!$D$28,0,10*ROW('Water Data'!D83))="","",OFFSET('Water Data'!$D$28,0,10*ROW('Water Data'!D83)))</f>
        <v/>
      </c>
      <c r="BU89" s="353" t="str">
        <f ca="1">+IF(OFFSET('Water Data'!$D$29,0,10*ROW('Water Data'!D83))="","",OFFSET('Water Data'!$D$29,0,10*ROW('Water Data'!D83)))</f>
        <v/>
      </c>
      <c r="BV89" s="353" t="str">
        <f ca="1">+IF(OFFSET('Water Data'!$E$27,0,10*ROW('Water Data'!E83))="","",OFFSET('Water Data'!$E$27,0,10*ROW('Water Data'!E83)))</f>
        <v/>
      </c>
      <c r="BW89" s="353" t="str">
        <f ca="1">+IF(OFFSET('Water Data'!$E$28,0,10*ROW('Water Data'!E83))="","",OFFSET('Water Data'!$E$28,0,10*ROW('Water Data'!E83)))</f>
        <v/>
      </c>
      <c r="BX89" s="353" t="str">
        <f ca="1">+IF(OFFSET('Water Data'!$E$29,0,10*ROW('Water Data'!E83))="","",OFFSET('Water Data'!$E$29,0,10*ROW('Water Data'!E83)))</f>
        <v/>
      </c>
      <c r="BY89" s="353" t="str">
        <f ca="1">+IF(OFFSET('Water Data'!$F$27,0,10*ROW('Water Data'!F83))="","",OFFSET('Water Data'!$F$27,0,10*ROW('Water Data'!F83)))</f>
        <v/>
      </c>
      <c r="BZ89" s="353" t="str">
        <f ca="1">+IF(OFFSET('Water Data'!$F$28,0,10*ROW('Water Data'!F83))="","",OFFSET('Water Data'!$F$28,0,10*ROW('Water Data'!F83)))</f>
        <v/>
      </c>
      <c r="CA89" s="353" t="str">
        <f ca="1">+IF(OFFSET('Water Data'!$F$29,0,10*ROW('Water Data'!F83))="","",OFFSET('Water Data'!$F$29,0,10*ROW('Water Data'!F83)))</f>
        <v/>
      </c>
      <c r="CB89" s="353" t="str">
        <f ca="1">+IF(OFFSET('Water Data'!$G$27,0,10*ROW('Water Data'!G83))="","",OFFSET('Water Data'!$G$27,0,10*ROW('Water Data'!G83)))</f>
        <v/>
      </c>
      <c r="CC89" s="353" t="str">
        <f ca="1">+IF(OFFSET('Water Data'!$G$28,0,10*ROW('Water Data'!G83))="","",OFFSET('Water Data'!$G$28,0,10*ROW('Water Data'!G83)))</f>
        <v/>
      </c>
      <c r="CD89" s="353" t="str">
        <f ca="1">+IF(OFFSET('Water Data'!$G$29,0,10*ROW('Water Data'!G83))="","",OFFSET('Water Data'!$G$29,0,10*ROW('Water Data'!G83)))</f>
        <v/>
      </c>
      <c r="CE89" s="353" t="str">
        <f ca="1">+IF(OFFSET('Water Data'!$H$27,0,10*ROW('Water Data'!H83))="","",OFFSET('Water Data'!$H$27,0,10*ROW('Water Data'!H83)))</f>
        <v/>
      </c>
      <c r="CF89" s="353" t="str">
        <f ca="1">+IF(OFFSET('Water Data'!$H$28,0,10*ROW('Water Data'!H83))="","",OFFSET('Water Data'!$H$28,0,10*ROW('Water Data'!H83)))</f>
        <v/>
      </c>
      <c r="CG89" s="353" t="str">
        <f ca="1">+IF(OFFSET('Water Data'!$H$29,0,10*ROW('Water Data'!H83))="","",OFFSET('Water Data'!$H$29,0,10*ROW('Water Data'!H83)))</f>
        <v/>
      </c>
      <c r="CH89" s="353" t="str">
        <f ca="1">+IF(OFFSET('Water Data'!$I$27,0,10*ROW('Water Data'!I83))="","",OFFSET('Water Data'!$I$27,0,10*ROW('Water Data'!I83)))</f>
        <v/>
      </c>
      <c r="CI89" s="353" t="str">
        <f ca="1">+IF(OFFSET('Water Data'!$I$28,0,10*ROW('Water Data'!I83))="","",OFFSET('Water Data'!$I$28,0,10*ROW('Water Data'!I83)))</f>
        <v/>
      </c>
      <c r="CJ89" s="353" t="str">
        <f ca="1">+IF(OFFSET('Water Data'!$I$29,0,10*ROW('Water Data'!I83))="","",OFFSET('Water Data'!$I$29,0,10*ROW('Water Data'!I83)))</f>
        <v/>
      </c>
      <c r="CK89" s="353" t="str">
        <f ca="1">+IF(OFFSET('Sanitation Data'!$D$28,0,10*ROW('Sanitation Data'!D83))="","",OFFSET('Sanitation Data'!$D$28,0,10*ROW('Sanitation Data'!D83)))</f>
        <v/>
      </c>
      <c r="CL89" s="353" t="str">
        <f ca="1">+IF(OFFSET('Sanitation Data'!$D$29,0,10*ROW('Sanitation Data'!D83))="","",OFFSET('Sanitation Data'!$D$29,0,10*ROW('Sanitation Data'!D83)))</f>
        <v/>
      </c>
      <c r="CM89" s="353" t="str">
        <f ca="1">+IF(OFFSET('Sanitation Data'!$D$30,0,10*ROW('Sanitation Data'!D83))="","",OFFSET('Sanitation Data'!$D$30,0,10*ROW('Sanitation Data'!D83)))</f>
        <v/>
      </c>
      <c r="CN89" s="353" t="str">
        <f ca="1">+IF(OFFSET('Sanitation Data'!$D$31,0,10*ROW('Sanitation Data'!D83))="","",OFFSET('Sanitation Data'!$D$31,0,10*ROW('Sanitation Data'!D83)))</f>
        <v/>
      </c>
      <c r="CO89" s="353" t="str">
        <f ca="1">+IF(OFFSET('Sanitation Data'!$D$32,0,10*ROW('Sanitation Data'!D83))="","",OFFSET('Sanitation Data'!$D$32,0,10*ROW('Sanitation Data'!D83)))</f>
        <v/>
      </c>
      <c r="CP89" s="353" t="str">
        <f ca="1">+IF(OFFSET('Sanitation Data'!$E$28,0,10*ROW('Sanitation Data'!E83))="","",OFFSET('Sanitation Data'!$E$28,0,10*ROW('Sanitation Data'!E83)))</f>
        <v/>
      </c>
      <c r="CQ89" s="353" t="str">
        <f ca="1">+IF(OFFSET('Sanitation Data'!$E$29,0,10*ROW('Sanitation Data'!E83))="","",OFFSET('Sanitation Data'!$E$29,0,10*ROW('Sanitation Data'!E83)))</f>
        <v/>
      </c>
      <c r="CR89" s="353" t="str">
        <f ca="1">+IF(OFFSET('Sanitation Data'!$E$30,0,10*ROW('Sanitation Data'!E83))="","",OFFSET('Sanitation Data'!$E$30,0,10*ROW('Sanitation Data'!E83)))</f>
        <v/>
      </c>
      <c r="CS89" s="353" t="str">
        <f ca="1">+IF(OFFSET('Sanitation Data'!$E$31,0,10*ROW('Sanitation Data'!E83))="","",OFFSET('Sanitation Data'!$E$31,0,10*ROW('Sanitation Data'!E83)))</f>
        <v/>
      </c>
      <c r="CT89" s="353" t="str">
        <f ca="1">+IF(OFFSET('Sanitation Data'!$E$32,0,10*ROW('Sanitation Data'!E83))="","",OFFSET('Sanitation Data'!$E$32,0,10*ROW('Sanitation Data'!E83)))</f>
        <v/>
      </c>
      <c r="CU89" s="353" t="str">
        <f ca="1">+IF(OFFSET('Sanitation Data'!$F$28,0,10*ROW('Sanitation Data'!F83))="","",OFFSET('Sanitation Data'!$F$28,0,10*ROW('Sanitation Data'!F83)))</f>
        <v/>
      </c>
      <c r="CV89" s="353" t="str">
        <f ca="1">+IF(OFFSET('Sanitation Data'!$F$29,0,10*ROW('Sanitation Data'!F83))="","",OFFSET('Sanitation Data'!$F$29,0,10*ROW('Sanitation Data'!F83)))</f>
        <v/>
      </c>
      <c r="CW89" s="353" t="str">
        <f ca="1">+IF(OFFSET('Sanitation Data'!$F$30,0,10*ROW('Sanitation Data'!F83))="","",OFFSET('Sanitation Data'!$F$30,0,10*ROW('Sanitation Data'!F83)))</f>
        <v/>
      </c>
      <c r="CX89" s="353" t="str">
        <f ca="1">+IF(OFFSET('Sanitation Data'!$F$31,0,10*ROW('Sanitation Data'!F83))="","",OFFSET('Sanitation Data'!$F$31,0,10*ROW('Sanitation Data'!F83)))</f>
        <v/>
      </c>
      <c r="CY89" s="353" t="str">
        <f ca="1">+IF(OFFSET('Sanitation Data'!$F$32,0,10*ROW('Sanitation Data'!F83))="","",OFFSET('Sanitation Data'!$F$32,0,10*ROW('Sanitation Data'!F83)))</f>
        <v/>
      </c>
      <c r="CZ89" s="353" t="str">
        <f ca="1">+IF(OFFSET('Sanitation Data'!$G$28,0,10*ROW('Sanitation Data'!G83))="","",OFFSET('Sanitation Data'!$G$28,0,10*ROW('Sanitation Data'!G83)))</f>
        <v/>
      </c>
      <c r="DA89" s="353" t="str">
        <f ca="1">+IF(OFFSET('Sanitation Data'!$G$29,0,10*ROW('Sanitation Data'!G83))="","",OFFSET('Sanitation Data'!$G$29,0,10*ROW('Sanitation Data'!G83)))</f>
        <v/>
      </c>
      <c r="DB89" s="353" t="str">
        <f ca="1">+IF(OFFSET('Sanitation Data'!$G$30,0,10*ROW('Sanitation Data'!G83))="","",OFFSET('Sanitation Data'!$G$30,0,10*ROW('Sanitation Data'!G83)))</f>
        <v/>
      </c>
      <c r="DC89" s="353" t="str">
        <f ca="1">+IF(OFFSET('Sanitation Data'!$G$31,0,10*ROW('Sanitation Data'!G83))="","",OFFSET('Sanitation Data'!$G$31,0,10*ROW('Sanitation Data'!G83)))</f>
        <v/>
      </c>
      <c r="DD89" s="353" t="str">
        <f ca="1">+IF(OFFSET('Sanitation Data'!$G$32,0,10*ROW('Sanitation Data'!G83))="","",OFFSET('Sanitation Data'!$G$32,0,10*ROW('Sanitation Data'!G83)))</f>
        <v/>
      </c>
      <c r="DE89" s="353" t="str">
        <f ca="1">+IF(OFFSET('Sanitation Data'!$H$28,0,10*ROW('Sanitation Data'!H83))="","",OFFSET('Sanitation Data'!$H$28,0,10*ROW('Sanitation Data'!H83)))</f>
        <v/>
      </c>
      <c r="DF89" s="353" t="str">
        <f ca="1">+IF(OFFSET('Sanitation Data'!$H$29,0,10*ROW('Sanitation Data'!H83))="","",OFFSET('Sanitation Data'!$H$29,0,10*ROW('Sanitation Data'!H83)))</f>
        <v/>
      </c>
      <c r="DG89" s="353" t="str">
        <f ca="1">+IF(OFFSET('Sanitation Data'!$H$30,0,10*ROW('Sanitation Data'!H83))="","",OFFSET('Sanitation Data'!$H$30,0,10*ROW('Sanitation Data'!H83)))</f>
        <v/>
      </c>
      <c r="DH89" s="353" t="str">
        <f ca="1">+IF(OFFSET('Sanitation Data'!$H$31,0,10*ROW('Sanitation Data'!H83))="","",OFFSET('Sanitation Data'!$H$31,0,10*ROW('Sanitation Data'!H83)))</f>
        <v/>
      </c>
      <c r="DI89" s="353" t="str">
        <f ca="1">+IF(OFFSET('Sanitation Data'!$H$32,0,10*ROW('Sanitation Data'!H83))="","",OFFSET('Sanitation Data'!$H$32,0,10*ROW('Sanitation Data'!H83)))</f>
        <v/>
      </c>
      <c r="DJ89" s="353" t="str">
        <f ca="1">+IF(OFFSET('Sanitation Data'!$I$28,0,10*ROW('Sanitation Data'!I83))="","",OFFSET('Sanitation Data'!$I$28,0,10*ROW('Sanitation Data'!I83)))</f>
        <v/>
      </c>
      <c r="DK89" s="353" t="str">
        <f ca="1">+IF(OFFSET('Sanitation Data'!$I$29,0,10*ROW('Sanitation Data'!I83))="","",OFFSET('Sanitation Data'!$I$29,0,10*ROW('Sanitation Data'!I83)))</f>
        <v/>
      </c>
      <c r="DL89" s="353" t="str">
        <f ca="1">+IF(OFFSET('Sanitation Data'!$I$30,0,10*ROW('Sanitation Data'!I83))="","",OFFSET('Sanitation Data'!$I$30,0,10*ROW('Sanitation Data'!I83)))</f>
        <v/>
      </c>
      <c r="DM89" s="353" t="str">
        <f ca="1">+IF(OFFSET('Sanitation Data'!$I$31,0,10*ROW('Sanitation Data'!I83))="","",OFFSET('Sanitation Data'!$I$31,0,10*ROW('Sanitation Data'!I83)))</f>
        <v/>
      </c>
      <c r="DN89" s="353" t="str">
        <f ca="1">+IF(OFFSET('Sanitation Data'!$I$32,0,10*ROW('Sanitation Data'!I83))="","",OFFSET('Sanitation Data'!$I$32,0,10*ROW('Sanitation Data'!I83)))</f>
        <v/>
      </c>
      <c r="DO89" s="353" t="str">
        <f ca="1">+IF(OFFSET('Hygiene Data'!$D$11,0,10*ROW('Hygiene Data'!D83))="","",OFFSET('Hygiene Data'!$D$11,0,10*ROW('Hygiene Data'!D83)))</f>
        <v/>
      </c>
      <c r="DP89" s="353" t="str">
        <f ca="1">+IF(OFFSET('Hygiene Data'!$D$12,0,10*ROW('Hygiene Data'!D83))="","",OFFSET('Hygiene Data'!$D$12,0,10*ROW('Hygiene Data'!D83)))</f>
        <v/>
      </c>
      <c r="DQ89" s="353" t="str">
        <f ca="1">+IF(OFFSET('Hygiene Data'!$D$13,0,10*ROW('Hygiene Data'!D83))="","",OFFSET('Hygiene Data'!$D$13,0,10*ROW('Hygiene Data'!D83)))</f>
        <v/>
      </c>
      <c r="DR89" s="353" t="str">
        <f ca="1">+IF(OFFSET('Hygiene Data'!$E$11,0,10*ROW('Hygiene Data'!E83))="","",OFFSET('Hygiene Data'!$E$11,0,10*ROW('Hygiene Data'!E83)))</f>
        <v/>
      </c>
      <c r="DS89" s="353" t="str">
        <f ca="1">+IF(OFFSET('Hygiene Data'!$E$12,0,10*ROW('Hygiene Data'!E83))="","",OFFSET('Hygiene Data'!$E$12,0,10*ROW('Hygiene Data'!E83)))</f>
        <v/>
      </c>
      <c r="DT89" s="353" t="str">
        <f ca="1">+IF(OFFSET('Hygiene Data'!$E$13,0,10*ROW('Hygiene Data'!E83))="","",OFFSET('Hygiene Data'!$E$13,0,10*ROW('Hygiene Data'!E83)))</f>
        <v/>
      </c>
      <c r="DU89" s="353" t="str">
        <f ca="1">+IF(OFFSET('Hygiene Data'!$F$11,0,10*ROW('Hygiene Data'!F83))="","",OFFSET('Hygiene Data'!$F$11,0,10*ROW('Hygiene Data'!F83)))</f>
        <v/>
      </c>
      <c r="DV89" s="353" t="str">
        <f ca="1">+IF(OFFSET('Hygiene Data'!$F$12,0,10*ROW('Hygiene Data'!F83))="","",OFFSET('Hygiene Data'!$F$12,0,10*ROW('Hygiene Data'!F83)))</f>
        <v/>
      </c>
      <c r="DW89" s="353" t="str">
        <f ca="1">+IF(OFFSET('Hygiene Data'!$F$13,0,10*ROW('Hygiene Data'!F83))="","",OFFSET('Hygiene Data'!$F$13,0,10*ROW('Hygiene Data'!F83)))</f>
        <v/>
      </c>
      <c r="DX89" s="353" t="str">
        <f ca="1">+IF(OFFSET('Hygiene Data'!$G$11,0,10*ROW('Hygiene Data'!G83))="","",OFFSET('Hygiene Data'!$G$11,0,10*ROW('Hygiene Data'!G83)))</f>
        <v/>
      </c>
      <c r="DY89" s="353" t="str">
        <f ca="1">+IF(OFFSET('Hygiene Data'!$G$12,0,10*ROW('Hygiene Data'!G83))="","",OFFSET('Hygiene Data'!$G$12,0,10*ROW('Hygiene Data'!G83)))</f>
        <v/>
      </c>
      <c r="DZ89" s="353" t="str">
        <f ca="1">+IF(OFFSET('Hygiene Data'!$G$13,0,10*ROW('Hygiene Data'!G83))="","",OFFSET('Hygiene Data'!$G$13,0,10*ROW('Hygiene Data'!G83)))</f>
        <v/>
      </c>
      <c r="EA89" s="353" t="str">
        <f ca="1">+IF(OFFSET('Hygiene Data'!$H$11,0,10*ROW('Hygiene Data'!H83))="","",OFFSET('Hygiene Data'!$H$11,0,10*ROW('Hygiene Data'!H83)))</f>
        <v/>
      </c>
      <c r="EB89" s="353" t="str">
        <f ca="1">+IF(OFFSET('Hygiene Data'!$H$12,0,10*ROW('Hygiene Data'!H83))="","",OFFSET('Hygiene Data'!$H$12,0,10*ROW('Hygiene Data'!H83)))</f>
        <v/>
      </c>
      <c r="EC89" s="353" t="str">
        <f ca="1">+IF(OFFSET('Hygiene Data'!$H$13,0,10*ROW('Hygiene Data'!H83))="","",OFFSET('Hygiene Data'!$H$13,0,10*ROW('Hygiene Data'!H83)))</f>
        <v/>
      </c>
      <c r="ED89" s="353" t="str">
        <f ca="1">+IF(OFFSET('Hygiene Data'!$I$11,0,10*ROW('Hygiene Data'!I83))="","",OFFSET('Hygiene Data'!$I$11,0,10*ROW('Hygiene Data'!I83)))</f>
        <v/>
      </c>
      <c r="EE89" s="353" t="str">
        <f ca="1">+IF(OFFSET('Hygiene Data'!$I$12,0,10*ROW('Hygiene Data'!I83))="","",OFFSET('Hygiene Data'!$I$12,0,10*ROW('Hygiene Data'!I83)))</f>
        <v/>
      </c>
      <c r="EF89" s="353" t="str">
        <f ca="1">+IF(OFFSET('Hygiene Data'!$I$13,0,10*ROW('Hygiene Data'!I83))="","",OFFSET('Hygiene Data'!$I$13,0,10*ROW('Hygiene Data'!I83)))</f>
        <v/>
      </c>
    </row>
    <row r="90" spans="1:136" x14ac:dyDescent="0.25">
      <c r="A90" s="462" t="str">
        <f ca="1">+IF(OFFSET('Water Data'!$B$2,0,10*ROW('Water Data'!E84))="","",OFFSET('Water Data'!$B$2,0,10*ROW('Water Data'!E84)))</f>
        <v/>
      </c>
      <c r="B90" s="46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89" t="str">
        <f t="shared" ca="1" si="1"/>
        <v/>
      </c>
      <c r="D90" s="49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6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3" t="str">
        <f ca="1">+IF(OFFSET('Water Data'!$D$27,0,10*ROW('Water Data'!D84))="","",OFFSET('Water Data'!$D$27,0,10*ROW('Water Data'!D84)))</f>
        <v/>
      </c>
      <c r="BT90" s="353" t="str">
        <f ca="1">+IF(OFFSET('Water Data'!$D$28,0,10*ROW('Water Data'!D84))="","",OFFSET('Water Data'!$D$28,0,10*ROW('Water Data'!D84)))</f>
        <v/>
      </c>
      <c r="BU90" s="353" t="str">
        <f ca="1">+IF(OFFSET('Water Data'!$D$29,0,10*ROW('Water Data'!D84))="","",OFFSET('Water Data'!$D$29,0,10*ROW('Water Data'!D84)))</f>
        <v/>
      </c>
      <c r="BV90" s="353" t="str">
        <f ca="1">+IF(OFFSET('Water Data'!$E$27,0,10*ROW('Water Data'!E84))="","",OFFSET('Water Data'!$E$27,0,10*ROW('Water Data'!E84)))</f>
        <v/>
      </c>
      <c r="BW90" s="353" t="str">
        <f ca="1">+IF(OFFSET('Water Data'!$E$28,0,10*ROW('Water Data'!E84))="","",OFFSET('Water Data'!$E$28,0,10*ROW('Water Data'!E84)))</f>
        <v/>
      </c>
      <c r="BX90" s="353" t="str">
        <f ca="1">+IF(OFFSET('Water Data'!$E$29,0,10*ROW('Water Data'!E84))="","",OFFSET('Water Data'!$E$29,0,10*ROW('Water Data'!E84)))</f>
        <v/>
      </c>
      <c r="BY90" s="353" t="str">
        <f ca="1">+IF(OFFSET('Water Data'!$F$27,0,10*ROW('Water Data'!F84))="","",OFFSET('Water Data'!$F$27,0,10*ROW('Water Data'!F84)))</f>
        <v/>
      </c>
      <c r="BZ90" s="353" t="str">
        <f ca="1">+IF(OFFSET('Water Data'!$F$28,0,10*ROW('Water Data'!F84))="","",OFFSET('Water Data'!$F$28,0,10*ROW('Water Data'!F84)))</f>
        <v/>
      </c>
      <c r="CA90" s="353" t="str">
        <f ca="1">+IF(OFFSET('Water Data'!$F$29,0,10*ROW('Water Data'!F84))="","",OFFSET('Water Data'!$F$29,0,10*ROW('Water Data'!F84)))</f>
        <v/>
      </c>
      <c r="CB90" s="353" t="str">
        <f ca="1">+IF(OFFSET('Water Data'!$G$27,0,10*ROW('Water Data'!G84))="","",OFFSET('Water Data'!$G$27,0,10*ROW('Water Data'!G84)))</f>
        <v/>
      </c>
      <c r="CC90" s="353" t="str">
        <f ca="1">+IF(OFFSET('Water Data'!$G$28,0,10*ROW('Water Data'!G84))="","",OFFSET('Water Data'!$G$28,0,10*ROW('Water Data'!G84)))</f>
        <v/>
      </c>
      <c r="CD90" s="353" t="str">
        <f ca="1">+IF(OFFSET('Water Data'!$G$29,0,10*ROW('Water Data'!G84))="","",OFFSET('Water Data'!$G$29,0,10*ROW('Water Data'!G84)))</f>
        <v/>
      </c>
      <c r="CE90" s="353" t="str">
        <f ca="1">+IF(OFFSET('Water Data'!$H$27,0,10*ROW('Water Data'!H84))="","",OFFSET('Water Data'!$H$27,0,10*ROW('Water Data'!H84)))</f>
        <v/>
      </c>
      <c r="CF90" s="353" t="str">
        <f ca="1">+IF(OFFSET('Water Data'!$H$28,0,10*ROW('Water Data'!H84))="","",OFFSET('Water Data'!$H$28,0,10*ROW('Water Data'!H84)))</f>
        <v/>
      </c>
      <c r="CG90" s="353" t="str">
        <f ca="1">+IF(OFFSET('Water Data'!$H$29,0,10*ROW('Water Data'!H84))="","",OFFSET('Water Data'!$H$29,0,10*ROW('Water Data'!H84)))</f>
        <v/>
      </c>
      <c r="CH90" s="353" t="str">
        <f ca="1">+IF(OFFSET('Water Data'!$I$27,0,10*ROW('Water Data'!I84))="","",OFFSET('Water Data'!$I$27,0,10*ROW('Water Data'!I84)))</f>
        <v/>
      </c>
      <c r="CI90" s="353" t="str">
        <f ca="1">+IF(OFFSET('Water Data'!$I$28,0,10*ROW('Water Data'!I84))="","",OFFSET('Water Data'!$I$28,0,10*ROW('Water Data'!I84)))</f>
        <v/>
      </c>
      <c r="CJ90" s="353" t="str">
        <f ca="1">+IF(OFFSET('Water Data'!$I$29,0,10*ROW('Water Data'!I84))="","",OFFSET('Water Data'!$I$29,0,10*ROW('Water Data'!I84)))</f>
        <v/>
      </c>
      <c r="CK90" s="353" t="str">
        <f ca="1">+IF(OFFSET('Sanitation Data'!$D$28,0,10*ROW('Sanitation Data'!D84))="","",OFFSET('Sanitation Data'!$D$28,0,10*ROW('Sanitation Data'!D84)))</f>
        <v/>
      </c>
      <c r="CL90" s="353" t="str">
        <f ca="1">+IF(OFFSET('Sanitation Data'!$D$29,0,10*ROW('Sanitation Data'!D84))="","",OFFSET('Sanitation Data'!$D$29,0,10*ROW('Sanitation Data'!D84)))</f>
        <v/>
      </c>
      <c r="CM90" s="353" t="str">
        <f ca="1">+IF(OFFSET('Sanitation Data'!$D$30,0,10*ROW('Sanitation Data'!D84))="","",OFFSET('Sanitation Data'!$D$30,0,10*ROW('Sanitation Data'!D84)))</f>
        <v/>
      </c>
      <c r="CN90" s="353" t="str">
        <f ca="1">+IF(OFFSET('Sanitation Data'!$D$31,0,10*ROW('Sanitation Data'!D84))="","",OFFSET('Sanitation Data'!$D$31,0,10*ROW('Sanitation Data'!D84)))</f>
        <v/>
      </c>
      <c r="CO90" s="353" t="str">
        <f ca="1">+IF(OFFSET('Sanitation Data'!$D$32,0,10*ROW('Sanitation Data'!D84))="","",OFFSET('Sanitation Data'!$D$32,0,10*ROW('Sanitation Data'!D84)))</f>
        <v/>
      </c>
      <c r="CP90" s="353" t="str">
        <f ca="1">+IF(OFFSET('Sanitation Data'!$E$28,0,10*ROW('Sanitation Data'!E84))="","",OFFSET('Sanitation Data'!$E$28,0,10*ROW('Sanitation Data'!E84)))</f>
        <v/>
      </c>
      <c r="CQ90" s="353" t="str">
        <f ca="1">+IF(OFFSET('Sanitation Data'!$E$29,0,10*ROW('Sanitation Data'!E84))="","",OFFSET('Sanitation Data'!$E$29,0,10*ROW('Sanitation Data'!E84)))</f>
        <v/>
      </c>
      <c r="CR90" s="353" t="str">
        <f ca="1">+IF(OFFSET('Sanitation Data'!$E$30,0,10*ROW('Sanitation Data'!E84))="","",OFFSET('Sanitation Data'!$E$30,0,10*ROW('Sanitation Data'!E84)))</f>
        <v/>
      </c>
      <c r="CS90" s="353" t="str">
        <f ca="1">+IF(OFFSET('Sanitation Data'!$E$31,0,10*ROW('Sanitation Data'!E84))="","",OFFSET('Sanitation Data'!$E$31,0,10*ROW('Sanitation Data'!E84)))</f>
        <v/>
      </c>
      <c r="CT90" s="353" t="str">
        <f ca="1">+IF(OFFSET('Sanitation Data'!$E$32,0,10*ROW('Sanitation Data'!E84))="","",OFFSET('Sanitation Data'!$E$32,0,10*ROW('Sanitation Data'!E84)))</f>
        <v/>
      </c>
      <c r="CU90" s="353" t="str">
        <f ca="1">+IF(OFFSET('Sanitation Data'!$F$28,0,10*ROW('Sanitation Data'!F84))="","",OFFSET('Sanitation Data'!$F$28,0,10*ROW('Sanitation Data'!F84)))</f>
        <v/>
      </c>
      <c r="CV90" s="353" t="str">
        <f ca="1">+IF(OFFSET('Sanitation Data'!$F$29,0,10*ROW('Sanitation Data'!F84))="","",OFFSET('Sanitation Data'!$F$29,0,10*ROW('Sanitation Data'!F84)))</f>
        <v/>
      </c>
      <c r="CW90" s="353" t="str">
        <f ca="1">+IF(OFFSET('Sanitation Data'!$F$30,0,10*ROW('Sanitation Data'!F84))="","",OFFSET('Sanitation Data'!$F$30,0,10*ROW('Sanitation Data'!F84)))</f>
        <v/>
      </c>
      <c r="CX90" s="353" t="str">
        <f ca="1">+IF(OFFSET('Sanitation Data'!$F$31,0,10*ROW('Sanitation Data'!F84))="","",OFFSET('Sanitation Data'!$F$31,0,10*ROW('Sanitation Data'!F84)))</f>
        <v/>
      </c>
      <c r="CY90" s="353" t="str">
        <f ca="1">+IF(OFFSET('Sanitation Data'!$F$32,0,10*ROW('Sanitation Data'!F84))="","",OFFSET('Sanitation Data'!$F$32,0,10*ROW('Sanitation Data'!F84)))</f>
        <v/>
      </c>
      <c r="CZ90" s="353" t="str">
        <f ca="1">+IF(OFFSET('Sanitation Data'!$G$28,0,10*ROW('Sanitation Data'!G84))="","",OFFSET('Sanitation Data'!$G$28,0,10*ROW('Sanitation Data'!G84)))</f>
        <v/>
      </c>
      <c r="DA90" s="353" t="str">
        <f ca="1">+IF(OFFSET('Sanitation Data'!$G$29,0,10*ROW('Sanitation Data'!G84))="","",OFFSET('Sanitation Data'!$G$29,0,10*ROW('Sanitation Data'!G84)))</f>
        <v/>
      </c>
      <c r="DB90" s="353" t="str">
        <f ca="1">+IF(OFFSET('Sanitation Data'!$G$30,0,10*ROW('Sanitation Data'!G84))="","",OFFSET('Sanitation Data'!$G$30,0,10*ROW('Sanitation Data'!G84)))</f>
        <v/>
      </c>
      <c r="DC90" s="353" t="str">
        <f ca="1">+IF(OFFSET('Sanitation Data'!$G$31,0,10*ROW('Sanitation Data'!G84))="","",OFFSET('Sanitation Data'!$G$31,0,10*ROW('Sanitation Data'!G84)))</f>
        <v/>
      </c>
      <c r="DD90" s="353" t="str">
        <f ca="1">+IF(OFFSET('Sanitation Data'!$G$32,0,10*ROW('Sanitation Data'!G84))="","",OFFSET('Sanitation Data'!$G$32,0,10*ROW('Sanitation Data'!G84)))</f>
        <v/>
      </c>
      <c r="DE90" s="353" t="str">
        <f ca="1">+IF(OFFSET('Sanitation Data'!$H$28,0,10*ROW('Sanitation Data'!H84))="","",OFFSET('Sanitation Data'!$H$28,0,10*ROW('Sanitation Data'!H84)))</f>
        <v/>
      </c>
      <c r="DF90" s="353" t="str">
        <f ca="1">+IF(OFFSET('Sanitation Data'!$H$29,0,10*ROW('Sanitation Data'!H84))="","",OFFSET('Sanitation Data'!$H$29,0,10*ROW('Sanitation Data'!H84)))</f>
        <v/>
      </c>
      <c r="DG90" s="353" t="str">
        <f ca="1">+IF(OFFSET('Sanitation Data'!$H$30,0,10*ROW('Sanitation Data'!H84))="","",OFFSET('Sanitation Data'!$H$30,0,10*ROW('Sanitation Data'!H84)))</f>
        <v/>
      </c>
      <c r="DH90" s="353" t="str">
        <f ca="1">+IF(OFFSET('Sanitation Data'!$H$31,0,10*ROW('Sanitation Data'!H84))="","",OFFSET('Sanitation Data'!$H$31,0,10*ROW('Sanitation Data'!H84)))</f>
        <v/>
      </c>
      <c r="DI90" s="353" t="str">
        <f ca="1">+IF(OFFSET('Sanitation Data'!$H$32,0,10*ROW('Sanitation Data'!H84))="","",OFFSET('Sanitation Data'!$H$32,0,10*ROW('Sanitation Data'!H84)))</f>
        <v/>
      </c>
      <c r="DJ90" s="353" t="str">
        <f ca="1">+IF(OFFSET('Sanitation Data'!$I$28,0,10*ROW('Sanitation Data'!I84))="","",OFFSET('Sanitation Data'!$I$28,0,10*ROW('Sanitation Data'!I84)))</f>
        <v/>
      </c>
      <c r="DK90" s="353" t="str">
        <f ca="1">+IF(OFFSET('Sanitation Data'!$I$29,0,10*ROW('Sanitation Data'!I84))="","",OFFSET('Sanitation Data'!$I$29,0,10*ROW('Sanitation Data'!I84)))</f>
        <v/>
      </c>
      <c r="DL90" s="353" t="str">
        <f ca="1">+IF(OFFSET('Sanitation Data'!$I$30,0,10*ROW('Sanitation Data'!I84))="","",OFFSET('Sanitation Data'!$I$30,0,10*ROW('Sanitation Data'!I84)))</f>
        <v/>
      </c>
      <c r="DM90" s="353" t="str">
        <f ca="1">+IF(OFFSET('Sanitation Data'!$I$31,0,10*ROW('Sanitation Data'!I84))="","",OFFSET('Sanitation Data'!$I$31,0,10*ROW('Sanitation Data'!I84)))</f>
        <v/>
      </c>
      <c r="DN90" s="353" t="str">
        <f ca="1">+IF(OFFSET('Sanitation Data'!$I$32,0,10*ROW('Sanitation Data'!I84))="","",OFFSET('Sanitation Data'!$I$32,0,10*ROW('Sanitation Data'!I84)))</f>
        <v/>
      </c>
      <c r="DO90" s="353" t="str">
        <f ca="1">+IF(OFFSET('Hygiene Data'!$D$11,0,10*ROW('Hygiene Data'!D84))="","",OFFSET('Hygiene Data'!$D$11,0,10*ROW('Hygiene Data'!D84)))</f>
        <v/>
      </c>
      <c r="DP90" s="353" t="str">
        <f ca="1">+IF(OFFSET('Hygiene Data'!$D$12,0,10*ROW('Hygiene Data'!D84))="","",OFFSET('Hygiene Data'!$D$12,0,10*ROW('Hygiene Data'!D84)))</f>
        <v/>
      </c>
      <c r="DQ90" s="353" t="str">
        <f ca="1">+IF(OFFSET('Hygiene Data'!$D$13,0,10*ROW('Hygiene Data'!D84))="","",OFFSET('Hygiene Data'!$D$13,0,10*ROW('Hygiene Data'!D84)))</f>
        <v/>
      </c>
      <c r="DR90" s="353" t="str">
        <f ca="1">+IF(OFFSET('Hygiene Data'!$E$11,0,10*ROW('Hygiene Data'!E84))="","",OFFSET('Hygiene Data'!$E$11,0,10*ROW('Hygiene Data'!E84)))</f>
        <v/>
      </c>
      <c r="DS90" s="353" t="str">
        <f ca="1">+IF(OFFSET('Hygiene Data'!$E$12,0,10*ROW('Hygiene Data'!E84))="","",OFFSET('Hygiene Data'!$E$12,0,10*ROW('Hygiene Data'!E84)))</f>
        <v/>
      </c>
      <c r="DT90" s="353" t="str">
        <f ca="1">+IF(OFFSET('Hygiene Data'!$E$13,0,10*ROW('Hygiene Data'!E84))="","",OFFSET('Hygiene Data'!$E$13,0,10*ROW('Hygiene Data'!E84)))</f>
        <v/>
      </c>
      <c r="DU90" s="353" t="str">
        <f ca="1">+IF(OFFSET('Hygiene Data'!$F$11,0,10*ROW('Hygiene Data'!F84))="","",OFFSET('Hygiene Data'!$F$11,0,10*ROW('Hygiene Data'!F84)))</f>
        <v/>
      </c>
      <c r="DV90" s="353" t="str">
        <f ca="1">+IF(OFFSET('Hygiene Data'!$F$12,0,10*ROW('Hygiene Data'!F84))="","",OFFSET('Hygiene Data'!$F$12,0,10*ROW('Hygiene Data'!F84)))</f>
        <v/>
      </c>
      <c r="DW90" s="353" t="str">
        <f ca="1">+IF(OFFSET('Hygiene Data'!$F$13,0,10*ROW('Hygiene Data'!F84))="","",OFFSET('Hygiene Data'!$F$13,0,10*ROW('Hygiene Data'!F84)))</f>
        <v/>
      </c>
      <c r="DX90" s="353" t="str">
        <f ca="1">+IF(OFFSET('Hygiene Data'!$G$11,0,10*ROW('Hygiene Data'!G84))="","",OFFSET('Hygiene Data'!$G$11,0,10*ROW('Hygiene Data'!G84)))</f>
        <v/>
      </c>
      <c r="DY90" s="353" t="str">
        <f ca="1">+IF(OFFSET('Hygiene Data'!$G$12,0,10*ROW('Hygiene Data'!G84))="","",OFFSET('Hygiene Data'!$G$12,0,10*ROW('Hygiene Data'!G84)))</f>
        <v/>
      </c>
      <c r="DZ90" s="353" t="str">
        <f ca="1">+IF(OFFSET('Hygiene Data'!$G$13,0,10*ROW('Hygiene Data'!G84))="","",OFFSET('Hygiene Data'!$G$13,0,10*ROW('Hygiene Data'!G84)))</f>
        <v/>
      </c>
      <c r="EA90" s="353" t="str">
        <f ca="1">+IF(OFFSET('Hygiene Data'!$H$11,0,10*ROW('Hygiene Data'!H84))="","",OFFSET('Hygiene Data'!$H$11,0,10*ROW('Hygiene Data'!H84)))</f>
        <v/>
      </c>
      <c r="EB90" s="353" t="str">
        <f ca="1">+IF(OFFSET('Hygiene Data'!$H$12,0,10*ROW('Hygiene Data'!H84))="","",OFFSET('Hygiene Data'!$H$12,0,10*ROW('Hygiene Data'!H84)))</f>
        <v/>
      </c>
      <c r="EC90" s="353" t="str">
        <f ca="1">+IF(OFFSET('Hygiene Data'!$H$13,0,10*ROW('Hygiene Data'!H84))="","",OFFSET('Hygiene Data'!$H$13,0,10*ROW('Hygiene Data'!H84)))</f>
        <v/>
      </c>
      <c r="ED90" s="353" t="str">
        <f ca="1">+IF(OFFSET('Hygiene Data'!$I$11,0,10*ROW('Hygiene Data'!I84))="","",OFFSET('Hygiene Data'!$I$11,0,10*ROW('Hygiene Data'!I84)))</f>
        <v/>
      </c>
      <c r="EE90" s="353" t="str">
        <f ca="1">+IF(OFFSET('Hygiene Data'!$I$12,0,10*ROW('Hygiene Data'!I84))="","",OFFSET('Hygiene Data'!$I$12,0,10*ROW('Hygiene Data'!I84)))</f>
        <v/>
      </c>
      <c r="EF90" s="353" t="str">
        <f ca="1">+IF(OFFSET('Hygiene Data'!$I$13,0,10*ROW('Hygiene Data'!I84))="","",OFFSET('Hygiene Data'!$I$13,0,10*ROW('Hygiene Data'!I84)))</f>
        <v/>
      </c>
    </row>
    <row r="91" spans="1:136" x14ac:dyDescent="0.25">
      <c r="A91" s="462" t="str">
        <f ca="1">+IF(OFFSET('Water Data'!$B$2,0,10*ROW('Water Data'!E85))="","",OFFSET('Water Data'!$B$2,0,10*ROW('Water Data'!E85)))</f>
        <v/>
      </c>
      <c r="B91" s="46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89" t="str">
        <f t="shared" ca="1" si="1"/>
        <v/>
      </c>
      <c r="D91" s="49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6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3" t="str">
        <f ca="1">+IF(OFFSET('Water Data'!$D$27,0,10*ROW('Water Data'!D85))="","",OFFSET('Water Data'!$D$27,0,10*ROW('Water Data'!D85)))</f>
        <v/>
      </c>
      <c r="BT91" s="353" t="str">
        <f ca="1">+IF(OFFSET('Water Data'!$D$28,0,10*ROW('Water Data'!D85))="","",OFFSET('Water Data'!$D$28,0,10*ROW('Water Data'!D85)))</f>
        <v/>
      </c>
      <c r="BU91" s="353" t="str">
        <f ca="1">+IF(OFFSET('Water Data'!$D$29,0,10*ROW('Water Data'!D85))="","",OFFSET('Water Data'!$D$29,0,10*ROW('Water Data'!D85)))</f>
        <v/>
      </c>
      <c r="BV91" s="353" t="str">
        <f ca="1">+IF(OFFSET('Water Data'!$E$27,0,10*ROW('Water Data'!E85))="","",OFFSET('Water Data'!$E$27,0,10*ROW('Water Data'!E85)))</f>
        <v/>
      </c>
      <c r="BW91" s="353" t="str">
        <f ca="1">+IF(OFFSET('Water Data'!$E$28,0,10*ROW('Water Data'!E85))="","",OFFSET('Water Data'!$E$28,0,10*ROW('Water Data'!E85)))</f>
        <v/>
      </c>
      <c r="BX91" s="353" t="str">
        <f ca="1">+IF(OFFSET('Water Data'!$E$29,0,10*ROW('Water Data'!E85))="","",OFFSET('Water Data'!$E$29,0,10*ROW('Water Data'!E85)))</f>
        <v/>
      </c>
      <c r="BY91" s="353" t="str">
        <f ca="1">+IF(OFFSET('Water Data'!$F$27,0,10*ROW('Water Data'!F85))="","",OFFSET('Water Data'!$F$27,0,10*ROW('Water Data'!F85)))</f>
        <v/>
      </c>
      <c r="BZ91" s="353" t="str">
        <f ca="1">+IF(OFFSET('Water Data'!$F$28,0,10*ROW('Water Data'!F85))="","",OFFSET('Water Data'!$F$28,0,10*ROW('Water Data'!F85)))</f>
        <v/>
      </c>
      <c r="CA91" s="353" t="str">
        <f ca="1">+IF(OFFSET('Water Data'!$F$29,0,10*ROW('Water Data'!F85))="","",OFFSET('Water Data'!$F$29,0,10*ROW('Water Data'!F85)))</f>
        <v/>
      </c>
      <c r="CB91" s="353" t="str">
        <f ca="1">+IF(OFFSET('Water Data'!$G$27,0,10*ROW('Water Data'!G85))="","",OFFSET('Water Data'!$G$27,0,10*ROW('Water Data'!G85)))</f>
        <v/>
      </c>
      <c r="CC91" s="353" t="str">
        <f ca="1">+IF(OFFSET('Water Data'!$G$28,0,10*ROW('Water Data'!G85))="","",OFFSET('Water Data'!$G$28,0,10*ROW('Water Data'!G85)))</f>
        <v/>
      </c>
      <c r="CD91" s="353" t="str">
        <f ca="1">+IF(OFFSET('Water Data'!$G$29,0,10*ROW('Water Data'!G85))="","",OFFSET('Water Data'!$G$29,0,10*ROW('Water Data'!G85)))</f>
        <v/>
      </c>
      <c r="CE91" s="353" t="str">
        <f ca="1">+IF(OFFSET('Water Data'!$H$27,0,10*ROW('Water Data'!H85))="","",OFFSET('Water Data'!$H$27,0,10*ROW('Water Data'!H85)))</f>
        <v/>
      </c>
      <c r="CF91" s="353" t="str">
        <f ca="1">+IF(OFFSET('Water Data'!$H$28,0,10*ROW('Water Data'!H85))="","",OFFSET('Water Data'!$H$28,0,10*ROW('Water Data'!H85)))</f>
        <v/>
      </c>
      <c r="CG91" s="353" t="str">
        <f ca="1">+IF(OFFSET('Water Data'!$H$29,0,10*ROW('Water Data'!H85))="","",OFFSET('Water Data'!$H$29,0,10*ROW('Water Data'!H85)))</f>
        <v/>
      </c>
      <c r="CH91" s="353" t="str">
        <f ca="1">+IF(OFFSET('Water Data'!$I$27,0,10*ROW('Water Data'!I85))="","",OFFSET('Water Data'!$I$27,0,10*ROW('Water Data'!I85)))</f>
        <v/>
      </c>
      <c r="CI91" s="353" t="str">
        <f ca="1">+IF(OFFSET('Water Data'!$I$28,0,10*ROW('Water Data'!I85))="","",OFFSET('Water Data'!$I$28,0,10*ROW('Water Data'!I85)))</f>
        <v/>
      </c>
      <c r="CJ91" s="353" t="str">
        <f ca="1">+IF(OFFSET('Water Data'!$I$29,0,10*ROW('Water Data'!I85))="","",OFFSET('Water Data'!$I$29,0,10*ROW('Water Data'!I85)))</f>
        <v/>
      </c>
      <c r="CK91" s="353" t="str">
        <f ca="1">+IF(OFFSET('Sanitation Data'!$D$28,0,10*ROW('Sanitation Data'!D85))="","",OFFSET('Sanitation Data'!$D$28,0,10*ROW('Sanitation Data'!D85)))</f>
        <v/>
      </c>
      <c r="CL91" s="353" t="str">
        <f ca="1">+IF(OFFSET('Sanitation Data'!$D$29,0,10*ROW('Sanitation Data'!D85))="","",OFFSET('Sanitation Data'!$D$29,0,10*ROW('Sanitation Data'!D85)))</f>
        <v/>
      </c>
      <c r="CM91" s="353" t="str">
        <f ca="1">+IF(OFFSET('Sanitation Data'!$D$30,0,10*ROW('Sanitation Data'!D85))="","",OFFSET('Sanitation Data'!$D$30,0,10*ROW('Sanitation Data'!D85)))</f>
        <v/>
      </c>
      <c r="CN91" s="353" t="str">
        <f ca="1">+IF(OFFSET('Sanitation Data'!$D$31,0,10*ROW('Sanitation Data'!D85))="","",OFFSET('Sanitation Data'!$D$31,0,10*ROW('Sanitation Data'!D85)))</f>
        <v/>
      </c>
      <c r="CO91" s="353" t="str">
        <f ca="1">+IF(OFFSET('Sanitation Data'!$D$32,0,10*ROW('Sanitation Data'!D85))="","",OFFSET('Sanitation Data'!$D$32,0,10*ROW('Sanitation Data'!D85)))</f>
        <v/>
      </c>
      <c r="CP91" s="353" t="str">
        <f ca="1">+IF(OFFSET('Sanitation Data'!$E$28,0,10*ROW('Sanitation Data'!E85))="","",OFFSET('Sanitation Data'!$E$28,0,10*ROW('Sanitation Data'!E85)))</f>
        <v/>
      </c>
      <c r="CQ91" s="353" t="str">
        <f ca="1">+IF(OFFSET('Sanitation Data'!$E$29,0,10*ROW('Sanitation Data'!E85))="","",OFFSET('Sanitation Data'!$E$29,0,10*ROW('Sanitation Data'!E85)))</f>
        <v/>
      </c>
      <c r="CR91" s="353" t="str">
        <f ca="1">+IF(OFFSET('Sanitation Data'!$E$30,0,10*ROW('Sanitation Data'!E85))="","",OFFSET('Sanitation Data'!$E$30,0,10*ROW('Sanitation Data'!E85)))</f>
        <v/>
      </c>
      <c r="CS91" s="353" t="str">
        <f ca="1">+IF(OFFSET('Sanitation Data'!$E$31,0,10*ROW('Sanitation Data'!E85))="","",OFFSET('Sanitation Data'!$E$31,0,10*ROW('Sanitation Data'!E85)))</f>
        <v/>
      </c>
      <c r="CT91" s="353" t="str">
        <f ca="1">+IF(OFFSET('Sanitation Data'!$E$32,0,10*ROW('Sanitation Data'!E85))="","",OFFSET('Sanitation Data'!$E$32,0,10*ROW('Sanitation Data'!E85)))</f>
        <v/>
      </c>
      <c r="CU91" s="353" t="str">
        <f ca="1">+IF(OFFSET('Sanitation Data'!$F$28,0,10*ROW('Sanitation Data'!F85))="","",OFFSET('Sanitation Data'!$F$28,0,10*ROW('Sanitation Data'!F85)))</f>
        <v/>
      </c>
      <c r="CV91" s="353" t="str">
        <f ca="1">+IF(OFFSET('Sanitation Data'!$F$29,0,10*ROW('Sanitation Data'!F85))="","",OFFSET('Sanitation Data'!$F$29,0,10*ROW('Sanitation Data'!F85)))</f>
        <v/>
      </c>
      <c r="CW91" s="353" t="str">
        <f ca="1">+IF(OFFSET('Sanitation Data'!$F$30,0,10*ROW('Sanitation Data'!F85))="","",OFFSET('Sanitation Data'!$F$30,0,10*ROW('Sanitation Data'!F85)))</f>
        <v/>
      </c>
      <c r="CX91" s="353" t="str">
        <f ca="1">+IF(OFFSET('Sanitation Data'!$F$31,0,10*ROW('Sanitation Data'!F85))="","",OFFSET('Sanitation Data'!$F$31,0,10*ROW('Sanitation Data'!F85)))</f>
        <v/>
      </c>
      <c r="CY91" s="353" t="str">
        <f ca="1">+IF(OFFSET('Sanitation Data'!$F$32,0,10*ROW('Sanitation Data'!F85))="","",OFFSET('Sanitation Data'!$F$32,0,10*ROW('Sanitation Data'!F85)))</f>
        <v/>
      </c>
      <c r="CZ91" s="353" t="str">
        <f ca="1">+IF(OFFSET('Sanitation Data'!$G$28,0,10*ROW('Sanitation Data'!G85))="","",OFFSET('Sanitation Data'!$G$28,0,10*ROW('Sanitation Data'!G85)))</f>
        <v/>
      </c>
      <c r="DA91" s="353" t="str">
        <f ca="1">+IF(OFFSET('Sanitation Data'!$G$29,0,10*ROW('Sanitation Data'!G85))="","",OFFSET('Sanitation Data'!$G$29,0,10*ROW('Sanitation Data'!G85)))</f>
        <v/>
      </c>
      <c r="DB91" s="353" t="str">
        <f ca="1">+IF(OFFSET('Sanitation Data'!$G$30,0,10*ROW('Sanitation Data'!G85))="","",OFFSET('Sanitation Data'!$G$30,0,10*ROW('Sanitation Data'!G85)))</f>
        <v/>
      </c>
      <c r="DC91" s="353" t="str">
        <f ca="1">+IF(OFFSET('Sanitation Data'!$G$31,0,10*ROW('Sanitation Data'!G85))="","",OFFSET('Sanitation Data'!$G$31,0,10*ROW('Sanitation Data'!G85)))</f>
        <v/>
      </c>
      <c r="DD91" s="353" t="str">
        <f ca="1">+IF(OFFSET('Sanitation Data'!$G$32,0,10*ROW('Sanitation Data'!G85))="","",OFFSET('Sanitation Data'!$G$32,0,10*ROW('Sanitation Data'!G85)))</f>
        <v/>
      </c>
      <c r="DE91" s="353" t="str">
        <f ca="1">+IF(OFFSET('Sanitation Data'!$H$28,0,10*ROW('Sanitation Data'!H85))="","",OFFSET('Sanitation Data'!$H$28,0,10*ROW('Sanitation Data'!H85)))</f>
        <v/>
      </c>
      <c r="DF91" s="353" t="str">
        <f ca="1">+IF(OFFSET('Sanitation Data'!$H$29,0,10*ROW('Sanitation Data'!H85))="","",OFFSET('Sanitation Data'!$H$29,0,10*ROW('Sanitation Data'!H85)))</f>
        <v/>
      </c>
      <c r="DG91" s="353" t="str">
        <f ca="1">+IF(OFFSET('Sanitation Data'!$H$30,0,10*ROW('Sanitation Data'!H85))="","",OFFSET('Sanitation Data'!$H$30,0,10*ROW('Sanitation Data'!H85)))</f>
        <v/>
      </c>
      <c r="DH91" s="353" t="str">
        <f ca="1">+IF(OFFSET('Sanitation Data'!$H$31,0,10*ROW('Sanitation Data'!H85))="","",OFFSET('Sanitation Data'!$H$31,0,10*ROW('Sanitation Data'!H85)))</f>
        <v/>
      </c>
      <c r="DI91" s="353" t="str">
        <f ca="1">+IF(OFFSET('Sanitation Data'!$H$32,0,10*ROW('Sanitation Data'!H85))="","",OFFSET('Sanitation Data'!$H$32,0,10*ROW('Sanitation Data'!H85)))</f>
        <v/>
      </c>
      <c r="DJ91" s="353" t="str">
        <f ca="1">+IF(OFFSET('Sanitation Data'!$I$28,0,10*ROW('Sanitation Data'!I85))="","",OFFSET('Sanitation Data'!$I$28,0,10*ROW('Sanitation Data'!I85)))</f>
        <v/>
      </c>
      <c r="DK91" s="353" t="str">
        <f ca="1">+IF(OFFSET('Sanitation Data'!$I$29,0,10*ROW('Sanitation Data'!I85))="","",OFFSET('Sanitation Data'!$I$29,0,10*ROW('Sanitation Data'!I85)))</f>
        <v/>
      </c>
      <c r="DL91" s="353" t="str">
        <f ca="1">+IF(OFFSET('Sanitation Data'!$I$30,0,10*ROW('Sanitation Data'!I85))="","",OFFSET('Sanitation Data'!$I$30,0,10*ROW('Sanitation Data'!I85)))</f>
        <v/>
      </c>
      <c r="DM91" s="353" t="str">
        <f ca="1">+IF(OFFSET('Sanitation Data'!$I$31,0,10*ROW('Sanitation Data'!I85))="","",OFFSET('Sanitation Data'!$I$31,0,10*ROW('Sanitation Data'!I85)))</f>
        <v/>
      </c>
      <c r="DN91" s="353" t="str">
        <f ca="1">+IF(OFFSET('Sanitation Data'!$I$32,0,10*ROW('Sanitation Data'!I85))="","",OFFSET('Sanitation Data'!$I$32,0,10*ROW('Sanitation Data'!I85)))</f>
        <v/>
      </c>
      <c r="DO91" s="353" t="str">
        <f ca="1">+IF(OFFSET('Hygiene Data'!$D$11,0,10*ROW('Hygiene Data'!D85))="","",OFFSET('Hygiene Data'!$D$11,0,10*ROW('Hygiene Data'!D85)))</f>
        <v/>
      </c>
      <c r="DP91" s="353" t="str">
        <f ca="1">+IF(OFFSET('Hygiene Data'!$D$12,0,10*ROW('Hygiene Data'!D85))="","",OFFSET('Hygiene Data'!$D$12,0,10*ROW('Hygiene Data'!D85)))</f>
        <v/>
      </c>
      <c r="DQ91" s="353" t="str">
        <f ca="1">+IF(OFFSET('Hygiene Data'!$D$13,0,10*ROW('Hygiene Data'!D85))="","",OFFSET('Hygiene Data'!$D$13,0,10*ROW('Hygiene Data'!D85)))</f>
        <v/>
      </c>
      <c r="DR91" s="353" t="str">
        <f ca="1">+IF(OFFSET('Hygiene Data'!$E$11,0,10*ROW('Hygiene Data'!E85))="","",OFFSET('Hygiene Data'!$E$11,0,10*ROW('Hygiene Data'!E85)))</f>
        <v/>
      </c>
      <c r="DS91" s="353" t="str">
        <f ca="1">+IF(OFFSET('Hygiene Data'!$E$12,0,10*ROW('Hygiene Data'!E85))="","",OFFSET('Hygiene Data'!$E$12,0,10*ROW('Hygiene Data'!E85)))</f>
        <v/>
      </c>
      <c r="DT91" s="353" t="str">
        <f ca="1">+IF(OFFSET('Hygiene Data'!$E$13,0,10*ROW('Hygiene Data'!E85))="","",OFFSET('Hygiene Data'!$E$13,0,10*ROW('Hygiene Data'!E85)))</f>
        <v/>
      </c>
      <c r="DU91" s="353" t="str">
        <f ca="1">+IF(OFFSET('Hygiene Data'!$F$11,0,10*ROW('Hygiene Data'!F85))="","",OFFSET('Hygiene Data'!$F$11,0,10*ROW('Hygiene Data'!F85)))</f>
        <v/>
      </c>
      <c r="DV91" s="353" t="str">
        <f ca="1">+IF(OFFSET('Hygiene Data'!$F$12,0,10*ROW('Hygiene Data'!F85))="","",OFFSET('Hygiene Data'!$F$12,0,10*ROW('Hygiene Data'!F85)))</f>
        <v/>
      </c>
      <c r="DW91" s="353" t="str">
        <f ca="1">+IF(OFFSET('Hygiene Data'!$F$13,0,10*ROW('Hygiene Data'!F85))="","",OFFSET('Hygiene Data'!$F$13,0,10*ROW('Hygiene Data'!F85)))</f>
        <v/>
      </c>
      <c r="DX91" s="353" t="str">
        <f ca="1">+IF(OFFSET('Hygiene Data'!$G$11,0,10*ROW('Hygiene Data'!G85))="","",OFFSET('Hygiene Data'!$G$11,0,10*ROW('Hygiene Data'!G85)))</f>
        <v/>
      </c>
      <c r="DY91" s="353" t="str">
        <f ca="1">+IF(OFFSET('Hygiene Data'!$G$12,0,10*ROW('Hygiene Data'!G85))="","",OFFSET('Hygiene Data'!$G$12,0,10*ROW('Hygiene Data'!G85)))</f>
        <v/>
      </c>
      <c r="DZ91" s="353" t="str">
        <f ca="1">+IF(OFFSET('Hygiene Data'!$G$13,0,10*ROW('Hygiene Data'!G85))="","",OFFSET('Hygiene Data'!$G$13,0,10*ROW('Hygiene Data'!G85)))</f>
        <v/>
      </c>
      <c r="EA91" s="353" t="str">
        <f ca="1">+IF(OFFSET('Hygiene Data'!$H$11,0,10*ROW('Hygiene Data'!H85))="","",OFFSET('Hygiene Data'!$H$11,0,10*ROW('Hygiene Data'!H85)))</f>
        <v/>
      </c>
      <c r="EB91" s="353" t="str">
        <f ca="1">+IF(OFFSET('Hygiene Data'!$H$12,0,10*ROW('Hygiene Data'!H85))="","",OFFSET('Hygiene Data'!$H$12,0,10*ROW('Hygiene Data'!H85)))</f>
        <v/>
      </c>
      <c r="EC91" s="353" t="str">
        <f ca="1">+IF(OFFSET('Hygiene Data'!$H$13,0,10*ROW('Hygiene Data'!H85))="","",OFFSET('Hygiene Data'!$H$13,0,10*ROW('Hygiene Data'!H85)))</f>
        <v/>
      </c>
      <c r="ED91" s="353" t="str">
        <f ca="1">+IF(OFFSET('Hygiene Data'!$I$11,0,10*ROW('Hygiene Data'!I85))="","",OFFSET('Hygiene Data'!$I$11,0,10*ROW('Hygiene Data'!I85)))</f>
        <v/>
      </c>
      <c r="EE91" s="353" t="str">
        <f ca="1">+IF(OFFSET('Hygiene Data'!$I$12,0,10*ROW('Hygiene Data'!I85))="","",OFFSET('Hygiene Data'!$I$12,0,10*ROW('Hygiene Data'!I85)))</f>
        <v/>
      </c>
      <c r="EF91" s="353" t="str">
        <f ca="1">+IF(OFFSET('Hygiene Data'!$I$13,0,10*ROW('Hygiene Data'!I85))="","",OFFSET('Hygiene Data'!$I$13,0,10*ROW('Hygiene Data'!I85)))</f>
        <v/>
      </c>
    </row>
    <row r="92" spans="1:136" x14ac:dyDescent="0.25">
      <c r="A92" s="462" t="str">
        <f ca="1">+IF(OFFSET('Water Data'!$B$2,0,10*ROW('Water Data'!E86))="","",OFFSET('Water Data'!$B$2,0,10*ROW('Water Data'!E86)))</f>
        <v/>
      </c>
      <c r="B92" s="46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89" t="str">
        <f t="shared" ca="1" si="1"/>
        <v/>
      </c>
      <c r="D92" s="49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6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3" t="str">
        <f ca="1">+IF(OFFSET('Water Data'!$D$27,0,10*ROW('Water Data'!D86))="","",OFFSET('Water Data'!$D$27,0,10*ROW('Water Data'!D86)))</f>
        <v/>
      </c>
      <c r="BT92" s="353" t="str">
        <f ca="1">+IF(OFFSET('Water Data'!$D$28,0,10*ROW('Water Data'!D86))="","",OFFSET('Water Data'!$D$28,0,10*ROW('Water Data'!D86)))</f>
        <v/>
      </c>
      <c r="BU92" s="353" t="str">
        <f ca="1">+IF(OFFSET('Water Data'!$D$29,0,10*ROW('Water Data'!D86))="","",OFFSET('Water Data'!$D$29,0,10*ROW('Water Data'!D86)))</f>
        <v/>
      </c>
      <c r="BV92" s="353" t="str">
        <f ca="1">+IF(OFFSET('Water Data'!$E$27,0,10*ROW('Water Data'!E86))="","",OFFSET('Water Data'!$E$27,0,10*ROW('Water Data'!E86)))</f>
        <v/>
      </c>
      <c r="BW92" s="353" t="str">
        <f ca="1">+IF(OFFSET('Water Data'!$E$28,0,10*ROW('Water Data'!E86))="","",OFFSET('Water Data'!$E$28,0,10*ROW('Water Data'!E86)))</f>
        <v/>
      </c>
      <c r="BX92" s="353" t="str">
        <f ca="1">+IF(OFFSET('Water Data'!$E$29,0,10*ROW('Water Data'!E86))="","",OFFSET('Water Data'!$E$29,0,10*ROW('Water Data'!E86)))</f>
        <v/>
      </c>
      <c r="BY92" s="353" t="str">
        <f ca="1">+IF(OFFSET('Water Data'!$F$27,0,10*ROW('Water Data'!F86))="","",OFFSET('Water Data'!$F$27,0,10*ROW('Water Data'!F86)))</f>
        <v/>
      </c>
      <c r="BZ92" s="353" t="str">
        <f ca="1">+IF(OFFSET('Water Data'!$F$28,0,10*ROW('Water Data'!F86))="","",OFFSET('Water Data'!$F$28,0,10*ROW('Water Data'!F86)))</f>
        <v/>
      </c>
      <c r="CA92" s="353" t="str">
        <f ca="1">+IF(OFFSET('Water Data'!$F$29,0,10*ROW('Water Data'!F86))="","",OFFSET('Water Data'!$F$29,0,10*ROW('Water Data'!F86)))</f>
        <v/>
      </c>
      <c r="CB92" s="353" t="str">
        <f ca="1">+IF(OFFSET('Water Data'!$G$27,0,10*ROW('Water Data'!G86))="","",OFFSET('Water Data'!$G$27,0,10*ROW('Water Data'!G86)))</f>
        <v/>
      </c>
      <c r="CC92" s="353" t="str">
        <f ca="1">+IF(OFFSET('Water Data'!$G$28,0,10*ROW('Water Data'!G86))="","",OFFSET('Water Data'!$G$28,0,10*ROW('Water Data'!G86)))</f>
        <v/>
      </c>
      <c r="CD92" s="353" t="str">
        <f ca="1">+IF(OFFSET('Water Data'!$G$29,0,10*ROW('Water Data'!G86))="","",OFFSET('Water Data'!$G$29,0,10*ROW('Water Data'!G86)))</f>
        <v/>
      </c>
      <c r="CE92" s="353" t="str">
        <f ca="1">+IF(OFFSET('Water Data'!$H$27,0,10*ROW('Water Data'!H86))="","",OFFSET('Water Data'!$H$27,0,10*ROW('Water Data'!H86)))</f>
        <v/>
      </c>
      <c r="CF92" s="353" t="str">
        <f ca="1">+IF(OFFSET('Water Data'!$H$28,0,10*ROW('Water Data'!H86))="","",OFFSET('Water Data'!$H$28,0,10*ROW('Water Data'!H86)))</f>
        <v/>
      </c>
      <c r="CG92" s="353" t="str">
        <f ca="1">+IF(OFFSET('Water Data'!$H$29,0,10*ROW('Water Data'!H86))="","",OFFSET('Water Data'!$H$29,0,10*ROW('Water Data'!H86)))</f>
        <v/>
      </c>
      <c r="CH92" s="353" t="str">
        <f ca="1">+IF(OFFSET('Water Data'!$I$27,0,10*ROW('Water Data'!I86))="","",OFFSET('Water Data'!$I$27,0,10*ROW('Water Data'!I86)))</f>
        <v/>
      </c>
      <c r="CI92" s="353" t="str">
        <f ca="1">+IF(OFFSET('Water Data'!$I$28,0,10*ROW('Water Data'!I86))="","",OFFSET('Water Data'!$I$28,0,10*ROW('Water Data'!I86)))</f>
        <v/>
      </c>
      <c r="CJ92" s="353" t="str">
        <f ca="1">+IF(OFFSET('Water Data'!$I$29,0,10*ROW('Water Data'!I86))="","",OFFSET('Water Data'!$I$29,0,10*ROW('Water Data'!I86)))</f>
        <v/>
      </c>
      <c r="CK92" s="353" t="str">
        <f ca="1">+IF(OFFSET('Sanitation Data'!$D$28,0,10*ROW('Sanitation Data'!D86))="","",OFFSET('Sanitation Data'!$D$28,0,10*ROW('Sanitation Data'!D86)))</f>
        <v/>
      </c>
      <c r="CL92" s="353" t="str">
        <f ca="1">+IF(OFFSET('Sanitation Data'!$D$29,0,10*ROW('Sanitation Data'!D86))="","",OFFSET('Sanitation Data'!$D$29,0,10*ROW('Sanitation Data'!D86)))</f>
        <v/>
      </c>
      <c r="CM92" s="353" t="str">
        <f ca="1">+IF(OFFSET('Sanitation Data'!$D$30,0,10*ROW('Sanitation Data'!D86))="","",OFFSET('Sanitation Data'!$D$30,0,10*ROW('Sanitation Data'!D86)))</f>
        <v/>
      </c>
      <c r="CN92" s="353" t="str">
        <f ca="1">+IF(OFFSET('Sanitation Data'!$D$31,0,10*ROW('Sanitation Data'!D86))="","",OFFSET('Sanitation Data'!$D$31,0,10*ROW('Sanitation Data'!D86)))</f>
        <v/>
      </c>
      <c r="CO92" s="353" t="str">
        <f ca="1">+IF(OFFSET('Sanitation Data'!$D$32,0,10*ROW('Sanitation Data'!D86))="","",OFFSET('Sanitation Data'!$D$32,0,10*ROW('Sanitation Data'!D86)))</f>
        <v/>
      </c>
      <c r="CP92" s="353" t="str">
        <f ca="1">+IF(OFFSET('Sanitation Data'!$E$28,0,10*ROW('Sanitation Data'!E86))="","",OFFSET('Sanitation Data'!$E$28,0,10*ROW('Sanitation Data'!E86)))</f>
        <v/>
      </c>
      <c r="CQ92" s="353" t="str">
        <f ca="1">+IF(OFFSET('Sanitation Data'!$E$29,0,10*ROW('Sanitation Data'!E86))="","",OFFSET('Sanitation Data'!$E$29,0,10*ROW('Sanitation Data'!E86)))</f>
        <v/>
      </c>
      <c r="CR92" s="353" t="str">
        <f ca="1">+IF(OFFSET('Sanitation Data'!$E$30,0,10*ROW('Sanitation Data'!E86))="","",OFFSET('Sanitation Data'!$E$30,0,10*ROW('Sanitation Data'!E86)))</f>
        <v/>
      </c>
      <c r="CS92" s="353" t="str">
        <f ca="1">+IF(OFFSET('Sanitation Data'!$E$31,0,10*ROW('Sanitation Data'!E86))="","",OFFSET('Sanitation Data'!$E$31,0,10*ROW('Sanitation Data'!E86)))</f>
        <v/>
      </c>
      <c r="CT92" s="353" t="str">
        <f ca="1">+IF(OFFSET('Sanitation Data'!$E$32,0,10*ROW('Sanitation Data'!E86))="","",OFFSET('Sanitation Data'!$E$32,0,10*ROW('Sanitation Data'!E86)))</f>
        <v/>
      </c>
      <c r="CU92" s="353" t="str">
        <f ca="1">+IF(OFFSET('Sanitation Data'!$F$28,0,10*ROW('Sanitation Data'!F86))="","",OFFSET('Sanitation Data'!$F$28,0,10*ROW('Sanitation Data'!F86)))</f>
        <v/>
      </c>
      <c r="CV92" s="353" t="str">
        <f ca="1">+IF(OFFSET('Sanitation Data'!$F$29,0,10*ROW('Sanitation Data'!F86))="","",OFFSET('Sanitation Data'!$F$29,0,10*ROW('Sanitation Data'!F86)))</f>
        <v/>
      </c>
      <c r="CW92" s="353" t="str">
        <f ca="1">+IF(OFFSET('Sanitation Data'!$F$30,0,10*ROW('Sanitation Data'!F86))="","",OFFSET('Sanitation Data'!$F$30,0,10*ROW('Sanitation Data'!F86)))</f>
        <v/>
      </c>
      <c r="CX92" s="353" t="str">
        <f ca="1">+IF(OFFSET('Sanitation Data'!$F$31,0,10*ROW('Sanitation Data'!F86))="","",OFFSET('Sanitation Data'!$F$31,0,10*ROW('Sanitation Data'!F86)))</f>
        <v/>
      </c>
      <c r="CY92" s="353" t="str">
        <f ca="1">+IF(OFFSET('Sanitation Data'!$F$32,0,10*ROW('Sanitation Data'!F86))="","",OFFSET('Sanitation Data'!$F$32,0,10*ROW('Sanitation Data'!F86)))</f>
        <v/>
      </c>
      <c r="CZ92" s="353" t="str">
        <f ca="1">+IF(OFFSET('Sanitation Data'!$G$28,0,10*ROW('Sanitation Data'!G86))="","",OFFSET('Sanitation Data'!$G$28,0,10*ROW('Sanitation Data'!G86)))</f>
        <v/>
      </c>
      <c r="DA92" s="353" t="str">
        <f ca="1">+IF(OFFSET('Sanitation Data'!$G$29,0,10*ROW('Sanitation Data'!G86))="","",OFFSET('Sanitation Data'!$G$29,0,10*ROW('Sanitation Data'!G86)))</f>
        <v/>
      </c>
      <c r="DB92" s="353" t="str">
        <f ca="1">+IF(OFFSET('Sanitation Data'!$G$30,0,10*ROW('Sanitation Data'!G86))="","",OFFSET('Sanitation Data'!$G$30,0,10*ROW('Sanitation Data'!G86)))</f>
        <v/>
      </c>
      <c r="DC92" s="353" t="str">
        <f ca="1">+IF(OFFSET('Sanitation Data'!$G$31,0,10*ROW('Sanitation Data'!G86))="","",OFFSET('Sanitation Data'!$G$31,0,10*ROW('Sanitation Data'!G86)))</f>
        <v/>
      </c>
      <c r="DD92" s="353" t="str">
        <f ca="1">+IF(OFFSET('Sanitation Data'!$G$32,0,10*ROW('Sanitation Data'!G86))="","",OFFSET('Sanitation Data'!$G$32,0,10*ROW('Sanitation Data'!G86)))</f>
        <v/>
      </c>
      <c r="DE92" s="353" t="str">
        <f ca="1">+IF(OFFSET('Sanitation Data'!$H$28,0,10*ROW('Sanitation Data'!H86))="","",OFFSET('Sanitation Data'!$H$28,0,10*ROW('Sanitation Data'!H86)))</f>
        <v/>
      </c>
      <c r="DF92" s="353" t="str">
        <f ca="1">+IF(OFFSET('Sanitation Data'!$H$29,0,10*ROW('Sanitation Data'!H86))="","",OFFSET('Sanitation Data'!$H$29,0,10*ROW('Sanitation Data'!H86)))</f>
        <v/>
      </c>
      <c r="DG92" s="353" t="str">
        <f ca="1">+IF(OFFSET('Sanitation Data'!$H$30,0,10*ROW('Sanitation Data'!H86))="","",OFFSET('Sanitation Data'!$H$30,0,10*ROW('Sanitation Data'!H86)))</f>
        <v/>
      </c>
      <c r="DH92" s="353" t="str">
        <f ca="1">+IF(OFFSET('Sanitation Data'!$H$31,0,10*ROW('Sanitation Data'!H86))="","",OFFSET('Sanitation Data'!$H$31,0,10*ROW('Sanitation Data'!H86)))</f>
        <v/>
      </c>
      <c r="DI92" s="353" t="str">
        <f ca="1">+IF(OFFSET('Sanitation Data'!$H$32,0,10*ROW('Sanitation Data'!H86))="","",OFFSET('Sanitation Data'!$H$32,0,10*ROW('Sanitation Data'!H86)))</f>
        <v/>
      </c>
      <c r="DJ92" s="353" t="str">
        <f ca="1">+IF(OFFSET('Sanitation Data'!$I$28,0,10*ROW('Sanitation Data'!I86))="","",OFFSET('Sanitation Data'!$I$28,0,10*ROW('Sanitation Data'!I86)))</f>
        <v/>
      </c>
      <c r="DK92" s="353" t="str">
        <f ca="1">+IF(OFFSET('Sanitation Data'!$I$29,0,10*ROW('Sanitation Data'!I86))="","",OFFSET('Sanitation Data'!$I$29,0,10*ROW('Sanitation Data'!I86)))</f>
        <v/>
      </c>
      <c r="DL92" s="353" t="str">
        <f ca="1">+IF(OFFSET('Sanitation Data'!$I$30,0,10*ROW('Sanitation Data'!I86))="","",OFFSET('Sanitation Data'!$I$30,0,10*ROW('Sanitation Data'!I86)))</f>
        <v/>
      </c>
      <c r="DM92" s="353" t="str">
        <f ca="1">+IF(OFFSET('Sanitation Data'!$I$31,0,10*ROW('Sanitation Data'!I86))="","",OFFSET('Sanitation Data'!$I$31,0,10*ROW('Sanitation Data'!I86)))</f>
        <v/>
      </c>
      <c r="DN92" s="353" t="str">
        <f ca="1">+IF(OFFSET('Sanitation Data'!$I$32,0,10*ROW('Sanitation Data'!I86))="","",OFFSET('Sanitation Data'!$I$32,0,10*ROW('Sanitation Data'!I86)))</f>
        <v/>
      </c>
      <c r="DO92" s="353" t="str">
        <f ca="1">+IF(OFFSET('Hygiene Data'!$D$11,0,10*ROW('Hygiene Data'!D86))="","",OFFSET('Hygiene Data'!$D$11,0,10*ROW('Hygiene Data'!D86)))</f>
        <v/>
      </c>
      <c r="DP92" s="353" t="str">
        <f ca="1">+IF(OFFSET('Hygiene Data'!$D$12,0,10*ROW('Hygiene Data'!D86))="","",OFFSET('Hygiene Data'!$D$12,0,10*ROW('Hygiene Data'!D86)))</f>
        <v/>
      </c>
      <c r="DQ92" s="353" t="str">
        <f ca="1">+IF(OFFSET('Hygiene Data'!$D$13,0,10*ROW('Hygiene Data'!D86))="","",OFFSET('Hygiene Data'!$D$13,0,10*ROW('Hygiene Data'!D86)))</f>
        <v/>
      </c>
      <c r="DR92" s="353" t="str">
        <f ca="1">+IF(OFFSET('Hygiene Data'!$E$11,0,10*ROW('Hygiene Data'!E86))="","",OFFSET('Hygiene Data'!$E$11,0,10*ROW('Hygiene Data'!E86)))</f>
        <v/>
      </c>
      <c r="DS92" s="353" t="str">
        <f ca="1">+IF(OFFSET('Hygiene Data'!$E$12,0,10*ROW('Hygiene Data'!E86))="","",OFFSET('Hygiene Data'!$E$12,0,10*ROW('Hygiene Data'!E86)))</f>
        <v/>
      </c>
      <c r="DT92" s="353" t="str">
        <f ca="1">+IF(OFFSET('Hygiene Data'!$E$13,0,10*ROW('Hygiene Data'!E86))="","",OFFSET('Hygiene Data'!$E$13,0,10*ROW('Hygiene Data'!E86)))</f>
        <v/>
      </c>
      <c r="DU92" s="353" t="str">
        <f ca="1">+IF(OFFSET('Hygiene Data'!$F$11,0,10*ROW('Hygiene Data'!F86))="","",OFFSET('Hygiene Data'!$F$11,0,10*ROW('Hygiene Data'!F86)))</f>
        <v/>
      </c>
      <c r="DV92" s="353" t="str">
        <f ca="1">+IF(OFFSET('Hygiene Data'!$F$12,0,10*ROW('Hygiene Data'!F86))="","",OFFSET('Hygiene Data'!$F$12,0,10*ROW('Hygiene Data'!F86)))</f>
        <v/>
      </c>
      <c r="DW92" s="353" t="str">
        <f ca="1">+IF(OFFSET('Hygiene Data'!$F$13,0,10*ROW('Hygiene Data'!F86))="","",OFFSET('Hygiene Data'!$F$13,0,10*ROW('Hygiene Data'!F86)))</f>
        <v/>
      </c>
      <c r="DX92" s="353" t="str">
        <f ca="1">+IF(OFFSET('Hygiene Data'!$G$11,0,10*ROW('Hygiene Data'!G86))="","",OFFSET('Hygiene Data'!$G$11,0,10*ROW('Hygiene Data'!G86)))</f>
        <v/>
      </c>
      <c r="DY92" s="353" t="str">
        <f ca="1">+IF(OFFSET('Hygiene Data'!$G$12,0,10*ROW('Hygiene Data'!G86))="","",OFFSET('Hygiene Data'!$G$12,0,10*ROW('Hygiene Data'!G86)))</f>
        <v/>
      </c>
      <c r="DZ92" s="353" t="str">
        <f ca="1">+IF(OFFSET('Hygiene Data'!$G$13,0,10*ROW('Hygiene Data'!G86))="","",OFFSET('Hygiene Data'!$G$13,0,10*ROW('Hygiene Data'!G86)))</f>
        <v/>
      </c>
      <c r="EA92" s="353" t="str">
        <f ca="1">+IF(OFFSET('Hygiene Data'!$H$11,0,10*ROW('Hygiene Data'!H86))="","",OFFSET('Hygiene Data'!$H$11,0,10*ROW('Hygiene Data'!H86)))</f>
        <v/>
      </c>
      <c r="EB92" s="353" t="str">
        <f ca="1">+IF(OFFSET('Hygiene Data'!$H$12,0,10*ROW('Hygiene Data'!H86))="","",OFFSET('Hygiene Data'!$H$12,0,10*ROW('Hygiene Data'!H86)))</f>
        <v/>
      </c>
      <c r="EC92" s="353" t="str">
        <f ca="1">+IF(OFFSET('Hygiene Data'!$H$13,0,10*ROW('Hygiene Data'!H86))="","",OFFSET('Hygiene Data'!$H$13,0,10*ROW('Hygiene Data'!H86)))</f>
        <v/>
      </c>
      <c r="ED92" s="353" t="str">
        <f ca="1">+IF(OFFSET('Hygiene Data'!$I$11,0,10*ROW('Hygiene Data'!I86))="","",OFFSET('Hygiene Data'!$I$11,0,10*ROW('Hygiene Data'!I86)))</f>
        <v/>
      </c>
      <c r="EE92" s="353" t="str">
        <f ca="1">+IF(OFFSET('Hygiene Data'!$I$12,0,10*ROW('Hygiene Data'!I86))="","",OFFSET('Hygiene Data'!$I$12,0,10*ROW('Hygiene Data'!I86)))</f>
        <v/>
      </c>
      <c r="EF92" s="353" t="str">
        <f ca="1">+IF(OFFSET('Hygiene Data'!$I$13,0,10*ROW('Hygiene Data'!I86))="","",OFFSET('Hygiene Data'!$I$13,0,10*ROW('Hygiene Data'!I86)))</f>
        <v/>
      </c>
    </row>
    <row r="93" spans="1:136" x14ac:dyDescent="0.25">
      <c r="A93" s="462" t="str">
        <f ca="1">+IF(OFFSET('Water Data'!$B$2,0,10*ROW('Water Data'!E87))="","",OFFSET('Water Data'!$B$2,0,10*ROW('Water Data'!E87)))</f>
        <v/>
      </c>
      <c r="B93" s="46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89" t="str">
        <f t="shared" ca="1" si="1"/>
        <v/>
      </c>
      <c r="D93" s="49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6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3" t="str">
        <f ca="1">+IF(OFFSET('Water Data'!$D$27,0,10*ROW('Water Data'!D87))="","",OFFSET('Water Data'!$D$27,0,10*ROW('Water Data'!D87)))</f>
        <v/>
      </c>
      <c r="BT93" s="353" t="str">
        <f ca="1">+IF(OFFSET('Water Data'!$D$28,0,10*ROW('Water Data'!D87))="","",OFFSET('Water Data'!$D$28,0,10*ROW('Water Data'!D87)))</f>
        <v/>
      </c>
      <c r="BU93" s="353" t="str">
        <f ca="1">+IF(OFFSET('Water Data'!$D$29,0,10*ROW('Water Data'!D87))="","",OFFSET('Water Data'!$D$29,0,10*ROW('Water Data'!D87)))</f>
        <v/>
      </c>
      <c r="BV93" s="353" t="str">
        <f ca="1">+IF(OFFSET('Water Data'!$E$27,0,10*ROW('Water Data'!E87))="","",OFFSET('Water Data'!$E$27,0,10*ROW('Water Data'!E87)))</f>
        <v/>
      </c>
      <c r="BW93" s="353" t="str">
        <f ca="1">+IF(OFFSET('Water Data'!$E$28,0,10*ROW('Water Data'!E87))="","",OFFSET('Water Data'!$E$28,0,10*ROW('Water Data'!E87)))</f>
        <v/>
      </c>
      <c r="BX93" s="353" t="str">
        <f ca="1">+IF(OFFSET('Water Data'!$E$29,0,10*ROW('Water Data'!E87))="","",OFFSET('Water Data'!$E$29,0,10*ROW('Water Data'!E87)))</f>
        <v/>
      </c>
      <c r="BY93" s="353" t="str">
        <f ca="1">+IF(OFFSET('Water Data'!$F$27,0,10*ROW('Water Data'!F87))="","",OFFSET('Water Data'!$F$27,0,10*ROW('Water Data'!F87)))</f>
        <v/>
      </c>
      <c r="BZ93" s="353" t="str">
        <f ca="1">+IF(OFFSET('Water Data'!$F$28,0,10*ROW('Water Data'!F87))="","",OFFSET('Water Data'!$F$28,0,10*ROW('Water Data'!F87)))</f>
        <v/>
      </c>
      <c r="CA93" s="353" t="str">
        <f ca="1">+IF(OFFSET('Water Data'!$F$29,0,10*ROW('Water Data'!F87))="","",OFFSET('Water Data'!$F$29,0,10*ROW('Water Data'!F87)))</f>
        <v/>
      </c>
      <c r="CB93" s="353" t="str">
        <f ca="1">+IF(OFFSET('Water Data'!$G$27,0,10*ROW('Water Data'!G87))="","",OFFSET('Water Data'!$G$27,0,10*ROW('Water Data'!G87)))</f>
        <v/>
      </c>
      <c r="CC93" s="353" t="str">
        <f ca="1">+IF(OFFSET('Water Data'!$G$28,0,10*ROW('Water Data'!G87))="","",OFFSET('Water Data'!$G$28,0,10*ROW('Water Data'!G87)))</f>
        <v/>
      </c>
      <c r="CD93" s="353" t="str">
        <f ca="1">+IF(OFFSET('Water Data'!$G$29,0,10*ROW('Water Data'!G87))="","",OFFSET('Water Data'!$G$29,0,10*ROW('Water Data'!G87)))</f>
        <v/>
      </c>
      <c r="CE93" s="353" t="str">
        <f ca="1">+IF(OFFSET('Water Data'!$H$27,0,10*ROW('Water Data'!H87))="","",OFFSET('Water Data'!$H$27,0,10*ROW('Water Data'!H87)))</f>
        <v/>
      </c>
      <c r="CF93" s="353" t="str">
        <f ca="1">+IF(OFFSET('Water Data'!$H$28,0,10*ROW('Water Data'!H87))="","",OFFSET('Water Data'!$H$28,0,10*ROW('Water Data'!H87)))</f>
        <v/>
      </c>
      <c r="CG93" s="353" t="str">
        <f ca="1">+IF(OFFSET('Water Data'!$H$29,0,10*ROW('Water Data'!H87))="","",OFFSET('Water Data'!$H$29,0,10*ROW('Water Data'!H87)))</f>
        <v/>
      </c>
      <c r="CH93" s="353" t="str">
        <f ca="1">+IF(OFFSET('Water Data'!$I$27,0,10*ROW('Water Data'!I87))="","",OFFSET('Water Data'!$I$27,0,10*ROW('Water Data'!I87)))</f>
        <v/>
      </c>
      <c r="CI93" s="353" t="str">
        <f ca="1">+IF(OFFSET('Water Data'!$I$28,0,10*ROW('Water Data'!I87))="","",OFFSET('Water Data'!$I$28,0,10*ROW('Water Data'!I87)))</f>
        <v/>
      </c>
      <c r="CJ93" s="353" t="str">
        <f ca="1">+IF(OFFSET('Water Data'!$I$29,0,10*ROW('Water Data'!I87))="","",OFFSET('Water Data'!$I$29,0,10*ROW('Water Data'!I87)))</f>
        <v/>
      </c>
      <c r="CK93" s="353" t="str">
        <f ca="1">+IF(OFFSET('Sanitation Data'!$D$28,0,10*ROW('Sanitation Data'!D87))="","",OFFSET('Sanitation Data'!$D$28,0,10*ROW('Sanitation Data'!D87)))</f>
        <v/>
      </c>
      <c r="CL93" s="353" t="str">
        <f ca="1">+IF(OFFSET('Sanitation Data'!$D$29,0,10*ROW('Sanitation Data'!D87))="","",OFFSET('Sanitation Data'!$D$29,0,10*ROW('Sanitation Data'!D87)))</f>
        <v/>
      </c>
      <c r="CM93" s="353" t="str">
        <f ca="1">+IF(OFFSET('Sanitation Data'!$D$30,0,10*ROW('Sanitation Data'!D87))="","",OFFSET('Sanitation Data'!$D$30,0,10*ROW('Sanitation Data'!D87)))</f>
        <v/>
      </c>
      <c r="CN93" s="353" t="str">
        <f ca="1">+IF(OFFSET('Sanitation Data'!$D$31,0,10*ROW('Sanitation Data'!D87))="","",OFFSET('Sanitation Data'!$D$31,0,10*ROW('Sanitation Data'!D87)))</f>
        <v/>
      </c>
      <c r="CO93" s="353" t="str">
        <f ca="1">+IF(OFFSET('Sanitation Data'!$D$32,0,10*ROW('Sanitation Data'!D87))="","",OFFSET('Sanitation Data'!$D$32,0,10*ROW('Sanitation Data'!D87)))</f>
        <v/>
      </c>
      <c r="CP93" s="353" t="str">
        <f ca="1">+IF(OFFSET('Sanitation Data'!$E$28,0,10*ROW('Sanitation Data'!E87))="","",OFFSET('Sanitation Data'!$E$28,0,10*ROW('Sanitation Data'!E87)))</f>
        <v/>
      </c>
      <c r="CQ93" s="353" t="str">
        <f ca="1">+IF(OFFSET('Sanitation Data'!$E$29,0,10*ROW('Sanitation Data'!E87))="","",OFFSET('Sanitation Data'!$E$29,0,10*ROW('Sanitation Data'!E87)))</f>
        <v/>
      </c>
      <c r="CR93" s="353" t="str">
        <f ca="1">+IF(OFFSET('Sanitation Data'!$E$30,0,10*ROW('Sanitation Data'!E87))="","",OFFSET('Sanitation Data'!$E$30,0,10*ROW('Sanitation Data'!E87)))</f>
        <v/>
      </c>
      <c r="CS93" s="353" t="str">
        <f ca="1">+IF(OFFSET('Sanitation Data'!$E$31,0,10*ROW('Sanitation Data'!E87))="","",OFFSET('Sanitation Data'!$E$31,0,10*ROW('Sanitation Data'!E87)))</f>
        <v/>
      </c>
      <c r="CT93" s="353" t="str">
        <f ca="1">+IF(OFFSET('Sanitation Data'!$E$32,0,10*ROW('Sanitation Data'!E87))="","",OFFSET('Sanitation Data'!$E$32,0,10*ROW('Sanitation Data'!E87)))</f>
        <v/>
      </c>
      <c r="CU93" s="353" t="str">
        <f ca="1">+IF(OFFSET('Sanitation Data'!$F$28,0,10*ROW('Sanitation Data'!F87))="","",OFFSET('Sanitation Data'!$F$28,0,10*ROW('Sanitation Data'!F87)))</f>
        <v/>
      </c>
      <c r="CV93" s="353" t="str">
        <f ca="1">+IF(OFFSET('Sanitation Data'!$F$29,0,10*ROW('Sanitation Data'!F87))="","",OFFSET('Sanitation Data'!$F$29,0,10*ROW('Sanitation Data'!F87)))</f>
        <v/>
      </c>
      <c r="CW93" s="353" t="str">
        <f ca="1">+IF(OFFSET('Sanitation Data'!$F$30,0,10*ROW('Sanitation Data'!F87))="","",OFFSET('Sanitation Data'!$F$30,0,10*ROW('Sanitation Data'!F87)))</f>
        <v/>
      </c>
      <c r="CX93" s="353" t="str">
        <f ca="1">+IF(OFFSET('Sanitation Data'!$F$31,0,10*ROW('Sanitation Data'!F87))="","",OFFSET('Sanitation Data'!$F$31,0,10*ROW('Sanitation Data'!F87)))</f>
        <v/>
      </c>
      <c r="CY93" s="353" t="str">
        <f ca="1">+IF(OFFSET('Sanitation Data'!$F$32,0,10*ROW('Sanitation Data'!F87))="","",OFFSET('Sanitation Data'!$F$32,0,10*ROW('Sanitation Data'!F87)))</f>
        <v/>
      </c>
      <c r="CZ93" s="353" t="str">
        <f ca="1">+IF(OFFSET('Sanitation Data'!$G$28,0,10*ROW('Sanitation Data'!G87))="","",OFFSET('Sanitation Data'!$G$28,0,10*ROW('Sanitation Data'!G87)))</f>
        <v/>
      </c>
      <c r="DA93" s="353" t="str">
        <f ca="1">+IF(OFFSET('Sanitation Data'!$G$29,0,10*ROW('Sanitation Data'!G87))="","",OFFSET('Sanitation Data'!$G$29,0,10*ROW('Sanitation Data'!G87)))</f>
        <v/>
      </c>
      <c r="DB93" s="353" t="str">
        <f ca="1">+IF(OFFSET('Sanitation Data'!$G$30,0,10*ROW('Sanitation Data'!G87))="","",OFFSET('Sanitation Data'!$G$30,0,10*ROW('Sanitation Data'!G87)))</f>
        <v/>
      </c>
      <c r="DC93" s="353" t="str">
        <f ca="1">+IF(OFFSET('Sanitation Data'!$G$31,0,10*ROW('Sanitation Data'!G87))="","",OFFSET('Sanitation Data'!$G$31,0,10*ROW('Sanitation Data'!G87)))</f>
        <v/>
      </c>
      <c r="DD93" s="353" t="str">
        <f ca="1">+IF(OFFSET('Sanitation Data'!$G$32,0,10*ROW('Sanitation Data'!G87))="","",OFFSET('Sanitation Data'!$G$32,0,10*ROW('Sanitation Data'!G87)))</f>
        <v/>
      </c>
      <c r="DE93" s="353" t="str">
        <f ca="1">+IF(OFFSET('Sanitation Data'!$H$28,0,10*ROW('Sanitation Data'!H87))="","",OFFSET('Sanitation Data'!$H$28,0,10*ROW('Sanitation Data'!H87)))</f>
        <v/>
      </c>
      <c r="DF93" s="353" t="str">
        <f ca="1">+IF(OFFSET('Sanitation Data'!$H$29,0,10*ROW('Sanitation Data'!H87))="","",OFFSET('Sanitation Data'!$H$29,0,10*ROW('Sanitation Data'!H87)))</f>
        <v/>
      </c>
      <c r="DG93" s="353" t="str">
        <f ca="1">+IF(OFFSET('Sanitation Data'!$H$30,0,10*ROW('Sanitation Data'!H87))="","",OFFSET('Sanitation Data'!$H$30,0,10*ROW('Sanitation Data'!H87)))</f>
        <v/>
      </c>
      <c r="DH93" s="353" t="str">
        <f ca="1">+IF(OFFSET('Sanitation Data'!$H$31,0,10*ROW('Sanitation Data'!H87))="","",OFFSET('Sanitation Data'!$H$31,0,10*ROW('Sanitation Data'!H87)))</f>
        <v/>
      </c>
      <c r="DI93" s="353" t="str">
        <f ca="1">+IF(OFFSET('Sanitation Data'!$H$32,0,10*ROW('Sanitation Data'!H87))="","",OFFSET('Sanitation Data'!$H$32,0,10*ROW('Sanitation Data'!H87)))</f>
        <v/>
      </c>
      <c r="DJ93" s="353" t="str">
        <f ca="1">+IF(OFFSET('Sanitation Data'!$I$28,0,10*ROW('Sanitation Data'!I87))="","",OFFSET('Sanitation Data'!$I$28,0,10*ROW('Sanitation Data'!I87)))</f>
        <v/>
      </c>
      <c r="DK93" s="353" t="str">
        <f ca="1">+IF(OFFSET('Sanitation Data'!$I$29,0,10*ROW('Sanitation Data'!I87))="","",OFFSET('Sanitation Data'!$I$29,0,10*ROW('Sanitation Data'!I87)))</f>
        <v/>
      </c>
      <c r="DL93" s="353" t="str">
        <f ca="1">+IF(OFFSET('Sanitation Data'!$I$30,0,10*ROW('Sanitation Data'!I87))="","",OFFSET('Sanitation Data'!$I$30,0,10*ROW('Sanitation Data'!I87)))</f>
        <v/>
      </c>
      <c r="DM93" s="353" t="str">
        <f ca="1">+IF(OFFSET('Sanitation Data'!$I$31,0,10*ROW('Sanitation Data'!I87))="","",OFFSET('Sanitation Data'!$I$31,0,10*ROW('Sanitation Data'!I87)))</f>
        <v/>
      </c>
      <c r="DN93" s="353" t="str">
        <f ca="1">+IF(OFFSET('Sanitation Data'!$I$32,0,10*ROW('Sanitation Data'!I87))="","",OFFSET('Sanitation Data'!$I$32,0,10*ROW('Sanitation Data'!I87)))</f>
        <v/>
      </c>
      <c r="DO93" s="353" t="str">
        <f ca="1">+IF(OFFSET('Hygiene Data'!$D$11,0,10*ROW('Hygiene Data'!D87))="","",OFFSET('Hygiene Data'!$D$11,0,10*ROW('Hygiene Data'!D87)))</f>
        <v/>
      </c>
      <c r="DP93" s="353" t="str">
        <f ca="1">+IF(OFFSET('Hygiene Data'!$D$12,0,10*ROW('Hygiene Data'!D87))="","",OFFSET('Hygiene Data'!$D$12,0,10*ROW('Hygiene Data'!D87)))</f>
        <v/>
      </c>
      <c r="DQ93" s="353" t="str">
        <f ca="1">+IF(OFFSET('Hygiene Data'!$D$13,0,10*ROW('Hygiene Data'!D87))="","",OFFSET('Hygiene Data'!$D$13,0,10*ROW('Hygiene Data'!D87)))</f>
        <v/>
      </c>
      <c r="DR93" s="353" t="str">
        <f ca="1">+IF(OFFSET('Hygiene Data'!$E$11,0,10*ROW('Hygiene Data'!E87))="","",OFFSET('Hygiene Data'!$E$11,0,10*ROW('Hygiene Data'!E87)))</f>
        <v/>
      </c>
      <c r="DS93" s="353" t="str">
        <f ca="1">+IF(OFFSET('Hygiene Data'!$E$12,0,10*ROW('Hygiene Data'!E87))="","",OFFSET('Hygiene Data'!$E$12,0,10*ROW('Hygiene Data'!E87)))</f>
        <v/>
      </c>
      <c r="DT93" s="353" t="str">
        <f ca="1">+IF(OFFSET('Hygiene Data'!$E$13,0,10*ROW('Hygiene Data'!E87))="","",OFFSET('Hygiene Data'!$E$13,0,10*ROW('Hygiene Data'!E87)))</f>
        <v/>
      </c>
      <c r="DU93" s="353" t="str">
        <f ca="1">+IF(OFFSET('Hygiene Data'!$F$11,0,10*ROW('Hygiene Data'!F87))="","",OFFSET('Hygiene Data'!$F$11,0,10*ROW('Hygiene Data'!F87)))</f>
        <v/>
      </c>
      <c r="DV93" s="353" t="str">
        <f ca="1">+IF(OFFSET('Hygiene Data'!$F$12,0,10*ROW('Hygiene Data'!F87))="","",OFFSET('Hygiene Data'!$F$12,0,10*ROW('Hygiene Data'!F87)))</f>
        <v/>
      </c>
      <c r="DW93" s="353" t="str">
        <f ca="1">+IF(OFFSET('Hygiene Data'!$F$13,0,10*ROW('Hygiene Data'!F87))="","",OFFSET('Hygiene Data'!$F$13,0,10*ROW('Hygiene Data'!F87)))</f>
        <v/>
      </c>
      <c r="DX93" s="353" t="str">
        <f ca="1">+IF(OFFSET('Hygiene Data'!$G$11,0,10*ROW('Hygiene Data'!G87))="","",OFFSET('Hygiene Data'!$G$11,0,10*ROW('Hygiene Data'!G87)))</f>
        <v/>
      </c>
      <c r="DY93" s="353" t="str">
        <f ca="1">+IF(OFFSET('Hygiene Data'!$G$12,0,10*ROW('Hygiene Data'!G87))="","",OFFSET('Hygiene Data'!$G$12,0,10*ROW('Hygiene Data'!G87)))</f>
        <v/>
      </c>
      <c r="DZ93" s="353" t="str">
        <f ca="1">+IF(OFFSET('Hygiene Data'!$G$13,0,10*ROW('Hygiene Data'!G87))="","",OFFSET('Hygiene Data'!$G$13,0,10*ROW('Hygiene Data'!G87)))</f>
        <v/>
      </c>
      <c r="EA93" s="353" t="str">
        <f ca="1">+IF(OFFSET('Hygiene Data'!$H$11,0,10*ROW('Hygiene Data'!H87))="","",OFFSET('Hygiene Data'!$H$11,0,10*ROW('Hygiene Data'!H87)))</f>
        <v/>
      </c>
      <c r="EB93" s="353" t="str">
        <f ca="1">+IF(OFFSET('Hygiene Data'!$H$12,0,10*ROW('Hygiene Data'!H87))="","",OFFSET('Hygiene Data'!$H$12,0,10*ROW('Hygiene Data'!H87)))</f>
        <v/>
      </c>
      <c r="EC93" s="353" t="str">
        <f ca="1">+IF(OFFSET('Hygiene Data'!$H$13,0,10*ROW('Hygiene Data'!H87))="","",OFFSET('Hygiene Data'!$H$13,0,10*ROW('Hygiene Data'!H87)))</f>
        <v/>
      </c>
      <c r="ED93" s="353" t="str">
        <f ca="1">+IF(OFFSET('Hygiene Data'!$I$11,0,10*ROW('Hygiene Data'!I87))="","",OFFSET('Hygiene Data'!$I$11,0,10*ROW('Hygiene Data'!I87)))</f>
        <v/>
      </c>
      <c r="EE93" s="353" t="str">
        <f ca="1">+IF(OFFSET('Hygiene Data'!$I$12,0,10*ROW('Hygiene Data'!I87))="","",OFFSET('Hygiene Data'!$I$12,0,10*ROW('Hygiene Data'!I87)))</f>
        <v/>
      </c>
      <c r="EF93" s="353" t="str">
        <f ca="1">+IF(OFFSET('Hygiene Data'!$I$13,0,10*ROW('Hygiene Data'!I87))="","",OFFSET('Hygiene Data'!$I$13,0,10*ROW('Hygiene Data'!I87)))</f>
        <v/>
      </c>
    </row>
    <row r="94" spans="1:136" x14ac:dyDescent="0.25">
      <c r="A94" s="462" t="str">
        <f ca="1">+IF(OFFSET('Water Data'!$B$2,0,10*ROW('Water Data'!E88))="","",OFFSET('Water Data'!$B$2,0,10*ROW('Water Data'!E88)))</f>
        <v/>
      </c>
      <c r="B94" s="46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89" t="str">
        <f t="shared" ca="1" si="1"/>
        <v/>
      </c>
      <c r="D94" s="49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6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3" t="str">
        <f ca="1">+IF(OFFSET('Water Data'!$D$27,0,10*ROW('Water Data'!D88))="","",OFFSET('Water Data'!$D$27,0,10*ROW('Water Data'!D88)))</f>
        <v/>
      </c>
      <c r="BT94" s="353" t="str">
        <f ca="1">+IF(OFFSET('Water Data'!$D$28,0,10*ROW('Water Data'!D88))="","",OFFSET('Water Data'!$D$28,0,10*ROW('Water Data'!D88)))</f>
        <v/>
      </c>
      <c r="BU94" s="353" t="str">
        <f ca="1">+IF(OFFSET('Water Data'!$D$29,0,10*ROW('Water Data'!D88))="","",OFFSET('Water Data'!$D$29,0,10*ROW('Water Data'!D88)))</f>
        <v/>
      </c>
      <c r="BV94" s="353" t="str">
        <f ca="1">+IF(OFFSET('Water Data'!$E$27,0,10*ROW('Water Data'!E88))="","",OFFSET('Water Data'!$E$27,0,10*ROW('Water Data'!E88)))</f>
        <v/>
      </c>
      <c r="BW94" s="353" t="str">
        <f ca="1">+IF(OFFSET('Water Data'!$E$28,0,10*ROW('Water Data'!E88))="","",OFFSET('Water Data'!$E$28,0,10*ROW('Water Data'!E88)))</f>
        <v/>
      </c>
      <c r="BX94" s="353" t="str">
        <f ca="1">+IF(OFFSET('Water Data'!$E$29,0,10*ROW('Water Data'!E88))="","",OFFSET('Water Data'!$E$29,0,10*ROW('Water Data'!E88)))</f>
        <v/>
      </c>
      <c r="BY94" s="353" t="str">
        <f ca="1">+IF(OFFSET('Water Data'!$F$27,0,10*ROW('Water Data'!F88))="","",OFFSET('Water Data'!$F$27,0,10*ROW('Water Data'!F88)))</f>
        <v/>
      </c>
      <c r="BZ94" s="353" t="str">
        <f ca="1">+IF(OFFSET('Water Data'!$F$28,0,10*ROW('Water Data'!F88))="","",OFFSET('Water Data'!$F$28,0,10*ROW('Water Data'!F88)))</f>
        <v/>
      </c>
      <c r="CA94" s="353" t="str">
        <f ca="1">+IF(OFFSET('Water Data'!$F$29,0,10*ROW('Water Data'!F88))="","",OFFSET('Water Data'!$F$29,0,10*ROW('Water Data'!F88)))</f>
        <v/>
      </c>
      <c r="CB94" s="353" t="str">
        <f ca="1">+IF(OFFSET('Water Data'!$G$27,0,10*ROW('Water Data'!G88))="","",OFFSET('Water Data'!$G$27,0,10*ROW('Water Data'!G88)))</f>
        <v/>
      </c>
      <c r="CC94" s="353" t="str">
        <f ca="1">+IF(OFFSET('Water Data'!$G$28,0,10*ROW('Water Data'!G88))="","",OFFSET('Water Data'!$G$28,0,10*ROW('Water Data'!G88)))</f>
        <v/>
      </c>
      <c r="CD94" s="353" t="str">
        <f ca="1">+IF(OFFSET('Water Data'!$G$29,0,10*ROW('Water Data'!G88))="","",OFFSET('Water Data'!$G$29,0,10*ROW('Water Data'!G88)))</f>
        <v/>
      </c>
      <c r="CE94" s="353" t="str">
        <f ca="1">+IF(OFFSET('Water Data'!$H$27,0,10*ROW('Water Data'!H88))="","",OFFSET('Water Data'!$H$27,0,10*ROW('Water Data'!H88)))</f>
        <v/>
      </c>
      <c r="CF94" s="353" t="str">
        <f ca="1">+IF(OFFSET('Water Data'!$H$28,0,10*ROW('Water Data'!H88))="","",OFFSET('Water Data'!$H$28,0,10*ROW('Water Data'!H88)))</f>
        <v/>
      </c>
      <c r="CG94" s="353" t="str">
        <f ca="1">+IF(OFFSET('Water Data'!$H$29,0,10*ROW('Water Data'!H88))="","",OFFSET('Water Data'!$H$29,0,10*ROW('Water Data'!H88)))</f>
        <v/>
      </c>
      <c r="CH94" s="353" t="str">
        <f ca="1">+IF(OFFSET('Water Data'!$I$27,0,10*ROW('Water Data'!I88))="","",OFFSET('Water Data'!$I$27,0,10*ROW('Water Data'!I88)))</f>
        <v/>
      </c>
      <c r="CI94" s="353" t="str">
        <f ca="1">+IF(OFFSET('Water Data'!$I$28,0,10*ROW('Water Data'!I88))="","",OFFSET('Water Data'!$I$28,0,10*ROW('Water Data'!I88)))</f>
        <v/>
      </c>
      <c r="CJ94" s="353" t="str">
        <f ca="1">+IF(OFFSET('Water Data'!$I$29,0,10*ROW('Water Data'!I88))="","",OFFSET('Water Data'!$I$29,0,10*ROW('Water Data'!I88)))</f>
        <v/>
      </c>
      <c r="CK94" s="353" t="str">
        <f ca="1">+IF(OFFSET('Sanitation Data'!$D$28,0,10*ROW('Sanitation Data'!D88))="","",OFFSET('Sanitation Data'!$D$28,0,10*ROW('Sanitation Data'!D88)))</f>
        <v/>
      </c>
      <c r="CL94" s="353" t="str">
        <f ca="1">+IF(OFFSET('Sanitation Data'!$D$29,0,10*ROW('Sanitation Data'!D88))="","",OFFSET('Sanitation Data'!$D$29,0,10*ROW('Sanitation Data'!D88)))</f>
        <v/>
      </c>
      <c r="CM94" s="353" t="str">
        <f ca="1">+IF(OFFSET('Sanitation Data'!$D$30,0,10*ROW('Sanitation Data'!D88))="","",OFFSET('Sanitation Data'!$D$30,0,10*ROW('Sanitation Data'!D88)))</f>
        <v/>
      </c>
      <c r="CN94" s="353" t="str">
        <f ca="1">+IF(OFFSET('Sanitation Data'!$D$31,0,10*ROW('Sanitation Data'!D88))="","",OFFSET('Sanitation Data'!$D$31,0,10*ROW('Sanitation Data'!D88)))</f>
        <v/>
      </c>
      <c r="CO94" s="353" t="str">
        <f ca="1">+IF(OFFSET('Sanitation Data'!$D$32,0,10*ROW('Sanitation Data'!D88))="","",OFFSET('Sanitation Data'!$D$32,0,10*ROW('Sanitation Data'!D88)))</f>
        <v/>
      </c>
      <c r="CP94" s="353" t="str">
        <f ca="1">+IF(OFFSET('Sanitation Data'!$E$28,0,10*ROW('Sanitation Data'!E88))="","",OFFSET('Sanitation Data'!$E$28,0,10*ROW('Sanitation Data'!E88)))</f>
        <v/>
      </c>
      <c r="CQ94" s="353" t="str">
        <f ca="1">+IF(OFFSET('Sanitation Data'!$E$29,0,10*ROW('Sanitation Data'!E88))="","",OFFSET('Sanitation Data'!$E$29,0,10*ROW('Sanitation Data'!E88)))</f>
        <v/>
      </c>
      <c r="CR94" s="353" t="str">
        <f ca="1">+IF(OFFSET('Sanitation Data'!$E$30,0,10*ROW('Sanitation Data'!E88))="","",OFFSET('Sanitation Data'!$E$30,0,10*ROW('Sanitation Data'!E88)))</f>
        <v/>
      </c>
      <c r="CS94" s="353" t="str">
        <f ca="1">+IF(OFFSET('Sanitation Data'!$E$31,0,10*ROW('Sanitation Data'!E88))="","",OFFSET('Sanitation Data'!$E$31,0,10*ROW('Sanitation Data'!E88)))</f>
        <v/>
      </c>
      <c r="CT94" s="353" t="str">
        <f ca="1">+IF(OFFSET('Sanitation Data'!$E$32,0,10*ROW('Sanitation Data'!E88))="","",OFFSET('Sanitation Data'!$E$32,0,10*ROW('Sanitation Data'!E88)))</f>
        <v/>
      </c>
      <c r="CU94" s="353" t="str">
        <f ca="1">+IF(OFFSET('Sanitation Data'!$F$28,0,10*ROW('Sanitation Data'!F88))="","",OFFSET('Sanitation Data'!$F$28,0,10*ROW('Sanitation Data'!F88)))</f>
        <v/>
      </c>
      <c r="CV94" s="353" t="str">
        <f ca="1">+IF(OFFSET('Sanitation Data'!$F$29,0,10*ROW('Sanitation Data'!F88))="","",OFFSET('Sanitation Data'!$F$29,0,10*ROW('Sanitation Data'!F88)))</f>
        <v/>
      </c>
      <c r="CW94" s="353" t="str">
        <f ca="1">+IF(OFFSET('Sanitation Data'!$F$30,0,10*ROW('Sanitation Data'!F88))="","",OFFSET('Sanitation Data'!$F$30,0,10*ROW('Sanitation Data'!F88)))</f>
        <v/>
      </c>
      <c r="CX94" s="353" t="str">
        <f ca="1">+IF(OFFSET('Sanitation Data'!$F$31,0,10*ROW('Sanitation Data'!F88))="","",OFFSET('Sanitation Data'!$F$31,0,10*ROW('Sanitation Data'!F88)))</f>
        <v/>
      </c>
      <c r="CY94" s="353" t="str">
        <f ca="1">+IF(OFFSET('Sanitation Data'!$F$32,0,10*ROW('Sanitation Data'!F88))="","",OFFSET('Sanitation Data'!$F$32,0,10*ROW('Sanitation Data'!F88)))</f>
        <v/>
      </c>
      <c r="CZ94" s="353" t="str">
        <f ca="1">+IF(OFFSET('Sanitation Data'!$G$28,0,10*ROW('Sanitation Data'!G88))="","",OFFSET('Sanitation Data'!$G$28,0,10*ROW('Sanitation Data'!G88)))</f>
        <v/>
      </c>
      <c r="DA94" s="353" t="str">
        <f ca="1">+IF(OFFSET('Sanitation Data'!$G$29,0,10*ROW('Sanitation Data'!G88))="","",OFFSET('Sanitation Data'!$G$29,0,10*ROW('Sanitation Data'!G88)))</f>
        <v/>
      </c>
      <c r="DB94" s="353" t="str">
        <f ca="1">+IF(OFFSET('Sanitation Data'!$G$30,0,10*ROW('Sanitation Data'!G88))="","",OFFSET('Sanitation Data'!$G$30,0,10*ROW('Sanitation Data'!G88)))</f>
        <v/>
      </c>
      <c r="DC94" s="353" t="str">
        <f ca="1">+IF(OFFSET('Sanitation Data'!$G$31,0,10*ROW('Sanitation Data'!G88))="","",OFFSET('Sanitation Data'!$G$31,0,10*ROW('Sanitation Data'!G88)))</f>
        <v/>
      </c>
      <c r="DD94" s="353" t="str">
        <f ca="1">+IF(OFFSET('Sanitation Data'!$G$32,0,10*ROW('Sanitation Data'!G88))="","",OFFSET('Sanitation Data'!$G$32,0,10*ROW('Sanitation Data'!G88)))</f>
        <v/>
      </c>
      <c r="DE94" s="353" t="str">
        <f ca="1">+IF(OFFSET('Sanitation Data'!$H$28,0,10*ROW('Sanitation Data'!H88))="","",OFFSET('Sanitation Data'!$H$28,0,10*ROW('Sanitation Data'!H88)))</f>
        <v/>
      </c>
      <c r="DF94" s="353" t="str">
        <f ca="1">+IF(OFFSET('Sanitation Data'!$H$29,0,10*ROW('Sanitation Data'!H88))="","",OFFSET('Sanitation Data'!$H$29,0,10*ROW('Sanitation Data'!H88)))</f>
        <v/>
      </c>
      <c r="DG94" s="353" t="str">
        <f ca="1">+IF(OFFSET('Sanitation Data'!$H$30,0,10*ROW('Sanitation Data'!H88))="","",OFFSET('Sanitation Data'!$H$30,0,10*ROW('Sanitation Data'!H88)))</f>
        <v/>
      </c>
      <c r="DH94" s="353" t="str">
        <f ca="1">+IF(OFFSET('Sanitation Data'!$H$31,0,10*ROW('Sanitation Data'!H88))="","",OFFSET('Sanitation Data'!$H$31,0,10*ROW('Sanitation Data'!H88)))</f>
        <v/>
      </c>
      <c r="DI94" s="353" t="str">
        <f ca="1">+IF(OFFSET('Sanitation Data'!$H$32,0,10*ROW('Sanitation Data'!H88))="","",OFFSET('Sanitation Data'!$H$32,0,10*ROW('Sanitation Data'!H88)))</f>
        <v/>
      </c>
      <c r="DJ94" s="353" t="str">
        <f ca="1">+IF(OFFSET('Sanitation Data'!$I$28,0,10*ROW('Sanitation Data'!I88))="","",OFFSET('Sanitation Data'!$I$28,0,10*ROW('Sanitation Data'!I88)))</f>
        <v/>
      </c>
      <c r="DK94" s="353" t="str">
        <f ca="1">+IF(OFFSET('Sanitation Data'!$I$29,0,10*ROW('Sanitation Data'!I88))="","",OFFSET('Sanitation Data'!$I$29,0,10*ROW('Sanitation Data'!I88)))</f>
        <v/>
      </c>
      <c r="DL94" s="353" t="str">
        <f ca="1">+IF(OFFSET('Sanitation Data'!$I$30,0,10*ROW('Sanitation Data'!I88))="","",OFFSET('Sanitation Data'!$I$30,0,10*ROW('Sanitation Data'!I88)))</f>
        <v/>
      </c>
      <c r="DM94" s="353" t="str">
        <f ca="1">+IF(OFFSET('Sanitation Data'!$I$31,0,10*ROW('Sanitation Data'!I88))="","",OFFSET('Sanitation Data'!$I$31,0,10*ROW('Sanitation Data'!I88)))</f>
        <v/>
      </c>
      <c r="DN94" s="353" t="str">
        <f ca="1">+IF(OFFSET('Sanitation Data'!$I$32,0,10*ROW('Sanitation Data'!I88))="","",OFFSET('Sanitation Data'!$I$32,0,10*ROW('Sanitation Data'!I88)))</f>
        <v/>
      </c>
      <c r="DO94" s="353" t="str">
        <f ca="1">+IF(OFFSET('Hygiene Data'!$D$11,0,10*ROW('Hygiene Data'!D88))="","",OFFSET('Hygiene Data'!$D$11,0,10*ROW('Hygiene Data'!D88)))</f>
        <v/>
      </c>
      <c r="DP94" s="353" t="str">
        <f ca="1">+IF(OFFSET('Hygiene Data'!$D$12,0,10*ROW('Hygiene Data'!D88))="","",OFFSET('Hygiene Data'!$D$12,0,10*ROW('Hygiene Data'!D88)))</f>
        <v/>
      </c>
      <c r="DQ94" s="353" t="str">
        <f ca="1">+IF(OFFSET('Hygiene Data'!$D$13,0,10*ROW('Hygiene Data'!D88))="","",OFFSET('Hygiene Data'!$D$13,0,10*ROW('Hygiene Data'!D88)))</f>
        <v/>
      </c>
      <c r="DR94" s="353" t="str">
        <f ca="1">+IF(OFFSET('Hygiene Data'!$E$11,0,10*ROW('Hygiene Data'!E88))="","",OFFSET('Hygiene Data'!$E$11,0,10*ROW('Hygiene Data'!E88)))</f>
        <v/>
      </c>
      <c r="DS94" s="353" t="str">
        <f ca="1">+IF(OFFSET('Hygiene Data'!$E$12,0,10*ROW('Hygiene Data'!E88))="","",OFFSET('Hygiene Data'!$E$12,0,10*ROW('Hygiene Data'!E88)))</f>
        <v/>
      </c>
      <c r="DT94" s="353" t="str">
        <f ca="1">+IF(OFFSET('Hygiene Data'!$E$13,0,10*ROW('Hygiene Data'!E88))="","",OFFSET('Hygiene Data'!$E$13,0,10*ROW('Hygiene Data'!E88)))</f>
        <v/>
      </c>
      <c r="DU94" s="353" t="str">
        <f ca="1">+IF(OFFSET('Hygiene Data'!$F$11,0,10*ROW('Hygiene Data'!F88))="","",OFFSET('Hygiene Data'!$F$11,0,10*ROW('Hygiene Data'!F88)))</f>
        <v/>
      </c>
      <c r="DV94" s="353" t="str">
        <f ca="1">+IF(OFFSET('Hygiene Data'!$F$12,0,10*ROW('Hygiene Data'!F88))="","",OFFSET('Hygiene Data'!$F$12,0,10*ROW('Hygiene Data'!F88)))</f>
        <v/>
      </c>
      <c r="DW94" s="353" t="str">
        <f ca="1">+IF(OFFSET('Hygiene Data'!$F$13,0,10*ROW('Hygiene Data'!F88))="","",OFFSET('Hygiene Data'!$F$13,0,10*ROW('Hygiene Data'!F88)))</f>
        <v/>
      </c>
      <c r="DX94" s="353" t="str">
        <f ca="1">+IF(OFFSET('Hygiene Data'!$G$11,0,10*ROW('Hygiene Data'!G88))="","",OFFSET('Hygiene Data'!$G$11,0,10*ROW('Hygiene Data'!G88)))</f>
        <v/>
      </c>
      <c r="DY94" s="353" t="str">
        <f ca="1">+IF(OFFSET('Hygiene Data'!$G$12,0,10*ROW('Hygiene Data'!G88))="","",OFFSET('Hygiene Data'!$G$12,0,10*ROW('Hygiene Data'!G88)))</f>
        <v/>
      </c>
      <c r="DZ94" s="353" t="str">
        <f ca="1">+IF(OFFSET('Hygiene Data'!$G$13,0,10*ROW('Hygiene Data'!G88))="","",OFFSET('Hygiene Data'!$G$13,0,10*ROW('Hygiene Data'!G88)))</f>
        <v/>
      </c>
      <c r="EA94" s="353" t="str">
        <f ca="1">+IF(OFFSET('Hygiene Data'!$H$11,0,10*ROW('Hygiene Data'!H88))="","",OFFSET('Hygiene Data'!$H$11,0,10*ROW('Hygiene Data'!H88)))</f>
        <v/>
      </c>
      <c r="EB94" s="353" t="str">
        <f ca="1">+IF(OFFSET('Hygiene Data'!$H$12,0,10*ROW('Hygiene Data'!H88))="","",OFFSET('Hygiene Data'!$H$12,0,10*ROW('Hygiene Data'!H88)))</f>
        <v/>
      </c>
      <c r="EC94" s="353" t="str">
        <f ca="1">+IF(OFFSET('Hygiene Data'!$H$13,0,10*ROW('Hygiene Data'!H88))="","",OFFSET('Hygiene Data'!$H$13,0,10*ROW('Hygiene Data'!H88)))</f>
        <v/>
      </c>
      <c r="ED94" s="353" t="str">
        <f ca="1">+IF(OFFSET('Hygiene Data'!$I$11,0,10*ROW('Hygiene Data'!I88))="","",OFFSET('Hygiene Data'!$I$11,0,10*ROW('Hygiene Data'!I88)))</f>
        <v/>
      </c>
      <c r="EE94" s="353" t="str">
        <f ca="1">+IF(OFFSET('Hygiene Data'!$I$12,0,10*ROW('Hygiene Data'!I88))="","",OFFSET('Hygiene Data'!$I$12,0,10*ROW('Hygiene Data'!I88)))</f>
        <v/>
      </c>
      <c r="EF94" s="353" t="str">
        <f ca="1">+IF(OFFSET('Hygiene Data'!$I$13,0,10*ROW('Hygiene Data'!I88))="","",OFFSET('Hygiene Data'!$I$13,0,10*ROW('Hygiene Data'!I88)))</f>
        <v/>
      </c>
    </row>
    <row r="95" spans="1:136" x14ac:dyDescent="0.25">
      <c r="A95" s="462" t="str">
        <f ca="1">+IF(OFFSET('Water Data'!$B$2,0,10*ROW('Water Data'!E89))="","",OFFSET('Water Data'!$B$2,0,10*ROW('Water Data'!E89)))</f>
        <v/>
      </c>
      <c r="B95" s="46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89" t="str">
        <f t="shared" ca="1" si="1"/>
        <v/>
      </c>
      <c r="D95" s="49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6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3" t="str">
        <f ca="1">+IF(OFFSET('Water Data'!$D$27,0,10*ROW('Water Data'!D89))="","",OFFSET('Water Data'!$D$27,0,10*ROW('Water Data'!D89)))</f>
        <v/>
      </c>
      <c r="BT95" s="353" t="str">
        <f ca="1">+IF(OFFSET('Water Data'!$D$28,0,10*ROW('Water Data'!D89))="","",OFFSET('Water Data'!$D$28,0,10*ROW('Water Data'!D89)))</f>
        <v/>
      </c>
      <c r="BU95" s="353" t="str">
        <f ca="1">+IF(OFFSET('Water Data'!$D$29,0,10*ROW('Water Data'!D89))="","",OFFSET('Water Data'!$D$29,0,10*ROW('Water Data'!D89)))</f>
        <v/>
      </c>
      <c r="BV95" s="353" t="str">
        <f ca="1">+IF(OFFSET('Water Data'!$E$27,0,10*ROW('Water Data'!E89))="","",OFFSET('Water Data'!$E$27,0,10*ROW('Water Data'!E89)))</f>
        <v/>
      </c>
      <c r="BW95" s="353" t="str">
        <f ca="1">+IF(OFFSET('Water Data'!$E$28,0,10*ROW('Water Data'!E89))="","",OFFSET('Water Data'!$E$28,0,10*ROW('Water Data'!E89)))</f>
        <v/>
      </c>
      <c r="BX95" s="353" t="str">
        <f ca="1">+IF(OFFSET('Water Data'!$E$29,0,10*ROW('Water Data'!E89))="","",OFFSET('Water Data'!$E$29,0,10*ROW('Water Data'!E89)))</f>
        <v/>
      </c>
      <c r="BY95" s="353" t="str">
        <f ca="1">+IF(OFFSET('Water Data'!$F$27,0,10*ROW('Water Data'!F89))="","",OFFSET('Water Data'!$F$27,0,10*ROW('Water Data'!F89)))</f>
        <v/>
      </c>
      <c r="BZ95" s="353" t="str">
        <f ca="1">+IF(OFFSET('Water Data'!$F$28,0,10*ROW('Water Data'!F89))="","",OFFSET('Water Data'!$F$28,0,10*ROW('Water Data'!F89)))</f>
        <v/>
      </c>
      <c r="CA95" s="353" t="str">
        <f ca="1">+IF(OFFSET('Water Data'!$F$29,0,10*ROW('Water Data'!F89))="","",OFFSET('Water Data'!$F$29,0,10*ROW('Water Data'!F89)))</f>
        <v/>
      </c>
      <c r="CB95" s="353" t="str">
        <f ca="1">+IF(OFFSET('Water Data'!$G$27,0,10*ROW('Water Data'!G89))="","",OFFSET('Water Data'!$G$27,0,10*ROW('Water Data'!G89)))</f>
        <v/>
      </c>
      <c r="CC95" s="353" t="str">
        <f ca="1">+IF(OFFSET('Water Data'!$G$28,0,10*ROW('Water Data'!G89))="","",OFFSET('Water Data'!$G$28,0,10*ROW('Water Data'!G89)))</f>
        <v/>
      </c>
      <c r="CD95" s="353" t="str">
        <f ca="1">+IF(OFFSET('Water Data'!$G$29,0,10*ROW('Water Data'!G89))="","",OFFSET('Water Data'!$G$29,0,10*ROW('Water Data'!G89)))</f>
        <v/>
      </c>
      <c r="CE95" s="353" t="str">
        <f ca="1">+IF(OFFSET('Water Data'!$H$27,0,10*ROW('Water Data'!H89))="","",OFFSET('Water Data'!$H$27,0,10*ROW('Water Data'!H89)))</f>
        <v/>
      </c>
      <c r="CF95" s="353" t="str">
        <f ca="1">+IF(OFFSET('Water Data'!$H$28,0,10*ROW('Water Data'!H89))="","",OFFSET('Water Data'!$H$28,0,10*ROW('Water Data'!H89)))</f>
        <v/>
      </c>
      <c r="CG95" s="353" t="str">
        <f ca="1">+IF(OFFSET('Water Data'!$H$29,0,10*ROW('Water Data'!H89))="","",OFFSET('Water Data'!$H$29,0,10*ROW('Water Data'!H89)))</f>
        <v/>
      </c>
      <c r="CH95" s="353" t="str">
        <f ca="1">+IF(OFFSET('Water Data'!$I$27,0,10*ROW('Water Data'!I89))="","",OFFSET('Water Data'!$I$27,0,10*ROW('Water Data'!I89)))</f>
        <v/>
      </c>
      <c r="CI95" s="353" t="str">
        <f ca="1">+IF(OFFSET('Water Data'!$I$28,0,10*ROW('Water Data'!I89))="","",OFFSET('Water Data'!$I$28,0,10*ROW('Water Data'!I89)))</f>
        <v/>
      </c>
      <c r="CJ95" s="353" t="str">
        <f ca="1">+IF(OFFSET('Water Data'!$I$29,0,10*ROW('Water Data'!I89))="","",OFFSET('Water Data'!$I$29,0,10*ROW('Water Data'!I89)))</f>
        <v/>
      </c>
      <c r="CK95" s="353" t="str">
        <f ca="1">+IF(OFFSET('Sanitation Data'!$D$28,0,10*ROW('Sanitation Data'!D89))="","",OFFSET('Sanitation Data'!$D$28,0,10*ROW('Sanitation Data'!D89)))</f>
        <v/>
      </c>
      <c r="CL95" s="353" t="str">
        <f ca="1">+IF(OFFSET('Sanitation Data'!$D$29,0,10*ROW('Sanitation Data'!D89))="","",OFFSET('Sanitation Data'!$D$29,0,10*ROW('Sanitation Data'!D89)))</f>
        <v/>
      </c>
      <c r="CM95" s="353" t="str">
        <f ca="1">+IF(OFFSET('Sanitation Data'!$D$30,0,10*ROW('Sanitation Data'!D89))="","",OFFSET('Sanitation Data'!$D$30,0,10*ROW('Sanitation Data'!D89)))</f>
        <v/>
      </c>
      <c r="CN95" s="353" t="str">
        <f ca="1">+IF(OFFSET('Sanitation Data'!$D$31,0,10*ROW('Sanitation Data'!D89))="","",OFFSET('Sanitation Data'!$D$31,0,10*ROW('Sanitation Data'!D89)))</f>
        <v/>
      </c>
      <c r="CO95" s="353" t="str">
        <f ca="1">+IF(OFFSET('Sanitation Data'!$D$32,0,10*ROW('Sanitation Data'!D89))="","",OFFSET('Sanitation Data'!$D$32,0,10*ROW('Sanitation Data'!D89)))</f>
        <v/>
      </c>
      <c r="CP95" s="353" t="str">
        <f ca="1">+IF(OFFSET('Sanitation Data'!$E$28,0,10*ROW('Sanitation Data'!E89))="","",OFFSET('Sanitation Data'!$E$28,0,10*ROW('Sanitation Data'!E89)))</f>
        <v/>
      </c>
      <c r="CQ95" s="353" t="str">
        <f ca="1">+IF(OFFSET('Sanitation Data'!$E$29,0,10*ROW('Sanitation Data'!E89))="","",OFFSET('Sanitation Data'!$E$29,0,10*ROW('Sanitation Data'!E89)))</f>
        <v/>
      </c>
      <c r="CR95" s="353" t="str">
        <f ca="1">+IF(OFFSET('Sanitation Data'!$E$30,0,10*ROW('Sanitation Data'!E89))="","",OFFSET('Sanitation Data'!$E$30,0,10*ROW('Sanitation Data'!E89)))</f>
        <v/>
      </c>
      <c r="CS95" s="353" t="str">
        <f ca="1">+IF(OFFSET('Sanitation Data'!$E$31,0,10*ROW('Sanitation Data'!E89))="","",OFFSET('Sanitation Data'!$E$31,0,10*ROW('Sanitation Data'!E89)))</f>
        <v/>
      </c>
      <c r="CT95" s="353" t="str">
        <f ca="1">+IF(OFFSET('Sanitation Data'!$E$32,0,10*ROW('Sanitation Data'!E89))="","",OFFSET('Sanitation Data'!$E$32,0,10*ROW('Sanitation Data'!E89)))</f>
        <v/>
      </c>
      <c r="CU95" s="353" t="str">
        <f ca="1">+IF(OFFSET('Sanitation Data'!$F$28,0,10*ROW('Sanitation Data'!F89))="","",OFFSET('Sanitation Data'!$F$28,0,10*ROW('Sanitation Data'!F89)))</f>
        <v/>
      </c>
      <c r="CV95" s="353" t="str">
        <f ca="1">+IF(OFFSET('Sanitation Data'!$F$29,0,10*ROW('Sanitation Data'!F89))="","",OFFSET('Sanitation Data'!$F$29,0,10*ROW('Sanitation Data'!F89)))</f>
        <v/>
      </c>
      <c r="CW95" s="353" t="str">
        <f ca="1">+IF(OFFSET('Sanitation Data'!$F$30,0,10*ROW('Sanitation Data'!F89))="","",OFFSET('Sanitation Data'!$F$30,0,10*ROW('Sanitation Data'!F89)))</f>
        <v/>
      </c>
      <c r="CX95" s="353" t="str">
        <f ca="1">+IF(OFFSET('Sanitation Data'!$F$31,0,10*ROW('Sanitation Data'!F89))="","",OFFSET('Sanitation Data'!$F$31,0,10*ROW('Sanitation Data'!F89)))</f>
        <v/>
      </c>
      <c r="CY95" s="353" t="str">
        <f ca="1">+IF(OFFSET('Sanitation Data'!$F$32,0,10*ROW('Sanitation Data'!F89))="","",OFFSET('Sanitation Data'!$F$32,0,10*ROW('Sanitation Data'!F89)))</f>
        <v/>
      </c>
      <c r="CZ95" s="353" t="str">
        <f ca="1">+IF(OFFSET('Sanitation Data'!$G$28,0,10*ROW('Sanitation Data'!G89))="","",OFFSET('Sanitation Data'!$G$28,0,10*ROW('Sanitation Data'!G89)))</f>
        <v/>
      </c>
      <c r="DA95" s="353" t="str">
        <f ca="1">+IF(OFFSET('Sanitation Data'!$G$29,0,10*ROW('Sanitation Data'!G89))="","",OFFSET('Sanitation Data'!$G$29,0,10*ROW('Sanitation Data'!G89)))</f>
        <v/>
      </c>
      <c r="DB95" s="353" t="str">
        <f ca="1">+IF(OFFSET('Sanitation Data'!$G$30,0,10*ROW('Sanitation Data'!G89))="","",OFFSET('Sanitation Data'!$G$30,0,10*ROW('Sanitation Data'!G89)))</f>
        <v/>
      </c>
      <c r="DC95" s="353" t="str">
        <f ca="1">+IF(OFFSET('Sanitation Data'!$G$31,0,10*ROW('Sanitation Data'!G89))="","",OFFSET('Sanitation Data'!$G$31,0,10*ROW('Sanitation Data'!G89)))</f>
        <v/>
      </c>
      <c r="DD95" s="353" t="str">
        <f ca="1">+IF(OFFSET('Sanitation Data'!$G$32,0,10*ROW('Sanitation Data'!G89))="","",OFFSET('Sanitation Data'!$G$32,0,10*ROW('Sanitation Data'!G89)))</f>
        <v/>
      </c>
      <c r="DE95" s="353" t="str">
        <f ca="1">+IF(OFFSET('Sanitation Data'!$H$28,0,10*ROW('Sanitation Data'!H89))="","",OFFSET('Sanitation Data'!$H$28,0,10*ROW('Sanitation Data'!H89)))</f>
        <v/>
      </c>
      <c r="DF95" s="353" t="str">
        <f ca="1">+IF(OFFSET('Sanitation Data'!$H$29,0,10*ROW('Sanitation Data'!H89))="","",OFFSET('Sanitation Data'!$H$29,0,10*ROW('Sanitation Data'!H89)))</f>
        <v/>
      </c>
      <c r="DG95" s="353" t="str">
        <f ca="1">+IF(OFFSET('Sanitation Data'!$H$30,0,10*ROW('Sanitation Data'!H89))="","",OFFSET('Sanitation Data'!$H$30,0,10*ROW('Sanitation Data'!H89)))</f>
        <v/>
      </c>
      <c r="DH95" s="353" t="str">
        <f ca="1">+IF(OFFSET('Sanitation Data'!$H$31,0,10*ROW('Sanitation Data'!H89))="","",OFFSET('Sanitation Data'!$H$31,0,10*ROW('Sanitation Data'!H89)))</f>
        <v/>
      </c>
      <c r="DI95" s="353" t="str">
        <f ca="1">+IF(OFFSET('Sanitation Data'!$H$32,0,10*ROW('Sanitation Data'!H89))="","",OFFSET('Sanitation Data'!$H$32,0,10*ROW('Sanitation Data'!H89)))</f>
        <v/>
      </c>
      <c r="DJ95" s="353" t="str">
        <f ca="1">+IF(OFFSET('Sanitation Data'!$I$28,0,10*ROW('Sanitation Data'!I89))="","",OFFSET('Sanitation Data'!$I$28,0,10*ROW('Sanitation Data'!I89)))</f>
        <v/>
      </c>
      <c r="DK95" s="353" t="str">
        <f ca="1">+IF(OFFSET('Sanitation Data'!$I$29,0,10*ROW('Sanitation Data'!I89))="","",OFFSET('Sanitation Data'!$I$29,0,10*ROW('Sanitation Data'!I89)))</f>
        <v/>
      </c>
      <c r="DL95" s="353" t="str">
        <f ca="1">+IF(OFFSET('Sanitation Data'!$I$30,0,10*ROW('Sanitation Data'!I89))="","",OFFSET('Sanitation Data'!$I$30,0,10*ROW('Sanitation Data'!I89)))</f>
        <v/>
      </c>
      <c r="DM95" s="353" t="str">
        <f ca="1">+IF(OFFSET('Sanitation Data'!$I$31,0,10*ROW('Sanitation Data'!I89))="","",OFFSET('Sanitation Data'!$I$31,0,10*ROW('Sanitation Data'!I89)))</f>
        <v/>
      </c>
      <c r="DN95" s="353" t="str">
        <f ca="1">+IF(OFFSET('Sanitation Data'!$I$32,0,10*ROW('Sanitation Data'!I89))="","",OFFSET('Sanitation Data'!$I$32,0,10*ROW('Sanitation Data'!I89)))</f>
        <v/>
      </c>
      <c r="DO95" s="353" t="str">
        <f ca="1">+IF(OFFSET('Hygiene Data'!$D$11,0,10*ROW('Hygiene Data'!D89))="","",OFFSET('Hygiene Data'!$D$11,0,10*ROW('Hygiene Data'!D89)))</f>
        <v/>
      </c>
      <c r="DP95" s="353" t="str">
        <f ca="1">+IF(OFFSET('Hygiene Data'!$D$12,0,10*ROW('Hygiene Data'!D89))="","",OFFSET('Hygiene Data'!$D$12,0,10*ROW('Hygiene Data'!D89)))</f>
        <v/>
      </c>
      <c r="DQ95" s="353" t="str">
        <f ca="1">+IF(OFFSET('Hygiene Data'!$D$13,0,10*ROW('Hygiene Data'!D89))="","",OFFSET('Hygiene Data'!$D$13,0,10*ROW('Hygiene Data'!D89)))</f>
        <v/>
      </c>
      <c r="DR95" s="353" t="str">
        <f ca="1">+IF(OFFSET('Hygiene Data'!$E$11,0,10*ROW('Hygiene Data'!E89))="","",OFFSET('Hygiene Data'!$E$11,0,10*ROW('Hygiene Data'!E89)))</f>
        <v/>
      </c>
      <c r="DS95" s="353" t="str">
        <f ca="1">+IF(OFFSET('Hygiene Data'!$E$12,0,10*ROW('Hygiene Data'!E89))="","",OFFSET('Hygiene Data'!$E$12,0,10*ROW('Hygiene Data'!E89)))</f>
        <v/>
      </c>
      <c r="DT95" s="353" t="str">
        <f ca="1">+IF(OFFSET('Hygiene Data'!$E$13,0,10*ROW('Hygiene Data'!E89))="","",OFFSET('Hygiene Data'!$E$13,0,10*ROW('Hygiene Data'!E89)))</f>
        <v/>
      </c>
      <c r="DU95" s="353" t="str">
        <f ca="1">+IF(OFFSET('Hygiene Data'!$F$11,0,10*ROW('Hygiene Data'!F89))="","",OFFSET('Hygiene Data'!$F$11,0,10*ROW('Hygiene Data'!F89)))</f>
        <v/>
      </c>
      <c r="DV95" s="353" t="str">
        <f ca="1">+IF(OFFSET('Hygiene Data'!$F$12,0,10*ROW('Hygiene Data'!F89))="","",OFFSET('Hygiene Data'!$F$12,0,10*ROW('Hygiene Data'!F89)))</f>
        <v/>
      </c>
      <c r="DW95" s="353" t="str">
        <f ca="1">+IF(OFFSET('Hygiene Data'!$F$13,0,10*ROW('Hygiene Data'!F89))="","",OFFSET('Hygiene Data'!$F$13,0,10*ROW('Hygiene Data'!F89)))</f>
        <v/>
      </c>
      <c r="DX95" s="353" t="str">
        <f ca="1">+IF(OFFSET('Hygiene Data'!$G$11,0,10*ROW('Hygiene Data'!G89))="","",OFFSET('Hygiene Data'!$G$11,0,10*ROW('Hygiene Data'!G89)))</f>
        <v/>
      </c>
      <c r="DY95" s="353" t="str">
        <f ca="1">+IF(OFFSET('Hygiene Data'!$G$12,0,10*ROW('Hygiene Data'!G89))="","",OFFSET('Hygiene Data'!$G$12,0,10*ROW('Hygiene Data'!G89)))</f>
        <v/>
      </c>
      <c r="DZ95" s="353" t="str">
        <f ca="1">+IF(OFFSET('Hygiene Data'!$G$13,0,10*ROW('Hygiene Data'!G89))="","",OFFSET('Hygiene Data'!$G$13,0,10*ROW('Hygiene Data'!G89)))</f>
        <v/>
      </c>
      <c r="EA95" s="353" t="str">
        <f ca="1">+IF(OFFSET('Hygiene Data'!$H$11,0,10*ROW('Hygiene Data'!H89))="","",OFFSET('Hygiene Data'!$H$11,0,10*ROW('Hygiene Data'!H89)))</f>
        <v/>
      </c>
      <c r="EB95" s="353" t="str">
        <f ca="1">+IF(OFFSET('Hygiene Data'!$H$12,0,10*ROW('Hygiene Data'!H89))="","",OFFSET('Hygiene Data'!$H$12,0,10*ROW('Hygiene Data'!H89)))</f>
        <v/>
      </c>
      <c r="EC95" s="353" t="str">
        <f ca="1">+IF(OFFSET('Hygiene Data'!$H$13,0,10*ROW('Hygiene Data'!H89))="","",OFFSET('Hygiene Data'!$H$13,0,10*ROW('Hygiene Data'!H89)))</f>
        <v/>
      </c>
      <c r="ED95" s="353" t="str">
        <f ca="1">+IF(OFFSET('Hygiene Data'!$I$11,0,10*ROW('Hygiene Data'!I89))="","",OFFSET('Hygiene Data'!$I$11,0,10*ROW('Hygiene Data'!I89)))</f>
        <v/>
      </c>
      <c r="EE95" s="353" t="str">
        <f ca="1">+IF(OFFSET('Hygiene Data'!$I$12,0,10*ROW('Hygiene Data'!I89))="","",OFFSET('Hygiene Data'!$I$12,0,10*ROW('Hygiene Data'!I89)))</f>
        <v/>
      </c>
      <c r="EF95" s="353" t="str">
        <f ca="1">+IF(OFFSET('Hygiene Data'!$I$13,0,10*ROW('Hygiene Data'!I89))="","",OFFSET('Hygiene Data'!$I$13,0,10*ROW('Hygiene Data'!I89)))</f>
        <v/>
      </c>
    </row>
    <row r="96" spans="1:136" x14ac:dyDescent="0.25">
      <c r="A96" s="462" t="str">
        <f ca="1">+IF(OFFSET('Water Data'!$B$2,0,10*ROW('Water Data'!E90))="","",OFFSET('Water Data'!$B$2,0,10*ROW('Water Data'!E90)))</f>
        <v/>
      </c>
      <c r="B96" s="46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89" t="str">
        <f t="shared" ca="1" si="1"/>
        <v/>
      </c>
      <c r="D96" s="49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6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3" t="str">
        <f ca="1">+IF(OFFSET('Water Data'!$D$27,0,10*ROW('Water Data'!D90))="","",OFFSET('Water Data'!$D$27,0,10*ROW('Water Data'!D90)))</f>
        <v/>
      </c>
      <c r="BT96" s="353" t="str">
        <f ca="1">+IF(OFFSET('Water Data'!$D$28,0,10*ROW('Water Data'!D90))="","",OFFSET('Water Data'!$D$28,0,10*ROW('Water Data'!D90)))</f>
        <v/>
      </c>
      <c r="BU96" s="353" t="str">
        <f ca="1">+IF(OFFSET('Water Data'!$D$29,0,10*ROW('Water Data'!D90))="","",OFFSET('Water Data'!$D$29,0,10*ROW('Water Data'!D90)))</f>
        <v/>
      </c>
      <c r="BV96" s="353" t="str">
        <f ca="1">+IF(OFFSET('Water Data'!$E$27,0,10*ROW('Water Data'!E90))="","",OFFSET('Water Data'!$E$27,0,10*ROW('Water Data'!E90)))</f>
        <v/>
      </c>
      <c r="BW96" s="353" t="str">
        <f ca="1">+IF(OFFSET('Water Data'!$E$28,0,10*ROW('Water Data'!E90))="","",OFFSET('Water Data'!$E$28,0,10*ROW('Water Data'!E90)))</f>
        <v/>
      </c>
      <c r="BX96" s="353" t="str">
        <f ca="1">+IF(OFFSET('Water Data'!$E$29,0,10*ROW('Water Data'!E90))="","",OFFSET('Water Data'!$E$29,0,10*ROW('Water Data'!E90)))</f>
        <v/>
      </c>
      <c r="BY96" s="353" t="str">
        <f ca="1">+IF(OFFSET('Water Data'!$F$27,0,10*ROW('Water Data'!F90))="","",OFFSET('Water Data'!$F$27,0,10*ROW('Water Data'!F90)))</f>
        <v/>
      </c>
      <c r="BZ96" s="353" t="str">
        <f ca="1">+IF(OFFSET('Water Data'!$F$28,0,10*ROW('Water Data'!F90))="","",OFFSET('Water Data'!$F$28,0,10*ROW('Water Data'!F90)))</f>
        <v/>
      </c>
      <c r="CA96" s="353" t="str">
        <f ca="1">+IF(OFFSET('Water Data'!$F$29,0,10*ROW('Water Data'!F90))="","",OFFSET('Water Data'!$F$29,0,10*ROW('Water Data'!F90)))</f>
        <v/>
      </c>
      <c r="CB96" s="353" t="str">
        <f ca="1">+IF(OFFSET('Water Data'!$G$27,0,10*ROW('Water Data'!G90))="","",OFFSET('Water Data'!$G$27,0,10*ROW('Water Data'!G90)))</f>
        <v/>
      </c>
      <c r="CC96" s="353" t="str">
        <f ca="1">+IF(OFFSET('Water Data'!$G$28,0,10*ROW('Water Data'!G90))="","",OFFSET('Water Data'!$G$28,0,10*ROW('Water Data'!G90)))</f>
        <v/>
      </c>
      <c r="CD96" s="353" t="str">
        <f ca="1">+IF(OFFSET('Water Data'!$G$29,0,10*ROW('Water Data'!G90))="","",OFFSET('Water Data'!$G$29,0,10*ROW('Water Data'!G90)))</f>
        <v/>
      </c>
      <c r="CE96" s="353" t="str">
        <f ca="1">+IF(OFFSET('Water Data'!$H$27,0,10*ROW('Water Data'!H90))="","",OFFSET('Water Data'!$H$27,0,10*ROW('Water Data'!H90)))</f>
        <v/>
      </c>
      <c r="CF96" s="353" t="str">
        <f ca="1">+IF(OFFSET('Water Data'!$H$28,0,10*ROW('Water Data'!H90))="","",OFFSET('Water Data'!$H$28,0,10*ROW('Water Data'!H90)))</f>
        <v/>
      </c>
      <c r="CG96" s="353" t="str">
        <f ca="1">+IF(OFFSET('Water Data'!$H$29,0,10*ROW('Water Data'!H90))="","",OFFSET('Water Data'!$H$29,0,10*ROW('Water Data'!H90)))</f>
        <v/>
      </c>
      <c r="CH96" s="353" t="str">
        <f ca="1">+IF(OFFSET('Water Data'!$I$27,0,10*ROW('Water Data'!I90))="","",OFFSET('Water Data'!$I$27,0,10*ROW('Water Data'!I90)))</f>
        <v/>
      </c>
      <c r="CI96" s="353" t="str">
        <f ca="1">+IF(OFFSET('Water Data'!$I$28,0,10*ROW('Water Data'!I90))="","",OFFSET('Water Data'!$I$28,0,10*ROW('Water Data'!I90)))</f>
        <v/>
      </c>
      <c r="CJ96" s="353" t="str">
        <f ca="1">+IF(OFFSET('Water Data'!$I$29,0,10*ROW('Water Data'!I90))="","",OFFSET('Water Data'!$I$29,0,10*ROW('Water Data'!I90)))</f>
        <v/>
      </c>
      <c r="CK96" s="353" t="str">
        <f ca="1">+IF(OFFSET('Sanitation Data'!$D$28,0,10*ROW('Sanitation Data'!D90))="","",OFFSET('Sanitation Data'!$D$28,0,10*ROW('Sanitation Data'!D90)))</f>
        <v/>
      </c>
      <c r="CL96" s="353" t="str">
        <f ca="1">+IF(OFFSET('Sanitation Data'!$D$29,0,10*ROW('Sanitation Data'!D90))="","",OFFSET('Sanitation Data'!$D$29,0,10*ROW('Sanitation Data'!D90)))</f>
        <v/>
      </c>
      <c r="CM96" s="353" t="str">
        <f ca="1">+IF(OFFSET('Sanitation Data'!$D$30,0,10*ROW('Sanitation Data'!D90))="","",OFFSET('Sanitation Data'!$D$30,0,10*ROW('Sanitation Data'!D90)))</f>
        <v/>
      </c>
      <c r="CN96" s="353" t="str">
        <f ca="1">+IF(OFFSET('Sanitation Data'!$D$31,0,10*ROW('Sanitation Data'!D90))="","",OFFSET('Sanitation Data'!$D$31,0,10*ROW('Sanitation Data'!D90)))</f>
        <v/>
      </c>
      <c r="CO96" s="353" t="str">
        <f ca="1">+IF(OFFSET('Sanitation Data'!$D$32,0,10*ROW('Sanitation Data'!D90))="","",OFFSET('Sanitation Data'!$D$32,0,10*ROW('Sanitation Data'!D90)))</f>
        <v/>
      </c>
      <c r="CP96" s="353" t="str">
        <f ca="1">+IF(OFFSET('Sanitation Data'!$E$28,0,10*ROW('Sanitation Data'!E90))="","",OFFSET('Sanitation Data'!$E$28,0,10*ROW('Sanitation Data'!E90)))</f>
        <v/>
      </c>
      <c r="CQ96" s="353" t="str">
        <f ca="1">+IF(OFFSET('Sanitation Data'!$E$29,0,10*ROW('Sanitation Data'!E90))="","",OFFSET('Sanitation Data'!$E$29,0,10*ROW('Sanitation Data'!E90)))</f>
        <v/>
      </c>
      <c r="CR96" s="353" t="str">
        <f ca="1">+IF(OFFSET('Sanitation Data'!$E$30,0,10*ROW('Sanitation Data'!E90))="","",OFFSET('Sanitation Data'!$E$30,0,10*ROW('Sanitation Data'!E90)))</f>
        <v/>
      </c>
      <c r="CS96" s="353" t="str">
        <f ca="1">+IF(OFFSET('Sanitation Data'!$E$31,0,10*ROW('Sanitation Data'!E90))="","",OFFSET('Sanitation Data'!$E$31,0,10*ROW('Sanitation Data'!E90)))</f>
        <v/>
      </c>
      <c r="CT96" s="353" t="str">
        <f ca="1">+IF(OFFSET('Sanitation Data'!$E$32,0,10*ROW('Sanitation Data'!E90))="","",OFFSET('Sanitation Data'!$E$32,0,10*ROW('Sanitation Data'!E90)))</f>
        <v/>
      </c>
      <c r="CU96" s="353" t="str">
        <f ca="1">+IF(OFFSET('Sanitation Data'!$F$28,0,10*ROW('Sanitation Data'!F90))="","",OFFSET('Sanitation Data'!$F$28,0,10*ROW('Sanitation Data'!F90)))</f>
        <v/>
      </c>
      <c r="CV96" s="353" t="str">
        <f ca="1">+IF(OFFSET('Sanitation Data'!$F$29,0,10*ROW('Sanitation Data'!F90))="","",OFFSET('Sanitation Data'!$F$29,0,10*ROW('Sanitation Data'!F90)))</f>
        <v/>
      </c>
      <c r="CW96" s="353" t="str">
        <f ca="1">+IF(OFFSET('Sanitation Data'!$F$30,0,10*ROW('Sanitation Data'!F90))="","",OFFSET('Sanitation Data'!$F$30,0,10*ROW('Sanitation Data'!F90)))</f>
        <v/>
      </c>
      <c r="CX96" s="353" t="str">
        <f ca="1">+IF(OFFSET('Sanitation Data'!$F$31,0,10*ROW('Sanitation Data'!F90))="","",OFFSET('Sanitation Data'!$F$31,0,10*ROW('Sanitation Data'!F90)))</f>
        <v/>
      </c>
      <c r="CY96" s="353" t="str">
        <f ca="1">+IF(OFFSET('Sanitation Data'!$F$32,0,10*ROW('Sanitation Data'!F90))="","",OFFSET('Sanitation Data'!$F$32,0,10*ROW('Sanitation Data'!F90)))</f>
        <v/>
      </c>
      <c r="CZ96" s="353" t="str">
        <f ca="1">+IF(OFFSET('Sanitation Data'!$G$28,0,10*ROW('Sanitation Data'!G90))="","",OFFSET('Sanitation Data'!$G$28,0,10*ROW('Sanitation Data'!G90)))</f>
        <v/>
      </c>
      <c r="DA96" s="353" t="str">
        <f ca="1">+IF(OFFSET('Sanitation Data'!$G$29,0,10*ROW('Sanitation Data'!G90))="","",OFFSET('Sanitation Data'!$G$29,0,10*ROW('Sanitation Data'!G90)))</f>
        <v/>
      </c>
      <c r="DB96" s="353" t="str">
        <f ca="1">+IF(OFFSET('Sanitation Data'!$G$30,0,10*ROW('Sanitation Data'!G90))="","",OFFSET('Sanitation Data'!$G$30,0,10*ROW('Sanitation Data'!G90)))</f>
        <v/>
      </c>
      <c r="DC96" s="353" t="str">
        <f ca="1">+IF(OFFSET('Sanitation Data'!$G$31,0,10*ROW('Sanitation Data'!G90))="","",OFFSET('Sanitation Data'!$G$31,0,10*ROW('Sanitation Data'!G90)))</f>
        <v/>
      </c>
      <c r="DD96" s="353" t="str">
        <f ca="1">+IF(OFFSET('Sanitation Data'!$G$32,0,10*ROW('Sanitation Data'!G90))="","",OFFSET('Sanitation Data'!$G$32,0,10*ROW('Sanitation Data'!G90)))</f>
        <v/>
      </c>
      <c r="DE96" s="353" t="str">
        <f ca="1">+IF(OFFSET('Sanitation Data'!$H$28,0,10*ROW('Sanitation Data'!H90))="","",OFFSET('Sanitation Data'!$H$28,0,10*ROW('Sanitation Data'!H90)))</f>
        <v/>
      </c>
      <c r="DF96" s="353" t="str">
        <f ca="1">+IF(OFFSET('Sanitation Data'!$H$29,0,10*ROW('Sanitation Data'!H90))="","",OFFSET('Sanitation Data'!$H$29,0,10*ROW('Sanitation Data'!H90)))</f>
        <v/>
      </c>
      <c r="DG96" s="353" t="str">
        <f ca="1">+IF(OFFSET('Sanitation Data'!$H$30,0,10*ROW('Sanitation Data'!H90))="","",OFFSET('Sanitation Data'!$H$30,0,10*ROW('Sanitation Data'!H90)))</f>
        <v/>
      </c>
      <c r="DH96" s="353" t="str">
        <f ca="1">+IF(OFFSET('Sanitation Data'!$H$31,0,10*ROW('Sanitation Data'!H90))="","",OFFSET('Sanitation Data'!$H$31,0,10*ROW('Sanitation Data'!H90)))</f>
        <v/>
      </c>
      <c r="DI96" s="353" t="str">
        <f ca="1">+IF(OFFSET('Sanitation Data'!$H$32,0,10*ROW('Sanitation Data'!H90))="","",OFFSET('Sanitation Data'!$H$32,0,10*ROW('Sanitation Data'!H90)))</f>
        <v/>
      </c>
      <c r="DJ96" s="353" t="str">
        <f ca="1">+IF(OFFSET('Sanitation Data'!$I$28,0,10*ROW('Sanitation Data'!I90))="","",OFFSET('Sanitation Data'!$I$28,0,10*ROW('Sanitation Data'!I90)))</f>
        <v/>
      </c>
      <c r="DK96" s="353" t="str">
        <f ca="1">+IF(OFFSET('Sanitation Data'!$I$29,0,10*ROW('Sanitation Data'!I90))="","",OFFSET('Sanitation Data'!$I$29,0,10*ROW('Sanitation Data'!I90)))</f>
        <v/>
      </c>
      <c r="DL96" s="353" t="str">
        <f ca="1">+IF(OFFSET('Sanitation Data'!$I$30,0,10*ROW('Sanitation Data'!I90))="","",OFFSET('Sanitation Data'!$I$30,0,10*ROW('Sanitation Data'!I90)))</f>
        <v/>
      </c>
      <c r="DM96" s="353" t="str">
        <f ca="1">+IF(OFFSET('Sanitation Data'!$I$31,0,10*ROW('Sanitation Data'!I90))="","",OFFSET('Sanitation Data'!$I$31,0,10*ROW('Sanitation Data'!I90)))</f>
        <v/>
      </c>
      <c r="DN96" s="353" t="str">
        <f ca="1">+IF(OFFSET('Sanitation Data'!$I$32,0,10*ROW('Sanitation Data'!I90))="","",OFFSET('Sanitation Data'!$I$32,0,10*ROW('Sanitation Data'!I90)))</f>
        <v/>
      </c>
      <c r="DO96" s="353" t="str">
        <f ca="1">+IF(OFFSET('Hygiene Data'!$D$11,0,10*ROW('Hygiene Data'!D90))="","",OFFSET('Hygiene Data'!$D$11,0,10*ROW('Hygiene Data'!D90)))</f>
        <v/>
      </c>
      <c r="DP96" s="353" t="str">
        <f ca="1">+IF(OFFSET('Hygiene Data'!$D$12,0,10*ROW('Hygiene Data'!D90))="","",OFFSET('Hygiene Data'!$D$12,0,10*ROW('Hygiene Data'!D90)))</f>
        <v/>
      </c>
      <c r="DQ96" s="353" t="str">
        <f ca="1">+IF(OFFSET('Hygiene Data'!$D$13,0,10*ROW('Hygiene Data'!D90))="","",OFFSET('Hygiene Data'!$D$13,0,10*ROW('Hygiene Data'!D90)))</f>
        <v/>
      </c>
      <c r="DR96" s="353" t="str">
        <f ca="1">+IF(OFFSET('Hygiene Data'!$E$11,0,10*ROW('Hygiene Data'!E90))="","",OFFSET('Hygiene Data'!$E$11,0,10*ROW('Hygiene Data'!E90)))</f>
        <v/>
      </c>
      <c r="DS96" s="353" t="str">
        <f ca="1">+IF(OFFSET('Hygiene Data'!$E$12,0,10*ROW('Hygiene Data'!E90))="","",OFFSET('Hygiene Data'!$E$12,0,10*ROW('Hygiene Data'!E90)))</f>
        <v/>
      </c>
      <c r="DT96" s="353" t="str">
        <f ca="1">+IF(OFFSET('Hygiene Data'!$E$13,0,10*ROW('Hygiene Data'!E90))="","",OFFSET('Hygiene Data'!$E$13,0,10*ROW('Hygiene Data'!E90)))</f>
        <v/>
      </c>
      <c r="DU96" s="353" t="str">
        <f ca="1">+IF(OFFSET('Hygiene Data'!$F$11,0,10*ROW('Hygiene Data'!F90))="","",OFFSET('Hygiene Data'!$F$11,0,10*ROW('Hygiene Data'!F90)))</f>
        <v/>
      </c>
      <c r="DV96" s="353" t="str">
        <f ca="1">+IF(OFFSET('Hygiene Data'!$F$12,0,10*ROW('Hygiene Data'!F90))="","",OFFSET('Hygiene Data'!$F$12,0,10*ROW('Hygiene Data'!F90)))</f>
        <v/>
      </c>
      <c r="DW96" s="353" t="str">
        <f ca="1">+IF(OFFSET('Hygiene Data'!$F$13,0,10*ROW('Hygiene Data'!F90))="","",OFFSET('Hygiene Data'!$F$13,0,10*ROW('Hygiene Data'!F90)))</f>
        <v/>
      </c>
      <c r="DX96" s="353" t="str">
        <f ca="1">+IF(OFFSET('Hygiene Data'!$G$11,0,10*ROW('Hygiene Data'!G90))="","",OFFSET('Hygiene Data'!$G$11,0,10*ROW('Hygiene Data'!G90)))</f>
        <v/>
      </c>
      <c r="DY96" s="353" t="str">
        <f ca="1">+IF(OFFSET('Hygiene Data'!$G$12,0,10*ROW('Hygiene Data'!G90))="","",OFFSET('Hygiene Data'!$G$12,0,10*ROW('Hygiene Data'!G90)))</f>
        <v/>
      </c>
      <c r="DZ96" s="353" t="str">
        <f ca="1">+IF(OFFSET('Hygiene Data'!$G$13,0,10*ROW('Hygiene Data'!G90))="","",OFFSET('Hygiene Data'!$G$13,0,10*ROW('Hygiene Data'!G90)))</f>
        <v/>
      </c>
      <c r="EA96" s="353" t="str">
        <f ca="1">+IF(OFFSET('Hygiene Data'!$H$11,0,10*ROW('Hygiene Data'!H90))="","",OFFSET('Hygiene Data'!$H$11,0,10*ROW('Hygiene Data'!H90)))</f>
        <v/>
      </c>
      <c r="EB96" s="353" t="str">
        <f ca="1">+IF(OFFSET('Hygiene Data'!$H$12,0,10*ROW('Hygiene Data'!H90))="","",OFFSET('Hygiene Data'!$H$12,0,10*ROW('Hygiene Data'!H90)))</f>
        <v/>
      </c>
      <c r="EC96" s="353" t="str">
        <f ca="1">+IF(OFFSET('Hygiene Data'!$H$13,0,10*ROW('Hygiene Data'!H90))="","",OFFSET('Hygiene Data'!$H$13,0,10*ROW('Hygiene Data'!H90)))</f>
        <v/>
      </c>
      <c r="ED96" s="353" t="str">
        <f ca="1">+IF(OFFSET('Hygiene Data'!$I$11,0,10*ROW('Hygiene Data'!I90))="","",OFFSET('Hygiene Data'!$I$11,0,10*ROW('Hygiene Data'!I90)))</f>
        <v/>
      </c>
      <c r="EE96" s="353" t="str">
        <f ca="1">+IF(OFFSET('Hygiene Data'!$I$12,0,10*ROW('Hygiene Data'!I90))="","",OFFSET('Hygiene Data'!$I$12,0,10*ROW('Hygiene Data'!I90)))</f>
        <v/>
      </c>
      <c r="EF96" s="353" t="str">
        <f ca="1">+IF(OFFSET('Hygiene Data'!$I$13,0,10*ROW('Hygiene Data'!I90))="","",OFFSET('Hygiene Data'!$I$13,0,10*ROW('Hygiene Data'!I90)))</f>
        <v/>
      </c>
    </row>
    <row r="97" spans="1:136" x14ac:dyDescent="0.25">
      <c r="A97" s="462" t="str">
        <f ca="1">+IF(OFFSET('Water Data'!$B$2,0,10*ROW('Water Data'!E91))="","",OFFSET('Water Data'!$B$2,0,10*ROW('Water Data'!E91)))</f>
        <v/>
      </c>
      <c r="B97" s="46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89" t="str">
        <f t="shared" ca="1" si="1"/>
        <v/>
      </c>
      <c r="D97" s="49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6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3" t="str">
        <f ca="1">+IF(OFFSET('Water Data'!$D$27,0,10*ROW('Water Data'!D91))="","",OFFSET('Water Data'!$D$27,0,10*ROW('Water Data'!D91)))</f>
        <v/>
      </c>
      <c r="BT97" s="353" t="str">
        <f ca="1">+IF(OFFSET('Water Data'!$D$28,0,10*ROW('Water Data'!D91))="","",OFFSET('Water Data'!$D$28,0,10*ROW('Water Data'!D91)))</f>
        <v/>
      </c>
      <c r="BU97" s="353" t="str">
        <f ca="1">+IF(OFFSET('Water Data'!$D$29,0,10*ROW('Water Data'!D91))="","",OFFSET('Water Data'!$D$29,0,10*ROW('Water Data'!D91)))</f>
        <v/>
      </c>
      <c r="BV97" s="353" t="str">
        <f ca="1">+IF(OFFSET('Water Data'!$E$27,0,10*ROW('Water Data'!E91))="","",OFFSET('Water Data'!$E$27,0,10*ROW('Water Data'!E91)))</f>
        <v/>
      </c>
      <c r="BW97" s="353" t="str">
        <f ca="1">+IF(OFFSET('Water Data'!$E$28,0,10*ROW('Water Data'!E91))="","",OFFSET('Water Data'!$E$28,0,10*ROW('Water Data'!E91)))</f>
        <v/>
      </c>
      <c r="BX97" s="353" t="str">
        <f ca="1">+IF(OFFSET('Water Data'!$E$29,0,10*ROW('Water Data'!E91))="","",OFFSET('Water Data'!$E$29,0,10*ROW('Water Data'!E91)))</f>
        <v/>
      </c>
      <c r="BY97" s="353" t="str">
        <f ca="1">+IF(OFFSET('Water Data'!$F$27,0,10*ROW('Water Data'!F91))="","",OFFSET('Water Data'!$F$27,0,10*ROW('Water Data'!F91)))</f>
        <v/>
      </c>
      <c r="BZ97" s="353" t="str">
        <f ca="1">+IF(OFFSET('Water Data'!$F$28,0,10*ROW('Water Data'!F91))="","",OFFSET('Water Data'!$F$28,0,10*ROW('Water Data'!F91)))</f>
        <v/>
      </c>
      <c r="CA97" s="353" t="str">
        <f ca="1">+IF(OFFSET('Water Data'!$F$29,0,10*ROW('Water Data'!F91))="","",OFFSET('Water Data'!$F$29,0,10*ROW('Water Data'!F91)))</f>
        <v/>
      </c>
      <c r="CB97" s="353" t="str">
        <f ca="1">+IF(OFFSET('Water Data'!$G$27,0,10*ROW('Water Data'!G91))="","",OFFSET('Water Data'!$G$27,0,10*ROW('Water Data'!G91)))</f>
        <v/>
      </c>
      <c r="CC97" s="353" t="str">
        <f ca="1">+IF(OFFSET('Water Data'!$G$28,0,10*ROW('Water Data'!G91))="","",OFFSET('Water Data'!$G$28,0,10*ROW('Water Data'!G91)))</f>
        <v/>
      </c>
      <c r="CD97" s="353" t="str">
        <f ca="1">+IF(OFFSET('Water Data'!$G$29,0,10*ROW('Water Data'!G91))="","",OFFSET('Water Data'!$G$29,0,10*ROW('Water Data'!G91)))</f>
        <v/>
      </c>
      <c r="CE97" s="353" t="str">
        <f ca="1">+IF(OFFSET('Water Data'!$H$27,0,10*ROW('Water Data'!H91))="","",OFFSET('Water Data'!$H$27,0,10*ROW('Water Data'!H91)))</f>
        <v/>
      </c>
      <c r="CF97" s="353" t="str">
        <f ca="1">+IF(OFFSET('Water Data'!$H$28,0,10*ROW('Water Data'!H91))="","",OFFSET('Water Data'!$H$28,0,10*ROW('Water Data'!H91)))</f>
        <v/>
      </c>
      <c r="CG97" s="353" t="str">
        <f ca="1">+IF(OFFSET('Water Data'!$H$29,0,10*ROW('Water Data'!H91))="","",OFFSET('Water Data'!$H$29,0,10*ROW('Water Data'!H91)))</f>
        <v/>
      </c>
      <c r="CH97" s="353" t="str">
        <f ca="1">+IF(OFFSET('Water Data'!$I$27,0,10*ROW('Water Data'!I91))="","",OFFSET('Water Data'!$I$27,0,10*ROW('Water Data'!I91)))</f>
        <v/>
      </c>
      <c r="CI97" s="353" t="str">
        <f ca="1">+IF(OFFSET('Water Data'!$I$28,0,10*ROW('Water Data'!I91))="","",OFFSET('Water Data'!$I$28,0,10*ROW('Water Data'!I91)))</f>
        <v/>
      </c>
      <c r="CJ97" s="353" t="str">
        <f ca="1">+IF(OFFSET('Water Data'!$I$29,0,10*ROW('Water Data'!I91))="","",OFFSET('Water Data'!$I$29,0,10*ROW('Water Data'!I91)))</f>
        <v/>
      </c>
      <c r="CK97" s="353" t="str">
        <f ca="1">+IF(OFFSET('Sanitation Data'!$D$28,0,10*ROW('Sanitation Data'!D91))="","",OFFSET('Sanitation Data'!$D$28,0,10*ROW('Sanitation Data'!D91)))</f>
        <v/>
      </c>
      <c r="CL97" s="353" t="str">
        <f ca="1">+IF(OFFSET('Sanitation Data'!$D$29,0,10*ROW('Sanitation Data'!D91))="","",OFFSET('Sanitation Data'!$D$29,0,10*ROW('Sanitation Data'!D91)))</f>
        <v/>
      </c>
      <c r="CM97" s="353" t="str">
        <f ca="1">+IF(OFFSET('Sanitation Data'!$D$30,0,10*ROW('Sanitation Data'!D91))="","",OFFSET('Sanitation Data'!$D$30,0,10*ROW('Sanitation Data'!D91)))</f>
        <v/>
      </c>
      <c r="CN97" s="353" t="str">
        <f ca="1">+IF(OFFSET('Sanitation Data'!$D$31,0,10*ROW('Sanitation Data'!D91))="","",OFFSET('Sanitation Data'!$D$31,0,10*ROW('Sanitation Data'!D91)))</f>
        <v/>
      </c>
      <c r="CO97" s="353" t="str">
        <f ca="1">+IF(OFFSET('Sanitation Data'!$D$32,0,10*ROW('Sanitation Data'!D91))="","",OFFSET('Sanitation Data'!$D$32,0,10*ROW('Sanitation Data'!D91)))</f>
        <v/>
      </c>
      <c r="CP97" s="353" t="str">
        <f ca="1">+IF(OFFSET('Sanitation Data'!$E$28,0,10*ROW('Sanitation Data'!E91))="","",OFFSET('Sanitation Data'!$E$28,0,10*ROW('Sanitation Data'!E91)))</f>
        <v/>
      </c>
      <c r="CQ97" s="353" t="str">
        <f ca="1">+IF(OFFSET('Sanitation Data'!$E$29,0,10*ROW('Sanitation Data'!E91))="","",OFFSET('Sanitation Data'!$E$29,0,10*ROW('Sanitation Data'!E91)))</f>
        <v/>
      </c>
      <c r="CR97" s="353" t="str">
        <f ca="1">+IF(OFFSET('Sanitation Data'!$E$30,0,10*ROW('Sanitation Data'!E91))="","",OFFSET('Sanitation Data'!$E$30,0,10*ROW('Sanitation Data'!E91)))</f>
        <v/>
      </c>
      <c r="CS97" s="353" t="str">
        <f ca="1">+IF(OFFSET('Sanitation Data'!$E$31,0,10*ROW('Sanitation Data'!E91))="","",OFFSET('Sanitation Data'!$E$31,0,10*ROW('Sanitation Data'!E91)))</f>
        <v/>
      </c>
      <c r="CT97" s="353" t="str">
        <f ca="1">+IF(OFFSET('Sanitation Data'!$E$32,0,10*ROW('Sanitation Data'!E91))="","",OFFSET('Sanitation Data'!$E$32,0,10*ROW('Sanitation Data'!E91)))</f>
        <v/>
      </c>
      <c r="CU97" s="353" t="str">
        <f ca="1">+IF(OFFSET('Sanitation Data'!$F$28,0,10*ROW('Sanitation Data'!F91))="","",OFFSET('Sanitation Data'!$F$28,0,10*ROW('Sanitation Data'!F91)))</f>
        <v/>
      </c>
      <c r="CV97" s="353" t="str">
        <f ca="1">+IF(OFFSET('Sanitation Data'!$F$29,0,10*ROW('Sanitation Data'!F91))="","",OFFSET('Sanitation Data'!$F$29,0,10*ROW('Sanitation Data'!F91)))</f>
        <v/>
      </c>
      <c r="CW97" s="353" t="str">
        <f ca="1">+IF(OFFSET('Sanitation Data'!$F$30,0,10*ROW('Sanitation Data'!F91))="","",OFFSET('Sanitation Data'!$F$30,0,10*ROW('Sanitation Data'!F91)))</f>
        <v/>
      </c>
      <c r="CX97" s="353" t="str">
        <f ca="1">+IF(OFFSET('Sanitation Data'!$F$31,0,10*ROW('Sanitation Data'!F91))="","",OFFSET('Sanitation Data'!$F$31,0,10*ROW('Sanitation Data'!F91)))</f>
        <v/>
      </c>
      <c r="CY97" s="353" t="str">
        <f ca="1">+IF(OFFSET('Sanitation Data'!$F$32,0,10*ROW('Sanitation Data'!F91))="","",OFFSET('Sanitation Data'!$F$32,0,10*ROW('Sanitation Data'!F91)))</f>
        <v/>
      </c>
      <c r="CZ97" s="353" t="str">
        <f ca="1">+IF(OFFSET('Sanitation Data'!$G$28,0,10*ROW('Sanitation Data'!G91))="","",OFFSET('Sanitation Data'!$G$28,0,10*ROW('Sanitation Data'!G91)))</f>
        <v/>
      </c>
      <c r="DA97" s="353" t="str">
        <f ca="1">+IF(OFFSET('Sanitation Data'!$G$29,0,10*ROW('Sanitation Data'!G91))="","",OFFSET('Sanitation Data'!$G$29,0,10*ROW('Sanitation Data'!G91)))</f>
        <v/>
      </c>
      <c r="DB97" s="353" t="str">
        <f ca="1">+IF(OFFSET('Sanitation Data'!$G$30,0,10*ROW('Sanitation Data'!G91))="","",OFFSET('Sanitation Data'!$G$30,0,10*ROW('Sanitation Data'!G91)))</f>
        <v/>
      </c>
      <c r="DC97" s="353" t="str">
        <f ca="1">+IF(OFFSET('Sanitation Data'!$G$31,0,10*ROW('Sanitation Data'!G91))="","",OFFSET('Sanitation Data'!$G$31,0,10*ROW('Sanitation Data'!G91)))</f>
        <v/>
      </c>
      <c r="DD97" s="353" t="str">
        <f ca="1">+IF(OFFSET('Sanitation Data'!$G$32,0,10*ROW('Sanitation Data'!G91))="","",OFFSET('Sanitation Data'!$G$32,0,10*ROW('Sanitation Data'!G91)))</f>
        <v/>
      </c>
      <c r="DE97" s="353" t="str">
        <f ca="1">+IF(OFFSET('Sanitation Data'!$H$28,0,10*ROW('Sanitation Data'!H91))="","",OFFSET('Sanitation Data'!$H$28,0,10*ROW('Sanitation Data'!H91)))</f>
        <v/>
      </c>
      <c r="DF97" s="353" t="str">
        <f ca="1">+IF(OFFSET('Sanitation Data'!$H$29,0,10*ROW('Sanitation Data'!H91))="","",OFFSET('Sanitation Data'!$H$29,0,10*ROW('Sanitation Data'!H91)))</f>
        <v/>
      </c>
      <c r="DG97" s="353" t="str">
        <f ca="1">+IF(OFFSET('Sanitation Data'!$H$30,0,10*ROW('Sanitation Data'!H91))="","",OFFSET('Sanitation Data'!$H$30,0,10*ROW('Sanitation Data'!H91)))</f>
        <v/>
      </c>
      <c r="DH97" s="353" t="str">
        <f ca="1">+IF(OFFSET('Sanitation Data'!$H$31,0,10*ROW('Sanitation Data'!H91))="","",OFFSET('Sanitation Data'!$H$31,0,10*ROW('Sanitation Data'!H91)))</f>
        <v/>
      </c>
      <c r="DI97" s="353" t="str">
        <f ca="1">+IF(OFFSET('Sanitation Data'!$H$32,0,10*ROW('Sanitation Data'!H91))="","",OFFSET('Sanitation Data'!$H$32,0,10*ROW('Sanitation Data'!H91)))</f>
        <v/>
      </c>
      <c r="DJ97" s="353" t="str">
        <f ca="1">+IF(OFFSET('Sanitation Data'!$I$28,0,10*ROW('Sanitation Data'!I91))="","",OFFSET('Sanitation Data'!$I$28,0,10*ROW('Sanitation Data'!I91)))</f>
        <v/>
      </c>
      <c r="DK97" s="353" t="str">
        <f ca="1">+IF(OFFSET('Sanitation Data'!$I$29,0,10*ROW('Sanitation Data'!I91))="","",OFFSET('Sanitation Data'!$I$29,0,10*ROW('Sanitation Data'!I91)))</f>
        <v/>
      </c>
      <c r="DL97" s="353" t="str">
        <f ca="1">+IF(OFFSET('Sanitation Data'!$I$30,0,10*ROW('Sanitation Data'!I91))="","",OFFSET('Sanitation Data'!$I$30,0,10*ROW('Sanitation Data'!I91)))</f>
        <v/>
      </c>
      <c r="DM97" s="353" t="str">
        <f ca="1">+IF(OFFSET('Sanitation Data'!$I$31,0,10*ROW('Sanitation Data'!I91))="","",OFFSET('Sanitation Data'!$I$31,0,10*ROW('Sanitation Data'!I91)))</f>
        <v/>
      </c>
      <c r="DN97" s="353" t="str">
        <f ca="1">+IF(OFFSET('Sanitation Data'!$I$32,0,10*ROW('Sanitation Data'!I91))="","",OFFSET('Sanitation Data'!$I$32,0,10*ROW('Sanitation Data'!I91)))</f>
        <v/>
      </c>
      <c r="DO97" s="353" t="str">
        <f ca="1">+IF(OFFSET('Hygiene Data'!$D$11,0,10*ROW('Hygiene Data'!D91))="","",OFFSET('Hygiene Data'!$D$11,0,10*ROW('Hygiene Data'!D91)))</f>
        <v/>
      </c>
      <c r="DP97" s="353" t="str">
        <f ca="1">+IF(OFFSET('Hygiene Data'!$D$12,0,10*ROW('Hygiene Data'!D91))="","",OFFSET('Hygiene Data'!$D$12,0,10*ROW('Hygiene Data'!D91)))</f>
        <v/>
      </c>
      <c r="DQ97" s="353" t="str">
        <f ca="1">+IF(OFFSET('Hygiene Data'!$D$13,0,10*ROW('Hygiene Data'!D91))="","",OFFSET('Hygiene Data'!$D$13,0,10*ROW('Hygiene Data'!D91)))</f>
        <v/>
      </c>
      <c r="DR97" s="353" t="str">
        <f ca="1">+IF(OFFSET('Hygiene Data'!$E$11,0,10*ROW('Hygiene Data'!E91))="","",OFFSET('Hygiene Data'!$E$11,0,10*ROW('Hygiene Data'!E91)))</f>
        <v/>
      </c>
      <c r="DS97" s="353" t="str">
        <f ca="1">+IF(OFFSET('Hygiene Data'!$E$12,0,10*ROW('Hygiene Data'!E91))="","",OFFSET('Hygiene Data'!$E$12,0,10*ROW('Hygiene Data'!E91)))</f>
        <v/>
      </c>
      <c r="DT97" s="353" t="str">
        <f ca="1">+IF(OFFSET('Hygiene Data'!$E$13,0,10*ROW('Hygiene Data'!E91))="","",OFFSET('Hygiene Data'!$E$13,0,10*ROW('Hygiene Data'!E91)))</f>
        <v/>
      </c>
      <c r="DU97" s="353" t="str">
        <f ca="1">+IF(OFFSET('Hygiene Data'!$F$11,0,10*ROW('Hygiene Data'!F91))="","",OFFSET('Hygiene Data'!$F$11,0,10*ROW('Hygiene Data'!F91)))</f>
        <v/>
      </c>
      <c r="DV97" s="353" t="str">
        <f ca="1">+IF(OFFSET('Hygiene Data'!$F$12,0,10*ROW('Hygiene Data'!F91))="","",OFFSET('Hygiene Data'!$F$12,0,10*ROW('Hygiene Data'!F91)))</f>
        <v/>
      </c>
      <c r="DW97" s="353" t="str">
        <f ca="1">+IF(OFFSET('Hygiene Data'!$F$13,0,10*ROW('Hygiene Data'!F91))="","",OFFSET('Hygiene Data'!$F$13,0,10*ROW('Hygiene Data'!F91)))</f>
        <v/>
      </c>
      <c r="DX97" s="353" t="str">
        <f ca="1">+IF(OFFSET('Hygiene Data'!$G$11,0,10*ROW('Hygiene Data'!G91))="","",OFFSET('Hygiene Data'!$G$11,0,10*ROW('Hygiene Data'!G91)))</f>
        <v/>
      </c>
      <c r="DY97" s="353" t="str">
        <f ca="1">+IF(OFFSET('Hygiene Data'!$G$12,0,10*ROW('Hygiene Data'!G91))="","",OFFSET('Hygiene Data'!$G$12,0,10*ROW('Hygiene Data'!G91)))</f>
        <v/>
      </c>
      <c r="DZ97" s="353" t="str">
        <f ca="1">+IF(OFFSET('Hygiene Data'!$G$13,0,10*ROW('Hygiene Data'!G91))="","",OFFSET('Hygiene Data'!$G$13,0,10*ROW('Hygiene Data'!G91)))</f>
        <v/>
      </c>
      <c r="EA97" s="353" t="str">
        <f ca="1">+IF(OFFSET('Hygiene Data'!$H$11,0,10*ROW('Hygiene Data'!H91))="","",OFFSET('Hygiene Data'!$H$11,0,10*ROW('Hygiene Data'!H91)))</f>
        <v/>
      </c>
      <c r="EB97" s="353" t="str">
        <f ca="1">+IF(OFFSET('Hygiene Data'!$H$12,0,10*ROW('Hygiene Data'!H91))="","",OFFSET('Hygiene Data'!$H$12,0,10*ROW('Hygiene Data'!H91)))</f>
        <v/>
      </c>
      <c r="EC97" s="353" t="str">
        <f ca="1">+IF(OFFSET('Hygiene Data'!$H$13,0,10*ROW('Hygiene Data'!H91))="","",OFFSET('Hygiene Data'!$H$13,0,10*ROW('Hygiene Data'!H91)))</f>
        <v/>
      </c>
      <c r="ED97" s="353" t="str">
        <f ca="1">+IF(OFFSET('Hygiene Data'!$I$11,0,10*ROW('Hygiene Data'!I91))="","",OFFSET('Hygiene Data'!$I$11,0,10*ROW('Hygiene Data'!I91)))</f>
        <v/>
      </c>
      <c r="EE97" s="353" t="str">
        <f ca="1">+IF(OFFSET('Hygiene Data'!$I$12,0,10*ROW('Hygiene Data'!I91))="","",OFFSET('Hygiene Data'!$I$12,0,10*ROW('Hygiene Data'!I91)))</f>
        <v/>
      </c>
      <c r="EF97" s="353" t="str">
        <f ca="1">+IF(OFFSET('Hygiene Data'!$I$13,0,10*ROW('Hygiene Data'!I91))="","",OFFSET('Hygiene Data'!$I$13,0,10*ROW('Hygiene Data'!I91)))</f>
        <v/>
      </c>
    </row>
    <row r="98" spans="1:136" x14ac:dyDescent="0.25">
      <c r="A98" s="462" t="str">
        <f ca="1">+IF(OFFSET('Water Data'!$B$2,0,10*ROW('Water Data'!E92))="","",OFFSET('Water Data'!$B$2,0,10*ROW('Water Data'!E92)))</f>
        <v/>
      </c>
      <c r="B98" s="46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89" t="str">
        <f t="shared" ca="1" si="1"/>
        <v/>
      </c>
      <c r="D98" s="49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6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3" t="str">
        <f ca="1">+IF(OFFSET('Water Data'!$D$27,0,10*ROW('Water Data'!D92))="","",OFFSET('Water Data'!$D$27,0,10*ROW('Water Data'!D92)))</f>
        <v/>
      </c>
      <c r="BT98" s="353" t="str">
        <f ca="1">+IF(OFFSET('Water Data'!$D$28,0,10*ROW('Water Data'!D92))="","",OFFSET('Water Data'!$D$28,0,10*ROW('Water Data'!D92)))</f>
        <v/>
      </c>
      <c r="BU98" s="353" t="str">
        <f ca="1">+IF(OFFSET('Water Data'!$D$29,0,10*ROW('Water Data'!D92))="","",OFFSET('Water Data'!$D$29,0,10*ROW('Water Data'!D92)))</f>
        <v/>
      </c>
      <c r="BV98" s="353" t="str">
        <f ca="1">+IF(OFFSET('Water Data'!$E$27,0,10*ROW('Water Data'!E92))="","",OFFSET('Water Data'!$E$27,0,10*ROW('Water Data'!E92)))</f>
        <v/>
      </c>
      <c r="BW98" s="353" t="str">
        <f ca="1">+IF(OFFSET('Water Data'!$E$28,0,10*ROW('Water Data'!E92))="","",OFFSET('Water Data'!$E$28,0,10*ROW('Water Data'!E92)))</f>
        <v/>
      </c>
      <c r="BX98" s="353" t="str">
        <f ca="1">+IF(OFFSET('Water Data'!$E$29,0,10*ROW('Water Data'!E92))="","",OFFSET('Water Data'!$E$29,0,10*ROW('Water Data'!E92)))</f>
        <v/>
      </c>
      <c r="BY98" s="353" t="str">
        <f ca="1">+IF(OFFSET('Water Data'!$F$27,0,10*ROW('Water Data'!F92))="","",OFFSET('Water Data'!$F$27,0,10*ROW('Water Data'!F92)))</f>
        <v/>
      </c>
      <c r="BZ98" s="353" t="str">
        <f ca="1">+IF(OFFSET('Water Data'!$F$28,0,10*ROW('Water Data'!F92))="","",OFFSET('Water Data'!$F$28,0,10*ROW('Water Data'!F92)))</f>
        <v/>
      </c>
      <c r="CA98" s="353" t="str">
        <f ca="1">+IF(OFFSET('Water Data'!$F$29,0,10*ROW('Water Data'!F92))="","",OFFSET('Water Data'!$F$29,0,10*ROW('Water Data'!F92)))</f>
        <v/>
      </c>
      <c r="CB98" s="353" t="str">
        <f ca="1">+IF(OFFSET('Water Data'!$G$27,0,10*ROW('Water Data'!G92))="","",OFFSET('Water Data'!$G$27,0,10*ROW('Water Data'!G92)))</f>
        <v/>
      </c>
      <c r="CC98" s="353" t="str">
        <f ca="1">+IF(OFFSET('Water Data'!$G$28,0,10*ROW('Water Data'!G92))="","",OFFSET('Water Data'!$G$28,0,10*ROW('Water Data'!G92)))</f>
        <v/>
      </c>
      <c r="CD98" s="353" t="str">
        <f ca="1">+IF(OFFSET('Water Data'!$G$29,0,10*ROW('Water Data'!G92))="","",OFFSET('Water Data'!$G$29,0,10*ROW('Water Data'!G92)))</f>
        <v/>
      </c>
      <c r="CE98" s="353" t="str">
        <f ca="1">+IF(OFFSET('Water Data'!$H$27,0,10*ROW('Water Data'!H92))="","",OFFSET('Water Data'!$H$27,0,10*ROW('Water Data'!H92)))</f>
        <v/>
      </c>
      <c r="CF98" s="353" t="str">
        <f ca="1">+IF(OFFSET('Water Data'!$H$28,0,10*ROW('Water Data'!H92))="","",OFFSET('Water Data'!$H$28,0,10*ROW('Water Data'!H92)))</f>
        <v/>
      </c>
      <c r="CG98" s="353" t="str">
        <f ca="1">+IF(OFFSET('Water Data'!$H$29,0,10*ROW('Water Data'!H92))="","",OFFSET('Water Data'!$H$29,0,10*ROW('Water Data'!H92)))</f>
        <v/>
      </c>
      <c r="CH98" s="353" t="str">
        <f ca="1">+IF(OFFSET('Water Data'!$I$27,0,10*ROW('Water Data'!I92))="","",OFFSET('Water Data'!$I$27,0,10*ROW('Water Data'!I92)))</f>
        <v/>
      </c>
      <c r="CI98" s="353" t="str">
        <f ca="1">+IF(OFFSET('Water Data'!$I$28,0,10*ROW('Water Data'!I92))="","",OFFSET('Water Data'!$I$28,0,10*ROW('Water Data'!I92)))</f>
        <v/>
      </c>
      <c r="CJ98" s="353" t="str">
        <f ca="1">+IF(OFFSET('Water Data'!$I$29,0,10*ROW('Water Data'!I92))="","",OFFSET('Water Data'!$I$29,0,10*ROW('Water Data'!I92)))</f>
        <v/>
      </c>
      <c r="CK98" s="353" t="str">
        <f ca="1">+IF(OFFSET('Sanitation Data'!$D$28,0,10*ROW('Sanitation Data'!D92))="","",OFFSET('Sanitation Data'!$D$28,0,10*ROW('Sanitation Data'!D92)))</f>
        <v/>
      </c>
      <c r="CL98" s="353" t="str">
        <f ca="1">+IF(OFFSET('Sanitation Data'!$D$29,0,10*ROW('Sanitation Data'!D92))="","",OFFSET('Sanitation Data'!$D$29,0,10*ROW('Sanitation Data'!D92)))</f>
        <v/>
      </c>
      <c r="CM98" s="353" t="str">
        <f ca="1">+IF(OFFSET('Sanitation Data'!$D$30,0,10*ROW('Sanitation Data'!D92))="","",OFFSET('Sanitation Data'!$D$30,0,10*ROW('Sanitation Data'!D92)))</f>
        <v/>
      </c>
      <c r="CN98" s="353" t="str">
        <f ca="1">+IF(OFFSET('Sanitation Data'!$D$31,0,10*ROW('Sanitation Data'!D92))="","",OFFSET('Sanitation Data'!$D$31,0,10*ROW('Sanitation Data'!D92)))</f>
        <v/>
      </c>
      <c r="CO98" s="353" t="str">
        <f ca="1">+IF(OFFSET('Sanitation Data'!$D$32,0,10*ROW('Sanitation Data'!D92))="","",OFFSET('Sanitation Data'!$D$32,0,10*ROW('Sanitation Data'!D92)))</f>
        <v/>
      </c>
      <c r="CP98" s="353" t="str">
        <f ca="1">+IF(OFFSET('Sanitation Data'!$E$28,0,10*ROW('Sanitation Data'!E92))="","",OFFSET('Sanitation Data'!$E$28,0,10*ROW('Sanitation Data'!E92)))</f>
        <v/>
      </c>
      <c r="CQ98" s="353" t="str">
        <f ca="1">+IF(OFFSET('Sanitation Data'!$E$29,0,10*ROW('Sanitation Data'!E92))="","",OFFSET('Sanitation Data'!$E$29,0,10*ROW('Sanitation Data'!E92)))</f>
        <v/>
      </c>
      <c r="CR98" s="353" t="str">
        <f ca="1">+IF(OFFSET('Sanitation Data'!$E$30,0,10*ROW('Sanitation Data'!E92))="","",OFFSET('Sanitation Data'!$E$30,0,10*ROW('Sanitation Data'!E92)))</f>
        <v/>
      </c>
      <c r="CS98" s="353" t="str">
        <f ca="1">+IF(OFFSET('Sanitation Data'!$E$31,0,10*ROW('Sanitation Data'!E92))="","",OFFSET('Sanitation Data'!$E$31,0,10*ROW('Sanitation Data'!E92)))</f>
        <v/>
      </c>
      <c r="CT98" s="353" t="str">
        <f ca="1">+IF(OFFSET('Sanitation Data'!$E$32,0,10*ROW('Sanitation Data'!E92))="","",OFFSET('Sanitation Data'!$E$32,0,10*ROW('Sanitation Data'!E92)))</f>
        <v/>
      </c>
      <c r="CU98" s="353" t="str">
        <f ca="1">+IF(OFFSET('Sanitation Data'!$F$28,0,10*ROW('Sanitation Data'!F92))="","",OFFSET('Sanitation Data'!$F$28,0,10*ROW('Sanitation Data'!F92)))</f>
        <v/>
      </c>
      <c r="CV98" s="353" t="str">
        <f ca="1">+IF(OFFSET('Sanitation Data'!$F$29,0,10*ROW('Sanitation Data'!F92))="","",OFFSET('Sanitation Data'!$F$29,0,10*ROW('Sanitation Data'!F92)))</f>
        <v/>
      </c>
      <c r="CW98" s="353" t="str">
        <f ca="1">+IF(OFFSET('Sanitation Data'!$F$30,0,10*ROW('Sanitation Data'!F92))="","",OFFSET('Sanitation Data'!$F$30,0,10*ROW('Sanitation Data'!F92)))</f>
        <v/>
      </c>
      <c r="CX98" s="353" t="str">
        <f ca="1">+IF(OFFSET('Sanitation Data'!$F$31,0,10*ROW('Sanitation Data'!F92))="","",OFFSET('Sanitation Data'!$F$31,0,10*ROW('Sanitation Data'!F92)))</f>
        <v/>
      </c>
      <c r="CY98" s="353" t="str">
        <f ca="1">+IF(OFFSET('Sanitation Data'!$F$32,0,10*ROW('Sanitation Data'!F92))="","",OFFSET('Sanitation Data'!$F$32,0,10*ROW('Sanitation Data'!F92)))</f>
        <v/>
      </c>
      <c r="CZ98" s="353" t="str">
        <f ca="1">+IF(OFFSET('Sanitation Data'!$G$28,0,10*ROW('Sanitation Data'!G92))="","",OFFSET('Sanitation Data'!$G$28,0,10*ROW('Sanitation Data'!G92)))</f>
        <v/>
      </c>
      <c r="DA98" s="353" t="str">
        <f ca="1">+IF(OFFSET('Sanitation Data'!$G$29,0,10*ROW('Sanitation Data'!G92))="","",OFFSET('Sanitation Data'!$G$29,0,10*ROW('Sanitation Data'!G92)))</f>
        <v/>
      </c>
      <c r="DB98" s="353" t="str">
        <f ca="1">+IF(OFFSET('Sanitation Data'!$G$30,0,10*ROW('Sanitation Data'!G92))="","",OFFSET('Sanitation Data'!$G$30,0,10*ROW('Sanitation Data'!G92)))</f>
        <v/>
      </c>
      <c r="DC98" s="353" t="str">
        <f ca="1">+IF(OFFSET('Sanitation Data'!$G$31,0,10*ROW('Sanitation Data'!G92))="","",OFFSET('Sanitation Data'!$G$31,0,10*ROW('Sanitation Data'!G92)))</f>
        <v/>
      </c>
      <c r="DD98" s="353" t="str">
        <f ca="1">+IF(OFFSET('Sanitation Data'!$G$32,0,10*ROW('Sanitation Data'!G92))="","",OFFSET('Sanitation Data'!$G$32,0,10*ROW('Sanitation Data'!G92)))</f>
        <v/>
      </c>
      <c r="DE98" s="353" t="str">
        <f ca="1">+IF(OFFSET('Sanitation Data'!$H$28,0,10*ROW('Sanitation Data'!H92))="","",OFFSET('Sanitation Data'!$H$28,0,10*ROW('Sanitation Data'!H92)))</f>
        <v/>
      </c>
      <c r="DF98" s="353" t="str">
        <f ca="1">+IF(OFFSET('Sanitation Data'!$H$29,0,10*ROW('Sanitation Data'!H92))="","",OFFSET('Sanitation Data'!$H$29,0,10*ROW('Sanitation Data'!H92)))</f>
        <v/>
      </c>
      <c r="DG98" s="353" t="str">
        <f ca="1">+IF(OFFSET('Sanitation Data'!$H$30,0,10*ROW('Sanitation Data'!H92))="","",OFFSET('Sanitation Data'!$H$30,0,10*ROW('Sanitation Data'!H92)))</f>
        <v/>
      </c>
      <c r="DH98" s="353" t="str">
        <f ca="1">+IF(OFFSET('Sanitation Data'!$H$31,0,10*ROW('Sanitation Data'!H92))="","",OFFSET('Sanitation Data'!$H$31,0,10*ROW('Sanitation Data'!H92)))</f>
        <v/>
      </c>
      <c r="DI98" s="353" t="str">
        <f ca="1">+IF(OFFSET('Sanitation Data'!$H$32,0,10*ROW('Sanitation Data'!H92))="","",OFFSET('Sanitation Data'!$H$32,0,10*ROW('Sanitation Data'!H92)))</f>
        <v/>
      </c>
      <c r="DJ98" s="353" t="str">
        <f ca="1">+IF(OFFSET('Sanitation Data'!$I$28,0,10*ROW('Sanitation Data'!I92))="","",OFFSET('Sanitation Data'!$I$28,0,10*ROW('Sanitation Data'!I92)))</f>
        <v/>
      </c>
      <c r="DK98" s="353" t="str">
        <f ca="1">+IF(OFFSET('Sanitation Data'!$I$29,0,10*ROW('Sanitation Data'!I92))="","",OFFSET('Sanitation Data'!$I$29,0,10*ROW('Sanitation Data'!I92)))</f>
        <v/>
      </c>
      <c r="DL98" s="353" t="str">
        <f ca="1">+IF(OFFSET('Sanitation Data'!$I$30,0,10*ROW('Sanitation Data'!I92))="","",OFFSET('Sanitation Data'!$I$30,0,10*ROW('Sanitation Data'!I92)))</f>
        <v/>
      </c>
      <c r="DM98" s="353" t="str">
        <f ca="1">+IF(OFFSET('Sanitation Data'!$I$31,0,10*ROW('Sanitation Data'!I92))="","",OFFSET('Sanitation Data'!$I$31,0,10*ROW('Sanitation Data'!I92)))</f>
        <v/>
      </c>
      <c r="DN98" s="353" t="str">
        <f ca="1">+IF(OFFSET('Sanitation Data'!$I$32,0,10*ROW('Sanitation Data'!I92))="","",OFFSET('Sanitation Data'!$I$32,0,10*ROW('Sanitation Data'!I92)))</f>
        <v/>
      </c>
      <c r="DO98" s="353" t="str">
        <f ca="1">+IF(OFFSET('Hygiene Data'!$D$11,0,10*ROW('Hygiene Data'!D92))="","",OFFSET('Hygiene Data'!$D$11,0,10*ROW('Hygiene Data'!D92)))</f>
        <v/>
      </c>
      <c r="DP98" s="353" t="str">
        <f ca="1">+IF(OFFSET('Hygiene Data'!$D$12,0,10*ROW('Hygiene Data'!D92))="","",OFFSET('Hygiene Data'!$D$12,0,10*ROW('Hygiene Data'!D92)))</f>
        <v/>
      </c>
      <c r="DQ98" s="353" t="str">
        <f ca="1">+IF(OFFSET('Hygiene Data'!$D$13,0,10*ROW('Hygiene Data'!D92))="","",OFFSET('Hygiene Data'!$D$13,0,10*ROW('Hygiene Data'!D92)))</f>
        <v/>
      </c>
      <c r="DR98" s="353" t="str">
        <f ca="1">+IF(OFFSET('Hygiene Data'!$E$11,0,10*ROW('Hygiene Data'!E92))="","",OFFSET('Hygiene Data'!$E$11,0,10*ROW('Hygiene Data'!E92)))</f>
        <v/>
      </c>
      <c r="DS98" s="353" t="str">
        <f ca="1">+IF(OFFSET('Hygiene Data'!$E$12,0,10*ROW('Hygiene Data'!E92))="","",OFFSET('Hygiene Data'!$E$12,0,10*ROW('Hygiene Data'!E92)))</f>
        <v/>
      </c>
      <c r="DT98" s="353" t="str">
        <f ca="1">+IF(OFFSET('Hygiene Data'!$E$13,0,10*ROW('Hygiene Data'!E92))="","",OFFSET('Hygiene Data'!$E$13,0,10*ROW('Hygiene Data'!E92)))</f>
        <v/>
      </c>
      <c r="DU98" s="353" t="str">
        <f ca="1">+IF(OFFSET('Hygiene Data'!$F$11,0,10*ROW('Hygiene Data'!F92))="","",OFFSET('Hygiene Data'!$F$11,0,10*ROW('Hygiene Data'!F92)))</f>
        <v/>
      </c>
      <c r="DV98" s="353" t="str">
        <f ca="1">+IF(OFFSET('Hygiene Data'!$F$12,0,10*ROW('Hygiene Data'!F92))="","",OFFSET('Hygiene Data'!$F$12,0,10*ROW('Hygiene Data'!F92)))</f>
        <v/>
      </c>
      <c r="DW98" s="353" t="str">
        <f ca="1">+IF(OFFSET('Hygiene Data'!$F$13,0,10*ROW('Hygiene Data'!F92))="","",OFFSET('Hygiene Data'!$F$13,0,10*ROW('Hygiene Data'!F92)))</f>
        <v/>
      </c>
      <c r="DX98" s="353" t="str">
        <f ca="1">+IF(OFFSET('Hygiene Data'!$G$11,0,10*ROW('Hygiene Data'!G92))="","",OFFSET('Hygiene Data'!$G$11,0,10*ROW('Hygiene Data'!G92)))</f>
        <v/>
      </c>
      <c r="DY98" s="353" t="str">
        <f ca="1">+IF(OFFSET('Hygiene Data'!$G$12,0,10*ROW('Hygiene Data'!G92))="","",OFFSET('Hygiene Data'!$G$12,0,10*ROW('Hygiene Data'!G92)))</f>
        <v/>
      </c>
      <c r="DZ98" s="353" t="str">
        <f ca="1">+IF(OFFSET('Hygiene Data'!$G$13,0,10*ROW('Hygiene Data'!G92))="","",OFFSET('Hygiene Data'!$G$13,0,10*ROW('Hygiene Data'!G92)))</f>
        <v/>
      </c>
      <c r="EA98" s="353" t="str">
        <f ca="1">+IF(OFFSET('Hygiene Data'!$H$11,0,10*ROW('Hygiene Data'!H92))="","",OFFSET('Hygiene Data'!$H$11,0,10*ROW('Hygiene Data'!H92)))</f>
        <v/>
      </c>
      <c r="EB98" s="353" t="str">
        <f ca="1">+IF(OFFSET('Hygiene Data'!$H$12,0,10*ROW('Hygiene Data'!H92))="","",OFFSET('Hygiene Data'!$H$12,0,10*ROW('Hygiene Data'!H92)))</f>
        <v/>
      </c>
      <c r="EC98" s="353" t="str">
        <f ca="1">+IF(OFFSET('Hygiene Data'!$H$13,0,10*ROW('Hygiene Data'!H92))="","",OFFSET('Hygiene Data'!$H$13,0,10*ROW('Hygiene Data'!H92)))</f>
        <v/>
      </c>
      <c r="ED98" s="353" t="str">
        <f ca="1">+IF(OFFSET('Hygiene Data'!$I$11,0,10*ROW('Hygiene Data'!I92))="","",OFFSET('Hygiene Data'!$I$11,0,10*ROW('Hygiene Data'!I92)))</f>
        <v/>
      </c>
      <c r="EE98" s="353" t="str">
        <f ca="1">+IF(OFFSET('Hygiene Data'!$I$12,0,10*ROW('Hygiene Data'!I92))="","",OFFSET('Hygiene Data'!$I$12,0,10*ROW('Hygiene Data'!I92)))</f>
        <v/>
      </c>
      <c r="EF98" s="353" t="str">
        <f ca="1">+IF(OFFSET('Hygiene Data'!$I$13,0,10*ROW('Hygiene Data'!I92))="","",OFFSET('Hygiene Data'!$I$13,0,10*ROW('Hygiene Data'!I92)))</f>
        <v/>
      </c>
    </row>
    <row r="99" spans="1:136" x14ac:dyDescent="0.25">
      <c r="A99" s="462" t="str">
        <f ca="1">+IF(OFFSET('Water Data'!$B$2,0,10*ROW('Water Data'!E93))="","",OFFSET('Water Data'!$B$2,0,10*ROW('Water Data'!E93)))</f>
        <v/>
      </c>
      <c r="B99" s="46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89" t="str">
        <f t="shared" ca="1" si="1"/>
        <v/>
      </c>
      <c r="D99" s="49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6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3" t="str">
        <f ca="1">+IF(OFFSET('Water Data'!$D$27,0,10*ROW('Water Data'!D93))="","",OFFSET('Water Data'!$D$27,0,10*ROW('Water Data'!D93)))</f>
        <v/>
      </c>
      <c r="BT99" s="353" t="str">
        <f ca="1">+IF(OFFSET('Water Data'!$D$28,0,10*ROW('Water Data'!D93))="","",OFFSET('Water Data'!$D$28,0,10*ROW('Water Data'!D93)))</f>
        <v/>
      </c>
      <c r="BU99" s="353" t="str">
        <f ca="1">+IF(OFFSET('Water Data'!$D$29,0,10*ROW('Water Data'!D93))="","",OFFSET('Water Data'!$D$29,0,10*ROW('Water Data'!D93)))</f>
        <v/>
      </c>
      <c r="BV99" s="353" t="str">
        <f ca="1">+IF(OFFSET('Water Data'!$E$27,0,10*ROW('Water Data'!E93))="","",OFFSET('Water Data'!$E$27,0,10*ROW('Water Data'!E93)))</f>
        <v/>
      </c>
      <c r="BW99" s="353" t="str">
        <f ca="1">+IF(OFFSET('Water Data'!$E$28,0,10*ROW('Water Data'!E93))="","",OFFSET('Water Data'!$E$28,0,10*ROW('Water Data'!E93)))</f>
        <v/>
      </c>
      <c r="BX99" s="353" t="str">
        <f ca="1">+IF(OFFSET('Water Data'!$E$29,0,10*ROW('Water Data'!E93))="","",OFFSET('Water Data'!$E$29,0,10*ROW('Water Data'!E93)))</f>
        <v/>
      </c>
      <c r="BY99" s="353" t="str">
        <f ca="1">+IF(OFFSET('Water Data'!$F$27,0,10*ROW('Water Data'!F93))="","",OFFSET('Water Data'!$F$27,0,10*ROW('Water Data'!F93)))</f>
        <v/>
      </c>
      <c r="BZ99" s="353" t="str">
        <f ca="1">+IF(OFFSET('Water Data'!$F$28,0,10*ROW('Water Data'!F93))="","",OFFSET('Water Data'!$F$28,0,10*ROW('Water Data'!F93)))</f>
        <v/>
      </c>
      <c r="CA99" s="353" t="str">
        <f ca="1">+IF(OFFSET('Water Data'!$F$29,0,10*ROW('Water Data'!F93))="","",OFFSET('Water Data'!$F$29,0,10*ROW('Water Data'!F93)))</f>
        <v/>
      </c>
      <c r="CB99" s="353" t="str">
        <f ca="1">+IF(OFFSET('Water Data'!$G$27,0,10*ROW('Water Data'!G93))="","",OFFSET('Water Data'!$G$27,0,10*ROW('Water Data'!G93)))</f>
        <v/>
      </c>
      <c r="CC99" s="353" t="str">
        <f ca="1">+IF(OFFSET('Water Data'!$G$28,0,10*ROW('Water Data'!G93))="","",OFFSET('Water Data'!$G$28,0,10*ROW('Water Data'!G93)))</f>
        <v/>
      </c>
      <c r="CD99" s="353" t="str">
        <f ca="1">+IF(OFFSET('Water Data'!$G$29,0,10*ROW('Water Data'!G93))="","",OFFSET('Water Data'!$G$29,0,10*ROW('Water Data'!G93)))</f>
        <v/>
      </c>
      <c r="CE99" s="353" t="str">
        <f ca="1">+IF(OFFSET('Water Data'!$H$27,0,10*ROW('Water Data'!H93))="","",OFFSET('Water Data'!$H$27,0,10*ROW('Water Data'!H93)))</f>
        <v/>
      </c>
      <c r="CF99" s="353" t="str">
        <f ca="1">+IF(OFFSET('Water Data'!$H$28,0,10*ROW('Water Data'!H93))="","",OFFSET('Water Data'!$H$28,0,10*ROW('Water Data'!H93)))</f>
        <v/>
      </c>
      <c r="CG99" s="353" t="str">
        <f ca="1">+IF(OFFSET('Water Data'!$H$29,0,10*ROW('Water Data'!H93))="","",OFFSET('Water Data'!$H$29,0,10*ROW('Water Data'!H93)))</f>
        <v/>
      </c>
      <c r="CH99" s="353" t="str">
        <f ca="1">+IF(OFFSET('Water Data'!$I$27,0,10*ROW('Water Data'!I93))="","",OFFSET('Water Data'!$I$27,0,10*ROW('Water Data'!I93)))</f>
        <v/>
      </c>
      <c r="CI99" s="353" t="str">
        <f ca="1">+IF(OFFSET('Water Data'!$I$28,0,10*ROW('Water Data'!I93))="","",OFFSET('Water Data'!$I$28,0,10*ROW('Water Data'!I93)))</f>
        <v/>
      </c>
      <c r="CJ99" s="353" t="str">
        <f ca="1">+IF(OFFSET('Water Data'!$I$29,0,10*ROW('Water Data'!I93))="","",OFFSET('Water Data'!$I$29,0,10*ROW('Water Data'!I93)))</f>
        <v/>
      </c>
      <c r="CK99" s="353" t="str">
        <f ca="1">+IF(OFFSET('Sanitation Data'!$D$28,0,10*ROW('Sanitation Data'!D93))="","",OFFSET('Sanitation Data'!$D$28,0,10*ROW('Sanitation Data'!D93)))</f>
        <v/>
      </c>
      <c r="CL99" s="353" t="str">
        <f ca="1">+IF(OFFSET('Sanitation Data'!$D$29,0,10*ROW('Sanitation Data'!D93))="","",OFFSET('Sanitation Data'!$D$29,0,10*ROW('Sanitation Data'!D93)))</f>
        <v/>
      </c>
      <c r="CM99" s="353" t="str">
        <f ca="1">+IF(OFFSET('Sanitation Data'!$D$30,0,10*ROW('Sanitation Data'!D93))="","",OFFSET('Sanitation Data'!$D$30,0,10*ROW('Sanitation Data'!D93)))</f>
        <v/>
      </c>
      <c r="CN99" s="353" t="str">
        <f ca="1">+IF(OFFSET('Sanitation Data'!$D$31,0,10*ROW('Sanitation Data'!D93))="","",OFFSET('Sanitation Data'!$D$31,0,10*ROW('Sanitation Data'!D93)))</f>
        <v/>
      </c>
      <c r="CO99" s="353" t="str">
        <f ca="1">+IF(OFFSET('Sanitation Data'!$D$32,0,10*ROW('Sanitation Data'!D93))="","",OFFSET('Sanitation Data'!$D$32,0,10*ROW('Sanitation Data'!D93)))</f>
        <v/>
      </c>
      <c r="CP99" s="353" t="str">
        <f ca="1">+IF(OFFSET('Sanitation Data'!$E$28,0,10*ROW('Sanitation Data'!E93))="","",OFFSET('Sanitation Data'!$E$28,0,10*ROW('Sanitation Data'!E93)))</f>
        <v/>
      </c>
      <c r="CQ99" s="353" t="str">
        <f ca="1">+IF(OFFSET('Sanitation Data'!$E$29,0,10*ROW('Sanitation Data'!E93))="","",OFFSET('Sanitation Data'!$E$29,0,10*ROW('Sanitation Data'!E93)))</f>
        <v/>
      </c>
      <c r="CR99" s="353" t="str">
        <f ca="1">+IF(OFFSET('Sanitation Data'!$E$30,0,10*ROW('Sanitation Data'!E93))="","",OFFSET('Sanitation Data'!$E$30,0,10*ROW('Sanitation Data'!E93)))</f>
        <v/>
      </c>
      <c r="CS99" s="353" t="str">
        <f ca="1">+IF(OFFSET('Sanitation Data'!$E$31,0,10*ROW('Sanitation Data'!E93))="","",OFFSET('Sanitation Data'!$E$31,0,10*ROW('Sanitation Data'!E93)))</f>
        <v/>
      </c>
      <c r="CT99" s="353" t="str">
        <f ca="1">+IF(OFFSET('Sanitation Data'!$E$32,0,10*ROW('Sanitation Data'!E93))="","",OFFSET('Sanitation Data'!$E$32,0,10*ROW('Sanitation Data'!E93)))</f>
        <v/>
      </c>
      <c r="CU99" s="353" t="str">
        <f ca="1">+IF(OFFSET('Sanitation Data'!$F$28,0,10*ROW('Sanitation Data'!F93))="","",OFFSET('Sanitation Data'!$F$28,0,10*ROW('Sanitation Data'!F93)))</f>
        <v/>
      </c>
      <c r="CV99" s="353" t="str">
        <f ca="1">+IF(OFFSET('Sanitation Data'!$F$29,0,10*ROW('Sanitation Data'!F93))="","",OFFSET('Sanitation Data'!$F$29,0,10*ROW('Sanitation Data'!F93)))</f>
        <v/>
      </c>
      <c r="CW99" s="353" t="str">
        <f ca="1">+IF(OFFSET('Sanitation Data'!$F$30,0,10*ROW('Sanitation Data'!F93))="","",OFFSET('Sanitation Data'!$F$30,0,10*ROW('Sanitation Data'!F93)))</f>
        <v/>
      </c>
      <c r="CX99" s="353" t="str">
        <f ca="1">+IF(OFFSET('Sanitation Data'!$F$31,0,10*ROW('Sanitation Data'!F93))="","",OFFSET('Sanitation Data'!$F$31,0,10*ROW('Sanitation Data'!F93)))</f>
        <v/>
      </c>
      <c r="CY99" s="353" t="str">
        <f ca="1">+IF(OFFSET('Sanitation Data'!$F$32,0,10*ROW('Sanitation Data'!F93))="","",OFFSET('Sanitation Data'!$F$32,0,10*ROW('Sanitation Data'!F93)))</f>
        <v/>
      </c>
      <c r="CZ99" s="353" t="str">
        <f ca="1">+IF(OFFSET('Sanitation Data'!$G$28,0,10*ROW('Sanitation Data'!G93))="","",OFFSET('Sanitation Data'!$G$28,0,10*ROW('Sanitation Data'!G93)))</f>
        <v/>
      </c>
      <c r="DA99" s="353" t="str">
        <f ca="1">+IF(OFFSET('Sanitation Data'!$G$29,0,10*ROW('Sanitation Data'!G93))="","",OFFSET('Sanitation Data'!$G$29,0,10*ROW('Sanitation Data'!G93)))</f>
        <v/>
      </c>
      <c r="DB99" s="353" t="str">
        <f ca="1">+IF(OFFSET('Sanitation Data'!$G$30,0,10*ROW('Sanitation Data'!G93))="","",OFFSET('Sanitation Data'!$G$30,0,10*ROW('Sanitation Data'!G93)))</f>
        <v/>
      </c>
      <c r="DC99" s="353" t="str">
        <f ca="1">+IF(OFFSET('Sanitation Data'!$G$31,0,10*ROW('Sanitation Data'!G93))="","",OFFSET('Sanitation Data'!$G$31,0,10*ROW('Sanitation Data'!G93)))</f>
        <v/>
      </c>
      <c r="DD99" s="353" t="str">
        <f ca="1">+IF(OFFSET('Sanitation Data'!$G$32,0,10*ROW('Sanitation Data'!G93))="","",OFFSET('Sanitation Data'!$G$32,0,10*ROW('Sanitation Data'!G93)))</f>
        <v/>
      </c>
      <c r="DE99" s="353" t="str">
        <f ca="1">+IF(OFFSET('Sanitation Data'!$H$28,0,10*ROW('Sanitation Data'!H93))="","",OFFSET('Sanitation Data'!$H$28,0,10*ROW('Sanitation Data'!H93)))</f>
        <v/>
      </c>
      <c r="DF99" s="353" t="str">
        <f ca="1">+IF(OFFSET('Sanitation Data'!$H$29,0,10*ROW('Sanitation Data'!H93))="","",OFFSET('Sanitation Data'!$H$29,0,10*ROW('Sanitation Data'!H93)))</f>
        <v/>
      </c>
      <c r="DG99" s="353" t="str">
        <f ca="1">+IF(OFFSET('Sanitation Data'!$H$30,0,10*ROW('Sanitation Data'!H93))="","",OFFSET('Sanitation Data'!$H$30,0,10*ROW('Sanitation Data'!H93)))</f>
        <v/>
      </c>
      <c r="DH99" s="353" t="str">
        <f ca="1">+IF(OFFSET('Sanitation Data'!$H$31,0,10*ROW('Sanitation Data'!H93))="","",OFFSET('Sanitation Data'!$H$31,0,10*ROW('Sanitation Data'!H93)))</f>
        <v/>
      </c>
      <c r="DI99" s="353" t="str">
        <f ca="1">+IF(OFFSET('Sanitation Data'!$H$32,0,10*ROW('Sanitation Data'!H93))="","",OFFSET('Sanitation Data'!$H$32,0,10*ROW('Sanitation Data'!H93)))</f>
        <v/>
      </c>
      <c r="DJ99" s="353" t="str">
        <f ca="1">+IF(OFFSET('Sanitation Data'!$I$28,0,10*ROW('Sanitation Data'!I93))="","",OFFSET('Sanitation Data'!$I$28,0,10*ROW('Sanitation Data'!I93)))</f>
        <v/>
      </c>
      <c r="DK99" s="353" t="str">
        <f ca="1">+IF(OFFSET('Sanitation Data'!$I$29,0,10*ROW('Sanitation Data'!I93))="","",OFFSET('Sanitation Data'!$I$29,0,10*ROW('Sanitation Data'!I93)))</f>
        <v/>
      </c>
      <c r="DL99" s="353" t="str">
        <f ca="1">+IF(OFFSET('Sanitation Data'!$I$30,0,10*ROW('Sanitation Data'!I93))="","",OFFSET('Sanitation Data'!$I$30,0,10*ROW('Sanitation Data'!I93)))</f>
        <v/>
      </c>
      <c r="DM99" s="353" t="str">
        <f ca="1">+IF(OFFSET('Sanitation Data'!$I$31,0,10*ROW('Sanitation Data'!I93))="","",OFFSET('Sanitation Data'!$I$31,0,10*ROW('Sanitation Data'!I93)))</f>
        <v/>
      </c>
      <c r="DN99" s="353" t="str">
        <f ca="1">+IF(OFFSET('Sanitation Data'!$I$32,0,10*ROW('Sanitation Data'!I93))="","",OFFSET('Sanitation Data'!$I$32,0,10*ROW('Sanitation Data'!I93)))</f>
        <v/>
      </c>
      <c r="DO99" s="353" t="str">
        <f ca="1">+IF(OFFSET('Hygiene Data'!$D$11,0,10*ROW('Hygiene Data'!D93))="","",OFFSET('Hygiene Data'!$D$11,0,10*ROW('Hygiene Data'!D93)))</f>
        <v/>
      </c>
      <c r="DP99" s="353" t="str">
        <f ca="1">+IF(OFFSET('Hygiene Data'!$D$12,0,10*ROW('Hygiene Data'!D93))="","",OFFSET('Hygiene Data'!$D$12,0,10*ROW('Hygiene Data'!D93)))</f>
        <v/>
      </c>
      <c r="DQ99" s="353" t="str">
        <f ca="1">+IF(OFFSET('Hygiene Data'!$D$13,0,10*ROW('Hygiene Data'!D93))="","",OFFSET('Hygiene Data'!$D$13,0,10*ROW('Hygiene Data'!D93)))</f>
        <v/>
      </c>
      <c r="DR99" s="353" t="str">
        <f ca="1">+IF(OFFSET('Hygiene Data'!$E$11,0,10*ROW('Hygiene Data'!E93))="","",OFFSET('Hygiene Data'!$E$11,0,10*ROW('Hygiene Data'!E93)))</f>
        <v/>
      </c>
      <c r="DS99" s="353" t="str">
        <f ca="1">+IF(OFFSET('Hygiene Data'!$E$12,0,10*ROW('Hygiene Data'!E93))="","",OFFSET('Hygiene Data'!$E$12,0,10*ROW('Hygiene Data'!E93)))</f>
        <v/>
      </c>
      <c r="DT99" s="353" t="str">
        <f ca="1">+IF(OFFSET('Hygiene Data'!$E$13,0,10*ROW('Hygiene Data'!E93))="","",OFFSET('Hygiene Data'!$E$13,0,10*ROW('Hygiene Data'!E93)))</f>
        <v/>
      </c>
      <c r="DU99" s="353" t="str">
        <f ca="1">+IF(OFFSET('Hygiene Data'!$F$11,0,10*ROW('Hygiene Data'!F93))="","",OFFSET('Hygiene Data'!$F$11,0,10*ROW('Hygiene Data'!F93)))</f>
        <v/>
      </c>
      <c r="DV99" s="353" t="str">
        <f ca="1">+IF(OFFSET('Hygiene Data'!$F$12,0,10*ROW('Hygiene Data'!F93))="","",OFFSET('Hygiene Data'!$F$12,0,10*ROW('Hygiene Data'!F93)))</f>
        <v/>
      </c>
      <c r="DW99" s="353" t="str">
        <f ca="1">+IF(OFFSET('Hygiene Data'!$F$13,0,10*ROW('Hygiene Data'!F93))="","",OFFSET('Hygiene Data'!$F$13,0,10*ROW('Hygiene Data'!F93)))</f>
        <v/>
      </c>
      <c r="DX99" s="353" t="str">
        <f ca="1">+IF(OFFSET('Hygiene Data'!$G$11,0,10*ROW('Hygiene Data'!G93))="","",OFFSET('Hygiene Data'!$G$11,0,10*ROW('Hygiene Data'!G93)))</f>
        <v/>
      </c>
      <c r="DY99" s="353" t="str">
        <f ca="1">+IF(OFFSET('Hygiene Data'!$G$12,0,10*ROW('Hygiene Data'!G93))="","",OFFSET('Hygiene Data'!$G$12,0,10*ROW('Hygiene Data'!G93)))</f>
        <v/>
      </c>
      <c r="DZ99" s="353" t="str">
        <f ca="1">+IF(OFFSET('Hygiene Data'!$G$13,0,10*ROW('Hygiene Data'!G93))="","",OFFSET('Hygiene Data'!$G$13,0,10*ROW('Hygiene Data'!G93)))</f>
        <v/>
      </c>
      <c r="EA99" s="353" t="str">
        <f ca="1">+IF(OFFSET('Hygiene Data'!$H$11,0,10*ROW('Hygiene Data'!H93))="","",OFFSET('Hygiene Data'!$H$11,0,10*ROW('Hygiene Data'!H93)))</f>
        <v/>
      </c>
      <c r="EB99" s="353" t="str">
        <f ca="1">+IF(OFFSET('Hygiene Data'!$H$12,0,10*ROW('Hygiene Data'!H93))="","",OFFSET('Hygiene Data'!$H$12,0,10*ROW('Hygiene Data'!H93)))</f>
        <v/>
      </c>
      <c r="EC99" s="353" t="str">
        <f ca="1">+IF(OFFSET('Hygiene Data'!$H$13,0,10*ROW('Hygiene Data'!H93))="","",OFFSET('Hygiene Data'!$H$13,0,10*ROW('Hygiene Data'!H93)))</f>
        <v/>
      </c>
      <c r="ED99" s="353" t="str">
        <f ca="1">+IF(OFFSET('Hygiene Data'!$I$11,0,10*ROW('Hygiene Data'!I93))="","",OFFSET('Hygiene Data'!$I$11,0,10*ROW('Hygiene Data'!I93)))</f>
        <v/>
      </c>
      <c r="EE99" s="353" t="str">
        <f ca="1">+IF(OFFSET('Hygiene Data'!$I$12,0,10*ROW('Hygiene Data'!I93))="","",OFFSET('Hygiene Data'!$I$12,0,10*ROW('Hygiene Data'!I93)))</f>
        <v/>
      </c>
      <c r="EF99" s="353" t="str">
        <f ca="1">+IF(OFFSET('Hygiene Data'!$I$13,0,10*ROW('Hygiene Data'!I93))="","",OFFSET('Hygiene Data'!$I$13,0,10*ROW('Hygiene Data'!I93)))</f>
        <v/>
      </c>
    </row>
    <row r="100" spans="1:136" x14ac:dyDescent="0.25">
      <c r="A100" s="462" t="str">
        <f ca="1">+IF(OFFSET('Water Data'!$B$2,0,10*ROW('Water Data'!E94))="","",OFFSET('Water Data'!$B$2,0,10*ROW('Water Data'!E94)))</f>
        <v/>
      </c>
      <c r="B100" s="46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89" t="str">
        <f t="shared" ca="1" si="1"/>
        <v/>
      </c>
      <c r="D100" s="49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6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3" t="str">
        <f ca="1">+IF(OFFSET('Water Data'!$D$27,0,10*ROW('Water Data'!D94))="","",OFFSET('Water Data'!$D$27,0,10*ROW('Water Data'!D94)))</f>
        <v/>
      </c>
      <c r="BT100" s="353" t="str">
        <f ca="1">+IF(OFFSET('Water Data'!$D$28,0,10*ROW('Water Data'!D94))="","",OFFSET('Water Data'!$D$28,0,10*ROW('Water Data'!D94)))</f>
        <v/>
      </c>
      <c r="BU100" s="353" t="str">
        <f ca="1">+IF(OFFSET('Water Data'!$D$29,0,10*ROW('Water Data'!D94))="","",OFFSET('Water Data'!$D$29,0,10*ROW('Water Data'!D94)))</f>
        <v/>
      </c>
      <c r="BV100" s="353" t="str">
        <f ca="1">+IF(OFFSET('Water Data'!$E$27,0,10*ROW('Water Data'!E94))="","",OFFSET('Water Data'!$E$27,0,10*ROW('Water Data'!E94)))</f>
        <v/>
      </c>
      <c r="BW100" s="353" t="str">
        <f ca="1">+IF(OFFSET('Water Data'!$E$28,0,10*ROW('Water Data'!E94))="","",OFFSET('Water Data'!$E$28,0,10*ROW('Water Data'!E94)))</f>
        <v/>
      </c>
      <c r="BX100" s="353" t="str">
        <f ca="1">+IF(OFFSET('Water Data'!$E$29,0,10*ROW('Water Data'!E94))="","",OFFSET('Water Data'!$E$29,0,10*ROW('Water Data'!E94)))</f>
        <v/>
      </c>
      <c r="BY100" s="353" t="str">
        <f ca="1">+IF(OFFSET('Water Data'!$F$27,0,10*ROW('Water Data'!F94))="","",OFFSET('Water Data'!$F$27,0,10*ROW('Water Data'!F94)))</f>
        <v/>
      </c>
      <c r="BZ100" s="353" t="str">
        <f ca="1">+IF(OFFSET('Water Data'!$F$28,0,10*ROW('Water Data'!F94))="","",OFFSET('Water Data'!$F$28,0,10*ROW('Water Data'!F94)))</f>
        <v/>
      </c>
      <c r="CA100" s="353" t="str">
        <f ca="1">+IF(OFFSET('Water Data'!$F$29,0,10*ROW('Water Data'!F94))="","",OFFSET('Water Data'!$F$29,0,10*ROW('Water Data'!F94)))</f>
        <v/>
      </c>
      <c r="CB100" s="353" t="str">
        <f ca="1">+IF(OFFSET('Water Data'!$G$27,0,10*ROW('Water Data'!G94))="","",OFFSET('Water Data'!$G$27,0,10*ROW('Water Data'!G94)))</f>
        <v/>
      </c>
      <c r="CC100" s="353" t="str">
        <f ca="1">+IF(OFFSET('Water Data'!$G$28,0,10*ROW('Water Data'!G94))="","",OFFSET('Water Data'!$G$28,0,10*ROW('Water Data'!G94)))</f>
        <v/>
      </c>
      <c r="CD100" s="353" t="str">
        <f ca="1">+IF(OFFSET('Water Data'!$G$29,0,10*ROW('Water Data'!G94))="","",OFFSET('Water Data'!$G$29,0,10*ROW('Water Data'!G94)))</f>
        <v/>
      </c>
      <c r="CE100" s="353" t="str">
        <f ca="1">+IF(OFFSET('Water Data'!$H$27,0,10*ROW('Water Data'!H94))="","",OFFSET('Water Data'!$H$27,0,10*ROW('Water Data'!H94)))</f>
        <v/>
      </c>
      <c r="CF100" s="353" t="str">
        <f ca="1">+IF(OFFSET('Water Data'!$H$28,0,10*ROW('Water Data'!H94))="","",OFFSET('Water Data'!$H$28,0,10*ROW('Water Data'!H94)))</f>
        <v/>
      </c>
      <c r="CG100" s="353" t="str">
        <f ca="1">+IF(OFFSET('Water Data'!$H$29,0,10*ROW('Water Data'!H94))="","",OFFSET('Water Data'!$H$29,0,10*ROW('Water Data'!H94)))</f>
        <v/>
      </c>
      <c r="CH100" s="353" t="str">
        <f ca="1">+IF(OFFSET('Water Data'!$I$27,0,10*ROW('Water Data'!I94))="","",OFFSET('Water Data'!$I$27,0,10*ROW('Water Data'!I94)))</f>
        <v/>
      </c>
      <c r="CI100" s="353" t="str">
        <f ca="1">+IF(OFFSET('Water Data'!$I$28,0,10*ROW('Water Data'!I94))="","",OFFSET('Water Data'!$I$28,0,10*ROW('Water Data'!I94)))</f>
        <v/>
      </c>
      <c r="CJ100" s="353" t="str">
        <f ca="1">+IF(OFFSET('Water Data'!$I$29,0,10*ROW('Water Data'!I94))="","",OFFSET('Water Data'!$I$29,0,10*ROW('Water Data'!I94)))</f>
        <v/>
      </c>
      <c r="CK100" s="353" t="str">
        <f ca="1">+IF(OFFSET('Sanitation Data'!$D$28,0,10*ROW('Sanitation Data'!D94))="","",OFFSET('Sanitation Data'!$D$28,0,10*ROW('Sanitation Data'!D94)))</f>
        <v/>
      </c>
      <c r="CL100" s="353" t="str">
        <f ca="1">+IF(OFFSET('Sanitation Data'!$D$29,0,10*ROW('Sanitation Data'!D94))="","",OFFSET('Sanitation Data'!$D$29,0,10*ROW('Sanitation Data'!D94)))</f>
        <v/>
      </c>
      <c r="CM100" s="353" t="str">
        <f ca="1">+IF(OFFSET('Sanitation Data'!$D$30,0,10*ROW('Sanitation Data'!D94))="","",OFFSET('Sanitation Data'!$D$30,0,10*ROW('Sanitation Data'!D94)))</f>
        <v/>
      </c>
      <c r="CN100" s="353" t="str">
        <f ca="1">+IF(OFFSET('Sanitation Data'!$D$31,0,10*ROW('Sanitation Data'!D94))="","",OFFSET('Sanitation Data'!$D$31,0,10*ROW('Sanitation Data'!D94)))</f>
        <v/>
      </c>
      <c r="CO100" s="353" t="str">
        <f ca="1">+IF(OFFSET('Sanitation Data'!$D$32,0,10*ROW('Sanitation Data'!D94))="","",OFFSET('Sanitation Data'!$D$32,0,10*ROW('Sanitation Data'!D94)))</f>
        <v/>
      </c>
      <c r="CP100" s="353" t="str">
        <f ca="1">+IF(OFFSET('Sanitation Data'!$E$28,0,10*ROW('Sanitation Data'!E94))="","",OFFSET('Sanitation Data'!$E$28,0,10*ROW('Sanitation Data'!E94)))</f>
        <v/>
      </c>
      <c r="CQ100" s="353" t="str">
        <f ca="1">+IF(OFFSET('Sanitation Data'!$E$29,0,10*ROW('Sanitation Data'!E94))="","",OFFSET('Sanitation Data'!$E$29,0,10*ROW('Sanitation Data'!E94)))</f>
        <v/>
      </c>
      <c r="CR100" s="353" t="str">
        <f ca="1">+IF(OFFSET('Sanitation Data'!$E$30,0,10*ROW('Sanitation Data'!E94))="","",OFFSET('Sanitation Data'!$E$30,0,10*ROW('Sanitation Data'!E94)))</f>
        <v/>
      </c>
      <c r="CS100" s="353" t="str">
        <f ca="1">+IF(OFFSET('Sanitation Data'!$E$31,0,10*ROW('Sanitation Data'!E94))="","",OFFSET('Sanitation Data'!$E$31,0,10*ROW('Sanitation Data'!E94)))</f>
        <v/>
      </c>
      <c r="CT100" s="353" t="str">
        <f ca="1">+IF(OFFSET('Sanitation Data'!$E$32,0,10*ROW('Sanitation Data'!E94))="","",OFFSET('Sanitation Data'!$E$32,0,10*ROW('Sanitation Data'!E94)))</f>
        <v/>
      </c>
      <c r="CU100" s="353" t="str">
        <f ca="1">+IF(OFFSET('Sanitation Data'!$F$28,0,10*ROW('Sanitation Data'!F94))="","",OFFSET('Sanitation Data'!$F$28,0,10*ROW('Sanitation Data'!F94)))</f>
        <v/>
      </c>
      <c r="CV100" s="353" t="str">
        <f ca="1">+IF(OFFSET('Sanitation Data'!$F$29,0,10*ROW('Sanitation Data'!F94))="","",OFFSET('Sanitation Data'!$F$29,0,10*ROW('Sanitation Data'!F94)))</f>
        <v/>
      </c>
      <c r="CW100" s="353" t="str">
        <f ca="1">+IF(OFFSET('Sanitation Data'!$F$30,0,10*ROW('Sanitation Data'!F94))="","",OFFSET('Sanitation Data'!$F$30,0,10*ROW('Sanitation Data'!F94)))</f>
        <v/>
      </c>
      <c r="CX100" s="353" t="str">
        <f ca="1">+IF(OFFSET('Sanitation Data'!$F$31,0,10*ROW('Sanitation Data'!F94))="","",OFFSET('Sanitation Data'!$F$31,0,10*ROW('Sanitation Data'!F94)))</f>
        <v/>
      </c>
      <c r="CY100" s="353" t="str">
        <f ca="1">+IF(OFFSET('Sanitation Data'!$F$32,0,10*ROW('Sanitation Data'!F94))="","",OFFSET('Sanitation Data'!$F$32,0,10*ROW('Sanitation Data'!F94)))</f>
        <v/>
      </c>
      <c r="CZ100" s="353" t="str">
        <f ca="1">+IF(OFFSET('Sanitation Data'!$G$28,0,10*ROW('Sanitation Data'!G94))="","",OFFSET('Sanitation Data'!$G$28,0,10*ROW('Sanitation Data'!G94)))</f>
        <v/>
      </c>
      <c r="DA100" s="353" t="str">
        <f ca="1">+IF(OFFSET('Sanitation Data'!$G$29,0,10*ROW('Sanitation Data'!G94))="","",OFFSET('Sanitation Data'!$G$29,0,10*ROW('Sanitation Data'!G94)))</f>
        <v/>
      </c>
      <c r="DB100" s="353" t="str">
        <f ca="1">+IF(OFFSET('Sanitation Data'!$G$30,0,10*ROW('Sanitation Data'!G94))="","",OFFSET('Sanitation Data'!$G$30,0,10*ROW('Sanitation Data'!G94)))</f>
        <v/>
      </c>
      <c r="DC100" s="353" t="str">
        <f ca="1">+IF(OFFSET('Sanitation Data'!$G$31,0,10*ROW('Sanitation Data'!G94))="","",OFFSET('Sanitation Data'!$G$31,0,10*ROW('Sanitation Data'!G94)))</f>
        <v/>
      </c>
      <c r="DD100" s="353" t="str">
        <f ca="1">+IF(OFFSET('Sanitation Data'!$G$32,0,10*ROW('Sanitation Data'!G94))="","",OFFSET('Sanitation Data'!$G$32,0,10*ROW('Sanitation Data'!G94)))</f>
        <v/>
      </c>
      <c r="DE100" s="353" t="str">
        <f ca="1">+IF(OFFSET('Sanitation Data'!$H$28,0,10*ROW('Sanitation Data'!H94))="","",OFFSET('Sanitation Data'!$H$28,0,10*ROW('Sanitation Data'!H94)))</f>
        <v/>
      </c>
      <c r="DF100" s="353" t="str">
        <f ca="1">+IF(OFFSET('Sanitation Data'!$H$29,0,10*ROW('Sanitation Data'!H94))="","",OFFSET('Sanitation Data'!$H$29,0,10*ROW('Sanitation Data'!H94)))</f>
        <v/>
      </c>
      <c r="DG100" s="353" t="str">
        <f ca="1">+IF(OFFSET('Sanitation Data'!$H$30,0,10*ROW('Sanitation Data'!H94))="","",OFFSET('Sanitation Data'!$H$30,0,10*ROW('Sanitation Data'!H94)))</f>
        <v/>
      </c>
      <c r="DH100" s="353" t="str">
        <f ca="1">+IF(OFFSET('Sanitation Data'!$H$31,0,10*ROW('Sanitation Data'!H94))="","",OFFSET('Sanitation Data'!$H$31,0,10*ROW('Sanitation Data'!H94)))</f>
        <v/>
      </c>
      <c r="DI100" s="353" t="str">
        <f ca="1">+IF(OFFSET('Sanitation Data'!$H$32,0,10*ROW('Sanitation Data'!H94))="","",OFFSET('Sanitation Data'!$H$32,0,10*ROW('Sanitation Data'!H94)))</f>
        <v/>
      </c>
      <c r="DJ100" s="353" t="str">
        <f ca="1">+IF(OFFSET('Sanitation Data'!$I$28,0,10*ROW('Sanitation Data'!I94))="","",OFFSET('Sanitation Data'!$I$28,0,10*ROW('Sanitation Data'!I94)))</f>
        <v/>
      </c>
      <c r="DK100" s="353" t="str">
        <f ca="1">+IF(OFFSET('Sanitation Data'!$I$29,0,10*ROW('Sanitation Data'!I94))="","",OFFSET('Sanitation Data'!$I$29,0,10*ROW('Sanitation Data'!I94)))</f>
        <v/>
      </c>
      <c r="DL100" s="353" t="str">
        <f ca="1">+IF(OFFSET('Sanitation Data'!$I$30,0,10*ROW('Sanitation Data'!I94))="","",OFFSET('Sanitation Data'!$I$30,0,10*ROW('Sanitation Data'!I94)))</f>
        <v/>
      </c>
      <c r="DM100" s="353" t="str">
        <f ca="1">+IF(OFFSET('Sanitation Data'!$I$31,0,10*ROW('Sanitation Data'!I94))="","",OFFSET('Sanitation Data'!$I$31,0,10*ROW('Sanitation Data'!I94)))</f>
        <v/>
      </c>
      <c r="DN100" s="353" t="str">
        <f ca="1">+IF(OFFSET('Sanitation Data'!$I$32,0,10*ROW('Sanitation Data'!I94))="","",OFFSET('Sanitation Data'!$I$32,0,10*ROW('Sanitation Data'!I94)))</f>
        <v/>
      </c>
      <c r="DO100" s="353" t="str">
        <f ca="1">+IF(OFFSET('Hygiene Data'!$D$11,0,10*ROW('Hygiene Data'!D94))="","",OFFSET('Hygiene Data'!$D$11,0,10*ROW('Hygiene Data'!D94)))</f>
        <v/>
      </c>
      <c r="DP100" s="353" t="str">
        <f ca="1">+IF(OFFSET('Hygiene Data'!$D$12,0,10*ROW('Hygiene Data'!D94))="","",OFFSET('Hygiene Data'!$D$12,0,10*ROW('Hygiene Data'!D94)))</f>
        <v/>
      </c>
      <c r="DQ100" s="353" t="str">
        <f ca="1">+IF(OFFSET('Hygiene Data'!$D$13,0,10*ROW('Hygiene Data'!D94))="","",OFFSET('Hygiene Data'!$D$13,0,10*ROW('Hygiene Data'!D94)))</f>
        <v/>
      </c>
      <c r="DR100" s="353" t="str">
        <f ca="1">+IF(OFFSET('Hygiene Data'!$E$11,0,10*ROW('Hygiene Data'!E94))="","",OFFSET('Hygiene Data'!$E$11,0,10*ROW('Hygiene Data'!E94)))</f>
        <v/>
      </c>
      <c r="DS100" s="353" t="str">
        <f ca="1">+IF(OFFSET('Hygiene Data'!$E$12,0,10*ROW('Hygiene Data'!E94))="","",OFFSET('Hygiene Data'!$E$12,0,10*ROW('Hygiene Data'!E94)))</f>
        <v/>
      </c>
      <c r="DT100" s="353" t="str">
        <f ca="1">+IF(OFFSET('Hygiene Data'!$E$13,0,10*ROW('Hygiene Data'!E94))="","",OFFSET('Hygiene Data'!$E$13,0,10*ROW('Hygiene Data'!E94)))</f>
        <v/>
      </c>
      <c r="DU100" s="353" t="str">
        <f ca="1">+IF(OFFSET('Hygiene Data'!$F$11,0,10*ROW('Hygiene Data'!F94))="","",OFFSET('Hygiene Data'!$F$11,0,10*ROW('Hygiene Data'!F94)))</f>
        <v/>
      </c>
      <c r="DV100" s="353" t="str">
        <f ca="1">+IF(OFFSET('Hygiene Data'!$F$12,0,10*ROW('Hygiene Data'!F94))="","",OFFSET('Hygiene Data'!$F$12,0,10*ROW('Hygiene Data'!F94)))</f>
        <v/>
      </c>
      <c r="DW100" s="353" t="str">
        <f ca="1">+IF(OFFSET('Hygiene Data'!$F$13,0,10*ROW('Hygiene Data'!F94))="","",OFFSET('Hygiene Data'!$F$13,0,10*ROW('Hygiene Data'!F94)))</f>
        <v/>
      </c>
      <c r="DX100" s="353" t="str">
        <f ca="1">+IF(OFFSET('Hygiene Data'!$G$11,0,10*ROW('Hygiene Data'!G94))="","",OFFSET('Hygiene Data'!$G$11,0,10*ROW('Hygiene Data'!G94)))</f>
        <v/>
      </c>
      <c r="DY100" s="353" t="str">
        <f ca="1">+IF(OFFSET('Hygiene Data'!$G$12,0,10*ROW('Hygiene Data'!G94))="","",OFFSET('Hygiene Data'!$G$12,0,10*ROW('Hygiene Data'!G94)))</f>
        <v/>
      </c>
      <c r="DZ100" s="353" t="str">
        <f ca="1">+IF(OFFSET('Hygiene Data'!$G$13,0,10*ROW('Hygiene Data'!G94))="","",OFFSET('Hygiene Data'!$G$13,0,10*ROW('Hygiene Data'!G94)))</f>
        <v/>
      </c>
      <c r="EA100" s="353" t="str">
        <f ca="1">+IF(OFFSET('Hygiene Data'!$H$11,0,10*ROW('Hygiene Data'!H94))="","",OFFSET('Hygiene Data'!$H$11,0,10*ROW('Hygiene Data'!H94)))</f>
        <v/>
      </c>
      <c r="EB100" s="353" t="str">
        <f ca="1">+IF(OFFSET('Hygiene Data'!$H$12,0,10*ROW('Hygiene Data'!H94))="","",OFFSET('Hygiene Data'!$H$12,0,10*ROW('Hygiene Data'!H94)))</f>
        <v/>
      </c>
      <c r="EC100" s="353" t="str">
        <f ca="1">+IF(OFFSET('Hygiene Data'!$H$13,0,10*ROW('Hygiene Data'!H94))="","",OFFSET('Hygiene Data'!$H$13,0,10*ROW('Hygiene Data'!H94)))</f>
        <v/>
      </c>
      <c r="ED100" s="353" t="str">
        <f ca="1">+IF(OFFSET('Hygiene Data'!$I$11,0,10*ROW('Hygiene Data'!I94))="","",OFFSET('Hygiene Data'!$I$11,0,10*ROW('Hygiene Data'!I94)))</f>
        <v/>
      </c>
      <c r="EE100" s="353" t="str">
        <f ca="1">+IF(OFFSET('Hygiene Data'!$I$12,0,10*ROW('Hygiene Data'!I94))="","",OFFSET('Hygiene Data'!$I$12,0,10*ROW('Hygiene Data'!I94)))</f>
        <v/>
      </c>
      <c r="EF100" s="353" t="str">
        <f ca="1">+IF(OFFSET('Hygiene Data'!$I$13,0,10*ROW('Hygiene Data'!I94))="","",OFFSET('Hygiene Data'!$I$13,0,10*ROW('Hygiene Data'!I94)))</f>
        <v/>
      </c>
    </row>
    <row r="101" spans="1:136" x14ac:dyDescent="0.25">
      <c r="A101" s="462" t="str">
        <f ca="1">+IF(OFFSET('Water Data'!$B$2,0,10*ROW('Water Data'!E95))="","",OFFSET('Water Data'!$B$2,0,10*ROW('Water Data'!E95)))</f>
        <v/>
      </c>
      <c r="B101" s="46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89" t="str">
        <f t="shared" ca="1" si="1"/>
        <v/>
      </c>
      <c r="D101" s="49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6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3" t="str">
        <f ca="1">+IF(OFFSET('Water Data'!$D$27,0,10*ROW('Water Data'!D95))="","",OFFSET('Water Data'!$D$27,0,10*ROW('Water Data'!D95)))</f>
        <v/>
      </c>
      <c r="BT101" s="353" t="str">
        <f ca="1">+IF(OFFSET('Water Data'!$D$28,0,10*ROW('Water Data'!D95))="","",OFFSET('Water Data'!$D$28,0,10*ROW('Water Data'!D95)))</f>
        <v/>
      </c>
      <c r="BU101" s="353" t="str">
        <f ca="1">+IF(OFFSET('Water Data'!$D$29,0,10*ROW('Water Data'!D95))="","",OFFSET('Water Data'!$D$29,0,10*ROW('Water Data'!D95)))</f>
        <v/>
      </c>
      <c r="BV101" s="353" t="str">
        <f ca="1">+IF(OFFSET('Water Data'!$E$27,0,10*ROW('Water Data'!E95))="","",OFFSET('Water Data'!$E$27,0,10*ROW('Water Data'!E95)))</f>
        <v/>
      </c>
      <c r="BW101" s="353" t="str">
        <f ca="1">+IF(OFFSET('Water Data'!$E$28,0,10*ROW('Water Data'!E95))="","",OFFSET('Water Data'!$E$28,0,10*ROW('Water Data'!E95)))</f>
        <v/>
      </c>
      <c r="BX101" s="353" t="str">
        <f ca="1">+IF(OFFSET('Water Data'!$E$29,0,10*ROW('Water Data'!E95))="","",OFFSET('Water Data'!$E$29,0,10*ROW('Water Data'!E95)))</f>
        <v/>
      </c>
      <c r="BY101" s="353" t="str">
        <f ca="1">+IF(OFFSET('Water Data'!$F$27,0,10*ROW('Water Data'!F95))="","",OFFSET('Water Data'!$F$27,0,10*ROW('Water Data'!F95)))</f>
        <v/>
      </c>
      <c r="BZ101" s="353" t="str">
        <f ca="1">+IF(OFFSET('Water Data'!$F$28,0,10*ROW('Water Data'!F95))="","",OFFSET('Water Data'!$F$28,0,10*ROW('Water Data'!F95)))</f>
        <v/>
      </c>
      <c r="CA101" s="353" t="str">
        <f ca="1">+IF(OFFSET('Water Data'!$F$29,0,10*ROW('Water Data'!F95))="","",OFFSET('Water Data'!$F$29,0,10*ROW('Water Data'!F95)))</f>
        <v/>
      </c>
      <c r="CB101" s="353" t="str">
        <f ca="1">+IF(OFFSET('Water Data'!$G$27,0,10*ROW('Water Data'!G95))="","",OFFSET('Water Data'!$G$27,0,10*ROW('Water Data'!G95)))</f>
        <v/>
      </c>
      <c r="CC101" s="353" t="str">
        <f ca="1">+IF(OFFSET('Water Data'!$G$28,0,10*ROW('Water Data'!G95))="","",OFFSET('Water Data'!$G$28,0,10*ROW('Water Data'!G95)))</f>
        <v/>
      </c>
      <c r="CD101" s="353" t="str">
        <f ca="1">+IF(OFFSET('Water Data'!$G$29,0,10*ROW('Water Data'!G95))="","",OFFSET('Water Data'!$G$29,0,10*ROW('Water Data'!G95)))</f>
        <v/>
      </c>
      <c r="CE101" s="353" t="str">
        <f ca="1">+IF(OFFSET('Water Data'!$H$27,0,10*ROW('Water Data'!H95))="","",OFFSET('Water Data'!$H$27,0,10*ROW('Water Data'!H95)))</f>
        <v/>
      </c>
      <c r="CF101" s="353" t="str">
        <f ca="1">+IF(OFFSET('Water Data'!$H$28,0,10*ROW('Water Data'!H95))="","",OFFSET('Water Data'!$H$28,0,10*ROW('Water Data'!H95)))</f>
        <v/>
      </c>
      <c r="CG101" s="353" t="str">
        <f ca="1">+IF(OFFSET('Water Data'!$H$29,0,10*ROW('Water Data'!H95))="","",OFFSET('Water Data'!$H$29,0,10*ROW('Water Data'!H95)))</f>
        <v/>
      </c>
      <c r="CH101" s="353" t="str">
        <f ca="1">+IF(OFFSET('Water Data'!$I$27,0,10*ROW('Water Data'!I95))="","",OFFSET('Water Data'!$I$27,0,10*ROW('Water Data'!I95)))</f>
        <v/>
      </c>
      <c r="CI101" s="353" t="str">
        <f ca="1">+IF(OFFSET('Water Data'!$I$28,0,10*ROW('Water Data'!I95))="","",OFFSET('Water Data'!$I$28,0,10*ROW('Water Data'!I95)))</f>
        <v/>
      </c>
      <c r="CJ101" s="353" t="str">
        <f ca="1">+IF(OFFSET('Water Data'!$I$29,0,10*ROW('Water Data'!I95))="","",OFFSET('Water Data'!$I$29,0,10*ROW('Water Data'!I95)))</f>
        <v/>
      </c>
      <c r="CK101" s="353" t="str">
        <f ca="1">+IF(OFFSET('Sanitation Data'!$D$28,0,10*ROW('Sanitation Data'!D95))="","",OFFSET('Sanitation Data'!$D$28,0,10*ROW('Sanitation Data'!D95)))</f>
        <v/>
      </c>
      <c r="CL101" s="353" t="str">
        <f ca="1">+IF(OFFSET('Sanitation Data'!$D$29,0,10*ROW('Sanitation Data'!D95))="","",OFFSET('Sanitation Data'!$D$29,0,10*ROW('Sanitation Data'!D95)))</f>
        <v/>
      </c>
      <c r="CM101" s="353" t="str">
        <f ca="1">+IF(OFFSET('Sanitation Data'!$D$30,0,10*ROW('Sanitation Data'!D95))="","",OFFSET('Sanitation Data'!$D$30,0,10*ROW('Sanitation Data'!D95)))</f>
        <v/>
      </c>
      <c r="CN101" s="353" t="str">
        <f ca="1">+IF(OFFSET('Sanitation Data'!$D$31,0,10*ROW('Sanitation Data'!D95))="","",OFFSET('Sanitation Data'!$D$31,0,10*ROW('Sanitation Data'!D95)))</f>
        <v/>
      </c>
      <c r="CO101" s="353" t="str">
        <f ca="1">+IF(OFFSET('Sanitation Data'!$D$32,0,10*ROW('Sanitation Data'!D95))="","",OFFSET('Sanitation Data'!$D$32,0,10*ROW('Sanitation Data'!D95)))</f>
        <v/>
      </c>
      <c r="CP101" s="353" t="str">
        <f ca="1">+IF(OFFSET('Sanitation Data'!$E$28,0,10*ROW('Sanitation Data'!E95))="","",OFFSET('Sanitation Data'!$E$28,0,10*ROW('Sanitation Data'!E95)))</f>
        <v/>
      </c>
      <c r="CQ101" s="353" t="str">
        <f ca="1">+IF(OFFSET('Sanitation Data'!$E$29,0,10*ROW('Sanitation Data'!E95))="","",OFFSET('Sanitation Data'!$E$29,0,10*ROW('Sanitation Data'!E95)))</f>
        <v/>
      </c>
      <c r="CR101" s="353" t="str">
        <f ca="1">+IF(OFFSET('Sanitation Data'!$E$30,0,10*ROW('Sanitation Data'!E95))="","",OFFSET('Sanitation Data'!$E$30,0,10*ROW('Sanitation Data'!E95)))</f>
        <v/>
      </c>
      <c r="CS101" s="353" t="str">
        <f ca="1">+IF(OFFSET('Sanitation Data'!$E$31,0,10*ROW('Sanitation Data'!E95))="","",OFFSET('Sanitation Data'!$E$31,0,10*ROW('Sanitation Data'!E95)))</f>
        <v/>
      </c>
      <c r="CT101" s="353" t="str">
        <f ca="1">+IF(OFFSET('Sanitation Data'!$E$32,0,10*ROW('Sanitation Data'!E95))="","",OFFSET('Sanitation Data'!$E$32,0,10*ROW('Sanitation Data'!E95)))</f>
        <v/>
      </c>
      <c r="CU101" s="353" t="str">
        <f ca="1">+IF(OFFSET('Sanitation Data'!$F$28,0,10*ROW('Sanitation Data'!F95))="","",OFFSET('Sanitation Data'!$F$28,0,10*ROW('Sanitation Data'!F95)))</f>
        <v/>
      </c>
      <c r="CV101" s="353" t="str">
        <f ca="1">+IF(OFFSET('Sanitation Data'!$F$29,0,10*ROW('Sanitation Data'!F95))="","",OFFSET('Sanitation Data'!$F$29,0,10*ROW('Sanitation Data'!F95)))</f>
        <v/>
      </c>
      <c r="CW101" s="353" t="str">
        <f ca="1">+IF(OFFSET('Sanitation Data'!$F$30,0,10*ROW('Sanitation Data'!F95))="","",OFFSET('Sanitation Data'!$F$30,0,10*ROW('Sanitation Data'!F95)))</f>
        <v/>
      </c>
      <c r="CX101" s="353" t="str">
        <f ca="1">+IF(OFFSET('Sanitation Data'!$F$31,0,10*ROW('Sanitation Data'!F95))="","",OFFSET('Sanitation Data'!$F$31,0,10*ROW('Sanitation Data'!F95)))</f>
        <v/>
      </c>
      <c r="CY101" s="353" t="str">
        <f ca="1">+IF(OFFSET('Sanitation Data'!$F$32,0,10*ROW('Sanitation Data'!F95))="","",OFFSET('Sanitation Data'!$F$32,0,10*ROW('Sanitation Data'!F95)))</f>
        <v/>
      </c>
      <c r="CZ101" s="353" t="str">
        <f ca="1">+IF(OFFSET('Sanitation Data'!$G$28,0,10*ROW('Sanitation Data'!G95))="","",OFFSET('Sanitation Data'!$G$28,0,10*ROW('Sanitation Data'!G95)))</f>
        <v/>
      </c>
      <c r="DA101" s="353" t="str">
        <f ca="1">+IF(OFFSET('Sanitation Data'!$G$29,0,10*ROW('Sanitation Data'!G95))="","",OFFSET('Sanitation Data'!$G$29,0,10*ROW('Sanitation Data'!G95)))</f>
        <v/>
      </c>
      <c r="DB101" s="353" t="str">
        <f ca="1">+IF(OFFSET('Sanitation Data'!$G$30,0,10*ROW('Sanitation Data'!G95))="","",OFFSET('Sanitation Data'!$G$30,0,10*ROW('Sanitation Data'!G95)))</f>
        <v/>
      </c>
      <c r="DC101" s="353" t="str">
        <f ca="1">+IF(OFFSET('Sanitation Data'!$G$31,0,10*ROW('Sanitation Data'!G95))="","",OFFSET('Sanitation Data'!$G$31,0,10*ROW('Sanitation Data'!G95)))</f>
        <v/>
      </c>
      <c r="DD101" s="353" t="str">
        <f ca="1">+IF(OFFSET('Sanitation Data'!$G$32,0,10*ROW('Sanitation Data'!G95))="","",OFFSET('Sanitation Data'!$G$32,0,10*ROW('Sanitation Data'!G95)))</f>
        <v/>
      </c>
      <c r="DE101" s="353" t="str">
        <f ca="1">+IF(OFFSET('Sanitation Data'!$H$28,0,10*ROW('Sanitation Data'!H95))="","",OFFSET('Sanitation Data'!$H$28,0,10*ROW('Sanitation Data'!H95)))</f>
        <v/>
      </c>
      <c r="DF101" s="353" t="str">
        <f ca="1">+IF(OFFSET('Sanitation Data'!$H$29,0,10*ROW('Sanitation Data'!H95))="","",OFFSET('Sanitation Data'!$H$29,0,10*ROW('Sanitation Data'!H95)))</f>
        <v/>
      </c>
      <c r="DG101" s="353" t="str">
        <f ca="1">+IF(OFFSET('Sanitation Data'!$H$30,0,10*ROW('Sanitation Data'!H95))="","",OFFSET('Sanitation Data'!$H$30,0,10*ROW('Sanitation Data'!H95)))</f>
        <v/>
      </c>
      <c r="DH101" s="353" t="str">
        <f ca="1">+IF(OFFSET('Sanitation Data'!$H$31,0,10*ROW('Sanitation Data'!H95))="","",OFFSET('Sanitation Data'!$H$31,0,10*ROW('Sanitation Data'!H95)))</f>
        <v/>
      </c>
      <c r="DI101" s="353" t="str">
        <f ca="1">+IF(OFFSET('Sanitation Data'!$H$32,0,10*ROW('Sanitation Data'!H95))="","",OFFSET('Sanitation Data'!$H$32,0,10*ROW('Sanitation Data'!H95)))</f>
        <v/>
      </c>
      <c r="DJ101" s="353" t="str">
        <f ca="1">+IF(OFFSET('Sanitation Data'!$I$28,0,10*ROW('Sanitation Data'!I95))="","",OFFSET('Sanitation Data'!$I$28,0,10*ROW('Sanitation Data'!I95)))</f>
        <v/>
      </c>
      <c r="DK101" s="353" t="str">
        <f ca="1">+IF(OFFSET('Sanitation Data'!$I$29,0,10*ROW('Sanitation Data'!I95))="","",OFFSET('Sanitation Data'!$I$29,0,10*ROW('Sanitation Data'!I95)))</f>
        <v/>
      </c>
      <c r="DL101" s="353" t="str">
        <f ca="1">+IF(OFFSET('Sanitation Data'!$I$30,0,10*ROW('Sanitation Data'!I95))="","",OFFSET('Sanitation Data'!$I$30,0,10*ROW('Sanitation Data'!I95)))</f>
        <v/>
      </c>
      <c r="DM101" s="353" t="str">
        <f ca="1">+IF(OFFSET('Sanitation Data'!$I$31,0,10*ROW('Sanitation Data'!I95))="","",OFFSET('Sanitation Data'!$I$31,0,10*ROW('Sanitation Data'!I95)))</f>
        <v/>
      </c>
      <c r="DN101" s="353" t="str">
        <f ca="1">+IF(OFFSET('Sanitation Data'!$I$32,0,10*ROW('Sanitation Data'!I95))="","",OFFSET('Sanitation Data'!$I$32,0,10*ROW('Sanitation Data'!I95)))</f>
        <v/>
      </c>
      <c r="DO101" s="353" t="str">
        <f ca="1">+IF(OFFSET('Hygiene Data'!$D$11,0,10*ROW('Hygiene Data'!D95))="","",OFFSET('Hygiene Data'!$D$11,0,10*ROW('Hygiene Data'!D95)))</f>
        <v/>
      </c>
      <c r="DP101" s="353" t="str">
        <f ca="1">+IF(OFFSET('Hygiene Data'!$D$12,0,10*ROW('Hygiene Data'!D95))="","",OFFSET('Hygiene Data'!$D$12,0,10*ROW('Hygiene Data'!D95)))</f>
        <v/>
      </c>
      <c r="DQ101" s="353" t="str">
        <f ca="1">+IF(OFFSET('Hygiene Data'!$D$13,0,10*ROW('Hygiene Data'!D95))="","",OFFSET('Hygiene Data'!$D$13,0,10*ROW('Hygiene Data'!D95)))</f>
        <v/>
      </c>
      <c r="DR101" s="353" t="str">
        <f ca="1">+IF(OFFSET('Hygiene Data'!$E$11,0,10*ROW('Hygiene Data'!E95))="","",OFFSET('Hygiene Data'!$E$11,0,10*ROW('Hygiene Data'!E95)))</f>
        <v/>
      </c>
      <c r="DS101" s="353" t="str">
        <f ca="1">+IF(OFFSET('Hygiene Data'!$E$12,0,10*ROW('Hygiene Data'!E95))="","",OFFSET('Hygiene Data'!$E$12,0,10*ROW('Hygiene Data'!E95)))</f>
        <v/>
      </c>
      <c r="DT101" s="353" t="str">
        <f ca="1">+IF(OFFSET('Hygiene Data'!$E$13,0,10*ROW('Hygiene Data'!E95))="","",OFFSET('Hygiene Data'!$E$13,0,10*ROW('Hygiene Data'!E95)))</f>
        <v/>
      </c>
      <c r="DU101" s="353" t="str">
        <f ca="1">+IF(OFFSET('Hygiene Data'!$F$11,0,10*ROW('Hygiene Data'!F95))="","",OFFSET('Hygiene Data'!$F$11,0,10*ROW('Hygiene Data'!F95)))</f>
        <v/>
      </c>
      <c r="DV101" s="353" t="str">
        <f ca="1">+IF(OFFSET('Hygiene Data'!$F$12,0,10*ROW('Hygiene Data'!F95))="","",OFFSET('Hygiene Data'!$F$12,0,10*ROW('Hygiene Data'!F95)))</f>
        <v/>
      </c>
      <c r="DW101" s="353" t="str">
        <f ca="1">+IF(OFFSET('Hygiene Data'!$F$13,0,10*ROW('Hygiene Data'!F95))="","",OFFSET('Hygiene Data'!$F$13,0,10*ROW('Hygiene Data'!F95)))</f>
        <v/>
      </c>
      <c r="DX101" s="353" t="str">
        <f ca="1">+IF(OFFSET('Hygiene Data'!$G$11,0,10*ROW('Hygiene Data'!G95))="","",OFFSET('Hygiene Data'!$G$11,0,10*ROW('Hygiene Data'!G95)))</f>
        <v/>
      </c>
      <c r="DY101" s="353" t="str">
        <f ca="1">+IF(OFFSET('Hygiene Data'!$G$12,0,10*ROW('Hygiene Data'!G95))="","",OFFSET('Hygiene Data'!$G$12,0,10*ROW('Hygiene Data'!G95)))</f>
        <v/>
      </c>
      <c r="DZ101" s="353" t="str">
        <f ca="1">+IF(OFFSET('Hygiene Data'!$G$13,0,10*ROW('Hygiene Data'!G95))="","",OFFSET('Hygiene Data'!$G$13,0,10*ROW('Hygiene Data'!G95)))</f>
        <v/>
      </c>
      <c r="EA101" s="353" t="str">
        <f ca="1">+IF(OFFSET('Hygiene Data'!$H$11,0,10*ROW('Hygiene Data'!H95))="","",OFFSET('Hygiene Data'!$H$11,0,10*ROW('Hygiene Data'!H95)))</f>
        <v/>
      </c>
      <c r="EB101" s="353" t="str">
        <f ca="1">+IF(OFFSET('Hygiene Data'!$H$12,0,10*ROW('Hygiene Data'!H95))="","",OFFSET('Hygiene Data'!$H$12,0,10*ROW('Hygiene Data'!H95)))</f>
        <v/>
      </c>
      <c r="EC101" s="353" t="str">
        <f ca="1">+IF(OFFSET('Hygiene Data'!$H$13,0,10*ROW('Hygiene Data'!H95))="","",OFFSET('Hygiene Data'!$H$13,0,10*ROW('Hygiene Data'!H95)))</f>
        <v/>
      </c>
      <c r="ED101" s="353" t="str">
        <f ca="1">+IF(OFFSET('Hygiene Data'!$I$11,0,10*ROW('Hygiene Data'!I95))="","",OFFSET('Hygiene Data'!$I$11,0,10*ROW('Hygiene Data'!I95)))</f>
        <v/>
      </c>
      <c r="EE101" s="353" t="str">
        <f ca="1">+IF(OFFSET('Hygiene Data'!$I$12,0,10*ROW('Hygiene Data'!I95))="","",OFFSET('Hygiene Data'!$I$12,0,10*ROW('Hygiene Data'!I95)))</f>
        <v/>
      </c>
      <c r="EF101" s="353" t="str">
        <f ca="1">+IF(OFFSET('Hygiene Data'!$I$13,0,10*ROW('Hygiene Data'!I95))="","",OFFSET('Hygiene Data'!$I$13,0,10*ROW('Hygiene Data'!I95)))</f>
        <v/>
      </c>
    </row>
    <row r="102" spans="1:136" x14ac:dyDescent="0.25">
      <c r="A102" s="462" t="str">
        <f ca="1">+IF(OFFSET('Water Data'!$B$2,0,10*ROW('Water Data'!E96))="","",OFFSET('Water Data'!$B$2,0,10*ROW('Water Data'!E96)))</f>
        <v/>
      </c>
      <c r="B102" s="46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89" t="str">
        <f t="shared" ca="1" si="1"/>
        <v/>
      </c>
      <c r="D102" s="49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6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3" t="str">
        <f ca="1">+IF(OFFSET('Water Data'!$D$27,0,10*ROW('Water Data'!D96))="","",OFFSET('Water Data'!$D$27,0,10*ROW('Water Data'!D96)))</f>
        <v/>
      </c>
      <c r="BT102" s="353" t="str">
        <f ca="1">+IF(OFFSET('Water Data'!$D$28,0,10*ROW('Water Data'!D96))="","",OFFSET('Water Data'!$D$28,0,10*ROW('Water Data'!D96)))</f>
        <v/>
      </c>
      <c r="BU102" s="353" t="str">
        <f ca="1">+IF(OFFSET('Water Data'!$D$29,0,10*ROW('Water Data'!D96))="","",OFFSET('Water Data'!$D$29,0,10*ROW('Water Data'!D96)))</f>
        <v/>
      </c>
      <c r="BV102" s="353" t="str">
        <f ca="1">+IF(OFFSET('Water Data'!$E$27,0,10*ROW('Water Data'!E96))="","",OFFSET('Water Data'!$E$27,0,10*ROW('Water Data'!E96)))</f>
        <v/>
      </c>
      <c r="BW102" s="353" t="str">
        <f ca="1">+IF(OFFSET('Water Data'!$E$28,0,10*ROW('Water Data'!E96))="","",OFFSET('Water Data'!$E$28,0,10*ROW('Water Data'!E96)))</f>
        <v/>
      </c>
      <c r="BX102" s="353" t="str">
        <f ca="1">+IF(OFFSET('Water Data'!$E$29,0,10*ROW('Water Data'!E96))="","",OFFSET('Water Data'!$E$29,0,10*ROW('Water Data'!E96)))</f>
        <v/>
      </c>
      <c r="BY102" s="353" t="str">
        <f ca="1">+IF(OFFSET('Water Data'!$F$27,0,10*ROW('Water Data'!F96))="","",OFFSET('Water Data'!$F$27,0,10*ROW('Water Data'!F96)))</f>
        <v/>
      </c>
      <c r="BZ102" s="353" t="str">
        <f ca="1">+IF(OFFSET('Water Data'!$F$28,0,10*ROW('Water Data'!F96))="","",OFFSET('Water Data'!$F$28,0,10*ROW('Water Data'!F96)))</f>
        <v/>
      </c>
      <c r="CA102" s="353" t="str">
        <f ca="1">+IF(OFFSET('Water Data'!$F$29,0,10*ROW('Water Data'!F96))="","",OFFSET('Water Data'!$F$29,0,10*ROW('Water Data'!F96)))</f>
        <v/>
      </c>
      <c r="CB102" s="353" t="str">
        <f ca="1">+IF(OFFSET('Water Data'!$G$27,0,10*ROW('Water Data'!G96))="","",OFFSET('Water Data'!$G$27,0,10*ROW('Water Data'!G96)))</f>
        <v/>
      </c>
      <c r="CC102" s="353" t="str">
        <f ca="1">+IF(OFFSET('Water Data'!$G$28,0,10*ROW('Water Data'!G96))="","",OFFSET('Water Data'!$G$28,0,10*ROW('Water Data'!G96)))</f>
        <v/>
      </c>
      <c r="CD102" s="353" t="str">
        <f ca="1">+IF(OFFSET('Water Data'!$G$29,0,10*ROW('Water Data'!G96))="","",OFFSET('Water Data'!$G$29,0,10*ROW('Water Data'!G96)))</f>
        <v/>
      </c>
      <c r="CE102" s="353" t="str">
        <f ca="1">+IF(OFFSET('Water Data'!$H$27,0,10*ROW('Water Data'!H96))="","",OFFSET('Water Data'!$H$27,0,10*ROW('Water Data'!H96)))</f>
        <v/>
      </c>
      <c r="CF102" s="353" t="str">
        <f ca="1">+IF(OFFSET('Water Data'!$H$28,0,10*ROW('Water Data'!H96))="","",OFFSET('Water Data'!$H$28,0,10*ROW('Water Data'!H96)))</f>
        <v/>
      </c>
      <c r="CG102" s="353" t="str">
        <f ca="1">+IF(OFFSET('Water Data'!$H$29,0,10*ROW('Water Data'!H96))="","",OFFSET('Water Data'!$H$29,0,10*ROW('Water Data'!H96)))</f>
        <v/>
      </c>
      <c r="CH102" s="353" t="str">
        <f ca="1">+IF(OFFSET('Water Data'!$I$27,0,10*ROW('Water Data'!I96))="","",OFFSET('Water Data'!$I$27,0,10*ROW('Water Data'!I96)))</f>
        <v/>
      </c>
      <c r="CI102" s="353" t="str">
        <f ca="1">+IF(OFFSET('Water Data'!$I$28,0,10*ROW('Water Data'!I96))="","",OFFSET('Water Data'!$I$28,0,10*ROW('Water Data'!I96)))</f>
        <v/>
      </c>
      <c r="CJ102" s="353" t="str">
        <f ca="1">+IF(OFFSET('Water Data'!$I$29,0,10*ROW('Water Data'!I96))="","",OFFSET('Water Data'!$I$29,0,10*ROW('Water Data'!I96)))</f>
        <v/>
      </c>
      <c r="CK102" s="353" t="str">
        <f ca="1">+IF(OFFSET('Sanitation Data'!$D$28,0,10*ROW('Sanitation Data'!D96))="","",OFFSET('Sanitation Data'!$D$28,0,10*ROW('Sanitation Data'!D96)))</f>
        <v/>
      </c>
      <c r="CL102" s="353" t="str">
        <f ca="1">+IF(OFFSET('Sanitation Data'!$D$29,0,10*ROW('Sanitation Data'!D96))="","",OFFSET('Sanitation Data'!$D$29,0,10*ROW('Sanitation Data'!D96)))</f>
        <v/>
      </c>
      <c r="CM102" s="353" t="str">
        <f ca="1">+IF(OFFSET('Sanitation Data'!$D$30,0,10*ROW('Sanitation Data'!D96))="","",OFFSET('Sanitation Data'!$D$30,0,10*ROW('Sanitation Data'!D96)))</f>
        <v/>
      </c>
      <c r="CN102" s="353" t="str">
        <f ca="1">+IF(OFFSET('Sanitation Data'!$D$31,0,10*ROW('Sanitation Data'!D96))="","",OFFSET('Sanitation Data'!$D$31,0,10*ROW('Sanitation Data'!D96)))</f>
        <v/>
      </c>
      <c r="CO102" s="353" t="str">
        <f ca="1">+IF(OFFSET('Sanitation Data'!$D$32,0,10*ROW('Sanitation Data'!D96))="","",OFFSET('Sanitation Data'!$D$32,0,10*ROW('Sanitation Data'!D96)))</f>
        <v/>
      </c>
      <c r="CP102" s="353" t="str">
        <f ca="1">+IF(OFFSET('Sanitation Data'!$E$28,0,10*ROW('Sanitation Data'!E96))="","",OFFSET('Sanitation Data'!$E$28,0,10*ROW('Sanitation Data'!E96)))</f>
        <v/>
      </c>
      <c r="CQ102" s="353" t="str">
        <f ca="1">+IF(OFFSET('Sanitation Data'!$E$29,0,10*ROW('Sanitation Data'!E96))="","",OFFSET('Sanitation Data'!$E$29,0,10*ROW('Sanitation Data'!E96)))</f>
        <v/>
      </c>
      <c r="CR102" s="353" t="str">
        <f ca="1">+IF(OFFSET('Sanitation Data'!$E$30,0,10*ROW('Sanitation Data'!E96))="","",OFFSET('Sanitation Data'!$E$30,0,10*ROW('Sanitation Data'!E96)))</f>
        <v/>
      </c>
      <c r="CS102" s="353" t="str">
        <f ca="1">+IF(OFFSET('Sanitation Data'!$E$31,0,10*ROW('Sanitation Data'!E96))="","",OFFSET('Sanitation Data'!$E$31,0,10*ROW('Sanitation Data'!E96)))</f>
        <v/>
      </c>
      <c r="CT102" s="353" t="str">
        <f ca="1">+IF(OFFSET('Sanitation Data'!$E$32,0,10*ROW('Sanitation Data'!E96))="","",OFFSET('Sanitation Data'!$E$32,0,10*ROW('Sanitation Data'!E96)))</f>
        <v/>
      </c>
      <c r="CU102" s="353" t="str">
        <f ca="1">+IF(OFFSET('Sanitation Data'!$F$28,0,10*ROW('Sanitation Data'!F96))="","",OFFSET('Sanitation Data'!$F$28,0,10*ROW('Sanitation Data'!F96)))</f>
        <v/>
      </c>
      <c r="CV102" s="353" t="str">
        <f ca="1">+IF(OFFSET('Sanitation Data'!$F$29,0,10*ROW('Sanitation Data'!F96))="","",OFFSET('Sanitation Data'!$F$29,0,10*ROW('Sanitation Data'!F96)))</f>
        <v/>
      </c>
      <c r="CW102" s="353" t="str">
        <f ca="1">+IF(OFFSET('Sanitation Data'!$F$30,0,10*ROW('Sanitation Data'!F96))="","",OFFSET('Sanitation Data'!$F$30,0,10*ROW('Sanitation Data'!F96)))</f>
        <v/>
      </c>
      <c r="CX102" s="353" t="str">
        <f ca="1">+IF(OFFSET('Sanitation Data'!$F$31,0,10*ROW('Sanitation Data'!F96))="","",OFFSET('Sanitation Data'!$F$31,0,10*ROW('Sanitation Data'!F96)))</f>
        <v/>
      </c>
      <c r="CY102" s="353" t="str">
        <f ca="1">+IF(OFFSET('Sanitation Data'!$F$32,0,10*ROW('Sanitation Data'!F96))="","",OFFSET('Sanitation Data'!$F$32,0,10*ROW('Sanitation Data'!F96)))</f>
        <v/>
      </c>
      <c r="CZ102" s="353" t="str">
        <f ca="1">+IF(OFFSET('Sanitation Data'!$G$28,0,10*ROW('Sanitation Data'!G96))="","",OFFSET('Sanitation Data'!$G$28,0,10*ROW('Sanitation Data'!G96)))</f>
        <v/>
      </c>
      <c r="DA102" s="353" t="str">
        <f ca="1">+IF(OFFSET('Sanitation Data'!$G$29,0,10*ROW('Sanitation Data'!G96))="","",OFFSET('Sanitation Data'!$G$29,0,10*ROW('Sanitation Data'!G96)))</f>
        <v/>
      </c>
      <c r="DB102" s="353" t="str">
        <f ca="1">+IF(OFFSET('Sanitation Data'!$G$30,0,10*ROW('Sanitation Data'!G96))="","",OFFSET('Sanitation Data'!$G$30,0,10*ROW('Sanitation Data'!G96)))</f>
        <v/>
      </c>
      <c r="DC102" s="353" t="str">
        <f ca="1">+IF(OFFSET('Sanitation Data'!$G$31,0,10*ROW('Sanitation Data'!G96))="","",OFFSET('Sanitation Data'!$G$31,0,10*ROW('Sanitation Data'!G96)))</f>
        <v/>
      </c>
      <c r="DD102" s="353" t="str">
        <f ca="1">+IF(OFFSET('Sanitation Data'!$G$32,0,10*ROW('Sanitation Data'!G96))="","",OFFSET('Sanitation Data'!$G$32,0,10*ROW('Sanitation Data'!G96)))</f>
        <v/>
      </c>
      <c r="DE102" s="353" t="str">
        <f ca="1">+IF(OFFSET('Sanitation Data'!$H$28,0,10*ROW('Sanitation Data'!H96))="","",OFFSET('Sanitation Data'!$H$28,0,10*ROW('Sanitation Data'!H96)))</f>
        <v/>
      </c>
      <c r="DF102" s="353" t="str">
        <f ca="1">+IF(OFFSET('Sanitation Data'!$H$29,0,10*ROW('Sanitation Data'!H96))="","",OFFSET('Sanitation Data'!$H$29,0,10*ROW('Sanitation Data'!H96)))</f>
        <v/>
      </c>
      <c r="DG102" s="353" t="str">
        <f ca="1">+IF(OFFSET('Sanitation Data'!$H$30,0,10*ROW('Sanitation Data'!H96))="","",OFFSET('Sanitation Data'!$H$30,0,10*ROW('Sanitation Data'!H96)))</f>
        <v/>
      </c>
      <c r="DH102" s="353" t="str">
        <f ca="1">+IF(OFFSET('Sanitation Data'!$H$31,0,10*ROW('Sanitation Data'!H96))="","",OFFSET('Sanitation Data'!$H$31,0,10*ROW('Sanitation Data'!H96)))</f>
        <v/>
      </c>
      <c r="DI102" s="353" t="str">
        <f ca="1">+IF(OFFSET('Sanitation Data'!$H$32,0,10*ROW('Sanitation Data'!H96))="","",OFFSET('Sanitation Data'!$H$32,0,10*ROW('Sanitation Data'!H96)))</f>
        <v/>
      </c>
      <c r="DJ102" s="353" t="str">
        <f ca="1">+IF(OFFSET('Sanitation Data'!$I$28,0,10*ROW('Sanitation Data'!I96))="","",OFFSET('Sanitation Data'!$I$28,0,10*ROW('Sanitation Data'!I96)))</f>
        <v/>
      </c>
      <c r="DK102" s="353" t="str">
        <f ca="1">+IF(OFFSET('Sanitation Data'!$I$29,0,10*ROW('Sanitation Data'!I96))="","",OFFSET('Sanitation Data'!$I$29,0,10*ROW('Sanitation Data'!I96)))</f>
        <v/>
      </c>
      <c r="DL102" s="353" t="str">
        <f ca="1">+IF(OFFSET('Sanitation Data'!$I$30,0,10*ROW('Sanitation Data'!I96))="","",OFFSET('Sanitation Data'!$I$30,0,10*ROW('Sanitation Data'!I96)))</f>
        <v/>
      </c>
      <c r="DM102" s="353" t="str">
        <f ca="1">+IF(OFFSET('Sanitation Data'!$I$31,0,10*ROW('Sanitation Data'!I96))="","",OFFSET('Sanitation Data'!$I$31,0,10*ROW('Sanitation Data'!I96)))</f>
        <v/>
      </c>
      <c r="DN102" s="353" t="str">
        <f ca="1">+IF(OFFSET('Sanitation Data'!$I$32,0,10*ROW('Sanitation Data'!I96))="","",OFFSET('Sanitation Data'!$I$32,0,10*ROW('Sanitation Data'!I96)))</f>
        <v/>
      </c>
      <c r="DO102" s="353" t="str">
        <f ca="1">+IF(OFFSET('Hygiene Data'!$D$11,0,10*ROW('Hygiene Data'!D96))="","",OFFSET('Hygiene Data'!$D$11,0,10*ROW('Hygiene Data'!D96)))</f>
        <v/>
      </c>
      <c r="DP102" s="353" t="str">
        <f ca="1">+IF(OFFSET('Hygiene Data'!$D$12,0,10*ROW('Hygiene Data'!D96))="","",OFFSET('Hygiene Data'!$D$12,0,10*ROW('Hygiene Data'!D96)))</f>
        <v/>
      </c>
      <c r="DQ102" s="353" t="str">
        <f ca="1">+IF(OFFSET('Hygiene Data'!$D$13,0,10*ROW('Hygiene Data'!D96))="","",OFFSET('Hygiene Data'!$D$13,0,10*ROW('Hygiene Data'!D96)))</f>
        <v/>
      </c>
      <c r="DR102" s="353" t="str">
        <f ca="1">+IF(OFFSET('Hygiene Data'!$E$11,0,10*ROW('Hygiene Data'!E96))="","",OFFSET('Hygiene Data'!$E$11,0,10*ROW('Hygiene Data'!E96)))</f>
        <v/>
      </c>
      <c r="DS102" s="353" t="str">
        <f ca="1">+IF(OFFSET('Hygiene Data'!$E$12,0,10*ROW('Hygiene Data'!E96))="","",OFFSET('Hygiene Data'!$E$12,0,10*ROW('Hygiene Data'!E96)))</f>
        <v/>
      </c>
      <c r="DT102" s="353" t="str">
        <f ca="1">+IF(OFFSET('Hygiene Data'!$E$13,0,10*ROW('Hygiene Data'!E96))="","",OFFSET('Hygiene Data'!$E$13,0,10*ROW('Hygiene Data'!E96)))</f>
        <v/>
      </c>
      <c r="DU102" s="353" t="str">
        <f ca="1">+IF(OFFSET('Hygiene Data'!$F$11,0,10*ROW('Hygiene Data'!F96))="","",OFFSET('Hygiene Data'!$F$11,0,10*ROW('Hygiene Data'!F96)))</f>
        <v/>
      </c>
      <c r="DV102" s="353" t="str">
        <f ca="1">+IF(OFFSET('Hygiene Data'!$F$12,0,10*ROW('Hygiene Data'!F96))="","",OFFSET('Hygiene Data'!$F$12,0,10*ROW('Hygiene Data'!F96)))</f>
        <v/>
      </c>
      <c r="DW102" s="353" t="str">
        <f ca="1">+IF(OFFSET('Hygiene Data'!$F$13,0,10*ROW('Hygiene Data'!F96))="","",OFFSET('Hygiene Data'!$F$13,0,10*ROW('Hygiene Data'!F96)))</f>
        <v/>
      </c>
      <c r="DX102" s="353" t="str">
        <f ca="1">+IF(OFFSET('Hygiene Data'!$G$11,0,10*ROW('Hygiene Data'!G96))="","",OFFSET('Hygiene Data'!$G$11,0,10*ROW('Hygiene Data'!G96)))</f>
        <v/>
      </c>
      <c r="DY102" s="353" t="str">
        <f ca="1">+IF(OFFSET('Hygiene Data'!$G$12,0,10*ROW('Hygiene Data'!G96))="","",OFFSET('Hygiene Data'!$G$12,0,10*ROW('Hygiene Data'!G96)))</f>
        <v/>
      </c>
      <c r="DZ102" s="353" t="str">
        <f ca="1">+IF(OFFSET('Hygiene Data'!$G$13,0,10*ROW('Hygiene Data'!G96))="","",OFFSET('Hygiene Data'!$G$13,0,10*ROW('Hygiene Data'!G96)))</f>
        <v/>
      </c>
      <c r="EA102" s="353" t="str">
        <f ca="1">+IF(OFFSET('Hygiene Data'!$H$11,0,10*ROW('Hygiene Data'!H96))="","",OFFSET('Hygiene Data'!$H$11,0,10*ROW('Hygiene Data'!H96)))</f>
        <v/>
      </c>
      <c r="EB102" s="353" t="str">
        <f ca="1">+IF(OFFSET('Hygiene Data'!$H$12,0,10*ROW('Hygiene Data'!H96))="","",OFFSET('Hygiene Data'!$H$12,0,10*ROW('Hygiene Data'!H96)))</f>
        <v/>
      </c>
      <c r="EC102" s="353" t="str">
        <f ca="1">+IF(OFFSET('Hygiene Data'!$H$13,0,10*ROW('Hygiene Data'!H96))="","",OFFSET('Hygiene Data'!$H$13,0,10*ROW('Hygiene Data'!H96)))</f>
        <v/>
      </c>
      <c r="ED102" s="353" t="str">
        <f ca="1">+IF(OFFSET('Hygiene Data'!$I$11,0,10*ROW('Hygiene Data'!I96))="","",OFFSET('Hygiene Data'!$I$11,0,10*ROW('Hygiene Data'!I96)))</f>
        <v/>
      </c>
      <c r="EE102" s="353" t="str">
        <f ca="1">+IF(OFFSET('Hygiene Data'!$I$12,0,10*ROW('Hygiene Data'!I96))="","",OFFSET('Hygiene Data'!$I$12,0,10*ROW('Hygiene Data'!I96)))</f>
        <v/>
      </c>
      <c r="EF102" s="353" t="str">
        <f ca="1">+IF(OFFSET('Hygiene Data'!$I$13,0,10*ROW('Hygiene Data'!I96))="","",OFFSET('Hygiene Data'!$I$13,0,10*ROW('Hygiene Data'!I96)))</f>
        <v/>
      </c>
    </row>
    <row r="103" spans="1:136" x14ac:dyDescent="0.25">
      <c r="A103" s="462" t="str">
        <f ca="1">+IF(OFFSET('Water Data'!$B$2,0,10*ROW('Water Data'!E97))="","",OFFSET('Water Data'!$B$2,0,10*ROW('Water Data'!E97)))</f>
        <v/>
      </c>
      <c r="B103" s="46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89" t="str">
        <f t="shared" ca="1" si="1"/>
        <v/>
      </c>
      <c r="D103" s="49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6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3" t="str">
        <f ca="1">+IF(OFFSET('Water Data'!$D$27,0,10*ROW('Water Data'!D97))="","",OFFSET('Water Data'!$D$27,0,10*ROW('Water Data'!D97)))</f>
        <v/>
      </c>
      <c r="BT103" s="353" t="str">
        <f ca="1">+IF(OFFSET('Water Data'!$D$28,0,10*ROW('Water Data'!D97))="","",OFFSET('Water Data'!$D$28,0,10*ROW('Water Data'!D97)))</f>
        <v/>
      </c>
      <c r="BU103" s="353" t="str">
        <f ca="1">+IF(OFFSET('Water Data'!$D$29,0,10*ROW('Water Data'!D97))="","",OFFSET('Water Data'!$D$29,0,10*ROW('Water Data'!D97)))</f>
        <v/>
      </c>
      <c r="BV103" s="353" t="str">
        <f ca="1">+IF(OFFSET('Water Data'!$E$27,0,10*ROW('Water Data'!E97))="","",OFFSET('Water Data'!$E$27,0,10*ROW('Water Data'!E97)))</f>
        <v/>
      </c>
      <c r="BW103" s="353" t="str">
        <f ca="1">+IF(OFFSET('Water Data'!$E$28,0,10*ROW('Water Data'!E97))="","",OFFSET('Water Data'!$E$28,0,10*ROW('Water Data'!E97)))</f>
        <v/>
      </c>
      <c r="BX103" s="353" t="str">
        <f ca="1">+IF(OFFSET('Water Data'!$E$29,0,10*ROW('Water Data'!E97))="","",OFFSET('Water Data'!$E$29,0,10*ROW('Water Data'!E97)))</f>
        <v/>
      </c>
      <c r="BY103" s="353" t="str">
        <f ca="1">+IF(OFFSET('Water Data'!$F$27,0,10*ROW('Water Data'!F97))="","",OFFSET('Water Data'!$F$27,0,10*ROW('Water Data'!F97)))</f>
        <v/>
      </c>
      <c r="BZ103" s="353" t="str">
        <f ca="1">+IF(OFFSET('Water Data'!$F$28,0,10*ROW('Water Data'!F97))="","",OFFSET('Water Data'!$F$28,0,10*ROW('Water Data'!F97)))</f>
        <v/>
      </c>
      <c r="CA103" s="353" t="str">
        <f ca="1">+IF(OFFSET('Water Data'!$F$29,0,10*ROW('Water Data'!F97))="","",OFFSET('Water Data'!$F$29,0,10*ROW('Water Data'!F97)))</f>
        <v/>
      </c>
      <c r="CB103" s="353" t="str">
        <f ca="1">+IF(OFFSET('Water Data'!$G$27,0,10*ROW('Water Data'!G97))="","",OFFSET('Water Data'!$G$27,0,10*ROW('Water Data'!G97)))</f>
        <v/>
      </c>
      <c r="CC103" s="353" t="str">
        <f ca="1">+IF(OFFSET('Water Data'!$G$28,0,10*ROW('Water Data'!G97))="","",OFFSET('Water Data'!$G$28,0,10*ROW('Water Data'!G97)))</f>
        <v/>
      </c>
      <c r="CD103" s="353" t="str">
        <f ca="1">+IF(OFFSET('Water Data'!$G$29,0,10*ROW('Water Data'!G97))="","",OFFSET('Water Data'!$G$29,0,10*ROW('Water Data'!G97)))</f>
        <v/>
      </c>
      <c r="CE103" s="353" t="str">
        <f ca="1">+IF(OFFSET('Water Data'!$H$27,0,10*ROW('Water Data'!H97))="","",OFFSET('Water Data'!$H$27,0,10*ROW('Water Data'!H97)))</f>
        <v/>
      </c>
      <c r="CF103" s="353" t="str">
        <f ca="1">+IF(OFFSET('Water Data'!$H$28,0,10*ROW('Water Data'!H97))="","",OFFSET('Water Data'!$H$28,0,10*ROW('Water Data'!H97)))</f>
        <v/>
      </c>
      <c r="CG103" s="353" t="str">
        <f ca="1">+IF(OFFSET('Water Data'!$H$29,0,10*ROW('Water Data'!H97))="","",OFFSET('Water Data'!$H$29,0,10*ROW('Water Data'!H97)))</f>
        <v/>
      </c>
      <c r="CH103" s="353" t="str">
        <f ca="1">+IF(OFFSET('Water Data'!$I$27,0,10*ROW('Water Data'!I97))="","",OFFSET('Water Data'!$I$27,0,10*ROW('Water Data'!I97)))</f>
        <v/>
      </c>
      <c r="CI103" s="353" t="str">
        <f ca="1">+IF(OFFSET('Water Data'!$I$28,0,10*ROW('Water Data'!I97))="","",OFFSET('Water Data'!$I$28,0,10*ROW('Water Data'!I97)))</f>
        <v/>
      </c>
      <c r="CJ103" s="353" t="str">
        <f ca="1">+IF(OFFSET('Water Data'!$I$29,0,10*ROW('Water Data'!I97))="","",OFFSET('Water Data'!$I$29,0,10*ROW('Water Data'!I97)))</f>
        <v/>
      </c>
      <c r="CK103" s="353" t="str">
        <f ca="1">+IF(OFFSET('Sanitation Data'!$D$28,0,10*ROW('Sanitation Data'!D97))="","",OFFSET('Sanitation Data'!$D$28,0,10*ROW('Sanitation Data'!D97)))</f>
        <v/>
      </c>
      <c r="CL103" s="353" t="str">
        <f ca="1">+IF(OFFSET('Sanitation Data'!$D$29,0,10*ROW('Sanitation Data'!D97))="","",OFFSET('Sanitation Data'!$D$29,0,10*ROW('Sanitation Data'!D97)))</f>
        <v/>
      </c>
      <c r="CM103" s="353" t="str">
        <f ca="1">+IF(OFFSET('Sanitation Data'!$D$30,0,10*ROW('Sanitation Data'!D97))="","",OFFSET('Sanitation Data'!$D$30,0,10*ROW('Sanitation Data'!D97)))</f>
        <v/>
      </c>
      <c r="CN103" s="353" t="str">
        <f ca="1">+IF(OFFSET('Sanitation Data'!$D$31,0,10*ROW('Sanitation Data'!D97))="","",OFFSET('Sanitation Data'!$D$31,0,10*ROW('Sanitation Data'!D97)))</f>
        <v/>
      </c>
      <c r="CO103" s="353" t="str">
        <f ca="1">+IF(OFFSET('Sanitation Data'!$D$32,0,10*ROW('Sanitation Data'!D97))="","",OFFSET('Sanitation Data'!$D$32,0,10*ROW('Sanitation Data'!D97)))</f>
        <v/>
      </c>
      <c r="CP103" s="353" t="str">
        <f ca="1">+IF(OFFSET('Sanitation Data'!$E$28,0,10*ROW('Sanitation Data'!E97))="","",OFFSET('Sanitation Data'!$E$28,0,10*ROW('Sanitation Data'!E97)))</f>
        <v/>
      </c>
      <c r="CQ103" s="353" t="str">
        <f ca="1">+IF(OFFSET('Sanitation Data'!$E$29,0,10*ROW('Sanitation Data'!E97))="","",OFFSET('Sanitation Data'!$E$29,0,10*ROW('Sanitation Data'!E97)))</f>
        <v/>
      </c>
      <c r="CR103" s="353" t="str">
        <f ca="1">+IF(OFFSET('Sanitation Data'!$E$30,0,10*ROW('Sanitation Data'!E97))="","",OFFSET('Sanitation Data'!$E$30,0,10*ROW('Sanitation Data'!E97)))</f>
        <v/>
      </c>
      <c r="CS103" s="353" t="str">
        <f ca="1">+IF(OFFSET('Sanitation Data'!$E$31,0,10*ROW('Sanitation Data'!E97))="","",OFFSET('Sanitation Data'!$E$31,0,10*ROW('Sanitation Data'!E97)))</f>
        <v/>
      </c>
      <c r="CT103" s="353" t="str">
        <f ca="1">+IF(OFFSET('Sanitation Data'!$E$32,0,10*ROW('Sanitation Data'!E97))="","",OFFSET('Sanitation Data'!$E$32,0,10*ROW('Sanitation Data'!E97)))</f>
        <v/>
      </c>
      <c r="CU103" s="353" t="str">
        <f ca="1">+IF(OFFSET('Sanitation Data'!$F$28,0,10*ROW('Sanitation Data'!F97))="","",OFFSET('Sanitation Data'!$F$28,0,10*ROW('Sanitation Data'!F97)))</f>
        <v/>
      </c>
      <c r="CV103" s="353" t="str">
        <f ca="1">+IF(OFFSET('Sanitation Data'!$F$29,0,10*ROW('Sanitation Data'!F97))="","",OFFSET('Sanitation Data'!$F$29,0,10*ROW('Sanitation Data'!F97)))</f>
        <v/>
      </c>
      <c r="CW103" s="353" t="str">
        <f ca="1">+IF(OFFSET('Sanitation Data'!$F$30,0,10*ROW('Sanitation Data'!F97))="","",OFFSET('Sanitation Data'!$F$30,0,10*ROW('Sanitation Data'!F97)))</f>
        <v/>
      </c>
      <c r="CX103" s="353" t="str">
        <f ca="1">+IF(OFFSET('Sanitation Data'!$F$31,0,10*ROW('Sanitation Data'!F97))="","",OFFSET('Sanitation Data'!$F$31,0,10*ROW('Sanitation Data'!F97)))</f>
        <v/>
      </c>
      <c r="CY103" s="353" t="str">
        <f ca="1">+IF(OFFSET('Sanitation Data'!$F$32,0,10*ROW('Sanitation Data'!F97))="","",OFFSET('Sanitation Data'!$F$32,0,10*ROW('Sanitation Data'!F97)))</f>
        <v/>
      </c>
      <c r="CZ103" s="353" t="str">
        <f ca="1">+IF(OFFSET('Sanitation Data'!$G$28,0,10*ROW('Sanitation Data'!G97))="","",OFFSET('Sanitation Data'!$G$28,0,10*ROW('Sanitation Data'!G97)))</f>
        <v/>
      </c>
      <c r="DA103" s="353" t="str">
        <f ca="1">+IF(OFFSET('Sanitation Data'!$G$29,0,10*ROW('Sanitation Data'!G97))="","",OFFSET('Sanitation Data'!$G$29,0,10*ROW('Sanitation Data'!G97)))</f>
        <v/>
      </c>
      <c r="DB103" s="353" t="str">
        <f ca="1">+IF(OFFSET('Sanitation Data'!$G$30,0,10*ROW('Sanitation Data'!G97))="","",OFFSET('Sanitation Data'!$G$30,0,10*ROW('Sanitation Data'!G97)))</f>
        <v/>
      </c>
      <c r="DC103" s="353" t="str">
        <f ca="1">+IF(OFFSET('Sanitation Data'!$G$31,0,10*ROW('Sanitation Data'!G97))="","",OFFSET('Sanitation Data'!$G$31,0,10*ROW('Sanitation Data'!G97)))</f>
        <v/>
      </c>
      <c r="DD103" s="353" t="str">
        <f ca="1">+IF(OFFSET('Sanitation Data'!$G$32,0,10*ROW('Sanitation Data'!G97))="","",OFFSET('Sanitation Data'!$G$32,0,10*ROW('Sanitation Data'!G97)))</f>
        <v/>
      </c>
      <c r="DE103" s="353" t="str">
        <f ca="1">+IF(OFFSET('Sanitation Data'!$H$28,0,10*ROW('Sanitation Data'!H97))="","",OFFSET('Sanitation Data'!$H$28,0,10*ROW('Sanitation Data'!H97)))</f>
        <v/>
      </c>
      <c r="DF103" s="353" t="str">
        <f ca="1">+IF(OFFSET('Sanitation Data'!$H$29,0,10*ROW('Sanitation Data'!H97))="","",OFFSET('Sanitation Data'!$H$29,0,10*ROW('Sanitation Data'!H97)))</f>
        <v/>
      </c>
      <c r="DG103" s="353" t="str">
        <f ca="1">+IF(OFFSET('Sanitation Data'!$H$30,0,10*ROW('Sanitation Data'!H97))="","",OFFSET('Sanitation Data'!$H$30,0,10*ROW('Sanitation Data'!H97)))</f>
        <v/>
      </c>
      <c r="DH103" s="353" t="str">
        <f ca="1">+IF(OFFSET('Sanitation Data'!$H$31,0,10*ROW('Sanitation Data'!H97))="","",OFFSET('Sanitation Data'!$H$31,0,10*ROW('Sanitation Data'!H97)))</f>
        <v/>
      </c>
      <c r="DI103" s="353" t="str">
        <f ca="1">+IF(OFFSET('Sanitation Data'!$H$32,0,10*ROW('Sanitation Data'!H97))="","",OFFSET('Sanitation Data'!$H$32,0,10*ROW('Sanitation Data'!H97)))</f>
        <v/>
      </c>
      <c r="DJ103" s="353" t="str">
        <f ca="1">+IF(OFFSET('Sanitation Data'!$I$28,0,10*ROW('Sanitation Data'!I97))="","",OFFSET('Sanitation Data'!$I$28,0,10*ROW('Sanitation Data'!I97)))</f>
        <v/>
      </c>
      <c r="DK103" s="353" t="str">
        <f ca="1">+IF(OFFSET('Sanitation Data'!$I$29,0,10*ROW('Sanitation Data'!I97))="","",OFFSET('Sanitation Data'!$I$29,0,10*ROW('Sanitation Data'!I97)))</f>
        <v/>
      </c>
      <c r="DL103" s="353" t="str">
        <f ca="1">+IF(OFFSET('Sanitation Data'!$I$30,0,10*ROW('Sanitation Data'!I97))="","",OFFSET('Sanitation Data'!$I$30,0,10*ROW('Sanitation Data'!I97)))</f>
        <v/>
      </c>
      <c r="DM103" s="353" t="str">
        <f ca="1">+IF(OFFSET('Sanitation Data'!$I$31,0,10*ROW('Sanitation Data'!I97))="","",OFFSET('Sanitation Data'!$I$31,0,10*ROW('Sanitation Data'!I97)))</f>
        <v/>
      </c>
      <c r="DN103" s="353" t="str">
        <f ca="1">+IF(OFFSET('Sanitation Data'!$I$32,0,10*ROW('Sanitation Data'!I97))="","",OFFSET('Sanitation Data'!$I$32,0,10*ROW('Sanitation Data'!I97)))</f>
        <v/>
      </c>
      <c r="DO103" s="353" t="str">
        <f ca="1">+IF(OFFSET('Hygiene Data'!$D$11,0,10*ROW('Hygiene Data'!D97))="","",OFFSET('Hygiene Data'!$D$11,0,10*ROW('Hygiene Data'!D97)))</f>
        <v/>
      </c>
      <c r="DP103" s="353" t="str">
        <f ca="1">+IF(OFFSET('Hygiene Data'!$D$12,0,10*ROW('Hygiene Data'!D97))="","",OFFSET('Hygiene Data'!$D$12,0,10*ROW('Hygiene Data'!D97)))</f>
        <v/>
      </c>
      <c r="DQ103" s="353" t="str">
        <f ca="1">+IF(OFFSET('Hygiene Data'!$D$13,0,10*ROW('Hygiene Data'!D97))="","",OFFSET('Hygiene Data'!$D$13,0,10*ROW('Hygiene Data'!D97)))</f>
        <v/>
      </c>
      <c r="DR103" s="353" t="str">
        <f ca="1">+IF(OFFSET('Hygiene Data'!$E$11,0,10*ROW('Hygiene Data'!E97))="","",OFFSET('Hygiene Data'!$E$11,0,10*ROW('Hygiene Data'!E97)))</f>
        <v/>
      </c>
      <c r="DS103" s="353" t="str">
        <f ca="1">+IF(OFFSET('Hygiene Data'!$E$12,0,10*ROW('Hygiene Data'!E97))="","",OFFSET('Hygiene Data'!$E$12,0,10*ROW('Hygiene Data'!E97)))</f>
        <v/>
      </c>
      <c r="DT103" s="353" t="str">
        <f ca="1">+IF(OFFSET('Hygiene Data'!$E$13,0,10*ROW('Hygiene Data'!E97))="","",OFFSET('Hygiene Data'!$E$13,0,10*ROW('Hygiene Data'!E97)))</f>
        <v/>
      </c>
      <c r="DU103" s="353" t="str">
        <f ca="1">+IF(OFFSET('Hygiene Data'!$F$11,0,10*ROW('Hygiene Data'!F97))="","",OFFSET('Hygiene Data'!$F$11,0,10*ROW('Hygiene Data'!F97)))</f>
        <v/>
      </c>
      <c r="DV103" s="353" t="str">
        <f ca="1">+IF(OFFSET('Hygiene Data'!$F$12,0,10*ROW('Hygiene Data'!F97))="","",OFFSET('Hygiene Data'!$F$12,0,10*ROW('Hygiene Data'!F97)))</f>
        <v/>
      </c>
      <c r="DW103" s="353" t="str">
        <f ca="1">+IF(OFFSET('Hygiene Data'!$F$13,0,10*ROW('Hygiene Data'!F97))="","",OFFSET('Hygiene Data'!$F$13,0,10*ROW('Hygiene Data'!F97)))</f>
        <v/>
      </c>
      <c r="DX103" s="353" t="str">
        <f ca="1">+IF(OFFSET('Hygiene Data'!$G$11,0,10*ROW('Hygiene Data'!G97))="","",OFFSET('Hygiene Data'!$G$11,0,10*ROW('Hygiene Data'!G97)))</f>
        <v/>
      </c>
      <c r="DY103" s="353" t="str">
        <f ca="1">+IF(OFFSET('Hygiene Data'!$G$12,0,10*ROW('Hygiene Data'!G97))="","",OFFSET('Hygiene Data'!$G$12,0,10*ROW('Hygiene Data'!G97)))</f>
        <v/>
      </c>
      <c r="DZ103" s="353" t="str">
        <f ca="1">+IF(OFFSET('Hygiene Data'!$G$13,0,10*ROW('Hygiene Data'!G97))="","",OFFSET('Hygiene Data'!$G$13,0,10*ROW('Hygiene Data'!G97)))</f>
        <v/>
      </c>
      <c r="EA103" s="353" t="str">
        <f ca="1">+IF(OFFSET('Hygiene Data'!$H$11,0,10*ROW('Hygiene Data'!H97))="","",OFFSET('Hygiene Data'!$H$11,0,10*ROW('Hygiene Data'!H97)))</f>
        <v/>
      </c>
      <c r="EB103" s="353" t="str">
        <f ca="1">+IF(OFFSET('Hygiene Data'!$H$12,0,10*ROW('Hygiene Data'!H97))="","",OFFSET('Hygiene Data'!$H$12,0,10*ROW('Hygiene Data'!H97)))</f>
        <v/>
      </c>
      <c r="EC103" s="353" t="str">
        <f ca="1">+IF(OFFSET('Hygiene Data'!$H$13,0,10*ROW('Hygiene Data'!H97))="","",OFFSET('Hygiene Data'!$H$13,0,10*ROW('Hygiene Data'!H97)))</f>
        <v/>
      </c>
      <c r="ED103" s="353" t="str">
        <f ca="1">+IF(OFFSET('Hygiene Data'!$I$11,0,10*ROW('Hygiene Data'!I97))="","",OFFSET('Hygiene Data'!$I$11,0,10*ROW('Hygiene Data'!I97)))</f>
        <v/>
      </c>
      <c r="EE103" s="353" t="str">
        <f ca="1">+IF(OFFSET('Hygiene Data'!$I$12,0,10*ROW('Hygiene Data'!I97))="","",OFFSET('Hygiene Data'!$I$12,0,10*ROW('Hygiene Data'!I97)))</f>
        <v/>
      </c>
      <c r="EF103" s="353" t="str">
        <f ca="1">+IF(OFFSET('Hygiene Data'!$I$13,0,10*ROW('Hygiene Data'!I97))="","",OFFSET('Hygiene Data'!$I$13,0,10*ROW('Hygiene Data'!I97)))</f>
        <v/>
      </c>
    </row>
    <row r="104" spans="1:136" x14ac:dyDescent="0.25">
      <c r="A104" s="462" t="str">
        <f ca="1">+IF(OFFSET('Water Data'!$B$2,0,10*ROW('Water Data'!E98))="","",OFFSET('Water Data'!$B$2,0,10*ROW('Water Data'!E98)))</f>
        <v/>
      </c>
      <c r="B104" s="46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89" t="str">
        <f t="shared" ca="1" si="1"/>
        <v/>
      </c>
      <c r="D104" s="49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6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3" t="str">
        <f ca="1">+IF(OFFSET('Water Data'!$D$27,0,10*ROW('Water Data'!D98))="","",OFFSET('Water Data'!$D$27,0,10*ROW('Water Data'!D98)))</f>
        <v/>
      </c>
      <c r="BT104" s="353" t="str">
        <f ca="1">+IF(OFFSET('Water Data'!$D$28,0,10*ROW('Water Data'!D98))="","",OFFSET('Water Data'!$D$28,0,10*ROW('Water Data'!D98)))</f>
        <v/>
      </c>
      <c r="BU104" s="353" t="str">
        <f ca="1">+IF(OFFSET('Water Data'!$D$29,0,10*ROW('Water Data'!D98))="","",OFFSET('Water Data'!$D$29,0,10*ROW('Water Data'!D98)))</f>
        <v/>
      </c>
      <c r="BV104" s="353" t="str">
        <f ca="1">+IF(OFFSET('Water Data'!$E$27,0,10*ROW('Water Data'!E98))="","",OFFSET('Water Data'!$E$27,0,10*ROW('Water Data'!E98)))</f>
        <v/>
      </c>
      <c r="BW104" s="353" t="str">
        <f ca="1">+IF(OFFSET('Water Data'!$E$28,0,10*ROW('Water Data'!E98))="","",OFFSET('Water Data'!$E$28,0,10*ROW('Water Data'!E98)))</f>
        <v/>
      </c>
      <c r="BX104" s="353" t="str">
        <f ca="1">+IF(OFFSET('Water Data'!$E$29,0,10*ROW('Water Data'!E98))="","",OFFSET('Water Data'!$E$29,0,10*ROW('Water Data'!E98)))</f>
        <v/>
      </c>
      <c r="BY104" s="353" t="str">
        <f ca="1">+IF(OFFSET('Water Data'!$F$27,0,10*ROW('Water Data'!F98))="","",OFFSET('Water Data'!$F$27,0,10*ROW('Water Data'!F98)))</f>
        <v/>
      </c>
      <c r="BZ104" s="353" t="str">
        <f ca="1">+IF(OFFSET('Water Data'!$F$28,0,10*ROW('Water Data'!F98))="","",OFFSET('Water Data'!$F$28,0,10*ROW('Water Data'!F98)))</f>
        <v/>
      </c>
      <c r="CA104" s="353" t="str">
        <f ca="1">+IF(OFFSET('Water Data'!$F$29,0,10*ROW('Water Data'!F98))="","",OFFSET('Water Data'!$F$29,0,10*ROW('Water Data'!F98)))</f>
        <v/>
      </c>
      <c r="CB104" s="353" t="str">
        <f ca="1">+IF(OFFSET('Water Data'!$G$27,0,10*ROW('Water Data'!G98))="","",OFFSET('Water Data'!$G$27,0,10*ROW('Water Data'!G98)))</f>
        <v/>
      </c>
      <c r="CC104" s="353" t="str">
        <f ca="1">+IF(OFFSET('Water Data'!$G$28,0,10*ROW('Water Data'!G98))="","",OFFSET('Water Data'!$G$28,0,10*ROW('Water Data'!G98)))</f>
        <v/>
      </c>
      <c r="CD104" s="353" t="str">
        <f ca="1">+IF(OFFSET('Water Data'!$G$29,0,10*ROW('Water Data'!G98))="","",OFFSET('Water Data'!$G$29,0,10*ROW('Water Data'!G98)))</f>
        <v/>
      </c>
      <c r="CE104" s="353" t="str">
        <f ca="1">+IF(OFFSET('Water Data'!$H$27,0,10*ROW('Water Data'!H98))="","",OFFSET('Water Data'!$H$27,0,10*ROW('Water Data'!H98)))</f>
        <v/>
      </c>
      <c r="CF104" s="353" t="str">
        <f ca="1">+IF(OFFSET('Water Data'!$H$28,0,10*ROW('Water Data'!H98))="","",OFFSET('Water Data'!$H$28,0,10*ROW('Water Data'!H98)))</f>
        <v/>
      </c>
      <c r="CG104" s="353" t="str">
        <f ca="1">+IF(OFFSET('Water Data'!$H$29,0,10*ROW('Water Data'!H98))="","",OFFSET('Water Data'!$H$29,0,10*ROW('Water Data'!H98)))</f>
        <v/>
      </c>
      <c r="CH104" s="353" t="str">
        <f ca="1">+IF(OFFSET('Water Data'!$I$27,0,10*ROW('Water Data'!I98))="","",OFFSET('Water Data'!$I$27,0,10*ROW('Water Data'!I98)))</f>
        <v/>
      </c>
      <c r="CI104" s="353" t="str">
        <f ca="1">+IF(OFFSET('Water Data'!$I$28,0,10*ROW('Water Data'!I98))="","",OFFSET('Water Data'!$I$28,0,10*ROW('Water Data'!I98)))</f>
        <v/>
      </c>
      <c r="CJ104" s="353" t="str">
        <f ca="1">+IF(OFFSET('Water Data'!$I$29,0,10*ROW('Water Data'!I98))="","",OFFSET('Water Data'!$I$29,0,10*ROW('Water Data'!I98)))</f>
        <v/>
      </c>
      <c r="CK104" s="353" t="str">
        <f ca="1">+IF(OFFSET('Sanitation Data'!$D$28,0,10*ROW('Sanitation Data'!D98))="","",OFFSET('Sanitation Data'!$D$28,0,10*ROW('Sanitation Data'!D98)))</f>
        <v/>
      </c>
      <c r="CL104" s="353" t="str">
        <f ca="1">+IF(OFFSET('Sanitation Data'!$D$29,0,10*ROW('Sanitation Data'!D98))="","",OFFSET('Sanitation Data'!$D$29,0,10*ROW('Sanitation Data'!D98)))</f>
        <v/>
      </c>
      <c r="CM104" s="353" t="str">
        <f ca="1">+IF(OFFSET('Sanitation Data'!$D$30,0,10*ROW('Sanitation Data'!D98))="","",OFFSET('Sanitation Data'!$D$30,0,10*ROW('Sanitation Data'!D98)))</f>
        <v/>
      </c>
      <c r="CN104" s="353" t="str">
        <f ca="1">+IF(OFFSET('Sanitation Data'!$D$31,0,10*ROW('Sanitation Data'!D98))="","",OFFSET('Sanitation Data'!$D$31,0,10*ROW('Sanitation Data'!D98)))</f>
        <v/>
      </c>
      <c r="CO104" s="353" t="str">
        <f ca="1">+IF(OFFSET('Sanitation Data'!$D$32,0,10*ROW('Sanitation Data'!D98))="","",OFFSET('Sanitation Data'!$D$32,0,10*ROW('Sanitation Data'!D98)))</f>
        <v/>
      </c>
      <c r="CP104" s="353" t="str">
        <f ca="1">+IF(OFFSET('Sanitation Data'!$E$28,0,10*ROW('Sanitation Data'!E98))="","",OFFSET('Sanitation Data'!$E$28,0,10*ROW('Sanitation Data'!E98)))</f>
        <v/>
      </c>
      <c r="CQ104" s="353" t="str">
        <f ca="1">+IF(OFFSET('Sanitation Data'!$E$29,0,10*ROW('Sanitation Data'!E98))="","",OFFSET('Sanitation Data'!$E$29,0,10*ROW('Sanitation Data'!E98)))</f>
        <v/>
      </c>
      <c r="CR104" s="353" t="str">
        <f ca="1">+IF(OFFSET('Sanitation Data'!$E$30,0,10*ROW('Sanitation Data'!E98))="","",OFFSET('Sanitation Data'!$E$30,0,10*ROW('Sanitation Data'!E98)))</f>
        <v/>
      </c>
      <c r="CS104" s="353" t="str">
        <f ca="1">+IF(OFFSET('Sanitation Data'!$E$31,0,10*ROW('Sanitation Data'!E98))="","",OFFSET('Sanitation Data'!$E$31,0,10*ROW('Sanitation Data'!E98)))</f>
        <v/>
      </c>
      <c r="CT104" s="353" t="str">
        <f ca="1">+IF(OFFSET('Sanitation Data'!$E$32,0,10*ROW('Sanitation Data'!E98))="","",OFFSET('Sanitation Data'!$E$32,0,10*ROW('Sanitation Data'!E98)))</f>
        <v/>
      </c>
      <c r="CU104" s="353" t="str">
        <f ca="1">+IF(OFFSET('Sanitation Data'!$F$28,0,10*ROW('Sanitation Data'!F98))="","",OFFSET('Sanitation Data'!$F$28,0,10*ROW('Sanitation Data'!F98)))</f>
        <v/>
      </c>
      <c r="CV104" s="353" t="str">
        <f ca="1">+IF(OFFSET('Sanitation Data'!$F$29,0,10*ROW('Sanitation Data'!F98))="","",OFFSET('Sanitation Data'!$F$29,0,10*ROW('Sanitation Data'!F98)))</f>
        <v/>
      </c>
      <c r="CW104" s="353" t="str">
        <f ca="1">+IF(OFFSET('Sanitation Data'!$F$30,0,10*ROW('Sanitation Data'!F98))="","",OFFSET('Sanitation Data'!$F$30,0,10*ROW('Sanitation Data'!F98)))</f>
        <v/>
      </c>
      <c r="CX104" s="353" t="str">
        <f ca="1">+IF(OFFSET('Sanitation Data'!$F$31,0,10*ROW('Sanitation Data'!F98))="","",OFFSET('Sanitation Data'!$F$31,0,10*ROW('Sanitation Data'!F98)))</f>
        <v/>
      </c>
      <c r="CY104" s="353" t="str">
        <f ca="1">+IF(OFFSET('Sanitation Data'!$F$32,0,10*ROW('Sanitation Data'!F98))="","",OFFSET('Sanitation Data'!$F$32,0,10*ROW('Sanitation Data'!F98)))</f>
        <v/>
      </c>
      <c r="CZ104" s="353" t="str">
        <f ca="1">+IF(OFFSET('Sanitation Data'!$G$28,0,10*ROW('Sanitation Data'!G98))="","",OFFSET('Sanitation Data'!$G$28,0,10*ROW('Sanitation Data'!G98)))</f>
        <v/>
      </c>
      <c r="DA104" s="353" t="str">
        <f ca="1">+IF(OFFSET('Sanitation Data'!$G$29,0,10*ROW('Sanitation Data'!G98))="","",OFFSET('Sanitation Data'!$G$29,0,10*ROW('Sanitation Data'!G98)))</f>
        <v/>
      </c>
      <c r="DB104" s="353" t="str">
        <f ca="1">+IF(OFFSET('Sanitation Data'!$G$30,0,10*ROW('Sanitation Data'!G98))="","",OFFSET('Sanitation Data'!$G$30,0,10*ROW('Sanitation Data'!G98)))</f>
        <v/>
      </c>
      <c r="DC104" s="353" t="str">
        <f ca="1">+IF(OFFSET('Sanitation Data'!$G$31,0,10*ROW('Sanitation Data'!G98))="","",OFFSET('Sanitation Data'!$G$31,0,10*ROW('Sanitation Data'!G98)))</f>
        <v/>
      </c>
      <c r="DD104" s="353" t="str">
        <f ca="1">+IF(OFFSET('Sanitation Data'!$G$32,0,10*ROW('Sanitation Data'!G98))="","",OFFSET('Sanitation Data'!$G$32,0,10*ROW('Sanitation Data'!G98)))</f>
        <v/>
      </c>
      <c r="DE104" s="353" t="str">
        <f ca="1">+IF(OFFSET('Sanitation Data'!$H$28,0,10*ROW('Sanitation Data'!H98))="","",OFFSET('Sanitation Data'!$H$28,0,10*ROW('Sanitation Data'!H98)))</f>
        <v/>
      </c>
      <c r="DF104" s="353" t="str">
        <f ca="1">+IF(OFFSET('Sanitation Data'!$H$29,0,10*ROW('Sanitation Data'!H98))="","",OFFSET('Sanitation Data'!$H$29,0,10*ROW('Sanitation Data'!H98)))</f>
        <v/>
      </c>
      <c r="DG104" s="353" t="str">
        <f ca="1">+IF(OFFSET('Sanitation Data'!$H$30,0,10*ROW('Sanitation Data'!H98))="","",OFFSET('Sanitation Data'!$H$30,0,10*ROW('Sanitation Data'!H98)))</f>
        <v/>
      </c>
      <c r="DH104" s="353" t="str">
        <f ca="1">+IF(OFFSET('Sanitation Data'!$H$31,0,10*ROW('Sanitation Data'!H98))="","",OFFSET('Sanitation Data'!$H$31,0,10*ROW('Sanitation Data'!H98)))</f>
        <v/>
      </c>
      <c r="DI104" s="353" t="str">
        <f ca="1">+IF(OFFSET('Sanitation Data'!$H$32,0,10*ROW('Sanitation Data'!H98))="","",OFFSET('Sanitation Data'!$H$32,0,10*ROW('Sanitation Data'!H98)))</f>
        <v/>
      </c>
      <c r="DJ104" s="353" t="str">
        <f ca="1">+IF(OFFSET('Sanitation Data'!$I$28,0,10*ROW('Sanitation Data'!I98))="","",OFFSET('Sanitation Data'!$I$28,0,10*ROW('Sanitation Data'!I98)))</f>
        <v/>
      </c>
      <c r="DK104" s="353" t="str">
        <f ca="1">+IF(OFFSET('Sanitation Data'!$I$29,0,10*ROW('Sanitation Data'!I98))="","",OFFSET('Sanitation Data'!$I$29,0,10*ROW('Sanitation Data'!I98)))</f>
        <v/>
      </c>
      <c r="DL104" s="353" t="str">
        <f ca="1">+IF(OFFSET('Sanitation Data'!$I$30,0,10*ROW('Sanitation Data'!I98))="","",OFFSET('Sanitation Data'!$I$30,0,10*ROW('Sanitation Data'!I98)))</f>
        <v/>
      </c>
      <c r="DM104" s="353" t="str">
        <f ca="1">+IF(OFFSET('Sanitation Data'!$I$31,0,10*ROW('Sanitation Data'!I98))="","",OFFSET('Sanitation Data'!$I$31,0,10*ROW('Sanitation Data'!I98)))</f>
        <v/>
      </c>
      <c r="DN104" s="353" t="str">
        <f ca="1">+IF(OFFSET('Sanitation Data'!$I$32,0,10*ROW('Sanitation Data'!I98))="","",OFFSET('Sanitation Data'!$I$32,0,10*ROW('Sanitation Data'!I98)))</f>
        <v/>
      </c>
      <c r="DO104" s="353" t="str">
        <f ca="1">+IF(OFFSET('Hygiene Data'!$D$11,0,10*ROW('Hygiene Data'!D98))="","",OFFSET('Hygiene Data'!$D$11,0,10*ROW('Hygiene Data'!D98)))</f>
        <v/>
      </c>
      <c r="DP104" s="353" t="str">
        <f ca="1">+IF(OFFSET('Hygiene Data'!$D$12,0,10*ROW('Hygiene Data'!D98))="","",OFFSET('Hygiene Data'!$D$12,0,10*ROW('Hygiene Data'!D98)))</f>
        <v/>
      </c>
      <c r="DQ104" s="353" t="str">
        <f ca="1">+IF(OFFSET('Hygiene Data'!$D$13,0,10*ROW('Hygiene Data'!D98))="","",OFFSET('Hygiene Data'!$D$13,0,10*ROW('Hygiene Data'!D98)))</f>
        <v/>
      </c>
      <c r="DR104" s="353" t="str">
        <f ca="1">+IF(OFFSET('Hygiene Data'!$E$11,0,10*ROW('Hygiene Data'!E98))="","",OFFSET('Hygiene Data'!$E$11,0,10*ROW('Hygiene Data'!E98)))</f>
        <v/>
      </c>
      <c r="DS104" s="353" t="str">
        <f ca="1">+IF(OFFSET('Hygiene Data'!$E$12,0,10*ROW('Hygiene Data'!E98))="","",OFFSET('Hygiene Data'!$E$12,0,10*ROW('Hygiene Data'!E98)))</f>
        <v/>
      </c>
      <c r="DT104" s="353" t="str">
        <f ca="1">+IF(OFFSET('Hygiene Data'!$E$13,0,10*ROW('Hygiene Data'!E98))="","",OFFSET('Hygiene Data'!$E$13,0,10*ROW('Hygiene Data'!E98)))</f>
        <v/>
      </c>
      <c r="DU104" s="353" t="str">
        <f ca="1">+IF(OFFSET('Hygiene Data'!$F$11,0,10*ROW('Hygiene Data'!F98))="","",OFFSET('Hygiene Data'!$F$11,0,10*ROW('Hygiene Data'!F98)))</f>
        <v/>
      </c>
      <c r="DV104" s="353" t="str">
        <f ca="1">+IF(OFFSET('Hygiene Data'!$F$12,0,10*ROW('Hygiene Data'!F98))="","",OFFSET('Hygiene Data'!$F$12,0,10*ROW('Hygiene Data'!F98)))</f>
        <v/>
      </c>
      <c r="DW104" s="353" t="str">
        <f ca="1">+IF(OFFSET('Hygiene Data'!$F$13,0,10*ROW('Hygiene Data'!F98))="","",OFFSET('Hygiene Data'!$F$13,0,10*ROW('Hygiene Data'!F98)))</f>
        <v/>
      </c>
      <c r="DX104" s="353" t="str">
        <f ca="1">+IF(OFFSET('Hygiene Data'!$G$11,0,10*ROW('Hygiene Data'!G98))="","",OFFSET('Hygiene Data'!$G$11,0,10*ROW('Hygiene Data'!G98)))</f>
        <v/>
      </c>
      <c r="DY104" s="353" t="str">
        <f ca="1">+IF(OFFSET('Hygiene Data'!$G$12,0,10*ROW('Hygiene Data'!G98))="","",OFFSET('Hygiene Data'!$G$12,0,10*ROW('Hygiene Data'!G98)))</f>
        <v/>
      </c>
      <c r="DZ104" s="353" t="str">
        <f ca="1">+IF(OFFSET('Hygiene Data'!$G$13,0,10*ROW('Hygiene Data'!G98))="","",OFFSET('Hygiene Data'!$G$13,0,10*ROW('Hygiene Data'!G98)))</f>
        <v/>
      </c>
      <c r="EA104" s="353" t="str">
        <f ca="1">+IF(OFFSET('Hygiene Data'!$H$11,0,10*ROW('Hygiene Data'!H98))="","",OFFSET('Hygiene Data'!$H$11,0,10*ROW('Hygiene Data'!H98)))</f>
        <v/>
      </c>
      <c r="EB104" s="353" t="str">
        <f ca="1">+IF(OFFSET('Hygiene Data'!$H$12,0,10*ROW('Hygiene Data'!H98))="","",OFFSET('Hygiene Data'!$H$12,0,10*ROW('Hygiene Data'!H98)))</f>
        <v/>
      </c>
      <c r="EC104" s="353" t="str">
        <f ca="1">+IF(OFFSET('Hygiene Data'!$H$13,0,10*ROW('Hygiene Data'!H98))="","",OFFSET('Hygiene Data'!$H$13,0,10*ROW('Hygiene Data'!H98)))</f>
        <v/>
      </c>
      <c r="ED104" s="353" t="str">
        <f ca="1">+IF(OFFSET('Hygiene Data'!$I$11,0,10*ROW('Hygiene Data'!I98))="","",OFFSET('Hygiene Data'!$I$11,0,10*ROW('Hygiene Data'!I98)))</f>
        <v/>
      </c>
      <c r="EE104" s="353" t="str">
        <f ca="1">+IF(OFFSET('Hygiene Data'!$I$12,0,10*ROW('Hygiene Data'!I98))="","",OFFSET('Hygiene Data'!$I$12,0,10*ROW('Hygiene Data'!I98)))</f>
        <v/>
      </c>
      <c r="EF104" s="353" t="str">
        <f ca="1">+IF(OFFSET('Hygiene Data'!$I$13,0,10*ROW('Hygiene Data'!I98))="","",OFFSET('Hygiene Data'!$I$13,0,10*ROW('Hygiene Data'!I98)))</f>
        <v/>
      </c>
    </row>
    <row r="105" spans="1:136" x14ac:dyDescent="0.25">
      <c r="A105" s="462" t="str">
        <f ca="1">+IF(OFFSET('Water Data'!$B$2,0,10*ROW('Water Data'!E99))="","",OFFSET('Water Data'!$B$2,0,10*ROW('Water Data'!E99)))</f>
        <v/>
      </c>
      <c r="B105" s="46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89" t="str">
        <f t="shared" ca="1" si="1"/>
        <v/>
      </c>
      <c r="D105" s="49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6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3" t="str">
        <f ca="1">+IF(OFFSET('Water Data'!$D$27,0,10*ROW('Water Data'!D99))="","",OFFSET('Water Data'!$D$27,0,10*ROW('Water Data'!D99)))</f>
        <v/>
      </c>
      <c r="BT105" s="353" t="str">
        <f ca="1">+IF(OFFSET('Water Data'!$D$28,0,10*ROW('Water Data'!D99))="","",OFFSET('Water Data'!$D$28,0,10*ROW('Water Data'!D99)))</f>
        <v/>
      </c>
      <c r="BU105" s="353" t="str">
        <f ca="1">+IF(OFFSET('Water Data'!$D$29,0,10*ROW('Water Data'!D99))="","",OFFSET('Water Data'!$D$29,0,10*ROW('Water Data'!D99)))</f>
        <v/>
      </c>
      <c r="BV105" s="353" t="str">
        <f ca="1">+IF(OFFSET('Water Data'!$E$27,0,10*ROW('Water Data'!E99))="","",OFFSET('Water Data'!$E$27,0,10*ROW('Water Data'!E99)))</f>
        <v/>
      </c>
      <c r="BW105" s="353" t="str">
        <f ca="1">+IF(OFFSET('Water Data'!$E$28,0,10*ROW('Water Data'!E99))="","",OFFSET('Water Data'!$E$28,0,10*ROW('Water Data'!E99)))</f>
        <v/>
      </c>
      <c r="BX105" s="353" t="str">
        <f ca="1">+IF(OFFSET('Water Data'!$E$29,0,10*ROW('Water Data'!E99))="","",OFFSET('Water Data'!$E$29,0,10*ROW('Water Data'!E99)))</f>
        <v/>
      </c>
      <c r="BY105" s="353" t="str">
        <f ca="1">+IF(OFFSET('Water Data'!$F$27,0,10*ROW('Water Data'!F99))="","",OFFSET('Water Data'!$F$27,0,10*ROW('Water Data'!F99)))</f>
        <v/>
      </c>
      <c r="BZ105" s="353" t="str">
        <f ca="1">+IF(OFFSET('Water Data'!$F$28,0,10*ROW('Water Data'!F99))="","",OFFSET('Water Data'!$F$28,0,10*ROW('Water Data'!F99)))</f>
        <v/>
      </c>
      <c r="CA105" s="353" t="str">
        <f ca="1">+IF(OFFSET('Water Data'!$F$29,0,10*ROW('Water Data'!F99))="","",OFFSET('Water Data'!$F$29,0,10*ROW('Water Data'!F99)))</f>
        <v/>
      </c>
      <c r="CB105" s="353" t="str">
        <f ca="1">+IF(OFFSET('Water Data'!$G$27,0,10*ROW('Water Data'!G99))="","",OFFSET('Water Data'!$G$27,0,10*ROW('Water Data'!G99)))</f>
        <v/>
      </c>
      <c r="CC105" s="353" t="str">
        <f ca="1">+IF(OFFSET('Water Data'!$G$28,0,10*ROW('Water Data'!G99))="","",OFFSET('Water Data'!$G$28,0,10*ROW('Water Data'!G99)))</f>
        <v/>
      </c>
      <c r="CD105" s="353" t="str">
        <f ca="1">+IF(OFFSET('Water Data'!$G$29,0,10*ROW('Water Data'!G99))="","",OFFSET('Water Data'!$G$29,0,10*ROW('Water Data'!G99)))</f>
        <v/>
      </c>
      <c r="CE105" s="353" t="str">
        <f ca="1">+IF(OFFSET('Water Data'!$H$27,0,10*ROW('Water Data'!H99))="","",OFFSET('Water Data'!$H$27,0,10*ROW('Water Data'!H99)))</f>
        <v/>
      </c>
      <c r="CF105" s="353" t="str">
        <f ca="1">+IF(OFFSET('Water Data'!$H$28,0,10*ROW('Water Data'!H99))="","",OFFSET('Water Data'!$H$28,0,10*ROW('Water Data'!H99)))</f>
        <v/>
      </c>
      <c r="CG105" s="353" t="str">
        <f ca="1">+IF(OFFSET('Water Data'!$H$29,0,10*ROW('Water Data'!H99))="","",OFFSET('Water Data'!$H$29,0,10*ROW('Water Data'!H99)))</f>
        <v/>
      </c>
      <c r="CH105" s="353" t="str">
        <f ca="1">+IF(OFFSET('Water Data'!$I$27,0,10*ROW('Water Data'!I99))="","",OFFSET('Water Data'!$I$27,0,10*ROW('Water Data'!I99)))</f>
        <v/>
      </c>
      <c r="CI105" s="353" t="str">
        <f ca="1">+IF(OFFSET('Water Data'!$I$28,0,10*ROW('Water Data'!I99))="","",OFFSET('Water Data'!$I$28,0,10*ROW('Water Data'!I99)))</f>
        <v/>
      </c>
      <c r="CJ105" s="353" t="str">
        <f ca="1">+IF(OFFSET('Water Data'!$I$29,0,10*ROW('Water Data'!I99))="","",OFFSET('Water Data'!$I$29,0,10*ROW('Water Data'!I99)))</f>
        <v/>
      </c>
      <c r="CK105" s="353" t="str">
        <f ca="1">+IF(OFFSET('Sanitation Data'!$D$28,0,10*ROW('Sanitation Data'!D99))="","",OFFSET('Sanitation Data'!$D$28,0,10*ROW('Sanitation Data'!D99)))</f>
        <v/>
      </c>
      <c r="CL105" s="353" t="str">
        <f ca="1">+IF(OFFSET('Sanitation Data'!$D$29,0,10*ROW('Sanitation Data'!D99))="","",OFFSET('Sanitation Data'!$D$29,0,10*ROW('Sanitation Data'!D99)))</f>
        <v/>
      </c>
      <c r="CM105" s="353" t="str">
        <f ca="1">+IF(OFFSET('Sanitation Data'!$D$30,0,10*ROW('Sanitation Data'!D99))="","",OFFSET('Sanitation Data'!$D$30,0,10*ROW('Sanitation Data'!D99)))</f>
        <v/>
      </c>
      <c r="CN105" s="353" t="str">
        <f ca="1">+IF(OFFSET('Sanitation Data'!$D$31,0,10*ROW('Sanitation Data'!D99))="","",OFFSET('Sanitation Data'!$D$31,0,10*ROW('Sanitation Data'!D99)))</f>
        <v/>
      </c>
      <c r="CO105" s="353" t="str">
        <f ca="1">+IF(OFFSET('Sanitation Data'!$D$32,0,10*ROW('Sanitation Data'!D99))="","",OFFSET('Sanitation Data'!$D$32,0,10*ROW('Sanitation Data'!D99)))</f>
        <v/>
      </c>
      <c r="CP105" s="353" t="str">
        <f ca="1">+IF(OFFSET('Sanitation Data'!$E$28,0,10*ROW('Sanitation Data'!E99))="","",OFFSET('Sanitation Data'!$E$28,0,10*ROW('Sanitation Data'!E99)))</f>
        <v/>
      </c>
      <c r="CQ105" s="353" t="str">
        <f ca="1">+IF(OFFSET('Sanitation Data'!$E$29,0,10*ROW('Sanitation Data'!E99))="","",OFFSET('Sanitation Data'!$E$29,0,10*ROW('Sanitation Data'!E99)))</f>
        <v/>
      </c>
      <c r="CR105" s="353" t="str">
        <f ca="1">+IF(OFFSET('Sanitation Data'!$E$30,0,10*ROW('Sanitation Data'!E99))="","",OFFSET('Sanitation Data'!$E$30,0,10*ROW('Sanitation Data'!E99)))</f>
        <v/>
      </c>
      <c r="CS105" s="353" t="str">
        <f ca="1">+IF(OFFSET('Sanitation Data'!$E$31,0,10*ROW('Sanitation Data'!E99))="","",OFFSET('Sanitation Data'!$E$31,0,10*ROW('Sanitation Data'!E99)))</f>
        <v/>
      </c>
      <c r="CT105" s="353" t="str">
        <f ca="1">+IF(OFFSET('Sanitation Data'!$E$32,0,10*ROW('Sanitation Data'!E99))="","",OFFSET('Sanitation Data'!$E$32,0,10*ROW('Sanitation Data'!E99)))</f>
        <v/>
      </c>
      <c r="CU105" s="353" t="str">
        <f ca="1">+IF(OFFSET('Sanitation Data'!$F$28,0,10*ROW('Sanitation Data'!F99))="","",OFFSET('Sanitation Data'!$F$28,0,10*ROW('Sanitation Data'!F99)))</f>
        <v/>
      </c>
      <c r="CV105" s="353" t="str">
        <f ca="1">+IF(OFFSET('Sanitation Data'!$F$29,0,10*ROW('Sanitation Data'!F99))="","",OFFSET('Sanitation Data'!$F$29,0,10*ROW('Sanitation Data'!F99)))</f>
        <v/>
      </c>
      <c r="CW105" s="353" t="str">
        <f ca="1">+IF(OFFSET('Sanitation Data'!$F$30,0,10*ROW('Sanitation Data'!F99))="","",OFFSET('Sanitation Data'!$F$30,0,10*ROW('Sanitation Data'!F99)))</f>
        <v/>
      </c>
      <c r="CX105" s="353" t="str">
        <f ca="1">+IF(OFFSET('Sanitation Data'!$F$31,0,10*ROW('Sanitation Data'!F99))="","",OFFSET('Sanitation Data'!$F$31,0,10*ROW('Sanitation Data'!F99)))</f>
        <v/>
      </c>
      <c r="CY105" s="353" t="str">
        <f ca="1">+IF(OFFSET('Sanitation Data'!$F$32,0,10*ROW('Sanitation Data'!F99))="","",OFFSET('Sanitation Data'!$F$32,0,10*ROW('Sanitation Data'!F99)))</f>
        <v/>
      </c>
      <c r="CZ105" s="353" t="str">
        <f ca="1">+IF(OFFSET('Sanitation Data'!$G$28,0,10*ROW('Sanitation Data'!G99))="","",OFFSET('Sanitation Data'!$G$28,0,10*ROW('Sanitation Data'!G99)))</f>
        <v/>
      </c>
      <c r="DA105" s="353" t="str">
        <f ca="1">+IF(OFFSET('Sanitation Data'!$G$29,0,10*ROW('Sanitation Data'!G99))="","",OFFSET('Sanitation Data'!$G$29,0,10*ROW('Sanitation Data'!G99)))</f>
        <v/>
      </c>
      <c r="DB105" s="353" t="str">
        <f ca="1">+IF(OFFSET('Sanitation Data'!$G$30,0,10*ROW('Sanitation Data'!G99))="","",OFFSET('Sanitation Data'!$G$30,0,10*ROW('Sanitation Data'!G99)))</f>
        <v/>
      </c>
      <c r="DC105" s="353" t="str">
        <f ca="1">+IF(OFFSET('Sanitation Data'!$G$31,0,10*ROW('Sanitation Data'!G99))="","",OFFSET('Sanitation Data'!$G$31,0,10*ROW('Sanitation Data'!G99)))</f>
        <v/>
      </c>
      <c r="DD105" s="353" t="str">
        <f ca="1">+IF(OFFSET('Sanitation Data'!$G$32,0,10*ROW('Sanitation Data'!G99))="","",OFFSET('Sanitation Data'!$G$32,0,10*ROW('Sanitation Data'!G99)))</f>
        <v/>
      </c>
      <c r="DE105" s="353" t="str">
        <f ca="1">+IF(OFFSET('Sanitation Data'!$H$28,0,10*ROW('Sanitation Data'!H99))="","",OFFSET('Sanitation Data'!$H$28,0,10*ROW('Sanitation Data'!H99)))</f>
        <v/>
      </c>
      <c r="DF105" s="353" t="str">
        <f ca="1">+IF(OFFSET('Sanitation Data'!$H$29,0,10*ROW('Sanitation Data'!H99))="","",OFFSET('Sanitation Data'!$H$29,0,10*ROW('Sanitation Data'!H99)))</f>
        <v/>
      </c>
      <c r="DG105" s="353" t="str">
        <f ca="1">+IF(OFFSET('Sanitation Data'!$H$30,0,10*ROW('Sanitation Data'!H99))="","",OFFSET('Sanitation Data'!$H$30,0,10*ROW('Sanitation Data'!H99)))</f>
        <v/>
      </c>
      <c r="DH105" s="353" t="str">
        <f ca="1">+IF(OFFSET('Sanitation Data'!$H$31,0,10*ROW('Sanitation Data'!H99))="","",OFFSET('Sanitation Data'!$H$31,0,10*ROW('Sanitation Data'!H99)))</f>
        <v/>
      </c>
      <c r="DI105" s="353" t="str">
        <f ca="1">+IF(OFFSET('Sanitation Data'!$H$32,0,10*ROW('Sanitation Data'!H99))="","",OFFSET('Sanitation Data'!$H$32,0,10*ROW('Sanitation Data'!H99)))</f>
        <v/>
      </c>
      <c r="DJ105" s="353" t="str">
        <f ca="1">+IF(OFFSET('Sanitation Data'!$I$28,0,10*ROW('Sanitation Data'!I99))="","",OFFSET('Sanitation Data'!$I$28,0,10*ROW('Sanitation Data'!I99)))</f>
        <v/>
      </c>
      <c r="DK105" s="353" t="str">
        <f ca="1">+IF(OFFSET('Sanitation Data'!$I$29,0,10*ROW('Sanitation Data'!I99))="","",OFFSET('Sanitation Data'!$I$29,0,10*ROW('Sanitation Data'!I99)))</f>
        <v/>
      </c>
      <c r="DL105" s="353" t="str">
        <f ca="1">+IF(OFFSET('Sanitation Data'!$I$30,0,10*ROW('Sanitation Data'!I99))="","",OFFSET('Sanitation Data'!$I$30,0,10*ROW('Sanitation Data'!I99)))</f>
        <v/>
      </c>
      <c r="DM105" s="353" t="str">
        <f ca="1">+IF(OFFSET('Sanitation Data'!$I$31,0,10*ROW('Sanitation Data'!I99))="","",OFFSET('Sanitation Data'!$I$31,0,10*ROW('Sanitation Data'!I99)))</f>
        <v/>
      </c>
      <c r="DN105" s="353" t="str">
        <f ca="1">+IF(OFFSET('Sanitation Data'!$I$32,0,10*ROW('Sanitation Data'!I99))="","",OFFSET('Sanitation Data'!$I$32,0,10*ROW('Sanitation Data'!I99)))</f>
        <v/>
      </c>
      <c r="DO105" s="353" t="str">
        <f ca="1">+IF(OFFSET('Hygiene Data'!$D$11,0,10*ROW('Hygiene Data'!D99))="","",OFFSET('Hygiene Data'!$D$11,0,10*ROW('Hygiene Data'!D99)))</f>
        <v/>
      </c>
      <c r="DP105" s="353" t="str">
        <f ca="1">+IF(OFFSET('Hygiene Data'!$D$12,0,10*ROW('Hygiene Data'!D99))="","",OFFSET('Hygiene Data'!$D$12,0,10*ROW('Hygiene Data'!D99)))</f>
        <v/>
      </c>
      <c r="DQ105" s="353" t="str">
        <f ca="1">+IF(OFFSET('Hygiene Data'!$D$13,0,10*ROW('Hygiene Data'!D99))="","",OFFSET('Hygiene Data'!$D$13,0,10*ROW('Hygiene Data'!D99)))</f>
        <v/>
      </c>
      <c r="DR105" s="353" t="str">
        <f ca="1">+IF(OFFSET('Hygiene Data'!$E$11,0,10*ROW('Hygiene Data'!E99))="","",OFFSET('Hygiene Data'!$E$11,0,10*ROW('Hygiene Data'!E99)))</f>
        <v/>
      </c>
      <c r="DS105" s="353" t="str">
        <f ca="1">+IF(OFFSET('Hygiene Data'!$E$12,0,10*ROW('Hygiene Data'!E99))="","",OFFSET('Hygiene Data'!$E$12,0,10*ROW('Hygiene Data'!E99)))</f>
        <v/>
      </c>
      <c r="DT105" s="353" t="str">
        <f ca="1">+IF(OFFSET('Hygiene Data'!$E$13,0,10*ROW('Hygiene Data'!E99))="","",OFFSET('Hygiene Data'!$E$13,0,10*ROW('Hygiene Data'!E99)))</f>
        <v/>
      </c>
      <c r="DU105" s="353" t="str">
        <f ca="1">+IF(OFFSET('Hygiene Data'!$F$11,0,10*ROW('Hygiene Data'!F99))="","",OFFSET('Hygiene Data'!$F$11,0,10*ROW('Hygiene Data'!F99)))</f>
        <v/>
      </c>
      <c r="DV105" s="353" t="str">
        <f ca="1">+IF(OFFSET('Hygiene Data'!$F$12,0,10*ROW('Hygiene Data'!F99))="","",OFFSET('Hygiene Data'!$F$12,0,10*ROW('Hygiene Data'!F99)))</f>
        <v/>
      </c>
      <c r="DW105" s="353" t="str">
        <f ca="1">+IF(OFFSET('Hygiene Data'!$F$13,0,10*ROW('Hygiene Data'!F99))="","",OFFSET('Hygiene Data'!$F$13,0,10*ROW('Hygiene Data'!F99)))</f>
        <v/>
      </c>
      <c r="DX105" s="353" t="str">
        <f ca="1">+IF(OFFSET('Hygiene Data'!$G$11,0,10*ROW('Hygiene Data'!G99))="","",OFFSET('Hygiene Data'!$G$11,0,10*ROW('Hygiene Data'!G99)))</f>
        <v/>
      </c>
      <c r="DY105" s="353" t="str">
        <f ca="1">+IF(OFFSET('Hygiene Data'!$G$12,0,10*ROW('Hygiene Data'!G99))="","",OFFSET('Hygiene Data'!$G$12,0,10*ROW('Hygiene Data'!G99)))</f>
        <v/>
      </c>
      <c r="DZ105" s="353" t="str">
        <f ca="1">+IF(OFFSET('Hygiene Data'!$G$13,0,10*ROW('Hygiene Data'!G99))="","",OFFSET('Hygiene Data'!$G$13,0,10*ROW('Hygiene Data'!G99)))</f>
        <v/>
      </c>
      <c r="EA105" s="353" t="str">
        <f ca="1">+IF(OFFSET('Hygiene Data'!$H$11,0,10*ROW('Hygiene Data'!H99))="","",OFFSET('Hygiene Data'!$H$11,0,10*ROW('Hygiene Data'!H99)))</f>
        <v/>
      </c>
      <c r="EB105" s="353" t="str">
        <f ca="1">+IF(OFFSET('Hygiene Data'!$H$12,0,10*ROW('Hygiene Data'!H99))="","",OFFSET('Hygiene Data'!$H$12,0,10*ROW('Hygiene Data'!H99)))</f>
        <v/>
      </c>
      <c r="EC105" s="353" t="str">
        <f ca="1">+IF(OFFSET('Hygiene Data'!$H$13,0,10*ROW('Hygiene Data'!H99))="","",OFFSET('Hygiene Data'!$H$13,0,10*ROW('Hygiene Data'!H99)))</f>
        <v/>
      </c>
      <c r="ED105" s="353" t="str">
        <f ca="1">+IF(OFFSET('Hygiene Data'!$I$11,0,10*ROW('Hygiene Data'!I99))="","",OFFSET('Hygiene Data'!$I$11,0,10*ROW('Hygiene Data'!I99)))</f>
        <v/>
      </c>
      <c r="EE105" s="353" t="str">
        <f ca="1">+IF(OFFSET('Hygiene Data'!$I$12,0,10*ROW('Hygiene Data'!I99))="","",OFFSET('Hygiene Data'!$I$12,0,10*ROW('Hygiene Data'!I99)))</f>
        <v/>
      </c>
      <c r="EF105" s="353" t="str">
        <f ca="1">+IF(OFFSET('Hygiene Data'!$I$13,0,10*ROW('Hygiene Data'!I99))="","",OFFSET('Hygiene Data'!$I$13,0,10*ROW('Hygiene Data'!I99)))</f>
        <v/>
      </c>
    </row>
    <row r="106" spans="1:136" x14ac:dyDescent="0.25">
      <c r="A106" s="462" t="str">
        <f ca="1">+IF(OFFSET('Water Data'!$B$2,0,10*ROW('Water Data'!E100))="","",OFFSET('Water Data'!$B$2,0,10*ROW('Water Data'!E100)))</f>
        <v/>
      </c>
      <c r="B106" s="46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89" t="str">
        <f t="shared" ca="1" si="1"/>
        <v/>
      </c>
      <c r="D106" s="49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6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3" t="str">
        <f ca="1">+IF(OFFSET('Water Data'!$D$27,0,10*ROW('Water Data'!D100))="","",OFFSET('Water Data'!$D$27,0,10*ROW('Water Data'!D100)))</f>
        <v/>
      </c>
      <c r="BT106" s="353" t="str">
        <f ca="1">+IF(OFFSET('Water Data'!$D$28,0,10*ROW('Water Data'!D100))="","",OFFSET('Water Data'!$D$28,0,10*ROW('Water Data'!D100)))</f>
        <v/>
      </c>
      <c r="BU106" s="353" t="str">
        <f ca="1">+IF(OFFSET('Water Data'!$D$29,0,10*ROW('Water Data'!D100))="","",OFFSET('Water Data'!$D$29,0,10*ROW('Water Data'!D100)))</f>
        <v/>
      </c>
      <c r="BV106" s="353" t="str">
        <f ca="1">+IF(OFFSET('Water Data'!$E$27,0,10*ROW('Water Data'!E100))="","",OFFSET('Water Data'!$E$27,0,10*ROW('Water Data'!E100)))</f>
        <v/>
      </c>
      <c r="BW106" s="353" t="str">
        <f ca="1">+IF(OFFSET('Water Data'!$E$28,0,10*ROW('Water Data'!E100))="","",OFFSET('Water Data'!$E$28,0,10*ROW('Water Data'!E100)))</f>
        <v/>
      </c>
      <c r="BX106" s="353" t="str">
        <f ca="1">+IF(OFFSET('Water Data'!$E$29,0,10*ROW('Water Data'!E100))="","",OFFSET('Water Data'!$E$29,0,10*ROW('Water Data'!E100)))</f>
        <v/>
      </c>
      <c r="BY106" s="353" t="str">
        <f ca="1">+IF(OFFSET('Water Data'!$F$27,0,10*ROW('Water Data'!F100))="","",OFFSET('Water Data'!$F$27,0,10*ROW('Water Data'!F100)))</f>
        <v/>
      </c>
      <c r="BZ106" s="353" t="str">
        <f ca="1">+IF(OFFSET('Water Data'!$F$28,0,10*ROW('Water Data'!F100))="","",OFFSET('Water Data'!$F$28,0,10*ROW('Water Data'!F100)))</f>
        <v/>
      </c>
      <c r="CA106" s="353" t="str">
        <f ca="1">+IF(OFFSET('Water Data'!$F$29,0,10*ROW('Water Data'!F100))="","",OFFSET('Water Data'!$F$29,0,10*ROW('Water Data'!F100)))</f>
        <v/>
      </c>
      <c r="CB106" s="353" t="str">
        <f ca="1">+IF(OFFSET('Water Data'!$G$27,0,10*ROW('Water Data'!G100))="","",OFFSET('Water Data'!$G$27,0,10*ROW('Water Data'!G100)))</f>
        <v/>
      </c>
      <c r="CC106" s="353" t="str">
        <f ca="1">+IF(OFFSET('Water Data'!$G$28,0,10*ROW('Water Data'!G100))="","",OFFSET('Water Data'!$G$28,0,10*ROW('Water Data'!G100)))</f>
        <v/>
      </c>
      <c r="CD106" s="353" t="str">
        <f ca="1">+IF(OFFSET('Water Data'!$G$29,0,10*ROW('Water Data'!G100))="","",OFFSET('Water Data'!$G$29,0,10*ROW('Water Data'!G100)))</f>
        <v/>
      </c>
      <c r="CE106" s="353" t="str">
        <f ca="1">+IF(OFFSET('Water Data'!$H$27,0,10*ROW('Water Data'!H100))="","",OFFSET('Water Data'!$H$27,0,10*ROW('Water Data'!H100)))</f>
        <v/>
      </c>
      <c r="CF106" s="353" t="str">
        <f ca="1">+IF(OFFSET('Water Data'!$H$28,0,10*ROW('Water Data'!H100))="","",OFFSET('Water Data'!$H$28,0,10*ROW('Water Data'!H100)))</f>
        <v/>
      </c>
      <c r="CG106" s="353" t="str">
        <f ca="1">+IF(OFFSET('Water Data'!$H$29,0,10*ROW('Water Data'!H100))="","",OFFSET('Water Data'!$H$29,0,10*ROW('Water Data'!H100)))</f>
        <v/>
      </c>
      <c r="CH106" s="353" t="str">
        <f ca="1">+IF(OFFSET('Water Data'!$I$27,0,10*ROW('Water Data'!I100))="","",OFFSET('Water Data'!$I$27,0,10*ROW('Water Data'!I100)))</f>
        <v/>
      </c>
      <c r="CI106" s="353" t="str">
        <f ca="1">+IF(OFFSET('Water Data'!$I$28,0,10*ROW('Water Data'!I100))="","",OFFSET('Water Data'!$I$28,0,10*ROW('Water Data'!I100)))</f>
        <v/>
      </c>
      <c r="CJ106" s="353" t="str">
        <f ca="1">+IF(OFFSET('Water Data'!$I$29,0,10*ROW('Water Data'!I100))="","",OFFSET('Water Data'!$I$29,0,10*ROW('Water Data'!I100)))</f>
        <v/>
      </c>
      <c r="CK106" s="353" t="str">
        <f ca="1">+IF(OFFSET('Sanitation Data'!$D$28,0,10*ROW('Sanitation Data'!D100))="","",OFFSET('Sanitation Data'!$D$28,0,10*ROW('Sanitation Data'!D100)))</f>
        <v/>
      </c>
      <c r="CL106" s="353" t="str">
        <f ca="1">+IF(OFFSET('Sanitation Data'!$D$29,0,10*ROW('Sanitation Data'!D100))="","",OFFSET('Sanitation Data'!$D$29,0,10*ROW('Sanitation Data'!D100)))</f>
        <v/>
      </c>
      <c r="CM106" s="353" t="str">
        <f ca="1">+IF(OFFSET('Sanitation Data'!$D$30,0,10*ROW('Sanitation Data'!D100))="","",OFFSET('Sanitation Data'!$D$30,0,10*ROW('Sanitation Data'!D100)))</f>
        <v/>
      </c>
      <c r="CN106" s="353" t="str">
        <f ca="1">+IF(OFFSET('Sanitation Data'!$D$31,0,10*ROW('Sanitation Data'!D100))="","",OFFSET('Sanitation Data'!$D$31,0,10*ROW('Sanitation Data'!D100)))</f>
        <v/>
      </c>
      <c r="CO106" s="353" t="str">
        <f ca="1">+IF(OFFSET('Sanitation Data'!$D$32,0,10*ROW('Sanitation Data'!D100))="","",OFFSET('Sanitation Data'!$D$32,0,10*ROW('Sanitation Data'!D100)))</f>
        <v/>
      </c>
      <c r="CP106" s="353" t="str">
        <f ca="1">+IF(OFFSET('Sanitation Data'!$E$28,0,10*ROW('Sanitation Data'!E100))="","",OFFSET('Sanitation Data'!$E$28,0,10*ROW('Sanitation Data'!E100)))</f>
        <v/>
      </c>
      <c r="CQ106" s="353" t="str">
        <f ca="1">+IF(OFFSET('Sanitation Data'!$E$29,0,10*ROW('Sanitation Data'!E100))="","",OFFSET('Sanitation Data'!$E$29,0,10*ROW('Sanitation Data'!E100)))</f>
        <v/>
      </c>
      <c r="CR106" s="353" t="str">
        <f ca="1">+IF(OFFSET('Sanitation Data'!$E$30,0,10*ROW('Sanitation Data'!E100))="","",OFFSET('Sanitation Data'!$E$30,0,10*ROW('Sanitation Data'!E100)))</f>
        <v/>
      </c>
      <c r="CS106" s="353" t="str">
        <f ca="1">+IF(OFFSET('Sanitation Data'!$E$31,0,10*ROW('Sanitation Data'!E100))="","",OFFSET('Sanitation Data'!$E$31,0,10*ROW('Sanitation Data'!E100)))</f>
        <v/>
      </c>
      <c r="CT106" s="353" t="str">
        <f ca="1">+IF(OFFSET('Sanitation Data'!$E$32,0,10*ROW('Sanitation Data'!E100))="","",OFFSET('Sanitation Data'!$E$32,0,10*ROW('Sanitation Data'!E100)))</f>
        <v/>
      </c>
      <c r="CU106" s="353" t="str">
        <f ca="1">+IF(OFFSET('Sanitation Data'!$F$28,0,10*ROW('Sanitation Data'!F100))="","",OFFSET('Sanitation Data'!$F$28,0,10*ROW('Sanitation Data'!F100)))</f>
        <v/>
      </c>
      <c r="CV106" s="353" t="str">
        <f ca="1">+IF(OFFSET('Sanitation Data'!$F$29,0,10*ROW('Sanitation Data'!F100))="","",OFFSET('Sanitation Data'!$F$29,0,10*ROW('Sanitation Data'!F100)))</f>
        <v/>
      </c>
      <c r="CW106" s="353" t="str">
        <f ca="1">+IF(OFFSET('Sanitation Data'!$F$30,0,10*ROW('Sanitation Data'!F100))="","",OFFSET('Sanitation Data'!$F$30,0,10*ROW('Sanitation Data'!F100)))</f>
        <v/>
      </c>
      <c r="CX106" s="353" t="str">
        <f ca="1">+IF(OFFSET('Sanitation Data'!$F$31,0,10*ROW('Sanitation Data'!F100))="","",OFFSET('Sanitation Data'!$F$31,0,10*ROW('Sanitation Data'!F100)))</f>
        <v/>
      </c>
      <c r="CY106" s="353" t="str">
        <f ca="1">+IF(OFFSET('Sanitation Data'!$F$32,0,10*ROW('Sanitation Data'!F100))="","",OFFSET('Sanitation Data'!$F$32,0,10*ROW('Sanitation Data'!F100)))</f>
        <v/>
      </c>
      <c r="CZ106" s="353" t="str">
        <f ca="1">+IF(OFFSET('Sanitation Data'!$G$28,0,10*ROW('Sanitation Data'!G100))="","",OFFSET('Sanitation Data'!$G$28,0,10*ROW('Sanitation Data'!G100)))</f>
        <v/>
      </c>
      <c r="DA106" s="353" t="str">
        <f ca="1">+IF(OFFSET('Sanitation Data'!$G$29,0,10*ROW('Sanitation Data'!G100))="","",OFFSET('Sanitation Data'!$G$29,0,10*ROW('Sanitation Data'!G100)))</f>
        <v/>
      </c>
      <c r="DB106" s="353" t="str">
        <f ca="1">+IF(OFFSET('Sanitation Data'!$G$30,0,10*ROW('Sanitation Data'!G100))="","",OFFSET('Sanitation Data'!$G$30,0,10*ROW('Sanitation Data'!G100)))</f>
        <v/>
      </c>
      <c r="DC106" s="353" t="str">
        <f ca="1">+IF(OFFSET('Sanitation Data'!$G$31,0,10*ROW('Sanitation Data'!G100))="","",OFFSET('Sanitation Data'!$G$31,0,10*ROW('Sanitation Data'!G100)))</f>
        <v/>
      </c>
      <c r="DD106" s="353" t="str">
        <f ca="1">+IF(OFFSET('Sanitation Data'!$G$32,0,10*ROW('Sanitation Data'!G100))="","",OFFSET('Sanitation Data'!$G$32,0,10*ROW('Sanitation Data'!G100)))</f>
        <v/>
      </c>
      <c r="DE106" s="353" t="str">
        <f ca="1">+IF(OFFSET('Sanitation Data'!$H$28,0,10*ROW('Sanitation Data'!H100))="","",OFFSET('Sanitation Data'!$H$28,0,10*ROW('Sanitation Data'!H100)))</f>
        <v/>
      </c>
      <c r="DF106" s="353" t="str">
        <f ca="1">+IF(OFFSET('Sanitation Data'!$H$29,0,10*ROW('Sanitation Data'!H100))="","",OFFSET('Sanitation Data'!$H$29,0,10*ROW('Sanitation Data'!H100)))</f>
        <v/>
      </c>
      <c r="DG106" s="353" t="str">
        <f ca="1">+IF(OFFSET('Sanitation Data'!$H$30,0,10*ROW('Sanitation Data'!H100))="","",OFFSET('Sanitation Data'!$H$30,0,10*ROW('Sanitation Data'!H100)))</f>
        <v/>
      </c>
      <c r="DH106" s="353" t="str">
        <f ca="1">+IF(OFFSET('Sanitation Data'!$H$31,0,10*ROW('Sanitation Data'!H100))="","",OFFSET('Sanitation Data'!$H$31,0,10*ROW('Sanitation Data'!H100)))</f>
        <v/>
      </c>
      <c r="DI106" s="353" t="str">
        <f ca="1">+IF(OFFSET('Sanitation Data'!$H$32,0,10*ROW('Sanitation Data'!H100))="","",OFFSET('Sanitation Data'!$H$32,0,10*ROW('Sanitation Data'!H100)))</f>
        <v/>
      </c>
      <c r="DJ106" s="353" t="str">
        <f ca="1">+IF(OFFSET('Sanitation Data'!$I$28,0,10*ROW('Sanitation Data'!I100))="","",OFFSET('Sanitation Data'!$I$28,0,10*ROW('Sanitation Data'!I100)))</f>
        <v/>
      </c>
      <c r="DK106" s="353" t="str">
        <f ca="1">+IF(OFFSET('Sanitation Data'!$I$29,0,10*ROW('Sanitation Data'!I100))="","",OFFSET('Sanitation Data'!$I$29,0,10*ROW('Sanitation Data'!I100)))</f>
        <v/>
      </c>
      <c r="DL106" s="353" t="str">
        <f ca="1">+IF(OFFSET('Sanitation Data'!$I$30,0,10*ROW('Sanitation Data'!I100))="","",OFFSET('Sanitation Data'!$I$30,0,10*ROW('Sanitation Data'!I100)))</f>
        <v/>
      </c>
      <c r="DM106" s="353" t="str">
        <f ca="1">+IF(OFFSET('Sanitation Data'!$I$31,0,10*ROW('Sanitation Data'!I100))="","",OFFSET('Sanitation Data'!$I$31,0,10*ROW('Sanitation Data'!I100)))</f>
        <v/>
      </c>
      <c r="DN106" s="353" t="str">
        <f ca="1">+IF(OFFSET('Sanitation Data'!$I$32,0,10*ROW('Sanitation Data'!I100))="","",OFFSET('Sanitation Data'!$I$32,0,10*ROW('Sanitation Data'!I100)))</f>
        <v/>
      </c>
      <c r="DO106" s="353" t="str">
        <f ca="1">+IF(OFFSET('Hygiene Data'!$D$11,0,10*ROW('Hygiene Data'!D100))="","",OFFSET('Hygiene Data'!$D$11,0,10*ROW('Hygiene Data'!D100)))</f>
        <v/>
      </c>
      <c r="DP106" s="353" t="str">
        <f ca="1">+IF(OFFSET('Hygiene Data'!$D$12,0,10*ROW('Hygiene Data'!D100))="","",OFFSET('Hygiene Data'!$D$12,0,10*ROW('Hygiene Data'!D100)))</f>
        <v/>
      </c>
      <c r="DQ106" s="353" t="str">
        <f ca="1">+IF(OFFSET('Hygiene Data'!$D$13,0,10*ROW('Hygiene Data'!D100))="","",OFFSET('Hygiene Data'!$D$13,0,10*ROW('Hygiene Data'!D100)))</f>
        <v/>
      </c>
      <c r="DR106" s="353" t="str">
        <f ca="1">+IF(OFFSET('Hygiene Data'!$E$11,0,10*ROW('Hygiene Data'!E100))="","",OFFSET('Hygiene Data'!$E$11,0,10*ROW('Hygiene Data'!E100)))</f>
        <v/>
      </c>
      <c r="DS106" s="353" t="str">
        <f ca="1">+IF(OFFSET('Hygiene Data'!$E$12,0,10*ROW('Hygiene Data'!E100))="","",OFFSET('Hygiene Data'!$E$12,0,10*ROW('Hygiene Data'!E100)))</f>
        <v/>
      </c>
      <c r="DT106" s="353" t="str">
        <f ca="1">+IF(OFFSET('Hygiene Data'!$E$13,0,10*ROW('Hygiene Data'!E100))="","",OFFSET('Hygiene Data'!$E$13,0,10*ROW('Hygiene Data'!E100)))</f>
        <v/>
      </c>
      <c r="DU106" s="353" t="str">
        <f ca="1">+IF(OFFSET('Hygiene Data'!$F$11,0,10*ROW('Hygiene Data'!F100))="","",OFFSET('Hygiene Data'!$F$11,0,10*ROW('Hygiene Data'!F100)))</f>
        <v/>
      </c>
      <c r="DV106" s="353" t="str">
        <f ca="1">+IF(OFFSET('Hygiene Data'!$F$12,0,10*ROW('Hygiene Data'!F100))="","",OFFSET('Hygiene Data'!$F$12,0,10*ROW('Hygiene Data'!F100)))</f>
        <v/>
      </c>
      <c r="DW106" s="353" t="str">
        <f ca="1">+IF(OFFSET('Hygiene Data'!$F$13,0,10*ROW('Hygiene Data'!F100))="","",OFFSET('Hygiene Data'!$F$13,0,10*ROW('Hygiene Data'!F100)))</f>
        <v/>
      </c>
      <c r="DX106" s="353" t="str">
        <f ca="1">+IF(OFFSET('Hygiene Data'!$G$11,0,10*ROW('Hygiene Data'!G100))="","",OFFSET('Hygiene Data'!$G$11,0,10*ROW('Hygiene Data'!G100)))</f>
        <v/>
      </c>
      <c r="DY106" s="353" t="str">
        <f ca="1">+IF(OFFSET('Hygiene Data'!$G$12,0,10*ROW('Hygiene Data'!G100))="","",OFFSET('Hygiene Data'!$G$12,0,10*ROW('Hygiene Data'!G100)))</f>
        <v/>
      </c>
      <c r="DZ106" s="353" t="str">
        <f ca="1">+IF(OFFSET('Hygiene Data'!$G$13,0,10*ROW('Hygiene Data'!G100))="","",OFFSET('Hygiene Data'!$G$13,0,10*ROW('Hygiene Data'!G100)))</f>
        <v/>
      </c>
      <c r="EA106" s="353" t="str">
        <f ca="1">+IF(OFFSET('Hygiene Data'!$H$11,0,10*ROW('Hygiene Data'!H100))="","",OFFSET('Hygiene Data'!$H$11,0,10*ROW('Hygiene Data'!H100)))</f>
        <v/>
      </c>
      <c r="EB106" s="353" t="str">
        <f ca="1">+IF(OFFSET('Hygiene Data'!$H$12,0,10*ROW('Hygiene Data'!H100))="","",OFFSET('Hygiene Data'!$H$12,0,10*ROW('Hygiene Data'!H100)))</f>
        <v/>
      </c>
      <c r="EC106" s="353" t="str">
        <f ca="1">+IF(OFFSET('Hygiene Data'!$H$13,0,10*ROW('Hygiene Data'!H100))="","",OFFSET('Hygiene Data'!$H$13,0,10*ROW('Hygiene Data'!H100)))</f>
        <v/>
      </c>
      <c r="ED106" s="353" t="str">
        <f ca="1">+IF(OFFSET('Hygiene Data'!$I$11,0,10*ROW('Hygiene Data'!I100))="","",OFFSET('Hygiene Data'!$I$11,0,10*ROW('Hygiene Data'!I100)))</f>
        <v/>
      </c>
      <c r="EE106" s="353" t="str">
        <f ca="1">+IF(OFFSET('Hygiene Data'!$I$12,0,10*ROW('Hygiene Data'!I100))="","",OFFSET('Hygiene Data'!$I$12,0,10*ROW('Hygiene Data'!I100)))</f>
        <v/>
      </c>
      <c r="EF106" s="353" t="str">
        <f ca="1">+IF(OFFSET('Hygiene Data'!$I$13,0,10*ROW('Hygiene Data'!I100))="","",OFFSET('Hygiene Data'!$I$13,0,10*ROW('Hygiene Data'!I100)))</f>
        <v/>
      </c>
    </row>
    <row r="107" spans="1:136" x14ac:dyDescent="0.25">
      <c r="A107" s="462" t="str">
        <f ca="1">+IF(OFFSET('Water Data'!$B$2,0,10*ROW('Water Data'!E101))="","",OFFSET('Water Data'!$B$2,0,10*ROW('Water Data'!E101)))</f>
        <v/>
      </c>
      <c r="B107" s="46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89" t="str">
        <f t="shared" ca="1" si="1"/>
        <v/>
      </c>
      <c r="D107" s="49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6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3" t="str">
        <f ca="1">+IF(OFFSET('Water Data'!$D$27,0,10*ROW('Water Data'!D101))="","",OFFSET('Water Data'!$D$27,0,10*ROW('Water Data'!D101)))</f>
        <v/>
      </c>
      <c r="BT107" s="353" t="str">
        <f ca="1">+IF(OFFSET('Water Data'!$D$28,0,10*ROW('Water Data'!D101))="","",OFFSET('Water Data'!$D$28,0,10*ROW('Water Data'!D101)))</f>
        <v/>
      </c>
      <c r="BU107" s="353" t="str">
        <f ca="1">+IF(OFFSET('Water Data'!$D$29,0,10*ROW('Water Data'!D101))="","",OFFSET('Water Data'!$D$29,0,10*ROW('Water Data'!D101)))</f>
        <v/>
      </c>
      <c r="BV107" s="353" t="str">
        <f ca="1">+IF(OFFSET('Water Data'!$E$27,0,10*ROW('Water Data'!E101))="","",OFFSET('Water Data'!$E$27,0,10*ROW('Water Data'!E101)))</f>
        <v/>
      </c>
      <c r="BW107" s="353" t="str">
        <f ca="1">+IF(OFFSET('Water Data'!$E$28,0,10*ROW('Water Data'!E101))="","",OFFSET('Water Data'!$E$28,0,10*ROW('Water Data'!E101)))</f>
        <v/>
      </c>
      <c r="BX107" s="353" t="str">
        <f ca="1">+IF(OFFSET('Water Data'!$E$29,0,10*ROW('Water Data'!E101))="","",OFFSET('Water Data'!$E$29,0,10*ROW('Water Data'!E101)))</f>
        <v/>
      </c>
      <c r="BY107" s="353" t="str">
        <f ca="1">+IF(OFFSET('Water Data'!$F$27,0,10*ROW('Water Data'!F101))="","",OFFSET('Water Data'!$F$27,0,10*ROW('Water Data'!F101)))</f>
        <v/>
      </c>
      <c r="BZ107" s="353" t="str">
        <f ca="1">+IF(OFFSET('Water Data'!$F$28,0,10*ROW('Water Data'!F101))="","",OFFSET('Water Data'!$F$28,0,10*ROW('Water Data'!F101)))</f>
        <v/>
      </c>
      <c r="CA107" s="353" t="str">
        <f ca="1">+IF(OFFSET('Water Data'!$F$29,0,10*ROW('Water Data'!F101))="","",OFFSET('Water Data'!$F$29,0,10*ROW('Water Data'!F101)))</f>
        <v/>
      </c>
      <c r="CB107" s="353" t="str">
        <f ca="1">+IF(OFFSET('Water Data'!$G$27,0,10*ROW('Water Data'!G101))="","",OFFSET('Water Data'!$G$27,0,10*ROW('Water Data'!G101)))</f>
        <v/>
      </c>
      <c r="CC107" s="353" t="str">
        <f ca="1">+IF(OFFSET('Water Data'!$G$28,0,10*ROW('Water Data'!G101))="","",OFFSET('Water Data'!$G$28,0,10*ROW('Water Data'!G101)))</f>
        <v/>
      </c>
      <c r="CD107" s="353" t="str">
        <f ca="1">+IF(OFFSET('Water Data'!$G$29,0,10*ROW('Water Data'!G101))="","",OFFSET('Water Data'!$G$29,0,10*ROW('Water Data'!G101)))</f>
        <v/>
      </c>
      <c r="CE107" s="353" t="str">
        <f ca="1">+IF(OFFSET('Water Data'!$H$27,0,10*ROW('Water Data'!H101))="","",OFFSET('Water Data'!$H$27,0,10*ROW('Water Data'!H101)))</f>
        <v/>
      </c>
      <c r="CF107" s="353" t="str">
        <f ca="1">+IF(OFFSET('Water Data'!$H$28,0,10*ROW('Water Data'!H101))="","",OFFSET('Water Data'!$H$28,0,10*ROW('Water Data'!H101)))</f>
        <v/>
      </c>
      <c r="CG107" s="353" t="str">
        <f ca="1">+IF(OFFSET('Water Data'!$H$29,0,10*ROW('Water Data'!H101))="","",OFFSET('Water Data'!$H$29,0,10*ROW('Water Data'!H101)))</f>
        <v/>
      </c>
      <c r="CH107" s="353" t="str">
        <f ca="1">+IF(OFFSET('Water Data'!$I$27,0,10*ROW('Water Data'!I101))="","",OFFSET('Water Data'!$I$27,0,10*ROW('Water Data'!I101)))</f>
        <v/>
      </c>
      <c r="CI107" s="353" t="str">
        <f ca="1">+IF(OFFSET('Water Data'!$I$28,0,10*ROW('Water Data'!I101))="","",OFFSET('Water Data'!$I$28,0,10*ROW('Water Data'!I101)))</f>
        <v/>
      </c>
      <c r="CJ107" s="353" t="str">
        <f ca="1">+IF(OFFSET('Water Data'!$I$29,0,10*ROW('Water Data'!I101))="","",OFFSET('Water Data'!$I$29,0,10*ROW('Water Data'!I101)))</f>
        <v/>
      </c>
      <c r="CK107" s="353" t="str">
        <f ca="1">+IF(OFFSET('Sanitation Data'!$D$28,0,10*ROW('Sanitation Data'!D101))="","",OFFSET('Sanitation Data'!$D$28,0,10*ROW('Sanitation Data'!D101)))</f>
        <v/>
      </c>
      <c r="CL107" s="353" t="str">
        <f ca="1">+IF(OFFSET('Sanitation Data'!$D$29,0,10*ROW('Sanitation Data'!D101))="","",OFFSET('Sanitation Data'!$D$29,0,10*ROW('Sanitation Data'!D101)))</f>
        <v/>
      </c>
      <c r="CM107" s="353" t="str">
        <f ca="1">+IF(OFFSET('Sanitation Data'!$D$30,0,10*ROW('Sanitation Data'!D101))="","",OFFSET('Sanitation Data'!$D$30,0,10*ROW('Sanitation Data'!D101)))</f>
        <v/>
      </c>
      <c r="CN107" s="353" t="str">
        <f ca="1">+IF(OFFSET('Sanitation Data'!$D$31,0,10*ROW('Sanitation Data'!D101))="","",OFFSET('Sanitation Data'!$D$31,0,10*ROW('Sanitation Data'!D101)))</f>
        <v/>
      </c>
      <c r="CO107" s="353" t="str">
        <f ca="1">+IF(OFFSET('Sanitation Data'!$D$32,0,10*ROW('Sanitation Data'!D101))="","",OFFSET('Sanitation Data'!$D$32,0,10*ROW('Sanitation Data'!D101)))</f>
        <v/>
      </c>
      <c r="CP107" s="353" t="str">
        <f ca="1">+IF(OFFSET('Sanitation Data'!$E$28,0,10*ROW('Sanitation Data'!E101))="","",OFFSET('Sanitation Data'!$E$28,0,10*ROW('Sanitation Data'!E101)))</f>
        <v/>
      </c>
      <c r="CQ107" s="353" t="str">
        <f ca="1">+IF(OFFSET('Sanitation Data'!$E$29,0,10*ROW('Sanitation Data'!E101))="","",OFFSET('Sanitation Data'!$E$29,0,10*ROW('Sanitation Data'!E101)))</f>
        <v/>
      </c>
      <c r="CR107" s="353" t="str">
        <f ca="1">+IF(OFFSET('Sanitation Data'!$E$30,0,10*ROW('Sanitation Data'!E101))="","",OFFSET('Sanitation Data'!$E$30,0,10*ROW('Sanitation Data'!E101)))</f>
        <v/>
      </c>
      <c r="CS107" s="353" t="str">
        <f ca="1">+IF(OFFSET('Sanitation Data'!$E$31,0,10*ROW('Sanitation Data'!E101))="","",OFFSET('Sanitation Data'!$E$31,0,10*ROW('Sanitation Data'!E101)))</f>
        <v/>
      </c>
      <c r="CT107" s="353" t="str">
        <f ca="1">+IF(OFFSET('Sanitation Data'!$E$32,0,10*ROW('Sanitation Data'!E101))="","",OFFSET('Sanitation Data'!$E$32,0,10*ROW('Sanitation Data'!E101)))</f>
        <v/>
      </c>
      <c r="CU107" s="353" t="str">
        <f ca="1">+IF(OFFSET('Sanitation Data'!$F$28,0,10*ROW('Sanitation Data'!F101))="","",OFFSET('Sanitation Data'!$F$28,0,10*ROW('Sanitation Data'!F101)))</f>
        <v/>
      </c>
      <c r="CV107" s="353" t="str">
        <f ca="1">+IF(OFFSET('Sanitation Data'!$F$29,0,10*ROW('Sanitation Data'!F101))="","",OFFSET('Sanitation Data'!$F$29,0,10*ROW('Sanitation Data'!F101)))</f>
        <v/>
      </c>
      <c r="CW107" s="353" t="str">
        <f ca="1">+IF(OFFSET('Sanitation Data'!$F$30,0,10*ROW('Sanitation Data'!F101))="","",OFFSET('Sanitation Data'!$F$30,0,10*ROW('Sanitation Data'!F101)))</f>
        <v/>
      </c>
      <c r="CX107" s="353" t="str">
        <f ca="1">+IF(OFFSET('Sanitation Data'!$F$31,0,10*ROW('Sanitation Data'!F101))="","",OFFSET('Sanitation Data'!$F$31,0,10*ROW('Sanitation Data'!F101)))</f>
        <v/>
      </c>
      <c r="CY107" s="353" t="str">
        <f ca="1">+IF(OFFSET('Sanitation Data'!$F$32,0,10*ROW('Sanitation Data'!F101))="","",OFFSET('Sanitation Data'!$F$32,0,10*ROW('Sanitation Data'!F101)))</f>
        <v/>
      </c>
      <c r="CZ107" s="353" t="str">
        <f ca="1">+IF(OFFSET('Sanitation Data'!$G$28,0,10*ROW('Sanitation Data'!G101))="","",OFFSET('Sanitation Data'!$G$28,0,10*ROW('Sanitation Data'!G101)))</f>
        <v/>
      </c>
      <c r="DA107" s="353" t="str">
        <f ca="1">+IF(OFFSET('Sanitation Data'!$G$29,0,10*ROW('Sanitation Data'!G101))="","",OFFSET('Sanitation Data'!$G$29,0,10*ROW('Sanitation Data'!G101)))</f>
        <v/>
      </c>
      <c r="DB107" s="353" t="str">
        <f ca="1">+IF(OFFSET('Sanitation Data'!$G$30,0,10*ROW('Sanitation Data'!G101))="","",OFFSET('Sanitation Data'!$G$30,0,10*ROW('Sanitation Data'!G101)))</f>
        <v/>
      </c>
      <c r="DC107" s="353" t="str">
        <f ca="1">+IF(OFFSET('Sanitation Data'!$G$31,0,10*ROW('Sanitation Data'!G101))="","",OFFSET('Sanitation Data'!$G$31,0,10*ROW('Sanitation Data'!G101)))</f>
        <v/>
      </c>
      <c r="DD107" s="353" t="str">
        <f ca="1">+IF(OFFSET('Sanitation Data'!$G$32,0,10*ROW('Sanitation Data'!G101))="","",OFFSET('Sanitation Data'!$G$32,0,10*ROW('Sanitation Data'!G101)))</f>
        <v/>
      </c>
      <c r="DE107" s="353" t="str">
        <f ca="1">+IF(OFFSET('Sanitation Data'!$H$28,0,10*ROW('Sanitation Data'!H101))="","",OFFSET('Sanitation Data'!$H$28,0,10*ROW('Sanitation Data'!H101)))</f>
        <v/>
      </c>
      <c r="DF107" s="353" t="str">
        <f ca="1">+IF(OFFSET('Sanitation Data'!$H$29,0,10*ROW('Sanitation Data'!H101))="","",OFFSET('Sanitation Data'!$H$29,0,10*ROW('Sanitation Data'!H101)))</f>
        <v/>
      </c>
      <c r="DG107" s="353" t="str">
        <f ca="1">+IF(OFFSET('Sanitation Data'!$H$30,0,10*ROW('Sanitation Data'!H101))="","",OFFSET('Sanitation Data'!$H$30,0,10*ROW('Sanitation Data'!H101)))</f>
        <v/>
      </c>
      <c r="DH107" s="353" t="str">
        <f ca="1">+IF(OFFSET('Sanitation Data'!$H$31,0,10*ROW('Sanitation Data'!H101))="","",OFFSET('Sanitation Data'!$H$31,0,10*ROW('Sanitation Data'!H101)))</f>
        <v/>
      </c>
      <c r="DI107" s="353" t="str">
        <f ca="1">+IF(OFFSET('Sanitation Data'!$H$32,0,10*ROW('Sanitation Data'!H101))="","",OFFSET('Sanitation Data'!$H$32,0,10*ROW('Sanitation Data'!H101)))</f>
        <v/>
      </c>
      <c r="DJ107" s="353" t="str">
        <f ca="1">+IF(OFFSET('Sanitation Data'!$I$28,0,10*ROW('Sanitation Data'!I101))="","",OFFSET('Sanitation Data'!$I$28,0,10*ROW('Sanitation Data'!I101)))</f>
        <v/>
      </c>
      <c r="DK107" s="353" t="str">
        <f ca="1">+IF(OFFSET('Sanitation Data'!$I$29,0,10*ROW('Sanitation Data'!I101))="","",OFFSET('Sanitation Data'!$I$29,0,10*ROW('Sanitation Data'!I101)))</f>
        <v/>
      </c>
      <c r="DL107" s="353" t="str">
        <f ca="1">+IF(OFFSET('Sanitation Data'!$I$30,0,10*ROW('Sanitation Data'!I101))="","",OFFSET('Sanitation Data'!$I$30,0,10*ROW('Sanitation Data'!I101)))</f>
        <v/>
      </c>
      <c r="DM107" s="353" t="str">
        <f ca="1">+IF(OFFSET('Sanitation Data'!$I$31,0,10*ROW('Sanitation Data'!I101))="","",OFFSET('Sanitation Data'!$I$31,0,10*ROW('Sanitation Data'!I101)))</f>
        <v/>
      </c>
      <c r="DN107" s="353" t="str">
        <f ca="1">+IF(OFFSET('Sanitation Data'!$I$32,0,10*ROW('Sanitation Data'!I101))="","",OFFSET('Sanitation Data'!$I$32,0,10*ROW('Sanitation Data'!I101)))</f>
        <v/>
      </c>
      <c r="DO107" s="353" t="str">
        <f ca="1">+IF(OFFSET('Hygiene Data'!$D$11,0,10*ROW('Hygiene Data'!D101))="","",OFFSET('Hygiene Data'!$D$11,0,10*ROW('Hygiene Data'!D101)))</f>
        <v/>
      </c>
      <c r="DP107" s="353" t="str">
        <f ca="1">+IF(OFFSET('Hygiene Data'!$D$12,0,10*ROW('Hygiene Data'!D101))="","",OFFSET('Hygiene Data'!$D$12,0,10*ROW('Hygiene Data'!D101)))</f>
        <v/>
      </c>
      <c r="DQ107" s="353" t="str">
        <f ca="1">+IF(OFFSET('Hygiene Data'!$D$13,0,10*ROW('Hygiene Data'!D101))="","",OFFSET('Hygiene Data'!$D$13,0,10*ROW('Hygiene Data'!D101)))</f>
        <v/>
      </c>
      <c r="DR107" s="353" t="str">
        <f ca="1">+IF(OFFSET('Hygiene Data'!$E$11,0,10*ROW('Hygiene Data'!E101))="","",OFFSET('Hygiene Data'!$E$11,0,10*ROW('Hygiene Data'!E101)))</f>
        <v/>
      </c>
      <c r="DS107" s="353" t="str">
        <f ca="1">+IF(OFFSET('Hygiene Data'!$E$12,0,10*ROW('Hygiene Data'!E101))="","",OFFSET('Hygiene Data'!$E$12,0,10*ROW('Hygiene Data'!E101)))</f>
        <v/>
      </c>
      <c r="DT107" s="353" t="str">
        <f ca="1">+IF(OFFSET('Hygiene Data'!$E$13,0,10*ROW('Hygiene Data'!E101))="","",OFFSET('Hygiene Data'!$E$13,0,10*ROW('Hygiene Data'!E101)))</f>
        <v/>
      </c>
      <c r="DU107" s="353" t="str">
        <f ca="1">+IF(OFFSET('Hygiene Data'!$F$11,0,10*ROW('Hygiene Data'!F101))="","",OFFSET('Hygiene Data'!$F$11,0,10*ROW('Hygiene Data'!F101)))</f>
        <v/>
      </c>
      <c r="DV107" s="353" t="str">
        <f ca="1">+IF(OFFSET('Hygiene Data'!$F$12,0,10*ROW('Hygiene Data'!F101))="","",OFFSET('Hygiene Data'!$F$12,0,10*ROW('Hygiene Data'!F101)))</f>
        <v/>
      </c>
      <c r="DW107" s="353" t="str">
        <f ca="1">+IF(OFFSET('Hygiene Data'!$F$13,0,10*ROW('Hygiene Data'!F101))="","",OFFSET('Hygiene Data'!$F$13,0,10*ROW('Hygiene Data'!F101)))</f>
        <v/>
      </c>
      <c r="DX107" s="353" t="str">
        <f ca="1">+IF(OFFSET('Hygiene Data'!$G$11,0,10*ROW('Hygiene Data'!G101))="","",OFFSET('Hygiene Data'!$G$11,0,10*ROW('Hygiene Data'!G101)))</f>
        <v/>
      </c>
      <c r="DY107" s="353" t="str">
        <f ca="1">+IF(OFFSET('Hygiene Data'!$G$12,0,10*ROW('Hygiene Data'!G101))="","",OFFSET('Hygiene Data'!$G$12,0,10*ROW('Hygiene Data'!G101)))</f>
        <v/>
      </c>
      <c r="DZ107" s="353" t="str">
        <f ca="1">+IF(OFFSET('Hygiene Data'!$G$13,0,10*ROW('Hygiene Data'!G101))="","",OFFSET('Hygiene Data'!$G$13,0,10*ROW('Hygiene Data'!G101)))</f>
        <v/>
      </c>
      <c r="EA107" s="353" t="str">
        <f ca="1">+IF(OFFSET('Hygiene Data'!$H$11,0,10*ROW('Hygiene Data'!H101))="","",OFFSET('Hygiene Data'!$H$11,0,10*ROW('Hygiene Data'!H101)))</f>
        <v/>
      </c>
      <c r="EB107" s="353" t="str">
        <f ca="1">+IF(OFFSET('Hygiene Data'!$H$12,0,10*ROW('Hygiene Data'!H101))="","",OFFSET('Hygiene Data'!$H$12,0,10*ROW('Hygiene Data'!H101)))</f>
        <v/>
      </c>
      <c r="EC107" s="353" t="str">
        <f ca="1">+IF(OFFSET('Hygiene Data'!$H$13,0,10*ROW('Hygiene Data'!H101))="","",OFFSET('Hygiene Data'!$H$13,0,10*ROW('Hygiene Data'!H101)))</f>
        <v/>
      </c>
      <c r="ED107" s="353" t="str">
        <f ca="1">+IF(OFFSET('Hygiene Data'!$I$11,0,10*ROW('Hygiene Data'!I101))="","",OFFSET('Hygiene Data'!$I$11,0,10*ROW('Hygiene Data'!I101)))</f>
        <v/>
      </c>
      <c r="EE107" s="353" t="str">
        <f ca="1">+IF(OFFSET('Hygiene Data'!$I$12,0,10*ROW('Hygiene Data'!I101))="","",OFFSET('Hygiene Data'!$I$12,0,10*ROW('Hygiene Data'!I101)))</f>
        <v/>
      </c>
      <c r="EF107" s="353" t="str">
        <f ca="1">+IF(OFFSET('Hygiene Data'!$I$13,0,10*ROW('Hygiene Data'!I101))="","",OFFSET('Hygiene Data'!$I$13,0,10*ROW('Hygiene Data'!I101)))</f>
        <v/>
      </c>
    </row>
    <row r="108" spans="1:136" x14ac:dyDescent="0.25">
      <c r="A108" s="462" t="str">
        <f ca="1">+IF(OFFSET('Water Data'!$B$2,0,10*ROW('Water Data'!E102))="","",OFFSET('Water Data'!$B$2,0,10*ROW('Water Data'!E102)))</f>
        <v/>
      </c>
      <c r="B108" s="46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89" t="str">
        <f t="shared" ca="1" si="1"/>
        <v/>
      </c>
      <c r="D108" s="49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6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3" t="str">
        <f ca="1">+IF(OFFSET('Water Data'!$D$27,0,10*ROW('Water Data'!D102))="","",OFFSET('Water Data'!$D$27,0,10*ROW('Water Data'!D102)))</f>
        <v/>
      </c>
      <c r="BT108" s="353" t="str">
        <f ca="1">+IF(OFFSET('Water Data'!$D$28,0,10*ROW('Water Data'!D102))="","",OFFSET('Water Data'!$D$28,0,10*ROW('Water Data'!D102)))</f>
        <v/>
      </c>
      <c r="BU108" s="353" t="str">
        <f ca="1">+IF(OFFSET('Water Data'!$D$29,0,10*ROW('Water Data'!D102))="","",OFFSET('Water Data'!$D$29,0,10*ROW('Water Data'!D102)))</f>
        <v/>
      </c>
      <c r="BV108" s="353" t="str">
        <f ca="1">+IF(OFFSET('Water Data'!$E$27,0,10*ROW('Water Data'!E102))="","",OFFSET('Water Data'!$E$27,0,10*ROW('Water Data'!E102)))</f>
        <v/>
      </c>
      <c r="BW108" s="353" t="str">
        <f ca="1">+IF(OFFSET('Water Data'!$E$28,0,10*ROW('Water Data'!E102))="","",OFFSET('Water Data'!$E$28,0,10*ROW('Water Data'!E102)))</f>
        <v/>
      </c>
      <c r="BX108" s="353" t="str">
        <f ca="1">+IF(OFFSET('Water Data'!$E$29,0,10*ROW('Water Data'!E102))="","",OFFSET('Water Data'!$E$29,0,10*ROW('Water Data'!E102)))</f>
        <v/>
      </c>
      <c r="BY108" s="353" t="str">
        <f ca="1">+IF(OFFSET('Water Data'!$F$27,0,10*ROW('Water Data'!F102))="","",OFFSET('Water Data'!$F$27,0,10*ROW('Water Data'!F102)))</f>
        <v/>
      </c>
      <c r="BZ108" s="353" t="str">
        <f ca="1">+IF(OFFSET('Water Data'!$F$28,0,10*ROW('Water Data'!F102))="","",OFFSET('Water Data'!$F$28,0,10*ROW('Water Data'!F102)))</f>
        <v/>
      </c>
      <c r="CA108" s="353" t="str">
        <f ca="1">+IF(OFFSET('Water Data'!$F$29,0,10*ROW('Water Data'!F102))="","",OFFSET('Water Data'!$F$29,0,10*ROW('Water Data'!F102)))</f>
        <v/>
      </c>
      <c r="CB108" s="353" t="str">
        <f ca="1">+IF(OFFSET('Water Data'!$G$27,0,10*ROW('Water Data'!G102))="","",OFFSET('Water Data'!$G$27,0,10*ROW('Water Data'!G102)))</f>
        <v/>
      </c>
      <c r="CC108" s="353" t="str">
        <f ca="1">+IF(OFFSET('Water Data'!$G$28,0,10*ROW('Water Data'!G102))="","",OFFSET('Water Data'!$G$28,0,10*ROW('Water Data'!G102)))</f>
        <v/>
      </c>
      <c r="CD108" s="353" t="str">
        <f ca="1">+IF(OFFSET('Water Data'!$G$29,0,10*ROW('Water Data'!G102))="","",OFFSET('Water Data'!$G$29,0,10*ROW('Water Data'!G102)))</f>
        <v/>
      </c>
      <c r="CE108" s="353" t="str">
        <f ca="1">+IF(OFFSET('Water Data'!$H$27,0,10*ROW('Water Data'!H102))="","",OFFSET('Water Data'!$H$27,0,10*ROW('Water Data'!H102)))</f>
        <v/>
      </c>
      <c r="CF108" s="353" t="str">
        <f ca="1">+IF(OFFSET('Water Data'!$H$28,0,10*ROW('Water Data'!H102))="","",OFFSET('Water Data'!$H$28,0,10*ROW('Water Data'!H102)))</f>
        <v/>
      </c>
      <c r="CG108" s="353" t="str">
        <f ca="1">+IF(OFFSET('Water Data'!$H$29,0,10*ROW('Water Data'!H102))="","",OFFSET('Water Data'!$H$29,0,10*ROW('Water Data'!H102)))</f>
        <v/>
      </c>
      <c r="CH108" s="353" t="str">
        <f ca="1">+IF(OFFSET('Water Data'!$I$27,0,10*ROW('Water Data'!I102))="","",OFFSET('Water Data'!$I$27,0,10*ROW('Water Data'!I102)))</f>
        <v/>
      </c>
      <c r="CI108" s="353" t="str">
        <f ca="1">+IF(OFFSET('Water Data'!$I$28,0,10*ROW('Water Data'!I102))="","",OFFSET('Water Data'!$I$28,0,10*ROW('Water Data'!I102)))</f>
        <v/>
      </c>
      <c r="CJ108" s="353" t="str">
        <f ca="1">+IF(OFFSET('Water Data'!$I$29,0,10*ROW('Water Data'!I102))="","",OFFSET('Water Data'!$I$29,0,10*ROW('Water Data'!I102)))</f>
        <v/>
      </c>
      <c r="CK108" s="353" t="str">
        <f ca="1">+IF(OFFSET('Sanitation Data'!$D$28,0,10*ROW('Sanitation Data'!D102))="","",OFFSET('Sanitation Data'!$D$28,0,10*ROW('Sanitation Data'!D102)))</f>
        <v/>
      </c>
      <c r="CL108" s="353" t="str">
        <f ca="1">+IF(OFFSET('Sanitation Data'!$D$29,0,10*ROW('Sanitation Data'!D102))="","",OFFSET('Sanitation Data'!$D$29,0,10*ROW('Sanitation Data'!D102)))</f>
        <v/>
      </c>
      <c r="CM108" s="353" t="str">
        <f ca="1">+IF(OFFSET('Sanitation Data'!$D$30,0,10*ROW('Sanitation Data'!D102))="","",OFFSET('Sanitation Data'!$D$30,0,10*ROW('Sanitation Data'!D102)))</f>
        <v/>
      </c>
      <c r="CN108" s="353" t="str">
        <f ca="1">+IF(OFFSET('Sanitation Data'!$D$31,0,10*ROW('Sanitation Data'!D102))="","",OFFSET('Sanitation Data'!$D$31,0,10*ROW('Sanitation Data'!D102)))</f>
        <v/>
      </c>
      <c r="CO108" s="353" t="str">
        <f ca="1">+IF(OFFSET('Sanitation Data'!$D$32,0,10*ROW('Sanitation Data'!D102))="","",OFFSET('Sanitation Data'!$D$32,0,10*ROW('Sanitation Data'!D102)))</f>
        <v/>
      </c>
      <c r="CP108" s="353" t="str">
        <f ca="1">+IF(OFFSET('Sanitation Data'!$E$28,0,10*ROW('Sanitation Data'!E102))="","",OFFSET('Sanitation Data'!$E$28,0,10*ROW('Sanitation Data'!E102)))</f>
        <v/>
      </c>
      <c r="CQ108" s="353" t="str">
        <f ca="1">+IF(OFFSET('Sanitation Data'!$E$29,0,10*ROW('Sanitation Data'!E102))="","",OFFSET('Sanitation Data'!$E$29,0,10*ROW('Sanitation Data'!E102)))</f>
        <v/>
      </c>
      <c r="CR108" s="353" t="str">
        <f ca="1">+IF(OFFSET('Sanitation Data'!$E$30,0,10*ROW('Sanitation Data'!E102))="","",OFFSET('Sanitation Data'!$E$30,0,10*ROW('Sanitation Data'!E102)))</f>
        <v/>
      </c>
      <c r="CS108" s="353" t="str">
        <f ca="1">+IF(OFFSET('Sanitation Data'!$E$31,0,10*ROW('Sanitation Data'!E102))="","",OFFSET('Sanitation Data'!$E$31,0,10*ROW('Sanitation Data'!E102)))</f>
        <v/>
      </c>
      <c r="CT108" s="353" t="str">
        <f ca="1">+IF(OFFSET('Sanitation Data'!$E$32,0,10*ROW('Sanitation Data'!E102))="","",OFFSET('Sanitation Data'!$E$32,0,10*ROW('Sanitation Data'!E102)))</f>
        <v/>
      </c>
      <c r="CU108" s="353" t="str">
        <f ca="1">+IF(OFFSET('Sanitation Data'!$F$28,0,10*ROW('Sanitation Data'!F102))="","",OFFSET('Sanitation Data'!$F$28,0,10*ROW('Sanitation Data'!F102)))</f>
        <v/>
      </c>
      <c r="CV108" s="353" t="str">
        <f ca="1">+IF(OFFSET('Sanitation Data'!$F$29,0,10*ROW('Sanitation Data'!F102))="","",OFFSET('Sanitation Data'!$F$29,0,10*ROW('Sanitation Data'!F102)))</f>
        <v/>
      </c>
      <c r="CW108" s="353" t="str">
        <f ca="1">+IF(OFFSET('Sanitation Data'!$F$30,0,10*ROW('Sanitation Data'!F102))="","",OFFSET('Sanitation Data'!$F$30,0,10*ROW('Sanitation Data'!F102)))</f>
        <v/>
      </c>
      <c r="CX108" s="353" t="str">
        <f ca="1">+IF(OFFSET('Sanitation Data'!$F$31,0,10*ROW('Sanitation Data'!F102))="","",OFFSET('Sanitation Data'!$F$31,0,10*ROW('Sanitation Data'!F102)))</f>
        <v/>
      </c>
      <c r="CY108" s="353" t="str">
        <f ca="1">+IF(OFFSET('Sanitation Data'!$F$32,0,10*ROW('Sanitation Data'!F102))="","",OFFSET('Sanitation Data'!$F$32,0,10*ROW('Sanitation Data'!F102)))</f>
        <v/>
      </c>
      <c r="CZ108" s="353" t="str">
        <f ca="1">+IF(OFFSET('Sanitation Data'!$G$28,0,10*ROW('Sanitation Data'!G102))="","",OFFSET('Sanitation Data'!$G$28,0,10*ROW('Sanitation Data'!G102)))</f>
        <v/>
      </c>
      <c r="DA108" s="353" t="str">
        <f ca="1">+IF(OFFSET('Sanitation Data'!$G$29,0,10*ROW('Sanitation Data'!G102))="","",OFFSET('Sanitation Data'!$G$29,0,10*ROW('Sanitation Data'!G102)))</f>
        <v/>
      </c>
      <c r="DB108" s="353" t="str">
        <f ca="1">+IF(OFFSET('Sanitation Data'!$G$30,0,10*ROW('Sanitation Data'!G102))="","",OFFSET('Sanitation Data'!$G$30,0,10*ROW('Sanitation Data'!G102)))</f>
        <v/>
      </c>
      <c r="DC108" s="353" t="str">
        <f ca="1">+IF(OFFSET('Sanitation Data'!$G$31,0,10*ROW('Sanitation Data'!G102))="","",OFFSET('Sanitation Data'!$G$31,0,10*ROW('Sanitation Data'!G102)))</f>
        <v/>
      </c>
      <c r="DD108" s="353" t="str">
        <f ca="1">+IF(OFFSET('Sanitation Data'!$G$32,0,10*ROW('Sanitation Data'!G102))="","",OFFSET('Sanitation Data'!$G$32,0,10*ROW('Sanitation Data'!G102)))</f>
        <v/>
      </c>
      <c r="DE108" s="353" t="str">
        <f ca="1">+IF(OFFSET('Sanitation Data'!$H$28,0,10*ROW('Sanitation Data'!H102))="","",OFFSET('Sanitation Data'!$H$28,0,10*ROW('Sanitation Data'!H102)))</f>
        <v/>
      </c>
      <c r="DF108" s="353" t="str">
        <f ca="1">+IF(OFFSET('Sanitation Data'!$H$29,0,10*ROW('Sanitation Data'!H102))="","",OFFSET('Sanitation Data'!$H$29,0,10*ROW('Sanitation Data'!H102)))</f>
        <v/>
      </c>
      <c r="DG108" s="353" t="str">
        <f ca="1">+IF(OFFSET('Sanitation Data'!$H$30,0,10*ROW('Sanitation Data'!H102))="","",OFFSET('Sanitation Data'!$H$30,0,10*ROW('Sanitation Data'!H102)))</f>
        <v/>
      </c>
      <c r="DH108" s="353" t="str">
        <f ca="1">+IF(OFFSET('Sanitation Data'!$H$31,0,10*ROW('Sanitation Data'!H102))="","",OFFSET('Sanitation Data'!$H$31,0,10*ROW('Sanitation Data'!H102)))</f>
        <v/>
      </c>
      <c r="DI108" s="353" t="str">
        <f ca="1">+IF(OFFSET('Sanitation Data'!$H$32,0,10*ROW('Sanitation Data'!H102))="","",OFFSET('Sanitation Data'!$H$32,0,10*ROW('Sanitation Data'!H102)))</f>
        <v/>
      </c>
      <c r="DJ108" s="353" t="str">
        <f ca="1">+IF(OFFSET('Sanitation Data'!$I$28,0,10*ROW('Sanitation Data'!I102))="","",OFFSET('Sanitation Data'!$I$28,0,10*ROW('Sanitation Data'!I102)))</f>
        <v/>
      </c>
      <c r="DK108" s="353" t="str">
        <f ca="1">+IF(OFFSET('Sanitation Data'!$I$29,0,10*ROW('Sanitation Data'!I102))="","",OFFSET('Sanitation Data'!$I$29,0,10*ROW('Sanitation Data'!I102)))</f>
        <v/>
      </c>
      <c r="DL108" s="353" t="str">
        <f ca="1">+IF(OFFSET('Sanitation Data'!$I$30,0,10*ROW('Sanitation Data'!I102))="","",OFFSET('Sanitation Data'!$I$30,0,10*ROW('Sanitation Data'!I102)))</f>
        <v/>
      </c>
      <c r="DM108" s="353" t="str">
        <f ca="1">+IF(OFFSET('Sanitation Data'!$I$31,0,10*ROW('Sanitation Data'!I102))="","",OFFSET('Sanitation Data'!$I$31,0,10*ROW('Sanitation Data'!I102)))</f>
        <v/>
      </c>
      <c r="DN108" s="353" t="str">
        <f ca="1">+IF(OFFSET('Sanitation Data'!$I$32,0,10*ROW('Sanitation Data'!I102))="","",OFFSET('Sanitation Data'!$I$32,0,10*ROW('Sanitation Data'!I102)))</f>
        <v/>
      </c>
      <c r="DO108" s="353" t="str">
        <f ca="1">+IF(OFFSET('Hygiene Data'!$D$11,0,10*ROW('Hygiene Data'!D102))="","",OFFSET('Hygiene Data'!$D$11,0,10*ROW('Hygiene Data'!D102)))</f>
        <v/>
      </c>
      <c r="DP108" s="353" t="str">
        <f ca="1">+IF(OFFSET('Hygiene Data'!$D$12,0,10*ROW('Hygiene Data'!D102))="","",OFFSET('Hygiene Data'!$D$12,0,10*ROW('Hygiene Data'!D102)))</f>
        <v/>
      </c>
      <c r="DQ108" s="353" t="str">
        <f ca="1">+IF(OFFSET('Hygiene Data'!$D$13,0,10*ROW('Hygiene Data'!D102))="","",OFFSET('Hygiene Data'!$D$13,0,10*ROW('Hygiene Data'!D102)))</f>
        <v/>
      </c>
      <c r="DR108" s="353" t="str">
        <f ca="1">+IF(OFFSET('Hygiene Data'!$E$11,0,10*ROW('Hygiene Data'!E102))="","",OFFSET('Hygiene Data'!$E$11,0,10*ROW('Hygiene Data'!E102)))</f>
        <v/>
      </c>
      <c r="DS108" s="353" t="str">
        <f ca="1">+IF(OFFSET('Hygiene Data'!$E$12,0,10*ROW('Hygiene Data'!E102))="","",OFFSET('Hygiene Data'!$E$12,0,10*ROW('Hygiene Data'!E102)))</f>
        <v/>
      </c>
      <c r="DT108" s="353" t="str">
        <f ca="1">+IF(OFFSET('Hygiene Data'!$E$13,0,10*ROW('Hygiene Data'!E102))="","",OFFSET('Hygiene Data'!$E$13,0,10*ROW('Hygiene Data'!E102)))</f>
        <v/>
      </c>
      <c r="DU108" s="353" t="str">
        <f ca="1">+IF(OFFSET('Hygiene Data'!$F$11,0,10*ROW('Hygiene Data'!F102))="","",OFFSET('Hygiene Data'!$F$11,0,10*ROW('Hygiene Data'!F102)))</f>
        <v/>
      </c>
      <c r="DV108" s="353" t="str">
        <f ca="1">+IF(OFFSET('Hygiene Data'!$F$12,0,10*ROW('Hygiene Data'!F102))="","",OFFSET('Hygiene Data'!$F$12,0,10*ROW('Hygiene Data'!F102)))</f>
        <v/>
      </c>
      <c r="DW108" s="353" t="str">
        <f ca="1">+IF(OFFSET('Hygiene Data'!$F$13,0,10*ROW('Hygiene Data'!F102))="","",OFFSET('Hygiene Data'!$F$13,0,10*ROW('Hygiene Data'!F102)))</f>
        <v/>
      </c>
      <c r="DX108" s="353" t="str">
        <f ca="1">+IF(OFFSET('Hygiene Data'!$G$11,0,10*ROW('Hygiene Data'!G102))="","",OFFSET('Hygiene Data'!$G$11,0,10*ROW('Hygiene Data'!G102)))</f>
        <v/>
      </c>
      <c r="DY108" s="353" t="str">
        <f ca="1">+IF(OFFSET('Hygiene Data'!$G$12,0,10*ROW('Hygiene Data'!G102))="","",OFFSET('Hygiene Data'!$G$12,0,10*ROW('Hygiene Data'!G102)))</f>
        <v/>
      </c>
      <c r="DZ108" s="353" t="str">
        <f ca="1">+IF(OFFSET('Hygiene Data'!$G$13,0,10*ROW('Hygiene Data'!G102))="","",OFFSET('Hygiene Data'!$G$13,0,10*ROW('Hygiene Data'!G102)))</f>
        <v/>
      </c>
      <c r="EA108" s="353" t="str">
        <f ca="1">+IF(OFFSET('Hygiene Data'!$H$11,0,10*ROW('Hygiene Data'!H102))="","",OFFSET('Hygiene Data'!$H$11,0,10*ROW('Hygiene Data'!H102)))</f>
        <v/>
      </c>
      <c r="EB108" s="353" t="str">
        <f ca="1">+IF(OFFSET('Hygiene Data'!$H$12,0,10*ROW('Hygiene Data'!H102))="","",OFFSET('Hygiene Data'!$H$12,0,10*ROW('Hygiene Data'!H102)))</f>
        <v/>
      </c>
      <c r="EC108" s="353" t="str">
        <f ca="1">+IF(OFFSET('Hygiene Data'!$H$13,0,10*ROW('Hygiene Data'!H102))="","",OFFSET('Hygiene Data'!$H$13,0,10*ROW('Hygiene Data'!H102)))</f>
        <v/>
      </c>
      <c r="ED108" s="353" t="str">
        <f ca="1">+IF(OFFSET('Hygiene Data'!$I$11,0,10*ROW('Hygiene Data'!I102))="","",OFFSET('Hygiene Data'!$I$11,0,10*ROW('Hygiene Data'!I102)))</f>
        <v/>
      </c>
      <c r="EE108" s="353" t="str">
        <f ca="1">+IF(OFFSET('Hygiene Data'!$I$12,0,10*ROW('Hygiene Data'!I102))="","",OFFSET('Hygiene Data'!$I$12,0,10*ROW('Hygiene Data'!I102)))</f>
        <v/>
      </c>
      <c r="EF108" s="353" t="str">
        <f ca="1">+IF(OFFSET('Hygiene Data'!$I$13,0,10*ROW('Hygiene Data'!I102))="","",OFFSET('Hygiene Data'!$I$13,0,10*ROW('Hygiene Data'!I102)))</f>
        <v/>
      </c>
    </row>
    <row r="109" spans="1:136" x14ac:dyDescent="0.25">
      <c r="A109" s="462" t="str">
        <f ca="1">+IF(OFFSET('Water Data'!$B$2,0,10*ROW('Water Data'!E103))="","",OFFSET('Water Data'!$B$2,0,10*ROW('Water Data'!E103)))</f>
        <v/>
      </c>
      <c r="B109" s="46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89" t="str">
        <f t="shared" ca="1" si="1"/>
        <v/>
      </c>
      <c r="D109" s="49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6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3" t="str">
        <f ca="1">+IF(OFFSET('Water Data'!$D$27,0,10*ROW('Water Data'!D103))="","",OFFSET('Water Data'!$D$27,0,10*ROW('Water Data'!D103)))</f>
        <v/>
      </c>
      <c r="BT109" s="353" t="str">
        <f ca="1">+IF(OFFSET('Water Data'!$D$28,0,10*ROW('Water Data'!D103))="","",OFFSET('Water Data'!$D$28,0,10*ROW('Water Data'!D103)))</f>
        <v/>
      </c>
      <c r="BU109" s="353" t="str">
        <f ca="1">+IF(OFFSET('Water Data'!$D$29,0,10*ROW('Water Data'!D103))="","",OFFSET('Water Data'!$D$29,0,10*ROW('Water Data'!D103)))</f>
        <v/>
      </c>
      <c r="BV109" s="353" t="str">
        <f ca="1">+IF(OFFSET('Water Data'!$E$27,0,10*ROW('Water Data'!E103))="","",OFFSET('Water Data'!$E$27,0,10*ROW('Water Data'!E103)))</f>
        <v/>
      </c>
      <c r="BW109" s="353" t="str">
        <f ca="1">+IF(OFFSET('Water Data'!$E$28,0,10*ROW('Water Data'!E103))="","",OFFSET('Water Data'!$E$28,0,10*ROW('Water Data'!E103)))</f>
        <v/>
      </c>
      <c r="BX109" s="353" t="str">
        <f ca="1">+IF(OFFSET('Water Data'!$E$29,0,10*ROW('Water Data'!E103))="","",OFFSET('Water Data'!$E$29,0,10*ROW('Water Data'!E103)))</f>
        <v/>
      </c>
      <c r="BY109" s="353" t="str">
        <f ca="1">+IF(OFFSET('Water Data'!$F$27,0,10*ROW('Water Data'!F103))="","",OFFSET('Water Data'!$F$27,0,10*ROW('Water Data'!F103)))</f>
        <v/>
      </c>
      <c r="BZ109" s="353" t="str">
        <f ca="1">+IF(OFFSET('Water Data'!$F$28,0,10*ROW('Water Data'!F103))="","",OFFSET('Water Data'!$F$28,0,10*ROW('Water Data'!F103)))</f>
        <v/>
      </c>
      <c r="CA109" s="353" t="str">
        <f ca="1">+IF(OFFSET('Water Data'!$F$29,0,10*ROW('Water Data'!F103))="","",OFFSET('Water Data'!$F$29,0,10*ROW('Water Data'!F103)))</f>
        <v/>
      </c>
      <c r="CB109" s="353" t="str">
        <f ca="1">+IF(OFFSET('Water Data'!$G$27,0,10*ROW('Water Data'!G103))="","",OFFSET('Water Data'!$G$27,0,10*ROW('Water Data'!G103)))</f>
        <v/>
      </c>
      <c r="CC109" s="353" t="str">
        <f ca="1">+IF(OFFSET('Water Data'!$G$28,0,10*ROW('Water Data'!G103))="","",OFFSET('Water Data'!$G$28,0,10*ROW('Water Data'!G103)))</f>
        <v/>
      </c>
      <c r="CD109" s="353" t="str">
        <f ca="1">+IF(OFFSET('Water Data'!$G$29,0,10*ROW('Water Data'!G103))="","",OFFSET('Water Data'!$G$29,0,10*ROW('Water Data'!G103)))</f>
        <v/>
      </c>
      <c r="CE109" s="353" t="str">
        <f ca="1">+IF(OFFSET('Water Data'!$H$27,0,10*ROW('Water Data'!H103))="","",OFFSET('Water Data'!$H$27,0,10*ROW('Water Data'!H103)))</f>
        <v/>
      </c>
      <c r="CF109" s="353" t="str">
        <f ca="1">+IF(OFFSET('Water Data'!$H$28,0,10*ROW('Water Data'!H103))="","",OFFSET('Water Data'!$H$28,0,10*ROW('Water Data'!H103)))</f>
        <v/>
      </c>
      <c r="CG109" s="353" t="str">
        <f ca="1">+IF(OFFSET('Water Data'!$H$29,0,10*ROW('Water Data'!H103))="","",OFFSET('Water Data'!$H$29,0,10*ROW('Water Data'!H103)))</f>
        <v/>
      </c>
      <c r="CH109" s="353" t="str">
        <f ca="1">+IF(OFFSET('Water Data'!$I$27,0,10*ROW('Water Data'!I103))="","",OFFSET('Water Data'!$I$27,0,10*ROW('Water Data'!I103)))</f>
        <v/>
      </c>
      <c r="CI109" s="353" t="str">
        <f ca="1">+IF(OFFSET('Water Data'!$I$28,0,10*ROW('Water Data'!I103))="","",OFFSET('Water Data'!$I$28,0,10*ROW('Water Data'!I103)))</f>
        <v/>
      </c>
      <c r="CJ109" s="353" t="str">
        <f ca="1">+IF(OFFSET('Water Data'!$I$29,0,10*ROW('Water Data'!I103))="","",OFFSET('Water Data'!$I$29,0,10*ROW('Water Data'!I103)))</f>
        <v/>
      </c>
      <c r="CK109" s="353" t="str">
        <f ca="1">+IF(OFFSET('Sanitation Data'!$D$28,0,10*ROW('Sanitation Data'!D103))="","",OFFSET('Sanitation Data'!$D$28,0,10*ROW('Sanitation Data'!D103)))</f>
        <v/>
      </c>
      <c r="CL109" s="353" t="str">
        <f ca="1">+IF(OFFSET('Sanitation Data'!$D$29,0,10*ROW('Sanitation Data'!D103))="","",OFFSET('Sanitation Data'!$D$29,0,10*ROW('Sanitation Data'!D103)))</f>
        <v/>
      </c>
      <c r="CM109" s="353" t="str">
        <f ca="1">+IF(OFFSET('Sanitation Data'!$D$30,0,10*ROW('Sanitation Data'!D103))="","",OFFSET('Sanitation Data'!$D$30,0,10*ROW('Sanitation Data'!D103)))</f>
        <v/>
      </c>
      <c r="CN109" s="353" t="str">
        <f ca="1">+IF(OFFSET('Sanitation Data'!$D$31,0,10*ROW('Sanitation Data'!D103))="","",OFFSET('Sanitation Data'!$D$31,0,10*ROW('Sanitation Data'!D103)))</f>
        <v/>
      </c>
      <c r="CO109" s="353" t="str">
        <f ca="1">+IF(OFFSET('Sanitation Data'!$D$32,0,10*ROW('Sanitation Data'!D103))="","",OFFSET('Sanitation Data'!$D$32,0,10*ROW('Sanitation Data'!D103)))</f>
        <v/>
      </c>
      <c r="CP109" s="353" t="str">
        <f ca="1">+IF(OFFSET('Sanitation Data'!$E$28,0,10*ROW('Sanitation Data'!E103))="","",OFFSET('Sanitation Data'!$E$28,0,10*ROW('Sanitation Data'!E103)))</f>
        <v/>
      </c>
      <c r="CQ109" s="353" t="str">
        <f ca="1">+IF(OFFSET('Sanitation Data'!$E$29,0,10*ROW('Sanitation Data'!E103))="","",OFFSET('Sanitation Data'!$E$29,0,10*ROW('Sanitation Data'!E103)))</f>
        <v/>
      </c>
      <c r="CR109" s="353" t="str">
        <f ca="1">+IF(OFFSET('Sanitation Data'!$E$30,0,10*ROW('Sanitation Data'!E103))="","",OFFSET('Sanitation Data'!$E$30,0,10*ROW('Sanitation Data'!E103)))</f>
        <v/>
      </c>
      <c r="CS109" s="353" t="str">
        <f ca="1">+IF(OFFSET('Sanitation Data'!$E$31,0,10*ROW('Sanitation Data'!E103))="","",OFFSET('Sanitation Data'!$E$31,0,10*ROW('Sanitation Data'!E103)))</f>
        <v/>
      </c>
      <c r="CT109" s="353" t="str">
        <f ca="1">+IF(OFFSET('Sanitation Data'!$E$32,0,10*ROW('Sanitation Data'!E103))="","",OFFSET('Sanitation Data'!$E$32,0,10*ROW('Sanitation Data'!E103)))</f>
        <v/>
      </c>
      <c r="CU109" s="353" t="str">
        <f ca="1">+IF(OFFSET('Sanitation Data'!$F$28,0,10*ROW('Sanitation Data'!F103))="","",OFFSET('Sanitation Data'!$F$28,0,10*ROW('Sanitation Data'!F103)))</f>
        <v/>
      </c>
      <c r="CV109" s="353" t="str">
        <f ca="1">+IF(OFFSET('Sanitation Data'!$F$29,0,10*ROW('Sanitation Data'!F103))="","",OFFSET('Sanitation Data'!$F$29,0,10*ROW('Sanitation Data'!F103)))</f>
        <v/>
      </c>
      <c r="CW109" s="353" t="str">
        <f ca="1">+IF(OFFSET('Sanitation Data'!$F$30,0,10*ROW('Sanitation Data'!F103))="","",OFFSET('Sanitation Data'!$F$30,0,10*ROW('Sanitation Data'!F103)))</f>
        <v/>
      </c>
      <c r="CX109" s="353" t="str">
        <f ca="1">+IF(OFFSET('Sanitation Data'!$F$31,0,10*ROW('Sanitation Data'!F103))="","",OFFSET('Sanitation Data'!$F$31,0,10*ROW('Sanitation Data'!F103)))</f>
        <v/>
      </c>
      <c r="CY109" s="353" t="str">
        <f ca="1">+IF(OFFSET('Sanitation Data'!$F$32,0,10*ROW('Sanitation Data'!F103))="","",OFFSET('Sanitation Data'!$F$32,0,10*ROW('Sanitation Data'!F103)))</f>
        <v/>
      </c>
      <c r="CZ109" s="353" t="str">
        <f ca="1">+IF(OFFSET('Sanitation Data'!$G$28,0,10*ROW('Sanitation Data'!G103))="","",OFFSET('Sanitation Data'!$G$28,0,10*ROW('Sanitation Data'!G103)))</f>
        <v/>
      </c>
      <c r="DA109" s="353" t="str">
        <f ca="1">+IF(OFFSET('Sanitation Data'!$G$29,0,10*ROW('Sanitation Data'!G103))="","",OFFSET('Sanitation Data'!$G$29,0,10*ROW('Sanitation Data'!G103)))</f>
        <v/>
      </c>
      <c r="DB109" s="353" t="str">
        <f ca="1">+IF(OFFSET('Sanitation Data'!$G$30,0,10*ROW('Sanitation Data'!G103))="","",OFFSET('Sanitation Data'!$G$30,0,10*ROW('Sanitation Data'!G103)))</f>
        <v/>
      </c>
      <c r="DC109" s="353" t="str">
        <f ca="1">+IF(OFFSET('Sanitation Data'!$G$31,0,10*ROW('Sanitation Data'!G103))="","",OFFSET('Sanitation Data'!$G$31,0,10*ROW('Sanitation Data'!G103)))</f>
        <v/>
      </c>
      <c r="DD109" s="353" t="str">
        <f ca="1">+IF(OFFSET('Sanitation Data'!$G$32,0,10*ROW('Sanitation Data'!G103))="","",OFFSET('Sanitation Data'!$G$32,0,10*ROW('Sanitation Data'!G103)))</f>
        <v/>
      </c>
      <c r="DE109" s="353" t="str">
        <f ca="1">+IF(OFFSET('Sanitation Data'!$H$28,0,10*ROW('Sanitation Data'!H103))="","",OFFSET('Sanitation Data'!$H$28,0,10*ROW('Sanitation Data'!H103)))</f>
        <v/>
      </c>
      <c r="DF109" s="353" t="str">
        <f ca="1">+IF(OFFSET('Sanitation Data'!$H$29,0,10*ROW('Sanitation Data'!H103))="","",OFFSET('Sanitation Data'!$H$29,0,10*ROW('Sanitation Data'!H103)))</f>
        <v/>
      </c>
      <c r="DG109" s="353" t="str">
        <f ca="1">+IF(OFFSET('Sanitation Data'!$H$30,0,10*ROW('Sanitation Data'!H103))="","",OFFSET('Sanitation Data'!$H$30,0,10*ROW('Sanitation Data'!H103)))</f>
        <v/>
      </c>
      <c r="DH109" s="353" t="str">
        <f ca="1">+IF(OFFSET('Sanitation Data'!$H$31,0,10*ROW('Sanitation Data'!H103))="","",OFFSET('Sanitation Data'!$H$31,0,10*ROW('Sanitation Data'!H103)))</f>
        <v/>
      </c>
      <c r="DI109" s="353" t="str">
        <f ca="1">+IF(OFFSET('Sanitation Data'!$H$32,0,10*ROW('Sanitation Data'!H103))="","",OFFSET('Sanitation Data'!$H$32,0,10*ROW('Sanitation Data'!H103)))</f>
        <v/>
      </c>
      <c r="DJ109" s="353" t="str">
        <f ca="1">+IF(OFFSET('Sanitation Data'!$I$28,0,10*ROW('Sanitation Data'!I103))="","",OFFSET('Sanitation Data'!$I$28,0,10*ROW('Sanitation Data'!I103)))</f>
        <v/>
      </c>
      <c r="DK109" s="353" t="str">
        <f ca="1">+IF(OFFSET('Sanitation Data'!$I$29,0,10*ROW('Sanitation Data'!I103))="","",OFFSET('Sanitation Data'!$I$29,0,10*ROW('Sanitation Data'!I103)))</f>
        <v/>
      </c>
      <c r="DL109" s="353" t="str">
        <f ca="1">+IF(OFFSET('Sanitation Data'!$I$30,0,10*ROW('Sanitation Data'!I103))="","",OFFSET('Sanitation Data'!$I$30,0,10*ROW('Sanitation Data'!I103)))</f>
        <v/>
      </c>
      <c r="DM109" s="353" t="str">
        <f ca="1">+IF(OFFSET('Sanitation Data'!$I$31,0,10*ROW('Sanitation Data'!I103))="","",OFFSET('Sanitation Data'!$I$31,0,10*ROW('Sanitation Data'!I103)))</f>
        <v/>
      </c>
      <c r="DN109" s="353" t="str">
        <f ca="1">+IF(OFFSET('Sanitation Data'!$I$32,0,10*ROW('Sanitation Data'!I103))="","",OFFSET('Sanitation Data'!$I$32,0,10*ROW('Sanitation Data'!I103)))</f>
        <v/>
      </c>
      <c r="DO109" s="353" t="str">
        <f ca="1">+IF(OFFSET('Hygiene Data'!$D$11,0,10*ROW('Hygiene Data'!D103))="","",OFFSET('Hygiene Data'!$D$11,0,10*ROW('Hygiene Data'!D103)))</f>
        <v/>
      </c>
      <c r="DP109" s="353" t="str">
        <f ca="1">+IF(OFFSET('Hygiene Data'!$D$12,0,10*ROW('Hygiene Data'!D103))="","",OFFSET('Hygiene Data'!$D$12,0,10*ROW('Hygiene Data'!D103)))</f>
        <v/>
      </c>
      <c r="DQ109" s="353" t="str">
        <f ca="1">+IF(OFFSET('Hygiene Data'!$D$13,0,10*ROW('Hygiene Data'!D103))="","",OFFSET('Hygiene Data'!$D$13,0,10*ROW('Hygiene Data'!D103)))</f>
        <v/>
      </c>
      <c r="DR109" s="353" t="str">
        <f ca="1">+IF(OFFSET('Hygiene Data'!$E$11,0,10*ROW('Hygiene Data'!E103))="","",OFFSET('Hygiene Data'!$E$11,0,10*ROW('Hygiene Data'!E103)))</f>
        <v/>
      </c>
      <c r="DS109" s="353" t="str">
        <f ca="1">+IF(OFFSET('Hygiene Data'!$E$12,0,10*ROW('Hygiene Data'!E103))="","",OFFSET('Hygiene Data'!$E$12,0,10*ROW('Hygiene Data'!E103)))</f>
        <v/>
      </c>
      <c r="DT109" s="353" t="str">
        <f ca="1">+IF(OFFSET('Hygiene Data'!$E$13,0,10*ROW('Hygiene Data'!E103))="","",OFFSET('Hygiene Data'!$E$13,0,10*ROW('Hygiene Data'!E103)))</f>
        <v/>
      </c>
      <c r="DU109" s="353" t="str">
        <f ca="1">+IF(OFFSET('Hygiene Data'!$F$11,0,10*ROW('Hygiene Data'!F103))="","",OFFSET('Hygiene Data'!$F$11,0,10*ROW('Hygiene Data'!F103)))</f>
        <v/>
      </c>
      <c r="DV109" s="353" t="str">
        <f ca="1">+IF(OFFSET('Hygiene Data'!$F$12,0,10*ROW('Hygiene Data'!F103))="","",OFFSET('Hygiene Data'!$F$12,0,10*ROW('Hygiene Data'!F103)))</f>
        <v/>
      </c>
      <c r="DW109" s="353" t="str">
        <f ca="1">+IF(OFFSET('Hygiene Data'!$F$13,0,10*ROW('Hygiene Data'!F103))="","",OFFSET('Hygiene Data'!$F$13,0,10*ROW('Hygiene Data'!F103)))</f>
        <v/>
      </c>
      <c r="DX109" s="353" t="str">
        <f ca="1">+IF(OFFSET('Hygiene Data'!$G$11,0,10*ROW('Hygiene Data'!G103))="","",OFFSET('Hygiene Data'!$G$11,0,10*ROW('Hygiene Data'!G103)))</f>
        <v/>
      </c>
      <c r="DY109" s="353" t="str">
        <f ca="1">+IF(OFFSET('Hygiene Data'!$G$12,0,10*ROW('Hygiene Data'!G103))="","",OFFSET('Hygiene Data'!$G$12,0,10*ROW('Hygiene Data'!G103)))</f>
        <v/>
      </c>
      <c r="DZ109" s="353" t="str">
        <f ca="1">+IF(OFFSET('Hygiene Data'!$G$13,0,10*ROW('Hygiene Data'!G103))="","",OFFSET('Hygiene Data'!$G$13,0,10*ROW('Hygiene Data'!G103)))</f>
        <v/>
      </c>
      <c r="EA109" s="353" t="str">
        <f ca="1">+IF(OFFSET('Hygiene Data'!$H$11,0,10*ROW('Hygiene Data'!H103))="","",OFFSET('Hygiene Data'!$H$11,0,10*ROW('Hygiene Data'!H103)))</f>
        <v/>
      </c>
      <c r="EB109" s="353" t="str">
        <f ca="1">+IF(OFFSET('Hygiene Data'!$H$12,0,10*ROW('Hygiene Data'!H103))="","",OFFSET('Hygiene Data'!$H$12,0,10*ROW('Hygiene Data'!H103)))</f>
        <v/>
      </c>
      <c r="EC109" s="353" t="str">
        <f ca="1">+IF(OFFSET('Hygiene Data'!$H$13,0,10*ROW('Hygiene Data'!H103))="","",OFFSET('Hygiene Data'!$H$13,0,10*ROW('Hygiene Data'!H103)))</f>
        <v/>
      </c>
      <c r="ED109" s="353" t="str">
        <f ca="1">+IF(OFFSET('Hygiene Data'!$I$11,0,10*ROW('Hygiene Data'!I103))="","",OFFSET('Hygiene Data'!$I$11,0,10*ROW('Hygiene Data'!I103)))</f>
        <v/>
      </c>
      <c r="EE109" s="353" t="str">
        <f ca="1">+IF(OFFSET('Hygiene Data'!$I$12,0,10*ROW('Hygiene Data'!I103))="","",OFFSET('Hygiene Data'!$I$12,0,10*ROW('Hygiene Data'!I103)))</f>
        <v/>
      </c>
      <c r="EF109" s="353" t="str">
        <f ca="1">+IF(OFFSET('Hygiene Data'!$I$13,0,10*ROW('Hygiene Data'!I103))="","",OFFSET('Hygiene Data'!$I$13,0,10*ROW('Hygiene Data'!I103)))</f>
        <v/>
      </c>
    </row>
    <row r="110" spans="1:136" x14ac:dyDescent="0.25">
      <c r="A110" s="462" t="str">
        <f ca="1">+IF(OFFSET('Water Data'!$B$2,0,10*ROW('Water Data'!E104))="","",OFFSET('Water Data'!$B$2,0,10*ROW('Water Data'!E104)))</f>
        <v/>
      </c>
      <c r="B110" s="46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89" t="str">
        <f t="shared" ca="1" si="1"/>
        <v/>
      </c>
      <c r="D110" s="49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6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3" t="str">
        <f ca="1">+IF(OFFSET('Water Data'!$D$27,0,10*ROW('Water Data'!D104))="","",OFFSET('Water Data'!$D$27,0,10*ROW('Water Data'!D104)))</f>
        <v/>
      </c>
      <c r="BT110" s="353" t="str">
        <f ca="1">+IF(OFFSET('Water Data'!$D$28,0,10*ROW('Water Data'!D104))="","",OFFSET('Water Data'!$D$28,0,10*ROW('Water Data'!D104)))</f>
        <v/>
      </c>
      <c r="BU110" s="353" t="str">
        <f ca="1">+IF(OFFSET('Water Data'!$D$29,0,10*ROW('Water Data'!D104))="","",OFFSET('Water Data'!$D$29,0,10*ROW('Water Data'!D104)))</f>
        <v/>
      </c>
      <c r="BV110" s="353" t="str">
        <f ca="1">+IF(OFFSET('Water Data'!$E$27,0,10*ROW('Water Data'!E104))="","",OFFSET('Water Data'!$E$27,0,10*ROW('Water Data'!E104)))</f>
        <v/>
      </c>
      <c r="BW110" s="353" t="str">
        <f ca="1">+IF(OFFSET('Water Data'!$E$28,0,10*ROW('Water Data'!E104))="","",OFFSET('Water Data'!$E$28,0,10*ROW('Water Data'!E104)))</f>
        <v/>
      </c>
      <c r="BX110" s="353" t="str">
        <f ca="1">+IF(OFFSET('Water Data'!$E$29,0,10*ROW('Water Data'!E104))="","",OFFSET('Water Data'!$E$29,0,10*ROW('Water Data'!E104)))</f>
        <v/>
      </c>
      <c r="BY110" s="353" t="str">
        <f ca="1">+IF(OFFSET('Water Data'!$F$27,0,10*ROW('Water Data'!F104))="","",OFFSET('Water Data'!$F$27,0,10*ROW('Water Data'!F104)))</f>
        <v/>
      </c>
      <c r="BZ110" s="353" t="str">
        <f ca="1">+IF(OFFSET('Water Data'!$F$28,0,10*ROW('Water Data'!F104))="","",OFFSET('Water Data'!$F$28,0,10*ROW('Water Data'!F104)))</f>
        <v/>
      </c>
      <c r="CA110" s="353" t="str">
        <f ca="1">+IF(OFFSET('Water Data'!$F$29,0,10*ROW('Water Data'!F104))="","",OFFSET('Water Data'!$F$29,0,10*ROW('Water Data'!F104)))</f>
        <v/>
      </c>
      <c r="CB110" s="353" t="str">
        <f ca="1">+IF(OFFSET('Water Data'!$G$27,0,10*ROW('Water Data'!G104))="","",OFFSET('Water Data'!$G$27,0,10*ROW('Water Data'!G104)))</f>
        <v/>
      </c>
      <c r="CC110" s="353" t="str">
        <f ca="1">+IF(OFFSET('Water Data'!$G$28,0,10*ROW('Water Data'!G104))="","",OFFSET('Water Data'!$G$28,0,10*ROW('Water Data'!G104)))</f>
        <v/>
      </c>
      <c r="CD110" s="353" t="str">
        <f ca="1">+IF(OFFSET('Water Data'!$G$29,0,10*ROW('Water Data'!G104))="","",OFFSET('Water Data'!$G$29,0,10*ROW('Water Data'!G104)))</f>
        <v/>
      </c>
      <c r="CE110" s="353" t="str">
        <f ca="1">+IF(OFFSET('Water Data'!$H$27,0,10*ROW('Water Data'!H104))="","",OFFSET('Water Data'!$H$27,0,10*ROW('Water Data'!H104)))</f>
        <v/>
      </c>
      <c r="CF110" s="353" t="str">
        <f ca="1">+IF(OFFSET('Water Data'!$H$28,0,10*ROW('Water Data'!H104))="","",OFFSET('Water Data'!$H$28,0,10*ROW('Water Data'!H104)))</f>
        <v/>
      </c>
      <c r="CG110" s="353" t="str">
        <f ca="1">+IF(OFFSET('Water Data'!$H$29,0,10*ROW('Water Data'!H104))="","",OFFSET('Water Data'!$H$29,0,10*ROW('Water Data'!H104)))</f>
        <v/>
      </c>
      <c r="CH110" s="353" t="str">
        <f ca="1">+IF(OFFSET('Water Data'!$I$27,0,10*ROW('Water Data'!I104))="","",OFFSET('Water Data'!$I$27,0,10*ROW('Water Data'!I104)))</f>
        <v/>
      </c>
      <c r="CI110" s="353" t="str">
        <f ca="1">+IF(OFFSET('Water Data'!$I$28,0,10*ROW('Water Data'!I104))="","",OFFSET('Water Data'!$I$28,0,10*ROW('Water Data'!I104)))</f>
        <v/>
      </c>
      <c r="CJ110" s="353" t="str">
        <f ca="1">+IF(OFFSET('Water Data'!$I$29,0,10*ROW('Water Data'!I104))="","",OFFSET('Water Data'!$I$29,0,10*ROW('Water Data'!I104)))</f>
        <v/>
      </c>
      <c r="CK110" s="353" t="str">
        <f ca="1">+IF(OFFSET('Sanitation Data'!$D$28,0,10*ROW('Sanitation Data'!D104))="","",OFFSET('Sanitation Data'!$D$28,0,10*ROW('Sanitation Data'!D104)))</f>
        <v/>
      </c>
      <c r="CL110" s="353" t="str">
        <f ca="1">+IF(OFFSET('Sanitation Data'!$D$29,0,10*ROW('Sanitation Data'!D104))="","",OFFSET('Sanitation Data'!$D$29,0,10*ROW('Sanitation Data'!D104)))</f>
        <v/>
      </c>
      <c r="CM110" s="353" t="str">
        <f ca="1">+IF(OFFSET('Sanitation Data'!$D$30,0,10*ROW('Sanitation Data'!D104))="","",OFFSET('Sanitation Data'!$D$30,0,10*ROW('Sanitation Data'!D104)))</f>
        <v/>
      </c>
      <c r="CN110" s="353" t="str">
        <f ca="1">+IF(OFFSET('Sanitation Data'!$D$31,0,10*ROW('Sanitation Data'!D104))="","",OFFSET('Sanitation Data'!$D$31,0,10*ROW('Sanitation Data'!D104)))</f>
        <v/>
      </c>
      <c r="CO110" s="353" t="str">
        <f ca="1">+IF(OFFSET('Sanitation Data'!$D$32,0,10*ROW('Sanitation Data'!D104))="","",OFFSET('Sanitation Data'!$D$32,0,10*ROW('Sanitation Data'!D104)))</f>
        <v/>
      </c>
      <c r="CP110" s="353" t="str">
        <f ca="1">+IF(OFFSET('Sanitation Data'!$E$28,0,10*ROW('Sanitation Data'!E104))="","",OFFSET('Sanitation Data'!$E$28,0,10*ROW('Sanitation Data'!E104)))</f>
        <v/>
      </c>
      <c r="CQ110" s="353" t="str">
        <f ca="1">+IF(OFFSET('Sanitation Data'!$E$29,0,10*ROW('Sanitation Data'!E104))="","",OFFSET('Sanitation Data'!$E$29,0,10*ROW('Sanitation Data'!E104)))</f>
        <v/>
      </c>
      <c r="CR110" s="353" t="str">
        <f ca="1">+IF(OFFSET('Sanitation Data'!$E$30,0,10*ROW('Sanitation Data'!E104))="","",OFFSET('Sanitation Data'!$E$30,0,10*ROW('Sanitation Data'!E104)))</f>
        <v/>
      </c>
      <c r="CS110" s="353" t="str">
        <f ca="1">+IF(OFFSET('Sanitation Data'!$E$31,0,10*ROW('Sanitation Data'!E104))="","",OFFSET('Sanitation Data'!$E$31,0,10*ROW('Sanitation Data'!E104)))</f>
        <v/>
      </c>
      <c r="CT110" s="353" t="str">
        <f ca="1">+IF(OFFSET('Sanitation Data'!$E$32,0,10*ROW('Sanitation Data'!E104))="","",OFFSET('Sanitation Data'!$E$32,0,10*ROW('Sanitation Data'!E104)))</f>
        <v/>
      </c>
      <c r="CU110" s="353" t="str">
        <f ca="1">+IF(OFFSET('Sanitation Data'!$F$28,0,10*ROW('Sanitation Data'!F104))="","",OFFSET('Sanitation Data'!$F$28,0,10*ROW('Sanitation Data'!F104)))</f>
        <v/>
      </c>
      <c r="CV110" s="353" t="str">
        <f ca="1">+IF(OFFSET('Sanitation Data'!$F$29,0,10*ROW('Sanitation Data'!F104))="","",OFFSET('Sanitation Data'!$F$29,0,10*ROW('Sanitation Data'!F104)))</f>
        <v/>
      </c>
      <c r="CW110" s="353" t="str">
        <f ca="1">+IF(OFFSET('Sanitation Data'!$F$30,0,10*ROW('Sanitation Data'!F104))="","",OFFSET('Sanitation Data'!$F$30,0,10*ROW('Sanitation Data'!F104)))</f>
        <v/>
      </c>
      <c r="CX110" s="353" t="str">
        <f ca="1">+IF(OFFSET('Sanitation Data'!$F$31,0,10*ROW('Sanitation Data'!F104))="","",OFFSET('Sanitation Data'!$F$31,0,10*ROW('Sanitation Data'!F104)))</f>
        <v/>
      </c>
      <c r="CY110" s="353" t="str">
        <f ca="1">+IF(OFFSET('Sanitation Data'!$F$32,0,10*ROW('Sanitation Data'!F104))="","",OFFSET('Sanitation Data'!$F$32,0,10*ROW('Sanitation Data'!F104)))</f>
        <v/>
      </c>
      <c r="CZ110" s="353" t="str">
        <f ca="1">+IF(OFFSET('Sanitation Data'!$G$28,0,10*ROW('Sanitation Data'!G104))="","",OFFSET('Sanitation Data'!$G$28,0,10*ROW('Sanitation Data'!G104)))</f>
        <v/>
      </c>
      <c r="DA110" s="353" t="str">
        <f ca="1">+IF(OFFSET('Sanitation Data'!$G$29,0,10*ROW('Sanitation Data'!G104))="","",OFFSET('Sanitation Data'!$G$29,0,10*ROW('Sanitation Data'!G104)))</f>
        <v/>
      </c>
      <c r="DB110" s="353" t="str">
        <f ca="1">+IF(OFFSET('Sanitation Data'!$G$30,0,10*ROW('Sanitation Data'!G104))="","",OFFSET('Sanitation Data'!$G$30,0,10*ROW('Sanitation Data'!G104)))</f>
        <v/>
      </c>
      <c r="DC110" s="353" t="str">
        <f ca="1">+IF(OFFSET('Sanitation Data'!$G$31,0,10*ROW('Sanitation Data'!G104))="","",OFFSET('Sanitation Data'!$G$31,0,10*ROW('Sanitation Data'!G104)))</f>
        <v/>
      </c>
      <c r="DD110" s="353" t="str">
        <f ca="1">+IF(OFFSET('Sanitation Data'!$G$32,0,10*ROW('Sanitation Data'!G104))="","",OFFSET('Sanitation Data'!$G$32,0,10*ROW('Sanitation Data'!G104)))</f>
        <v/>
      </c>
      <c r="DE110" s="353" t="str">
        <f ca="1">+IF(OFFSET('Sanitation Data'!$H$28,0,10*ROW('Sanitation Data'!H104))="","",OFFSET('Sanitation Data'!$H$28,0,10*ROW('Sanitation Data'!H104)))</f>
        <v/>
      </c>
      <c r="DF110" s="353" t="str">
        <f ca="1">+IF(OFFSET('Sanitation Data'!$H$29,0,10*ROW('Sanitation Data'!H104))="","",OFFSET('Sanitation Data'!$H$29,0,10*ROW('Sanitation Data'!H104)))</f>
        <v/>
      </c>
      <c r="DG110" s="353" t="str">
        <f ca="1">+IF(OFFSET('Sanitation Data'!$H$30,0,10*ROW('Sanitation Data'!H104))="","",OFFSET('Sanitation Data'!$H$30,0,10*ROW('Sanitation Data'!H104)))</f>
        <v/>
      </c>
      <c r="DH110" s="353" t="str">
        <f ca="1">+IF(OFFSET('Sanitation Data'!$H$31,0,10*ROW('Sanitation Data'!H104))="","",OFFSET('Sanitation Data'!$H$31,0,10*ROW('Sanitation Data'!H104)))</f>
        <v/>
      </c>
      <c r="DI110" s="353" t="str">
        <f ca="1">+IF(OFFSET('Sanitation Data'!$H$32,0,10*ROW('Sanitation Data'!H104))="","",OFFSET('Sanitation Data'!$H$32,0,10*ROW('Sanitation Data'!H104)))</f>
        <v/>
      </c>
      <c r="DJ110" s="353" t="str">
        <f ca="1">+IF(OFFSET('Sanitation Data'!$I$28,0,10*ROW('Sanitation Data'!I104))="","",OFFSET('Sanitation Data'!$I$28,0,10*ROW('Sanitation Data'!I104)))</f>
        <v/>
      </c>
      <c r="DK110" s="353" t="str">
        <f ca="1">+IF(OFFSET('Sanitation Data'!$I$29,0,10*ROW('Sanitation Data'!I104))="","",OFFSET('Sanitation Data'!$I$29,0,10*ROW('Sanitation Data'!I104)))</f>
        <v/>
      </c>
      <c r="DL110" s="353" t="str">
        <f ca="1">+IF(OFFSET('Sanitation Data'!$I$30,0,10*ROW('Sanitation Data'!I104))="","",OFFSET('Sanitation Data'!$I$30,0,10*ROW('Sanitation Data'!I104)))</f>
        <v/>
      </c>
      <c r="DM110" s="353" t="str">
        <f ca="1">+IF(OFFSET('Sanitation Data'!$I$31,0,10*ROW('Sanitation Data'!I104))="","",OFFSET('Sanitation Data'!$I$31,0,10*ROW('Sanitation Data'!I104)))</f>
        <v/>
      </c>
      <c r="DN110" s="353" t="str">
        <f ca="1">+IF(OFFSET('Sanitation Data'!$I$32,0,10*ROW('Sanitation Data'!I104))="","",OFFSET('Sanitation Data'!$I$32,0,10*ROW('Sanitation Data'!I104)))</f>
        <v/>
      </c>
      <c r="DO110" s="353" t="str">
        <f ca="1">+IF(OFFSET('Hygiene Data'!$D$11,0,10*ROW('Hygiene Data'!D104))="","",OFFSET('Hygiene Data'!$D$11,0,10*ROW('Hygiene Data'!D104)))</f>
        <v/>
      </c>
      <c r="DP110" s="353" t="str">
        <f ca="1">+IF(OFFSET('Hygiene Data'!$D$12,0,10*ROW('Hygiene Data'!D104))="","",OFFSET('Hygiene Data'!$D$12,0,10*ROW('Hygiene Data'!D104)))</f>
        <v/>
      </c>
      <c r="DQ110" s="353" t="str">
        <f ca="1">+IF(OFFSET('Hygiene Data'!$D$13,0,10*ROW('Hygiene Data'!D104))="","",OFFSET('Hygiene Data'!$D$13,0,10*ROW('Hygiene Data'!D104)))</f>
        <v/>
      </c>
      <c r="DR110" s="353" t="str">
        <f ca="1">+IF(OFFSET('Hygiene Data'!$E$11,0,10*ROW('Hygiene Data'!E104))="","",OFFSET('Hygiene Data'!$E$11,0,10*ROW('Hygiene Data'!E104)))</f>
        <v/>
      </c>
      <c r="DS110" s="353" t="str">
        <f ca="1">+IF(OFFSET('Hygiene Data'!$E$12,0,10*ROW('Hygiene Data'!E104))="","",OFFSET('Hygiene Data'!$E$12,0,10*ROW('Hygiene Data'!E104)))</f>
        <v/>
      </c>
      <c r="DT110" s="353" t="str">
        <f ca="1">+IF(OFFSET('Hygiene Data'!$E$13,0,10*ROW('Hygiene Data'!E104))="","",OFFSET('Hygiene Data'!$E$13,0,10*ROW('Hygiene Data'!E104)))</f>
        <v/>
      </c>
      <c r="DU110" s="353" t="str">
        <f ca="1">+IF(OFFSET('Hygiene Data'!$F$11,0,10*ROW('Hygiene Data'!F104))="","",OFFSET('Hygiene Data'!$F$11,0,10*ROW('Hygiene Data'!F104)))</f>
        <v/>
      </c>
      <c r="DV110" s="353" t="str">
        <f ca="1">+IF(OFFSET('Hygiene Data'!$F$12,0,10*ROW('Hygiene Data'!F104))="","",OFFSET('Hygiene Data'!$F$12,0,10*ROW('Hygiene Data'!F104)))</f>
        <v/>
      </c>
      <c r="DW110" s="353" t="str">
        <f ca="1">+IF(OFFSET('Hygiene Data'!$F$13,0,10*ROW('Hygiene Data'!F104))="","",OFFSET('Hygiene Data'!$F$13,0,10*ROW('Hygiene Data'!F104)))</f>
        <v/>
      </c>
      <c r="DX110" s="353" t="str">
        <f ca="1">+IF(OFFSET('Hygiene Data'!$G$11,0,10*ROW('Hygiene Data'!G104))="","",OFFSET('Hygiene Data'!$G$11,0,10*ROW('Hygiene Data'!G104)))</f>
        <v/>
      </c>
      <c r="DY110" s="353" t="str">
        <f ca="1">+IF(OFFSET('Hygiene Data'!$G$12,0,10*ROW('Hygiene Data'!G104))="","",OFFSET('Hygiene Data'!$G$12,0,10*ROW('Hygiene Data'!G104)))</f>
        <v/>
      </c>
      <c r="DZ110" s="353" t="str">
        <f ca="1">+IF(OFFSET('Hygiene Data'!$G$13,0,10*ROW('Hygiene Data'!G104))="","",OFFSET('Hygiene Data'!$G$13,0,10*ROW('Hygiene Data'!G104)))</f>
        <v/>
      </c>
      <c r="EA110" s="353" t="str">
        <f ca="1">+IF(OFFSET('Hygiene Data'!$H$11,0,10*ROW('Hygiene Data'!H104))="","",OFFSET('Hygiene Data'!$H$11,0,10*ROW('Hygiene Data'!H104)))</f>
        <v/>
      </c>
      <c r="EB110" s="353" t="str">
        <f ca="1">+IF(OFFSET('Hygiene Data'!$H$12,0,10*ROW('Hygiene Data'!H104))="","",OFFSET('Hygiene Data'!$H$12,0,10*ROW('Hygiene Data'!H104)))</f>
        <v/>
      </c>
      <c r="EC110" s="353" t="str">
        <f ca="1">+IF(OFFSET('Hygiene Data'!$H$13,0,10*ROW('Hygiene Data'!H104))="","",OFFSET('Hygiene Data'!$H$13,0,10*ROW('Hygiene Data'!H104)))</f>
        <v/>
      </c>
      <c r="ED110" s="353" t="str">
        <f ca="1">+IF(OFFSET('Hygiene Data'!$I$11,0,10*ROW('Hygiene Data'!I104))="","",OFFSET('Hygiene Data'!$I$11,0,10*ROW('Hygiene Data'!I104)))</f>
        <v/>
      </c>
      <c r="EE110" s="353" t="str">
        <f ca="1">+IF(OFFSET('Hygiene Data'!$I$12,0,10*ROW('Hygiene Data'!I104))="","",OFFSET('Hygiene Data'!$I$12,0,10*ROW('Hygiene Data'!I104)))</f>
        <v/>
      </c>
      <c r="EF110" s="353" t="str">
        <f ca="1">+IF(OFFSET('Hygiene Data'!$I$13,0,10*ROW('Hygiene Data'!I104))="","",OFFSET('Hygiene Data'!$I$13,0,10*ROW('Hygiene Data'!I104)))</f>
        <v/>
      </c>
    </row>
    <row r="111" spans="1:136" x14ac:dyDescent="0.25">
      <c r="A111" s="462" t="str">
        <f ca="1">+IF(OFFSET('Water Data'!$B$2,0,10*ROW('Water Data'!E105))="","",OFFSET('Water Data'!$B$2,0,10*ROW('Water Data'!E105)))</f>
        <v/>
      </c>
      <c r="B111" s="46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89" t="str">
        <f t="shared" ca="1" si="1"/>
        <v/>
      </c>
      <c r="D111" s="49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6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3" t="str">
        <f ca="1">+IF(OFFSET('Water Data'!$D$27,0,10*ROW('Water Data'!D105))="","",OFFSET('Water Data'!$D$27,0,10*ROW('Water Data'!D105)))</f>
        <v/>
      </c>
      <c r="BT111" s="353" t="str">
        <f ca="1">+IF(OFFSET('Water Data'!$D$28,0,10*ROW('Water Data'!D105))="","",OFFSET('Water Data'!$D$28,0,10*ROW('Water Data'!D105)))</f>
        <v/>
      </c>
      <c r="BU111" s="353" t="str">
        <f ca="1">+IF(OFFSET('Water Data'!$D$29,0,10*ROW('Water Data'!D105))="","",OFFSET('Water Data'!$D$29,0,10*ROW('Water Data'!D105)))</f>
        <v/>
      </c>
      <c r="BV111" s="353" t="str">
        <f ca="1">+IF(OFFSET('Water Data'!$E$27,0,10*ROW('Water Data'!E105))="","",OFFSET('Water Data'!$E$27,0,10*ROW('Water Data'!E105)))</f>
        <v/>
      </c>
      <c r="BW111" s="353" t="str">
        <f ca="1">+IF(OFFSET('Water Data'!$E$28,0,10*ROW('Water Data'!E105))="","",OFFSET('Water Data'!$E$28,0,10*ROW('Water Data'!E105)))</f>
        <v/>
      </c>
      <c r="BX111" s="353" t="str">
        <f ca="1">+IF(OFFSET('Water Data'!$E$29,0,10*ROW('Water Data'!E105))="","",OFFSET('Water Data'!$E$29,0,10*ROW('Water Data'!E105)))</f>
        <v/>
      </c>
      <c r="BY111" s="353" t="str">
        <f ca="1">+IF(OFFSET('Water Data'!$F$27,0,10*ROW('Water Data'!F105))="","",OFFSET('Water Data'!$F$27,0,10*ROW('Water Data'!F105)))</f>
        <v/>
      </c>
      <c r="BZ111" s="353" t="str">
        <f ca="1">+IF(OFFSET('Water Data'!$F$28,0,10*ROW('Water Data'!F105))="","",OFFSET('Water Data'!$F$28,0,10*ROW('Water Data'!F105)))</f>
        <v/>
      </c>
      <c r="CA111" s="353" t="str">
        <f ca="1">+IF(OFFSET('Water Data'!$F$29,0,10*ROW('Water Data'!F105))="","",OFFSET('Water Data'!$F$29,0,10*ROW('Water Data'!F105)))</f>
        <v/>
      </c>
      <c r="CB111" s="353" t="str">
        <f ca="1">+IF(OFFSET('Water Data'!$G$27,0,10*ROW('Water Data'!G105))="","",OFFSET('Water Data'!$G$27,0,10*ROW('Water Data'!G105)))</f>
        <v/>
      </c>
      <c r="CC111" s="353" t="str">
        <f ca="1">+IF(OFFSET('Water Data'!$G$28,0,10*ROW('Water Data'!G105))="","",OFFSET('Water Data'!$G$28,0,10*ROW('Water Data'!G105)))</f>
        <v/>
      </c>
      <c r="CD111" s="353" t="str">
        <f ca="1">+IF(OFFSET('Water Data'!$G$29,0,10*ROW('Water Data'!G105))="","",OFFSET('Water Data'!$G$29,0,10*ROW('Water Data'!G105)))</f>
        <v/>
      </c>
      <c r="CE111" s="353" t="str">
        <f ca="1">+IF(OFFSET('Water Data'!$H$27,0,10*ROW('Water Data'!H105))="","",OFFSET('Water Data'!$H$27,0,10*ROW('Water Data'!H105)))</f>
        <v/>
      </c>
      <c r="CF111" s="353" t="str">
        <f ca="1">+IF(OFFSET('Water Data'!$H$28,0,10*ROW('Water Data'!H105))="","",OFFSET('Water Data'!$H$28,0,10*ROW('Water Data'!H105)))</f>
        <v/>
      </c>
      <c r="CG111" s="353" t="str">
        <f ca="1">+IF(OFFSET('Water Data'!$H$29,0,10*ROW('Water Data'!H105))="","",OFFSET('Water Data'!$H$29,0,10*ROW('Water Data'!H105)))</f>
        <v/>
      </c>
      <c r="CH111" s="353" t="str">
        <f ca="1">+IF(OFFSET('Water Data'!$I$27,0,10*ROW('Water Data'!I105))="","",OFFSET('Water Data'!$I$27,0,10*ROW('Water Data'!I105)))</f>
        <v/>
      </c>
      <c r="CI111" s="353" t="str">
        <f ca="1">+IF(OFFSET('Water Data'!$I$28,0,10*ROW('Water Data'!I105))="","",OFFSET('Water Data'!$I$28,0,10*ROW('Water Data'!I105)))</f>
        <v/>
      </c>
      <c r="CJ111" s="353" t="str">
        <f ca="1">+IF(OFFSET('Water Data'!$I$29,0,10*ROW('Water Data'!I105))="","",OFFSET('Water Data'!$I$29,0,10*ROW('Water Data'!I105)))</f>
        <v/>
      </c>
      <c r="CK111" s="353" t="str">
        <f ca="1">+IF(OFFSET('Sanitation Data'!$D$28,0,10*ROW('Sanitation Data'!D105))="","",OFFSET('Sanitation Data'!$D$28,0,10*ROW('Sanitation Data'!D105)))</f>
        <v/>
      </c>
      <c r="CL111" s="353" t="str">
        <f ca="1">+IF(OFFSET('Sanitation Data'!$D$29,0,10*ROW('Sanitation Data'!D105))="","",OFFSET('Sanitation Data'!$D$29,0,10*ROW('Sanitation Data'!D105)))</f>
        <v/>
      </c>
      <c r="CM111" s="353" t="str">
        <f ca="1">+IF(OFFSET('Sanitation Data'!$D$30,0,10*ROW('Sanitation Data'!D105))="","",OFFSET('Sanitation Data'!$D$30,0,10*ROW('Sanitation Data'!D105)))</f>
        <v/>
      </c>
      <c r="CN111" s="353" t="str">
        <f ca="1">+IF(OFFSET('Sanitation Data'!$D$31,0,10*ROW('Sanitation Data'!D105))="","",OFFSET('Sanitation Data'!$D$31,0,10*ROW('Sanitation Data'!D105)))</f>
        <v/>
      </c>
      <c r="CO111" s="353" t="str">
        <f ca="1">+IF(OFFSET('Sanitation Data'!$D$32,0,10*ROW('Sanitation Data'!D105))="","",OFFSET('Sanitation Data'!$D$32,0,10*ROW('Sanitation Data'!D105)))</f>
        <v/>
      </c>
      <c r="CP111" s="353" t="str">
        <f ca="1">+IF(OFFSET('Sanitation Data'!$E$28,0,10*ROW('Sanitation Data'!E105))="","",OFFSET('Sanitation Data'!$E$28,0,10*ROW('Sanitation Data'!E105)))</f>
        <v/>
      </c>
      <c r="CQ111" s="353" t="str">
        <f ca="1">+IF(OFFSET('Sanitation Data'!$E$29,0,10*ROW('Sanitation Data'!E105))="","",OFFSET('Sanitation Data'!$E$29,0,10*ROW('Sanitation Data'!E105)))</f>
        <v/>
      </c>
      <c r="CR111" s="353" t="str">
        <f ca="1">+IF(OFFSET('Sanitation Data'!$E$30,0,10*ROW('Sanitation Data'!E105))="","",OFFSET('Sanitation Data'!$E$30,0,10*ROW('Sanitation Data'!E105)))</f>
        <v/>
      </c>
      <c r="CS111" s="353" t="str">
        <f ca="1">+IF(OFFSET('Sanitation Data'!$E$31,0,10*ROW('Sanitation Data'!E105))="","",OFFSET('Sanitation Data'!$E$31,0,10*ROW('Sanitation Data'!E105)))</f>
        <v/>
      </c>
      <c r="CT111" s="353" t="str">
        <f ca="1">+IF(OFFSET('Sanitation Data'!$E$32,0,10*ROW('Sanitation Data'!E105))="","",OFFSET('Sanitation Data'!$E$32,0,10*ROW('Sanitation Data'!E105)))</f>
        <v/>
      </c>
      <c r="CU111" s="353" t="str">
        <f ca="1">+IF(OFFSET('Sanitation Data'!$F$28,0,10*ROW('Sanitation Data'!F105))="","",OFFSET('Sanitation Data'!$F$28,0,10*ROW('Sanitation Data'!F105)))</f>
        <v/>
      </c>
      <c r="CV111" s="353" t="str">
        <f ca="1">+IF(OFFSET('Sanitation Data'!$F$29,0,10*ROW('Sanitation Data'!F105))="","",OFFSET('Sanitation Data'!$F$29,0,10*ROW('Sanitation Data'!F105)))</f>
        <v/>
      </c>
      <c r="CW111" s="353" t="str">
        <f ca="1">+IF(OFFSET('Sanitation Data'!$F$30,0,10*ROW('Sanitation Data'!F105))="","",OFFSET('Sanitation Data'!$F$30,0,10*ROW('Sanitation Data'!F105)))</f>
        <v/>
      </c>
      <c r="CX111" s="353" t="str">
        <f ca="1">+IF(OFFSET('Sanitation Data'!$F$31,0,10*ROW('Sanitation Data'!F105))="","",OFFSET('Sanitation Data'!$F$31,0,10*ROW('Sanitation Data'!F105)))</f>
        <v/>
      </c>
      <c r="CY111" s="353" t="str">
        <f ca="1">+IF(OFFSET('Sanitation Data'!$F$32,0,10*ROW('Sanitation Data'!F105))="","",OFFSET('Sanitation Data'!$F$32,0,10*ROW('Sanitation Data'!F105)))</f>
        <v/>
      </c>
      <c r="CZ111" s="353" t="str">
        <f ca="1">+IF(OFFSET('Sanitation Data'!$G$28,0,10*ROW('Sanitation Data'!G105))="","",OFFSET('Sanitation Data'!$G$28,0,10*ROW('Sanitation Data'!G105)))</f>
        <v/>
      </c>
      <c r="DA111" s="353" t="str">
        <f ca="1">+IF(OFFSET('Sanitation Data'!$G$29,0,10*ROW('Sanitation Data'!G105))="","",OFFSET('Sanitation Data'!$G$29,0,10*ROW('Sanitation Data'!G105)))</f>
        <v/>
      </c>
      <c r="DB111" s="353" t="str">
        <f ca="1">+IF(OFFSET('Sanitation Data'!$G$30,0,10*ROW('Sanitation Data'!G105))="","",OFFSET('Sanitation Data'!$G$30,0,10*ROW('Sanitation Data'!G105)))</f>
        <v/>
      </c>
      <c r="DC111" s="353" t="str">
        <f ca="1">+IF(OFFSET('Sanitation Data'!$G$31,0,10*ROW('Sanitation Data'!G105))="","",OFFSET('Sanitation Data'!$G$31,0,10*ROW('Sanitation Data'!G105)))</f>
        <v/>
      </c>
      <c r="DD111" s="353" t="str">
        <f ca="1">+IF(OFFSET('Sanitation Data'!$G$32,0,10*ROW('Sanitation Data'!G105))="","",OFFSET('Sanitation Data'!$G$32,0,10*ROW('Sanitation Data'!G105)))</f>
        <v/>
      </c>
      <c r="DE111" s="353" t="str">
        <f ca="1">+IF(OFFSET('Sanitation Data'!$H$28,0,10*ROW('Sanitation Data'!H105))="","",OFFSET('Sanitation Data'!$H$28,0,10*ROW('Sanitation Data'!H105)))</f>
        <v/>
      </c>
      <c r="DF111" s="353" t="str">
        <f ca="1">+IF(OFFSET('Sanitation Data'!$H$29,0,10*ROW('Sanitation Data'!H105))="","",OFFSET('Sanitation Data'!$H$29,0,10*ROW('Sanitation Data'!H105)))</f>
        <v/>
      </c>
      <c r="DG111" s="353" t="str">
        <f ca="1">+IF(OFFSET('Sanitation Data'!$H$30,0,10*ROW('Sanitation Data'!H105))="","",OFFSET('Sanitation Data'!$H$30,0,10*ROW('Sanitation Data'!H105)))</f>
        <v/>
      </c>
      <c r="DH111" s="353" t="str">
        <f ca="1">+IF(OFFSET('Sanitation Data'!$H$31,0,10*ROW('Sanitation Data'!H105))="","",OFFSET('Sanitation Data'!$H$31,0,10*ROW('Sanitation Data'!H105)))</f>
        <v/>
      </c>
      <c r="DI111" s="353" t="str">
        <f ca="1">+IF(OFFSET('Sanitation Data'!$H$32,0,10*ROW('Sanitation Data'!H105))="","",OFFSET('Sanitation Data'!$H$32,0,10*ROW('Sanitation Data'!H105)))</f>
        <v/>
      </c>
      <c r="DJ111" s="353" t="str">
        <f ca="1">+IF(OFFSET('Sanitation Data'!$I$28,0,10*ROW('Sanitation Data'!I105))="","",OFFSET('Sanitation Data'!$I$28,0,10*ROW('Sanitation Data'!I105)))</f>
        <v/>
      </c>
      <c r="DK111" s="353" t="str">
        <f ca="1">+IF(OFFSET('Sanitation Data'!$I$29,0,10*ROW('Sanitation Data'!I105))="","",OFFSET('Sanitation Data'!$I$29,0,10*ROW('Sanitation Data'!I105)))</f>
        <v/>
      </c>
      <c r="DL111" s="353" t="str">
        <f ca="1">+IF(OFFSET('Sanitation Data'!$I$30,0,10*ROW('Sanitation Data'!I105))="","",OFFSET('Sanitation Data'!$I$30,0,10*ROW('Sanitation Data'!I105)))</f>
        <v/>
      </c>
      <c r="DM111" s="353" t="str">
        <f ca="1">+IF(OFFSET('Sanitation Data'!$I$31,0,10*ROW('Sanitation Data'!I105))="","",OFFSET('Sanitation Data'!$I$31,0,10*ROW('Sanitation Data'!I105)))</f>
        <v/>
      </c>
      <c r="DN111" s="353" t="str">
        <f ca="1">+IF(OFFSET('Sanitation Data'!$I$32,0,10*ROW('Sanitation Data'!I105))="","",OFFSET('Sanitation Data'!$I$32,0,10*ROW('Sanitation Data'!I105)))</f>
        <v/>
      </c>
      <c r="DO111" s="353" t="str">
        <f ca="1">+IF(OFFSET('Hygiene Data'!$D$11,0,10*ROW('Hygiene Data'!D105))="","",OFFSET('Hygiene Data'!$D$11,0,10*ROW('Hygiene Data'!D105)))</f>
        <v/>
      </c>
      <c r="DP111" s="353" t="str">
        <f ca="1">+IF(OFFSET('Hygiene Data'!$D$12,0,10*ROW('Hygiene Data'!D105))="","",OFFSET('Hygiene Data'!$D$12,0,10*ROW('Hygiene Data'!D105)))</f>
        <v/>
      </c>
      <c r="DQ111" s="353" t="str">
        <f ca="1">+IF(OFFSET('Hygiene Data'!$D$13,0,10*ROW('Hygiene Data'!D105))="","",OFFSET('Hygiene Data'!$D$13,0,10*ROW('Hygiene Data'!D105)))</f>
        <v/>
      </c>
      <c r="DR111" s="353" t="str">
        <f ca="1">+IF(OFFSET('Hygiene Data'!$E$11,0,10*ROW('Hygiene Data'!E105))="","",OFFSET('Hygiene Data'!$E$11,0,10*ROW('Hygiene Data'!E105)))</f>
        <v/>
      </c>
      <c r="DS111" s="353" t="str">
        <f ca="1">+IF(OFFSET('Hygiene Data'!$E$12,0,10*ROW('Hygiene Data'!E105))="","",OFFSET('Hygiene Data'!$E$12,0,10*ROW('Hygiene Data'!E105)))</f>
        <v/>
      </c>
      <c r="DT111" s="353" t="str">
        <f ca="1">+IF(OFFSET('Hygiene Data'!$E$13,0,10*ROW('Hygiene Data'!E105))="","",OFFSET('Hygiene Data'!$E$13,0,10*ROW('Hygiene Data'!E105)))</f>
        <v/>
      </c>
      <c r="DU111" s="353" t="str">
        <f ca="1">+IF(OFFSET('Hygiene Data'!$F$11,0,10*ROW('Hygiene Data'!F105))="","",OFFSET('Hygiene Data'!$F$11,0,10*ROW('Hygiene Data'!F105)))</f>
        <v/>
      </c>
      <c r="DV111" s="353" t="str">
        <f ca="1">+IF(OFFSET('Hygiene Data'!$F$12,0,10*ROW('Hygiene Data'!F105))="","",OFFSET('Hygiene Data'!$F$12,0,10*ROW('Hygiene Data'!F105)))</f>
        <v/>
      </c>
      <c r="DW111" s="353" t="str">
        <f ca="1">+IF(OFFSET('Hygiene Data'!$F$13,0,10*ROW('Hygiene Data'!F105))="","",OFFSET('Hygiene Data'!$F$13,0,10*ROW('Hygiene Data'!F105)))</f>
        <v/>
      </c>
      <c r="DX111" s="353" t="str">
        <f ca="1">+IF(OFFSET('Hygiene Data'!$G$11,0,10*ROW('Hygiene Data'!G105))="","",OFFSET('Hygiene Data'!$G$11,0,10*ROW('Hygiene Data'!G105)))</f>
        <v/>
      </c>
      <c r="DY111" s="353" t="str">
        <f ca="1">+IF(OFFSET('Hygiene Data'!$G$12,0,10*ROW('Hygiene Data'!G105))="","",OFFSET('Hygiene Data'!$G$12,0,10*ROW('Hygiene Data'!G105)))</f>
        <v/>
      </c>
      <c r="DZ111" s="353" t="str">
        <f ca="1">+IF(OFFSET('Hygiene Data'!$G$13,0,10*ROW('Hygiene Data'!G105))="","",OFFSET('Hygiene Data'!$G$13,0,10*ROW('Hygiene Data'!G105)))</f>
        <v/>
      </c>
      <c r="EA111" s="353" t="str">
        <f ca="1">+IF(OFFSET('Hygiene Data'!$H$11,0,10*ROW('Hygiene Data'!H105))="","",OFFSET('Hygiene Data'!$H$11,0,10*ROW('Hygiene Data'!H105)))</f>
        <v/>
      </c>
      <c r="EB111" s="353" t="str">
        <f ca="1">+IF(OFFSET('Hygiene Data'!$H$12,0,10*ROW('Hygiene Data'!H105))="","",OFFSET('Hygiene Data'!$H$12,0,10*ROW('Hygiene Data'!H105)))</f>
        <v/>
      </c>
      <c r="EC111" s="353" t="str">
        <f ca="1">+IF(OFFSET('Hygiene Data'!$H$13,0,10*ROW('Hygiene Data'!H105))="","",OFFSET('Hygiene Data'!$H$13,0,10*ROW('Hygiene Data'!H105)))</f>
        <v/>
      </c>
      <c r="ED111" s="353" t="str">
        <f ca="1">+IF(OFFSET('Hygiene Data'!$I$11,0,10*ROW('Hygiene Data'!I105))="","",OFFSET('Hygiene Data'!$I$11,0,10*ROW('Hygiene Data'!I105)))</f>
        <v/>
      </c>
      <c r="EE111" s="353" t="str">
        <f ca="1">+IF(OFFSET('Hygiene Data'!$I$12,0,10*ROW('Hygiene Data'!I105))="","",OFFSET('Hygiene Data'!$I$12,0,10*ROW('Hygiene Data'!I105)))</f>
        <v/>
      </c>
      <c r="EF111" s="353" t="str">
        <f ca="1">+IF(OFFSET('Hygiene Data'!$I$13,0,10*ROW('Hygiene Data'!I105))="","",OFFSET('Hygiene Data'!$I$13,0,10*ROW('Hygiene Data'!I105)))</f>
        <v/>
      </c>
    </row>
    <row r="112" spans="1:136" x14ac:dyDescent="0.25">
      <c r="A112" s="462" t="str">
        <f ca="1">+IF(OFFSET('Water Data'!$B$2,0,10*ROW('Water Data'!E106))="","",OFFSET('Water Data'!$B$2,0,10*ROW('Water Data'!E106)))</f>
        <v/>
      </c>
      <c r="B112" s="46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89" t="str">
        <f t="shared" ca="1" si="1"/>
        <v/>
      </c>
      <c r="D112" s="49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6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3" t="str">
        <f ca="1">+IF(OFFSET('Water Data'!$D$27,0,10*ROW('Water Data'!D106))="","",OFFSET('Water Data'!$D$27,0,10*ROW('Water Data'!D106)))</f>
        <v/>
      </c>
      <c r="BT112" s="353" t="str">
        <f ca="1">+IF(OFFSET('Water Data'!$D$28,0,10*ROW('Water Data'!D106))="","",OFFSET('Water Data'!$D$28,0,10*ROW('Water Data'!D106)))</f>
        <v/>
      </c>
      <c r="BU112" s="353" t="str">
        <f ca="1">+IF(OFFSET('Water Data'!$D$29,0,10*ROW('Water Data'!D106))="","",OFFSET('Water Data'!$D$29,0,10*ROW('Water Data'!D106)))</f>
        <v/>
      </c>
      <c r="BV112" s="353" t="str">
        <f ca="1">+IF(OFFSET('Water Data'!$E$27,0,10*ROW('Water Data'!E106))="","",OFFSET('Water Data'!$E$27,0,10*ROW('Water Data'!E106)))</f>
        <v/>
      </c>
      <c r="BW112" s="353" t="str">
        <f ca="1">+IF(OFFSET('Water Data'!$E$28,0,10*ROW('Water Data'!E106))="","",OFFSET('Water Data'!$E$28,0,10*ROW('Water Data'!E106)))</f>
        <v/>
      </c>
      <c r="BX112" s="353" t="str">
        <f ca="1">+IF(OFFSET('Water Data'!$E$29,0,10*ROW('Water Data'!E106))="","",OFFSET('Water Data'!$E$29,0,10*ROW('Water Data'!E106)))</f>
        <v/>
      </c>
      <c r="BY112" s="353" t="str">
        <f ca="1">+IF(OFFSET('Water Data'!$F$27,0,10*ROW('Water Data'!F106))="","",OFFSET('Water Data'!$F$27,0,10*ROW('Water Data'!F106)))</f>
        <v/>
      </c>
      <c r="BZ112" s="353" t="str">
        <f ca="1">+IF(OFFSET('Water Data'!$F$28,0,10*ROW('Water Data'!F106))="","",OFFSET('Water Data'!$F$28,0,10*ROW('Water Data'!F106)))</f>
        <v/>
      </c>
      <c r="CA112" s="353" t="str">
        <f ca="1">+IF(OFFSET('Water Data'!$F$29,0,10*ROW('Water Data'!F106))="","",OFFSET('Water Data'!$F$29,0,10*ROW('Water Data'!F106)))</f>
        <v/>
      </c>
      <c r="CB112" s="353" t="str">
        <f ca="1">+IF(OFFSET('Water Data'!$G$27,0,10*ROW('Water Data'!G106))="","",OFFSET('Water Data'!$G$27,0,10*ROW('Water Data'!G106)))</f>
        <v/>
      </c>
      <c r="CC112" s="353" t="str">
        <f ca="1">+IF(OFFSET('Water Data'!$G$28,0,10*ROW('Water Data'!G106))="","",OFFSET('Water Data'!$G$28,0,10*ROW('Water Data'!G106)))</f>
        <v/>
      </c>
      <c r="CD112" s="353" t="str">
        <f ca="1">+IF(OFFSET('Water Data'!$G$29,0,10*ROW('Water Data'!G106))="","",OFFSET('Water Data'!$G$29,0,10*ROW('Water Data'!G106)))</f>
        <v/>
      </c>
      <c r="CE112" s="353" t="str">
        <f ca="1">+IF(OFFSET('Water Data'!$H$27,0,10*ROW('Water Data'!H106))="","",OFFSET('Water Data'!$H$27,0,10*ROW('Water Data'!H106)))</f>
        <v/>
      </c>
      <c r="CF112" s="353" t="str">
        <f ca="1">+IF(OFFSET('Water Data'!$H$28,0,10*ROW('Water Data'!H106))="","",OFFSET('Water Data'!$H$28,0,10*ROW('Water Data'!H106)))</f>
        <v/>
      </c>
      <c r="CG112" s="353" t="str">
        <f ca="1">+IF(OFFSET('Water Data'!$H$29,0,10*ROW('Water Data'!H106))="","",OFFSET('Water Data'!$H$29,0,10*ROW('Water Data'!H106)))</f>
        <v/>
      </c>
      <c r="CH112" s="353" t="str">
        <f ca="1">+IF(OFFSET('Water Data'!$I$27,0,10*ROW('Water Data'!I106))="","",OFFSET('Water Data'!$I$27,0,10*ROW('Water Data'!I106)))</f>
        <v/>
      </c>
      <c r="CI112" s="353" t="str">
        <f ca="1">+IF(OFFSET('Water Data'!$I$28,0,10*ROW('Water Data'!I106))="","",OFFSET('Water Data'!$I$28,0,10*ROW('Water Data'!I106)))</f>
        <v/>
      </c>
      <c r="CJ112" s="353" t="str">
        <f ca="1">+IF(OFFSET('Water Data'!$I$29,0,10*ROW('Water Data'!I106))="","",OFFSET('Water Data'!$I$29,0,10*ROW('Water Data'!I106)))</f>
        <v/>
      </c>
      <c r="CK112" s="353" t="str">
        <f ca="1">+IF(OFFSET('Sanitation Data'!$D$28,0,10*ROW('Sanitation Data'!D106))="","",OFFSET('Sanitation Data'!$D$28,0,10*ROW('Sanitation Data'!D106)))</f>
        <v/>
      </c>
      <c r="CL112" s="353" t="str">
        <f ca="1">+IF(OFFSET('Sanitation Data'!$D$29,0,10*ROW('Sanitation Data'!D106))="","",OFFSET('Sanitation Data'!$D$29,0,10*ROW('Sanitation Data'!D106)))</f>
        <v/>
      </c>
      <c r="CM112" s="353" t="str">
        <f ca="1">+IF(OFFSET('Sanitation Data'!$D$30,0,10*ROW('Sanitation Data'!D106))="","",OFFSET('Sanitation Data'!$D$30,0,10*ROW('Sanitation Data'!D106)))</f>
        <v/>
      </c>
      <c r="CN112" s="353" t="str">
        <f ca="1">+IF(OFFSET('Sanitation Data'!$D$31,0,10*ROW('Sanitation Data'!D106))="","",OFFSET('Sanitation Data'!$D$31,0,10*ROW('Sanitation Data'!D106)))</f>
        <v/>
      </c>
      <c r="CO112" s="353" t="str">
        <f ca="1">+IF(OFFSET('Sanitation Data'!$D$32,0,10*ROW('Sanitation Data'!D106))="","",OFFSET('Sanitation Data'!$D$32,0,10*ROW('Sanitation Data'!D106)))</f>
        <v/>
      </c>
      <c r="CP112" s="353" t="str">
        <f ca="1">+IF(OFFSET('Sanitation Data'!$E$28,0,10*ROW('Sanitation Data'!E106))="","",OFFSET('Sanitation Data'!$E$28,0,10*ROW('Sanitation Data'!E106)))</f>
        <v/>
      </c>
      <c r="CQ112" s="353" t="str">
        <f ca="1">+IF(OFFSET('Sanitation Data'!$E$29,0,10*ROW('Sanitation Data'!E106))="","",OFFSET('Sanitation Data'!$E$29,0,10*ROW('Sanitation Data'!E106)))</f>
        <v/>
      </c>
      <c r="CR112" s="353" t="str">
        <f ca="1">+IF(OFFSET('Sanitation Data'!$E$30,0,10*ROW('Sanitation Data'!E106))="","",OFFSET('Sanitation Data'!$E$30,0,10*ROW('Sanitation Data'!E106)))</f>
        <v/>
      </c>
      <c r="CS112" s="353" t="str">
        <f ca="1">+IF(OFFSET('Sanitation Data'!$E$31,0,10*ROW('Sanitation Data'!E106))="","",OFFSET('Sanitation Data'!$E$31,0,10*ROW('Sanitation Data'!E106)))</f>
        <v/>
      </c>
      <c r="CT112" s="353" t="str">
        <f ca="1">+IF(OFFSET('Sanitation Data'!$E$32,0,10*ROW('Sanitation Data'!E106))="","",OFFSET('Sanitation Data'!$E$32,0,10*ROW('Sanitation Data'!E106)))</f>
        <v/>
      </c>
      <c r="CU112" s="353" t="str">
        <f ca="1">+IF(OFFSET('Sanitation Data'!$F$28,0,10*ROW('Sanitation Data'!F106))="","",OFFSET('Sanitation Data'!$F$28,0,10*ROW('Sanitation Data'!F106)))</f>
        <v/>
      </c>
      <c r="CV112" s="353" t="str">
        <f ca="1">+IF(OFFSET('Sanitation Data'!$F$29,0,10*ROW('Sanitation Data'!F106))="","",OFFSET('Sanitation Data'!$F$29,0,10*ROW('Sanitation Data'!F106)))</f>
        <v/>
      </c>
      <c r="CW112" s="353" t="str">
        <f ca="1">+IF(OFFSET('Sanitation Data'!$F$30,0,10*ROW('Sanitation Data'!F106))="","",OFFSET('Sanitation Data'!$F$30,0,10*ROW('Sanitation Data'!F106)))</f>
        <v/>
      </c>
      <c r="CX112" s="353" t="str">
        <f ca="1">+IF(OFFSET('Sanitation Data'!$F$31,0,10*ROW('Sanitation Data'!F106))="","",OFFSET('Sanitation Data'!$F$31,0,10*ROW('Sanitation Data'!F106)))</f>
        <v/>
      </c>
      <c r="CY112" s="353" t="str">
        <f ca="1">+IF(OFFSET('Sanitation Data'!$F$32,0,10*ROW('Sanitation Data'!F106))="","",OFFSET('Sanitation Data'!$F$32,0,10*ROW('Sanitation Data'!F106)))</f>
        <v/>
      </c>
      <c r="CZ112" s="353" t="str">
        <f ca="1">+IF(OFFSET('Sanitation Data'!$G$28,0,10*ROW('Sanitation Data'!G106))="","",OFFSET('Sanitation Data'!$G$28,0,10*ROW('Sanitation Data'!G106)))</f>
        <v/>
      </c>
      <c r="DA112" s="353" t="str">
        <f ca="1">+IF(OFFSET('Sanitation Data'!$G$29,0,10*ROW('Sanitation Data'!G106))="","",OFFSET('Sanitation Data'!$G$29,0,10*ROW('Sanitation Data'!G106)))</f>
        <v/>
      </c>
      <c r="DB112" s="353" t="str">
        <f ca="1">+IF(OFFSET('Sanitation Data'!$G$30,0,10*ROW('Sanitation Data'!G106))="","",OFFSET('Sanitation Data'!$G$30,0,10*ROW('Sanitation Data'!G106)))</f>
        <v/>
      </c>
      <c r="DC112" s="353" t="str">
        <f ca="1">+IF(OFFSET('Sanitation Data'!$G$31,0,10*ROW('Sanitation Data'!G106))="","",OFFSET('Sanitation Data'!$G$31,0,10*ROW('Sanitation Data'!G106)))</f>
        <v/>
      </c>
      <c r="DD112" s="353" t="str">
        <f ca="1">+IF(OFFSET('Sanitation Data'!$G$32,0,10*ROW('Sanitation Data'!G106))="","",OFFSET('Sanitation Data'!$G$32,0,10*ROW('Sanitation Data'!G106)))</f>
        <v/>
      </c>
      <c r="DE112" s="353" t="str">
        <f ca="1">+IF(OFFSET('Sanitation Data'!$H$28,0,10*ROW('Sanitation Data'!H106))="","",OFFSET('Sanitation Data'!$H$28,0,10*ROW('Sanitation Data'!H106)))</f>
        <v/>
      </c>
      <c r="DF112" s="353" t="str">
        <f ca="1">+IF(OFFSET('Sanitation Data'!$H$29,0,10*ROW('Sanitation Data'!H106))="","",OFFSET('Sanitation Data'!$H$29,0,10*ROW('Sanitation Data'!H106)))</f>
        <v/>
      </c>
      <c r="DG112" s="353" t="str">
        <f ca="1">+IF(OFFSET('Sanitation Data'!$H$30,0,10*ROW('Sanitation Data'!H106))="","",OFFSET('Sanitation Data'!$H$30,0,10*ROW('Sanitation Data'!H106)))</f>
        <v/>
      </c>
      <c r="DH112" s="353" t="str">
        <f ca="1">+IF(OFFSET('Sanitation Data'!$H$31,0,10*ROW('Sanitation Data'!H106))="","",OFFSET('Sanitation Data'!$H$31,0,10*ROW('Sanitation Data'!H106)))</f>
        <v/>
      </c>
      <c r="DI112" s="353" t="str">
        <f ca="1">+IF(OFFSET('Sanitation Data'!$H$32,0,10*ROW('Sanitation Data'!H106))="","",OFFSET('Sanitation Data'!$H$32,0,10*ROW('Sanitation Data'!H106)))</f>
        <v/>
      </c>
      <c r="DJ112" s="353" t="str">
        <f ca="1">+IF(OFFSET('Sanitation Data'!$I$28,0,10*ROW('Sanitation Data'!I106))="","",OFFSET('Sanitation Data'!$I$28,0,10*ROW('Sanitation Data'!I106)))</f>
        <v/>
      </c>
      <c r="DK112" s="353" t="str">
        <f ca="1">+IF(OFFSET('Sanitation Data'!$I$29,0,10*ROW('Sanitation Data'!I106))="","",OFFSET('Sanitation Data'!$I$29,0,10*ROW('Sanitation Data'!I106)))</f>
        <v/>
      </c>
      <c r="DL112" s="353" t="str">
        <f ca="1">+IF(OFFSET('Sanitation Data'!$I$30,0,10*ROW('Sanitation Data'!I106))="","",OFFSET('Sanitation Data'!$I$30,0,10*ROW('Sanitation Data'!I106)))</f>
        <v/>
      </c>
      <c r="DM112" s="353" t="str">
        <f ca="1">+IF(OFFSET('Sanitation Data'!$I$31,0,10*ROW('Sanitation Data'!I106))="","",OFFSET('Sanitation Data'!$I$31,0,10*ROW('Sanitation Data'!I106)))</f>
        <v/>
      </c>
      <c r="DN112" s="353" t="str">
        <f ca="1">+IF(OFFSET('Sanitation Data'!$I$32,0,10*ROW('Sanitation Data'!I106))="","",OFFSET('Sanitation Data'!$I$32,0,10*ROW('Sanitation Data'!I106)))</f>
        <v/>
      </c>
      <c r="DO112" s="353" t="str">
        <f ca="1">+IF(OFFSET('Hygiene Data'!$D$11,0,10*ROW('Hygiene Data'!D106))="","",OFFSET('Hygiene Data'!$D$11,0,10*ROW('Hygiene Data'!D106)))</f>
        <v/>
      </c>
      <c r="DP112" s="353" t="str">
        <f ca="1">+IF(OFFSET('Hygiene Data'!$D$12,0,10*ROW('Hygiene Data'!D106))="","",OFFSET('Hygiene Data'!$D$12,0,10*ROW('Hygiene Data'!D106)))</f>
        <v/>
      </c>
      <c r="DQ112" s="353" t="str">
        <f ca="1">+IF(OFFSET('Hygiene Data'!$D$13,0,10*ROW('Hygiene Data'!D106))="","",OFFSET('Hygiene Data'!$D$13,0,10*ROW('Hygiene Data'!D106)))</f>
        <v/>
      </c>
      <c r="DR112" s="353" t="str">
        <f ca="1">+IF(OFFSET('Hygiene Data'!$E$11,0,10*ROW('Hygiene Data'!E106))="","",OFFSET('Hygiene Data'!$E$11,0,10*ROW('Hygiene Data'!E106)))</f>
        <v/>
      </c>
      <c r="DS112" s="353" t="str">
        <f ca="1">+IF(OFFSET('Hygiene Data'!$E$12,0,10*ROW('Hygiene Data'!E106))="","",OFFSET('Hygiene Data'!$E$12,0,10*ROW('Hygiene Data'!E106)))</f>
        <v/>
      </c>
      <c r="DT112" s="353" t="str">
        <f ca="1">+IF(OFFSET('Hygiene Data'!$E$13,0,10*ROW('Hygiene Data'!E106))="","",OFFSET('Hygiene Data'!$E$13,0,10*ROW('Hygiene Data'!E106)))</f>
        <v/>
      </c>
      <c r="DU112" s="353" t="str">
        <f ca="1">+IF(OFFSET('Hygiene Data'!$F$11,0,10*ROW('Hygiene Data'!F106))="","",OFFSET('Hygiene Data'!$F$11,0,10*ROW('Hygiene Data'!F106)))</f>
        <v/>
      </c>
      <c r="DV112" s="353" t="str">
        <f ca="1">+IF(OFFSET('Hygiene Data'!$F$12,0,10*ROW('Hygiene Data'!F106))="","",OFFSET('Hygiene Data'!$F$12,0,10*ROW('Hygiene Data'!F106)))</f>
        <v/>
      </c>
      <c r="DW112" s="353" t="str">
        <f ca="1">+IF(OFFSET('Hygiene Data'!$F$13,0,10*ROW('Hygiene Data'!F106))="","",OFFSET('Hygiene Data'!$F$13,0,10*ROW('Hygiene Data'!F106)))</f>
        <v/>
      </c>
      <c r="DX112" s="353" t="str">
        <f ca="1">+IF(OFFSET('Hygiene Data'!$G$11,0,10*ROW('Hygiene Data'!G106))="","",OFFSET('Hygiene Data'!$G$11,0,10*ROW('Hygiene Data'!G106)))</f>
        <v/>
      </c>
      <c r="DY112" s="353" t="str">
        <f ca="1">+IF(OFFSET('Hygiene Data'!$G$12,0,10*ROW('Hygiene Data'!G106))="","",OFFSET('Hygiene Data'!$G$12,0,10*ROW('Hygiene Data'!G106)))</f>
        <v/>
      </c>
      <c r="DZ112" s="353" t="str">
        <f ca="1">+IF(OFFSET('Hygiene Data'!$G$13,0,10*ROW('Hygiene Data'!G106))="","",OFFSET('Hygiene Data'!$G$13,0,10*ROW('Hygiene Data'!G106)))</f>
        <v/>
      </c>
      <c r="EA112" s="353" t="str">
        <f ca="1">+IF(OFFSET('Hygiene Data'!$H$11,0,10*ROW('Hygiene Data'!H106))="","",OFFSET('Hygiene Data'!$H$11,0,10*ROW('Hygiene Data'!H106)))</f>
        <v/>
      </c>
      <c r="EB112" s="353" t="str">
        <f ca="1">+IF(OFFSET('Hygiene Data'!$H$12,0,10*ROW('Hygiene Data'!H106))="","",OFFSET('Hygiene Data'!$H$12,0,10*ROW('Hygiene Data'!H106)))</f>
        <v/>
      </c>
      <c r="EC112" s="353" t="str">
        <f ca="1">+IF(OFFSET('Hygiene Data'!$H$13,0,10*ROW('Hygiene Data'!H106))="","",OFFSET('Hygiene Data'!$H$13,0,10*ROW('Hygiene Data'!H106)))</f>
        <v/>
      </c>
      <c r="ED112" s="353" t="str">
        <f ca="1">+IF(OFFSET('Hygiene Data'!$I$11,0,10*ROW('Hygiene Data'!I106))="","",OFFSET('Hygiene Data'!$I$11,0,10*ROW('Hygiene Data'!I106)))</f>
        <v/>
      </c>
      <c r="EE112" s="353" t="str">
        <f ca="1">+IF(OFFSET('Hygiene Data'!$I$12,0,10*ROW('Hygiene Data'!I106))="","",OFFSET('Hygiene Data'!$I$12,0,10*ROW('Hygiene Data'!I106)))</f>
        <v/>
      </c>
      <c r="EF112" s="353" t="str">
        <f ca="1">+IF(OFFSET('Hygiene Data'!$I$13,0,10*ROW('Hygiene Data'!I106))="","",OFFSET('Hygiene Data'!$I$13,0,10*ROW('Hygiene Data'!I106)))</f>
        <v/>
      </c>
    </row>
    <row r="113" spans="1:136" x14ac:dyDescent="0.25">
      <c r="A113" s="462" t="str">
        <f ca="1">+IF(OFFSET('Water Data'!$B$2,0,10*ROW('Water Data'!E107))="","",OFFSET('Water Data'!$B$2,0,10*ROW('Water Data'!E107)))</f>
        <v/>
      </c>
      <c r="B113" s="46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89" t="str">
        <f t="shared" ca="1" si="1"/>
        <v/>
      </c>
      <c r="D113" s="49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6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3" t="str">
        <f ca="1">+IF(OFFSET('Water Data'!$D$27,0,10*ROW('Water Data'!D107))="","",OFFSET('Water Data'!$D$27,0,10*ROW('Water Data'!D107)))</f>
        <v/>
      </c>
      <c r="BT113" s="353" t="str">
        <f ca="1">+IF(OFFSET('Water Data'!$D$28,0,10*ROW('Water Data'!D107))="","",OFFSET('Water Data'!$D$28,0,10*ROW('Water Data'!D107)))</f>
        <v/>
      </c>
      <c r="BU113" s="353" t="str">
        <f ca="1">+IF(OFFSET('Water Data'!$D$29,0,10*ROW('Water Data'!D107))="","",OFFSET('Water Data'!$D$29,0,10*ROW('Water Data'!D107)))</f>
        <v/>
      </c>
      <c r="BV113" s="353" t="str">
        <f ca="1">+IF(OFFSET('Water Data'!$E$27,0,10*ROW('Water Data'!E107))="","",OFFSET('Water Data'!$E$27,0,10*ROW('Water Data'!E107)))</f>
        <v/>
      </c>
      <c r="BW113" s="353" t="str">
        <f ca="1">+IF(OFFSET('Water Data'!$E$28,0,10*ROW('Water Data'!E107))="","",OFFSET('Water Data'!$E$28,0,10*ROW('Water Data'!E107)))</f>
        <v/>
      </c>
      <c r="BX113" s="353" t="str">
        <f ca="1">+IF(OFFSET('Water Data'!$E$29,0,10*ROW('Water Data'!E107))="","",OFFSET('Water Data'!$E$29,0,10*ROW('Water Data'!E107)))</f>
        <v/>
      </c>
      <c r="BY113" s="353" t="str">
        <f ca="1">+IF(OFFSET('Water Data'!$F$27,0,10*ROW('Water Data'!F107))="","",OFFSET('Water Data'!$F$27,0,10*ROW('Water Data'!F107)))</f>
        <v/>
      </c>
      <c r="BZ113" s="353" t="str">
        <f ca="1">+IF(OFFSET('Water Data'!$F$28,0,10*ROW('Water Data'!F107))="","",OFFSET('Water Data'!$F$28,0,10*ROW('Water Data'!F107)))</f>
        <v/>
      </c>
      <c r="CA113" s="353" t="str">
        <f ca="1">+IF(OFFSET('Water Data'!$F$29,0,10*ROW('Water Data'!F107))="","",OFFSET('Water Data'!$F$29,0,10*ROW('Water Data'!F107)))</f>
        <v/>
      </c>
      <c r="CB113" s="353" t="str">
        <f ca="1">+IF(OFFSET('Water Data'!$G$27,0,10*ROW('Water Data'!G107))="","",OFFSET('Water Data'!$G$27,0,10*ROW('Water Data'!G107)))</f>
        <v/>
      </c>
      <c r="CC113" s="353" t="str">
        <f ca="1">+IF(OFFSET('Water Data'!$G$28,0,10*ROW('Water Data'!G107))="","",OFFSET('Water Data'!$G$28,0,10*ROW('Water Data'!G107)))</f>
        <v/>
      </c>
      <c r="CD113" s="353" t="str">
        <f ca="1">+IF(OFFSET('Water Data'!$G$29,0,10*ROW('Water Data'!G107))="","",OFFSET('Water Data'!$G$29,0,10*ROW('Water Data'!G107)))</f>
        <v/>
      </c>
      <c r="CE113" s="353" t="str">
        <f ca="1">+IF(OFFSET('Water Data'!$H$27,0,10*ROW('Water Data'!H107))="","",OFFSET('Water Data'!$H$27,0,10*ROW('Water Data'!H107)))</f>
        <v/>
      </c>
      <c r="CF113" s="353" t="str">
        <f ca="1">+IF(OFFSET('Water Data'!$H$28,0,10*ROW('Water Data'!H107))="","",OFFSET('Water Data'!$H$28,0,10*ROW('Water Data'!H107)))</f>
        <v/>
      </c>
      <c r="CG113" s="353" t="str">
        <f ca="1">+IF(OFFSET('Water Data'!$H$29,0,10*ROW('Water Data'!H107))="","",OFFSET('Water Data'!$H$29,0,10*ROW('Water Data'!H107)))</f>
        <v/>
      </c>
      <c r="CH113" s="353" t="str">
        <f ca="1">+IF(OFFSET('Water Data'!$I$27,0,10*ROW('Water Data'!I107))="","",OFFSET('Water Data'!$I$27,0,10*ROW('Water Data'!I107)))</f>
        <v/>
      </c>
      <c r="CI113" s="353" t="str">
        <f ca="1">+IF(OFFSET('Water Data'!$I$28,0,10*ROW('Water Data'!I107))="","",OFFSET('Water Data'!$I$28,0,10*ROW('Water Data'!I107)))</f>
        <v/>
      </c>
      <c r="CJ113" s="353" t="str">
        <f ca="1">+IF(OFFSET('Water Data'!$I$29,0,10*ROW('Water Data'!I107))="","",OFFSET('Water Data'!$I$29,0,10*ROW('Water Data'!I107)))</f>
        <v/>
      </c>
      <c r="CK113" s="353" t="str">
        <f ca="1">+IF(OFFSET('Sanitation Data'!$D$28,0,10*ROW('Sanitation Data'!D107))="","",OFFSET('Sanitation Data'!$D$28,0,10*ROW('Sanitation Data'!D107)))</f>
        <v/>
      </c>
      <c r="CL113" s="353" t="str">
        <f ca="1">+IF(OFFSET('Sanitation Data'!$D$29,0,10*ROW('Sanitation Data'!D107))="","",OFFSET('Sanitation Data'!$D$29,0,10*ROW('Sanitation Data'!D107)))</f>
        <v/>
      </c>
      <c r="CM113" s="353" t="str">
        <f ca="1">+IF(OFFSET('Sanitation Data'!$D$30,0,10*ROW('Sanitation Data'!D107))="","",OFFSET('Sanitation Data'!$D$30,0,10*ROW('Sanitation Data'!D107)))</f>
        <v/>
      </c>
      <c r="CN113" s="353" t="str">
        <f ca="1">+IF(OFFSET('Sanitation Data'!$D$31,0,10*ROW('Sanitation Data'!D107))="","",OFFSET('Sanitation Data'!$D$31,0,10*ROW('Sanitation Data'!D107)))</f>
        <v/>
      </c>
      <c r="CO113" s="353" t="str">
        <f ca="1">+IF(OFFSET('Sanitation Data'!$D$32,0,10*ROW('Sanitation Data'!D107))="","",OFFSET('Sanitation Data'!$D$32,0,10*ROW('Sanitation Data'!D107)))</f>
        <v/>
      </c>
      <c r="CP113" s="353" t="str">
        <f ca="1">+IF(OFFSET('Sanitation Data'!$E$28,0,10*ROW('Sanitation Data'!E107))="","",OFFSET('Sanitation Data'!$E$28,0,10*ROW('Sanitation Data'!E107)))</f>
        <v/>
      </c>
      <c r="CQ113" s="353" t="str">
        <f ca="1">+IF(OFFSET('Sanitation Data'!$E$29,0,10*ROW('Sanitation Data'!E107))="","",OFFSET('Sanitation Data'!$E$29,0,10*ROW('Sanitation Data'!E107)))</f>
        <v/>
      </c>
      <c r="CR113" s="353" t="str">
        <f ca="1">+IF(OFFSET('Sanitation Data'!$E$30,0,10*ROW('Sanitation Data'!E107))="","",OFFSET('Sanitation Data'!$E$30,0,10*ROW('Sanitation Data'!E107)))</f>
        <v/>
      </c>
      <c r="CS113" s="353" t="str">
        <f ca="1">+IF(OFFSET('Sanitation Data'!$E$31,0,10*ROW('Sanitation Data'!E107))="","",OFFSET('Sanitation Data'!$E$31,0,10*ROW('Sanitation Data'!E107)))</f>
        <v/>
      </c>
      <c r="CT113" s="353" t="str">
        <f ca="1">+IF(OFFSET('Sanitation Data'!$E$32,0,10*ROW('Sanitation Data'!E107))="","",OFFSET('Sanitation Data'!$E$32,0,10*ROW('Sanitation Data'!E107)))</f>
        <v/>
      </c>
      <c r="CU113" s="353" t="str">
        <f ca="1">+IF(OFFSET('Sanitation Data'!$F$28,0,10*ROW('Sanitation Data'!F107))="","",OFFSET('Sanitation Data'!$F$28,0,10*ROW('Sanitation Data'!F107)))</f>
        <v/>
      </c>
      <c r="CV113" s="353" t="str">
        <f ca="1">+IF(OFFSET('Sanitation Data'!$F$29,0,10*ROW('Sanitation Data'!F107))="","",OFFSET('Sanitation Data'!$F$29,0,10*ROW('Sanitation Data'!F107)))</f>
        <v/>
      </c>
      <c r="CW113" s="353" t="str">
        <f ca="1">+IF(OFFSET('Sanitation Data'!$F$30,0,10*ROW('Sanitation Data'!F107))="","",OFFSET('Sanitation Data'!$F$30,0,10*ROW('Sanitation Data'!F107)))</f>
        <v/>
      </c>
      <c r="CX113" s="353" t="str">
        <f ca="1">+IF(OFFSET('Sanitation Data'!$F$31,0,10*ROW('Sanitation Data'!F107))="","",OFFSET('Sanitation Data'!$F$31,0,10*ROW('Sanitation Data'!F107)))</f>
        <v/>
      </c>
      <c r="CY113" s="353" t="str">
        <f ca="1">+IF(OFFSET('Sanitation Data'!$F$32,0,10*ROW('Sanitation Data'!F107))="","",OFFSET('Sanitation Data'!$F$32,0,10*ROW('Sanitation Data'!F107)))</f>
        <v/>
      </c>
      <c r="CZ113" s="353" t="str">
        <f ca="1">+IF(OFFSET('Sanitation Data'!$G$28,0,10*ROW('Sanitation Data'!G107))="","",OFFSET('Sanitation Data'!$G$28,0,10*ROW('Sanitation Data'!G107)))</f>
        <v/>
      </c>
      <c r="DA113" s="353" t="str">
        <f ca="1">+IF(OFFSET('Sanitation Data'!$G$29,0,10*ROW('Sanitation Data'!G107))="","",OFFSET('Sanitation Data'!$G$29,0,10*ROW('Sanitation Data'!G107)))</f>
        <v/>
      </c>
      <c r="DB113" s="353" t="str">
        <f ca="1">+IF(OFFSET('Sanitation Data'!$G$30,0,10*ROW('Sanitation Data'!G107))="","",OFFSET('Sanitation Data'!$G$30,0,10*ROW('Sanitation Data'!G107)))</f>
        <v/>
      </c>
      <c r="DC113" s="353" t="str">
        <f ca="1">+IF(OFFSET('Sanitation Data'!$G$31,0,10*ROW('Sanitation Data'!G107))="","",OFFSET('Sanitation Data'!$G$31,0,10*ROW('Sanitation Data'!G107)))</f>
        <v/>
      </c>
      <c r="DD113" s="353" t="str">
        <f ca="1">+IF(OFFSET('Sanitation Data'!$G$32,0,10*ROW('Sanitation Data'!G107))="","",OFFSET('Sanitation Data'!$G$32,0,10*ROW('Sanitation Data'!G107)))</f>
        <v/>
      </c>
      <c r="DE113" s="353" t="str">
        <f ca="1">+IF(OFFSET('Sanitation Data'!$H$28,0,10*ROW('Sanitation Data'!H107))="","",OFFSET('Sanitation Data'!$H$28,0,10*ROW('Sanitation Data'!H107)))</f>
        <v/>
      </c>
      <c r="DF113" s="353" t="str">
        <f ca="1">+IF(OFFSET('Sanitation Data'!$H$29,0,10*ROW('Sanitation Data'!H107))="","",OFFSET('Sanitation Data'!$H$29,0,10*ROW('Sanitation Data'!H107)))</f>
        <v/>
      </c>
      <c r="DG113" s="353" t="str">
        <f ca="1">+IF(OFFSET('Sanitation Data'!$H$30,0,10*ROW('Sanitation Data'!H107))="","",OFFSET('Sanitation Data'!$H$30,0,10*ROW('Sanitation Data'!H107)))</f>
        <v/>
      </c>
      <c r="DH113" s="353" t="str">
        <f ca="1">+IF(OFFSET('Sanitation Data'!$H$31,0,10*ROW('Sanitation Data'!H107))="","",OFFSET('Sanitation Data'!$H$31,0,10*ROW('Sanitation Data'!H107)))</f>
        <v/>
      </c>
      <c r="DI113" s="353" t="str">
        <f ca="1">+IF(OFFSET('Sanitation Data'!$H$32,0,10*ROW('Sanitation Data'!H107))="","",OFFSET('Sanitation Data'!$H$32,0,10*ROW('Sanitation Data'!H107)))</f>
        <v/>
      </c>
      <c r="DJ113" s="353" t="str">
        <f ca="1">+IF(OFFSET('Sanitation Data'!$I$28,0,10*ROW('Sanitation Data'!I107))="","",OFFSET('Sanitation Data'!$I$28,0,10*ROW('Sanitation Data'!I107)))</f>
        <v/>
      </c>
      <c r="DK113" s="353" t="str">
        <f ca="1">+IF(OFFSET('Sanitation Data'!$I$29,0,10*ROW('Sanitation Data'!I107))="","",OFFSET('Sanitation Data'!$I$29,0,10*ROW('Sanitation Data'!I107)))</f>
        <v/>
      </c>
      <c r="DL113" s="353" t="str">
        <f ca="1">+IF(OFFSET('Sanitation Data'!$I$30,0,10*ROW('Sanitation Data'!I107))="","",OFFSET('Sanitation Data'!$I$30,0,10*ROW('Sanitation Data'!I107)))</f>
        <v/>
      </c>
      <c r="DM113" s="353" t="str">
        <f ca="1">+IF(OFFSET('Sanitation Data'!$I$31,0,10*ROW('Sanitation Data'!I107))="","",OFFSET('Sanitation Data'!$I$31,0,10*ROW('Sanitation Data'!I107)))</f>
        <v/>
      </c>
      <c r="DN113" s="353" t="str">
        <f ca="1">+IF(OFFSET('Sanitation Data'!$I$32,0,10*ROW('Sanitation Data'!I107))="","",OFFSET('Sanitation Data'!$I$32,0,10*ROW('Sanitation Data'!I107)))</f>
        <v/>
      </c>
      <c r="DO113" s="353" t="str">
        <f ca="1">+IF(OFFSET('Hygiene Data'!$D$11,0,10*ROW('Hygiene Data'!D107))="","",OFFSET('Hygiene Data'!$D$11,0,10*ROW('Hygiene Data'!D107)))</f>
        <v/>
      </c>
      <c r="DP113" s="353" t="str">
        <f ca="1">+IF(OFFSET('Hygiene Data'!$D$12,0,10*ROW('Hygiene Data'!D107))="","",OFFSET('Hygiene Data'!$D$12,0,10*ROW('Hygiene Data'!D107)))</f>
        <v/>
      </c>
      <c r="DQ113" s="353" t="str">
        <f ca="1">+IF(OFFSET('Hygiene Data'!$D$13,0,10*ROW('Hygiene Data'!D107))="","",OFFSET('Hygiene Data'!$D$13,0,10*ROW('Hygiene Data'!D107)))</f>
        <v/>
      </c>
      <c r="DR113" s="353" t="str">
        <f ca="1">+IF(OFFSET('Hygiene Data'!$E$11,0,10*ROW('Hygiene Data'!E107))="","",OFFSET('Hygiene Data'!$E$11,0,10*ROW('Hygiene Data'!E107)))</f>
        <v/>
      </c>
      <c r="DS113" s="353" t="str">
        <f ca="1">+IF(OFFSET('Hygiene Data'!$E$12,0,10*ROW('Hygiene Data'!E107))="","",OFFSET('Hygiene Data'!$E$12,0,10*ROW('Hygiene Data'!E107)))</f>
        <v/>
      </c>
      <c r="DT113" s="353" t="str">
        <f ca="1">+IF(OFFSET('Hygiene Data'!$E$13,0,10*ROW('Hygiene Data'!E107))="","",OFFSET('Hygiene Data'!$E$13,0,10*ROW('Hygiene Data'!E107)))</f>
        <v/>
      </c>
      <c r="DU113" s="353" t="str">
        <f ca="1">+IF(OFFSET('Hygiene Data'!$F$11,0,10*ROW('Hygiene Data'!F107))="","",OFFSET('Hygiene Data'!$F$11,0,10*ROW('Hygiene Data'!F107)))</f>
        <v/>
      </c>
      <c r="DV113" s="353" t="str">
        <f ca="1">+IF(OFFSET('Hygiene Data'!$F$12,0,10*ROW('Hygiene Data'!F107))="","",OFFSET('Hygiene Data'!$F$12,0,10*ROW('Hygiene Data'!F107)))</f>
        <v/>
      </c>
      <c r="DW113" s="353" t="str">
        <f ca="1">+IF(OFFSET('Hygiene Data'!$F$13,0,10*ROW('Hygiene Data'!F107))="","",OFFSET('Hygiene Data'!$F$13,0,10*ROW('Hygiene Data'!F107)))</f>
        <v/>
      </c>
      <c r="DX113" s="353" t="str">
        <f ca="1">+IF(OFFSET('Hygiene Data'!$G$11,0,10*ROW('Hygiene Data'!G107))="","",OFFSET('Hygiene Data'!$G$11,0,10*ROW('Hygiene Data'!G107)))</f>
        <v/>
      </c>
      <c r="DY113" s="353" t="str">
        <f ca="1">+IF(OFFSET('Hygiene Data'!$G$12,0,10*ROW('Hygiene Data'!G107))="","",OFFSET('Hygiene Data'!$G$12,0,10*ROW('Hygiene Data'!G107)))</f>
        <v/>
      </c>
      <c r="DZ113" s="353" t="str">
        <f ca="1">+IF(OFFSET('Hygiene Data'!$G$13,0,10*ROW('Hygiene Data'!G107))="","",OFFSET('Hygiene Data'!$G$13,0,10*ROW('Hygiene Data'!G107)))</f>
        <v/>
      </c>
      <c r="EA113" s="353" t="str">
        <f ca="1">+IF(OFFSET('Hygiene Data'!$H$11,0,10*ROW('Hygiene Data'!H107))="","",OFFSET('Hygiene Data'!$H$11,0,10*ROW('Hygiene Data'!H107)))</f>
        <v/>
      </c>
      <c r="EB113" s="353" t="str">
        <f ca="1">+IF(OFFSET('Hygiene Data'!$H$12,0,10*ROW('Hygiene Data'!H107))="","",OFFSET('Hygiene Data'!$H$12,0,10*ROW('Hygiene Data'!H107)))</f>
        <v/>
      </c>
      <c r="EC113" s="353" t="str">
        <f ca="1">+IF(OFFSET('Hygiene Data'!$H$13,0,10*ROW('Hygiene Data'!H107))="","",OFFSET('Hygiene Data'!$H$13,0,10*ROW('Hygiene Data'!H107)))</f>
        <v/>
      </c>
      <c r="ED113" s="353" t="str">
        <f ca="1">+IF(OFFSET('Hygiene Data'!$I$11,0,10*ROW('Hygiene Data'!I107))="","",OFFSET('Hygiene Data'!$I$11,0,10*ROW('Hygiene Data'!I107)))</f>
        <v/>
      </c>
      <c r="EE113" s="353" t="str">
        <f ca="1">+IF(OFFSET('Hygiene Data'!$I$12,0,10*ROW('Hygiene Data'!I107))="","",OFFSET('Hygiene Data'!$I$12,0,10*ROW('Hygiene Data'!I107)))</f>
        <v/>
      </c>
      <c r="EF113" s="353" t="str">
        <f ca="1">+IF(OFFSET('Hygiene Data'!$I$13,0,10*ROW('Hygiene Data'!I107))="","",OFFSET('Hygiene Data'!$I$13,0,10*ROW('Hygiene Data'!I107)))</f>
        <v/>
      </c>
    </row>
    <row r="114" spans="1:136" x14ac:dyDescent="0.25">
      <c r="A114" s="462" t="str">
        <f ca="1">+IF(OFFSET('Water Data'!$B$2,0,10*ROW('Water Data'!E108))="","",OFFSET('Water Data'!$B$2,0,10*ROW('Water Data'!E108)))</f>
        <v/>
      </c>
      <c r="B114" s="46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89" t="str">
        <f t="shared" ca="1" si="1"/>
        <v/>
      </c>
      <c r="D114" s="49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6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3" t="str">
        <f ca="1">+IF(OFFSET('Water Data'!$D$27,0,10*ROW('Water Data'!D108))="","",OFFSET('Water Data'!$D$27,0,10*ROW('Water Data'!D108)))</f>
        <v/>
      </c>
      <c r="BT114" s="353" t="str">
        <f ca="1">+IF(OFFSET('Water Data'!$D$28,0,10*ROW('Water Data'!D108))="","",OFFSET('Water Data'!$D$28,0,10*ROW('Water Data'!D108)))</f>
        <v/>
      </c>
      <c r="BU114" s="353" t="str">
        <f ca="1">+IF(OFFSET('Water Data'!$D$29,0,10*ROW('Water Data'!D108))="","",OFFSET('Water Data'!$D$29,0,10*ROW('Water Data'!D108)))</f>
        <v/>
      </c>
      <c r="BV114" s="353" t="str">
        <f ca="1">+IF(OFFSET('Water Data'!$E$27,0,10*ROW('Water Data'!E108))="","",OFFSET('Water Data'!$E$27,0,10*ROW('Water Data'!E108)))</f>
        <v/>
      </c>
      <c r="BW114" s="353" t="str">
        <f ca="1">+IF(OFFSET('Water Data'!$E$28,0,10*ROW('Water Data'!E108))="","",OFFSET('Water Data'!$E$28,0,10*ROW('Water Data'!E108)))</f>
        <v/>
      </c>
      <c r="BX114" s="353" t="str">
        <f ca="1">+IF(OFFSET('Water Data'!$E$29,0,10*ROW('Water Data'!E108))="","",OFFSET('Water Data'!$E$29,0,10*ROW('Water Data'!E108)))</f>
        <v/>
      </c>
      <c r="BY114" s="353" t="str">
        <f ca="1">+IF(OFFSET('Water Data'!$F$27,0,10*ROW('Water Data'!F108))="","",OFFSET('Water Data'!$F$27,0,10*ROW('Water Data'!F108)))</f>
        <v/>
      </c>
      <c r="BZ114" s="353" t="str">
        <f ca="1">+IF(OFFSET('Water Data'!$F$28,0,10*ROW('Water Data'!F108))="","",OFFSET('Water Data'!$F$28,0,10*ROW('Water Data'!F108)))</f>
        <v/>
      </c>
      <c r="CA114" s="353" t="str">
        <f ca="1">+IF(OFFSET('Water Data'!$F$29,0,10*ROW('Water Data'!F108))="","",OFFSET('Water Data'!$F$29,0,10*ROW('Water Data'!F108)))</f>
        <v/>
      </c>
      <c r="CB114" s="353" t="str">
        <f ca="1">+IF(OFFSET('Water Data'!$G$27,0,10*ROW('Water Data'!G108))="","",OFFSET('Water Data'!$G$27,0,10*ROW('Water Data'!G108)))</f>
        <v/>
      </c>
      <c r="CC114" s="353" t="str">
        <f ca="1">+IF(OFFSET('Water Data'!$G$28,0,10*ROW('Water Data'!G108))="","",OFFSET('Water Data'!$G$28,0,10*ROW('Water Data'!G108)))</f>
        <v/>
      </c>
      <c r="CD114" s="353" t="str">
        <f ca="1">+IF(OFFSET('Water Data'!$G$29,0,10*ROW('Water Data'!G108))="","",OFFSET('Water Data'!$G$29,0,10*ROW('Water Data'!G108)))</f>
        <v/>
      </c>
      <c r="CE114" s="353" t="str">
        <f ca="1">+IF(OFFSET('Water Data'!$H$27,0,10*ROW('Water Data'!H108))="","",OFFSET('Water Data'!$H$27,0,10*ROW('Water Data'!H108)))</f>
        <v/>
      </c>
      <c r="CF114" s="353" t="str">
        <f ca="1">+IF(OFFSET('Water Data'!$H$28,0,10*ROW('Water Data'!H108))="","",OFFSET('Water Data'!$H$28,0,10*ROW('Water Data'!H108)))</f>
        <v/>
      </c>
      <c r="CG114" s="353" t="str">
        <f ca="1">+IF(OFFSET('Water Data'!$H$29,0,10*ROW('Water Data'!H108))="","",OFFSET('Water Data'!$H$29,0,10*ROW('Water Data'!H108)))</f>
        <v/>
      </c>
      <c r="CH114" s="353" t="str">
        <f ca="1">+IF(OFFSET('Water Data'!$I$27,0,10*ROW('Water Data'!I108))="","",OFFSET('Water Data'!$I$27,0,10*ROW('Water Data'!I108)))</f>
        <v/>
      </c>
      <c r="CI114" s="353" t="str">
        <f ca="1">+IF(OFFSET('Water Data'!$I$28,0,10*ROW('Water Data'!I108))="","",OFFSET('Water Data'!$I$28,0,10*ROW('Water Data'!I108)))</f>
        <v/>
      </c>
      <c r="CJ114" s="353" t="str">
        <f ca="1">+IF(OFFSET('Water Data'!$I$29,0,10*ROW('Water Data'!I108))="","",OFFSET('Water Data'!$I$29,0,10*ROW('Water Data'!I108)))</f>
        <v/>
      </c>
      <c r="CK114" s="353" t="str">
        <f ca="1">+IF(OFFSET('Sanitation Data'!$D$28,0,10*ROW('Sanitation Data'!D108))="","",OFFSET('Sanitation Data'!$D$28,0,10*ROW('Sanitation Data'!D108)))</f>
        <v/>
      </c>
      <c r="CL114" s="353" t="str">
        <f ca="1">+IF(OFFSET('Sanitation Data'!$D$29,0,10*ROW('Sanitation Data'!D108))="","",OFFSET('Sanitation Data'!$D$29,0,10*ROW('Sanitation Data'!D108)))</f>
        <v/>
      </c>
      <c r="CM114" s="353" t="str">
        <f ca="1">+IF(OFFSET('Sanitation Data'!$D$30,0,10*ROW('Sanitation Data'!D108))="","",OFFSET('Sanitation Data'!$D$30,0,10*ROW('Sanitation Data'!D108)))</f>
        <v/>
      </c>
      <c r="CN114" s="353" t="str">
        <f ca="1">+IF(OFFSET('Sanitation Data'!$D$31,0,10*ROW('Sanitation Data'!D108))="","",OFFSET('Sanitation Data'!$D$31,0,10*ROW('Sanitation Data'!D108)))</f>
        <v/>
      </c>
      <c r="CO114" s="353" t="str">
        <f ca="1">+IF(OFFSET('Sanitation Data'!$D$32,0,10*ROW('Sanitation Data'!D108))="","",OFFSET('Sanitation Data'!$D$32,0,10*ROW('Sanitation Data'!D108)))</f>
        <v/>
      </c>
      <c r="CP114" s="353" t="str">
        <f ca="1">+IF(OFFSET('Sanitation Data'!$E$28,0,10*ROW('Sanitation Data'!E108))="","",OFFSET('Sanitation Data'!$E$28,0,10*ROW('Sanitation Data'!E108)))</f>
        <v/>
      </c>
      <c r="CQ114" s="353" t="str">
        <f ca="1">+IF(OFFSET('Sanitation Data'!$E$29,0,10*ROW('Sanitation Data'!E108))="","",OFFSET('Sanitation Data'!$E$29,0,10*ROW('Sanitation Data'!E108)))</f>
        <v/>
      </c>
      <c r="CR114" s="353" t="str">
        <f ca="1">+IF(OFFSET('Sanitation Data'!$E$30,0,10*ROW('Sanitation Data'!E108))="","",OFFSET('Sanitation Data'!$E$30,0,10*ROW('Sanitation Data'!E108)))</f>
        <v/>
      </c>
      <c r="CS114" s="353" t="str">
        <f ca="1">+IF(OFFSET('Sanitation Data'!$E$31,0,10*ROW('Sanitation Data'!E108))="","",OFFSET('Sanitation Data'!$E$31,0,10*ROW('Sanitation Data'!E108)))</f>
        <v/>
      </c>
      <c r="CT114" s="353" t="str">
        <f ca="1">+IF(OFFSET('Sanitation Data'!$E$32,0,10*ROW('Sanitation Data'!E108))="","",OFFSET('Sanitation Data'!$E$32,0,10*ROW('Sanitation Data'!E108)))</f>
        <v/>
      </c>
      <c r="CU114" s="353" t="str">
        <f ca="1">+IF(OFFSET('Sanitation Data'!$F$28,0,10*ROW('Sanitation Data'!F108))="","",OFFSET('Sanitation Data'!$F$28,0,10*ROW('Sanitation Data'!F108)))</f>
        <v/>
      </c>
      <c r="CV114" s="353" t="str">
        <f ca="1">+IF(OFFSET('Sanitation Data'!$F$29,0,10*ROW('Sanitation Data'!F108))="","",OFFSET('Sanitation Data'!$F$29,0,10*ROW('Sanitation Data'!F108)))</f>
        <v/>
      </c>
      <c r="CW114" s="353" t="str">
        <f ca="1">+IF(OFFSET('Sanitation Data'!$F$30,0,10*ROW('Sanitation Data'!F108))="","",OFFSET('Sanitation Data'!$F$30,0,10*ROW('Sanitation Data'!F108)))</f>
        <v/>
      </c>
      <c r="CX114" s="353" t="str">
        <f ca="1">+IF(OFFSET('Sanitation Data'!$F$31,0,10*ROW('Sanitation Data'!F108))="","",OFFSET('Sanitation Data'!$F$31,0,10*ROW('Sanitation Data'!F108)))</f>
        <v/>
      </c>
      <c r="CY114" s="353" t="str">
        <f ca="1">+IF(OFFSET('Sanitation Data'!$F$32,0,10*ROW('Sanitation Data'!F108))="","",OFFSET('Sanitation Data'!$F$32,0,10*ROW('Sanitation Data'!F108)))</f>
        <v/>
      </c>
      <c r="CZ114" s="353" t="str">
        <f ca="1">+IF(OFFSET('Sanitation Data'!$G$28,0,10*ROW('Sanitation Data'!G108))="","",OFFSET('Sanitation Data'!$G$28,0,10*ROW('Sanitation Data'!G108)))</f>
        <v/>
      </c>
      <c r="DA114" s="353" t="str">
        <f ca="1">+IF(OFFSET('Sanitation Data'!$G$29,0,10*ROW('Sanitation Data'!G108))="","",OFFSET('Sanitation Data'!$G$29,0,10*ROW('Sanitation Data'!G108)))</f>
        <v/>
      </c>
      <c r="DB114" s="353" t="str">
        <f ca="1">+IF(OFFSET('Sanitation Data'!$G$30,0,10*ROW('Sanitation Data'!G108))="","",OFFSET('Sanitation Data'!$G$30,0,10*ROW('Sanitation Data'!G108)))</f>
        <v/>
      </c>
      <c r="DC114" s="353" t="str">
        <f ca="1">+IF(OFFSET('Sanitation Data'!$G$31,0,10*ROW('Sanitation Data'!G108))="","",OFFSET('Sanitation Data'!$G$31,0,10*ROW('Sanitation Data'!G108)))</f>
        <v/>
      </c>
      <c r="DD114" s="353" t="str">
        <f ca="1">+IF(OFFSET('Sanitation Data'!$G$32,0,10*ROW('Sanitation Data'!G108))="","",OFFSET('Sanitation Data'!$G$32,0,10*ROW('Sanitation Data'!G108)))</f>
        <v/>
      </c>
      <c r="DE114" s="353" t="str">
        <f ca="1">+IF(OFFSET('Sanitation Data'!$H$28,0,10*ROW('Sanitation Data'!H108))="","",OFFSET('Sanitation Data'!$H$28,0,10*ROW('Sanitation Data'!H108)))</f>
        <v/>
      </c>
      <c r="DF114" s="353" t="str">
        <f ca="1">+IF(OFFSET('Sanitation Data'!$H$29,0,10*ROW('Sanitation Data'!H108))="","",OFFSET('Sanitation Data'!$H$29,0,10*ROW('Sanitation Data'!H108)))</f>
        <v/>
      </c>
      <c r="DG114" s="353" t="str">
        <f ca="1">+IF(OFFSET('Sanitation Data'!$H$30,0,10*ROW('Sanitation Data'!H108))="","",OFFSET('Sanitation Data'!$H$30,0,10*ROW('Sanitation Data'!H108)))</f>
        <v/>
      </c>
      <c r="DH114" s="353" t="str">
        <f ca="1">+IF(OFFSET('Sanitation Data'!$H$31,0,10*ROW('Sanitation Data'!H108))="","",OFFSET('Sanitation Data'!$H$31,0,10*ROW('Sanitation Data'!H108)))</f>
        <v/>
      </c>
      <c r="DI114" s="353" t="str">
        <f ca="1">+IF(OFFSET('Sanitation Data'!$H$32,0,10*ROW('Sanitation Data'!H108))="","",OFFSET('Sanitation Data'!$H$32,0,10*ROW('Sanitation Data'!H108)))</f>
        <v/>
      </c>
      <c r="DJ114" s="353" t="str">
        <f ca="1">+IF(OFFSET('Sanitation Data'!$I$28,0,10*ROW('Sanitation Data'!I108))="","",OFFSET('Sanitation Data'!$I$28,0,10*ROW('Sanitation Data'!I108)))</f>
        <v/>
      </c>
      <c r="DK114" s="353" t="str">
        <f ca="1">+IF(OFFSET('Sanitation Data'!$I$29,0,10*ROW('Sanitation Data'!I108))="","",OFFSET('Sanitation Data'!$I$29,0,10*ROW('Sanitation Data'!I108)))</f>
        <v/>
      </c>
      <c r="DL114" s="353" t="str">
        <f ca="1">+IF(OFFSET('Sanitation Data'!$I$30,0,10*ROW('Sanitation Data'!I108))="","",OFFSET('Sanitation Data'!$I$30,0,10*ROW('Sanitation Data'!I108)))</f>
        <v/>
      </c>
      <c r="DM114" s="353" t="str">
        <f ca="1">+IF(OFFSET('Sanitation Data'!$I$31,0,10*ROW('Sanitation Data'!I108))="","",OFFSET('Sanitation Data'!$I$31,0,10*ROW('Sanitation Data'!I108)))</f>
        <v/>
      </c>
      <c r="DN114" s="353" t="str">
        <f ca="1">+IF(OFFSET('Sanitation Data'!$I$32,0,10*ROW('Sanitation Data'!I108))="","",OFFSET('Sanitation Data'!$I$32,0,10*ROW('Sanitation Data'!I108)))</f>
        <v/>
      </c>
      <c r="DO114" s="353" t="str">
        <f ca="1">+IF(OFFSET('Hygiene Data'!$D$11,0,10*ROW('Hygiene Data'!D108))="","",OFFSET('Hygiene Data'!$D$11,0,10*ROW('Hygiene Data'!D108)))</f>
        <v/>
      </c>
      <c r="DP114" s="353" t="str">
        <f ca="1">+IF(OFFSET('Hygiene Data'!$D$12,0,10*ROW('Hygiene Data'!D108))="","",OFFSET('Hygiene Data'!$D$12,0,10*ROW('Hygiene Data'!D108)))</f>
        <v/>
      </c>
      <c r="DQ114" s="353" t="str">
        <f ca="1">+IF(OFFSET('Hygiene Data'!$D$13,0,10*ROW('Hygiene Data'!D108))="","",OFFSET('Hygiene Data'!$D$13,0,10*ROW('Hygiene Data'!D108)))</f>
        <v/>
      </c>
      <c r="DR114" s="353" t="str">
        <f ca="1">+IF(OFFSET('Hygiene Data'!$E$11,0,10*ROW('Hygiene Data'!E108))="","",OFFSET('Hygiene Data'!$E$11,0,10*ROW('Hygiene Data'!E108)))</f>
        <v/>
      </c>
      <c r="DS114" s="353" t="str">
        <f ca="1">+IF(OFFSET('Hygiene Data'!$E$12,0,10*ROW('Hygiene Data'!E108))="","",OFFSET('Hygiene Data'!$E$12,0,10*ROW('Hygiene Data'!E108)))</f>
        <v/>
      </c>
      <c r="DT114" s="353" t="str">
        <f ca="1">+IF(OFFSET('Hygiene Data'!$E$13,0,10*ROW('Hygiene Data'!E108))="","",OFFSET('Hygiene Data'!$E$13,0,10*ROW('Hygiene Data'!E108)))</f>
        <v/>
      </c>
      <c r="DU114" s="353" t="str">
        <f ca="1">+IF(OFFSET('Hygiene Data'!$F$11,0,10*ROW('Hygiene Data'!F108))="","",OFFSET('Hygiene Data'!$F$11,0,10*ROW('Hygiene Data'!F108)))</f>
        <v/>
      </c>
      <c r="DV114" s="353" t="str">
        <f ca="1">+IF(OFFSET('Hygiene Data'!$F$12,0,10*ROW('Hygiene Data'!F108))="","",OFFSET('Hygiene Data'!$F$12,0,10*ROW('Hygiene Data'!F108)))</f>
        <v/>
      </c>
      <c r="DW114" s="353" t="str">
        <f ca="1">+IF(OFFSET('Hygiene Data'!$F$13,0,10*ROW('Hygiene Data'!F108))="","",OFFSET('Hygiene Data'!$F$13,0,10*ROW('Hygiene Data'!F108)))</f>
        <v/>
      </c>
      <c r="DX114" s="353" t="str">
        <f ca="1">+IF(OFFSET('Hygiene Data'!$G$11,0,10*ROW('Hygiene Data'!G108))="","",OFFSET('Hygiene Data'!$G$11,0,10*ROW('Hygiene Data'!G108)))</f>
        <v/>
      </c>
      <c r="DY114" s="353" t="str">
        <f ca="1">+IF(OFFSET('Hygiene Data'!$G$12,0,10*ROW('Hygiene Data'!G108))="","",OFFSET('Hygiene Data'!$G$12,0,10*ROW('Hygiene Data'!G108)))</f>
        <v/>
      </c>
      <c r="DZ114" s="353" t="str">
        <f ca="1">+IF(OFFSET('Hygiene Data'!$G$13,0,10*ROW('Hygiene Data'!G108))="","",OFFSET('Hygiene Data'!$G$13,0,10*ROW('Hygiene Data'!G108)))</f>
        <v/>
      </c>
      <c r="EA114" s="353" t="str">
        <f ca="1">+IF(OFFSET('Hygiene Data'!$H$11,0,10*ROW('Hygiene Data'!H108))="","",OFFSET('Hygiene Data'!$H$11,0,10*ROW('Hygiene Data'!H108)))</f>
        <v/>
      </c>
      <c r="EB114" s="353" t="str">
        <f ca="1">+IF(OFFSET('Hygiene Data'!$H$12,0,10*ROW('Hygiene Data'!H108))="","",OFFSET('Hygiene Data'!$H$12,0,10*ROW('Hygiene Data'!H108)))</f>
        <v/>
      </c>
      <c r="EC114" s="353" t="str">
        <f ca="1">+IF(OFFSET('Hygiene Data'!$H$13,0,10*ROW('Hygiene Data'!H108))="","",OFFSET('Hygiene Data'!$H$13,0,10*ROW('Hygiene Data'!H108)))</f>
        <v/>
      </c>
      <c r="ED114" s="353" t="str">
        <f ca="1">+IF(OFFSET('Hygiene Data'!$I$11,0,10*ROW('Hygiene Data'!I108))="","",OFFSET('Hygiene Data'!$I$11,0,10*ROW('Hygiene Data'!I108)))</f>
        <v/>
      </c>
      <c r="EE114" s="353" t="str">
        <f ca="1">+IF(OFFSET('Hygiene Data'!$I$12,0,10*ROW('Hygiene Data'!I108))="","",OFFSET('Hygiene Data'!$I$12,0,10*ROW('Hygiene Data'!I108)))</f>
        <v/>
      </c>
      <c r="EF114" s="353" t="str">
        <f ca="1">+IF(OFFSET('Hygiene Data'!$I$13,0,10*ROW('Hygiene Data'!I108))="","",OFFSET('Hygiene Data'!$I$13,0,10*ROW('Hygiene Data'!I108)))</f>
        <v/>
      </c>
    </row>
    <row r="115" spans="1:136" x14ac:dyDescent="0.25">
      <c r="A115" s="462" t="str">
        <f ca="1">+IF(OFFSET('Water Data'!$B$2,0,10*ROW('Water Data'!E109))="","",OFFSET('Water Data'!$B$2,0,10*ROW('Water Data'!E109)))</f>
        <v/>
      </c>
      <c r="B115" s="46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89" t="str">
        <f t="shared" ca="1" si="1"/>
        <v/>
      </c>
      <c r="D115" s="49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6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3" t="str">
        <f ca="1">+IF(OFFSET('Water Data'!$D$27,0,10*ROW('Water Data'!D109))="","",OFFSET('Water Data'!$D$27,0,10*ROW('Water Data'!D109)))</f>
        <v/>
      </c>
      <c r="BT115" s="353" t="str">
        <f ca="1">+IF(OFFSET('Water Data'!$D$28,0,10*ROW('Water Data'!D109))="","",OFFSET('Water Data'!$D$28,0,10*ROW('Water Data'!D109)))</f>
        <v/>
      </c>
      <c r="BU115" s="353" t="str">
        <f ca="1">+IF(OFFSET('Water Data'!$D$29,0,10*ROW('Water Data'!D109))="","",OFFSET('Water Data'!$D$29,0,10*ROW('Water Data'!D109)))</f>
        <v/>
      </c>
      <c r="BV115" s="353" t="str">
        <f ca="1">+IF(OFFSET('Water Data'!$E$27,0,10*ROW('Water Data'!E109))="","",OFFSET('Water Data'!$E$27,0,10*ROW('Water Data'!E109)))</f>
        <v/>
      </c>
      <c r="BW115" s="353" t="str">
        <f ca="1">+IF(OFFSET('Water Data'!$E$28,0,10*ROW('Water Data'!E109))="","",OFFSET('Water Data'!$E$28,0,10*ROW('Water Data'!E109)))</f>
        <v/>
      </c>
      <c r="BX115" s="353" t="str">
        <f ca="1">+IF(OFFSET('Water Data'!$E$29,0,10*ROW('Water Data'!E109))="","",OFFSET('Water Data'!$E$29,0,10*ROW('Water Data'!E109)))</f>
        <v/>
      </c>
      <c r="BY115" s="353" t="str">
        <f ca="1">+IF(OFFSET('Water Data'!$F$27,0,10*ROW('Water Data'!F109))="","",OFFSET('Water Data'!$F$27,0,10*ROW('Water Data'!F109)))</f>
        <v/>
      </c>
      <c r="BZ115" s="353" t="str">
        <f ca="1">+IF(OFFSET('Water Data'!$F$28,0,10*ROW('Water Data'!F109))="","",OFFSET('Water Data'!$F$28,0,10*ROW('Water Data'!F109)))</f>
        <v/>
      </c>
      <c r="CA115" s="353" t="str">
        <f ca="1">+IF(OFFSET('Water Data'!$F$29,0,10*ROW('Water Data'!F109))="","",OFFSET('Water Data'!$F$29,0,10*ROW('Water Data'!F109)))</f>
        <v/>
      </c>
      <c r="CB115" s="353" t="str">
        <f ca="1">+IF(OFFSET('Water Data'!$G$27,0,10*ROW('Water Data'!G109))="","",OFFSET('Water Data'!$G$27,0,10*ROW('Water Data'!G109)))</f>
        <v/>
      </c>
      <c r="CC115" s="353" t="str">
        <f ca="1">+IF(OFFSET('Water Data'!$G$28,0,10*ROW('Water Data'!G109))="","",OFFSET('Water Data'!$G$28,0,10*ROW('Water Data'!G109)))</f>
        <v/>
      </c>
      <c r="CD115" s="353" t="str">
        <f ca="1">+IF(OFFSET('Water Data'!$G$29,0,10*ROW('Water Data'!G109))="","",OFFSET('Water Data'!$G$29,0,10*ROW('Water Data'!G109)))</f>
        <v/>
      </c>
      <c r="CE115" s="353" t="str">
        <f ca="1">+IF(OFFSET('Water Data'!$H$27,0,10*ROW('Water Data'!H109))="","",OFFSET('Water Data'!$H$27,0,10*ROW('Water Data'!H109)))</f>
        <v/>
      </c>
      <c r="CF115" s="353" t="str">
        <f ca="1">+IF(OFFSET('Water Data'!$H$28,0,10*ROW('Water Data'!H109))="","",OFFSET('Water Data'!$H$28,0,10*ROW('Water Data'!H109)))</f>
        <v/>
      </c>
      <c r="CG115" s="353" t="str">
        <f ca="1">+IF(OFFSET('Water Data'!$H$29,0,10*ROW('Water Data'!H109))="","",OFFSET('Water Data'!$H$29,0,10*ROW('Water Data'!H109)))</f>
        <v/>
      </c>
      <c r="CH115" s="353" t="str">
        <f ca="1">+IF(OFFSET('Water Data'!$I$27,0,10*ROW('Water Data'!I109))="","",OFFSET('Water Data'!$I$27,0,10*ROW('Water Data'!I109)))</f>
        <v/>
      </c>
      <c r="CI115" s="353" t="str">
        <f ca="1">+IF(OFFSET('Water Data'!$I$28,0,10*ROW('Water Data'!I109))="","",OFFSET('Water Data'!$I$28,0,10*ROW('Water Data'!I109)))</f>
        <v/>
      </c>
      <c r="CJ115" s="353" t="str">
        <f ca="1">+IF(OFFSET('Water Data'!$I$29,0,10*ROW('Water Data'!I109))="","",OFFSET('Water Data'!$I$29,0,10*ROW('Water Data'!I109)))</f>
        <v/>
      </c>
      <c r="CK115" s="353" t="str">
        <f ca="1">+IF(OFFSET('Sanitation Data'!$D$28,0,10*ROW('Sanitation Data'!D109))="","",OFFSET('Sanitation Data'!$D$28,0,10*ROW('Sanitation Data'!D109)))</f>
        <v/>
      </c>
      <c r="CL115" s="353" t="str">
        <f ca="1">+IF(OFFSET('Sanitation Data'!$D$29,0,10*ROW('Sanitation Data'!D109))="","",OFFSET('Sanitation Data'!$D$29,0,10*ROW('Sanitation Data'!D109)))</f>
        <v/>
      </c>
      <c r="CM115" s="353" t="str">
        <f ca="1">+IF(OFFSET('Sanitation Data'!$D$30,0,10*ROW('Sanitation Data'!D109))="","",OFFSET('Sanitation Data'!$D$30,0,10*ROW('Sanitation Data'!D109)))</f>
        <v/>
      </c>
      <c r="CN115" s="353" t="str">
        <f ca="1">+IF(OFFSET('Sanitation Data'!$D$31,0,10*ROW('Sanitation Data'!D109))="","",OFFSET('Sanitation Data'!$D$31,0,10*ROW('Sanitation Data'!D109)))</f>
        <v/>
      </c>
      <c r="CO115" s="353" t="str">
        <f ca="1">+IF(OFFSET('Sanitation Data'!$D$32,0,10*ROW('Sanitation Data'!D109))="","",OFFSET('Sanitation Data'!$D$32,0,10*ROW('Sanitation Data'!D109)))</f>
        <v/>
      </c>
      <c r="CP115" s="353" t="str">
        <f ca="1">+IF(OFFSET('Sanitation Data'!$E$28,0,10*ROW('Sanitation Data'!E109))="","",OFFSET('Sanitation Data'!$E$28,0,10*ROW('Sanitation Data'!E109)))</f>
        <v/>
      </c>
      <c r="CQ115" s="353" t="str">
        <f ca="1">+IF(OFFSET('Sanitation Data'!$E$29,0,10*ROW('Sanitation Data'!E109))="","",OFFSET('Sanitation Data'!$E$29,0,10*ROW('Sanitation Data'!E109)))</f>
        <v/>
      </c>
      <c r="CR115" s="353" t="str">
        <f ca="1">+IF(OFFSET('Sanitation Data'!$E$30,0,10*ROW('Sanitation Data'!E109))="","",OFFSET('Sanitation Data'!$E$30,0,10*ROW('Sanitation Data'!E109)))</f>
        <v/>
      </c>
      <c r="CS115" s="353" t="str">
        <f ca="1">+IF(OFFSET('Sanitation Data'!$E$31,0,10*ROW('Sanitation Data'!E109))="","",OFFSET('Sanitation Data'!$E$31,0,10*ROW('Sanitation Data'!E109)))</f>
        <v/>
      </c>
      <c r="CT115" s="353" t="str">
        <f ca="1">+IF(OFFSET('Sanitation Data'!$E$32,0,10*ROW('Sanitation Data'!E109))="","",OFFSET('Sanitation Data'!$E$32,0,10*ROW('Sanitation Data'!E109)))</f>
        <v/>
      </c>
      <c r="CU115" s="353" t="str">
        <f ca="1">+IF(OFFSET('Sanitation Data'!$F$28,0,10*ROW('Sanitation Data'!F109))="","",OFFSET('Sanitation Data'!$F$28,0,10*ROW('Sanitation Data'!F109)))</f>
        <v/>
      </c>
      <c r="CV115" s="353" t="str">
        <f ca="1">+IF(OFFSET('Sanitation Data'!$F$29,0,10*ROW('Sanitation Data'!F109))="","",OFFSET('Sanitation Data'!$F$29,0,10*ROW('Sanitation Data'!F109)))</f>
        <v/>
      </c>
      <c r="CW115" s="353" t="str">
        <f ca="1">+IF(OFFSET('Sanitation Data'!$F$30,0,10*ROW('Sanitation Data'!F109))="","",OFFSET('Sanitation Data'!$F$30,0,10*ROW('Sanitation Data'!F109)))</f>
        <v/>
      </c>
      <c r="CX115" s="353" t="str">
        <f ca="1">+IF(OFFSET('Sanitation Data'!$F$31,0,10*ROW('Sanitation Data'!F109))="","",OFFSET('Sanitation Data'!$F$31,0,10*ROW('Sanitation Data'!F109)))</f>
        <v/>
      </c>
      <c r="CY115" s="353" t="str">
        <f ca="1">+IF(OFFSET('Sanitation Data'!$F$32,0,10*ROW('Sanitation Data'!F109))="","",OFFSET('Sanitation Data'!$F$32,0,10*ROW('Sanitation Data'!F109)))</f>
        <v/>
      </c>
      <c r="CZ115" s="353" t="str">
        <f ca="1">+IF(OFFSET('Sanitation Data'!$G$28,0,10*ROW('Sanitation Data'!G109))="","",OFFSET('Sanitation Data'!$G$28,0,10*ROW('Sanitation Data'!G109)))</f>
        <v/>
      </c>
      <c r="DA115" s="353" t="str">
        <f ca="1">+IF(OFFSET('Sanitation Data'!$G$29,0,10*ROW('Sanitation Data'!G109))="","",OFFSET('Sanitation Data'!$G$29,0,10*ROW('Sanitation Data'!G109)))</f>
        <v/>
      </c>
      <c r="DB115" s="353" t="str">
        <f ca="1">+IF(OFFSET('Sanitation Data'!$G$30,0,10*ROW('Sanitation Data'!G109))="","",OFFSET('Sanitation Data'!$G$30,0,10*ROW('Sanitation Data'!G109)))</f>
        <v/>
      </c>
      <c r="DC115" s="353" t="str">
        <f ca="1">+IF(OFFSET('Sanitation Data'!$G$31,0,10*ROW('Sanitation Data'!G109))="","",OFFSET('Sanitation Data'!$G$31,0,10*ROW('Sanitation Data'!G109)))</f>
        <v/>
      </c>
      <c r="DD115" s="353" t="str">
        <f ca="1">+IF(OFFSET('Sanitation Data'!$G$32,0,10*ROW('Sanitation Data'!G109))="","",OFFSET('Sanitation Data'!$G$32,0,10*ROW('Sanitation Data'!G109)))</f>
        <v/>
      </c>
      <c r="DE115" s="353" t="str">
        <f ca="1">+IF(OFFSET('Sanitation Data'!$H$28,0,10*ROW('Sanitation Data'!H109))="","",OFFSET('Sanitation Data'!$H$28,0,10*ROW('Sanitation Data'!H109)))</f>
        <v/>
      </c>
      <c r="DF115" s="353" t="str">
        <f ca="1">+IF(OFFSET('Sanitation Data'!$H$29,0,10*ROW('Sanitation Data'!H109))="","",OFFSET('Sanitation Data'!$H$29,0,10*ROW('Sanitation Data'!H109)))</f>
        <v/>
      </c>
      <c r="DG115" s="353" t="str">
        <f ca="1">+IF(OFFSET('Sanitation Data'!$H$30,0,10*ROW('Sanitation Data'!H109))="","",OFFSET('Sanitation Data'!$H$30,0,10*ROW('Sanitation Data'!H109)))</f>
        <v/>
      </c>
      <c r="DH115" s="353" t="str">
        <f ca="1">+IF(OFFSET('Sanitation Data'!$H$31,0,10*ROW('Sanitation Data'!H109))="","",OFFSET('Sanitation Data'!$H$31,0,10*ROW('Sanitation Data'!H109)))</f>
        <v/>
      </c>
      <c r="DI115" s="353" t="str">
        <f ca="1">+IF(OFFSET('Sanitation Data'!$H$32,0,10*ROW('Sanitation Data'!H109))="","",OFFSET('Sanitation Data'!$H$32,0,10*ROW('Sanitation Data'!H109)))</f>
        <v/>
      </c>
      <c r="DJ115" s="353" t="str">
        <f ca="1">+IF(OFFSET('Sanitation Data'!$I$28,0,10*ROW('Sanitation Data'!I109))="","",OFFSET('Sanitation Data'!$I$28,0,10*ROW('Sanitation Data'!I109)))</f>
        <v/>
      </c>
      <c r="DK115" s="353" t="str">
        <f ca="1">+IF(OFFSET('Sanitation Data'!$I$29,0,10*ROW('Sanitation Data'!I109))="","",OFFSET('Sanitation Data'!$I$29,0,10*ROW('Sanitation Data'!I109)))</f>
        <v/>
      </c>
      <c r="DL115" s="353" t="str">
        <f ca="1">+IF(OFFSET('Sanitation Data'!$I$30,0,10*ROW('Sanitation Data'!I109))="","",OFFSET('Sanitation Data'!$I$30,0,10*ROW('Sanitation Data'!I109)))</f>
        <v/>
      </c>
      <c r="DM115" s="353" t="str">
        <f ca="1">+IF(OFFSET('Sanitation Data'!$I$31,0,10*ROW('Sanitation Data'!I109))="","",OFFSET('Sanitation Data'!$I$31,0,10*ROW('Sanitation Data'!I109)))</f>
        <v/>
      </c>
      <c r="DN115" s="353" t="str">
        <f ca="1">+IF(OFFSET('Sanitation Data'!$I$32,0,10*ROW('Sanitation Data'!I109))="","",OFFSET('Sanitation Data'!$I$32,0,10*ROW('Sanitation Data'!I109)))</f>
        <v/>
      </c>
      <c r="DO115" s="353" t="str">
        <f ca="1">+IF(OFFSET('Hygiene Data'!$D$11,0,10*ROW('Hygiene Data'!D109))="","",OFFSET('Hygiene Data'!$D$11,0,10*ROW('Hygiene Data'!D109)))</f>
        <v/>
      </c>
      <c r="DP115" s="353" t="str">
        <f ca="1">+IF(OFFSET('Hygiene Data'!$D$12,0,10*ROW('Hygiene Data'!D109))="","",OFFSET('Hygiene Data'!$D$12,0,10*ROW('Hygiene Data'!D109)))</f>
        <v/>
      </c>
      <c r="DQ115" s="353" t="str">
        <f ca="1">+IF(OFFSET('Hygiene Data'!$D$13,0,10*ROW('Hygiene Data'!D109))="","",OFFSET('Hygiene Data'!$D$13,0,10*ROW('Hygiene Data'!D109)))</f>
        <v/>
      </c>
      <c r="DR115" s="353" t="str">
        <f ca="1">+IF(OFFSET('Hygiene Data'!$E$11,0,10*ROW('Hygiene Data'!E109))="","",OFFSET('Hygiene Data'!$E$11,0,10*ROW('Hygiene Data'!E109)))</f>
        <v/>
      </c>
      <c r="DS115" s="353" t="str">
        <f ca="1">+IF(OFFSET('Hygiene Data'!$E$12,0,10*ROW('Hygiene Data'!E109))="","",OFFSET('Hygiene Data'!$E$12,0,10*ROW('Hygiene Data'!E109)))</f>
        <v/>
      </c>
      <c r="DT115" s="353" t="str">
        <f ca="1">+IF(OFFSET('Hygiene Data'!$E$13,0,10*ROW('Hygiene Data'!E109))="","",OFFSET('Hygiene Data'!$E$13,0,10*ROW('Hygiene Data'!E109)))</f>
        <v/>
      </c>
      <c r="DU115" s="353" t="str">
        <f ca="1">+IF(OFFSET('Hygiene Data'!$F$11,0,10*ROW('Hygiene Data'!F109))="","",OFFSET('Hygiene Data'!$F$11,0,10*ROW('Hygiene Data'!F109)))</f>
        <v/>
      </c>
      <c r="DV115" s="353" t="str">
        <f ca="1">+IF(OFFSET('Hygiene Data'!$F$12,0,10*ROW('Hygiene Data'!F109))="","",OFFSET('Hygiene Data'!$F$12,0,10*ROW('Hygiene Data'!F109)))</f>
        <v/>
      </c>
      <c r="DW115" s="353" t="str">
        <f ca="1">+IF(OFFSET('Hygiene Data'!$F$13,0,10*ROW('Hygiene Data'!F109))="","",OFFSET('Hygiene Data'!$F$13,0,10*ROW('Hygiene Data'!F109)))</f>
        <v/>
      </c>
      <c r="DX115" s="353" t="str">
        <f ca="1">+IF(OFFSET('Hygiene Data'!$G$11,0,10*ROW('Hygiene Data'!G109))="","",OFFSET('Hygiene Data'!$G$11,0,10*ROW('Hygiene Data'!G109)))</f>
        <v/>
      </c>
      <c r="DY115" s="353" t="str">
        <f ca="1">+IF(OFFSET('Hygiene Data'!$G$12,0,10*ROW('Hygiene Data'!G109))="","",OFFSET('Hygiene Data'!$G$12,0,10*ROW('Hygiene Data'!G109)))</f>
        <v/>
      </c>
      <c r="DZ115" s="353" t="str">
        <f ca="1">+IF(OFFSET('Hygiene Data'!$G$13,0,10*ROW('Hygiene Data'!G109))="","",OFFSET('Hygiene Data'!$G$13,0,10*ROW('Hygiene Data'!G109)))</f>
        <v/>
      </c>
      <c r="EA115" s="353" t="str">
        <f ca="1">+IF(OFFSET('Hygiene Data'!$H$11,0,10*ROW('Hygiene Data'!H109))="","",OFFSET('Hygiene Data'!$H$11,0,10*ROW('Hygiene Data'!H109)))</f>
        <v/>
      </c>
      <c r="EB115" s="353" t="str">
        <f ca="1">+IF(OFFSET('Hygiene Data'!$H$12,0,10*ROW('Hygiene Data'!H109))="","",OFFSET('Hygiene Data'!$H$12,0,10*ROW('Hygiene Data'!H109)))</f>
        <v/>
      </c>
      <c r="EC115" s="353" t="str">
        <f ca="1">+IF(OFFSET('Hygiene Data'!$H$13,0,10*ROW('Hygiene Data'!H109))="","",OFFSET('Hygiene Data'!$H$13,0,10*ROW('Hygiene Data'!H109)))</f>
        <v/>
      </c>
      <c r="ED115" s="353" t="str">
        <f ca="1">+IF(OFFSET('Hygiene Data'!$I$11,0,10*ROW('Hygiene Data'!I109))="","",OFFSET('Hygiene Data'!$I$11,0,10*ROW('Hygiene Data'!I109)))</f>
        <v/>
      </c>
      <c r="EE115" s="353" t="str">
        <f ca="1">+IF(OFFSET('Hygiene Data'!$I$12,0,10*ROW('Hygiene Data'!I109))="","",OFFSET('Hygiene Data'!$I$12,0,10*ROW('Hygiene Data'!I109)))</f>
        <v/>
      </c>
      <c r="EF115" s="353" t="str">
        <f ca="1">+IF(OFFSET('Hygiene Data'!$I$13,0,10*ROW('Hygiene Data'!I109))="","",OFFSET('Hygiene Data'!$I$13,0,10*ROW('Hygiene Data'!I109)))</f>
        <v/>
      </c>
    </row>
    <row r="116" spans="1:136" x14ac:dyDescent="0.25">
      <c r="A116" s="462" t="str">
        <f ca="1">+IF(OFFSET('Water Data'!$B$2,0,10*ROW('Water Data'!E110))="","",OFFSET('Water Data'!$B$2,0,10*ROW('Water Data'!E110)))</f>
        <v/>
      </c>
      <c r="B116" s="46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89" t="str">
        <f t="shared" ca="1" si="1"/>
        <v/>
      </c>
      <c r="D116" s="49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6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3" t="str">
        <f ca="1">+IF(OFFSET('Water Data'!$D$27,0,10*ROW('Water Data'!D110))="","",OFFSET('Water Data'!$D$27,0,10*ROW('Water Data'!D110)))</f>
        <v/>
      </c>
      <c r="BT116" s="353" t="str">
        <f ca="1">+IF(OFFSET('Water Data'!$D$28,0,10*ROW('Water Data'!D110))="","",OFFSET('Water Data'!$D$28,0,10*ROW('Water Data'!D110)))</f>
        <v/>
      </c>
      <c r="BU116" s="353" t="str">
        <f ca="1">+IF(OFFSET('Water Data'!$D$29,0,10*ROW('Water Data'!D110))="","",OFFSET('Water Data'!$D$29,0,10*ROW('Water Data'!D110)))</f>
        <v/>
      </c>
      <c r="BV116" s="353" t="str">
        <f ca="1">+IF(OFFSET('Water Data'!$E$27,0,10*ROW('Water Data'!E110))="","",OFFSET('Water Data'!$E$27,0,10*ROW('Water Data'!E110)))</f>
        <v/>
      </c>
      <c r="BW116" s="353" t="str">
        <f ca="1">+IF(OFFSET('Water Data'!$E$28,0,10*ROW('Water Data'!E110))="","",OFFSET('Water Data'!$E$28,0,10*ROW('Water Data'!E110)))</f>
        <v/>
      </c>
      <c r="BX116" s="353" t="str">
        <f ca="1">+IF(OFFSET('Water Data'!$E$29,0,10*ROW('Water Data'!E110))="","",OFFSET('Water Data'!$E$29,0,10*ROW('Water Data'!E110)))</f>
        <v/>
      </c>
      <c r="BY116" s="353" t="str">
        <f ca="1">+IF(OFFSET('Water Data'!$F$27,0,10*ROW('Water Data'!F110))="","",OFFSET('Water Data'!$F$27,0,10*ROW('Water Data'!F110)))</f>
        <v/>
      </c>
      <c r="BZ116" s="353" t="str">
        <f ca="1">+IF(OFFSET('Water Data'!$F$28,0,10*ROW('Water Data'!F110))="","",OFFSET('Water Data'!$F$28,0,10*ROW('Water Data'!F110)))</f>
        <v/>
      </c>
      <c r="CA116" s="353" t="str">
        <f ca="1">+IF(OFFSET('Water Data'!$F$29,0,10*ROW('Water Data'!F110))="","",OFFSET('Water Data'!$F$29,0,10*ROW('Water Data'!F110)))</f>
        <v/>
      </c>
      <c r="CB116" s="353" t="str">
        <f ca="1">+IF(OFFSET('Water Data'!$G$27,0,10*ROW('Water Data'!G110))="","",OFFSET('Water Data'!$G$27,0,10*ROW('Water Data'!G110)))</f>
        <v/>
      </c>
      <c r="CC116" s="353" t="str">
        <f ca="1">+IF(OFFSET('Water Data'!$G$28,0,10*ROW('Water Data'!G110))="","",OFFSET('Water Data'!$G$28,0,10*ROW('Water Data'!G110)))</f>
        <v/>
      </c>
      <c r="CD116" s="353" t="str">
        <f ca="1">+IF(OFFSET('Water Data'!$G$29,0,10*ROW('Water Data'!G110))="","",OFFSET('Water Data'!$G$29,0,10*ROW('Water Data'!G110)))</f>
        <v/>
      </c>
      <c r="CE116" s="353" t="str">
        <f ca="1">+IF(OFFSET('Water Data'!$H$27,0,10*ROW('Water Data'!H110))="","",OFFSET('Water Data'!$H$27,0,10*ROW('Water Data'!H110)))</f>
        <v/>
      </c>
      <c r="CF116" s="353" t="str">
        <f ca="1">+IF(OFFSET('Water Data'!$H$28,0,10*ROW('Water Data'!H110))="","",OFFSET('Water Data'!$H$28,0,10*ROW('Water Data'!H110)))</f>
        <v/>
      </c>
      <c r="CG116" s="353" t="str">
        <f ca="1">+IF(OFFSET('Water Data'!$H$29,0,10*ROW('Water Data'!H110))="","",OFFSET('Water Data'!$H$29,0,10*ROW('Water Data'!H110)))</f>
        <v/>
      </c>
      <c r="CH116" s="353" t="str">
        <f ca="1">+IF(OFFSET('Water Data'!$I$27,0,10*ROW('Water Data'!I110))="","",OFFSET('Water Data'!$I$27,0,10*ROW('Water Data'!I110)))</f>
        <v/>
      </c>
      <c r="CI116" s="353" t="str">
        <f ca="1">+IF(OFFSET('Water Data'!$I$28,0,10*ROW('Water Data'!I110))="","",OFFSET('Water Data'!$I$28,0,10*ROW('Water Data'!I110)))</f>
        <v/>
      </c>
      <c r="CJ116" s="353" t="str">
        <f ca="1">+IF(OFFSET('Water Data'!$I$29,0,10*ROW('Water Data'!I110))="","",OFFSET('Water Data'!$I$29,0,10*ROW('Water Data'!I110)))</f>
        <v/>
      </c>
      <c r="CK116" s="353" t="str">
        <f ca="1">+IF(OFFSET('Sanitation Data'!$D$28,0,10*ROW('Sanitation Data'!D110))="","",OFFSET('Sanitation Data'!$D$28,0,10*ROW('Sanitation Data'!D110)))</f>
        <v/>
      </c>
      <c r="CL116" s="353" t="str">
        <f ca="1">+IF(OFFSET('Sanitation Data'!$D$29,0,10*ROW('Sanitation Data'!D110))="","",OFFSET('Sanitation Data'!$D$29,0,10*ROW('Sanitation Data'!D110)))</f>
        <v/>
      </c>
      <c r="CM116" s="353" t="str">
        <f ca="1">+IF(OFFSET('Sanitation Data'!$D$30,0,10*ROW('Sanitation Data'!D110))="","",OFFSET('Sanitation Data'!$D$30,0,10*ROW('Sanitation Data'!D110)))</f>
        <v/>
      </c>
      <c r="CN116" s="353" t="str">
        <f ca="1">+IF(OFFSET('Sanitation Data'!$D$31,0,10*ROW('Sanitation Data'!D110))="","",OFFSET('Sanitation Data'!$D$31,0,10*ROW('Sanitation Data'!D110)))</f>
        <v/>
      </c>
      <c r="CO116" s="353" t="str">
        <f ca="1">+IF(OFFSET('Sanitation Data'!$D$32,0,10*ROW('Sanitation Data'!D110))="","",OFFSET('Sanitation Data'!$D$32,0,10*ROW('Sanitation Data'!D110)))</f>
        <v/>
      </c>
      <c r="CP116" s="353" t="str">
        <f ca="1">+IF(OFFSET('Sanitation Data'!$E$28,0,10*ROW('Sanitation Data'!E110))="","",OFFSET('Sanitation Data'!$E$28,0,10*ROW('Sanitation Data'!E110)))</f>
        <v/>
      </c>
      <c r="CQ116" s="353" t="str">
        <f ca="1">+IF(OFFSET('Sanitation Data'!$E$29,0,10*ROW('Sanitation Data'!E110))="","",OFFSET('Sanitation Data'!$E$29,0,10*ROW('Sanitation Data'!E110)))</f>
        <v/>
      </c>
      <c r="CR116" s="353" t="str">
        <f ca="1">+IF(OFFSET('Sanitation Data'!$E$30,0,10*ROW('Sanitation Data'!E110))="","",OFFSET('Sanitation Data'!$E$30,0,10*ROW('Sanitation Data'!E110)))</f>
        <v/>
      </c>
      <c r="CS116" s="353" t="str">
        <f ca="1">+IF(OFFSET('Sanitation Data'!$E$31,0,10*ROW('Sanitation Data'!E110))="","",OFFSET('Sanitation Data'!$E$31,0,10*ROW('Sanitation Data'!E110)))</f>
        <v/>
      </c>
      <c r="CT116" s="353" t="str">
        <f ca="1">+IF(OFFSET('Sanitation Data'!$E$32,0,10*ROW('Sanitation Data'!E110))="","",OFFSET('Sanitation Data'!$E$32,0,10*ROW('Sanitation Data'!E110)))</f>
        <v/>
      </c>
      <c r="CU116" s="353" t="str">
        <f ca="1">+IF(OFFSET('Sanitation Data'!$F$28,0,10*ROW('Sanitation Data'!F110))="","",OFFSET('Sanitation Data'!$F$28,0,10*ROW('Sanitation Data'!F110)))</f>
        <v/>
      </c>
      <c r="CV116" s="353" t="str">
        <f ca="1">+IF(OFFSET('Sanitation Data'!$F$29,0,10*ROW('Sanitation Data'!F110))="","",OFFSET('Sanitation Data'!$F$29,0,10*ROW('Sanitation Data'!F110)))</f>
        <v/>
      </c>
      <c r="CW116" s="353" t="str">
        <f ca="1">+IF(OFFSET('Sanitation Data'!$F$30,0,10*ROW('Sanitation Data'!F110))="","",OFFSET('Sanitation Data'!$F$30,0,10*ROW('Sanitation Data'!F110)))</f>
        <v/>
      </c>
      <c r="CX116" s="353" t="str">
        <f ca="1">+IF(OFFSET('Sanitation Data'!$F$31,0,10*ROW('Sanitation Data'!F110))="","",OFFSET('Sanitation Data'!$F$31,0,10*ROW('Sanitation Data'!F110)))</f>
        <v/>
      </c>
      <c r="CY116" s="353" t="str">
        <f ca="1">+IF(OFFSET('Sanitation Data'!$F$32,0,10*ROW('Sanitation Data'!F110))="","",OFFSET('Sanitation Data'!$F$32,0,10*ROW('Sanitation Data'!F110)))</f>
        <v/>
      </c>
      <c r="CZ116" s="353" t="str">
        <f ca="1">+IF(OFFSET('Sanitation Data'!$G$28,0,10*ROW('Sanitation Data'!G110))="","",OFFSET('Sanitation Data'!$G$28,0,10*ROW('Sanitation Data'!G110)))</f>
        <v/>
      </c>
      <c r="DA116" s="353" t="str">
        <f ca="1">+IF(OFFSET('Sanitation Data'!$G$29,0,10*ROW('Sanitation Data'!G110))="","",OFFSET('Sanitation Data'!$G$29,0,10*ROW('Sanitation Data'!G110)))</f>
        <v/>
      </c>
      <c r="DB116" s="353" t="str">
        <f ca="1">+IF(OFFSET('Sanitation Data'!$G$30,0,10*ROW('Sanitation Data'!G110))="","",OFFSET('Sanitation Data'!$G$30,0,10*ROW('Sanitation Data'!G110)))</f>
        <v/>
      </c>
      <c r="DC116" s="353" t="str">
        <f ca="1">+IF(OFFSET('Sanitation Data'!$G$31,0,10*ROW('Sanitation Data'!G110))="","",OFFSET('Sanitation Data'!$G$31,0,10*ROW('Sanitation Data'!G110)))</f>
        <v/>
      </c>
      <c r="DD116" s="353" t="str">
        <f ca="1">+IF(OFFSET('Sanitation Data'!$G$32,0,10*ROW('Sanitation Data'!G110))="","",OFFSET('Sanitation Data'!$G$32,0,10*ROW('Sanitation Data'!G110)))</f>
        <v/>
      </c>
      <c r="DE116" s="353" t="str">
        <f ca="1">+IF(OFFSET('Sanitation Data'!$H$28,0,10*ROW('Sanitation Data'!H110))="","",OFFSET('Sanitation Data'!$H$28,0,10*ROW('Sanitation Data'!H110)))</f>
        <v/>
      </c>
      <c r="DF116" s="353" t="str">
        <f ca="1">+IF(OFFSET('Sanitation Data'!$H$29,0,10*ROW('Sanitation Data'!H110))="","",OFFSET('Sanitation Data'!$H$29,0,10*ROW('Sanitation Data'!H110)))</f>
        <v/>
      </c>
      <c r="DG116" s="353" t="str">
        <f ca="1">+IF(OFFSET('Sanitation Data'!$H$30,0,10*ROW('Sanitation Data'!H110))="","",OFFSET('Sanitation Data'!$H$30,0,10*ROW('Sanitation Data'!H110)))</f>
        <v/>
      </c>
      <c r="DH116" s="353" t="str">
        <f ca="1">+IF(OFFSET('Sanitation Data'!$H$31,0,10*ROW('Sanitation Data'!H110))="","",OFFSET('Sanitation Data'!$H$31,0,10*ROW('Sanitation Data'!H110)))</f>
        <v/>
      </c>
      <c r="DI116" s="353" t="str">
        <f ca="1">+IF(OFFSET('Sanitation Data'!$H$32,0,10*ROW('Sanitation Data'!H110))="","",OFFSET('Sanitation Data'!$H$32,0,10*ROW('Sanitation Data'!H110)))</f>
        <v/>
      </c>
      <c r="DJ116" s="353" t="str">
        <f ca="1">+IF(OFFSET('Sanitation Data'!$I$28,0,10*ROW('Sanitation Data'!I110))="","",OFFSET('Sanitation Data'!$I$28,0,10*ROW('Sanitation Data'!I110)))</f>
        <v/>
      </c>
      <c r="DK116" s="353" t="str">
        <f ca="1">+IF(OFFSET('Sanitation Data'!$I$29,0,10*ROW('Sanitation Data'!I110))="","",OFFSET('Sanitation Data'!$I$29,0,10*ROW('Sanitation Data'!I110)))</f>
        <v/>
      </c>
      <c r="DL116" s="353" t="str">
        <f ca="1">+IF(OFFSET('Sanitation Data'!$I$30,0,10*ROW('Sanitation Data'!I110))="","",OFFSET('Sanitation Data'!$I$30,0,10*ROW('Sanitation Data'!I110)))</f>
        <v/>
      </c>
      <c r="DM116" s="353" t="str">
        <f ca="1">+IF(OFFSET('Sanitation Data'!$I$31,0,10*ROW('Sanitation Data'!I110))="","",OFFSET('Sanitation Data'!$I$31,0,10*ROW('Sanitation Data'!I110)))</f>
        <v/>
      </c>
      <c r="DN116" s="353" t="str">
        <f ca="1">+IF(OFFSET('Sanitation Data'!$I$32,0,10*ROW('Sanitation Data'!I110))="","",OFFSET('Sanitation Data'!$I$32,0,10*ROW('Sanitation Data'!I110)))</f>
        <v/>
      </c>
      <c r="DO116" s="353" t="str">
        <f ca="1">+IF(OFFSET('Hygiene Data'!$D$11,0,10*ROW('Hygiene Data'!D110))="","",OFFSET('Hygiene Data'!$D$11,0,10*ROW('Hygiene Data'!D110)))</f>
        <v/>
      </c>
      <c r="DP116" s="353" t="str">
        <f ca="1">+IF(OFFSET('Hygiene Data'!$D$12,0,10*ROW('Hygiene Data'!D110))="","",OFFSET('Hygiene Data'!$D$12,0,10*ROW('Hygiene Data'!D110)))</f>
        <v/>
      </c>
      <c r="DQ116" s="353" t="str">
        <f ca="1">+IF(OFFSET('Hygiene Data'!$D$13,0,10*ROW('Hygiene Data'!D110))="","",OFFSET('Hygiene Data'!$D$13,0,10*ROW('Hygiene Data'!D110)))</f>
        <v/>
      </c>
      <c r="DR116" s="353" t="str">
        <f ca="1">+IF(OFFSET('Hygiene Data'!$E$11,0,10*ROW('Hygiene Data'!E110))="","",OFFSET('Hygiene Data'!$E$11,0,10*ROW('Hygiene Data'!E110)))</f>
        <v/>
      </c>
      <c r="DS116" s="353" t="str">
        <f ca="1">+IF(OFFSET('Hygiene Data'!$E$12,0,10*ROW('Hygiene Data'!E110))="","",OFFSET('Hygiene Data'!$E$12,0,10*ROW('Hygiene Data'!E110)))</f>
        <v/>
      </c>
      <c r="DT116" s="353" t="str">
        <f ca="1">+IF(OFFSET('Hygiene Data'!$E$13,0,10*ROW('Hygiene Data'!E110))="","",OFFSET('Hygiene Data'!$E$13,0,10*ROW('Hygiene Data'!E110)))</f>
        <v/>
      </c>
      <c r="DU116" s="353" t="str">
        <f ca="1">+IF(OFFSET('Hygiene Data'!$F$11,0,10*ROW('Hygiene Data'!F110))="","",OFFSET('Hygiene Data'!$F$11,0,10*ROW('Hygiene Data'!F110)))</f>
        <v/>
      </c>
      <c r="DV116" s="353" t="str">
        <f ca="1">+IF(OFFSET('Hygiene Data'!$F$12,0,10*ROW('Hygiene Data'!F110))="","",OFFSET('Hygiene Data'!$F$12,0,10*ROW('Hygiene Data'!F110)))</f>
        <v/>
      </c>
      <c r="DW116" s="353" t="str">
        <f ca="1">+IF(OFFSET('Hygiene Data'!$F$13,0,10*ROW('Hygiene Data'!F110))="","",OFFSET('Hygiene Data'!$F$13,0,10*ROW('Hygiene Data'!F110)))</f>
        <v/>
      </c>
      <c r="DX116" s="353" t="str">
        <f ca="1">+IF(OFFSET('Hygiene Data'!$G$11,0,10*ROW('Hygiene Data'!G110))="","",OFFSET('Hygiene Data'!$G$11,0,10*ROW('Hygiene Data'!G110)))</f>
        <v/>
      </c>
      <c r="DY116" s="353" t="str">
        <f ca="1">+IF(OFFSET('Hygiene Data'!$G$12,0,10*ROW('Hygiene Data'!G110))="","",OFFSET('Hygiene Data'!$G$12,0,10*ROW('Hygiene Data'!G110)))</f>
        <v/>
      </c>
      <c r="DZ116" s="353" t="str">
        <f ca="1">+IF(OFFSET('Hygiene Data'!$G$13,0,10*ROW('Hygiene Data'!G110))="","",OFFSET('Hygiene Data'!$G$13,0,10*ROW('Hygiene Data'!G110)))</f>
        <v/>
      </c>
      <c r="EA116" s="353" t="str">
        <f ca="1">+IF(OFFSET('Hygiene Data'!$H$11,0,10*ROW('Hygiene Data'!H110))="","",OFFSET('Hygiene Data'!$H$11,0,10*ROW('Hygiene Data'!H110)))</f>
        <v/>
      </c>
      <c r="EB116" s="353" t="str">
        <f ca="1">+IF(OFFSET('Hygiene Data'!$H$12,0,10*ROW('Hygiene Data'!H110))="","",OFFSET('Hygiene Data'!$H$12,0,10*ROW('Hygiene Data'!H110)))</f>
        <v/>
      </c>
      <c r="EC116" s="353" t="str">
        <f ca="1">+IF(OFFSET('Hygiene Data'!$H$13,0,10*ROW('Hygiene Data'!H110))="","",OFFSET('Hygiene Data'!$H$13,0,10*ROW('Hygiene Data'!H110)))</f>
        <v/>
      </c>
      <c r="ED116" s="353" t="str">
        <f ca="1">+IF(OFFSET('Hygiene Data'!$I$11,0,10*ROW('Hygiene Data'!I110))="","",OFFSET('Hygiene Data'!$I$11,0,10*ROW('Hygiene Data'!I110)))</f>
        <v/>
      </c>
      <c r="EE116" s="353" t="str">
        <f ca="1">+IF(OFFSET('Hygiene Data'!$I$12,0,10*ROW('Hygiene Data'!I110))="","",OFFSET('Hygiene Data'!$I$12,0,10*ROW('Hygiene Data'!I110)))</f>
        <v/>
      </c>
      <c r="EF116" s="353" t="str">
        <f ca="1">+IF(OFFSET('Hygiene Data'!$I$13,0,10*ROW('Hygiene Data'!I110))="","",OFFSET('Hygiene Data'!$I$13,0,10*ROW('Hygiene Data'!I110)))</f>
        <v/>
      </c>
    </row>
    <row r="117" spans="1:136" x14ac:dyDescent="0.25">
      <c r="A117" s="462" t="str">
        <f ca="1">+IF(OFFSET('Water Data'!$B$2,0,10*ROW('Water Data'!E111))="","",OFFSET('Water Data'!$B$2,0,10*ROW('Water Data'!E111)))</f>
        <v/>
      </c>
      <c r="B117" s="46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89" t="str">
        <f t="shared" ca="1" si="1"/>
        <v/>
      </c>
      <c r="D117" s="49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6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3" t="str">
        <f ca="1">+IF(OFFSET('Water Data'!$D$27,0,10*ROW('Water Data'!D111))="","",OFFSET('Water Data'!$D$27,0,10*ROW('Water Data'!D111)))</f>
        <v/>
      </c>
      <c r="BT117" s="353" t="str">
        <f ca="1">+IF(OFFSET('Water Data'!$D$28,0,10*ROW('Water Data'!D111))="","",OFFSET('Water Data'!$D$28,0,10*ROW('Water Data'!D111)))</f>
        <v/>
      </c>
      <c r="BU117" s="353" t="str">
        <f ca="1">+IF(OFFSET('Water Data'!$D$29,0,10*ROW('Water Data'!D111))="","",OFFSET('Water Data'!$D$29,0,10*ROW('Water Data'!D111)))</f>
        <v/>
      </c>
      <c r="BV117" s="353" t="str">
        <f ca="1">+IF(OFFSET('Water Data'!$E$27,0,10*ROW('Water Data'!E111))="","",OFFSET('Water Data'!$E$27,0,10*ROW('Water Data'!E111)))</f>
        <v/>
      </c>
      <c r="BW117" s="353" t="str">
        <f ca="1">+IF(OFFSET('Water Data'!$E$28,0,10*ROW('Water Data'!E111))="","",OFFSET('Water Data'!$E$28,0,10*ROW('Water Data'!E111)))</f>
        <v/>
      </c>
      <c r="BX117" s="353" t="str">
        <f ca="1">+IF(OFFSET('Water Data'!$E$29,0,10*ROW('Water Data'!E111))="","",OFFSET('Water Data'!$E$29,0,10*ROW('Water Data'!E111)))</f>
        <v/>
      </c>
      <c r="BY117" s="353" t="str">
        <f ca="1">+IF(OFFSET('Water Data'!$F$27,0,10*ROW('Water Data'!F111))="","",OFFSET('Water Data'!$F$27,0,10*ROW('Water Data'!F111)))</f>
        <v/>
      </c>
      <c r="BZ117" s="353" t="str">
        <f ca="1">+IF(OFFSET('Water Data'!$F$28,0,10*ROW('Water Data'!F111))="","",OFFSET('Water Data'!$F$28,0,10*ROW('Water Data'!F111)))</f>
        <v/>
      </c>
      <c r="CA117" s="353" t="str">
        <f ca="1">+IF(OFFSET('Water Data'!$F$29,0,10*ROW('Water Data'!F111))="","",OFFSET('Water Data'!$F$29,0,10*ROW('Water Data'!F111)))</f>
        <v/>
      </c>
      <c r="CB117" s="353" t="str">
        <f ca="1">+IF(OFFSET('Water Data'!$G$27,0,10*ROW('Water Data'!G111))="","",OFFSET('Water Data'!$G$27,0,10*ROW('Water Data'!G111)))</f>
        <v/>
      </c>
      <c r="CC117" s="353" t="str">
        <f ca="1">+IF(OFFSET('Water Data'!$G$28,0,10*ROW('Water Data'!G111))="","",OFFSET('Water Data'!$G$28,0,10*ROW('Water Data'!G111)))</f>
        <v/>
      </c>
      <c r="CD117" s="353" t="str">
        <f ca="1">+IF(OFFSET('Water Data'!$G$29,0,10*ROW('Water Data'!G111))="","",OFFSET('Water Data'!$G$29,0,10*ROW('Water Data'!G111)))</f>
        <v/>
      </c>
      <c r="CE117" s="353" t="str">
        <f ca="1">+IF(OFFSET('Water Data'!$H$27,0,10*ROW('Water Data'!H111))="","",OFFSET('Water Data'!$H$27,0,10*ROW('Water Data'!H111)))</f>
        <v/>
      </c>
      <c r="CF117" s="353" t="str">
        <f ca="1">+IF(OFFSET('Water Data'!$H$28,0,10*ROW('Water Data'!H111))="","",OFFSET('Water Data'!$H$28,0,10*ROW('Water Data'!H111)))</f>
        <v/>
      </c>
      <c r="CG117" s="353" t="str">
        <f ca="1">+IF(OFFSET('Water Data'!$H$29,0,10*ROW('Water Data'!H111))="","",OFFSET('Water Data'!$H$29,0,10*ROW('Water Data'!H111)))</f>
        <v/>
      </c>
      <c r="CH117" s="353" t="str">
        <f ca="1">+IF(OFFSET('Water Data'!$I$27,0,10*ROW('Water Data'!I111))="","",OFFSET('Water Data'!$I$27,0,10*ROW('Water Data'!I111)))</f>
        <v/>
      </c>
      <c r="CI117" s="353" t="str">
        <f ca="1">+IF(OFFSET('Water Data'!$I$28,0,10*ROW('Water Data'!I111))="","",OFFSET('Water Data'!$I$28,0,10*ROW('Water Data'!I111)))</f>
        <v/>
      </c>
      <c r="CJ117" s="353" t="str">
        <f ca="1">+IF(OFFSET('Water Data'!$I$29,0,10*ROW('Water Data'!I111))="","",OFFSET('Water Data'!$I$29,0,10*ROW('Water Data'!I111)))</f>
        <v/>
      </c>
      <c r="CK117" s="353" t="str">
        <f ca="1">+IF(OFFSET('Sanitation Data'!$D$28,0,10*ROW('Sanitation Data'!D111))="","",OFFSET('Sanitation Data'!$D$28,0,10*ROW('Sanitation Data'!D111)))</f>
        <v/>
      </c>
      <c r="CL117" s="353" t="str">
        <f ca="1">+IF(OFFSET('Sanitation Data'!$D$29,0,10*ROW('Sanitation Data'!D111))="","",OFFSET('Sanitation Data'!$D$29,0,10*ROW('Sanitation Data'!D111)))</f>
        <v/>
      </c>
      <c r="CM117" s="353" t="str">
        <f ca="1">+IF(OFFSET('Sanitation Data'!$D$30,0,10*ROW('Sanitation Data'!D111))="","",OFFSET('Sanitation Data'!$D$30,0,10*ROW('Sanitation Data'!D111)))</f>
        <v/>
      </c>
      <c r="CN117" s="353" t="str">
        <f ca="1">+IF(OFFSET('Sanitation Data'!$D$31,0,10*ROW('Sanitation Data'!D111))="","",OFFSET('Sanitation Data'!$D$31,0,10*ROW('Sanitation Data'!D111)))</f>
        <v/>
      </c>
      <c r="CO117" s="353" t="str">
        <f ca="1">+IF(OFFSET('Sanitation Data'!$D$32,0,10*ROW('Sanitation Data'!D111))="","",OFFSET('Sanitation Data'!$D$32,0,10*ROW('Sanitation Data'!D111)))</f>
        <v/>
      </c>
      <c r="CP117" s="353" t="str">
        <f ca="1">+IF(OFFSET('Sanitation Data'!$E$28,0,10*ROW('Sanitation Data'!E111))="","",OFFSET('Sanitation Data'!$E$28,0,10*ROW('Sanitation Data'!E111)))</f>
        <v/>
      </c>
      <c r="CQ117" s="353" t="str">
        <f ca="1">+IF(OFFSET('Sanitation Data'!$E$29,0,10*ROW('Sanitation Data'!E111))="","",OFFSET('Sanitation Data'!$E$29,0,10*ROW('Sanitation Data'!E111)))</f>
        <v/>
      </c>
      <c r="CR117" s="353" t="str">
        <f ca="1">+IF(OFFSET('Sanitation Data'!$E$30,0,10*ROW('Sanitation Data'!E111))="","",OFFSET('Sanitation Data'!$E$30,0,10*ROW('Sanitation Data'!E111)))</f>
        <v/>
      </c>
      <c r="CS117" s="353" t="str">
        <f ca="1">+IF(OFFSET('Sanitation Data'!$E$31,0,10*ROW('Sanitation Data'!E111))="","",OFFSET('Sanitation Data'!$E$31,0,10*ROW('Sanitation Data'!E111)))</f>
        <v/>
      </c>
      <c r="CT117" s="353" t="str">
        <f ca="1">+IF(OFFSET('Sanitation Data'!$E$32,0,10*ROW('Sanitation Data'!E111))="","",OFFSET('Sanitation Data'!$E$32,0,10*ROW('Sanitation Data'!E111)))</f>
        <v/>
      </c>
      <c r="CU117" s="353" t="str">
        <f ca="1">+IF(OFFSET('Sanitation Data'!$F$28,0,10*ROW('Sanitation Data'!F111))="","",OFFSET('Sanitation Data'!$F$28,0,10*ROW('Sanitation Data'!F111)))</f>
        <v/>
      </c>
      <c r="CV117" s="353" t="str">
        <f ca="1">+IF(OFFSET('Sanitation Data'!$F$29,0,10*ROW('Sanitation Data'!F111))="","",OFFSET('Sanitation Data'!$F$29,0,10*ROW('Sanitation Data'!F111)))</f>
        <v/>
      </c>
      <c r="CW117" s="353" t="str">
        <f ca="1">+IF(OFFSET('Sanitation Data'!$F$30,0,10*ROW('Sanitation Data'!F111))="","",OFFSET('Sanitation Data'!$F$30,0,10*ROW('Sanitation Data'!F111)))</f>
        <v/>
      </c>
      <c r="CX117" s="353" t="str">
        <f ca="1">+IF(OFFSET('Sanitation Data'!$F$31,0,10*ROW('Sanitation Data'!F111))="","",OFFSET('Sanitation Data'!$F$31,0,10*ROW('Sanitation Data'!F111)))</f>
        <v/>
      </c>
      <c r="CY117" s="353" t="str">
        <f ca="1">+IF(OFFSET('Sanitation Data'!$F$32,0,10*ROW('Sanitation Data'!F111))="","",OFFSET('Sanitation Data'!$F$32,0,10*ROW('Sanitation Data'!F111)))</f>
        <v/>
      </c>
      <c r="CZ117" s="353" t="str">
        <f ca="1">+IF(OFFSET('Sanitation Data'!$G$28,0,10*ROW('Sanitation Data'!G111))="","",OFFSET('Sanitation Data'!$G$28,0,10*ROW('Sanitation Data'!G111)))</f>
        <v/>
      </c>
      <c r="DA117" s="353" t="str">
        <f ca="1">+IF(OFFSET('Sanitation Data'!$G$29,0,10*ROW('Sanitation Data'!G111))="","",OFFSET('Sanitation Data'!$G$29,0,10*ROW('Sanitation Data'!G111)))</f>
        <v/>
      </c>
      <c r="DB117" s="353" t="str">
        <f ca="1">+IF(OFFSET('Sanitation Data'!$G$30,0,10*ROW('Sanitation Data'!G111))="","",OFFSET('Sanitation Data'!$G$30,0,10*ROW('Sanitation Data'!G111)))</f>
        <v/>
      </c>
      <c r="DC117" s="353" t="str">
        <f ca="1">+IF(OFFSET('Sanitation Data'!$G$31,0,10*ROW('Sanitation Data'!G111))="","",OFFSET('Sanitation Data'!$G$31,0,10*ROW('Sanitation Data'!G111)))</f>
        <v/>
      </c>
      <c r="DD117" s="353" t="str">
        <f ca="1">+IF(OFFSET('Sanitation Data'!$G$32,0,10*ROW('Sanitation Data'!G111))="","",OFFSET('Sanitation Data'!$G$32,0,10*ROW('Sanitation Data'!G111)))</f>
        <v/>
      </c>
      <c r="DE117" s="353" t="str">
        <f ca="1">+IF(OFFSET('Sanitation Data'!$H$28,0,10*ROW('Sanitation Data'!H111))="","",OFFSET('Sanitation Data'!$H$28,0,10*ROW('Sanitation Data'!H111)))</f>
        <v/>
      </c>
      <c r="DF117" s="353" t="str">
        <f ca="1">+IF(OFFSET('Sanitation Data'!$H$29,0,10*ROW('Sanitation Data'!H111))="","",OFFSET('Sanitation Data'!$H$29,0,10*ROW('Sanitation Data'!H111)))</f>
        <v/>
      </c>
      <c r="DG117" s="353" t="str">
        <f ca="1">+IF(OFFSET('Sanitation Data'!$H$30,0,10*ROW('Sanitation Data'!H111))="","",OFFSET('Sanitation Data'!$H$30,0,10*ROW('Sanitation Data'!H111)))</f>
        <v/>
      </c>
      <c r="DH117" s="353" t="str">
        <f ca="1">+IF(OFFSET('Sanitation Data'!$H$31,0,10*ROW('Sanitation Data'!H111))="","",OFFSET('Sanitation Data'!$H$31,0,10*ROW('Sanitation Data'!H111)))</f>
        <v/>
      </c>
      <c r="DI117" s="353" t="str">
        <f ca="1">+IF(OFFSET('Sanitation Data'!$H$32,0,10*ROW('Sanitation Data'!H111))="","",OFFSET('Sanitation Data'!$H$32,0,10*ROW('Sanitation Data'!H111)))</f>
        <v/>
      </c>
      <c r="DJ117" s="353" t="str">
        <f ca="1">+IF(OFFSET('Sanitation Data'!$I$28,0,10*ROW('Sanitation Data'!I111))="","",OFFSET('Sanitation Data'!$I$28,0,10*ROW('Sanitation Data'!I111)))</f>
        <v/>
      </c>
      <c r="DK117" s="353" t="str">
        <f ca="1">+IF(OFFSET('Sanitation Data'!$I$29,0,10*ROW('Sanitation Data'!I111))="","",OFFSET('Sanitation Data'!$I$29,0,10*ROW('Sanitation Data'!I111)))</f>
        <v/>
      </c>
      <c r="DL117" s="353" t="str">
        <f ca="1">+IF(OFFSET('Sanitation Data'!$I$30,0,10*ROW('Sanitation Data'!I111))="","",OFFSET('Sanitation Data'!$I$30,0,10*ROW('Sanitation Data'!I111)))</f>
        <v/>
      </c>
      <c r="DM117" s="353" t="str">
        <f ca="1">+IF(OFFSET('Sanitation Data'!$I$31,0,10*ROW('Sanitation Data'!I111))="","",OFFSET('Sanitation Data'!$I$31,0,10*ROW('Sanitation Data'!I111)))</f>
        <v/>
      </c>
      <c r="DN117" s="353" t="str">
        <f ca="1">+IF(OFFSET('Sanitation Data'!$I$32,0,10*ROW('Sanitation Data'!I111))="","",OFFSET('Sanitation Data'!$I$32,0,10*ROW('Sanitation Data'!I111)))</f>
        <v/>
      </c>
      <c r="DO117" s="353" t="str">
        <f ca="1">+IF(OFFSET('Hygiene Data'!$D$11,0,10*ROW('Hygiene Data'!D111))="","",OFFSET('Hygiene Data'!$D$11,0,10*ROW('Hygiene Data'!D111)))</f>
        <v/>
      </c>
      <c r="DP117" s="353" t="str">
        <f ca="1">+IF(OFFSET('Hygiene Data'!$D$12,0,10*ROW('Hygiene Data'!D111))="","",OFFSET('Hygiene Data'!$D$12,0,10*ROW('Hygiene Data'!D111)))</f>
        <v/>
      </c>
      <c r="DQ117" s="353" t="str">
        <f ca="1">+IF(OFFSET('Hygiene Data'!$D$13,0,10*ROW('Hygiene Data'!D111))="","",OFFSET('Hygiene Data'!$D$13,0,10*ROW('Hygiene Data'!D111)))</f>
        <v/>
      </c>
      <c r="DR117" s="353" t="str">
        <f ca="1">+IF(OFFSET('Hygiene Data'!$E$11,0,10*ROW('Hygiene Data'!E111))="","",OFFSET('Hygiene Data'!$E$11,0,10*ROW('Hygiene Data'!E111)))</f>
        <v/>
      </c>
      <c r="DS117" s="353" t="str">
        <f ca="1">+IF(OFFSET('Hygiene Data'!$E$12,0,10*ROW('Hygiene Data'!E111))="","",OFFSET('Hygiene Data'!$E$12,0,10*ROW('Hygiene Data'!E111)))</f>
        <v/>
      </c>
      <c r="DT117" s="353" t="str">
        <f ca="1">+IF(OFFSET('Hygiene Data'!$E$13,0,10*ROW('Hygiene Data'!E111))="","",OFFSET('Hygiene Data'!$E$13,0,10*ROW('Hygiene Data'!E111)))</f>
        <v/>
      </c>
      <c r="DU117" s="353" t="str">
        <f ca="1">+IF(OFFSET('Hygiene Data'!$F$11,0,10*ROW('Hygiene Data'!F111))="","",OFFSET('Hygiene Data'!$F$11,0,10*ROW('Hygiene Data'!F111)))</f>
        <v/>
      </c>
      <c r="DV117" s="353" t="str">
        <f ca="1">+IF(OFFSET('Hygiene Data'!$F$12,0,10*ROW('Hygiene Data'!F111))="","",OFFSET('Hygiene Data'!$F$12,0,10*ROW('Hygiene Data'!F111)))</f>
        <v/>
      </c>
      <c r="DW117" s="353" t="str">
        <f ca="1">+IF(OFFSET('Hygiene Data'!$F$13,0,10*ROW('Hygiene Data'!F111))="","",OFFSET('Hygiene Data'!$F$13,0,10*ROW('Hygiene Data'!F111)))</f>
        <v/>
      </c>
      <c r="DX117" s="353" t="str">
        <f ca="1">+IF(OFFSET('Hygiene Data'!$G$11,0,10*ROW('Hygiene Data'!G111))="","",OFFSET('Hygiene Data'!$G$11,0,10*ROW('Hygiene Data'!G111)))</f>
        <v/>
      </c>
      <c r="DY117" s="353" t="str">
        <f ca="1">+IF(OFFSET('Hygiene Data'!$G$12,0,10*ROW('Hygiene Data'!G111))="","",OFFSET('Hygiene Data'!$G$12,0,10*ROW('Hygiene Data'!G111)))</f>
        <v/>
      </c>
      <c r="DZ117" s="353" t="str">
        <f ca="1">+IF(OFFSET('Hygiene Data'!$G$13,0,10*ROW('Hygiene Data'!G111))="","",OFFSET('Hygiene Data'!$G$13,0,10*ROW('Hygiene Data'!G111)))</f>
        <v/>
      </c>
      <c r="EA117" s="353" t="str">
        <f ca="1">+IF(OFFSET('Hygiene Data'!$H$11,0,10*ROW('Hygiene Data'!H111))="","",OFFSET('Hygiene Data'!$H$11,0,10*ROW('Hygiene Data'!H111)))</f>
        <v/>
      </c>
      <c r="EB117" s="353" t="str">
        <f ca="1">+IF(OFFSET('Hygiene Data'!$H$12,0,10*ROW('Hygiene Data'!H111))="","",OFFSET('Hygiene Data'!$H$12,0,10*ROW('Hygiene Data'!H111)))</f>
        <v/>
      </c>
      <c r="EC117" s="353" t="str">
        <f ca="1">+IF(OFFSET('Hygiene Data'!$H$13,0,10*ROW('Hygiene Data'!H111))="","",OFFSET('Hygiene Data'!$H$13,0,10*ROW('Hygiene Data'!H111)))</f>
        <v/>
      </c>
      <c r="ED117" s="353" t="str">
        <f ca="1">+IF(OFFSET('Hygiene Data'!$I$11,0,10*ROW('Hygiene Data'!I111))="","",OFFSET('Hygiene Data'!$I$11,0,10*ROW('Hygiene Data'!I111)))</f>
        <v/>
      </c>
      <c r="EE117" s="353" t="str">
        <f ca="1">+IF(OFFSET('Hygiene Data'!$I$12,0,10*ROW('Hygiene Data'!I111))="","",OFFSET('Hygiene Data'!$I$12,0,10*ROW('Hygiene Data'!I111)))</f>
        <v/>
      </c>
      <c r="EF117" s="353" t="str">
        <f ca="1">+IF(OFFSET('Hygiene Data'!$I$13,0,10*ROW('Hygiene Data'!I111))="","",OFFSET('Hygiene Data'!$I$13,0,10*ROW('Hygiene Data'!I111)))</f>
        <v/>
      </c>
    </row>
    <row r="118" spans="1:136" x14ac:dyDescent="0.25">
      <c r="A118" s="462" t="str">
        <f ca="1">+IF(OFFSET('Water Data'!$B$2,0,10*ROW('Water Data'!E112))="","",OFFSET('Water Data'!$B$2,0,10*ROW('Water Data'!E112)))</f>
        <v/>
      </c>
      <c r="B118" s="46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89" t="str">
        <f t="shared" ca="1" si="1"/>
        <v/>
      </c>
      <c r="D118" s="49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6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3" t="str">
        <f ca="1">+IF(OFFSET('Water Data'!$D$27,0,10*ROW('Water Data'!D112))="","",OFFSET('Water Data'!$D$27,0,10*ROW('Water Data'!D112)))</f>
        <v/>
      </c>
      <c r="BT118" s="353" t="str">
        <f ca="1">+IF(OFFSET('Water Data'!$D$28,0,10*ROW('Water Data'!D112))="","",OFFSET('Water Data'!$D$28,0,10*ROW('Water Data'!D112)))</f>
        <v/>
      </c>
      <c r="BU118" s="353" t="str">
        <f ca="1">+IF(OFFSET('Water Data'!$D$29,0,10*ROW('Water Data'!D112))="","",OFFSET('Water Data'!$D$29,0,10*ROW('Water Data'!D112)))</f>
        <v/>
      </c>
      <c r="BV118" s="353" t="str">
        <f ca="1">+IF(OFFSET('Water Data'!$E$27,0,10*ROW('Water Data'!E112))="","",OFFSET('Water Data'!$E$27,0,10*ROW('Water Data'!E112)))</f>
        <v/>
      </c>
      <c r="BW118" s="353" t="str">
        <f ca="1">+IF(OFFSET('Water Data'!$E$28,0,10*ROW('Water Data'!E112))="","",OFFSET('Water Data'!$E$28,0,10*ROW('Water Data'!E112)))</f>
        <v/>
      </c>
      <c r="BX118" s="353" t="str">
        <f ca="1">+IF(OFFSET('Water Data'!$E$29,0,10*ROW('Water Data'!E112))="","",OFFSET('Water Data'!$E$29,0,10*ROW('Water Data'!E112)))</f>
        <v/>
      </c>
      <c r="BY118" s="353" t="str">
        <f ca="1">+IF(OFFSET('Water Data'!$F$27,0,10*ROW('Water Data'!F112))="","",OFFSET('Water Data'!$F$27,0,10*ROW('Water Data'!F112)))</f>
        <v/>
      </c>
      <c r="BZ118" s="353" t="str">
        <f ca="1">+IF(OFFSET('Water Data'!$F$28,0,10*ROW('Water Data'!F112))="","",OFFSET('Water Data'!$F$28,0,10*ROW('Water Data'!F112)))</f>
        <v/>
      </c>
      <c r="CA118" s="353" t="str">
        <f ca="1">+IF(OFFSET('Water Data'!$F$29,0,10*ROW('Water Data'!F112))="","",OFFSET('Water Data'!$F$29,0,10*ROW('Water Data'!F112)))</f>
        <v/>
      </c>
      <c r="CB118" s="353" t="str">
        <f ca="1">+IF(OFFSET('Water Data'!$G$27,0,10*ROW('Water Data'!G112))="","",OFFSET('Water Data'!$G$27,0,10*ROW('Water Data'!G112)))</f>
        <v/>
      </c>
      <c r="CC118" s="353" t="str">
        <f ca="1">+IF(OFFSET('Water Data'!$G$28,0,10*ROW('Water Data'!G112))="","",OFFSET('Water Data'!$G$28,0,10*ROW('Water Data'!G112)))</f>
        <v/>
      </c>
      <c r="CD118" s="353" t="str">
        <f ca="1">+IF(OFFSET('Water Data'!$G$29,0,10*ROW('Water Data'!G112))="","",OFFSET('Water Data'!$G$29,0,10*ROW('Water Data'!G112)))</f>
        <v/>
      </c>
      <c r="CE118" s="353" t="str">
        <f ca="1">+IF(OFFSET('Water Data'!$H$27,0,10*ROW('Water Data'!H112))="","",OFFSET('Water Data'!$H$27,0,10*ROW('Water Data'!H112)))</f>
        <v/>
      </c>
      <c r="CF118" s="353" t="str">
        <f ca="1">+IF(OFFSET('Water Data'!$H$28,0,10*ROW('Water Data'!H112))="","",OFFSET('Water Data'!$H$28,0,10*ROW('Water Data'!H112)))</f>
        <v/>
      </c>
      <c r="CG118" s="353" t="str">
        <f ca="1">+IF(OFFSET('Water Data'!$H$29,0,10*ROW('Water Data'!H112))="","",OFFSET('Water Data'!$H$29,0,10*ROW('Water Data'!H112)))</f>
        <v/>
      </c>
      <c r="CH118" s="353" t="str">
        <f ca="1">+IF(OFFSET('Water Data'!$I$27,0,10*ROW('Water Data'!I112))="","",OFFSET('Water Data'!$I$27,0,10*ROW('Water Data'!I112)))</f>
        <v/>
      </c>
      <c r="CI118" s="353" t="str">
        <f ca="1">+IF(OFFSET('Water Data'!$I$28,0,10*ROW('Water Data'!I112))="","",OFFSET('Water Data'!$I$28,0,10*ROW('Water Data'!I112)))</f>
        <v/>
      </c>
      <c r="CJ118" s="353" t="str">
        <f ca="1">+IF(OFFSET('Water Data'!$I$29,0,10*ROW('Water Data'!I112))="","",OFFSET('Water Data'!$I$29,0,10*ROW('Water Data'!I112)))</f>
        <v/>
      </c>
      <c r="CK118" s="353" t="str">
        <f ca="1">+IF(OFFSET('Sanitation Data'!$D$28,0,10*ROW('Sanitation Data'!D112))="","",OFFSET('Sanitation Data'!$D$28,0,10*ROW('Sanitation Data'!D112)))</f>
        <v/>
      </c>
      <c r="CL118" s="353" t="str">
        <f ca="1">+IF(OFFSET('Sanitation Data'!$D$29,0,10*ROW('Sanitation Data'!D112))="","",OFFSET('Sanitation Data'!$D$29,0,10*ROW('Sanitation Data'!D112)))</f>
        <v/>
      </c>
      <c r="CM118" s="353" t="str">
        <f ca="1">+IF(OFFSET('Sanitation Data'!$D$30,0,10*ROW('Sanitation Data'!D112))="","",OFFSET('Sanitation Data'!$D$30,0,10*ROW('Sanitation Data'!D112)))</f>
        <v/>
      </c>
      <c r="CN118" s="353" t="str">
        <f ca="1">+IF(OFFSET('Sanitation Data'!$D$31,0,10*ROW('Sanitation Data'!D112))="","",OFFSET('Sanitation Data'!$D$31,0,10*ROW('Sanitation Data'!D112)))</f>
        <v/>
      </c>
      <c r="CO118" s="353" t="str">
        <f ca="1">+IF(OFFSET('Sanitation Data'!$D$32,0,10*ROW('Sanitation Data'!D112))="","",OFFSET('Sanitation Data'!$D$32,0,10*ROW('Sanitation Data'!D112)))</f>
        <v/>
      </c>
      <c r="CP118" s="353" t="str">
        <f ca="1">+IF(OFFSET('Sanitation Data'!$E$28,0,10*ROW('Sanitation Data'!E112))="","",OFFSET('Sanitation Data'!$E$28,0,10*ROW('Sanitation Data'!E112)))</f>
        <v/>
      </c>
      <c r="CQ118" s="353" t="str">
        <f ca="1">+IF(OFFSET('Sanitation Data'!$E$29,0,10*ROW('Sanitation Data'!E112))="","",OFFSET('Sanitation Data'!$E$29,0,10*ROW('Sanitation Data'!E112)))</f>
        <v/>
      </c>
      <c r="CR118" s="353" t="str">
        <f ca="1">+IF(OFFSET('Sanitation Data'!$E$30,0,10*ROW('Sanitation Data'!E112))="","",OFFSET('Sanitation Data'!$E$30,0,10*ROW('Sanitation Data'!E112)))</f>
        <v/>
      </c>
      <c r="CS118" s="353" t="str">
        <f ca="1">+IF(OFFSET('Sanitation Data'!$E$31,0,10*ROW('Sanitation Data'!E112))="","",OFFSET('Sanitation Data'!$E$31,0,10*ROW('Sanitation Data'!E112)))</f>
        <v/>
      </c>
      <c r="CT118" s="353" t="str">
        <f ca="1">+IF(OFFSET('Sanitation Data'!$E$32,0,10*ROW('Sanitation Data'!E112))="","",OFFSET('Sanitation Data'!$E$32,0,10*ROW('Sanitation Data'!E112)))</f>
        <v/>
      </c>
      <c r="CU118" s="353" t="str">
        <f ca="1">+IF(OFFSET('Sanitation Data'!$F$28,0,10*ROW('Sanitation Data'!F112))="","",OFFSET('Sanitation Data'!$F$28,0,10*ROW('Sanitation Data'!F112)))</f>
        <v/>
      </c>
      <c r="CV118" s="353" t="str">
        <f ca="1">+IF(OFFSET('Sanitation Data'!$F$29,0,10*ROW('Sanitation Data'!F112))="","",OFFSET('Sanitation Data'!$F$29,0,10*ROW('Sanitation Data'!F112)))</f>
        <v/>
      </c>
      <c r="CW118" s="353" t="str">
        <f ca="1">+IF(OFFSET('Sanitation Data'!$F$30,0,10*ROW('Sanitation Data'!F112))="","",OFFSET('Sanitation Data'!$F$30,0,10*ROW('Sanitation Data'!F112)))</f>
        <v/>
      </c>
      <c r="CX118" s="353" t="str">
        <f ca="1">+IF(OFFSET('Sanitation Data'!$F$31,0,10*ROW('Sanitation Data'!F112))="","",OFFSET('Sanitation Data'!$F$31,0,10*ROW('Sanitation Data'!F112)))</f>
        <v/>
      </c>
      <c r="CY118" s="353" t="str">
        <f ca="1">+IF(OFFSET('Sanitation Data'!$F$32,0,10*ROW('Sanitation Data'!F112))="","",OFFSET('Sanitation Data'!$F$32,0,10*ROW('Sanitation Data'!F112)))</f>
        <v/>
      </c>
      <c r="CZ118" s="353" t="str">
        <f ca="1">+IF(OFFSET('Sanitation Data'!$G$28,0,10*ROW('Sanitation Data'!G112))="","",OFFSET('Sanitation Data'!$G$28,0,10*ROW('Sanitation Data'!G112)))</f>
        <v/>
      </c>
      <c r="DA118" s="353" t="str">
        <f ca="1">+IF(OFFSET('Sanitation Data'!$G$29,0,10*ROW('Sanitation Data'!G112))="","",OFFSET('Sanitation Data'!$G$29,0,10*ROW('Sanitation Data'!G112)))</f>
        <v/>
      </c>
      <c r="DB118" s="353" t="str">
        <f ca="1">+IF(OFFSET('Sanitation Data'!$G$30,0,10*ROW('Sanitation Data'!G112))="","",OFFSET('Sanitation Data'!$G$30,0,10*ROW('Sanitation Data'!G112)))</f>
        <v/>
      </c>
      <c r="DC118" s="353" t="str">
        <f ca="1">+IF(OFFSET('Sanitation Data'!$G$31,0,10*ROW('Sanitation Data'!G112))="","",OFFSET('Sanitation Data'!$G$31,0,10*ROW('Sanitation Data'!G112)))</f>
        <v/>
      </c>
      <c r="DD118" s="353" t="str">
        <f ca="1">+IF(OFFSET('Sanitation Data'!$G$32,0,10*ROW('Sanitation Data'!G112))="","",OFFSET('Sanitation Data'!$G$32,0,10*ROW('Sanitation Data'!G112)))</f>
        <v/>
      </c>
      <c r="DE118" s="353" t="str">
        <f ca="1">+IF(OFFSET('Sanitation Data'!$H$28,0,10*ROW('Sanitation Data'!H112))="","",OFFSET('Sanitation Data'!$H$28,0,10*ROW('Sanitation Data'!H112)))</f>
        <v/>
      </c>
      <c r="DF118" s="353" t="str">
        <f ca="1">+IF(OFFSET('Sanitation Data'!$H$29,0,10*ROW('Sanitation Data'!H112))="","",OFFSET('Sanitation Data'!$H$29,0,10*ROW('Sanitation Data'!H112)))</f>
        <v/>
      </c>
      <c r="DG118" s="353" t="str">
        <f ca="1">+IF(OFFSET('Sanitation Data'!$H$30,0,10*ROW('Sanitation Data'!H112))="","",OFFSET('Sanitation Data'!$H$30,0,10*ROW('Sanitation Data'!H112)))</f>
        <v/>
      </c>
      <c r="DH118" s="353" t="str">
        <f ca="1">+IF(OFFSET('Sanitation Data'!$H$31,0,10*ROW('Sanitation Data'!H112))="","",OFFSET('Sanitation Data'!$H$31,0,10*ROW('Sanitation Data'!H112)))</f>
        <v/>
      </c>
      <c r="DI118" s="353" t="str">
        <f ca="1">+IF(OFFSET('Sanitation Data'!$H$32,0,10*ROW('Sanitation Data'!H112))="","",OFFSET('Sanitation Data'!$H$32,0,10*ROW('Sanitation Data'!H112)))</f>
        <v/>
      </c>
      <c r="DJ118" s="353" t="str">
        <f ca="1">+IF(OFFSET('Sanitation Data'!$I$28,0,10*ROW('Sanitation Data'!I112))="","",OFFSET('Sanitation Data'!$I$28,0,10*ROW('Sanitation Data'!I112)))</f>
        <v/>
      </c>
      <c r="DK118" s="353" t="str">
        <f ca="1">+IF(OFFSET('Sanitation Data'!$I$29,0,10*ROW('Sanitation Data'!I112))="","",OFFSET('Sanitation Data'!$I$29,0,10*ROW('Sanitation Data'!I112)))</f>
        <v/>
      </c>
      <c r="DL118" s="353" t="str">
        <f ca="1">+IF(OFFSET('Sanitation Data'!$I$30,0,10*ROW('Sanitation Data'!I112))="","",OFFSET('Sanitation Data'!$I$30,0,10*ROW('Sanitation Data'!I112)))</f>
        <v/>
      </c>
      <c r="DM118" s="353" t="str">
        <f ca="1">+IF(OFFSET('Sanitation Data'!$I$31,0,10*ROW('Sanitation Data'!I112))="","",OFFSET('Sanitation Data'!$I$31,0,10*ROW('Sanitation Data'!I112)))</f>
        <v/>
      </c>
      <c r="DN118" s="353" t="str">
        <f ca="1">+IF(OFFSET('Sanitation Data'!$I$32,0,10*ROW('Sanitation Data'!I112))="","",OFFSET('Sanitation Data'!$I$32,0,10*ROW('Sanitation Data'!I112)))</f>
        <v/>
      </c>
      <c r="DO118" s="353" t="str">
        <f ca="1">+IF(OFFSET('Hygiene Data'!$D$11,0,10*ROW('Hygiene Data'!D112))="","",OFFSET('Hygiene Data'!$D$11,0,10*ROW('Hygiene Data'!D112)))</f>
        <v/>
      </c>
      <c r="DP118" s="353" t="str">
        <f ca="1">+IF(OFFSET('Hygiene Data'!$D$12,0,10*ROW('Hygiene Data'!D112))="","",OFFSET('Hygiene Data'!$D$12,0,10*ROW('Hygiene Data'!D112)))</f>
        <v/>
      </c>
      <c r="DQ118" s="353" t="str">
        <f ca="1">+IF(OFFSET('Hygiene Data'!$D$13,0,10*ROW('Hygiene Data'!D112))="","",OFFSET('Hygiene Data'!$D$13,0,10*ROW('Hygiene Data'!D112)))</f>
        <v/>
      </c>
      <c r="DR118" s="353" t="str">
        <f ca="1">+IF(OFFSET('Hygiene Data'!$E$11,0,10*ROW('Hygiene Data'!E112))="","",OFFSET('Hygiene Data'!$E$11,0,10*ROW('Hygiene Data'!E112)))</f>
        <v/>
      </c>
      <c r="DS118" s="353" t="str">
        <f ca="1">+IF(OFFSET('Hygiene Data'!$E$12,0,10*ROW('Hygiene Data'!E112))="","",OFFSET('Hygiene Data'!$E$12,0,10*ROW('Hygiene Data'!E112)))</f>
        <v/>
      </c>
      <c r="DT118" s="353" t="str">
        <f ca="1">+IF(OFFSET('Hygiene Data'!$E$13,0,10*ROW('Hygiene Data'!E112))="","",OFFSET('Hygiene Data'!$E$13,0,10*ROW('Hygiene Data'!E112)))</f>
        <v/>
      </c>
      <c r="DU118" s="353" t="str">
        <f ca="1">+IF(OFFSET('Hygiene Data'!$F$11,0,10*ROW('Hygiene Data'!F112))="","",OFFSET('Hygiene Data'!$F$11,0,10*ROW('Hygiene Data'!F112)))</f>
        <v/>
      </c>
      <c r="DV118" s="353" t="str">
        <f ca="1">+IF(OFFSET('Hygiene Data'!$F$12,0,10*ROW('Hygiene Data'!F112))="","",OFFSET('Hygiene Data'!$F$12,0,10*ROW('Hygiene Data'!F112)))</f>
        <v/>
      </c>
      <c r="DW118" s="353" t="str">
        <f ca="1">+IF(OFFSET('Hygiene Data'!$F$13,0,10*ROW('Hygiene Data'!F112))="","",OFFSET('Hygiene Data'!$F$13,0,10*ROW('Hygiene Data'!F112)))</f>
        <v/>
      </c>
      <c r="DX118" s="353" t="str">
        <f ca="1">+IF(OFFSET('Hygiene Data'!$G$11,0,10*ROW('Hygiene Data'!G112))="","",OFFSET('Hygiene Data'!$G$11,0,10*ROW('Hygiene Data'!G112)))</f>
        <v/>
      </c>
      <c r="DY118" s="353" t="str">
        <f ca="1">+IF(OFFSET('Hygiene Data'!$G$12,0,10*ROW('Hygiene Data'!G112))="","",OFFSET('Hygiene Data'!$G$12,0,10*ROW('Hygiene Data'!G112)))</f>
        <v/>
      </c>
      <c r="DZ118" s="353" t="str">
        <f ca="1">+IF(OFFSET('Hygiene Data'!$G$13,0,10*ROW('Hygiene Data'!G112))="","",OFFSET('Hygiene Data'!$G$13,0,10*ROW('Hygiene Data'!G112)))</f>
        <v/>
      </c>
      <c r="EA118" s="353" t="str">
        <f ca="1">+IF(OFFSET('Hygiene Data'!$H$11,0,10*ROW('Hygiene Data'!H112))="","",OFFSET('Hygiene Data'!$H$11,0,10*ROW('Hygiene Data'!H112)))</f>
        <v/>
      </c>
      <c r="EB118" s="353" t="str">
        <f ca="1">+IF(OFFSET('Hygiene Data'!$H$12,0,10*ROW('Hygiene Data'!H112))="","",OFFSET('Hygiene Data'!$H$12,0,10*ROW('Hygiene Data'!H112)))</f>
        <v/>
      </c>
      <c r="EC118" s="353" t="str">
        <f ca="1">+IF(OFFSET('Hygiene Data'!$H$13,0,10*ROW('Hygiene Data'!H112))="","",OFFSET('Hygiene Data'!$H$13,0,10*ROW('Hygiene Data'!H112)))</f>
        <v/>
      </c>
      <c r="ED118" s="353" t="str">
        <f ca="1">+IF(OFFSET('Hygiene Data'!$I$11,0,10*ROW('Hygiene Data'!I112))="","",OFFSET('Hygiene Data'!$I$11,0,10*ROW('Hygiene Data'!I112)))</f>
        <v/>
      </c>
      <c r="EE118" s="353" t="str">
        <f ca="1">+IF(OFFSET('Hygiene Data'!$I$12,0,10*ROW('Hygiene Data'!I112))="","",OFFSET('Hygiene Data'!$I$12,0,10*ROW('Hygiene Data'!I112)))</f>
        <v/>
      </c>
      <c r="EF118" s="353" t="str">
        <f ca="1">+IF(OFFSET('Hygiene Data'!$I$13,0,10*ROW('Hygiene Data'!I112))="","",OFFSET('Hygiene Data'!$I$13,0,10*ROW('Hygiene Data'!I112)))</f>
        <v/>
      </c>
    </row>
    <row r="119" spans="1:136" x14ac:dyDescent="0.25">
      <c r="A119" s="462" t="str">
        <f ca="1">+IF(OFFSET('Water Data'!$B$2,0,10*ROW('Water Data'!E113))="","",OFFSET('Water Data'!$B$2,0,10*ROW('Water Data'!E113)))</f>
        <v/>
      </c>
      <c r="B119" s="46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89" t="str">
        <f t="shared" ca="1" si="1"/>
        <v/>
      </c>
      <c r="D119" s="49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6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3" t="str">
        <f ca="1">+IF(OFFSET('Water Data'!$D$27,0,10*ROW('Water Data'!D113))="","",OFFSET('Water Data'!$D$27,0,10*ROW('Water Data'!D113)))</f>
        <v/>
      </c>
      <c r="BT119" s="353" t="str">
        <f ca="1">+IF(OFFSET('Water Data'!$D$28,0,10*ROW('Water Data'!D113))="","",OFFSET('Water Data'!$D$28,0,10*ROW('Water Data'!D113)))</f>
        <v/>
      </c>
      <c r="BU119" s="353" t="str">
        <f ca="1">+IF(OFFSET('Water Data'!$D$29,0,10*ROW('Water Data'!D113))="","",OFFSET('Water Data'!$D$29,0,10*ROW('Water Data'!D113)))</f>
        <v/>
      </c>
      <c r="BV119" s="353" t="str">
        <f ca="1">+IF(OFFSET('Water Data'!$E$27,0,10*ROW('Water Data'!E113))="","",OFFSET('Water Data'!$E$27,0,10*ROW('Water Data'!E113)))</f>
        <v/>
      </c>
      <c r="BW119" s="353" t="str">
        <f ca="1">+IF(OFFSET('Water Data'!$E$28,0,10*ROW('Water Data'!E113))="","",OFFSET('Water Data'!$E$28,0,10*ROW('Water Data'!E113)))</f>
        <v/>
      </c>
      <c r="BX119" s="353" t="str">
        <f ca="1">+IF(OFFSET('Water Data'!$E$29,0,10*ROW('Water Data'!E113))="","",OFFSET('Water Data'!$E$29,0,10*ROW('Water Data'!E113)))</f>
        <v/>
      </c>
      <c r="BY119" s="353" t="str">
        <f ca="1">+IF(OFFSET('Water Data'!$F$27,0,10*ROW('Water Data'!F113))="","",OFFSET('Water Data'!$F$27,0,10*ROW('Water Data'!F113)))</f>
        <v/>
      </c>
      <c r="BZ119" s="353" t="str">
        <f ca="1">+IF(OFFSET('Water Data'!$F$28,0,10*ROW('Water Data'!F113))="","",OFFSET('Water Data'!$F$28,0,10*ROW('Water Data'!F113)))</f>
        <v/>
      </c>
      <c r="CA119" s="353" t="str">
        <f ca="1">+IF(OFFSET('Water Data'!$F$29,0,10*ROW('Water Data'!F113))="","",OFFSET('Water Data'!$F$29,0,10*ROW('Water Data'!F113)))</f>
        <v/>
      </c>
      <c r="CB119" s="353" t="str">
        <f ca="1">+IF(OFFSET('Water Data'!$G$27,0,10*ROW('Water Data'!G113))="","",OFFSET('Water Data'!$G$27,0,10*ROW('Water Data'!G113)))</f>
        <v/>
      </c>
      <c r="CC119" s="353" t="str">
        <f ca="1">+IF(OFFSET('Water Data'!$G$28,0,10*ROW('Water Data'!G113))="","",OFFSET('Water Data'!$G$28,0,10*ROW('Water Data'!G113)))</f>
        <v/>
      </c>
      <c r="CD119" s="353" t="str">
        <f ca="1">+IF(OFFSET('Water Data'!$G$29,0,10*ROW('Water Data'!G113))="","",OFFSET('Water Data'!$G$29,0,10*ROW('Water Data'!G113)))</f>
        <v/>
      </c>
      <c r="CE119" s="353" t="str">
        <f ca="1">+IF(OFFSET('Water Data'!$H$27,0,10*ROW('Water Data'!H113))="","",OFFSET('Water Data'!$H$27,0,10*ROW('Water Data'!H113)))</f>
        <v/>
      </c>
      <c r="CF119" s="353" t="str">
        <f ca="1">+IF(OFFSET('Water Data'!$H$28,0,10*ROW('Water Data'!H113))="","",OFFSET('Water Data'!$H$28,0,10*ROW('Water Data'!H113)))</f>
        <v/>
      </c>
      <c r="CG119" s="353" t="str">
        <f ca="1">+IF(OFFSET('Water Data'!$H$29,0,10*ROW('Water Data'!H113))="","",OFFSET('Water Data'!$H$29,0,10*ROW('Water Data'!H113)))</f>
        <v/>
      </c>
      <c r="CH119" s="353" t="str">
        <f ca="1">+IF(OFFSET('Water Data'!$I$27,0,10*ROW('Water Data'!I113))="","",OFFSET('Water Data'!$I$27,0,10*ROW('Water Data'!I113)))</f>
        <v/>
      </c>
      <c r="CI119" s="353" t="str">
        <f ca="1">+IF(OFFSET('Water Data'!$I$28,0,10*ROW('Water Data'!I113))="","",OFFSET('Water Data'!$I$28,0,10*ROW('Water Data'!I113)))</f>
        <v/>
      </c>
      <c r="CJ119" s="353" t="str">
        <f ca="1">+IF(OFFSET('Water Data'!$I$29,0,10*ROW('Water Data'!I113))="","",OFFSET('Water Data'!$I$29,0,10*ROW('Water Data'!I113)))</f>
        <v/>
      </c>
      <c r="CK119" s="353" t="str">
        <f ca="1">+IF(OFFSET('Sanitation Data'!$D$28,0,10*ROW('Sanitation Data'!D113))="","",OFFSET('Sanitation Data'!$D$28,0,10*ROW('Sanitation Data'!D113)))</f>
        <v/>
      </c>
      <c r="CL119" s="353" t="str">
        <f ca="1">+IF(OFFSET('Sanitation Data'!$D$29,0,10*ROW('Sanitation Data'!D113))="","",OFFSET('Sanitation Data'!$D$29,0,10*ROW('Sanitation Data'!D113)))</f>
        <v/>
      </c>
      <c r="CM119" s="353" t="str">
        <f ca="1">+IF(OFFSET('Sanitation Data'!$D$30,0,10*ROW('Sanitation Data'!D113))="","",OFFSET('Sanitation Data'!$D$30,0,10*ROW('Sanitation Data'!D113)))</f>
        <v/>
      </c>
      <c r="CN119" s="353" t="str">
        <f ca="1">+IF(OFFSET('Sanitation Data'!$D$31,0,10*ROW('Sanitation Data'!D113))="","",OFFSET('Sanitation Data'!$D$31,0,10*ROW('Sanitation Data'!D113)))</f>
        <v/>
      </c>
      <c r="CO119" s="353" t="str">
        <f ca="1">+IF(OFFSET('Sanitation Data'!$D$32,0,10*ROW('Sanitation Data'!D113))="","",OFFSET('Sanitation Data'!$D$32,0,10*ROW('Sanitation Data'!D113)))</f>
        <v/>
      </c>
      <c r="CP119" s="353" t="str">
        <f ca="1">+IF(OFFSET('Sanitation Data'!$E$28,0,10*ROW('Sanitation Data'!E113))="","",OFFSET('Sanitation Data'!$E$28,0,10*ROW('Sanitation Data'!E113)))</f>
        <v/>
      </c>
      <c r="CQ119" s="353" t="str">
        <f ca="1">+IF(OFFSET('Sanitation Data'!$E$29,0,10*ROW('Sanitation Data'!E113))="","",OFFSET('Sanitation Data'!$E$29,0,10*ROW('Sanitation Data'!E113)))</f>
        <v/>
      </c>
      <c r="CR119" s="353" t="str">
        <f ca="1">+IF(OFFSET('Sanitation Data'!$E$30,0,10*ROW('Sanitation Data'!E113))="","",OFFSET('Sanitation Data'!$E$30,0,10*ROW('Sanitation Data'!E113)))</f>
        <v/>
      </c>
      <c r="CS119" s="353" t="str">
        <f ca="1">+IF(OFFSET('Sanitation Data'!$E$31,0,10*ROW('Sanitation Data'!E113))="","",OFFSET('Sanitation Data'!$E$31,0,10*ROW('Sanitation Data'!E113)))</f>
        <v/>
      </c>
      <c r="CT119" s="353" t="str">
        <f ca="1">+IF(OFFSET('Sanitation Data'!$E$32,0,10*ROW('Sanitation Data'!E113))="","",OFFSET('Sanitation Data'!$E$32,0,10*ROW('Sanitation Data'!E113)))</f>
        <v/>
      </c>
      <c r="CU119" s="353" t="str">
        <f ca="1">+IF(OFFSET('Sanitation Data'!$F$28,0,10*ROW('Sanitation Data'!F113))="","",OFFSET('Sanitation Data'!$F$28,0,10*ROW('Sanitation Data'!F113)))</f>
        <v/>
      </c>
      <c r="CV119" s="353" t="str">
        <f ca="1">+IF(OFFSET('Sanitation Data'!$F$29,0,10*ROW('Sanitation Data'!F113))="","",OFFSET('Sanitation Data'!$F$29,0,10*ROW('Sanitation Data'!F113)))</f>
        <v/>
      </c>
      <c r="CW119" s="353" t="str">
        <f ca="1">+IF(OFFSET('Sanitation Data'!$F$30,0,10*ROW('Sanitation Data'!F113))="","",OFFSET('Sanitation Data'!$F$30,0,10*ROW('Sanitation Data'!F113)))</f>
        <v/>
      </c>
      <c r="CX119" s="353" t="str">
        <f ca="1">+IF(OFFSET('Sanitation Data'!$F$31,0,10*ROW('Sanitation Data'!F113))="","",OFFSET('Sanitation Data'!$F$31,0,10*ROW('Sanitation Data'!F113)))</f>
        <v/>
      </c>
      <c r="CY119" s="353" t="str">
        <f ca="1">+IF(OFFSET('Sanitation Data'!$F$32,0,10*ROW('Sanitation Data'!F113))="","",OFFSET('Sanitation Data'!$F$32,0,10*ROW('Sanitation Data'!F113)))</f>
        <v/>
      </c>
      <c r="CZ119" s="353" t="str">
        <f ca="1">+IF(OFFSET('Sanitation Data'!$G$28,0,10*ROW('Sanitation Data'!G113))="","",OFFSET('Sanitation Data'!$G$28,0,10*ROW('Sanitation Data'!G113)))</f>
        <v/>
      </c>
      <c r="DA119" s="353" t="str">
        <f ca="1">+IF(OFFSET('Sanitation Data'!$G$29,0,10*ROW('Sanitation Data'!G113))="","",OFFSET('Sanitation Data'!$G$29,0,10*ROW('Sanitation Data'!G113)))</f>
        <v/>
      </c>
      <c r="DB119" s="353" t="str">
        <f ca="1">+IF(OFFSET('Sanitation Data'!$G$30,0,10*ROW('Sanitation Data'!G113))="","",OFFSET('Sanitation Data'!$G$30,0,10*ROW('Sanitation Data'!G113)))</f>
        <v/>
      </c>
      <c r="DC119" s="353" t="str">
        <f ca="1">+IF(OFFSET('Sanitation Data'!$G$31,0,10*ROW('Sanitation Data'!G113))="","",OFFSET('Sanitation Data'!$G$31,0,10*ROW('Sanitation Data'!G113)))</f>
        <v/>
      </c>
      <c r="DD119" s="353" t="str">
        <f ca="1">+IF(OFFSET('Sanitation Data'!$G$32,0,10*ROW('Sanitation Data'!G113))="","",OFFSET('Sanitation Data'!$G$32,0,10*ROW('Sanitation Data'!G113)))</f>
        <v/>
      </c>
      <c r="DE119" s="353" t="str">
        <f ca="1">+IF(OFFSET('Sanitation Data'!$H$28,0,10*ROW('Sanitation Data'!H113))="","",OFFSET('Sanitation Data'!$H$28,0,10*ROW('Sanitation Data'!H113)))</f>
        <v/>
      </c>
      <c r="DF119" s="353" t="str">
        <f ca="1">+IF(OFFSET('Sanitation Data'!$H$29,0,10*ROW('Sanitation Data'!H113))="","",OFFSET('Sanitation Data'!$H$29,0,10*ROW('Sanitation Data'!H113)))</f>
        <v/>
      </c>
      <c r="DG119" s="353" t="str">
        <f ca="1">+IF(OFFSET('Sanitation Data'!$H$30,0,10*ROW('Sanitation Data'!H113))="","",OFFSET('Sanitation Data'!$H$30,0,10*ROW('Sanitation Data'!H113)))</f>
        <v/>
      </c>
      <c r="DH119" s="353" t="str">
        <f ca="1">+IF(OFFSET('Sanitation Data'!$H$31,0,10*ROW('Sanitation Data'!H113))="","",OFFSET('Sanitation Data'!$H$31,0,10*ROW('Sanitation Data'!H113)))</f>
        <v/>
      </c>
      <c r="DI119" s="353" t="str">
        <f ca="1">+IF(OFFSET('Sanitation Data'!$H$32,0,10*ROW('Sanitation Data'!H113))="","",OFFSET('Sanitation Data'!$H$32,0,10*ROW('Sanitation Data'!H113)))</f>
        <v/>
      </c>
      <c r="DJ119" s="353" t="str">
        <f ca="1">+IF(OFFSET('Sanitation Data'!$I$28,0,10*ROW('Sanitation Data'!I113))="","",OFFSET('Sanitation Data'!$I$28,0,10*ROW('Sanitation Data'!I113)))</f>
        <v/>
      </c>
      <c r="DK119" s="353" t="str">
        <f ca="1">+IF(OFFSET('Sanitation Data'!$I$29,0,10*ROW('Sanitation Data'!I113))="","",OFFSET('Sanitation Data'!$I$29,0,10*ROW('Sanitation Data'!I113)))</f>
        <v/>
      </c>
      <c r="DL119" s="353" t="str">
        <f ca="1">+IF(OFFSET('Sanitation Data'!$I$30,0,10*ROW('Sanitation Data'!I113))="","",OFFSET('Sanitation Data'!$I$30,0,10*ROW('Sanitation Data'!I113)))</f>
        <v/>
      </c>
      <c r="DM119" s="353" t="str">
        <f ca="1">+IF(OFFSET('Sanitation Data'!$I$31,0,10*ROW('Sanitation Data'!I113))="","",OFFSET('Sanitation Data'!$I$31,0,10*ROW('Sanitation Data'!I113)))</f>
        <v/>
      </c>
      <c r="DN119" s="353" t="str">
        <f ca="1">+IF(OFFSET('Sanitation Data'!$I$32,0,10*ROW('Sanitation Data'!I113))="","",OFFSET('Sanitation Data'!$I$32,0,10*ROW('Sanitation Data'!I113)))</f>
        <v/>
      </c>
      <c r="DO119" s="353" t="str">
        <f ca="1">+IF(OFFSET('Hygiene Data'!$D$11,0,10*ROW('Hygiene Data'!D113))="","",OFFSET('Hygiene Data'!$D$11,0,10*ROW('Hygiene Data'!D113)))</f>
        <v/>
      </c>
      <c r="DP119" s="353" t="str">
        <f ca="1">+IF(OFFSET('Hygiene Data'!$D$12,0,10*ROW('Hygiene Data'!D113))="","",OFFSET('Hygiene Data'!$D$12,0,10*ROW('Hygiene Data'!D113)))</f>
        <v/>
      </c>
      <c r="DQ119" s="353" t="str">
        <f ca="1">+IF(OFFSET('Hygiene Data'!$D$13,0,10*ROW('Hygiene Data'!D113))="","",OFFSET('Hygiene Data'!$D$13,0,10*ROW('Hygiene Data'!D113)))</f>
        <v/>
      </c>
      <c r="DR119" s="353" t="str">
        <f ca="1">+IF(OFFSET('Hygiene Data'!$E$11,0,10*ROW('Hygiene Data'!E113))="","",OFFSET('Hygiene Data'!$E$11,0,10*ROW('Hygiene Data'!E113)))</f>
        <v/>
      </c>
      <c r="DS119" s="353" t="str">
        <f ca="1">+IF(OFFSET('Hygiene Data'!$E$12,0,10*ROW('Hygiene Data'!E113))="","",OFFSET('Hygiene Data'!$E$12,0,10*ROW('Hygiene Data'!E113)))</f>
        <v/>
      </c>
      <c r="DT119" s="353" t="str">
        <f ca="1">+IF(OFFSET('Hygiene Data'!$E$13,0,10*ROW('Hygiene Data'!E113))="","",OFFSET('Hygiene Data'!$E$13,0,10*ROW('Hygiene Data'!E113)))</f>
        <v/>
      </c>
      <c r="DU119" s="353" t="str">
        <f ca="1">+IF(OFFSET('Hygiene Data'!$F$11,0,10*ROW('Hygiene Data'!F113))="","",OFFSET('Hygiene Data'!$F$11,0,10*ROW('Hygiene Data'!F113)))</f>
        <v/>
      </c>
      <c r="DV119" s="353" t="str">
        <f ca="1">+IF(OFFSET('Hygiene Data'!$F$12,0,10*ROW('Hygiene Data'!F113))="","",OFFSET('Hygiene Data'!$F$12,0,10*ROW('Hygiene Data'!F113)))</f>
        <v/>
      </c>
      <c r="DW119" s="353" t="str">
        <f ca="1">+IF(OFFSET('Hygiene Data'!$F$13,0,10*ROW('Hygiene Data'!F113))="","",OFFSET('Hygiene Data'!$F$13,0,10*ROW('Hygiene Data'!F113)))</f>
        <v/>
      </c>
      <c r="DX119" s="353" t="str">
        <f ca="1">+IF(OFFSET('Hygiene Data'!$G$11,0,10*ROW('Hygiene Data'!G113))="","",OFFSET('Hygiene Data'!$G$11,0,10*ROW('Hygiene Data'!G113)))</f>
        <v/>
      </c>
      <c r="DY119" s="353" t="str">
        <f ca="1">+IF(OFFSET('Hygiene Data'!$G$12,0,10*ROW('Hygiene Data'!G113))="","",OFFSET('Hygiene Data'!$G$12,0,10*ROW('Hygiene Data'!G113)))</f>
        <v/>
      </c>
      <c r="DZ119" s="353" t="str">
        <f ca="1">+IF(OFFSET('Hygiene Data'!$G$13,0,10*ROW('Hygiene Data'!G113))="","",OFFSET('Hygiene Data'!$G$13,0,10*ROW('Hygiene Data'!G113)))</f>
        <v/>
      </c>
      <c r="EA119" s="353" t="str">
        <f ca="1">+IF(OFFSET('Hygiene Data'!$H$11,0,10*ROW('Hygiene Data'!H113))="","",OFFSET('Hygiene Data'!$H$11,0,10*ROW('Hygiene Data'!H113)))</f>
        <v/>
      </c>
      <c r="EB119" s="353" t="str">
        <f ca="1">+IF(OFFSET('Hygiene Data'!$H$12,0,10*ROW('Hygiene Data'!H113))="","",OFFSET('Hygiene Data'!$H$12,0,10*ROW('Hygiene Data'!H113)))</f>
        <v/>
      </c>
      <c r="EC119" s="353" t="str">
        <f ca="1">+IF(OFFSET('Hygiene Data'!$H$13,0,10*ROW('Hygiene Data'!H113))="","",OFFSET('Hygiene Data'!$H$13,0,10*ROW('Hygiene Data'!H113)))</f>
        <v/>
      </c>
      <c r="ED119" s="353" t="str">
        <f ca="1">+IF(OFFSET('Hygiene Data'!$I$11,0,10*ROW('Hygiene Data'!I113))="","",OFFSET('Hygiene Data'!$I$11,0,10*ROW('Hygiene Data'!I113)))</f>
        <v/>
      </c>
      <c r="EE119" s="353" t="str">
        <f ca="1">+IF(OFFSET('Hygiene Data'!$I$12,0,10*ROW('Hygiene Data'!I113))="","",OFFSET('Hygiene Data'!$I$12,0,10*ROW('Hygiene Data'!I113)))</f>
        <v/>
      </c>
      <c r="EF119" s="353" t="str">
        <f ca="1">+IF(OFFSET('Hygiene Data'!$I$13,0,10*ROW('Hygiene Data'!I113))="","",OFFSET('Hygiene Data'!$I$13,0,10*ROW('Hygiene Data'!I113)))</f>
        <v/>
      </c>
    </row>
    <row r="120" spans="1:136" x14ac:dyDescent="0.25">
      <c r="A120" s="462" t="str">
        <f ca="1">+IF(OFFSET('Water Data'!$B$2,0,10*ROW('Water Data'!E114))="","",OFFSET('Water Data'!$B$2,0,10*ROW('Water Data'!E114)))</f>
        <v/>
      </c>
      <c r="B120" s="46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89" t="str">
        <f t="shared" ca="1" si="1"/>
        <v/>
      </c>
      <c r="D120" s="49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6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3" t="str">
        <f ca="1">+IF(OFFSET('Water Data'!$D$27,0,10*ROW('Water Data'!D114))="","",OFFSET('Water Data'!$D$27,0,10*ROW('Water Data'!D114)))</f>
        <v/>
      </c>
      <c r="BT120" s="353" t="str">
        <f ca="1">+IF(OFFSET('Water Data'!$D$28,0,10*ROW('Water Data'!D114))="","",OFFSET('Water Data'!$D$28,0,10*ROW('Water Data'!D114)))</f>
        <v/>
      </c>
      <c r="BU120" s="353" t="str">
        <f ca="1">+IF(OFFSET('Water Data'!$D$29,0,10*ROW('Water Data'!D114))="","",OFFSET('Water Data'!$D$29,0,10*ROW('Water Data'!D114)))</f>
        <v/>
      </c>
      <c r="BV120" s="353" t="str">
        <f ca="1">+IF(OFFSET('Water Data'!$E$27,0,10*ROW('Water Data'!E114))="","",OFFSET('Water Data'!$E$27,0,10*ROW('Water Data'!E114)))</f>
        <v/>
      </c>
      <c r="BW120" s="353" t="str">
        <f ca="1">+IF(OFFSET('Water Data'!$E$28,0,10*ROW('Water Data'!E114))="","",OFFSET('Water Data'!$E$28,0,10*ROW('Water Data'!E114)))</f>
        <v/>
      </c>
      <c r="BX120" s="353" t="str">
        <f ca="1">+IF(OFFSET('Water Data'!$E$29,0,10*ROW('Water Data'!E114))="","",OFFSET('Water Data'!$E$29,0,10*ROW('Water Data'!E114)))</f>
        <v/>
      </c>
      <c r="BY120" s="353" t="str">
        <f ca="1">+IF(OFFSET('Water Data'!$F$27,0,10*ROW('Water Data'!F114))="","",OFFSET('Water Data'!$F$27,0,10*ROW('Water Data'!F114)))</f>
        <v/>
      </c>
      <c r="BZ120" s="353" t="str">
        <f ca="1">+IF(OFFSET('Water Data'!$F$28,0,10*ROW('Water Data'!F114))="","",OFFSET('Water Data'!$F$28,0,10*ROW('Water Data'!F114)))</f>
        <v/>
      </c>
      <c r="CA120" s="353" t="str">
        <f ca="1">+IF(OFFSET('Water Data'!$F$29,0,10*ROW('Water Data'!F114))="","",OFFSET('Water Data'!$F$29,0,10*ROW('Water Data'!F114)))</f>
        <v/>
      </c>
      <c r="CB120" s="353" t="str">
        <f ca="1">+IF(OFFSET('Water Data'!$G$27,0,10*ROW('Water Data'!G114))="","",OFFSET('Water Data'!$G$27,0,10*ROW('Water Data'!G114)))</f>
        <v/>
      </c>
      <c r="CC120" s="353" t="str">
        <f ca="1">+IF(OFFSET('Water Data'!$G$28,0,10*ROW('Water Data'!G114))="","",OFFSET('Water Data'!$G$28,0,10*ROW('Water Data'!G114)))</f>
        <v/>
      </c>
      <c r="CD120" s="353" t="str">
        <f ca="1">+IF(OFFSET('Water Data'!$G$29,0,10*ROW('Water Data'!G114))="","",OFFSET('Water Data'!$G$29,0,10*ROW('Water Data'!G114)))</f>
        <v/>
      </c>
      <c r="CE120" s="353" t="str">
        <f ca="1">+IF(OFFSET('Water Data'!$H$27,0,10*ROW('Water Data'!H114))="","",OFFSET('Water Data'!$H$27,0,10*ROW('Water Data'!H114)))</f>
        <v/>
      </c>
      <c r="CF120" s="353" t="str">
        <f ca="1">+IF(OFFSET('Water Data'!$H$28,0,10*ROW('Water Data'!H114))="","",OFFSET('Water Data'!$H$28,0,10*ROW('Water Data'!H114)))</f>
        <v/>
      </c>
      <c r="CG120" s="353" t="str">
        <f ca="1">+IF(OFFSET('Water Data'!$H$29,0,10*ROW('Water Data'!H114))="","",OFFSET('Water Data'!$H$29,0,10*ROW('Water Data'!H114)))</f>
        <v/>
      </c>
      <c r="CH120" s="353" t="str">
        <f ca="1">+IF(OFFSET('Water Data'!$I$27,0,10*ROW('Water Data'!I114))="","",OFFSET('Water Data'!$I$27,0,10*ROW('Water Data'!I114)))</f>
        <v/>
      </c>
      <c r="CI120" s="353" t="str">
        <f ca="1">+IF(OFFSET('Water Data'!$I$28,0,10*ROW('Water Data'!I114))="","",OFFSET('Water Data'!$I$28,0,10*ROW('Water Data'!I114)))</f>
        <v/>
      </c>
      <c r="CJ120" s="353" t="str">
        <f ca="1">+IF(OFFSET('Water Data'!$I$29,0,10*ROW('Water Data'!I114))="","",OFFSET('Water Data'!$I$29,0,10*ROW('Water Data'!I114)))</f>
        <v/>
      </c>
      <c r="CK120" s="353" t="str">
        <f ca="1">+IF(OFFSET('Sanitation Data'!$D$28,0,10*ROW('Sanitation Data'!D114))="","",OFFSET('Sanitation Data'!$D$28,0,10*ROW('Sanitation Data'!D114)))</f>
        <v/>
      </c>
      <c r="CL120" s="353" t="str">
        <f ca="1">+IF(OFFSET('Sanitation Data'!$D$29,0,10*ROW('Sanitation Data'!D114))="","",OFFSET('Sanitation Data'!$D$29,0,10*ROW('Sanitation Data'!D114)))</f>
        <v/>
      </c>
      <c r="CM120" s="353" t="str">
        <f ca="1">+IF(OFFSET('Sanitation Data'!$D$30,0,10*ROW('Sanitation Data'!D114))="","",OFFSET('Sanitation Data'!$D$30,0,10*ROW('Sanitation Data'!D114)))</f>
        <v/>
      </c>
      <c r="CN120" s="353" t="str">
        <f ca="1">+IF(OFFSET('Sanitation Data'!$D$31,0,10*ROW('Sanitation Data'!D114))="","",OFFSET('Sanitation Data'!$D$31,0,10*ROW('Sanitation Data'!D114)))</f>
        <v/>
      </c>
      <c r="CO120" s="353" t="str">
        <f ca="1">+IF(OFFSET('Sanitation Data'!$D$32,0,10*ROW('Sanitation Data'!D114))="","",OFFSET('Sanitation Data'!$D$32,0,10*ROW('Sanitation Data'!D114)))</f>
        <v/>
      </c>
      <c r="CP120" s="353" t="str">
        <f ca="1">+IF(OFFSET('Sanitation Data'!$E$28,0,10*ROW('Sanitation Data'!E114))="","",OFFSET('Sanitation Data'!$E$28,0,10*ROW('Sanitation Data'!E114)))</f>
        <v/>
      </c>
      <c r="CQ120" s="353" t="str">
        <f ca="1">+IF(OFFSET('Sanitation Data'!$E$29,0,10*ROW('Sanitation Data'!E114))="","",OFFSET('Sanitation Data'!$E$29,0,10*ROW('Sanitation Data'!E114)))</f>
        <v/>
      </c>
      <c r="CR120" s="353" t="str">
        <f ca="1">+IF(OFFSET('Sanitation Data'!$E$30,0,10*ROW('Sanitation Data'!E114))="","",OFFSET('Sanitation Data'!$E$30,0,10*ROW('Sanitation Data'!E114)))</f>
        <v/>
      </c>
      <c r="CS120" s="353" t="str">
        <f ca="1">+IF(OFFSET('Sanitation Data'!$E$31,0,10*ROW('Sanitation Data'!E114))="","",OFFSET('Sanitation Data'!$E$31,0,10*ROW('Sanitation Data'!E114)))</f>
        <v/>
      </c>
      <c r="CT120" s="353" t="str">
        <f ca="1">+IF(OFFSET('Sanitation Data'!$E$32,0,10*ROW('Sanitation Data'!E114))="","",OFFSET('Sanitation Data'!$E$32,0,10*ROW('Sanitation Data'!E114)))</f>
        <v/>
      </c>
      <c r="CU120" s="353" t="str">
        <f ca="1">+IF(OFFSET('Sanitation Data'!$F$28,0,10*ROW('Sanitation Data'!F114))="","",OFFSET('Sanitation Data'!$F$28,0,10*ROW('Sanitation Data'!F114)))</f>
        <v/>
      </c>
      <c r="CV120" s="353" t="str">
        <f ca="1">+IF(OFFSET('Sanitation Data'!$F$29,0,10*ROW('Sanitation Data'!F114))="","",OFFSET('Sanitation Data'!$F$29,0,10*ROW('Sanitation Data'!F114)))</f>
        <v/>
      </c>
      <c r="CW120" s="353" t="str">
        <f ca="1">+IF(OFFSET('Sanitation Data'!$F$30,0,10*ROW('Sanitation Data'!F114))="","",OFFSET('Sanitation Data'!$F$30,0,10*ROW('Sanitation Data'!F114)))</f>
        <v/>
      </c>
      <c r="CX120" s="353" t="str">
        <f ca="1">+IF(OFFSET('Sanitation Data'!$F$31,0,10*ROW('Sanitation Data'!F114))="","",OFFSET('Sanitation Data'!$F$31,0,10*ROW('Sanitation Data'!F114)))</f>
        <v/>
      </c>
      <c r="CY120" s="353" t="str">
        <f ca="1">+IF(OFFSET('Sanitation Data'!$F$32,0,10*ROW('Sanitation Data'!F114))="","",OFFSET('Sanitation Data'!$F$32,0,10*ROW('Sanitation Data'!F114)))</f>
        <v/>
      </c>
      <c r="CZ120" s="353" t="str">
        <f ca="1">+IF(OFFSET('Sanitation Data'!$G$28,0,10*ROW('Sanitation Data'!G114))="","",OFFSET('Sanitation Data'!$G$28,0,10*ROW('Sanitation Data'!G114)))</f>
        <v/>
      </c>
      <c r="DA120" s="353" t="str">
        <f ca="1">+IF(OFFSET('Sanitation Data'!$G$29,0,10*ROW('Sanitation Data'!G114))="","",OFFSET('Sanitation Data'!$G$29,0,10*ROW('Sanitation Data'!G114)))</f>
        <v/>
      </c>
      <c r="DB120" s="353" t="str">
        <f ca="1">+IF(OFFSET('Sanitation Data'!$G$30,0,10*ROW('Sanitation Data'!G114))="","",OFFSET('Sanitation Data'!$G$30,0,10*ROW('Sanitation Data'!G114)))</f>
        <v/>
      </c>
      <c r="DC120" s="353" t="str">
        <f ca="1">+IF(OFFSET('Sanitation Data'!$G$31,0,10*ROW('Sanitation Data'!G114))="","",OFFSET('Sanitation Data'!$G$31,0,10*ROW('Sanitation Data'!G114)))</f>
        <v/>
      </c>
      <c r="DD120" s="353" t="str">
        <f ca="1">+IF(OFFSET('Sanitation Data'!$G$32,0,10*ROW('Sanitation Data'!G114))="","",OFFSET('Sanitation Data'!$G$32,0,10*ROW('Sanitation Data'!G114)))</f>
        <v/>
      </c>
      <c r="DE120" s="353" t="str">
        <f ca="1">+IF(OFFSET('Sanitation Data'!$H$28,0,10*ROW('Sanitation Data'!H114))="","",OFFSET('Sanitation Data'!$H$28,0,10*ROW('Sanitation Data'!H114)))</f>
        <v/>
      </c>
      <c r="DF120" s="353" t="str">
        <f ca="1">+IF(OFFSET('Sanitation Data'!$H$29,0,10*ROW('Sanitation Data'!H114))="","",OFFSET('Sanitation Data'!$H$29,0,10*ROW('Sanitation Data'!H114)))</f>
        <v/>
      </c>
      <c r="DG120" s="353" t="str">
        <f ca="1">+IF(OFFSET('Sanitation Data'!$H$30,0,10*ROW('Sanitation Data'!H114))="","",OFFSET('Sanitation Data'!$H$30,0,10*ROW('Sanitation Data'!H114)))</f>
        <v/>
      </c>
      <c r="DH120" s="353" t="str">
        <f ca="1">+IF(OFFSET('Sanitation Data'!$H$31,0,10*ROW('Sanitation Data'!H114))="","",OFFSET('Sanitation Data'!$H$31,0,10*ROW('Sanitation Data'!H114)))</f>
        <v/>
      </c>
      <c r="DI120" s="353" t="str">
        <f ca="1">+IF(OFFSET('Sanitation Data'!$H$32,0,10*ROW('Sanitation Data'!H114))="","",OFFSET('Sanitation Data'!$H$32,0,10*ROW('Sanitation Data'!H114)))</f>
        <v/>
      </c>
      <c r="DJ120" s="353" t="str">
        <f ca="1">+IF(OFFSET('Sanitation Data'!$I$28,0,10*ROW('Sanitation Data'!I114))="","",OFFSET('Sanitation Data'!$I$28,0,10*ROW('Sanitation Data'!I114)))</f>
        <v/>
      </c>
      <c r="DK120" s="353" t="str">
        <f ca="1">+IF(OFFSET('Sanitation Data'!$I$29,0,10*ROW('Sanitation Data'!I114))="","",OFFSET('Sanitation Data'!$I$29,0,10*ROW('Sanitation Data'!I114)))</f>
        <v/>
      </c>
      <c r="DL120" s="353" t="str">
        <f ca="1">+IF(OFFSET('Sanitation Data'!$I$30,0,10*ROW('Sanitation Data'!I114))="","",OFFSET('Sanitation Data'!$I$30,0,10*ROW('Sanitation Data'!I114)))</f>
        <v/>
      </c>
      <c r="DM120" s="353" t="str">
        <f ca="1">+IF(OFFSET('Sanitation Data'!$I$31,0,10*ROW('Sanitation Data'!I114))="","",OFFSET('Sanitation Data'!$I$31,0,10*ROW('Sanitation Data'!I114)))</f>
        <v/>
      </c>
      <c r="DN120" s="353" t="str">
        <f ca="1">+IF(OFFSET('Sanitation Data'!$I$32,0,10*ROW('Sanitation Data'!I114))="","",OFFSET('Sanitation Data'!$I$32,0,10*ROW('Sanitation Data'!I114)))</f>
        <v/>
      </c>
      <c r="DO120" s="353" t="str">
        <f ca="1">+IF(OFFSET('Hygiene Data'!$D$11,0,10*ROW('Hygiene Data'!D114))="","",OFFSET('Hygiene Data'!$D$11,0,10*ROW('Hygiene Data'!D114)))</f>
        <v/>
      </c>
      <c r="DP120" s="353" t="str">
        <f ca="1">+IF(OFFSET('Hygiene Data'!$D$12,0,10*ROW('Hygiene Data'!D114))="","",OFFSET('Hygiene Data'!$D$12,0,10*ROW('Hygiene Data'!D114)))</f>
        <v/>
      </c>
      <c r="DQ120" s="353" t="str">
        <f ca="1">+IF(OFFSET('Hygiene Data'!$D$13,0,10*ROW('Hygiene Data'!D114))="","",OFFSET('Hygiene Data'!$D$13,0,10*ROW('Hygiene Data'!D114)))</f>
        <v/>
      </c>
      <c r="DR120" s="353" t="str">
        <f ca="1">+IF(OFFSET('Hygiene Data'!$E$11,0,10*ROW('Hygiene Data'!E114))="","",OFFSET('Hygiene Data'!$E$11,0,10*ROW('Hygiene Data'!E114)))</f>
        <v/>
      </c>
      <c r="DS120" s="353" t="str">
        <f ca="1">+IF(OFFSET('Hygiene Data'!$E$12,0,10*ROW('Hygiene Data'!E114))="","",OFFSET('Hygiene Data'!$E$12,0,10*ROW('Hygiene Data'!E114)))</f>
        <v/>
      </c>
      <c r="DT120" s="353" t="str">
        <f ca="1">+IF(OFFSET('Hygiene Data'!$E$13,0,10*ROW('Hygiene Data'!E114))="","",OFFSET('Hygiene Data'!$E$13,0,10*ROW('Hygiene Data'!E114)))</f>
        <v/>
      </c>
      <c r="DU120" s="353" t="str">
        <f ca="1">+IF(OFFSET('Hygiene Data'!$F$11,0,10*ROW('Hygiene Data'!F114))="","",OFFSET('Hygiene Data'!$F$11,0,10*ROW('Hygiene Data'!F114)))</f>
        <v/>
      </c>
      <c r="DV120" s="353" t="str">
        <f ca="1">+IF(OFFSET('Hygiene Data'!$F$12,0,10*ROW('Hygiene Data'!F114))="","",OFFSET('Hygiene Data'!$F$12,0,10*ROW('Hygiene Data'!F114)))</f>
        <v/>
      </c>
      <c r="DW120" s="353" t="str">
        <f ca="1">+IF(OFFSET('Hygiene Data'!$F$13,0,10*ROW('Hygiene Data'!F114))="","",OFFSET('Hygiene Data'!$F$13,0,10*ROW('Hygiene Data'!F114)))</f>
        <v/>
      </c>
      <c r="DX120" s="353" t="str">
        <f ca="1">+IF(OFFSET('Hygiene Data'!$G$11,0,10*ROW('Hygiene Data'!G114))="","",OFFSET('Hygiene Data'!$G$11,0,10*ROW('Hygiene Data'!G114)))</f>
        <v/>
      </c>
      <c r="DY120" s="353" t="str">
        <f ca="1">+IF(OFFSET('Hygiene Data'!$G$12,0,10*ROW('Hygiene Data'!G114))="","",OFFSET('Hygiene Data'!$G$12,0,10*ROW('Hygiene Data'!G114)))</f>
        <v/>
      </c>
      <c r="DZ120" s="353" t="str">
        <f ca="1">+IF(OFFSET('Hygiene Data'!$G$13,0,10*ROW('Hygiene Data'!G114))="","",OFFSET('Hygiene Data'!$G$13,0,10*ROW('Hygiene Data'!G114)))</f>
        <v/>
      </c>
      <c r="EA120" s="353" t="str">
        <f ca="1">+IF(OFFSET('Hygiene Data'!$H$11,0,10*ROW('Hygiene Data'!H114))="","",OFFSET('Hygiene Data'!$H$11,0,10*ROW('Hygiene Data'!H114)))</f>
        <v/>
      </c>
      <c r="EB120" s="353" t="str">
        <f ca="1">+IF(OFFSET('Hygiene Data'!$H$12,0,10*ROW('Hygiene Data'!H114))="","",OFFSET('Hygiene Data'!$H$12,0,10*ROW('Hygiene Data'!H114)))</f>
        <v/>
      </c>
      <c r="EC120" s="353" t="str">
        <f ca="1">+IF(OFFSET('Hygiene Data'!$H$13,0,10*ROW('Hygiene Data'!H114))="","",OFFSET('Hygiene Data'!$H$13,0,10*ROW('Hygiene Data'!H114)))</f>
        <v/>
      </c>
      <c r="ED120" s="353" t="str">
        <f ca="1">+IF(OFFSET('Hygiene Data'!$I$11,0,10*ROW('Hygiene Data'!I114))="","",OFFSET('Hygiene Data'!$I$11,0,10*ROW('Hygiene Data'!I114)))</f>
        <v/>
      </c>
      <c r="EE120" s="353" t="str">
        <f ca="1">+IF(OFFSET('Hygiene Data'!$I$12,0,10*ROW('Hygiene Data'!I114))="","",OFFSET('Hygiene Data'!$I$12,0,10*ROW('Hygiene Data'!I114)))</f>
        <v/>
      </c>
      <c r="EF120" s="353" t="str">
        <f ca="1">+IF(OFFSET('Hygiene Data'!$I$13,0,10*ROW('Hygiene Data'!I114))="","",OFFSET('Hygiene Data'!$I$13,0,10*ROW('Hygiene Data'!I114)))</f>
        <v/>
      </c>
    </row>
    <row r="121" spans="1:136" x14ac:dyDescent="0.25">
      <c r="A121" s="462" t="str">
        <f ca="1">+IF(OFFSET('Water Data'!$B$2,0,10*ROW('Water Data'!E115))="","",OFFSET('Water Data'!$B$2,0,10*ROW('Water Data'!E115)))</f>
        <v/>
      </c>
      <c r="B121" s="46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89" t="str">
        <f t="shared" ca="1" si="1"/>
        <v/>
      </c>
      <c r="D121" s="49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6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3" t="str">
        <f ca="1">+IF(OFFSET('Water Data'!$D$27,0,10*ROW('Water Data'!D115))="","",OFFSET('Water Data'!$D$27,0,10*ROW('Water Data'!D115)))</f>
        <v/>
      </c>
      <c r="BT121" s="353" t="str">
        <f ca="1">+IF(OFFSET('Water Data'!$D$28,0,10*ROW('Water Data'!D115))="","",OFFSET('Water Data'!$D$28,0,10*ROW('Water Data'!D115)))</f>
        <v/>
      </c>
      <c r="BU121" s="353" t="str">
        <f ca="1">+IF(OFFSET('Water Data'!$D$29,0,10*ROW('Water Data'!D115))="","",OFFSET('Water Data'!$D$29,0,10*ROW('Water Data'!D115)))</f>
        <v/>
      </c>
      <c r="BV121" s="353" t="str">
        <f ca="1">+IF(OFFSET('Water Data'!$E$27,0,10*ROW('Water Data'!E115))="","",OFFSET('Water Data'!$E$27,0,10*ROW('Water Data'!E115)))</f>
        <v/>
      </c>
      <c r="BW121" s="353" t="str">
        <f ca="1">+IF(OFFSET('Water Data'!$E$28,0,10*ROW('Water Data'!E115))="","",OFFSET('Water Data'!$E$28,0,10*ROW('Water Data'!E115)))</f>
        <v/>
      </c>
      <c r="BX121" s="353" t="str">
        <f ca="1">+IF(OFFSET('Water Data'!$E$29,0,10*ROW('Water Data'!E115))="","",OFFSET('Water Data'!$E$29,0,10*ROW('Water Data'!E115)))</f>
        <v/>
      </c>
      <c r="BY121" s="353" t="str">
        <f ca="1">+IF(OFFSET('Water Data'!$F$27,0,10*ROW('Water Data'!F115))="","",OFFSET('Water Data'!$F$27,0,10*ROW('Water Data'!F115)))</f>
        <v/>
      </c>
      <c r="BZ121" s="353" t="str">
        <f ca="1">+IF(OFFSET('Water Data'!$F$28,0,10*ROW('Water Data'!F115))="","",OFFSET('Water Data'!$F$28,0,10*ROW('Water Data'!F115)))</f>
        <v/>
      </c>
      <c r="CA121" s="353" t="str">
        <f ca="1">+IF(OFFSET('Water Data'!$F$29,0,10*ROW('Water Data'!F115))="","",OFFSET('Water Data'!$F$29,0,10*ROW('Water Data'!F115)))</f>
        <v/>
      </c>
      <c r="CB121" s="353" t="str">
        <f ca="1">+IF(OFFSET('Water Data'!$G$27,0,10*ROW('Water Data'!G115))="","",OFFSET('Water Data'!$G$27,0,10*ROW('Water Data'!G115)))</f>
        <v/>
      </c>
      <c r="CC121" s="353" t="str">
        <f ca="1">+IF(OFFSET('Water Data'!$G$28,0,10*ROW('Water Data'!G115))="","",OFFSET('Water Data'!$G$28,0,10*ROW('Water Data'!G115)))</f>
        <v/>
      </c>
      <c r="CD121" s="353" t="str">
        <f ca="1">+IF(OFFSET('Water Data'!$G$29,0,10*ROW('Water Data'!G115))="","",OFFSET('Water Data'!$G$29,0,10*ROW('Water Data'!G115)))</f>
        <v/>
      </c>
      <c r="CE121" s="353" t="str">
        <f ca="1">+IF(OFFSET('Water Data'!$H$27,0,10*ROW('Water Data'!H115))="","",OFFSET('Water Data'!$H$27,0,10*ROW('Water Data'!H115)))</f>
        <v/>
      </c>
      <c r="CF121" s="353" t="str">
        <f ca="1">+IF(OFFSET('Water Data'!$H$28,0,10*ROW('Water Data'!H115))="","",OFFSET('Water Data'!$H$28,0,10*ROW('Water Data'!H115)))</f>
        <v/>
      </c>
      <c r="CG121" s="353" t="str">
        <f ca="1">+IF(OFFSET('Water Data'!$H$29,0,10*ROW('Water Data'!H115))="","",OFFSET('Water Data'!$H$29,0,10*ROW('Water Data'!H115)))</f>
        <v/>
      </c>
      <c r="CH121" s="353" t="str">
        <f ca="1">+IF(OFFSET('Water Data'!$I$27,0,10*ROW('Water Data'!I115))="","",OFFSET('Water Data'!$I$27,0,10*ROW('Water Data'!I115)))</f>
        <v/>
      </c>
      <c r="CI121" s="353" t="str">
        <f ca="1">+IF(OFFSET('Water Data'!$I$28,0,10*ROW('Water Data'!I115))="","",OFFSET('Water Data'!$I$28,0,10*ROW('Water Data'!I115)))</f>
        <v/>
      </c>
      <c r="CJ121" s="353" t="str">
        <f ca="1">+IF(OFFSET('Water Data'!$I$29,0,10*ROW('Water Data'!I115))="","",OFFSET('Water Data'!$I$29,0,10*ROW('Water Data'!I115)))</f>
        <v/>
      </c>
      <c r="CK121" s="353" t="str">
        <f ca="1">+IF(OFFSET('Sanitation Data'!$D$28,0,10*ROW('Sanitation Data'!D115))="","",OFFSET('Sanitation Data'!$D$28,0,10*ROW('Sanitation Data'!D115)))</f>
        <v/>
      </c>
      <c r="CL121" s="353" t="str">
        <f ca="1">+IF(OFFSET('Sanitation Data'!$D$29,0,10*ROW('Sanitation Data'!D115))="","",OFFSET('Sanitation Data'!$D$29,0,10*ROW('Sanitation Data'!D115)))</f>
        <v/>
      </c>
      <c r="CM121" s="353" t="str">
        <f ca="1">+IF(OFFSET('Sanitation Data'!$D$30,0,10*ROW('Sanitation Data'!D115))="","",OFFSET('Sanitation Data'!$D$30,0,10*ROW('Sanitation Data'!D115)))</f>
        <v/>
      </c>
      <c r="CN121" s="353" t="str">
        <f ca="1">+IF(OFFSET('Sanitation Data'!$D$31,0,10*ROW('Sanitation Data'!D115))="","",OFFSET('Sanitation Data'!$D$31,0,10*ROW('Sanitation Data'!D115)))</f>
        <v/>
      </c>
      <c r="CO121" s="353" t="str">
        <f ca="1">+IF(OFFSET('Sanitation Data'!$D$32,0,10*ROW('Sanitation Data'!D115))="","",OFFSET('Sanitation Data'!$D$32,0,10*ROW('Sanitation Data'!D115)))</f>
        <v/>
      </c>
      <c r="CP121" s="353" t="str">
        <f ca="1">+IF(OFFSET('Sanitation Data'!$E$28,0,10*ROW('Sanitation Data'!E115))="","",OFFSET('Sanitation Data'!$E$28,0,10*ROW('Sanitation Data'!E115)))</f>
        <v/>
      </c>
      <c r="CQ121" s="353" t="str">
        <f ca="1">+IF(OFFSET('Sanitation Data'!$E$29,0,10*ROW('Sanitation Data'!E115))="","",OFFSET('Sanitation Data'!$E$29,0,10*ROW('Sanitation Data'!E115)))</f>
        <v/>
      </c>
      <c r="CR121" s="353" t="str">
        <f ca="1">+IF(OFFSET('Sanitation Data'!$E$30,0,10*ROW('Sanitation Data'!E115))="","",OFFSET('Sanitation Data'!$E$30,0,10*ROW('Sanitation Data'!E115)))</f>
        <v/>
      </c>
      <c r="CS121" s="353" t="str">
        <f ca="1">+IF(OFFSET('Sanitation Data'!$E$31,0,10*ROW('Sanitation Data'!E115))="","",OFFSET('Sanitation Data'!$E$31,0,10*ROW('Sanitation Data'!E115)))</f>
        <v/>
      </c>
      <c r="CT121" s="353" t="str">
        <f ca="1">+IF(OFFSET('Sanitation Data'!$E$32,0,10*ROW('Sanitation Data'!E115))="","",OFFSET('Sanitation Data'!$E$32,0,10*ROW('Sanitation Data'!E115)))</f>
        <v/>
      </c>
      <c r="CU121" s="353" t="str">
        <f ca="1">+IF(OFFSET('Sanitation Data'!$F$28,0,10*ROW('Sanitation Data'!F115))="","",OFFSET('Sanitation Data'!$F$28,0,10*ROW('Sanitation Data'!F115)))</f>
        <v/>
      </c>
      <c r="CV121" s="353" t="str">
        <f ca="1">+IF(OFFSET('Sanitation Data'!$F$29,0,10*ROW('Sanitation Data'!F115))="","",OFFSET('Sanitation Data'!$F$29,0,10*ROW('Sanitation Data'!F115)))</f>
        <v/>
      </c>
      <c r="CW121" s="353" t="str">
        <f ca="1">+IF(OFFSET('Sanitation Data'!$F$30,0,10*ROW('Sanitation Data'!F115))="","",OFFSET('Sanitation Data'!$F$30,0,10*ROW('Sanitation Data'!F115)))</f>
        <v/>
      </c>
      <c r="CX121" s="353" t="str">
        <f ca="1">+IF(OFFSET('Sanitation Data'!$F$31,0,10*ROW('Sanitation Data'!F115))="","",OFFSET('Sanitation Data'!$F$31,0,10*ROW('Sanitation Data'!F115)))</f>
        <v/>
      </c>
      <c r="CY121" s="353" t="str">
        <f ca="1">+IF(OFFSET('Sanitation Data'!$F$32,0,10*ROW('Sanitation Data'!F115))="","",OFFSET('Sanitation Data'!$F$32,0,10*ROW('Sanitation Data'!F115)))</f>
        <v/>
      </c>
      <c r="CZ121" s="353" t="str">
        <f ca="1">+IF(OFFSET('Sanitation Data'!$G$28,0,10*ROW('Sanitation Data'!G115))="","",OFFSET('Sanitation Data'!$G$28,0,10*ROW('Sanitation Data'!G115)))</f>
        <v/>
      </c>
      <c r="DA121" s="353" t="str">
        <f ca="1">+IF(OFFSET('Sanitation Data'!$G$29,0,10*ROW('Sanitation Data'!G115))="","",OFFSET('Sanitation Data'!$G$29,0,10*ROW('Sanitation Data'!G115)))</f>
        <v/>
      </c>
      <c r="DB121" s="353" t="str">
        <f ca="1">+IF(OFFSET('Sanitation Data'!$G$30,0,10*ROW('Sanitation Data'!G115))="","",OFFSET('Sanitation Data'!$G$30,0,10*ROW('Sanitation Data'!G115)))</f>
        <v/>
      </c>
      <c r="DC121" s="353" t="str">
        <f ca="1">+IF(OFFSET('Sanitation Data'!$G$31,0,10*ROW('Sanitation Data'!G115))="","",OFFSET('Sanitation Data'!$G$31,0,10*ROW('Sanitation Data'!G115)))</f>
        <v/>
      </c>
      <c r="DD121" s="353" t="str">
        <f ca="1">+IF(OFFSET('Sanitation Data'!$G$32,0,10*ROW('Sanitation Data'!G115))="","",OFFSET('Sanitation Data'!$G$32,0,10*ROW('Sanitation Data'!G115)))</f>
        <v/>
      </c>
      <c r="DE121" s="353" t="str">
        <f ca="1">+IF(OFFSET('Sanitation Data'!$H$28,0,10*ROW('Sanitation Data'!H115))="","",OFFSET('Sanitation Data'!$H$28,0,10*ROW('Sanitation Data'!H115)))</f>
        <v/>
      </c>
      <c r="DF121" s="353" t="str">
        <f ca="1">+IF(OFFSET('Sanitation Data'!$H$29,0,10*ROW('Sanitation Data'!H115))="","",OFFSET('Sanitation Data'!$H$29,0,10*ROW('Sanitation Data'!H115)))</f>
        <v/>
      </c>
      <c r="DG121" s="353" t="str">
        <f ca="1">+IF(OFFSET('Sanitation Data'!$H$30,0,10*ROW('Sanitation Data'!H115))="","",OFFSET('Sanitation Data'!$H$30,0,10*ROW('Sanitation Data'!H115)))</f>
        <v/>
      </c>
      <c r="DH121" s="353" t="str">
        <f ca="1">+IF(OFFSET('Sanitation Data'!$H$31,0,10*ROW('Sanitation Data'!H115))="","",OFFSET('Sanitation Data'!$H$31,0,10*ROW('Sanitation Data'!H115)))</f>
        <v/>
      </c>
      <c r="DI121" s="353" t="str">
        <f ca="1">+IF(OFFSET('Sanitation Data'!$H$32,0,10*ROW('Sanitation Data'!H115))="","",OFFSET('Sanitation Data'!$H$32,0,10*ROW('Sanitation Data'!H115)))</f>
        <v/>
      </c>
      <c r="DJ121" s="353" t="str">
        <f ca="1">+IF(OFFSET('Sanitation Data'!$I$28,0,10*ROW('Sanitation Data'!I115))="","",OFFSET('Sanitation Data'!$I$28,0,10*ROW('Sanitation Data'!I115)))</f>
        <v/>
      </c>
      <c r="DK121" s="353" t="str">
        <f ca="1">+IF(OFFSET('Sanitation Data'!$I$29,0,10*ROW('Sanitation Data'!I115))="","",OFFSET('Sanitation Data'!$I$29,0,10*ROW('Sanitation Data'!I115)))</f>
        <v/>
      </c>
      <c r="DL121" s="353" t="str">
        <f ca="1">+IF(OFFSET('Sanitation Data'!$I$30,0,10*ROW('Sanitation Data'!I115))="","",OFFSET('Sanitation Data'!$I$30,0,10*ROW('Sanitation Data'!I115)))</f>
        <v/>
      </c>
      <c r="DM121" s="353" t="str">
        <f ca="1">+IF(OFFSET('Sanitation Data'!$I$31,0,10*ROW('Sanitation Data'!I115))="","",OFFSET('Sanitation Data'!$I$31,0,10*ROW('Sanitation Data'!I115)))</f>
        <v/>
      </c>
      <c r="DN121" s="353" t="str">
        <f ca="1">+IF(OFFSET('Sanitation Data'!$I$32,0,10*ROW('Sanitation Data'!I115))="","",OFFSET('Sanitation Data'!$I$32,0,10*ROW('Sanitation Data'!I115)))</f>
        <v/>
      </c>
      <c r="DO121" s="353" t="str">
        <f ca="1">+IF(OFFSET('Hygiene Data'!$D$11,0,10*ROW('Hygiene Data'!D115))="","",OFFSET('Hygiene Data'!$D$11,0,10*ROW('Hygiene Data'!D115)))</f>
        <v/>
      </c>
      <c r="DP121" s="353" t="str">
        <f ca="1">+IF(OFFSET('Hygiene Data'!$D$12,0,10*ROW('Hygiene Data'!D115))="","",OFFSET('Hygiene Data'!$D$12,0,10*ROW('Hygiene Data'!D115)))</f>
        <v/>
      </c>
      <c r="DQ121" s="353" t="str">
        <f ca="1">+IF(OFFSET('Hygiene Data'!$D$13,0,10*ROW('Hygiene Data'!D115))="","",OFFSET('Hygiene Data'!$D$13,0,10*ROW('Hygiene Data'!D115)))</f>
        <v/>
      </c>
      <c r="DR121" s="353" t="str">
        <f ca="1">+IF(OFFSET('Hygiene Data'!$E$11,0,10*ROW('Hygiene Data'!E115))="","",OFFSET('Hygiene Data'!$E$11,0,10*ROW('Hygiene Data'!E115)))</f>
        <v/>
      </c>
      <c r="DS121" s="353" t="str">
        <f ca="1">+IF(OFFSET('Hygiene Data'!$E$12,0,10*ROW('Hygiene Data'!E115))="","",OFFSET('Hygiene Data'!$E$12,0,10*ROW('Hygiene Data'!E115)))</f>
        <v/>
      </c>
      <c r="DT121" s="353" t="str">
        <f ca="1">+IF(OFFSET('Hygiene Data'!$E$13,0,10*ROW('Hygiene Data'!E115))="","",OFFSET('Hygiene Data'!$E$13,0,10*ROW('Hygiene Data'!E115)))</f>
        <v/>
      </c>
      <c r="DU121" s="353" t="str">
        <f ca="1">+IF(OFFSET('Hygiene Data'!$F$11,0,10*ROW('Hygiene Data'!F115))="","",OFFSET('Hygiene Data'!$F$11,0,10*ROW('Hygiene Data'!F115)))</f>
        <v/>
      </c>
      <c r="DV121" s="353" t="str">
        <f ca="1">+IF(OFFSET('Hygiene Data'!$F$12,0,10*ROW('Hygiene Data'!F115))="","",OFFSET('Hygiene Data'!$F$12,0,10*ROW('Hygiene Data'!F115)))</f>
        <v/>
      </c>
      <c r="DW121" s="353" t="str">
        <f ca="1">+IF(OFFSET('Hygiene Data'!$F$13,0,10*ROW('Hygiene Data'!F115))="","",OFFSET('Hygiene Data'!$F$13,0,10*ROW('Hygiene Data'!F115)))</f>
        <v/>
      </c>
      <c r="DX121" s="353" t="str">
        <f ca="1">+IF(OFFSET('Hygiene Data'!$G$11,0,10*ROW('Hygiene Data'!G115))="","",OFFSET('Hygiene Data'!$G$11,0,10*ROW('Hygiene Data'!G115)))</f>
        <v/>
      </c>
      <c r="DY121" s="353" t="str">
        <f ca="1">+IF(OFFSET('Hygiene Data'!$G$12,0,10*ROW('Hygiene Data'!G115))="","",OFFSET('Hygiene Data'!$G$12,0,10*ROW('Hygiene Data'!G115)))</f>
        <v/>
      </c>
      <c r="DZ121" s="353" t="str">
        <f ca="1">+IF(OFFSET('Hygiene Data'!$G$13,0,10*ROW('Hygiene Data'!G115))="","",OFFSET('Hygiene Data'!$G$13,0,10*ROW('Hygiene Data'!G115)))</f>
        <v/>
      </c>
      <c r="EA121" s="353" t="str">
        <f ca="1">+IF(OFFSET('Hygiene Data'!$H$11,0,10*ROW('Hygiene Data'!H115))="","",OFFSET('Hygiene Data'!$H$11,0,10*ROW('Hygiene Data'!H115)))</f>
        <v/>
      </c>
      <c r="EB121" s="353" t="str">
        <f ca="1">+IF(OFFSET('Hygiene Data'!$H$12,0,10*ROW('Hygiene Data'!H115))="","",OFFSET('Hygiene Data'!$H$12,0,10*ROW('Hygiene Data'!H115)))</f>
        <v/>
      </c>
      <c r="EC121" s="353" t="str">
        <f ca="1">+IF(OFFSET('Hygiene Data'!$H$13,0,10*ROW('Hygiene Data'!H115))="","",OFFSET('Hygiene Data'!$H$13,0,10*ROW('Hygiene Data'!H115)))</f>
        <v/>
      </c>
      <c r="ED121" s="353" t="str">
        <f ca="1">+IF(OFFSET('Hygiene Data'!$I$11,0,10*ROW('Hygiene Data'!I115))="","",OFFSET('Hygiene Data'!$I$11,0,10*ROW('Hygiene Data'!I115)))</f>
        <v/>
      </c>
      <c r="EE121" s="353" t="str">
        <f ca="1">+IF(OFFSET('Hygiene Data'!$I$12,0,10*ROW('Hygiene Data'!I115))="","",OFFSET('Hygiene Data'!$I$12,0,10*ROW('Hygiene Data'!I115)))</f>
        <v/>
      </c>
      <c r="EF121" s="353" t="str">
        <f ca="1">+IF(OFFSET('Hygiene Data'!$I$13,0,10*ROW('Hygiene Data'!I115))="","",OFFSET('Hygiene Data'!$I$13,0,10*ROW('Hygiene Data'!I115)))</f>
        <v/>
      </c>
    </row>
    <row r="122" spans="1:136" x14ac:dyDescent="0.25">
      <c r="A122" s="462" t="str">
        <f ca="1">+IF(OFFSET('Water Data'!$B$2,0,10*ROW('Water Data'!E116))="","",OFFSET('Water Data'!$B$2,0,10*ROW('Water Data'!E116)))</f>
        <v/>
      </c>
      <c r="B122" s="46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89" t="str">
        <f t="shared" ca="1" si="1"/>
        <v/>
      </c>
      <c r="D122" s="49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6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3" t="str">
        <f ca="1">+IF(OFFSET('Water Data'!$D$27,0,10*ROW('Water Data'!D116))="","",OFFSET('Water Data'!$D$27,0,10*ROW('Water Data'!D116)))</f>
        <v/>
      </c>
      <c r="BT122" s="353" t="str">
        <f ca="1">+IF(OFFSET('Water Data'!$D$28,0,10*ROW('Water Data'!D116))="","",OFFSET('Water Data'!$D$28,0,10*ROW('Water Data'!D116)))</f>
        <v/>
      </c>
      <c r="BU122" s="353" t="str">
        <f ca="1">+IF(OFFSET('Water Data'!$D$29,0,10*ROW('Water Data'!D116))="","",OFFSET('Water Data'!$D$29,0,10*ROW('Water Data'!D116)))</f>
        <v/>
      </c>
      <c r="BV122" s="353" t="str">
        <f ca="1">+IF(OFFSET('Water Data'!$E$27,0,10*ROW('Water Data'!E116))="","",OFFSET('Water Data'!$E$27,0,10*ROW('Water Data'!E116)))</f>
        <v/>
      </c>
      <c r="BW122" s="353" t="str">
        <f ca="1">+IF(OFFSET('Water Data'!$E$28,0,10*ROW('Water Data'!E116))="","",OFFSET('Water Data'!$E$28,0,10*ROW('Water Data'!E116)))</f>
        <v/>
      </c>
      <c r="BX122" s="353" t="str">
        <f ca="1">+IF(OFFSET('Water Data'!$E$29,0,10*ROW('Water Data'!E116))="","",OFFSET('Water Data'!$E$29,0,10*ROW('Water Data'!E116)))</f>
        <v/>
      </c>
      <c r="BY122" s="353" t="str">
        <f ca="1">+IF(OFFSET('Water Data'!$F$27,0,10*ROW('Water Data'!F116))="","",OFFSET('Water Data'!$F$27,0,10*ROW('Water Data'!F116)))</f>
        <v/>
      </c>
      <c r="BZ122" s="353" t="str">
        <f ca="1">+IF(OFFSET('Water Data'!$F$28,0,10*ROW('Water Data'!F116))="","",OFFSET('Water Data'!$F$28,0,10*ROW('Water Data'!F116)))</f>
        <v/>
      </c>
      <c r="CA122" s="353" t="str">
        <f ca="1">+IF(OFFSET('Water Data'!$F$29,0,10*ROW('Water Data'!F116))="","",OFFSET('Water Data'!$F$29,0,10*ROW('Water Data'!F116)))</f>
        <v/>
      </c>
      <c r="CB122" s="353" t="str">
        <f ca="1">+IF(OFFSET('Water Data'!$G$27,0,10*ROW('Water Data'!G116))="","",OFFSET('Water Data'!$G$27,0,10*ROW('Water Data'!G116)))</f>
        <v/>
      </c>
      <c r="CC122" s="353" t="str">
        <f ca="1">+IF(OFFSET('Water Data'!$G$28,0,10*ROW('Water Data'!G116))="","",OFFSET('Water Data'!$G$28,0,10*ROW('Water Data'!G116)))</f>
        <v/>
      </c>
      <c r="CD122" s="353" t="str">
        <f ca="1">+IF(OFFSET('Water Data'!$G$29,0,10*ROW('Water Data'!G116))="","",OFFSET('Water Data'!$G$29,0,10*ROW('Water Data'!G116)))</f>
        <v/>
      </c>
      <c r="CE122" s="353" t="str">
        <f ca="1">+IF(OFFSET('Water Data'!$H$27,0,10*ROW('Water Data'!H116))="","",OFFSET('Water Data'!$H$27,0,10*ROW('Water Data'!H116)))</f>
        <v/>
      </c>
      <c r="CF122" s="353" t="str">
        <f ca="1">+IF(OFFSET('Water Data'!$H$28,0,10*ROW('Water Data'!H116))="","",OFFSET('Water Data'!$H$28,0,10*ROW('Water Data'!H116)))</f>
        <v/>
      </c>
      <c r="CG122" s="353" t="str">
        <f ca="1">+IF(OFFSET('Water Data'!$H$29,0,10*ROW('Water Data'!H116))="","",OFFSET('Water Data'!$H$29,0,10*ROW('Water Data'!H116)))</f>
        <v/>
      </c>
      <c r="CH122" s="353" t="str">
        <f ca="1">+IF(OFFSET('Water Data'!$I$27,0,10*ROW('Water Data'!I116))="","",OFFSET('Water Data'!$I$27,0,10*ROW('Water Data'!I116)))</f>
        <v/>
      </c>
      <c r="CI122" s="353" t="str">
        <f ca="1">+IF(OFFSET('Water Data'!$I$28,0,10*ROW('Water Data'!I116))="","",OFFSET('Water Data'!$I$28,0,10*ROW('Water Data'!I116)))</f>
        <v/>
      </c>
      <c r="CJ122" s="353" t="str">
        <f ca="1">+IF(OFFSET('Water Data'!$I$29,0,10*ROW('Water Data'!I116))="","",OFFSET('Water Data'!$I$29,0,10*ROW('Water Data'!I116)))</f>
        <v/>
      </c>
      <c r="CK122" s="353" t="str">
        <f ca="1">+IF(OFFSET('Sanitation Data'!$D$28,0,10*ROW('Sanitation Data'!D116))="","",OFFSET('Sanitation Data'!$D$28,0,10*ROW('Sanitation Data'!D116)))</f>
        <v/>
      </c>
      <c r="CL122" s="353" t="str">
        <f ca="1">+IF(OFFSET('Sanitation Data'!$D$29,0,10*ROW('Sanitation Data'!D116))="","",OFFSET('Sanitation Data'!$D$29,0,10*ROW('Sanitation Data'!D116)))</f>
        <v/>
      </c>
      <c r="CM122" s="353" t="str">
        <f ca="1">+IF(OFFSET('Sanitation Data'!$D$30,0,10*ROW('Sanitation Data'!D116))="","",OFFSET('Sanitation Data'!$D$30,0,10*ROW('Sanitation Data'!D116)))</f>
        <v/>
      </c>
      <c r="CN122" s="353" t="str">
        <f ca="1">+IF(OFFSET('Sanitation Data'!$D$31,0,10*ROW('Sanitation Data'!D116))="","",OFFSET('Sanitation Data'!$D$31,0,10*ROW('Sanitation Data'!D116)))</f>
        <v/>
      </c>
      <c r="CO122" s="353" t="str">
        <f ca="1">+IF(OFFSET('Sanitation Data'!$D$32,0,10*ROW('Sanitation Data'!D116))="","",OFFSET('Sanitation Data'!$D$32,0,10*ROW('Sanitation Data'!D116)))</f>
        <v/>
      </c>
      <c r="CP122" s="353" t="str">
        <f ca="1">+IF(OFFSET('Sanitation Data'!$E$28,0,10*ROW('Sanitation Data'!E116))="","",OFFSET('Sanitation Data'!$E$28,0,10*ROW('Sanitation Data'!E116)))</f>
        <v/>
      </c>
      <c r="CQ122" s="353" t="str">
        <f ca="1">+IF(OFFSET('Sanitation Data'!$E$29,0,10*ROW('Sanitation Data'!E116))="","",OFFSET('Sanitation Data'!$E$29,0,10*ROW('Sanitation Data'!E116)))</f>
        <v/>
      </c>
      <c r="CR122" s="353" t="str">
        <f ca="1">+IF(OFFSET('Sanitation Data'!$E$30,0,10*ROW('Sanitation Data'!E116))="","",OFFSET('Sanitation Data'!$E$30,0,10*ROW('Sanitation Data'!E116)))</f>
        <v/>
      </c>
      <c r="CS122" s="353" t="str">
        <f ca="1">+IF(OFFSET('Sanitation Data'!$E$31,0,10*ROW('Sanitation Data'!E116))="","",OFFSET('Sanitation Data'!$E$31,0,10*ROW('Sanitation Data'!E116)))</f>
        <v/>
      </c>
      <c r="CT122" s="353" t="str">
        <f ca="1">+IF(OFFSET('Sanitation Data'!$E$32,0,10*ROW('Sanitation Data'!E116))="","",OFFSET('Sanitation Data'!$E$32,0,10*ROW('Sanitation Data'!E116)))</f>
        <v/>
      </c>
      <c r="CU122" s="353" t="str">
        <f ca="1">+IF(OFFSET('Sanitation Data'!$F$28,0,10*ROW('Sanitation Data'!F116))="","",OFFSET('Sanitation Data'!$F$28,0,10*ROW('Sanitation Data'!F116)))</f>
        <v/>
      </c>
      <c r="CV122" s="353" t="str">
        <f ca="1">+IF(OFFSET('Sanitation Data'!$F$29,0,10*ROW('Sanitation Data'!F116))="","",OFFSET('Sanitation Data'!$F$29,0,10*ROW('Sanitation Data'!F116)))</f>
        <v/>
      </c>
      <c r="CW122" s="353" t="str">
        <f ca="1">+IF(OFFSET('Sanitation Data'!$F$30,0,10*ROW('Sanitation Data'!F116))="","",OFFSET('Sanitation Data'!$F$30,0,10*ROW('Sanitation Data'!F116)))</f>
        <v/>
      </c>
      <c r="CX122" s="353" t="str">
        <f ca="1">+IF(OFFSET('Sanitation Data'!$F$31,0,10*ROW('Sanitation Data'!F116))="","",OFFSET('Sanitation Data'!$F$31,0,10*ROW('Sanitation Data'!F116)))</f>
        <v/>
      </c>
      <c r="CY122" s="353" t="str">
        <f ca="1">+IF(OFFSET('Sanitation Data'!$F$32,0,10*ROW('Sanitation Data'!F116))="","",OFFSET('Sanitation Data'!$F$32,0,10*ROW('Sanitation Data'!F116)))</f>
        <v/>
      </c>
      <c r="CZ122" s="353" t="str">
        <f ca="1">+IF(OFFSET('Sanitation Data'!$G$28,0,10*ROW('Sanitation Data'!G116))="","",OFFSET('Sanitation Data'!$G$28,0,10*ROW('Sanitation Data'!G116)))</f>
        <v/>
      </c>
      <c r="DA122" s="353" t="str">
        <f ca="1">+IF(OFFSET('Sanitation Data'!$G$29,0,10*ROW('Sanitation Data'!G116))="","",OFFSET('Sanitation Data'!$G$29,0,10*ROW('Sanitation Data'!G116)))</f>
        <v/>
      </c>
      <c r="DB122" s="353" t="str">
        <f ca="1">+IF(OFFSET('Sanitation Data'!$G$30,0,10*ROW('Sanitation Data'!G116))="","",OFFSET('Sanitation Data'!$G$30,0,10*ROW('Sanitation Data'!G116)))</f>
        <v/>
      </c>
      <c r="DC122" s="353" t="str">
        <f ca="1">+IF(OFFSET('Sanitation Data'!$G$31,0,10*ROW('Sanitation Data'!G116))="","",OFFSET('Sanitation Data'!$G$31,0,10*ROW('Sanitation Data'!G116)))</f>
        <v/>
      </c>
      <c r="DD122" s="353" t="str">
        <f ca="1">+IF(OFFSET('Sanitation Data'!$G$32,0,10*ROW('Sanitation Data'!G116))="","",OFFSET('Sanitation Data'!$G$32,0,10*ROW('Sanitation Data'!G116)))</f>
        <v/>
      </c>
      <c r="DE122" s="353" t="str">
        <f ca="1">+IF(OFFSET('Sanitation Data'!$H$28,0,10*ROW('Sanitation Data'!H116))="","",OFFSET('Sanitation Data'!$H$28,0,10*ROW('Sanitation Data'!H116)))</f>
        <v/>
      </c>
      <c r="DF122" s="353" t="str">
        <f ca="1">+IF(OFFSET('Sanitation Data'!$H$29,0,10*ROW('Sanitation Data'!H116))="","",OFFSET('Sanitation Data'!$H$29,0,10*ROW('Sanitation Data'!H116)))</f>
        <v/>
      </c>
      <c r="DG122" s="353" t="str">
        <f ca="1">+IF(OFFSET('Sanitation Data'!$H$30,0,10*ROW('Sanitation Data'!H116))="","",OFFSET('Sanitation Data'!$H$30,0,10*ROW('Sanitation Data'!H116)))</f>
        <v/>
      </c>
      <c r="DH122" s="353" t="str">
        <f ca="1">+IF(OFFSET('Sanitation Data'!$H$31,0,10*ROW('Sanitation Data'!H116))="","",OFFSET('Sanitation Data'!$H$31,0,10*ROW('Sanitation Data'!H116)))</f>
        <v/>
      </c>
      <c r="DI122" s="353" t="str">
        <f ca="1">+IF(OFFSET('Sanitation Data'!$H$32,0,10*ROW('Sanitation Data'!H116))="","",OFFSET('Sanitation Data'!$H$32,0,10*ROW('Sanitation Data'!H116)))</f>
        <v/>
      </c>
      <c r="DJ122" s="353" t="str">
        <f ca="1">+IF(OFFSET('Sanitation Data'!$I$28,0,10*ROW('Sanitation Data'!I116))="","",OFFSET('Sanitation Data'!$I$28,0,10*ROW('Sanitation Data'!I116)))</f>
        <v/>
      </c>
      <c r="DK122" s="353" t="str">
        <f ca="1">+IF(OFFSET('Sanitation Data'!$I$29,0,10*ROW('Sanitation Data'!I116))="","",OFFSET('Sanitation Data'!$I$29,0,10*ROW('Sanitation Data'!I116)))</f>
        <v/>
      </c>
      <c r="DL122" s="353" t="str">
        <f ca="1">+IF(OFFSET('Sanitation Data'!$I$30,0,10*ROW('Sanitation Data'!I116))="","",OFFSET('Sanitation Data'!$I$30,0,10*ROW('Sanitation Data'!I116)))</f>
        <v/>
      </c>
      <c r="DM122" s="353" t="str">
        <f ca="1">+IF(OFFSET('Sanitation Data'!$I$31,0,10*ROW('Sanitation Data'!I116))="","",OFFSET('Sanitation Data'!$I$31,0,10*ROW('Sanitation Data'!I116)))</f>
        <v/>
      </c>
      <c r="DN122" s="353" t="str">
        <f ca="1">+IF(OFFSET('Sanitation Data'!$I$32,0,10*ROW('Sanitation Data'!I116))="","",OFFSET('Sanitation Data'!$I$32,0,10*ROW('Sanitation Data'!I116)))</f>
        <v/>
      </c>
      <c r="DO122" s="353" t="str">
        <f ca="1">+IF(OFFSET('Hygiene Data'!$D$11,0,10*ROW('Hygiene Data'!D116))="","",OFFSET('Hygiene Data'!$D$11,0,10*ROW('Hygiene Data'!D116)))</f>
        <v/>
      </c>
      <c r="DP122" s="353" t="str">
        <f ca="1">+IF(OFFSET('Hygiene Data'!$D$12,0,10*ROW('Hygiene Data'!D116))="","",OFFSET('Hygiene Data'!$D$12,0,10*ROW('Hygiene Data'!D116)))</f>
        <v/>
      </c>
      <c r="DQ122" s="353" t="str">
        <f ca="1">+IF(OFFSET('Hygiene Data'!$D$13,0,10*ROW('Hygiene Data'!D116))="","",OFFSET('Hygiene Data'!$D$13,0,10*ROW('Hygiene Data'!D116)))</f>
        <v/>
      </c>
      <c r="DR122" s="353" t="str">
        <f ca="1">+IF(OFFSET('Hygiene Data'!$E$11,0,10*ROW('Hygiene Data'!E116))="","",OFFSET('Hygiene Data'!$E$11,0,10*ROW('Hygiene Data'!E116)))</f>
        <v/>
      </c>
      <c r="DS122" s="353" t="str">
        <f ca="1">+IF(OFFSET('Hygiene Data'!$E$12,0,10*ROW('Hygiene Data'!E116))="","",OFFSET('Hygiene Data'!$E$12,0,10*ROW('Hygiene Data'!E116)))</f>
        <v/>
      </c>
      <c r="DT122" s="353" t="str">
        <f ca="1">+IF(OFFSET('Hygiene Data'!$E$13,0,10*ROW('Hygiene Data'!E116))="","",OFFSET('Hygiene Data'!$E$13,0,10*ROW('Hygiene Data'!E116)))</f>
        <v/>
      </c>
      <c r="DU122" s="353" t="str">
        <f ca="1">+IF(OFFSET('Hygiene Data'!$F$11,0,10*ROW('Hygiene Data'!F116))="","",OFFSET('Hygiene Data'!$F$11,0,10*ROW('Hygiene Data'!F116)))</f>
        <v/>
      </c>
      <c r="DV122" s="353" t="str">
        <f ca="1">+IF(OFFSET('Hygiene Data'!$F$12,0,10*ROW('Hygiene Data'!F116))="","",OFFSET('Hygiene Data'!$F$12,0,10*ROW('Hygiene Data'!F116)))</f>
        <v/>
      </c>
      <c r="DW122" s="353" t="str">
        <f ca="1">+IF(OFFSET('Hygiene Data'!$F$13,0,10*ROW('Hygiene Data'!F116))="","",OFFSET('Hygiene Data'!$F$13,0,10*ROW('Hygiene Data'!F116)))</f>
        <v/>
      </c>
      <c r="DX122" s="353" t="str">
        <f ca="1">+IF(OFFSET('Hygiene Data'!$G$11,0,10*ROW('Hygiene Data'!G116))="","",OFFSET('Hygiene Data'!$G$11,0,10*ROW('Hygiene Data'!G116)))</f>
        <v/>
      </c>
      <c r="DY122" s="353" t="str">
        <f ca="1">+IF(OFFSET('Hygiene Data'!$G$12,0,10*ROW('Hygiene Data'!G116))="","",OFFSET('Hygiene Data'!$G$12,0,10*ROW('Hygiene Data'!G116)))</f>
        <v/>
      </c>
      <c r="DZ122" s="353" t="str">
        <f ca="1">+IF(OFFSET('Hygiene Data'!$G$13,0,10*ROW('Hygiene Data'!G116))="","",OFFSET('Hygiene Data'!$G$13,0,10*ROW('Hygiene Data'!G116)))</f>
        <v/>
      </c>
      <c r="EA122" s="353" t="str">
        <f ca="1">+IF(OFFSET('Hygiene Data'!$H$11,0,10*ROW('Hygiene Data'!H116))="","",OFFSET('Hygiene Data'!$H$11,0,10*ROW('Hygiene Data'!H116)))</f>
        <v/>
      </c>
      <c r="EB122" s="353" t="str">
        <f ca="1">+IF(OFFSET('Hygiene Data'!$H$12,0,10*ROW('Hygiene Data'!H116))="","",OFFSET('Hygiene Data'!$H$12,0,10*ROW('Hygiene Data'!H116)))</f>
        <v/>
      </c>
      <c r="EC122" s="353" t="str">
        <f ca="1">+IF(OFFSET('Hygiene Data'!$H$13,0,10*ROW('Hygiene Data'!H116))="","",OFFSET('Hygiene Data'!$H$13,0,10*ROW('Hygiene Data'!H116)))</f>
        <v/>
      </c>
      <c r="ED122" s="353" t="str">
        <f ca="1">+IF(OFFSET('Hygiene Data'!$I$11,0,10*ROW('Hygiene Data'!I116))="","",OFFSET('Hygiene Data'!$I$11,0,10*ROW('Hygiene Data'!I116)))</f>
        <v/>
      </c>
      <c r="EE122" s="353" t="str">
        <f ca="1">+IF(OFFSET('Hygiene Data'!$I$12,0,10*ROW('Hygiene Data'!I116))="","",OFFSET('Hygiene Data'!$I$12,0,10*ROW('Hygiene Data'!I116)))</f>
        <v/>
      </c>
      <c r="EF122" s="353" t="str">
        <f ca="1">+IF(OFFSET('Hygiene Data'!$I$13,0,10*ROW('Hygiene Data'!I116))="","",OFFSET('Hygiene Data'!$I$13,0,10*ROW('Hygiene Data'!I116)))</f>
        <v/>
      </c>
    </row>
    <row r="123" spans="1:136" x14ac:dyDescent="0.25">
      <c r="A123" s="462" t="str">
        <f ca="1">+IF(OFFSET('Water Data'!$B$2,0,10*ROW('Water Data'!E117))="","",OFFSET('Water Data'!$B$2,0,10*ROW('Water Data'!E117)))</f>
        <v/>
      </c>
      <c r="B123" s="46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89" t="str">
        <f t="shared" ca="1" si="1"/>
        <v/>
      </c>
      <c r="D123" s="49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6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3" t="str">
        <f ca="1">+IF(OFFSET('Water Data'!$D$27,0,10*ROW('Water Data'!D117))="","",OFFSET('Water Data'!$D$27,0,10*ROW('Water Data'!D117)))</f>
        <v/>
      </c>
      <c r="BT123" s="353" t="str">
        <f ca="1">+IF(OFFSET('Water Data'!$D$28,0,10*ROW('Water Data'!D117))="","",OFFSET('Water Data'!$D$28,0,10*ROW('Water Data'!D117)))</f>
        <v/>
      </c>
      <c r="BU123" s="353" t="str">
        <f ca="1">+IF(OFFSET('Water Data'!$D$29,0,10*ROW('Water Data'!D117))="","",OFFSET('Water Data'!$D$29,0,10*ROW('Water Data'!D117)))</f>
        <v/>
      </c>
      <c r="BV123" s="353" t="str">
        <f ca="1">+IF(OFFSET('Water Data'!$E$27,0,10*ROW('Water Data'!E117))="","",OFFSET('Water Data'!$E$27,0,10*ROW('Water Data'!E117)))</f>
        <v/>
      </c>
      <c r="BW123" s="353" t="str">
        <f ca="1">+IF(OFFSET('Water Data'!$E$28,0,10*ROW('Water Data'!E117))="","",OFFSET('Water Data'!$E$28,0,10*ROW('Water Data'!E117)))</f>
        <v/>
      </c>
      <c r="BX123" s="353" t="str">
        <f ca="1">+IF(OFFSET('Water Data'!$E$29,0,10*ROW('Water Data'!E117))="","",OFFSET('Water Data'!$E$29,0,10*ROW('Water Data'!E117)))</f>
        <v/>
      </c>
      <c r="BY123" s="353" t="str">
        <f ca="1">+IF(OFFSET('Water Data'!$F$27,0,10*ROW('Water Data'!F117))="","",OFFSET('Water Data'!$F$27,0,10*ROW('Water Data'!F117)))</f>
        <v/>
      </c>
      <c r="BZ123" s="353" t="str">
        <f ca="1">+IF(OFFSET('Water Data'!$F$28,0,10*ROW('Water Data'!F117))="","",OFFSET('Water Data'!$F$28,0,10*ROW('Water Data'!F117)))</f>
        <v/>
      </c>
      <c r="CA123" s="353" t="str">
        <f ca="1">+IF(OFFSET('Water Data'!$F$29,0,10*ROW('Water Data'!F117))="","",OFFSET('Water Data'!$F$29,0,10*ROW('Water Data'!F117)))</f>
        <v/>
      </c>
      <c r="CB123" s="353" t="str">
        <f ca="1">+IF(OFFSET('Water Data'!$G$27,0,10*ROW('Water Data'!G117))="","",OFFSET('Water Data'!$G$27,0,10*ROW('Water Data'!G117)))</f>
        <v/>
      </c>
      <c r="CC123" s="353" t="str">
        <f ca="1">+IF(OFFSET('Water Data'!$G$28,0,10*ROW('Water Data'!G117))="","",OFFSET('Water Data'!$G$28,0,10*ROW('Water Data'!G117)))</f>
        <v/>
      </c>
      <c r="CD123" s="353" t="str">
        <f ca="1">+IF(OFFSET('Water Data'!$G$29,0,10*ROW('Water Data'!G117))="","",OFFSET('Water Data'!$G$29,0,10*ROW('Water Data'!G117)))</f>
        <v/>
      </c>
      <c r="CE123" s="353" t="str">
        <f ca="1">+IF(OFFSET('Water Data'!$H$27,0,10*ROW('Water Data'!H117))="","",OFFSET('Water Data'!$H$27,0,10*ROW('Water Data'!H117)))</f>
        <v/>
      </c>
      <c r="CF123" s="353" t="str">
        <f ca="1">+IF(OFFSET('Water Data'!$H$28,0,10*ROW('Water Data'!H117))="","",OFFSET('Water Data'!$H$28,0,10*ROW('Water Data'!H117)))</f>
        <v/>
      </c>
      <c r="CG123" s="353" t="str">
        <f ca="1">+IF(OFFSET('Water Data'!$H$29,0,10*ROW('Water Data'!H117))="","",OFFSET('Water Data'!$H$29,0,10*ROW('Water Data'!H117)))</f>
        <v/>
      </c>
      <c r="CH123" s="353" t="str">
        <f ca="1">+IF(OFFSET('Water Data'!$I$27,0,10*ROW('Water Data'!I117))="","",OFFSET('Water Data'!$I$27,0,10*ROW('Water Data'!I117)))</f>
        <v/>
      </c>
      <c r="CI123" s="353" t="str">
        <f ca="1">+IF(OFFSET('Water Data'!$I$28,0,10*ROW('Water Data'!I117))="","",OFFSET('Water Data'!$I$28,0,10*ROW('Water Data'!I117)))</f>
        <v/>
      </c>
      <c r="CJ123" s="353" t="str">
        <f ca="1">+IF(OFFSET('Water Data'!$I$29,0,10*ROW('Water Data'!I117))="","",OFFSET('Water Data'!$I$29,0,10*ROW('Water Data'!I117)))</f>
        <v/>
      </c>
      <c r="CK123" s="353" t="str">
        <f ca="1">+IF(OFFSET('Sanitation Data'!$D$28,0,10*ROW('Sanitation Data'!D117))="","",OFFSET('Sanitation Data'!$D$28,0,10*ROW('Sanitation Data'!D117)))</f>
        <v/>
      </c>
      <c r="CL123" s="353" t="str">
        <f ca="1">+IF(OFFSET('Sanitation Data'!$D$29,0,10*ROW('Sanitation Data'!D117))="","",OFFSET('Sanitation Data'!$D$29,0,10*ROW('Sanitation Data'!D117)))</f>
        <v/>
      </c>
      <c r="CM123" s="353" t="str">
        <f ca="1">+IF(OFFSET('Sanitation Data'!$D$30,0,10*ROW('Sanitation Data'!D117))="","",OFFSET('Sanitation Data'!$D$30,0,10*ROW('Sanitation Data'!D117)))</f>
        <v/>
      </c>
      <c r="CN123" s="353" t="str">
        <f ca="1">+IF(OFFSET('Sanitation Data'!$D$31,0,10*ROW('Sanitation Data'!D117))="","",OFFSET('Sanitation Data'!$D$31,0,10*ROW('Sanitation Data'!D117)))</f>
        <v/>
      </c>
      <c r="CO123" s="353" t="str">
        <f ca="1">+IF(OFFSET('Sanitation Data'!$D$32,0,10*ROW('Sanitation Data'!D117))="","",OFFSET('Sanitation Data'!$D$32,0,10*ROW('Sanitation Data'!D117)))</f>
        <v/>
      </c>
      <c r="CP123" s="353" t="str">
        <f ca="1">+IF(OFFSET('Sanitation Data'!$E$28,0,10*ROW('Sanitation Data'!E117))="","",OFFSET('Sanitation Data'!$E$28,0,10*ROW('Sanitation Data'!E117)))</f>
        <v/>
      </c>
      <c r="CQ123" s="353" t="str">
        <f ca="1">+IF(OFFSET('Sanitation Data'!$E$29,0,10*ROW('Sanitation Data'!E117))="","",OFFSET('Sanitation Data'!$E$29,0,10*ROW('Sanitation Data'!E117)))</f>
        <v/>
      </c>
      <c r="CR123" s="353" t="str">
        <f ca="1">+IF(OFFSET('Sanitation Data'!$E$30,0,10*ROW('Sanitation Data'!E117))="","",OFFSET('Sanitation Data'!$E$30,0,10*ROW('Sanitation Data'!E117)))</f>
        <v/>
      </c>
      <c r="CS123" s="353" t="str">
        <f ca="1">+IF(OFFSET('Sanitation Data'!$E$31,0,10*ROW('Sanitation Data'!E117))="","",OFFSET('Sanitation Data'!$E$31,0,10*ROW('Sanitation Data'!E117)))</f>
        <v/>
      </c>
      <c r="CT123" s="353" t="str">
        <f ca="1">+IF(OFFSET('Sanitation Data'!$E$32,0,10*ROW('Sanitation Data'!E117))="","",OFFSET('Sanitation Data'!$E$32,0,10*ROW('Sanitation Data'!E117)))</f>
        <v/>
      </c>
      <c r="CU123" s="353" t="str">
        <f ca="1">+IF(OFFSET('Sanitation Data'!$F$28,0,10*ROW('Sanitation Data'!F117))="","",OFFSET('Sanitation Data'!$F$28,0,10*ROW('Sanitation Data'!F117)))</f>
        <v/>
      </c>
      <c r="CV123" s="353" t="str">
        <f ca="1">+IF(OFFSET('Sanitation Data'!$F$29,0,10*ROW('Sanitation Data'!F117))="","",OFFSET('Sanitation Data'!$F$29,0,10*ROW('Sanitation Data'!F117)))</f>
        <v/>
      </c>
      <c r="CW123" s="353" t="str">
        <f ca="1">+IF(OFFSET('Sanitation Data'!$F$30,0,10*ROW('Sanitation Data'!F117))="","",OFFSET('Sanitation Data'!$F$30,0,10*ROW('Sanitation Data'!F117)))</f>
        <v/>
      </c>
      <c r="CX123" s="353" t="str">
        <f ca="1">+IF(OFFSET('Sanitation Data'!$F$31,0,10*ROW('Sanitation Data'!F117))="","",OFFSET('Sanitation Data'!$F$31,0,10*ROW('Sanitation Data'!F117)))</f>
        <v/>
      </c>
      <c r="CY123" s="353" t="str">
        <f ca="1">+IF(OFFSET('Sanitation Data'!$F$32,0,10*ROW('Sanitation Data'!F117))="","",OFFSET('Sanitation Data'!$F$32,0,10*ROW('Sanitation Data'!F117)))</f>
        <v/>
      </c>
      <c r="CZ123" s="353" t="str">
        <f ca="1">+IF(OFFSET('Sanitation Data'!$G$28,0,10*ROW('Sanitation Data'!G117))="","",OFFSET('Sanitation Data'!$G$28,0,10*ROW('Sanitation Data'!G117)))</f>
        <v/>
      </c>
      <c r="DA123" s="353" t="str">
        <f ca="1">+IF(OFFSET('Sanitation Data'!$G$29,0,10*ROW('Sanitation Data'!G117))="","",OFFSET('Sanitation Data'!$G$29,0,10*ROW('Sanitation Data'!G117)))</f>
        <v/>
      </c>
      <c r="DB123" s="353" t="str">
        <f ca="1">+IF(OFFSET('Sanitation Data'!$G$30,0,10*ROW('Sanitation Data'!G117))="","",OFFSET('Sanitation Data'!$G$30,0,10*ROW('Sanitation Data'!G117)))</f>
        <v/>
      </c>
      <c r="DC123" s="353" t="str">
        <f ca="1">+IF(OFFSET('Sanitation Data'!$G$31,0,10*ROW('Sanitation Data'!G117))="","",OFFSET('Sanitation Data'!$G$31,0,10*ROW('Sanitation Data'!G117)))</f>
        <v/>
      </c>
      <c r="DD123" s="353" t="str">
        <f ca="1">+IF(OFFSET('Sanitation Data'!$G$32,0,10*ROW('Sanitation Data'!G117))="","",OFFSET('Sanitation Data'!$G$32,0,10*ROW('Sanitation Data'!G117)))</f>
        <v/>
      </c>
      <c r="DE123" s="353" t="str">
        <f ca="1">+IF(OFFSET('Sanitation Data'!$H$28,0,10*ROW('Sanitation Data'!H117))="","",OFFSET('Sanitation Data'!$H$28,0,10*ROW('Sanitation Data'!H117)))</f>
        <v/>
      </c>
      <c r="DF123" s="353" t="str">
        <f ca="1">+IF(OFFSET('Sanitation Data'!$H$29,0,10*ROW('Sanitation Data'!H117))="","",OFFSET('Sanitation Data'!$H$29,0,10*ROW('Sanitation Data'!H117)))</f>
        <v/>
      </c>
      <c r="DG123" s="353" t="str">
        <f ca="1">+IF(OFFSET('Sanitation Data'!$H$30,0,10*ROW('Sanitation Data'!H117))="","",OFFSET('Sanitation Data'!$H$30,0,10*ROW('Sanitation Data'!H117)))</f>
        <v/>
      </c>
      <c r="DH123" s="353" t="str">
        <f ca="1">+IF(OFFSET('Sanitation Data'!$H$31,0,10*ROW('Sanitation Data'!H117))="","",OFFSET('Sanitation Data'!$H$31,0,10*ROW('Sanitation Data'!H117)))</f>
        <v/>
      </c>
      <c r="DI123" s="353" t="str">
        <f ca="1">+IF(OFFSET('Sanitation Data'!$H$32,0,10*ROW('Sanitation Data'!H117))="","",OFFSET('Sanitation Data'!$H$32,0,10*ROW('Sanitation Data'!H117)))</f>
        <v/>
      </c>
      <c r="DJ123" s="353" t="str">
        <f ca="1">+IF(OFFSET('Sanitation Data'!$I$28,0,10*ROW('Sanitation Data'!I117))="","",OFFSET('Sanitation Data'!$I$28,0,10*ROW('Sanitation Data'!I117)))</f>
        <v/>
      </c>
      <c r="DK123" s="353" t="str">
        <f ca="1">+IF(OFFSET('Sanitation Data'!$I$29,0,10*ROW('Sanitation Data'!I117))="","",OFFSET('Sanitation Data'!$I$29,0,10*ROW('Sanitation Data'!I117)))</f>
        <v/>
      </c>
      <c r="DL123" s="353" t="str">
        <f ca="1">+IF(OFFSET('Sanitation Data'!$I$30,0,10*ROW('Sanitation Data'!I117))="","",OFFSET('Sanitation Data'!$I$30,0,10*ROW('Sanitation Data'!I117)))</f>
        <v/>
      </c>
      <c r="DM123" s="353" t="str">
        <f ca="1">+IF(OFFSET('Sanitation Data'!$I$31,0,10*ROW('Sanitation Data'!I117))="","",OFFSET('Sanitation Data'!$I$31,0,10*ROW('Sanitation Data'!I117)))</f>
        <v/>
      </c>
      <c r="DN123" s="353" t="str">
        <f ca="1">+IF(OFFSET('Sanitation Data'!$I$32,0,10*ROW('Sanitation Data'!I117))="","",OFFSET('Sanitation Data'!$I$32,0,10*ROW('Sanitation Data'!I117)))</f>
        <v/>
      </c>
      <c r="DO123" s="353" t="str">
        <f ca="1">+IF(OFFSET('Hygiene Data'!$D$11,0,10*ROW('Hygiene Data'!D117))="","",OFFSET('Hygiene Data'!$D$11,0,10*ROW('Hygiene Data'!D117)))</f>
        <v/>
      </c>
      <c r="DP123" s="353" t="str">
        <f ca="1">+IF(OFFSET('Hygiene Data'!$D$12,0,10*ROW('Hygiene Data'!D117))="","",OFFSET('Hygiene Data'!$D$12,0,10*ROW('Hygiene Data'!D117)))</f>
        <v/>
      </c>
      <c r="DQ123" s="353" t="str">
        <f ca="1">+IF(OFFSET('Hygiene Data'!$D$13,0,10*ROW('Hygiene Data'!D117))="","",OFFSET('Hygiene Data'!$D$13,0,10*ROW('Hygiene Data'!D117)))</f>
        <v/>
      </c>
      <c r="DR123" s="353" t="str">
        <f ca="1">+IF(OFFSET('Hygiene Data'!$E$11,0,10*ROW('Hygiene Data'!E117))="","",OFFSET('Hygiene Data'!$E$11,0,10*ROW('Hygiene Data'!E117)))</f>
        <v/>
      </c>
      <c r="DS123" s="353" t="str">
        <f ca="1">+IF(OFFSET('Hygiene Data'!$E$12,0,10*ROW('Hygiene Data'!E117))="","",OFFSET('Hygiene Data'!$E$12,0,10*ROW('Hygiene Data'!E117)))</f>
        <v/>
      </c>
      <c r="DT123" s="353" t="str">
        <f ca="1">+IF(OFFSET('Hygiene Data'!$E$13,0,10*ROW('Hygiene Data'!E117))="","",OFFSET('Hygiene Data'!$E$13,0,10*ROW('Hygiene Data'!E117)))</f>
        <v/>
      </c>
      <c r="DU123" s="353" t="str">
        <f ca="1">+IF(OFFSET('Hygiene Data'!$F$11,0,10*ROW('Hygiene Data'!F117))="","",OFFSET('Hygiene Data'!$F$11,0,10*ROW('Hygiene Data'!F117)))</f>
        <v/>
      </c>
      <c r="DV123" s="353" t="str">
        <f ca="1">+IF(OFFSET('Hygiene Data'!$F$12,0,10*ROW('Hygiene Data'!F117))="","",OFFSET('Hygiene Data'!$F$12,0,10*ROW('Hygiene Data'!F117)))</f>
        <v/>
      </c>
      <c r="DW123" s="353" t="str">
        <f ca="1">+IF(OFFSET('Hygiene Data'!$F$13,0,10*ROW('Hygiene Data'!F117))="","",OFFSET('Hygiene Data'!$F$13,0,10*ROW('Hygiene Data'!F117)))</f>
        <v/>
      </c>
      <c r="DX123" s="353" t="str">
        <f ca="1">+IF(OFFSET('Hygiene Data'!$G$11,0,10*ROW('Hygiene Data'!G117))="","",OFFSET('Hygiene Data'!$G$11,0,10*ROW('Hygiene Data'!G117)))</f>
        <v/>
      </c>
      <c r="DY123" s="353" t="str">
        <f ca="1">+IF(OFFSET('Hygiene Data'!$G$12,0,10*ROW('Hygiene Data'!G117))="","",OFFSET('Hygiene Data'!$G$12,0,10*ROW('Hygiene Data'!G117)))</f>
        <v/>
      </c>
      <c r="DZ123" s="353" t="str">
        <f ca="1">+IF(OFFSET('Hygiene Data'!$G$13,0,10*ROW('Hygiene Data'!G117))="","",OFFSET('Hygiene Data'!$G$13,0,10*ROW('Hygiene Data'!G117)))</f>
        <v/>
      </c>
      <c r="EA123" s="353" t="str">
        <f ca="1">+IF(OFFSET('Hygiene Data'!$H$11,0,10*ROW('Hygiene Data'!H117))="","",OFFSET('Hygiene Data'!$H$11,0,10*ROW('Hygiene Data'!H117)))</f>
        <v/>
      </c>
      <c r="EB123" s="353" t="str">
        <f ca="1">+IF(OFFSET('Hygiene Data'!$H$12,0,10*ROW('Hygiene Data'!H117))="","",OFFSET('Hygiene Data'!$H$12,0,10*ROW('Hygiene Data'!H117)))</f>
        <v/>
      </c>
      <c r="EC123" s="353" t="str">
        <f ca="1">+IF(OFFSET('Hygiene Data'!$H$13,0,10*ROW('Hygiene Data'!H117))="","",OFFSET('Hygiene Data'!$H$13,0,10*ROW('Hygiene Data'!H117)))</f>
        <v/>
      </c>
      <c r="ED123" s="353" t="str">
        <f ca="1">+IF(OFFSET('Hygiene Data'!$I$11,0,10*ROW('Hygiene Data'!I117))="","",OFFSET('Hygiene Data'!$I$11,0,10*ROW('Hygiene Data'!I117)))</f>
        <v/>
      </c>
      <c r="EE123" s="353" t="str">
        <f ca="1">+IF(OFFSET('Hygiene Data'!$I$12,0,10*ROW('Hygiene Data'!I117))="","",OFFSET('Hygiene Data'!$I$12,0,10*ROW('Hygiene Data'!I117)))</f>
        <v/>
      </c>
      <c r="EF123" s="353" t="str">
        <f ca="1">+IF(OFFSET('Hygiene Data'!$I$13,0,10*ROW('Hygiene Data'!I117))="","",OFFSET('Hygiene Data'!$I$13,0,10*ROW('Hygiene Data'!I117)))</f>
        <v/>
      </c>
    </row>
    <row r="124" spans="1:136" x14ac:dyDescent="0.25">
      <c r="A124" s="462" t="str">
        <f ca="1">+IF(OFFSET('Water Data'!$B$2,0,10*ROW('Water Data'!E118))="","",OFFSET('Water Data'!$B$2,0,10*ROW('Water Data'!E118)))</f>
        <v/>
      </c>
      <c r="B124" s="46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89" t="str">
        <f t="shared" ca="1" si="1"/>
        <v/>
      </c>
      <c r="D124" s="49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6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3" t="str">
        <f ca="1">+IF(OFFSET('Water Data'!$D$27,0,10*ROW('Water Data'!D118))="","",OFFSET('Water Data'!$D$27,0,10*ROW('Water Data'!D118)))</f>
        <v/>
      </c>
      <c r="BT124" s="353" t="str">
        <f ca="1">+IF(OFFSET('Water Data'!$D$28,0,10*ROW('Water Data'!D118))="","",OFFSET('Water Data'!$D$28,0,10*ROW('Water Data'!D118)))</f>
        <v/>
      </c>
      <c r="BU124" s="353" t="str">
        <f ca="1">+IF(OFFSET('Water Data'!$D$29,0,10*ROW('Water Data'!D118))="","",OFFSET('Water Data'!$D$29,0,10*ROW('Water Data'!D118)))</f>
        <v/>
      </c>
      <c r="BV124" s="353" t="str">
        <f ca="1">+IF(OFFSET('Water Data'!$E$27,0,10*ROW('Water Data'!E118))="","",OFFSET('Water Data'!$E$27,0,10*ROW('Water Data'!E118)))</f>
        <v/>
      </c>
      <c r="BW124" s="353" t="str">
        <f ca="1">+IF(OFFSET('Water Data'!$E$28,0,10*ROW('Water Data'!E118))="","",OFFSET('Water Data'!$E$28,0,10*ROW('Water Data'!E118)))</f>
        <v/>
      </c>
      <c r="BX124" s="353" t="str">
        <f ca="1">+IF(OFFSET('Water Data'!$E$29,0,10*ROW('Water Data'!E118))="","",OFFSET('Water Data'!$E$29,0,10*ROW('Water Data'!E118)))</f>
        <v/>
      </c>
      <c r="BY124" s="353" t="str">
        <f ca="1">+IF(OFFSET('Water Data'!$F$27,0,10*ROW('Water Data'!F118))="","",OFFSET('Water Data'!$F$27,0,10*ROW('Water Data'!F118)))</f>
        <v/>
      </c>
      <c r="BZ124" s="353" t="str">
        <f ca="1">+IF(OFFSET('Water Data'!$F$28,0,10*ROW('Water Data'!F118))="","",OFFSET('Water Data'!$F$28,0,10*ROW('Water Data'!F118)))</f>
        <v/>
      </c>
      <c r="CA124" s="353" t="str">
        <f ca="1">+IF(OFFSET('Water Data'!$F$29,0,10*ROW('Water Data'!F118))="","",OFFSET('Water Data'!$F$29,0,10*ROW('Water Data'!F118)))</f>
        <v/>
      </c>
      <c r="CB124" s="353" t="str">
        <f ca="1">+IF(OFFSET('Water Data'!$G$27,0,10*ROW('Water Data'!G118))="","",OFFSET('Water Data'!$G$27,0,10*ROW('Water Data'!G118)))</f>
        <v/>
      </c>
      <c r="CC124" s="353" t="str">
        <f ca="1">+IF(OFFSET('Water Data'!$G$28,0,10*ROW('Water Data'!G118))="","",OFFSET('Water Data'!$G$28,0,10*ROW('Water Data'!G118)))</f>
        <v/>
      </c>
      <c r="CD124" s="353" t="str">
        <f ca="1">+IF(OFFSET('Water Data'!$G$29,0,10*ROW('Water Data'!G118))="","",OFFSET('Water Data'!$G$29,0,10*ROW('Water Data'!G118)))</f>
        <v/>
      </c>
      <c r="CE124" s="353" t="str">
        <f ca="1">+IF(OFFSET('Water Data'!$H$27,0,10*ROW('Water Data'!H118))="","",OFFSET('Water Data'!$H$27,0,10*ROW('Water Data'!H118)))</f>
        <v/>
      </c>
      <c r="CF124" s="353" t="str">
        <f ca="1">+IF(OFFSET('Water Data'!$H$28,0,10*ROW('Water Data'!H118))="","",OFFSET('Water Data'!$H$28,0,10*ROW('Water Data'!H118)))</f>
        <v/>
      </c>
      <c r="CG124" s="353" t="str">
        <f ca="1">+IF(OFFSET('Water Data'!$H$29,0,10*ROW('Water Data'!H118))="","",OFFSET('Water Data'!$H$29,0,10*ROW('Water Data'!H118)))</f>
        <v/>
      </c>
      <c r="CH124" s="353" t="str">
        <f ca="1">+IF(OFFSET('Water Data'!$I$27,0,10*ROW('Water Data'!I118))="","",OFFSET('Water Data'!$I$27,0,10*ROW('Water Data'!I118)))</f>
        <v/>
      </c>
      <c r="CI124" s="353" t="str">
        <f ca="1">+IF(OFFSET('Water Data'!$I$28,0,10*ROW('Water Data'!I118))="","",OFFSET('Water Data'!$I$28,0,10*ROW('Water Data'!I118)))</f>
        <v/>
      </c>
      <c r="CJ124" s="353" t="str">
        <f ca="1">+IF(OFFSET('Water Data'!$I$29,0,10*ROW('Water Data'!I118))="","",OFFSET('Water Data'!$I$29,0,10*ROW('Water Data'!I118)))</f>
        <v/>
      </c>
      <c r="CK124" s="353" t="str">
        <f ca="1">+IF(OFFSET('Sanitation Data'!$D$28,0,10*ROW('Sanitation Data'!D118))="","",OFFSET('Sanitation Data'!$D$28,0,10*ROW('Sanitation Data'!D118)))</f>
        <v/>
      </c>
      <c r="CL124" s="353" t="str">
        <f ca="1">+IF(OFFSET('Sanitation Data'!$D$29,0,10*ROW('Sanitation Data'!D118))="","",OFFSET('Sanitation Data'!$D$29,0,10*ROW('Sanitation Data'!D118)))</f>
        <v/>
      </c>
      <c r="CM124" s="353" t="str">
        <f ca="1">+IF(OFFSET('Sanitation Data'!$D$30,0,10*ROW('Sanitation Data'!D118))="","",OFFSET('Sanitation Data'!$D$30,0,10*ROW('Sanitation Data'!D118)))</f>
        <v/>
      </c>
      <c r="CN124" s="353" t="str">
        <f ca="1">+IF(OFFSET('Sanitation Data'!$D$31,0,10*ROW('Sanitation Data'!D118))="","",OFFSET('Sanitation Data'!$D$31,0,10*ROW('Sanitation Data'!D118)))</f>
        <v/>
      </c>
      <c r="CO124" s="353" t="str">
        <f ca="1">+IF(OFFSET('Sanitation Data'!$D$32,0,10*ROW('Sanitation Data'!D118))="","",OFFSET('Sanitation Data'!$D$32,0,10*ROW('Sanitation Data'!D118)))</f>
        <v/>
      </c>
      <c r="CP124" s="353" t="str">
        <f ca="1">+IF(OFFSET('Sanitation Data'!$E$28,0,10*ROW('Sanitation Data'!E118))="","",OFFSET('Sanitation Data'!$E$28,0,10*ROW('Sanitation Data'!E118)))</f>
        <v/>
      </c>
      <c r="CQ124" s="353" t="str">
        <f ca="1">+IF(OFFSET('Sanitation Data'!$E$29,0,10*ROW('Sanitation Data'!E118))="","",OFFSET('Sanitation Data'!$E$29,0,10*ROW('Sanitation Data'!E118)))</f>
        <v/>
      </c>
      <c r="CR124" s="353" t="str">
        <f ca="1">+IF(OFFSET('Sanitation Data'!$E$30,0,10*ROW('Sanitation Data'!E118))="","",OFFSET('Sanitation Data'!$E$30,0,10*ROW('Sanitation Data'!E118)))</f>
        <v/>
      </c>
      <c r="CS124" s="353" t="str">
        <f ca="1">+IF(OFFSET('Sanitation Data'!$E$31,0,10*ROW('Sanitation Data'!E118))="","",OFFSET('Sanitation Data'!$E$31,0,10*ROW('Sanitation Data'!E118)))</f>
        <v/>
      </c>
      <c r="CT124" s="353" t="str">
        <f ca="1">+IF(OFFSET('Sanitation Data'!$E$32,0,10*ROW('Sanitation Data'!E118))="","",OFFSET('Sanitation Data'!$E$32,0,10*ROW('Sanitation Data'!E118)))</f>
        <v/>
      </c>
      <c r="CU124" s="353" t="str">
        <f ca="1">+IF(OFFSET('Sanitation Data'!$F$28,0,10*ROW('Sanitation Data'!F118))="","",OFFSET('Sanitation Data'!$F$28,0,10*ROW('Sanitation Data'!F118)))</f>
        <v/>
      </c>
      <c r="CV124" s="353" t="str">
        <f ca="1">+IF(OFFSET('Sanitation Data'!$F$29,0,10*ROW('Sanitation Data'!F118))="","",OFFSET('Sanitation Data'!$F$29,0,10*ROW('Sanitation Data'!F118)))</f>
        <v/>
      </c>
      <c r="CW124" s="353" t="str">
        <f ca="1">+IF(OFFSET('Sanitation Data'!$F$30,0,10*ROW('Sanitation Data'!F118))="","",OFFSET('Sanitation Data'!$F$30,0,10*ROW('Sanitation Data'!F118)))</f>
        <v/>
      </c>
      <c r="CX124" s="353" t="str">
        <f ca="1">+IF(OFFSET('Sanitation Data'!$F$31,0,10*ROW('Sanitation Data'!F118))="","",OFFSET('Sanitation Data'!$F$31,0,10*ROW('Sanitation Data'!F118)))</f>
        <v/>
      </c>
      <c r="CY124" s="353" t="str">
        <f ca="1">+IF(OFFSET('Sanitation Data'!$F$32,0,10*ROW('Sanitation Data'!F118))="","",OFFSET('Sanitation Data'!$F$32,0,10*ROW('Sanitation Data'!F118)))</f>
        <v/>
      </c>
      <c r="CZ124" s="353" t="str">
        <f ca="1">+IF(OFFSET('Sanitation Data'!$G$28,0,10*ROW('Sanitation Data'!G118))="","",OFFSET('Sanitation Data'!$G$28,0,10*ROW('Sanitation Data'!G118)))</f>
        <v/>
      </c>
      <c r="DA124" s="353" t="str">
        <f ca="1">+IF(OFFSET('Sanitation Data'!$G$29,0,10*ROW('Sanitation Data'!G118))="","",OFFSET('Sanitation Data'!$G$29,0,10*ROW('Sanitation Data'!G118)))</f>
        <v/>
      </c>
      <c r="DB124" s="353" t="str">
        <f ca="1">+IF(OFFSET('Sanitation Data'!$G$30,0,10*ROW('Sanitation Data'!G118))="","",OFFSET('Sanitation Data'!$G$30,0,10*ROW('Sanitation Data'!G118)))</f>
        <v/>
      </c>
      <c r="DC124" s="353" t="str">
        <f ca="1">+IF(OFFSET('Sanitation Data'!$G$31,0,10*ROW('Sanitation Data'!G118))="","",OFFSET('Sanitation Data'!$G$31,0,10*ROW('Sanitation Data'!G118)))</f>
        <v/>
      </c>
      <c r="DD124" s="353" t="str">
        <f ca="1">+IF(OFFSET('Sanitation Data'!$G$32,0,10*ROW('Sanitation Data'!G118))="","",OFFSET('Sanitation Data'!$G$32,0,10*ROW('Sanitation Data'!G118)))</f>
        <v/>
      </c>
      <c r="DE124" s="353" t="str">
        <f ca="1">+IF(OFFSET('Sanitation Data'!$H$28,0,10*ROW('Sanitation Data'!H118))="","",OFFSET('Sanitation Data'!$H$28,0,10*ROW('Sanitation Data'!H118)))</f>
        <v/>
      </c>
      <c r="DF124" s="353" t="str">
        <f ca="1">+IF(OFFSET('Sanitation Data'!$H$29,0,10*ROW('Sanitation Data'!H118))="","",OFFSET('Sanitation Data'!$H$29,0,10*ROW('Sanitation Data'!H118)))</f>
        <v/>
      </c>
      <c r="DG124" s="353" t="str">
        <f ca="1">+IF(OFFSET('Sanitation Data'!$H$30,0,10*ROW('Sanitation Data'!H118))="","",OFFSET('Sanitation Data'!$H$30,0,10*ROW('Sanitation Data'!H118)))</f>
        <v/>
      </c>
      <c r="DH124" s="353" t="str">
        <f ca="1">+IF(OFFSET('Sanitation Data'!$H$31,0,10*ROW('Sanitation Data'!H118))="","",OFFSET('Sanitation Data'!$H$31,0,10*ROW('Sanitation Data'!H118)))</f>
        <v/>
      </c>
      <c r="DI124" s="353" t="str">
        <f ca="1">+IF(OFFSET('Sanitation Data'!$H$32,0,10*ROW('Sanitation Data'!H118))="","",OFFSET('Sanitation Data'!$H$32,0,10*ROW('Sanitation Data'!H118)))</f>
        <v/>
      </c>
      <c r="DJ124" s="353" t="str">
        <f ca="1">+IF(OFFSET('Sanitation Data'!$I$28,0,10*ROW('Sanitation Data'!I118))="","",OFFSET('Sanitation Data'!$I$28,0,10*ROW('Sanitation Data'!I118)))</f>
        <v/>
      </c>
      <c r="DK124" s="353" t="str">
        <f ca="1">+IF(OFFSET('Sanitation Data'!$I$29,0,10*ROW('Sanitation Data'!I118))="","",OFFSET('Sanitation Data'!$I$29,0,10*ROW('Sanitation Data'!I118)))</f>
        <v/>
      </c>
      <c r="DL124" s="353" t="str">
        <f ca="1">+IF(OFFSET('Sanitation Data'!$I$30,0,10*ROW('Sanitation Data'!I118))="","",OFFSET('Sanitation Data'!$I$30,0,10*ROW('Sanitation Data'!I118)))</f>
        <v/>
      </c>
      <c r="DM124" s="353" t="str">
        <f ca="1">+IF(OFFSET('Sanitation Data'!$I$31,0,10*ROW('Sanitation Data'!I118))="","",OFFSET('Sanitation Data'!$I$31,0,10*ROW('Sanitation Data'!I118)))</f>
        <v/>
      </c>
      <c r="DN124" s="353" t="str">
        <f ca="1">+IF(OFFSET('Sanitation Data'!$I$32,0,10*ROW('Sanitation Data'!I118))="","",OFFSET('Sanitation Data'!$I$32,0,10*ROW('Sanitation Data'!I118)))</f>
        <v/>
      </c>
      <c r="DO124" s="353" t="str">
        <f ca="1">+IF(OFFSET('Hygiene Data'!$D$11,0,10*ROW('Hygiene Data'!D118))="","",OFFSET('Hygiene Data'!$D$11,0,10*ROW('Hygiene Data'!D118)))</f>
        <v/>
      </c>
      <c r="DP124" s="353" t="str">
        <f ca="1">+IF(OFFSET('Hygiene Data'!$D$12,0,10*ROW('Hygiene Data'!D118))="","",OFFSET('Hygiene Data'!$D$12,0,10*ROW('Hygiene Data'!D118)))</f>
        <v/>
      </c>
      <c r="DQ124" s="353" t="str">
        <f ca="1">+IF(OFFSET('Hygiene Data'!$D$13,0,10*ROW('Hygiene Data'!D118))="","",OFFSET('Hygiene Data'!$D$13,0,10*ROW('Hygiene Data'!D118)))</f>
        <v/>
      </c>
      <c r="DR124" s="353" t="str">
        <f ca="1">+IF(OFFSET('Hygiene Data'!$E$11,0,10*ROW('Hygiene Data'!E118))="","",OFFSET('Hygiene Data'!$E$11,0,10*ROW('Hygiene Data'!E118)))</f>
        <v/>
      </c>
      <c r="DS124" s="353" t="str">
        <f ca="1">+IF(OFFSET('Hygiene Data'!$E$12,0,10*ROW('Hygiene Data'!E118))="","",OFFSET('Hygiene Data'!$E$12,0,10*ROW('Hygiene Data'!E118)))</f>
        <v/>
      </c>
      <c r="DT124" s="353" t="str">
        <f ca="1">+IF(OFFSET('Hygiene Data'!$E$13,0,10*ROW('Hygiene Data'!E118))="","",OFFSET('Hygiene Data'!$E$13,0,10*ROW('Hygiene Data'!E118)))</f>
        <v/>
      </c>
      <c r="DU124" s="353" t="str">
        <f ca="1">+IF(OFFSET('Hygiene Data'!$F$11,0,10*ROW('Hygiene Data'!F118))="","",OFFSET('Hygiene Data'!$F$11,0,10*ROW('Hygiene Data'!F118)))</f>
        <v/>
      </c>
      <c r="DV124" s="353" t="str">
        <f ca="1">+IF(OFFSET('Hygiene Data'!$F$12,0,10*ROW('Hygiene Data'!F118))="","",OFFSET('Hygiene Data'!$F$12,0,10*ROW('Hygiene Data'!F118)))</f>
        <v/>
      </c>
      <c r="DW124" s="353" t="str">
        <f ca="1">+IF(OFFSET('Hygiene Data'!$F$13,0,10*ROW('Hygiene Data'!F118))="","",OFFSET('Hygiene Data'!$F$13,0,10*ROW('Hygiene Data'!F118)))</f>
        <v/>
      </c>
      <c r="DX124" s="353" t="str">
        <f ca="1">+IF(OFFSET('Hygiene Data'!$G$11,0,10*ROW('Hygiene Data'!G118))="","",OFFSET('Hygiene Data'!$G$11,0,10*ROW('Hygiene Data'!G118)))</f>
        <v/>
      </c>
      <c r="DY124" s="353" t="str">
        <f ca="1">+IF(OFFSET('Hygiene Data'!$G$12,0,10*ROW('Hygiene Data'!G118))="","",OFFSET('Hygiene Data'!$G$12,0,10*ROW('Hygiene Data'!G118)))</f>
        <v/>
      </c>
      <c r="DZ124" s="353" t="str">
        <f ca="1">+IF(OFFSET('Hygiene Data'!$G$13,0,10*ROW('Hygiene Data'!G118))="","",OFFSET('Hygiene Data'!$G$13,0,10*ROW('Hygiene Data'!G118)))</f>
        <v/>
      </c>
      <c r="EA124" s="353" t="str">
        <f ca="1">+IF(OFFSET('Hygiene Data'!$H$11,0,10*ROW('Hygiene Data'!H118))="","",OFFSET('Hygiene Data'!$H$11,0,10*ROW('Hygiene Data'!H118)))</f>
        <v/>
      </c>
      <c r="EB124" s="353" t="str">
        <f ca="1">+IF(OFFSET('Hygiene Data'!$H$12,0,10*ROW('Hygiene Data'!H118))="","",OFFSET('Hygiene Data'!$H$12,0,10*ROW('Hygiene Data'!H118)))</f>
        <v/>
      </c>
      <c r="EC124" s="353" t="str">
        <f ca="1">+IF(OFFSET('Hygiene Data'!$H$13,0,10*ROW('Hygiene Data'!H118))="","",OFFSET('Hygiene Data'!$H$13,0,10*ROW('Hygiene Data'!H118)))</f>
        <v/>
      </c>
      <c r="ED124" s="353" t="str">
        <f ca="1">+IF(OFFSET('Hygiene Data'!$I$11,0,10*ROW('Hygiene Data'!I118))="","",OFFSET('Hygiene Data'!$I$11,0,10*ROW('Hygiene Data'!I118)))</f>
        <v/>
      </c>
      <c r="EE124" s="353" t="str">
        <f ca="1">+IF(OFFSET('Hygiene Data'!$I$12,0,10*ROW('Hygiene Data'!I118))="","",OFFSET('Hygiene Data'!$I$12,0,10*ROW('Hygiene Data'!I118)))</f>
        <v/>
      </c>
      <c r="EF124" s="353" t="str">
        <f ca="1">+IF(OFFSET('Hygiene Data'!$I$13,0,10*ROW('Hygiene Data'!I118))="","",OFFSET('Hygiene Data'!$I$13,0,10*ROW('Hygiene Data'!I118)))</f>
        <v/>
      </c>
    </row>
    <row r="125" spans="1:136" x14ac:dyDescent="0.25">
      <c r="A125" s="462" t="str">
        <f ca="1">+IF(OFFSET('Water Data'!$B$2,0,10*ROW('Water Data'!E119))="","",OFFSET('Water Data'!$B$2,0,10*ROW('Water Data'!E119)))</f>
        <v/>
      </c>
      <c r="B125" s="46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89" t="str">
        <f t="shared" ca="1" si="1"/>
        <v/>
      </c>
      <c r="D125" s="49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6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3" t="str">
        <f ca="1">+IF(OFFSET('Water Data'!$D$27,0,10*ROW('Water Data'!D119))="","",OFFSET('Water Data'!$D$27,0,10*ROW('Water Data'!D119)))</f>
        <v/>
      </c>
      <c r="BT125" s="353" t="str">
        <f ca="1">+IF(OFFSET('Water Data'!$D$28,0,10*ROW('Water Data'!D119))="","",OFFSET('Water Data'!$D$28,0,10*ROW('Water Data'!D119)))</f>
        <v/>
      </c>
      <c r="BU125" s="353" t="str">
        <f ca="1">+IF(OFFSET('Water Data'!$D$29,0,10*ROW('Water Data'!D119))="","",OFFSET('Water Data'!$D$29,0,10*ROW('Water Data'!D119)))</f>
        <v/>
      </c>
      <c r="BV125" s="353" t="str">
        <f ca="1">+IF(OFFSET('Water Data'!$E$27,0,10*ROW('Water Data'!E119))="","",OFFSET('Water Data'!$E$27,0,10*ROW('Water Data'!E119)))</f>
        <v/>
      </c>
      <c r="BW125" s="353" t="str">
        <f ca="1">+IF(OFFSET('Water Data'!$E$28,0,10*ROW('Water Data'!E119))="","",OFFSET('Water Data'!$E$28,0,10*ROW('Water Data'!E119)))</f>
        <v/>
      </c>
      <c r="BX125" s="353" t="str">
        <f ca="1">+IF(OFFSET('Water Data'!$E$29,0,10*ROW('Water Data'!E119))="","",OFFSET('Water Data'!$E$29,0,10*ROW('Water Data'!E119)))</f>
        <v/>
      </c>
      <c r="BY125" s="353" t="str">
        <f ca="1">+IF(OFFSET('Water Data'!$F$27,0,10*ROW('Water Data'!F119))="","",OFFSET('Water Data'!$F$27,0,10*ROW('Water Data'!F119)))</f>
        <v/>
      </c>
      <c r="BZ125" s="353" t="str">
        <f ca="1">+IF(OFFSET('Water Data'!$F$28,0,10*ROW('Water Data'!F119))="","",OFFSET('Water Data'!$F$28,0,10*ROW('Water Data'!F119)))</f>
        <v/>
      </c>
      <c r="CA125" s="353" t="str">
        <f ca="1">+IF(OFFSET('Water Data'!$F$29,0,10*ROW('Water Data'!F119))="","",OFFSET('Water Data'!$F$29,0,10*ROW('Water Data'!F119)))</f>
        <v/>
      </c>
      <c r="CB125" s="353" t="str">
        <f ca="1">+IF(OFFSET('Water Data'!$G$27,0,10*ROW('Water Data'!G119))="","",OFFSET('Water Data'!$G$27,0,10*ROW('Water Data'!G119)))</f>
        <v/>
      </c>
      <c r="CC125" s="353" t="str">
        <f ca="1">+IF(OFFSET('Water Data'!$G$28,0,10*ROW('Water Data'!G119))="","",OFFSET('Water Data'!$G$28,0,10*ROW('Water Data'!G119)))</f>
        <v/>
      </c>
      <c r="CD125" s="353" t="str">
        <f ca="1">+IF(OFFSET('Water Data'!$G$29,0,10*ROW('Water Data'!G119))="","",OFFSET('Water Data'!$G$29,0,10*ROW('Water Data'!G119)))</f>
        <v/>
      </c>
      <c r="CE125" s="353" t="str">
        <f ca="1">+IF(OFFSET('Water Data'!$H$27,0,10*ROW('Water Data'!H119))="","",OFFSET('Water Data'!$H$27,0,10*ROW('Water Data'!H119)))</f>
        <v/>
      </c>
      <c r="CF125" s="353" t="str">
        <f ca="1">+IF(OFFSET('Water Data'!$H$28,0,10*ROW('Water Data'!H119))="","",OFFSET('Water Data'!$H$28,0,10*ROW('Water Data'!H119)))</f>
        <v/>
      </c>
      <c r="CG125" s="353" t="str">
        <f ca="1">+IF(OFFSET('Water Data'!$H$29,0,10*ROW('Water Data'!H119))="","",OFFSET('Water Data'!$H$29,0,10*ROW('Water Data'!H119)))</f>
        <v/>
      </c>
      <c r="CH125" s="353" t="str">
        <f ca="1">+IF(OFFSET('Water Data'!$I$27,0,10*ROW('Water Data'!I119))="","",OFFSET('Water Data'!$I$27,0,10*ROW('Water Data'!I119)))</f>
        <v/>
      </c>
      <c r="CI125" s="353" t="str">
        <f ca="1">+IF(OFFSET('Water Data'!$I$28,0,10*ROW('Water Data'!I119))="","",OFFSET('Water Data'!$I$28,0,10*ROW('Water Data'!I119)))</f>
        <v/>
      </c>
      <c r="CJ125" s="353" t="str">
        <f ca="1">+IF(OFFSET('Water Data'!$I$29,0,10*ROW('Water Data'!I119))="","",OFFSET('Water Data'!$I$29,0,10*ROW('Water Data'!I119)))</f>
        <v/>
      </c>
      <c r="CK125" s="353" t="str">
        <f ca="1">+IF(OFFSET('Sanitation Data'!$D$28,0,10*ROW('Sanitation Data'!D119))="","",OFFSET('Sanitation Data'!$D$28,0,10*ROW('Sanitation Data'!D119)))</f>
        <v/>
      </c>
      <c r="CL125" s="353" t="str">
        <f ca="1">+IF(OFFSET('Sanitation Data'!$D$29,0,10*ROW('Sanitation Data'!D119))="","",OFFSET('Sanitation Data'!$D$29,0,10*ROW('Sanitation Data'!D119)))</f>
        <v/>
      </c>
      <c r="CM125" s="353" t="str">
        <f ca="1">+IF(OFFSET('Sanitation Data'!$D$30,0,10*ROW('Sanitation Data'!D119))="","",OFFSET('Sanitation Data'!$D$30,0,10*ROW('Sanitation Data'!D119)))</f>
        <v/>
      </c>
      <c r="CN125" s="353" t="str">
        <f ca="1">+IF(OFFSET('Sanitation Data'!$D$31,0,10*ROW('Sanitation Data'!D119))="","",OFFSET('Sanitation Data'!$D$31,0,10*ROW('Sanitation Data'!D119)))</f>
        <v/>
      </c>
      <c r="CO125" s="353" t="str">
        <f ca="1">+IF(OFFSET('Sanitation Data'!$D$32,0,10*ROW('Sanitation Data'!D119))="","",OFFSET('Sanitation Data'!$D$32,0,10*ROW('Sanitation Data'!D119)))</f>
        <v/>
      </c>
      <c r="CP125" s="353" t="str">
        <f ca="1">+IF(OFFSET('Sanitation Data'!$E$28,0,10*ROW('Sanitation Data'!E119))="","",OFFSET('Sanitation Data'!$E$28,0,10*ROW('Sanitation Data'!E119)))</f>
        <v/>
      </c>
      <c r="CQ125" s="353" t="str">
        <f ca="1">+IF(OFFSET('Sanitation Data'!$E$29,0,10*ROW('Sanitation Data'!E119))="","",OFFSET('Sanitation Data'!$E$29,0,10*ROW('Sanitation Data'!E119)))</f>
        <v/>
      </c>
      <c r="CR125" s="353" t="str">
        <f ca="1">+IF(OFFSET('Sanitation Data'!$E$30,0,10*ROW('Sanitation Data'!E119))="","",OFFSET('Sanitation Data'!$E$30,0,10*ROW('Sanitation Data'!E119)))</f>
        <v/>
      </c>
      <c r="CS125" s="353" t="str">
        <f ca="1">+IF(OFFSET('Sanitation Data'!$E$31,0,10*ROW('Sanitation Data'!E119))="","",OFFSET('Sanitation Data'!$E$31,0,10*ROW('Sanitation Data'!E119)))</f>
        <v/>
      </c>
      <c r="CT125" s="353" t="str">
        <f ca="1">+IF(OFFSET('Sanitation Data'!$E$32,0,10*ROW('Sanitation Data'!E119))="","",OFFSET('Sanitation Data'!$E$32,0,10*ROW('Sanitation Data'!E119)))</f>
        <v/>
      </c>
      <c r="CU125" s="353" t="str">
        <f ca="1">+IF(OFFSET('Sanitation Data'!$F$28,0,10*ROW('Sanitation Data'!F119))="","",OFFSET('Sanitation Data'!$F$28,0,10*ROW('Sanitation Data'!F119)))</f>
        <v/>
      </c>
      <c r="CV125" s="353" t="str">
        <f ca="1">+IF(OFFSET('Sanitation Data'!$F$29,0,10*ROW('Sanitation Data'!F119))="","",OFFSET('Sanitation Data'!$F$29,0,10*ROW('Sanitation Data'!F119)))</f>
        <v/>
      </c>
      <c r="CW125" s="353" t="str">
        <f ca="1">+IF(OFFSET('Sanitation Data'!$F$30,0,10*ROW('Sanitation Data'!F119))="","",OFFSET('Sanitation Data'!$F$30,0,10*ROW('Sanitation Data'!F119)))</f>
        <v/>
      </c>
      <c r="CX125" s="353" t="str">
        <f ca="1">+IF(OFFSET('Sanitation Data'!$F$31,0,10*ROW('Sanitation Data'!F119))="","",OFFSET('Sanitation Data'!$F$31,0,10*ROW('Sanitation Data'!F119)))</f>
        <v/>
      </c>
      <c r="CY125" s="353" t="str">
        <f ca="1">+IF(OFFSET('Sanitation Data'!$F$32,0,10*ROW('Sanitation Data'!F119))="","",OFFSET('Sanitation Data'!$F$32,0,10*ROW('Sanitation Data'!F119)))</f>
        <v/>
      </c>
      <c r="CZ125" s="353" t="str">
        <f ca="1">+IF(OFFSET('Sanitation Data'!$G$28,0,10*ROW('Sanitation Data'!G119))="","",OFFSET('Sanitation Data'!$G$28,0,10*ROW('Sanitation Data'!G119)))</f>
        <v/>
      </c>
      <c r="DA125" s="353" t="str">
        <f ca="1">+IF(OFFSET('Sanitation Data'!$G$29,0,10*ROW('Sanitation Data'!G119))="","",OFFSET('Sanitation Data'!$G$29,0,10*ROW('Sanitation Data'!G119)))</f>
        <v/>
      </c>
      <c r="DB125" s="353" t="str">
        <f ca="1">+IF(OFFSET('Sanitation Data'!$G$30,0,10*ROW('Sanitation Data'!G119))="","",OFFSET('Sanitation Data'!$G$30,0,10*ROW('Sanitation Data'!G119)))</f>
        <v/>
      </c>
      <c r="DC125" s="353" t="str">
        <f ca="1">+IF(OFFSET('Sanitation Data'!$G$31,0,10*ROW('Sanitation Data'!G119))="","",OFFSET('Sanitation Data'!$G$31,0,10*ROW('Sanitation Data'!G119)))</f>
        <v/>
      </c>
      <c r="DD125" s="353" t="str">
        <f ca="1">+IF(OFFSET('Sanitation Data'!$G$32,0,10*ROW('Sanitation Data'!G119))="","",OFFSET('Sanitation Data'!$G$32,0,10*ROW('Sanitation Data'!G119)))</f>
        <v/>
      </c>
      <c r="DE125" s="353" t="str">
        <f ca="1">+IF(OFFSET('Sanitation Data'!$H$28,0,10*ROW('Sanitation Data'!H119))="","",OFFSET('Sanitation Data'!$H$28,0,10*ROW('Sanitation Data'!H119)))</f>
        <v/>
      </c>
      <c r="DF125" s="353" t="str">
        <f ca="1">+IF(OFFSET('Sanitation Data'!$H$29,0,10*ROW('Sanitation Data'!H119))="","",OFFSET('Sanitation Data'!$H$29,0,10*ROW('Sanitation Data'!H119)))</f>
        <v/>
      </c>
      <c r="DG125" s="353" t="str">
        <f ca="1">+IF(OFFSET('Sanitation Data'!$H$30,0,10*ROW('Sanitation Data'!H119))="","",OFFSET('Sanitation Data'!$H$30,0,10*ROW('Sanitation Data'!H119)))</f>
        <v/>
      </c>
      <c r="DH125" s="353" t="str">
        <f ca="1">+IF(OFFSET('Sanitation Data'!$H$31,0,10*ROW('Sanitation Data'!H119))="","",OFFSET('Sanitation Data'!$H$31,0,10*ROW('Sanitation Data'!H119)))</f>
        <v/>
      </c>
      <c r="DI125" s="353" t="str">
        <f ca="1">+IF(OFFSET('Sanitation Data'!$H$32,0,10*ROW('Sanitation Data'!H119))="","",OFFSET('Sanitation Data'!$H$32,0,10*ROW('Sanitation Data'!H119)))</f>
        <v/>
      </c>
      <c r="DJ125" s="353" t="str">
        <f ca="1">+IF(OFFSET('Sanitation Data'!$I$28,0,10*ROW('Sanitation Data'!I119))="","",OFFSET('Sanitation Data'!$I$28,0,10*ROW('Sanitation Data'!I119)))</f>
        <v/>
      </c>
      <c r="DK125" s="353" t="str">
        <f ca="1">+IF(OFFSET('Sanitation Data'!$I$29,0,10*ROW('Sanitation Data'!I119))="","",OFFSET('Sanitation Data'!$I$29,0,10*ROW('Sanitation Data'!I119)))</f>
        <v/>
      </c>
      <c r="DL125" s="353" t="str">
        <f ca="1">+IF(OFFSET('Sanitation Data'!$I$30,0,10*ROW('Sanitation Data'!I119))="","",OFFSET('Sanitation Data'!$I$30,0,10*ROW('Sanitation Data'!I119)))</f>
        <v/>
      </c>
      <c r="DM125" s="353" t="str">
        <f ca="1">+IF(OFFSET('Sanitation Data'!$I$31,0,10*ROW('Sanitation Data'!I119))="","",OFFSET('Sanitation Data'!$I$31,0,10*ROW('Sanitation Data'!I119)))</f>
        <v/>
      </c>
      <c r="DN125" s="353" t="str">
        <f ca="1">+IF(OFFSET('Sanitation Data'!$I$32,0,10*ROW('Sanitation Data'!I119))="","",OFFSET('Sanitation Data'!$I$32,0,10*ROW('Sanitation Data'!I119)))</f>
        <v/>
      </c>
      <c r="DO125" s="353" t="str">
        <f ca="1">+IF(OFFSET('Hygiene Data'!$D$11,0,10*ROW('Hygiene Data'!D119))="","",OFFSET('Hygiene Data'!$D$11,0,10*ROW('Hygiene Data'!D119)))</f>
        <v/>
      </c>
      <c r="DP125" s="353" t="str">
        <f ca="1">+IF(OFFSET('Hygiene Data'!$D$12,0,10*ROW('Hygiene Data'!D119))="","",OFFSET('Hygiene Data'!$D$12,0,10*ROW('Hygiene Data'!D119)))</f>
        <v/>
      </c>
      <c r="DQ125" s="353" t="str">
        <f ca="1">+IF(OFFSET('Hygiene Data'!$D$13,0,10*ROW('Hygiene Data'!D119))="","",OFFSET('Hygiene Data'!$D$13,0,10*ROW('Hygiene Data'!D119)))</f>
        <v/>
      </c>
      <c r="DR125" s="353" t="str">
        <f ca="1">+IF(OFFSET('Hygiene Data'!$E$11,0,10*ROW('Hygiene Data'!E119))="","",OFFSET('Hygiene Data'!$E$11,0,10*ROW('Hygiene Data'!E119)))</f>
        <v/>
      </c>
      <c r="DS125" s="353" t="str">
        <f ca="1">+IF(OFFSET('Hygiene Data'!$E$12,0,10*ROW('Hygiene Data'!E119))="","",OFFSET('Hygiene Data'!$E$12,0,10*ROW('Hygiene Data'!E119)))</f>
        <v/>
      </c>
      <c r="DT125" s="353" t="str">
        <f ca="1">+IF(OFFSET('Hygiene Data'!$E$13,0,10*ROW('Hygiene Data'!E119))="","",OFFSET('Hygiene Data'!$E$13,0,10*ROW('Hygiene Data'!E119)))</f>
        <v/>
      </c>
      <c r="DU125" s="353" t="str">
        <f ca="1">+IF(OFFSET('Hygiene Data'!$F$11,0,10*ROW('Hygiene Data'!F119))="","",OFFSET('Hygiene Data'!$F$11,0,10*ROW('Hygiene Data'!F119)))</f>
        <v/>
      </c>
      <c r="DV125" s="353" t="str">
        <f ca="1">+IF(OFFSET('Hygiene Data'!$F$12,0,10*ROW('Hygiene Data'!F119))="","",OFFSET('Hygiene Data'!$F$12,0,10*ROW('Hygiene Data'!F119)))</f>
        <v/>
      </c>
      <c r="DW125" s="353" t="str">
        <f ca="1">+IF(OFFSET('Hygiene Data'!$F$13,0,10*ROW('Hygiene Data'!F119))="","",OFFSET('Hygiene Data'!$F$13,0,10*ROW('Hygiene Data'!F119)))</f>
        <v/>
      </c>
      <c r="DX125" s="353" t="str">
        <f ca="1">+IF(OFFSET('Hygiene Data'!$G$11,0,10*ROW('Hygiene Data'!G119))="","",OFFSET('Hygiene Data'!$G$11,0,10*ROW('Hygiene Data'!G119)))</f>
        <v/>
      </c>
      <c r="DY125" s="353" t="str">
        <f ca="1">+IF(OFFSET('Hygiene Data'!$G$12,0,10*ROW('Hygiene Data'!G119))="","",OFFSET('Hygiene Data'!$G$12,0,10*ROW('Hygiene Data'!G119)))</f>
        <v/>
      </c>
      <c r="DZ125" s="353" t="str">
        <f ca="1">+IF(OFFSET('Hygiene Data'!$G$13,0,10*ROW('Hygiene Data'!G119))="","",OFFSET('Hygiene Data'!$G$13,0,10*ROW('Hygiene Data'!G119)))</f>
        <v/>
      </c>
      <c r="EA125" s="353" t="str">
        <f ca="1">+IF(OFFSET('Hygiene Data'!$H$11,0,10*ROW('Hygiene Data'!H119))="","",OFFSET('Hygiene Data'!$H$11,0,10*ROW('Hygiene Data'!H119)))</f>
        <v/>
      </c>
      <c r="EB125" s="353" t="str">
        <f ca="1">+IF(OFFSET('Hygiene Data'!$H$12,0,10*ROW('Hygiene Data'!H119))="","",OFFSET('Hygiene Data'!$H$12,0,10*ROW('Hygiene Data'!H119)))</f>
        <v/>
      </c>
      <c r="EC125" s="353" t="str">
        <f ca="1">+IF(OFFSET('Hygiene Data'!$H$13,0,10*ROW('Hygiene Data'!H119))="","",OFFSET('Hygiene Data'!$H$13,0,10*ROW('Hygiene Data'!H119)))</f>
        <v/>
      </c>
      <c r="ED125" s="353" t="str">
        <f ca="1">+IF(OFFSET('Hygiene Data'!$I$11,0,10*ROW('Hygiene Data'!I119))="","",OFFSET('Hygiene Data'!$I$11,0,10*ROW('Hygiene Data'!I119)))</f>
        <v/>
      </c>
      <c r="EE125" s="353" t="str">
        <f ca="1">+IF(OFFSET('Hygiene Data'!$I$12,0,10*ROW('Hygiene Data'!I119))="","",OFFSET('Hygiene Data'!$I$12,0,10*ROW('Hygiene Data'!I119)))</f>
        <v/>
      </c>
      <c r="EF125" s="353" t="str">
        <f ca="1">+IF(OFFSET('Hygiene Data'!$I$13,0,10*ROW('Hygiene Data'!I119))="","",OFFSET('Hygiene Data'!$I$13,0,10*ROW('Hygiene Data'!I119)))</f>
        <v/>
      </c>
    </row>
    <row r="126" spans="1:136" x14ac:dyDescent="0.25">
      <c r="A126" s="462" t="str">
        <f ca="1">+IF(OFFSET('Water Data'!$B$2,0,10*ROW('Water Data'!E120))="","",OFFSET('Water Data'!$B$2,0,10*ROW('Water Data'!E120)))</f>
        <v/>
      </c>
      <c r="B126" s="46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89" t="str">
        <f t="shared" ca="1" si="1"/>
        <v/>
      </c>
      <c r="D126" s="49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6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3" t="str">
        <f ca="1">+IF(OFFSET('Water Data'!$D$27,0,10*ROW('Water Data'!D120))="","",OFFSET('Water Data'!$D$27,0,10*ROW('Water Data'!D120)))</f>
        <v/>
      </c>
      <c r="BT126" s="353" t="str">
        <f ca="1">+IF(OFFSET('Water Data'!$D$28,0,10*ROW('Water Data'!D120))="","",OFFSET('Water Data'!$D$28,0,10*ROW('Water Data'!D120)))</f>
        <v/>
      </c>
      <c r="BU126" s="353" t="str">
        <f ca="1">+IF(OFFSET('Water Data'!$D$29,0,10*ROW('Water Data'!D120))="","",OFFSET('Water Data'!$D$29,0,10*ROW('Water Data'!D120)))</f>
        <v/>
      </c>
      <c r="BV126" s="353" t="str">
        <f ca="1">+IF(OFFSET('Water Data'!$E$27,0,10*ROW('Water Data'!E120))="","",OFFSET('Water Data'!$E$27,0,10*ROW('Water Data'!E120)))</f>
        <v/>
      </c>
      <c r="BW126" s="353" t="str">
        <f ca="1">+IF(OFFSET('Water Data'!$E$28,0,10*ROW('Water Data'!E120))="","",OFFSET('Water Data'!$E$28,0,10*ROW('Water Data'!E120)))</f>
        <v/>
      </c>
      <c r="BX126" s="353" t="str">
        <f ca="1">+IF(OFFSET('Water Data'!$E$29,0,10*ROW('Water Data'!E120))="","",OFFSET('Water Data'!$E$29,0,10*ROW('Water Data'!E120)))</f>
        <v/>
      </c>
      <c r="BY126" s="353" t="str">
        <f ca="1">+IF(OFFSET('Water Data'!$F$27,0,10*ROW('Water Data'!F120))="","",OFFSET('Water Data'!$F$27,0,10*ROW('Water Data'!F120)))</f>
        <v/>
      </c>
      <c r="BZ126" s="353" t="str">
        <f ca="1">+IF(OFFSET('Water Data'!$F$28,0,10*ROW('Water Data'!F120))="","",OFFSET('Water Data'!$F$28,0,10*ROW('Water Data'!F120)))</f>
        <v/>
      </c>
      <c r="CA126" s="353" t="str">
        <f ca="1">+IF(OFFSET('Water Data'!$F$29,0,10*ROW('Water Data'!F120))="","",OFFSET('Water Data'!$F$29,0,10*ROW('Water Data'!F120)))</f>
        <v/>
      </c>
      <c r="CB126" s="353" t="str">
        <f ca="1">+IF(OFFSET('Water Data'!$G$27,0,10*ROW('Water Data'!G120))="","",OFFSET('Water Data'!$G$27,0,10*ROW('Water Data'!G120)))</f>
        <v/>
      </c>
      <c r="CC126" s="353" t="str">
        <f ca="1">+IF(OFFSET('Water Data'!$G$28,0,10*ROW('Water Data'!G120))="","",OFFSET('Water Data'!$G$28,0,10*ROW('Water Data'!G120)))</f>
        <v/>
      </c>
      <c r="CD126" s="353" t="str">
        <f ca="1">+IF(OFFSET('Water Data'!$G$29,0,10*ROW('Water Data'!G120))="","",OFFSET('Water Data'!$G$29,0,10*ROW('Water Data'!G120)))</f>
        <v/>
      </c>
      <c r="CE126" s="353" t="str">
        <f ca="1">+IF(OFFSET('Water Data'!$H$27,0,10*ROW('Water Data'!H120))="","",OFFSET('Water Data'!$H$27,0,10*ROW('Water Data'!H120)))</f>
        <v/>
      </c>
      <c r="CF126" s="353" t="str">
        <f ca="1">+IF(OFFSET('Water Data'!$H$28,0,10*ROW('Water Data'!H120))="","",OFFSET('Water Data'!$H$28,0,10*ROW('Water Data'!H120)))</f>
        <v/>
      </c>
      <c r="CG126" s="353" t="str">
        <f ca="1">+IF(OFFSET('Water Data'!$H$29,0,10*ROW('Water Data'!H120))="","",OFFSET('Water Data'!$H$29,0,10*ROW('Water Data'!H120)))</f>
        <v/>
      </c>
      <c r="CH126" s="353" t="str">
        <f ca="1">+IF(OFFSET('Water Data'!$I$27,0,10*ROW('Water Data'!I120))="","",OFFSET('Water Data'!$I$27,0,10*ROW('Water Data'!I120)))</f>
        <v/>
      </c>
      <c r="CI126" s="353" t="str">
        <f ca="1">+IF(OFFSET('Water Data'!$I$28,0,10*ROW('Water Data'!I120))="","",OFFSET('Water Data'!$I$28,0,10*ROW('Water Data'!I120)))</f>
        <v/>
      </c>
      <c r="CJ126" s="353" t="str">
        <f ca="1">+IF(OFFSET('Water Data'!$I$29,0,10*ROW('Water Data'!I120))="","",OFFSET('Water Data'!$I$29,0,10*ROW('Water Data'!I120)))</f>
        <v/>
      </c>
      <c r="CK126" s="353" t="str">
        <f ca="1">+IF(OFFSET('Sanitation Data'!$D$28,0,10*ROW('Sanitation Data'!D120))="","",OFFSET('Sanitation Data'!$D$28,0,10*ROW('Sanitation Data'!D120)))</f>
        <v/>
      </c>
      <c r="CL126" s="353" t="str">
        <f ca="1">+IF(OFFSET('Sanitation Data'!$D$29,0,10*ROW('Sanitation Data'!D120))="","",OFFSET('Sanitation Data'!$D$29,0,10*ROW('Sanitation Data'!D120)))</f>
        <v/>
      </c>
      <c r="CM126" s="353" t="str">
        <f ca="1">+IF(OFFSET('Sanitation Data'!$D$30,0,10*ROW('Sanitation Data'!D120))="","",OFFSET('Sanitation Data'!$D$30,0,10*ROW('Sanitation Data'!D120)))</f>
        <v/>
      </c>
      <c r="CN126" s="353" t="str">
        <f ca="1">+IF(OFFSET('Sanitation Data'!$D$31,0,10*ROW('Sanitation Data'!D120))="","",OFFSET('Sanitation Data'!$D$31,0,10*ROW('Sanitation Data'!D120)))</f>
        <v/>
      </c>
      <c r="CO126" s="353" t="str">
        <f ca="1">+IF(OFFSET('Sanitation Data'!$D$32,0,10*ROW('Sanitation Data'!D120))="","",OFFSET('Sanitation Data'!$D$32,0,10*ROW('Sanitation Data'!D120)))</f>
        <v/>
      </c>
      <c r="CP126" s="353" t="str">
        <f ca="1">+IF(OFFSET('Sanitation Data'!$E$28,0,10*ROW('Sanitation Data'!E120))="","",OFFSET('Sanitation Data'!$E$28,0,10*ROW('Sanitation Data'!E120)))</f>
        <v/>
      </c>
      <c r="CQ126" s="353" t="str">
        <f ca="1">+IF(OFFSET('Sanitation Data'!$E$29,0,10*ROW('Sanitation Data'!E120))="","",OFFSET('Sanitation Data'!$E$29,0,10*ROW('Sanitation Data'!E120)))</f>
        <v/>
      </c>
      <c r="CR126" s="353" t="str">
        <f ca="1">+IF(OFFSET('Sanitation Data'!$E$30,0,10*ROW('Sanitation Data'!E120))="","",OFFSET('Sanitation Data'!$E$30,0,10*ROW('Sanitation Data'!E120)))</f>
        <v/>
      </c>
      <c r="CS126" s="353" t="str">
        <f ca="1">+IF(OFFSET('Sanitation Data'!$E$31,0,10*ROW('Sanitation Data'!E120))="","",OFFSET('Sanitation Data'!$E$31,0,10*ROW('Sanitation Data'!E120)))</f>
        <v/>
      </c>
      <c r="CT126" s="353" t="str">
        <f ca="1">+IF(OFFSET('Sanitation Data'!$E$32,0,10*ROW('Sanitation Data'!E120))="","",OFFSET('Sanitation Data'!$E$32,0,10*ROW('Sanitation Data'!E120)))</f>
        <v/>
      </c>
      <c r="CU126" s="353" t="str">
        <f ca="1">+IF(OFFSET('Sanitation Data'!$F$28,0,10*ROW('Sanitation Data'!F120))="","",OFFSET('Sanitation Data'!$F$28,0,10*ROW('Sanitation Data'!F120)))</f>
        <v/>
      </c>
      <c r="CV126" s="353" t="str">
        <f ca="1">+IF(OFFSET('Sanitation Data'!$F$29,0,10*ROW('Sanitation Data'!F120))="","",OFFSET('Sanitation Data'!$F$29,0,10*ROW('Sanitation Data'!F120)))</f>
        <v/>
      </c>
      <c r="CW126" s="353" t="str">
        <f ca="1">+IF(OFFSET('Sanitation Data'!$F$30,0,10*ROW('Sanitation Data'!F120))="","",OFFSET('Sanitation Data'!$F$30,0,10*ROW('Sanitation Data'!F120)))</f>
        <v/>
      </c>
      <c r="CX126" s="353" t="str">
        <f ca="1">+IF(OFFSET('Sanitation Data'!$F$31,0,10*ROW('Sanitation Data'!F120))="","",OFFSET('Sanitation Data'!$F$31,0,10*ROW('Sanitation Data'!F120)))</f>
        <v/>
      </c>
      <c r="CY126" s="353" t="str">
        <f ca="1">+IF(OFFSET('Sanitation Data'!$F$32,0,10*ROW('Sanitation Data'!F120))="","",OFFSET('Sanitation Data'!$F$32,0,10*ROW('Sanitation Data'!F120)))</f>
        <v/>
      </c>
      <c r="CZ126" s="353" t="str">
        <f ca="1">+IF(OFFSET('Sanitation Data'!$G$28,0,10*ROW('Sanitation Data'!G120))="","",OFFSET('Sanitation Data'!$G$28,0,10*ROW('Sanitation Data'!G120)))</f>
        <v/>
      </c>
      <c r="DA126" s="353" t="str">
        <f ca="1">+IF(OFFSET('Sanitation Data'!$G$29,0,10*ROW('Sanitation Data'!G120))="","",OFFSET('Sanitation Data'!$G$29,0,10*ROW('Sanitation Data'!G120)))</f>
        <v/>
      </c>
      <c r="DB126" s="353" t="str">
        <f ca="1">+IF(OFFSET('Sanitation Data'!$G$30,0,10*ROW('Sanitation Data'!G120))="","",OFFSET('Sanitation Data'!$G$30,0,10*ROW('Sanitation Data'!G120)))</f>
        <v/>
      </c>
      <c r="DC126" s="353" t="str">
        <f ca="1">+IF(OFFSET('Sanitation Data'!$G$31,0,10*ROW('Sanitation Data'!G120))="","",OFFSET('Sanitation Data'!$G$31,0,10*ROW('Sanitation Data'!G120)))</f>
        <v/>
      </c>
      <c r="DD126" s="353" t="str">
        <f ca="1">+IF(OFFSET('Sanitation Data'!$G$32,0,10*ROW('Sanitation Data'!G120))="","",OFFSET('Sanitation Data'!$G$32,0,10*ROW('Sanitation Data'!G120)))</f>
        <v/>
      </c>
      <c r="DE126" s="353" t="str">
        <f ca="1">+IF(OFFSET('Sanitation Data'!$H$28,0,10*ROW('Sanitation Data'!H120))="","",OFFSET('Sanitation Data'!$H$28,0,10*ROW('Sanitation Data'!H120)))</f>
        <v/>
      </c>
      <c r="DF126" s="353" t="str">
        <f ca="1">+IF(OFFSET('Sanitation Data'!$H$29,0,10*ROW('Sanitation Data'!H120))="","",OFFSET('Sanitation Data'!$H$29,0,10*ROW('Sanitation Data'!H120)))</f>
        <v/>
      </c>
      <c r="DG126" s="353" t="str">
        <f ca="1">+IF(OFFSET('Sanitation Data'!$H$30,0,10*ROW('Sanitation Data'!H120))="","",OFFSET('Sanitation Data'!$H$30,0,10*ROW('Sanitation Data'!H120)))</f>
        <v/>
      </c>
      <c r="DH126" s="353" t="str">
        <f ca="1">+IF(OFFSET('Sanitation Data'!$H$31,0,10*ROW('Sanitation Data'!H120))="","",OFFSET('Sanitation Data'!$H$31,0,10*ROW('Sanitation Data'!H120)))</f>
        <v/>
      </c>
      <c r="DI126" s="353" t="str">
        <f ca="1">+IF(OFFSET('Sanitation Data'!$H$32,0,10*ROW('Sanitation Data'!H120))="","",OFFSET('Sanitation Data'!$H$32,0,10*ROW('Sanitation Data'!H120)))</f>
        <v/>
      </c>
      <c r="DJ126" s="353" t="str">
        <f ca="1">+IF(OFFSET('Sanitation Data'!$I$28,0,10*ROW('Sanitation Data'!I120))="","",OFFSET('Sanitation Data'!$I$28,0,10*ROW('Sanitation Data'!I120)))</f>
        <v/>
      </c>
      <c r="DK126" s="353" t="str">
        <f ca="1">+IF(OFFSET('Sanitation Data'!$I$29,0,10*ROW('Sanitation Data'!I120))="","",OFFSET('Sanitation Data'!$I$29,0,10*ROW('Sanitation Data'!I120)))</f>
        <v/>
      </c>
      <c r="DL126" s="353" t="str">
        <f ca="1">+IF(OFFSET('Sanitation Data'!$I$30,0,10*ROW('Sanitation Data'!I120))="","",OFFSET('Sanitation Data'!$I$30,0,10*ROW('Sanitation Data'!I120)))</f>
        <v/>
      </c>
      <c r="DM126" s="353" t="str">
        <f ca="1">+IF(OFFSET('Sanitation Data'!$I$31,0,10*ROW('Sanitation Data'!I120))="","",OFFSET('Sanitation Data'!$I$31,0,10*ROW('Sanitation Data'!I120)))</f>
        <v/>
      </c>
      <c r="DN126" s="353" t="str">
        <f ca="1">+IF(OFFSET('Sanitation Data'!$I$32,0,10*ROW('Sanitation Data'!I120))="","",OFFSET('Sanitation Data'!$I$32,0,10*ROW('Sanitation Data'!I120)))</f>
        <v/>
      </c>
      <c r="DO126" s="353" t="str">
        <f ca="1">+IF(OFFSET('Hygiene Data'!$D$11,0,10*ROW('Hygiene Data'!D120))="","",OFFSET('Hygiene Data'!$D$11,0,10*ROW('Hygiene Data'!D120)))</f>
        <v/>
      </c>
      <c r="DP126" s="353" t="str">
        <f ca="1">+IF(OFFSET('Hygiene Data'!$D$12,0,10*ROW('Hygiene Data'!D120))="","",OFFSET('Hygiene Data'!$D$12,0,10*ROW('Hygiene Data'!D120)))</f>
        <v/>
      </c>
      <c r="DQ126" s="353" t="str">
        <f ca="1">+IF(OFFSET('Hygiene Data'!$D$13,0,10*ROW('Hygiene Data'!D120))="","",OFFSET('Hygiene Data'!$D$13,0,10*ROW('Hygiene Data'!D120)))</f>
        <v/>
      </c>
      <c r="DR126" s="353" t="str">
        <f ca="1">+IF(OFFSET('Hygiene Data'!$E$11,0,10*ROW('Hygiene Data'!E120))="","",OFFSET('Hygiene Data'!$E$11,0,10*ROW('Hygiene Data'!E120)))</f>
        <v/>
      </c>
      <c r="DS126" s="353" t="str">
        <f ca="1">+IF(OFFSET('Hygiene Data'!$E$12,0,10*ROW('Hygiene Data'!E120))="","",OFFSET('Hygiene Data'!$E$12,0,10*ROW('Hygiene Data'!E120)))</f>
        <v/>
      </c>
      <c r="DT126" s="353" t="str">
        <f ca="1">+IF(OFFSET('Hygiene Data'!$E$13,0,10*ROW('Hygiene Data'!E120))="","",OFFSET('Hygiene Data'!$E$13,0,10*ROW('Hygiene Data'!E120)))</f>
        <v/>
      </c>
      <c r="DU126" s="353" t="str">
        <f ca="1">+IF(OFFSET('Hygiene Data'!$F$11,0,10*ROW('Hygiene Data'!F120))="","",OFFSET('Hygiene Data'!$F$11,0,10*ROW('Hygiene Data'!F120)))</f>
        <v/>
      </c>
      <c r="DV126" s="353" t="str">
        <f ca="1">+IF(OFFSET('Hygiene Data'!$F$12,0,10*ROW('Hygiene Data'!F120))="","",OFFSET('Hygiene Data'!$F$12,0,10*ROW('Hygiene Data'!F120)))</f>
        <v/>
      </c>
      <c r="DW126" s="353" t="str">
        <f ca="1">+IF(OFFSET('Hygiene Data'!$F$13,0,10*ROW('Hygiene Data'!F120))="","",OFFSET('Hygiene Data'!$F$13,0,10*ROW('Hygiene Data'!F120)))</f>
        <v/>
      </c>
      <c r="DX126" s="353" t="str">
        <f ca="1">+IF(OFFSET('Hygiene Data'!$G$11,0,10*ROW('Hygiene Data'!G120))="","",OFFSET('Hygiene Data'!$G$11,0,10*ROW('Hygiene Data'!G120)))</f>
        <v/>
      </c>
      <c r="DY126" s="353" t="str">
        <f ca="1">+IF(OFFSET('Hygiene Data'!$G$12,0,10*ROW('Hygiene Data'!G120))="","",OFFSET('Hygiene Data'!$G$12,0,10*ROW('Hygiene Data'!G120)))</f>
        <v/>
      </c>
      <c r="DZ126" s="353" t="str">
        <f ca="1">+IF(OFFSET('Hygiene Data'!$G$13,0,10*ROW('Hygiene Data'!G120))="","",OFFSET('Hygiene Data'!$G$13,0,10*ROW('Hygiene Data'!G120)))</f>
        <v/>
      </c>
      <c r="EA126" s="353" t="str">
        <f ca="1">+IF(OFFSET('Hygiene Data'!$H$11,0,10*ROW('Hygiene Data'!H120))="","",OFFSET('Hygiene Data'!$H$11,0,10*ROW('Hygiene Data'!H120)))</f>
        <v/>
      </c>
      <c r="EB126" s="353" t="str">
        <f ca="1">+IF(OFFSET('Hygiene Data'!$H$12,0,10*ROW('Hygiene Data'!H120))="","",OFFSET('Hygiene Data'!$H$12,0,10*ROW('Hygiene Data'!H120)))</f>
        <v/>
      </c>
      <c r="EC126" s="353" t="str">
        <f ca="1">+IF(OFFSET('Hygiene Data'!$H$13,0,10*ROW('Hygiene Data'!H120))="","",OFFSET('Hygiene Data'!$H$13,0,10*ROW('Hygiene Data'!H120)))</f>
        <v/>
      </c>
      <c r="ED126" s="353" t="str">
        <f ca="1">+IF(OFFSET('Hygiene Data'!$I$11,0,10*ROW('Hygiene Data'!I120))="","",OFFSET('Hygiene Data'!$I$11,0,10*ROW('Hygiene Data'!I120)))</f>
        <v/>
      </c>
      <c r="EE126" s="353" t="str">
        <f ca="1">+IF(OFFSET('Hygiene Data'!$I$12,0,10*ROW('Hygiene Data'!I120))="","",OFFSET('Hygiene Data'!$I$12,0,10*ROW('Hygiene Data'!I120)))</f>
        <v/>
      </c>
      <c r="EF126" s="353" t="str">
        <f ca="1">+IF(OFFSET('Hygiene Data'!$I$13,0,10*ROW('Hygiene Data'!I120))="","",OFFSET('Hygiene Data'!$I$13,0,10*ROW('Hygiene Data'!I120)))</f>
        <v/>
      </c>
    </row>
    <row r="127" spans="1:136" x14ac:dyDescent="0.25">
      <c r="A127" s="462" t="str">
        <f ca="1">+IF(OFFSET('Water Data'!$B$2,0,10*ROW('Water Data'!E121))="","",OFFSET('Water Data'!$B$2,0,10*ROW('Water Data'!E121)))</f>
        <v/>
      </c>
      <c r="B127" s="46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89" t="str">
        <f t="shared" ca="1" si="1"/>
        <v/>
      </c>
      <c r="D127" s="49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6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3" t="str">
        <f ca="1">+IF(OFFSET('Water Data'!$D$27,0,10*ROW('Water Data'!D121))="","",OFFSET('Water Data'!$D$27,0,10*ROW('Water Data'!D121)))</f>
        <v/>
      </c>
      <c r="BT127" s="353" t="str">
        <f ca="1">+IF(OFFSET('Water Data'!$D$28,0,10*ROW('Water Data'!D121))="","",OFFSET('Water Data'!$D$28,0,10*ROW('Water Data'!D121)))</f>
        <v/>
      </c>
      <c r="BU127" s="353" t="str">
        <f ca="1">+IF(OFFSET('Water Data'!$D$29,0,10*ROW('Water Data'!D121))="","",OFFSET('Water Data'!$D$29,0,10*ROW('Water Data'!D121)))</f>
        <v/>
      </c>
      <c r="BV127" s="353" t="str">
        <f ca="1">+IF(OFFSET('Water Data'!$E$27,0,10*ROW('Water Data'!E121))="","",OFFSET('Water Data'!$E$27,0,10*ROW('Water Data'!E121)))</f>
        <v/>
      </c>
      <c r="BW127" s="353" t="str">
        <f ca="1">+IF(OFFSET('Water Data'!$E$28,0,10*ROW('Water Data'!E121))="","",OFFSET('Water Data'!$E$28,0,10*ROW('Water Data'!E121)))</f>
        <v/>
      </c>
      <c r="BX127" s="353" t="str">
        <f ca="1">+IF(OFFSET('Water Data'!$E$29,0,10*ROW('Water Data'!E121))="","",OFFSET('Water Data'!$E$29,0,10*ROW('Water Data'!E121)))</f>
        <v/>
      </c>
      <c r="BY127" s="353" t="str">
        <f ca="1">+IF(OFFSET('Water Data'!$F$27,0,10*ROW('Water Data'!F121))="","",OFFSET('Water Data'!$F$27,0,10*ROW('Water Data'!F121)))</f>
        <v/>
      </c>
      <c r="BZ127" s="353" t="str">
        <f ca="1">+IF(OFFSET('Water Data'!$F$28,0,10*ROW('Water Data'!F121))="","",OFFSET('Water Data'!$F$28,0,10*ROW('Water Data'!F121)))</f>
        <v/>
      </c>
      <c r="CA127" s="353" t="str">
        <f ca="1">+IF(OFFSET('Water Data'!$F$29,0,10*ROW('Water Data'!F121))="","",OFFSET('Water Data'!$F$29,0,10*ROW('Water Data'!F121)))</f>
        <v/>
      </c>
      <c r="CB127" s="353" t="str">
        <f ca="1">+IF(OFFSET('Water Data'!$G$27,0,10*ROW('Water Data'!G121))="","",OFFSET('Water Data'!$G$27,0,10*ROW('Water Data'!G121)))</f>
        <v/>
      </c>
      <c r="CC127" s="353" t="str">
        <f ca="1">+IF(OFFSET('Water Data'!$G$28,0,10*ROW('Water Data'!G121))="","",OFFSET('Water Data'!$G$28,0,10*ROW('Water Data'!G121)))</f>
        <v/>
      </c>
      <c r="CD127" s="353" t="str">
        <f ca="1">+IF(OFFSET('Water Data'!$G$29,0,10*ROW('Water Data'!G121))="","",OFFSET('Water Data'!$G$29,0,10*ROW('Water Data'!G121)))</f>
        <v/>
      </c>
      <c r="CE127" s="353" t="str">
        <f ca="1">+IF(OFFSET('Water Data'!$H$27,0,10*ROW('Water Data'!H121))="","",OFFSET('Water Data'!$H$27,0,10*ROW('Water Data'!H121)))</f>
        <v/>
      </c>
      <c r="CF127" s="353" t="str">
        <f ca="1">+IF(OFFSET('Water Data'!$H$28,0,10*ROW('Water Data'!H121))="","",OFFSET('Water Data'!$H$28,0,10*ROW('Water Data'!H121)))</f>
        <v/>
      </c>
      <c r="CG127" s="353" t="str">
        <f ca="1">+IF(OFFSET('Water Data'!$H$29,0,10*ROW('Water Data'!H121))="","",OFFSET('Water Data'!$H$29,0,10*ROW('Water Data'!H121)))</f>
        <v/>
      </c>
      <c r="CH127" s="353" t="str">
        <f ca="1">+IF(OFFSET('Water Data'!$I$27,0,10*ROW('Water Data'!I121))="","",OFFSET('Water Data'!$I$27,0,10*ROW('Water Data'!I121)))</f>
        <v/>
      </c>
      <c r="CI127" s="353" t="str">
        <f ca="1">+IF(OFFSET('Water Data'!$I$28,0,10*ROW('Water Data'!I121))="","",OFFSET('Water Data'!$I$28,0,10*ROW('Water Data'!I121)))</f>
        <v/>
      </c>
      <c r="CJ127" s="353" t="str">
        <f ca="1">+IF(OFFSET('Water Data'!$I$29,0,10*ROW('Water Data'!I121))="","",OFFSET('Water Data'!$I$29,0,10*ROW('Water Data'!I121)))</f>
        <v/>
      </c>
      <c r="CK127" s="353" t="str">
        <f ca="1">+IF(OFFSET('Sanitation Data'!$D$28,0,10*ROW('Sanitation Data'!D121))="","",OFFSET('Sanitation Data'!$D$28,0,10*ROW('Sanitation Data'!D121)))</f>
        <v/>
      </c>
      <c r="CL127" s="353" t="str">
        <f ca="1">+IF(OFFSET('Sanitation Data'!$D$29,0,10*ROW('Sanitation Data'!D121))="","",OFFSET('Sanitation Data'!$D$29,0,10*ROW('Sanitation Data'!D121)))</f>
        <v/>
      </c>
      <c r="CM127" s="353" t="str">
        <f ca="1">+IF(OFFSET('Sanitation Data'!$D$30,0,10*ROW('Sanitation Data'!D121))="","",OFFSET('Sanitation Data'!$D$30,0,10*ROW('Sanitation Data'!D121)))</f>
        <v/>
      </c>
      <c r="CN127" s="353" t="str">
        <f ca="1">+IF(OFFSET('Sanitation Data'!$D$31,0,10*ROW('Sanitation Data'!D121))="","",OFFSET('Sanitation Data'!$D$31,0,10*ROW('Sanitation Data'!D121)))</f>
        <v/>
      </c>
      <c r="CO127" s="353" t="str">
        <f ca="1">+IF(OFFSET('Sanitation Data'!$D$32,0,10*ROW('Sanitation Data'!D121))="","",OFFSET('Sanitation Data'!$D$32,0,10*ROW('Sanitation Data'!D121)))</f>
        <v/>
      </c>
      <c r="CP127" s="353" t="str">
        <f ca="1">+IF(OFFSET('Sanitation Data'!$E$28,0,10*ROW('Sanitation Data'!E121))="","",OFFSET('Sanitation Data'!$E$28,0,10*ROW('Sanitation Data'!E121)))</f>
        <v/>
      </c>
      <c r="CQ127" s="353" t="str">
        <f ca="1">+IF(OFFSET('Sanitation Data'!$E$29,0,10*ROW('Sanitation Data'!E121))="","",OFFSET('Sanitation Data'!$E$29,0,10*ROW('Sanitation Data'!E121)))</f>
        <v/>
      </c>
      <c r="CR127" s="353" t="str">
        <f ca="1">+IF(OFFSET('Sanitation Data'!$E$30,0,10*ROW('Sanitation Data'!E121))="","",OFFSET('Sanitation Data'!$E$30,0,10*ROW('Sanitation Data'!E121)))</f>
        <v/>
      </c>
      <c r="CS127" s="353" t="str">
        <f ca="1">+IF(OFFSET('Sanitation Data'!$E$31,0,10*ROW('Sanitation Data'!E121))="","",OFFSET('Sanitation Data'!$E$31,0,10*ROW('Sanitation Data'!E121)))</f>
        <v/>
      </c>
      <c r="CT127" s="353" t="str">
        <f ca="1">+IF(OFFSET('Sanitation Data'!$E$32,0,10*ROW('Sanitation Data'!E121))="","",OFFSET('Sanitation Data'!$E$32,0,10*ROW('Sanitation Data'!E121)))</f>
        <v/>
      </c>
      <c r="CU127" s="353" t="str">
        <f ca="1">+IF(OFFSET('Sanitation Data'!$F$28,0,10*ROW('Sanitation Data'!F121))="","",OFFSET('Sanitation Data'!$F$28,0,10*ROW('Sanitation Data'!F121)))</f>
        <v/>
      </c>
      <c r="CV127" s="353" t="str">
        <f ca="1">+IF(OFFSET('Sanitation Data'!$F$29,0,10*ROW('Sanitation Data'!F121))="","",OFFSET('Sanitation Data'!$F$29,0,10*ROW('Sanitation Data'!F121)))</f>
        <v/>
      </c>
      <c r="CW127" s="353" t="str">
        <f ca="1">+IF(OFFSET('Sanitation Data'!$F$30,0,10*ROW('Sanitation Data'!F121))="","",OFFSET('Sanitation Data'!$F$30,0,10*ROW('Sanitation Data'!F121)))</f>
        <v/>
      </c>
      <c r="CX127" s="353" t="str">
        <f ca="1">+IF(OFFSET('Sanitation Data'!$F$31,0,10*ROW('Sanitation Data'!F121))="","",OFFSET('Sanitation Data'!$F$31,0,10*ROW('Sanitation Data'!F121)))</f>
        <v/>
      </c>
      <c r="CY127" s="353" t="str">
        <f ca="1">+IF(OFFSET('Sanitation Data'!$F$32,0,10*ROW('Sanitation Data'!F121))="","",OFFSET('Sanitation Data'!$F$32,0,10*ROW('Sanitation Data'!F121)))</f>
        <v/>
      </c>
      <c r="CZ127" s="353" t="str">
        <f ca="1">+IF(OFFSET('Sanitation Data'!$G$28,0,10*ROW('Sanitation Data'!G121))="","",OFFSET('Sanitation Data'!$G$28,0,10*ROW('Sanitation Data'!G121)))</f>
        <v/>
      </c>
      <c r="DA127" s="353" t="str">
        <f ca="1">+IF(OFFSET('Sanitation Data'!$G$29,0,10*ROW('Sanitation Data'!G121))="","",OFFSET('Sanitation Data'!$G$29,0,10*ROW('Sanitation Data'!G121)))</f>
        <v/>
      </c>
      <c r="DB127" s="353" t="str">
        <f ca="1">+IF(OFFSET('Sanitation Data'!$G$30,0,10*ROW('Sanitation Data'!G121))="","",OFFSET('Sanitation Data'!$G$30,0,10*ROW('Sanitation Data'!G121)))</f>
        <v/>
      </c>
      <c r="DC127" s="353" t="str">
        <f ca="1">+IF(OFFSET('Sanitation Data'!$G$31,0,10*ROW('Sanitation Data'!G121))="","",OFFSET('Sanitation Data'!$G$31,0,10*ROW('Sanitation Data'!G121)))</f>
        <v/>
      </c>
      <c r="DD127" s="353" t="str">
        <f ca="1">+IF(OFFSET('Sanitation Data'!$G$32,0,10*ROW('Sanitation Data'!G121))="","",OFFSET('Sanitation Data'!$G$32,0,10*ROW('Sanitation Data'!G121)))</f>
        <v/>
      </c>
      <c r="DE127" s="353" t="str">
        <f ca="1">+IF(OFFSET('Sanitation Data'!$H$28,0,10*ROW('Sanitation Data'!H121))="","",OFFSET('Sanitation Data'!$H$28,0,10*ROW('Sanitation Data'!H121)))</f>
        <v/>
      </c>
      <c r="DF127" s="353" t="str">
        <f ca="1">+IF(OFFSET('Sanitation Data'!$H$29,0,10*ROW('Sanitation Data'!H121))="","",OFFSET('Sanitation Data'!$H$29,0,10*ROW('Sanitation Data'!H121)))</f>
        <v/>
      </c>
      <c r="DG127" s="353" t="str">
        <f ca="1">+IF(OFFSET('Sanitation Data'!$H$30,0,10*ROW('Sanitation Data'!H121))="","",OFFSET('Sanitation Data'!$H$30,0,10*ROW('Sanitation Data'!H121)))</f>
        <v/>
      </c>
      <c r="DH127" s="353" t="str">
        <f ca="1">+IF(OFFSET('Sanitation Data'!$H$31,0,10*ROW('Sanitation Data'!H121))="","",OFFSET('Sanitation Data'!$H$31,0,10*ROW('Sanitation Data'!H121)))</f>
        <v/>
      </c>
      <c r="DI127" s="353" t="str">
        <f ca="1">+IF(OFFSET('Sanitation Data'!$H$32,0,10*ROW('Sanitation Data'!H121))="","",OFFSET('Sanitation Data'!$H$32,0,10*ROW('Sanitation Data'!H121)))</f>
        <v/>
      </c>
      <c r="DJ127" s="353" t="str">
        <f ca="1">+IF(OFFSET('Sanitation Data'!$I$28,0,10*ROW('Sanitation Data'!I121))="","",OFFSET('Sanitation Data'!$I$28,0,10*ROW('Sanitation Data'!I121)))</f>
        <v/>
      </c>
      <c r="DK127" s="353" t="str">
        <f ca="1">+IF(OFFSET('Sanitation Data'!$I$29,0,10*ROW('Sanitation Data'!I121))="","",OFFSET('Sanitation Data'!$I$29,0,10*ROW('Sanitation Data'!I121)))</f>
        <v/>
      </c>
      <c r="DL127" s="353" t="str">
        <f ca="1">+IF(OFFSET('Sanitation Data'!$I$30,0,10*ROW('Sanitation Data'!I121))="","",OFFSET('Sanitation Data'!$I$30,0,10*ROW('Sanitation Data'!I121)))</f>
        <v/>
      </c>
      <c r="DM127" s="353" t="str">
        <f ca="1">+IF(OFFSET('Sanitation Data'!$I$31,0,10*ROW('Sanitation Data'!I121))="","",OFFSET('Sanitation Data'!$I$31,0,10*ROW('Sanitation Data'!I121)))</f>
        <v/>
      </c>
      <c r="DN127" s="353" t="str">
        <f ca="1">+IF(OFFSET('Sanitation Data'!$I$32,0,10*ROW('Sanitation Data'!I121))="","",OFFSET('Sanitation Data'!$I$32,0,10*ROW('Sanitation Data'!I121)))</f>
        <v/>
      </c>
      <c r="DO127" s="353" t="str">
        <f ca="1">+IF(OFFSET('Hygiene Data'!$D$11,0,10*ROW('Hygiene Data'!D121))="","",OFFSET('Hygiene Data'!$D$11,0,10*ROW('Hygiene Data'!D121)))</f>
        <v/>
      </c>
      <c r="DP127" s="353" t="str">
        <f ca="1">+IF(OFFSET('Hygiene Data'!$D$12,0,10*ROW('Hygiene Data'!D121))="","",OFFSET('Hygiene Data'!$D$12,0,10*ROW('Hygiene Data'!D121)))</f>
        <v/>
      </c>
      <c r="DQ127" s="353" t="str">
        <f ca="1">+IF(OFFSET('Hygiene Data'!$D$13,0,10*ROW('Hygiene Data'!D121))="","",OFFSET('Hygiene Data'!$D$13,0,10*ROW('Hygiene Data'!D121)))</f>
        <v/>
      </c>
      <c r="DR127" s="353" t="str">
        <f ca="1">+IF(OFFSET('Hygiene Data'!$E$11,0,10*ROW('Hygiene Data'!E121))="","",OFFSET('Hygiene Data'!$E$11,0,10*ROW('Hygiene Data'!E121)))</f>
        <v/>
      </c>
      <c r="DS127" s="353" t="str">
        <f ca="1">+IF(OFFSET('Hygiene Data'!$E$12,0,10*ROW('Hygiene Data'!E121))="","",OFFSET('Hygiene Data'!$E$12,0,10*ROW('Hygiene Data'!E121)))</f>
        <v/>
      </c>
      <c r="DT127" s="353" t="str">
        <f ca="1">+IF(OFFSET('Hygiene Data'!$E$13,0,10*ROW('Hygiene Data'!E121))="","",OFFSET('Hygiene Data'!$E$13,0,10*ROW('Hygiene Data'!E121)))</f>
        <v/>
      </c>
      <c r="DU127" s="353" t="str">
        <f ca="1">+IF(OFFSET('Hygiene Data'!$F$11,0,10*ROW('Hygiene Data'!F121))="","",OFFSET('Hygiene Data'!$F$11,0,10*ROW('Hygiene Data'!F121)))</f>
        <v/>
      </c>
      <c r="DV127" s="353" t="str">
        <f ca="1">+IF(OFFSET('Hygiene Data'!$F$12,0,10*ROW('Hygiene Data'!F121))="","",OFFSET('Hygiene Data'!$F$12,0,10*ROW('Hygiene Data'!F121)))</f>
        <v/>
      </c>
      <c r="DW127" s="353" t="str">
        <f ca="1">+IF(OFFSET('Hygiene Data'!$F$13,0,10*ROW('Hygiene Data'!F121))="","",OFFSET('Hygiene Data'!$F$13,0,10*ROW('Hygiene Data'!F121)))</f>
        <v/>
      </c>
      <c r="DX127" s="353" t="str">
        <f ca="1">+IF(OFFSET('Hygiene Data'!$G$11,0,10*ROW('Hygiene Data'!G121))="","",OFFSET('Hygiene Data'!$G$11,0,10*ROW('Hygiene Data'!G121)))</f>
        <v/>
      </c>
      <c r="DY127" s="353" t="str">
        <f ca="1">+IF(OFFSET('Hygiene Data'!$G$12,0,10*ROW('Hygiene Data'!G121))="","",OFFSET('Hygiene Data'!$G$12,0,10*ROW('Hygiene Data'!G121)))</f>
        <v/>
      </c>
      <c r="DZ127" s="353" t="str">
        <f ca="1">+IF(OFFSET('Hygiene Data'!$G$13,0,10*ROW('Hygiene Data'!G121))="","",OFFSET('Hygiene Data'!$G$13,0,10*ROW('Hygiene Data'!G121)))</f>
        <v/>
      </c>
      <c r="EA127" s="353" t="str">
        <f ca="1">+IF(OFFSET('Hygiene Data'!$H$11,0,10*ROW('Hygiene Data'!H121))="","",OFFSET('Hygiene Data'!$H$11,0,10*ROW('Hygiene Data'!H121)))</f>
        <v/>
      </c>
      <c r="EB127" s="353" t="str">
        <f ca="1">+IF(OFFSET('Hygiene Data'!$H$12,0,10*ROW('Hygiene Data'!H121))="","",OFFSET('Hygiene Data'!$H$12,0,10*ROW('Hygiene Data'!H121)))</f>
        <v/>
      </c>
      <c r="EC127" s="353" t="str">
        <f ca="1">+IF(OFFSET('Hygiene Data'!$H$13,0,10*ROW('Hygiene Data'!H121))="","",OFFSET('Hygiene Data'!$H$13,0,10*ROW('Hygiene Data'!H121)))</f>
        <v/>
      </c>
      <c r="ED127" s="353" t="str">
        <f ca="1">+IF(OFFSET('Hygiene Data'!$I$11,0,10*ROW('Hygiene Data'!I121))="","",OFFSET('Hygiene Data'!$I$11,0,10*ROW('Hygiene Data'!I121)))</f>
        <v/>
      </c>
      <c r="EE127" s="353" t="str">
        <f ca="1">+IF(OFFSET('Hygiene Data'!$I$12,0,10*ROW('Hygiene Data'!I121))="","",OFFSET('Hygiene Data'!$I$12,0,10*ROW('Hygiene Data'!I121)))</f>
        <v/>
      </c>
      <c r="EF127" s="353" t="str">
        <f ca="1">+IF(OFFSET('Hygiene Data'!$I$13,0,10*ROW('Hygiene Data'!I121))="","",OFFSET('Hygiene Data'!$I$13,0,10*ROW('Hygiene Data'!I121)))</f>
        <v/>
      </c>
    </row>
    <row r="128" spans="1:136" x14ac:dyDescent="0.25">
      <c r="A128" s="462" t="str">
        <f ca="1">+IF(OFFSET('Water Data'!$B$2,0,10*ROW('Water Data'!E122))="","",OFFSET('Water Data'!$B$2,0,10*ROW('Water Data'!E122)))</f>
        <v/>
      </c>
      <c r="B128" s="46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89" t="str">
        <f t="shared" ca="1" si="1"/>
        <v/>
      </c>
      <c r="D128" s="49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6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3" t="str">
        <f ca="1">+IF(OFFSET('Water Data'!$D$27,0,10*ROW('Water Data'!D122))="","",OFFSET('Water Data'!$D$27,0,10*ROW('Water Data'!D122)))</f>
        <v/>
      </c>
      <c r="BT128" s="353" t="str">
        <f ca="1">+IF(OFFSET('Water Data'!$D$28,0,10*ROW('Water Data'!D122))="","",OFFSET('Water Data'!$D$28,0,10*ROW('Water Data'!D122)))</f>
        <v/>
      </c>
      <c r="BU128" s="353" t="str">
        <f ca="1">+IF(OFFSET('Water Data'!$D$29,0,10*ROW('Water Data'!D122))="","",OFFSET('Water Data'!$D$29,0,10*ROW('Water Data'!D122)))</f>
        <v/>
      </c>
      <c r="BV128" s="353" t="str">
        <f ca="1">+IF(OFFSET('Water Data'!$E$27,0,10*ROW('Water Data'!E122))="","",OFFSET('Water Data'!$E$27,0,10*ROW('Water Data'!E122)))</f>
        <v/>
      </c>
      <c r="BW128" s="353" t="str">
        <f ca="1">+IF(OFFSET('Water Data'!$E$28,0,10*ROW('Water Data'!E122))="","",OFFSET('Water Data'!$E$28,0,10*ROW('Water Data'!E122)))</f>
        <v/>
      </c>
      <c r="BX128" s="353" t="str">
        <f ca="1">+IF(OFFSET('Water Data'!$E$29,0,10*ROW('Water Data'!E122))="","",OFFSET('Water Data'!$E$29,0,10*ROW('Water Data'!E122)))</f>
        <v/>
      </c>
      <c r="BY128" s="353" t="str">
        <f ca="1">+IF(OFFSET('Water Data'!$F$27,0,10*ROW('Water Data'!F122))="","",OFFSET('Water Data'!$F$27,0,10*ROW('Water Data'!F122)))</f>
        <v/>
      </c>
      <c r="BZ128" s="353" t="str">
        <f ca="1">+IF(OFFSET('Water Data'!$F$28,0,10*ROW('Water Data'!F122))="","",OFFSET('Water Data'!$F$28,0,10*ROW('Water Data'!F122)))</f>
        <v/>
      </c>
      <c r="CA128" s="353" t="str">
        <f ca="1">+IF(OFFSET('Water Data'!$F$29,0,10*ROW('Water Data'!F122))="","",OFFSET('Water Data'!$F$29,0,10*ROW('Water Data'!F122)))</f>
        <v/>
      </c>
      <c r="CB128" s="353" t="str">
        <f ca="1">+IF(OFFSET('Water Data'!$G$27,0,10*ROW('Water Data'!G122))="","",OFFSET('Water Data'!$G$27,0,10*ROW('Water Data'!G122)))</f>
        <v/>
      </c>
      <c r="CC128" s="353" t="str">
        <f ca="1">+IF(OFFSET('Water Data'!$G$28,0,10*ROW('Water Data'!G122))="","",OFFSET('Water Data'!$G$28,0,10*ROW('Water Data'!G122)))</f>
        <v/>
      </c>
      <c r="CD128" s="353" t="str">
        <f ca="1">+IF(OFFSET('Water Data'!$G$29,0,10*ROW('Water Data'!G122))="","",OFFSET('Water Data'!$G$29,0,10*ROW('Water Data'!G122)))</f>
        <v/>
      </c>
      <c r="CE128" s="353" t="str">
        <f ca="1">+IF(OFFSET('Water Data'!$H$27,0,10*ROW('Water Data'!H122))="","",OFFSET('Water Data'!$H$27,0,10*ROW('Water Data'!H122)))</f>
        <v/>
      </c>
      <c r="CF128" s="353" t="str">
        <f ca="1">+IF(OFFSET('Water Data'!$H$28,0,10*ROW('Water Data'!H122))="","",OFFSET('Water Data'!$H$28,0,10*ROW('Water Data'!H122)))</f>
        <v/>
      </c>
      <c r="CG128" s="353" t="str">
        <f ca="1">+IF(OFFSET('Water Data'!$H$29,0,10*ROW('Water Data'!H122))="","",OFFSET('Water Data'!$H$29,0,10*ROW('Water Data'!H122)))</f>
        <v/>
      </c>
      <c r="CH128" s="353" t="str">
        <f ca="1">+IF(OFFSET('Water Data'!$I$27,0,10*ROW('Water Data'!I122))="","",OFFSET('Water Data'!$I$27,0,10*ROW('Water Data'!I122)))</f>
        <v/>
      </c>
      <c r="CI128" s="353" t="str">
        <f ca="1">+IF(OFFSET('Water Data'!$I$28,0,10*ROW('Water Data'!I122))="","",OFFSET('Water Data'!$I$28,0,10*ROW('Water Data'!I122)))</f>
        <v/>
      </c>
      <c r="CJ128" s="353" t="str">
        <f ca="1">+IF(OFFSET('Water Data'!$I$29,0,10*ROW('Water Data'!I122))="","",OFFSET('Water Data'!$I$29,0,10*ROW('Water Data'!I122)))</f>
        <v/>
      </c>
      <c r="CK128" s="353" t="str">
        <f ca="1">+IF(OFFSET('Sanitation Data'!$D$28,0,10*ROW('Sanitation Data'!D122))="","",OFFSET('Sanitation Data'!$D$28,0,10*ROW('Sanitation Data'!D122)))</f>
        <v/>
      </c>
      <c r="CL128" s="353" t="str">
        <f ca="1">+IF(OFFSET('Sanitation Data'!$D$29,0,10*ROW('Sanitation Data'!D122))="","",OFFSET('Sanitation Data'!$D$29,0,10*ROW('Sanitation Data'!D122)))</f>
        <v/>
      </c>
      <c r="CM128" s="353" t="str">
        <f ca="1">+IF(OFFSET('Sanitation Data'!$D$30,0,10*ROW('Sanitation Data'!D122))="","",OFFSET('Sanitation Data'!$D$30,0,10*ROW('Sanitation Data'!D122)))</f>
        <v/>
      </c>
      <c r="CN128" s="353" t="str">
        <f ca="1">+IF(OFFSET('Sanitation Data'!$D$31,0,10*ROW('Sanitation Data'!D122))="","",OFFSET('Sanitation Data'!$D$31,0,10*ROW('Sanitation Data'!D122)))</f>
        <v/>
      </c>
      <c r="CO128" s="353" t="str">
        <f ca="1">+IF(OFFSET('Sanitation Data'!$D$32,0,10*ROW('Sanitation Data'!D122))="","",OFFSET('Sanitation Data'!$D$32,0,10*ROW('Sanitation Data'!D122)))</f>
        <v/>
      </c>
      <c r="CP128" s="353" t="str">
        <f ca="1">+IF(OFFSET('Sanitation Data'!$E$28,0,10*ROW('Sanitation Data'!E122))="","",OFFSET('Sanitation Data'!$E$28,0,10*ROW('Sanitation Data'!E122)))</f>
        <v/>
      </c>
      <c r="CQ128" s="353" t="str">
        <f ca="1">+IF(OFFSET('Sanitation Data'!$E$29,0,10*ROW('Sanitation Data'!E122))="","",OFFSET('Sanitation Data'!$E$29,0,10*ROW('Sanitation Data'!E122)))</f>
        <v/>
      </c>
      <c r="CR128" s="353" t="str">
        <f ca="1">+IF(OFFSET('Sanitation Data'!$E$30,0,10*ROW('Sanitation Data'!E122))="","",OFFSET('Sanitation Data'!$E$30,0,10*ROW('Sanitation Data'!E122)))</f>
        <v/>
      </c>
      <c r="CS128" s="353" t="str">
        <f ca="1">+IF(OFFSET('Sanitation Data'!$E$31,0,10*ROW('Sanitation Data'!E122))="","",OFFSET('Sanitation Data'!$E$31,0,10*ROW('Sanitation Data'!E122)))</f>
        <v/>
      </c>
      <c r="CT128" s="353" t="str">
        <f ca="1">+IF(OFFSET('Sanitation Data'!$E$32,0,10*ROW('Sanitation Data'!E122))="","",OFFSET('Sanitation Data'!$E$32,0,10*ROW('Sanitation Data'!E122)))</f>
        <v/>
      </c>
      <c r="CU128" s="353" t="str">
        <f ca="1">+IF(OFFSET('Sanitation Data'!$F$28,0,10*ROW('Sanitation Data'!F122))="","",OFFSET('Sanitation Data'!$F$28,0,10*ROW('Sanitation Data'!F122)))</f>
        <v/>
      </c>
      <c r="CV128" s="353" t="str">
        <f ca="1">+IF(OFFSET('Sanitation Data'!$F$29,0,10*ROW('Sanitation Data'!F122))="","",OFFSET('Sanitation Data'!$F$29,0,10*ROW('Sanitation Data'!F122)))</f>
        <v/>
      </c>
      <c r="CW128" s="353" t="str">
        <f ca="1">+IF(OFFSET('Sanitation Data'!$F$30,0,10*ROW('Sanitation Data'!F122))="","",OFFSET('Sanitation Data'!$F$30,0,10*ROW('Sanitation Data'!F122)))</f>
        <v/>
      </c>
      <c r="CX128" s="353" t="str">
        <f ca="1">+IF(OFFSET('Sanitation Data'!$F$31,0,10*ROW('Sanitation Data'!F122))="","",OFFSET('Sanitation Data'!$F$31,0,10*ROW('Sanitation Data'!F122)))</f>
        <v/>
      </c>
      <c r="CY128" s="353" t="str">
        <f ca="1">+IF(OFFSET('Sanitation Data'!$F$32,0,10*ROW('Sanitation Data'!F122))="","",OFFSET('Sanitation Data'!$F$32,0,10*ROW('Sanitation Data'!F122)))</f>
        <v/>
      </c>
      <c r="CZ128" s="353" t="str">
        <f ca="1">+IF(OFFSET('Sanitation Data'!$G$28,0,10*ROW('Sanitation Data'!G122))="","",OFFSET('Sanitation Data'!$G$28,0,10*ROW('Sanitation Data'!G122)))</f>
        <v/>
      </c>
      <c r="DA128" s="353" t="str">
        <f ca="1">+IF(OFFSET('Sanitation Data'!$G$29,0,10*ROW('Sanitation Data'!G122))="","",OFFSET('Sanitation Data'!$G$29,0,10*ROW('Sanitation Data'!G122)))</f>
        <v/>
      </c>
      <c r="DB128" s="353" t="str">
        <f ca="1">+IF(OFFSET('Sanitation Data'!$G$30,0,10*ROW('Sanitation Data'!G122))="","",OFFSET('Sanitation Data'!$G$30,0,10*ROW('Sanitation Data'!G122)))</f>
        <v/>
      </c>
      <c r="DC128" s="353" t="str">
        <f ca="1">+IF(OFFSET('Sanitation Data'!$G$31,0,10*ROW('Sanitation Data'!G122))="","",OFFSET('Sanitation Data'!$G$31,0,10*ROW('Sanitation Data'!G122)))</f>
        <v/>
      </c>
      <c r="DD128" s="353" t="str">
        <f ca="1">+IF(OFFSET('Sanitation Data'!$G$32,0,10*ROW('Sanitation Data'!G122))="","",OFFSET('Sanitation Data'!$G$32,0,10*ROW('Sanitation Data'!G122)))</f>
        <v/>
      </c>
      <c r="DE128" s="353" t="str">
        <f ca="1">+IF(OFFSET('Sanitation Data'!$H$28,0,10*ROW('Sanitation Data'!H122))="","",OFFSET('Sanitation Data'!$H$28,0,10*ROW('Sanitation Data'!H122)))</f>
        <v/>
      </c>
      <c r="DF128" s="353" t="str">
        <f ca="1">+IF(OFFSET('Sanitation Data'!$H$29,0,10*ROW('Sanitation Data'!H122))="","",OFFSET('Sanitation Data'!$H$29,0,10*ROW('Sanitation Data'!H122)))</f>
        <v/>
      </c>
      <c r="DG128" s="353" t="str">
        <f ca="1">+IF(OFFSET('Sanitation Data'!$H$30,0,10*ROW('Sanitation Data'!H122))="","",OFFSET('Sanitation Data'!$H$30,0,10*ROW('Sanitation Data'!H122)))</f>
        <v/>
      </c>
      <c r="DH128" s="353" t="str">
        <f ca="1">+IF(OFFSET('Sanitation Data'!$H$31,0,10*ROW('Sanitation Data'!H122))="","",OFFSET('Sanitation Data'!$H$31,0,10*ROW('Sanitation Data'!H122)))</f>
        <v/>
      </c>
      <c r="DI128" s="353" t="str">
        <f ca="1">+IF(OFFSET('Sanitation Data'!$H$32,0,10*ROW('Sanitation Data'!H122))="","",OFFSET('Sanitation Data'!$H$32,0,10*ROW('Sanitation Data'!H122)))</f>
        <v/>
      </c>
      <c r="DJ128" s="353" t="str">
        <f ca="1">+IF(OFFSET('Sanitation Data'!$I$28,0,10*ROW('Sanitation Data'!I122))="","",OFFSET('Sanitation Data'!$I$28,0,10*ROW('Sanitation Data'!I122)))</f>
        <v/>
      </c>
      <c r="DK128" s="353" t="str">
        <f ca="1">+IF(OFFSET('Sanitation Data'!$I$29,0,10*ROW('Sanitation Data'!I122))="","",OFFSET('Sanitation Data'!$I$29,0,10*ROW('Sanitation Data'!I122)))</f>
        <v/>
      </c>
      <c r="DL128" s="353" t="str">
        <f ca="1">+IF(OFFSET('Sanitation Data'!$I$30,0,10*ROW('Sanitation Data'!I122))="","",OFFSET('Sanitation Data'!$I$30,0,10*ROW('Sanitation Data'!I122)))</f>
        <v/>
      </c>
      <c r="DM128" s="353" t="str">
        <f ca="1">+IF(OFFSET('Sanitation Data'!$I$31,0,10*ROW('Sanitation Data'!I122))="","",OFFSET('Sanitation Data'!$I$31,0,10*ROW('Sanitation Data'!I122)))</f>
        <v/>
      </c>
      <c r="DN128" s="353" t="str">
        <f ca="1">+IF(OFFSET('Sanitation Data'!$I$32,0,10*ROW('Sanitation Data'!I122))="","",OFFSET('Sanitation Data'!$I$32,0,10*ROW('Sanitation Data'!I122)))</f>
        <v/>
      </c>
      <c r="DO128" s="353" t="str">
        <f ca="1">+IF(OFFSET('Hygiene Data'!$D$11,0,10*ROW('Hygiene Data'!D122))="","",OFFSET('Hygiene Data'!$D$11,0,10*ROW('Hygiene Data'!D122)))</f>
        <v/>
      </c>
      <c r="DP128" s="353" t="str">
        <f ca="1">+IF(OFFSET('Hygiene Data'!$D$12,0,10*ROW('Hygiene Data'!D122))="","",OFFSET('Hygiene Data'!$D$12,0,10*ROW('Hygiene Data'!D122)))</f>
        <v/>
      </c>
      <c r="DQ128" s="353" t="str">
        <f ca="1">+IF(OFFSET('Hygiene Data'!$D$13,0,10*ROW('Hygiene Data'!D122))="","",OFFSET('Hygiene Data'!$D$13,0,10*ROW('Hygiene Data'!D122)))</f>
        <v/>
      </c>
      <c r="DR128" s="353" t="str">
        <f ca="1">+IF(OFFSET('Hygiene Data'!$E$11,0,10*ROW('Hygiene Data'!E122))="","",OFFSET('Hygiene Data'!$E$11,0,10*ROW('Hygiene Data'!E122)))</f>
        <v/>
      </c>
      <c r="DS128" s="353" t="str">
        <f ca="1">+IF(OFFSET('Hygiene Data'!$E$12,0,10*ROW('Hygiene Data'!E122))="","",OFFSET('Hygiene Data'!$E$12,0,10*ROW('Hygiene Data'!E122)))</f>
        <v/>
      </c>
      <c r="DT128" s="353" t="str">
        <f ca="1">+IF(OFFSET('Hygiene Data'!$E$13,0,10*ROW('Hygiene Data'!E122))="","",OFFSET('Hygiene Data'!$E$13,0,10*ROW('Hygiene Data'!E122)))</f>
        <v/>
      </c>
      <c r="DU128" s="353" t="str">
        <f ca="1">+IF(OFFSET('Hygiene Data'!$F$11,0,10*ROW('Hygiene Data'!F122))="","",OFFSET('Hygiene Data'!$F$11,0,10*ROW('Hygiene Data'!F122)))</f>
        <v/>
      </c>
      <c r="DV128" s="353" t="str">
        <f ca="1">+IF(OFFSET('Hygiene Data'!$F$12,0,10*ROW('Hygiene Data'!F122))="","",OFFSET('Hygiene Data'!$F$12,0,10*ROW('Hygiene Data'!F122)))</f>
        <v/>
      </c>
      <c r="DW128" s="353" t="str">
        <f ca="1">+IF(OFFSET('Hygiene Data'!$F$13,0,10*ROW('Hygiene Data'!F122))="","",OFFSET('Hygiene Data'!$F$13,0,10*ROW('Hygiene Data'!F122)))</f>
        <v/>
      </c>
      <c r="DX128" s="353" t="str">
        <f ca="1">+IF(OFFSET('Hygiene Data'!$G$11,0,10*ROW('Hygiene Data'!G122))="","",OFFSET('Hygiene Data'!$G$11,0,10*ROW('Hygiene Data'!G122)))</f>
        <v/>
      </c>
      <c r="DY128" s="353" t="str">
        <f ca="1">+IF(OFFSET('Hygiene Data'!$G$12,0,10*ROW('Hygiene Data'!G122))="","",OFFSET('Hygiene Data'!$G$12,0,10*ROW('Hygiene Data'!G122)))</f>
        <v/>
      </c>
      <c r="DZ128" s="353" t="str">
        <f ca="1">+IF(OFFSET('Hygiene Data'!$G$13,0,10*ROW('Hygiene Data'!G122))="","",OFFSET('Hygiene Data'!$G$13,0,10*ROW('Hygiene Data'!G122)))</f>
        <v/>
      </c>
      <c r="EA128" s="353" t="str">
        <f ca="1">+IF(OFFSET('Hygiene Data'!$H$11,0,10*ROW('Hygiene Data'!H122))="","",OFFSET('Hygiene Data'!$H$11,0,10*ROW('Hygiene Data'!H122)))</f>
        <v/>
      </c>
      <c r="EB128" s="353" t="str">
        <f ca="1">+IF(OFFSET('Hygiene Data'!$H$12,0,10*ROW('Hygiene Data'!H122))="","",OFFSET('Hygiene Data'!$H$12,0,10*ROW('Hygiene Data'!H122)))</f>
        <v/>
      </c>
      <c r="EC128" s="353" t="str">
        <f ca="1">+IF(OFFSET('Hygiene Data'!$H$13,0,10*ROW('Hygiene Data'!H122))="","",OFFSET('Hygiene Data'!$H$13,0,10*ROW('Hygiene Data'!H122)))</f>
        <v/>
      </c>
      <c r="ED128" s="353" t="str">
        <f ca="1">+IF(OFFSET('Hygiene Data'!$I$11,0,10*ROW('Hygiene Data'!I122))="","",OFFSET('Hygiene Data'!$I$11,0,10*ROW('Hygiene Data'!I122)))</f>
        <v/>
      </c>
      <c r="EE128" s="353" t="str">
        <f ca="1">+IF(OFFSET('Hygiene Data'!$I$12,0,10*ROW('Hygiene Data'!I122))="","",OFFSET('Hygiene Data'!$I$12,0,10*ROW('Hygiene Data'!I122)))</f>
        <v/>
      </c>
      <c r="EF128" s="353" t="str">
        <f ca="1">+IF(OFFSET('Hygiene Data'!$I$13,0,10*ROW('Hygiene Data'!I122))="","",OFFSET('Hygiene Data'!$I$13,0,10*ROW('Hygiene Data'!I122)))</f>
        <v/>
      </c>
    </row>
    <row r="129" spans="1:136" x14ac:dyDescent="0.25">
      <c r="A129" s="462" t="str">
        <f ca="1">+IF(OFFSET('Water Data'!$B$2,0,10*ROW('Water Data'!E123))="","",OFFSET('Water Data'!$B$2,0,10*ROW('Water Data'!E123)))</f>
        <v/>
      </c>
      <c r="B129" s="46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89" t="str">
        <f t="shared" ca="1" si="1"/>
        <v/>
      </c>
      <c r="D129" s="49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6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3" t="str">
        <f ca="1">+IF(OFFSET('Water Data'!$D$27,0,10*ROW('Water Data'!D123))="","",OFFSET('Water Data'!$D$27,0,10*ROW('Water Data'!D123)))</f>
        <v/>
      </c>
      <c r="BT129" s="353" t="str">
        <f ca="1">+IF(OFFSET('Water Data'!$D$28,0,10*ROW('Water Data'!D123))="","",OFFSET('Water Data'!$D$28,0,10*ROW('Water Data'!D123)))</f>
        <v/>
      </c>
      <c r="BU129" s="353" t="str">
        <f ca="1">+IF(OFFSET('Water Data'!$D$29,0,10*ROW('Water Data'!D123))="","",OFFSET('Water Data'!$D$29,0,10*ROW('Water Data'!D123)))</f>
        <v/>
      </c>
      <c r="BV129" s="353" t="str">
        <f ca="1">+IF(OFFSET('Water Data'!$E$27,0,10*ROW('Water Data'!E123))="","",OFFSET('Water Data'!$E$27,0,10*ROW('Water Data'!E123)))</f>
        <v/>
      </c>
      <c r="BW129" s="353" t="str">
        <f ca="1">+IF(OFFSET('Water Data'!$E$28,0,10*ROW('Water Data'!E123))="","",OFFSET('Water Data'!$E$28,0,10*ROW('Water Data'!E123)))</f>
        <v/>
      </c>
      <c r="BX129" s="353" t="str">
        <f ca="1">+IF(OFFSET('Water Data'!$E$29,0,10*ROW('Water Data'!E123))="","",OFFSET('Water Data'!$E$29,0,10*ROW('Water Data'!E123)))</f>
        <v/>
      </c>
      <c r="BY129" s="353" t="str">
        <f ca="1">+IF(OFFSET('Water Data'!$F$27,0,10*ROW('Water Data'!F123))="","",OFFSET('Water Data'!$F$27,0,10*ROW('Water Data'!F123)))</f>
        <v/>
      </c>
      <c r="BZ129" s="353" t="str">
        <f ca="1">+IF(OFFSET('Water Data'!$F$28,0,10*ROW('Water Data'!F123))="","",OFFSET('Water Data'!$F$28,0,10*ROW('Water Data'!F123)))</f>
        <v/>
      </c>
      <c r="CA129" s="353" t="str">
        <f ca="1">+IF(OFFSET('Water Data'!$F$29,0,10*ROW('Water Data'!F123))="","",OFFSET('Water Data'!$F$29,0,10*ROW('Water Data'!F123)))</f>
        <v/>
      </c>
      <c r="CB129" s="353" t="str">
        <f ca="1">+IF(OFFSET('Water Data'!$G$27,0,10*ROW('Water Data'!G123))="","",OFFSET('Water Data'!$G$27,0,10*ROW('Water Data'!G123)))</f>
        <v/>
      </c>
      <c r="CC129" s="353" t="str">
        <f ca="1">+IF(OFFSET('Water Data'!$G$28,0,10*ROW('Water Data'!G123))="","",OFFSET('Water Data'!$G$28,0,10*ROW('Water Data'!G123)))</f>
        <v/>
      </c>
      <c r="CD129" s="353" t="str">
        <f ca="1">+IF(OFFSET('Water Data'!$G$29,0,10*ROW('Water Data'!G123))="","",OFFSET('Water Data'!$G$29,0,10*ROW('Water Data'!G123)))</f>
        <v/>
      </c>
      <c r="CE129" s="353" t="str">
        <f ca="1">+IF(OFFSET('Water Data'!$H$27,0,10*ROW('Water Data'!H123))="","",OFFSET('Water Data'!$H$27,0,10*ROW('Water Data'!H123)))</f>
        <v/>
      </c>
      <c r="CF129" s="353" t="str">
        <f ca="1">+IF(OFFSET('Water Data'!$H$28,0,10*ROW('Water Data'!H123))="","",OFFSET('Water Data'!$H$28,0,10*ROW('Water Data'!H123)))</f>
        <v/>
      </c>
      <c r="CG129" s="353" t="str">
        <f ca="1">+IF(OFFSET('Water Data'!$H$29,0,10*ROW('Water Data'!H123))="","",OFFSET('Water Data'!$H$29,0,10*ROW('Water Data'!H123)))</f>
        <v/>
      </c>
      <c r="CH129" s="353" t="str">
        <f ca="1">+IF(OFFSET('Water Data'!$I$27,0,10*ROW('Water Data'!I123))="","",OFFSET('Water Data'!$I$27,0,10*ROW('Water Data'!I123)))</f>
        <v/>
      </c>
      <c r="CI129" s="353" t="str">
        <f ca="1">+IF(OFFSET('Water Data'!$I$28,0,10*ROW('Water Data'!I123))="","",OFFSET('Water Data'!$I$28,0,10*ROW('Water Data'!I123)))</f>
        <v/>
      </c>
      <c r="CJ129" s="353" t="str">
        <f ca="1">+IF(OFFSET('Water Data'!$I$29,0,10*ROW('Water Data'!I123))="","",OFFSET('Water Data'!$I$29,0,10*ROW('Water Data'!I123)))</f>
        <v/>
      </c>
      <c r="CK129" s="353" t="str">
        <f ca="1">+IF(OFFSET('Sanitation Data'!$D$28,0,10*ROW('Sanitation Data'!D123))="","",OFFSET('Sanitation Data'!$D$28,0,10*ROW('Sanitation Data'!D123)))</f>
        <v/>
      </c>
      <c r="CL129" s="353" t="str">
        <f ca="1">+IF(OFFSET('Sanitation Data'!$D$29,0,10*ROW('Sanitation Data'!D123))="","",OFFSET('Sanitation Data'!$D$29,0,10*ROW('Sanitation Data'!D123)))</f>
        <v/>
      </c>
      <c r="CM129" s="353" t="str">
        <f ca="1">+IF(OFFSET('Sanitation Data'!$D$30,0,10*ROW('Sanitation Data'!D123))="","",OFFSET('Sanitation Data'!$D$30,0,10*ROW('Sanitation Data'!D123)))</f>
        <v/>
      </c>
      <c r="CN129" s="353" t="str">
        <f ca="1">+IF(OFFSET('Sanitation Data'!$D$31,0,10*ROW('Sanitation Data'!D123))="","",OFFSET('Sanitation Data'!$D$31,0,10*ROW('Sanitation Data'!D123)))</f>
        <v/>
      </c>
      <c r="CO129" s="353" t="str">
        <f ca="1">+IF(OFFSET('Sanitation Data'!$D$32,0,10*ROW('Sanitation Data'!D123))="","",OFFSET('Sanitation Data'!$D$32,0,10*ROW('Sanitation Data'!D123)))</f>
        <v/>
      </c>
      <c r="CP129" s="353" t="str">
        <f ca="1">+IF(OFFSET('Sanitation Data'!$E$28,0,10*ROW('Sanitation Data'!E123))="","",OFFSET('Sanitation Data'!$E$28,0,10*ROW('Sanitation Data'!E123)))</f>
        <v/>
      </c>
      <c r="CQ129" s="353" t="str">
        <f ca="1">+IF(OFFSET('Sanitation Data'!$E$29,0,10*ROW('Sanitation Data'!E123))="","",OFFSET('Sanitation Data'!$E$29,0,10*ROW('Sanitation Data'!E123)))</f>
        <v/>
      </c>
      <c r="CR129" s="353" t="str">
        <f ca="1">+IF(OFFSET('Sanitation Data'!$E$30,0,10*ROW('Sanitation Data'!E123))="","",OFFSET('Sanitation Data'!$E$30,0,10*ROW('Sanitation Data'!E123)))</f>
        <v/>
      </c>
      <c r="CS129" s="353" t="str">
        <f ca="1">+IF(OFFSET('Sanitation Data'!$E$31,0,10*ROW('Sanitation Data'!E123))="","",OFFSET('Sanitation Data'!$E$31,0,10*ROW('Sanitation Data'!E123)))</f>
        <v/>
      </c>
      <c r="CT129" s="353" t="str">
        <f ca="1">+IF(OFFSET('Sanitation Data'!$E$32,0,10*ROW('Sanitation Data'!E123))="","",OFFSET('Sanitation Data'!$E$32,0,10*ROW('Sanitation Data'!E123)))</f>
        <v/>
      </c>
      <c r="CU129" s="353" t="str">
        <f ca="1">+IF(OFFSET('Sanitation Data'!$F$28,0,10*ROW('Sanitation Data'!F123))="","",OFFSET('Sanitation Data'!$F$28,0,10*ROW('Sanitation Data'!F123)))</f>
        <v/>
      </c>
      <c r="CV129" s="353" t="str">
        <f ca="1">+IF(OFFSET('Sanitation Data'!$F$29,0,10*ROW('Sanitation Data'!F123))="","",OFFSET('Sanitation Data'!$F$29,0,10*ROW('Sanitation Data'!F123)))</f>
        <v/>
      </c>
      <c r="CW129" s="353" t="str">
        <f ca="1">+IF(OFFSET('Sanitation Data'!$F$30,0,10*ROW('Sanitation Data'!F123))="","",OFFSET('Sanitation Data'!$F$30,0,10*ROW('Sanitation Data'!F123)))</f>
        <v/>
      </c>
      <c r="CX129" s="353" t="str">
        <f ca="1">+IF(OFFSET('Sanitation Data'!$F$31,0,10*ROW('Sanitation Data'!F123))="","",OFFSET('Sanitation Data'!$F$31,0,10*ROW('Sanitation Data'!F123)))</f>
        <v/>
      </c>
      <c r="CY129" s="353" t="str">
        <f ca="1">+IF(OFFSET('Sanitation Data'!$F$32,0,10*ROW('Sanitation Data'!F123))="","",OFFSET('Sanitation Data'!$F$32,0,10*ROW('Sanitation Data'!F123)))</f>
        <v/>
      </c>
      <c r="CZ129" s="353" t="str">
        <f ca="1">+IF(OFFSET('Sanitation Data'!$G$28,0,10*ROW('Sanitation Data'!G123))="","",OFFSET('Sanitation Data'!$G$28,0,10*ROW('Sanitation Data'!G123)))</f>
        <v/>
      </c>
      <c r="DA129" s="353" t="str">
        <f ca="1">+IF(OFFSET('Sanitation Data'!$G$29,0,10*ROW('Sanitation Data'!G123))="","",OFFSET('Sanitation Data'!$G$29,0,10*ROW('Sanitation Data'!G123)))</f>
        <v/>
      </c>
      <c r="DB129" s="353" t="str">
        <f ca="1">+IF(OFFSET('Sanitation Data'!$G$30,0,10*ROW('Sanitation Data'!G123))="","",OFFSET('Sanitation Data'!$G$30,0,10*ROW('Sanitation Data'!G123)))</f>
        <v/>
      </c>
      <c r="DC129" s="353" t="str">
        <f ca="1">+IF(OFFSET('Sanitation Data'!$G$31,0,10*ROW('Sanitation Data'!G123))="","",OFFSET('Sanitation Data'!$G$31,0,10*ROW('Sanitation Data'!G123)))</f>
        <v/>
      </c>
      <c r="DD129" s="353" t="str">
        <f ca="1">+IF(OFFSET('Sanitation Data'!$G$32,0,10*ROW('Sanitation Data'!G123))="","",OFFSET('Sanitation Data'!$G$32,0,10*ROW('Sanitation Data'!G123)))</f>
        <v/>
      </c>
      <c r="DE129" s="353" t="str">
        <f ca="1">+IF(OFFSET('Sanitation Data'!$H$28,0,10*ROW('Sanitation Data'!H123))="","",OFFSET('Sanitation Data'!$H$28,0,10*ROW('Sanitation Data'!H123)))</f>
        <v/>
      </c>
      <c r="DF129" s="353" t="str">
        <f ca="1">+IF(OFFSET('Sanitation Data'!$H$29,0,10*ROW('Sanitation Data'!H123))="","",OFFSET('Sanitation Data'!$H$29,0,10*ROW('Sanitation Data'!H123)))</f>
        <v/>
      </c>
      <c r="DG129" s="353" t="str">
        <f ca="1">+IF(OFFSET('Sanitation Data'!$H$30,0,10*ROW('Sanitation Data'!H123))="","",OFFSET('Sanitation Data'!$H$30,0,10*ROW('Sanitation Data'!H123)))</f>
        <v/>
      </c>
      <c r="DH129" s="353" t="str">
        <f ca="1">+IF(OFFSET('Sanitation Data'!$H$31,0,10*ROW('Sanitation Data'!H123))="","",OFFSET('Sanitation Data'!$H$31,0,10*ROW('Sanitation Data'!H123)))</f>
        <v/>
      </c>
      <c r="DI129" s="353" t="str">
        <f ca="1">+IF(OFFSET('Sanitation Data'!$H$32,0,10*ROW('Sanitation Data'!H123))="","",OFFSET('Sanitation Data'!$H$32,0,10*ROW('Sanitation Data'!H123)))</f>
        <v/>
      </c>
      <c r="DJ129" s="353" t="str">
        <f ca="1">+IF(OFFSET('Sanitation Data'!$I$28,0,10*ROW('Sanitation Data'!I123))="","",OFFSET('Sanitation Data'!$I$28,0,10*ROW('Sanitation Data'!I123)))</f>
        <v/>
      </c>
      <c r="DK129" s="353" t="str">
        <f ca="1">+IF(OFFSET('Sanitation Data'!$I$29,0,10*ROW('Sanitation Data'!I123))="","",OFFSET('Sanitation Data'!$I$29,0,10*ROW('Sanitation Data'!I123)))</f>
        <v/>
      </c>
      <c r="DL129" s="353" t="str">
        <f ca="1">+IF(OFFSET('Sanitation Data'!$I$30,0,10*ROW('Sanitation Data'!I123))="","",OFFSET('Sanitation Data'!$I$30,0,10*ROW('Sanitation Data'!I123)))</f>
        <v/>
      </c>
      <c r="DM129" s="353" t="str">
        <f ca="1">+IF(OFFSET('Sanitation Data'!$I$31,0,10*ROW('Sanitation Data'!I123))="","",OFFSET('Sanitation Data'!$I$31,0,10*ROW('Sanitation Data'!I123)))</f>
        <v/>
      </c>
      <c r="DN129" s="353" t="str">
        <f ca="1">+IF(OFFSET('Sanitation Data'!$I$32,0,10*ROW('Sanitation Data'!I123))="","",OFFSET('Sanitation Data'!$I$32,0,10*ROW('Sanitation Data'!I123)))</f>
        <v/>
      </c>
      <c r="DO129" s="353" t="str">
        <f ca="1">+IF(OFFSET('Hygiene Data'!$D$11,0,10*ROW('Hygiene Data'!D123))="","",OFFSET('Hygiene Data'!$D$11,0,10*ROW('Hygiene Data'!D123)))</f>
        <v/>
      </c>
      <c r="DP129" s="353" t="str">
        <f ca="1">+IF(OFFSET('Hygiene Data'!$D$12,0,10*ROW('Hygiene Data'!D123))="","",OFFSET('Hygiene Data'!$D$12,0,10*ROW('Hygiene Data'!D123)))</f>
        <v/>
      </c>
      <c r="DQ129" s="353" t="str">
        <f ca="1">+IF(OFFSET('Hygiene Data'!$D$13,0,10*ROW('Hygiene Data'!D123))="","",OFFSET('Hygiene Data'!$D$13,0,10*ROW('Hygiene Data'!D123)))</f>
        <v/>
      </c>
      <c r="DR129" s="353" t="str">
        <f ca="1">+IF(OFFSET('Hygiene Data'!$E$11,0,10*ROW('Hygiene Data'!E123))="","",OFFSET('Hygiene Data'!$E$11,0,10*ROW('Hygiene Data'!E123)))</f>
        <v/>
      </c>
      <c r="DS129" s="353" t="str">
        <f ca="1">+IF(OFFSET('Hygiene Data'!$E$12,0,10*ROW('Hygiene Data'!E123))="","",OFFSET('Hygiene Data'!$E$12,0,10*ROW('Hygiene Data'!E123)))</f>
        <v/>
      </c>
      <c r="DT129" s="353" t="str">
        <f ca="1">+IF(OFFSET('Hygiene Data'!$E$13,0,10*ROW('Hygiene Data'!E123))="","",OFFSET('Hygiene Data'!$E$13,0,10*ROW('Hygiene Data'!E123)))</f>
        <v/>
      </c>
      <c r="DU129" s="353" t="str">
        <f ca="1">+IF(OFFSET('Hygiene Data'!$F$11,0,10*ROW('Hygiene Data'!F123))="","",OFFSET('Hygiene Data'!$F$11,0,10*ROW('Hygiene Data'!F123)))</f>
        <v/>
      </c>
      <c r="DV129" s="353" t="str">
        <f ca="1">+IF(OFFSET('Hygiene Data'!$F$12,0,10*ROW('Hygiene Data'!F123))="","",OFFSET('Hygiene Data'!$F$12,0,10*ROW('Hygiene Data'!F123)))</f>
        <v/>
      </c>
      <c r="DW129" s="353" t="str">
        <f ca="1">+IF(OFFSET('Hygiene Data'!$F$13,0,10*ROW('Hygiene Data'!F123))="","",OFFSET('Hygiene Data'!$F$13,0,10*ROW('Hygiene Data'!F123)))</f>
        <v/>
      </c>
      <c r="DX129" s="353" t="str">
        <f ca="1">+IF(OFFSET('Hygiene Data'!$G$11,0,10*ROW('Hygiene Data'!G123))="","",OFFSET('Hygiene Data'!$G$11,0,10*ROW('Hygiene Data'!G123)))</f>
        <v/>
      </c>
      <c r="DY129" s="353" t="str">
        <f ca="1">+IF(OFFSET('Hygiene Data'!$G$12,0,10*ROW('Hygiene Data'!G123))="","",OFFSET('Hygiene Data'!$G$12,0,10*ROW('Hygiene Data'!G123)))</f>
        <v/>
      </c>
      <c r="DZ129" s="353" t="str">
        <f ca="1">+IF(OFFSET('Hygiene Data'!$G$13,0,10*ROW('Hygiene Data'!G123))="","",OFFSET('Hygiene Data'!$G$13,0,10*ROW('Hygiene Data'!G123)))</f>
        <v/>
      </c>
      <c r="EA129" s="353" t="str">
        <f ca="1">+IF(OFFSET('Hygiene Data'!$H$11,0,10*ROW('Hygiene Data'!H123))="","",OFFSET('Hygiene Data'!$H$11,0,10*ROW('Hygiene Data'!H123)))</f>
        <v/>
      </c>
      <c r="EB129" s="353" t="str">
        <f ca="1">+IF(OFFSET('Hygiene Data'!$H$12,0,10*ROW('Hygiene Data'!H123))="","",OFFSET('Hygiene Data'!$H$12,0,10*ROW('Hygiene Data'!H123)))</f>
        <v/>
      </c>
      <c r="EC129" s="353" t="str">
        <f ca="1">+IF(OFFSET('Hygiene Data'!$H$13,0,10*ROW('Hygiene Data'!H123))="","",OFFSET('Hygiene Data'!$H$13,0,10*ROW('Hygiene Data'!H123)))</f>
        <v/>
      </c>
      <c r="ED129" s="353" t="str">
        <f ca="1">+IF(OFFSET('Hygiene Data'!$I$11,0,10*ROW('Hygiene Data'!I123))="","",OFFSET('Hygiene Data'!$I$11,0,10*ROW('Hygiene Data'!I123)))</f>
        <v/>
      </c>
      <c r="EE129" s="353" t="str">
        <f ca="1">+IF(OFFSET('Hygiene Data'!$I$12,0,10*ROW('Hygiene Data'!I123))="","",OFFSET('Hygiene Data'!$I$12,0,10*ROW('Hygiene Data'!I123)))</f>
        <v/>
      </c>
      <c r="EF129" s="353" t="str">
        <f ca="1">+IF(OFFSET('Hygiene Data'!$I$13,0,10*ROW('Hygiene Data'!I123))="","",OFFSET('Hygiene Data'!$I$13,0,10*ROW('Hygiene Data'!I123)))</f>
        <v/>
      </c>
    </row>
    <row r="130" spans="1:136" x14ac:dyDescent="0.25">
      <c r="A130" s="462" t="str">
        <f ca="1">+IF(OFFSET('Water Data'!$B$2,0,10*ROW('Water Data'!E124))="","",OFFSET('Water Data'!$B$2,0,10*ROW('Water Data'!E124)))</f>
        <v/>
      </c>
      <c r="B130" s="46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89" t="str">
        <f t="shared" ca="1" si="1"/>
        <v/>
      </c>
      <c r="D130" s="49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6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3" t="str">
        <f ca="1">+IF(OFFSET('Water Data'!$D$27,0,10*ROW('Water Data'!D124))="","",OFFSET('Water Data'!$D$27,0,10*ROW('Water Data'!D124)))</f>
        <v/>
      </c>
      <c r="BT130" s="353" t="str">
        <f ca="1">+IF(OFFSET('Water Data'!$D$28,0,10*ROW('Water Data'!D124))="","",OFFSET('Water Data'!$D$28,0,10*ROW('Water Data'!D124)))</f>
        <v/>
      </c>
      <c r="BU130" s="353" t="str">
        <f ca="1">+IF(OFFSET('Water Data'!$D$29,0,10*ROW('Water Data'!D124))="","",OFFSET('Water Data'!$D$29,0,10*ROW('Water Data'!D124)))</f>
        <v/>
      </c>
      <c r="BV130" s="353" t="str">
        <f ca="1">+IF(OFFSET('Water Data'!$E$27,0,10*ROW('Water Data'!E124))="","",OFFSET('Water Data'!$E$27,0,10*ROW('Water Data'!E124)))</f>
        <v/>
      </c>
      <c r="BW130" s="353" t="str">
        <f ca="1">+IF(OFFSET('Water Data'!$E$28,0,10*ROW('Water Data'!E124))="","",OFFSET('Water Data'!$E$28,0,10*ROW('Water Data'!E124)))</f>
        <v/>
      </c>
      <c r="BX130" s="353" t="str">
        <f ca="1">+IF(OFFSET('Water Data'!$E$29,0,10*ROW('Water Data'!E124))="","",OFFSET('Water Data'!$E$29,0,10*ROW('Water Data'!E124)))</f>
        <v/>
      </c>
      <c r="BY130" s="353" t="str">
        <f ca="1">+IF(OFFSET('Water Data'!$F$27,0,10*ROW('Water Data'!F124))="","",OFFSET('Water Data'!$F$27,0,10*ROW('Water Data'!F124)))</f>
        <v/>
      </c>
      <c r="BZ130" s="353" t="str">
        <f ca="1">+IF(OFFSET('Water Data'!$F$28,0,10*ROW('Water Data'!F124))="","",OFFSET('Water Data'!$F$28,0,10*ROW('Water Data'!F124)))</f>
        <v/>
      </c>
      <c r="CA130" s="353" t="str">
        <f ca="1">+IF(OFFSET('Water Data'!$F$29,0,10*ROW('Water Data'!F124))="","",OFFSET('Water Data'!$F$29,0,10*ROW('Water Data'!F124)))</f>
        <v/>
      </c>
      <c r="CB130" s="353" t="str">
        <f ca="1">+IF(OFFSET('Water Data'!$G$27,0,10*ROW('Water Data'!G124))="","",OFFSET('Water Data'!$G$27,0,10*ROW('Water Data'!G124)))</f>
        <v/>
      </c>
      <c r="CC130" s="353" t="str">
        <f ca="1">+IF(OFFSET('Water Data'!$G$28,0,10*ROW('Water Data'!G124))="","",OFFSET('Water Data'!$G$28,0,10*ROW('Water Data'!G124)))</f>
        <v/>
      </c>
      <c r="CD130" s="353" t="str">
        <f ca="1">+IF(OFFSET('Water Data'!$G$29,0,10*ROW('Water Data'!G124))="","",OFFSET('Water Data'!$G$29,0,10*ROW('Water Data'!G124)))</f>
        <v/>
      </c>
      <c r="CE130" s="353" t="str">
        <f ca="1">+IF(OFFSET('Water Data'!$H$27,0,10*ROW('Water Data'!H124))="","",OFFSET('Water Data'!$H$27,0,10*ROW('Water Data'!H124)))</f>
        <v/>
      </c>
      <c r="CF130" s="353" t="str">
        <f ca="1">+IF(OFFSET('Water Data'!$H$28,0,10*ROW('Water Data'!H124))="","",OFFSET('Water Data'!$H$28,0,10*ROW('Water Data'!H124)))</f>
        <v/>
      </c>
      <c r="CG130" s="353" t="str">
        <f ca="1">+IF(OFFSET('Water Data'!$H$29,0,10*ROW('Water Data'!H124))="","",OFFSET('Water Data'!$H$29,0,10*ROW('Water Data'!H124)))</f>
        <v/>
      </c>
      <c r="CH130" s="353" t="str">
        <f ca="1">+IF(OFFSET('Water Data'!$I$27,0,10*ROW('Water Data'!I124))="","",OFFSET('Water Data'!$I$27,0,10*ROW('Water Data'!I124)))</f>
        <v/>
      </c>
      <c r="CI130" s="353" t="str">
        <f ca="1">+IF(OFFSET('Water Data'!$I$28,0,10*ROW('Water Data'!I124))="","",OFFSET('Water Data'!$I$28,0,10*ROW('Water Data'!I124)))</f>
        <v/>
      </c>
      <c r="CJ130" s="353" t="str">
        <f ca="1">+IF(OFFSET('Water Data'!$I$29,0,10*ROW('Water Data'!I124))="","",OFFSET('Water Data'!$I$29,0,10*ROW('Water Data'!I124)))</f>
        <v/>
      </c>
      <c r="CK130" s="353" t="str">
        <f ca="1">+IF(OFFSET('Sanitation Data'!$D$28,0,10*ROW('Sanitation Data'!D124))="","",OFFSET('Sanitation Data'!$D$28,0,10*ROW('Sanitation Data'!D124)))</f>
        <v/>
      </c>
      <c r="CL130" s="353" t="str">
        <f ca="1">+IF(OFFSET('Sanitation Data'!$D$29,0,10*ROW('Sanitation Data'!D124))="","",OFFSET('Sanitation Data'!$D$29,0,10*ROW('Sanitation Data'!D124)))</f>
        <v/>
      </c>
      <c r="CM130" s="353" t="str">
        <f ca="1">+IF(OFFSET('Sanitation Data'!$D$30,0,10*ROW('Sanitation Data'!D124))="","",OFFSET('Sanitation Data'!$D$30,0,10*ROW('Sanitation Data'!D124)))</f>
        <v/>
      </c>
      <c r="CN130" s="353" t="str">
        <f ca="1">+IF(OFFSET('Sanitation Data'!$D$31,0,10*ROW('Sanitation Data'!D124))="","",OFFSET('Sanitation Data'!$D$31,0,10*ROW('Sanitation Data'!D124)))</f>
        <v/>
      </c>
      <c r="CO130" s="353" t="str">
        <f ca="1">+IF(OFFSET('Sanitation Data'!$D$32,0,10*ROW('Sanitation Data'!D124))="","",OFFSET('Sanitation Data'!$D$32,0,10*ROW('Sanitation Data'!D124)))</f>
        <v/>
      </c>
      <c r="CP130" s="353" t="str">
        <f ca="1">+IF(OFFSET('Sanitation Data'!$E$28,0,10*ROW('Sanitation Data'!E124))="","",OFFSET('Sanitation Data'!$E$28,0,10*ROW('Sanitation Data'!E124)))</f>
        <v/>
      </c>
      <c r="CQ130" s="353" t="str">
        <f ca="1">+IF(OFFSET('Sanitation Data'!$E$29,0,10*ROW('Sanitation Data'!E124))="","",OFFSET('Sanitation Data'!$E$29,0,10*ROW('Sanitation Data'!E124)))</f>
        <v/>
      </c>
      <c r="CR130" s="353" t="str">
        <f ca="1">+IF(OFFSET('Sanitation Data'!$E$30,0,10*ROW('Sanitation Data'!E124))="","",OFFSET('Sanitation Data'!$E$30,0,10*ROW('Sanitation Data'!E124)))</f>
        <v/>
      </c>
      <c r="CS130" s="353" t="str">
        <f ca="1">+IF(OFFSET('Sanitation Data'!$E$31,0,10*ROW('Sanitation Data'!E124))="","",OFFSET('Sanitation Data'!$E$31,0,10*ROW('Sanitation Data'!E124)))</f>
        <v/>
      </c>
      <c r="CT130" s="353" t="str">
        <f ca="1">+IF(OFFSET('Sanitation Data'!$E$32,0,10*ROW('Sanitation Data'!E124))="","",OFFSET('Sanitation Data'!$E$32,0,10*ROW('Sanitation Data'!E124)))</f>
        <v/>
      </c>
      <c r="CU130" s="353" t="str">
        <f ca="1">+IF(OFFSET('Sanitation Data'!$F$28,0,10*ROW('Sanitation Data'!F124))="","",OFFSET('Sanitation Data'!$F$28,0,10*ROW('Sanitation Data'!F124)))</f>
        <v/>
      </c>
      <c r="CV130" s="353" t="str">
        <f ca="1">+IF(OFFSET('Sanitation Data'!$F$29,0,10*ROW('Sanitation Data'!F124))="","",OFFSET('Sanitation Data'!$F$29,0,10*ROW('Sanitation Data'!F124)))</f>
        <v/>
      </c>
      <c r="CW130" s="353" t="str">
        <f ca="1">+IF(OFFSET('Sanitation Data'!$F$30,0,10*ROW('Sanitation Data'!F124))="","",OFFSET('Sanitation Data'!$F$30,0,10*ROW('Sanitation Data'!F124)))</f>
        <v/>
      </c>
      <c r="CX130" s="353" t="str">
        <f ca="1">+IF(OFFSET('Sanitation Data'!$F$31,0,10*ROW('Sanitation Data'!F124))="","",OFFSET('Sanitation Data'!$F$31,0,10*ROW('Sanitation Data'!F124)))</f>
        <v/>
      </c>
      <c r="CY130" s="353" t="str">
        <f ca="1">+IF(OFFSET('Sanitation Data'!$F$32,0,10*ROW('Sanitation Data'!F124))="","",OFFSET('Sanitation Data'!$F$32,0,10*ROW('Sanitation Data'!F124)))</f>
        <v/>
      </c>
      <c r="CZ130" s="353" t="str">
        <f ca="1">+IF(OFFSET('Sanitation Data'!$G$28,0,10*ROW('Sanitation Data'!G124))="","",OFFSET('Sanitation Data'!$G$28,0,10*ROW('Sanitation Data'!G124)))</f>
        <v/>
      </c>
      <c r="DA130" s="353" t="str">
        <f ca="1">+IF(OFFSET('Sanitation Data'!$G$29,0,10*ROW('Sanitation Data'!G124))="","",OFFSET('Sanitation Data'!$G$29,0,10*ROW('Sanitation Data'!G124)))</f>
        <v/>
      </c>
      <c r="DB130" s="353" t="str">
        <f ca="1">+IF(OFFSET('Sanitation Data'!$G$30,0,10*ROW('Sanitation Data'!G124))="","",OFFSET('Sanitation Data'!$G$30,0,10*ROW('Sanitation Data'!G124)))</f>
        <v/>
      </c>
      <c r="DC130" s="353" t="str">
        <f ca="1">+IF(OFFSET('Sanitation Data'!$G$31,0,10*ROW('Sanitation Data'!G124))="","",OFFSET('Sanitation Data'!$G$31,0,10*ROW('Sanitation Data'!G124)))</f>
        <v/>
      </c>
      <c r="DD130" s="353" t="str">
        <f ca="1">+IF(OFFSET('Sanitation Data'!$G$32,0,10*ROW('Sanitation Data'!G124))="","",OFFSET('Sanitation Data'!$G$32,0,10*ROW('Sanitation Data'!G124)))</f>
        <v/>
      </c>
      <c r="DE130" s="353" t="str">
        <f ca="1">+IF(OFFSET('Sanitation Data'!$H$28,0,10*ROW('Sanitation Data'!H124))="","",OFFSET('Sanitation Data'!$H$28,0,10*ROW('Sanitation Data'!H124)))</f>
        <v/>
      </c>
      <c r="DF130" s="353" t="str">
        <f ca="1">+IF(OFFSET('Sanitation Data'!$H$29,0,10*ROW('Sanitation Data'!H124))="","",OFFSET('Sanitation Data'!$H$29,0,10*ROW('Sanitation Data'!H124)))</f>
        <v/>
      </c>
      <c r="DG130" s="353" t="str">
        <f ca="1">+IF(OFFSET('Sanitation Data'!$H$30,0,10*ROW('Sanitation Data'!H124))="","",OFFSET('Sanitation Data'!$H$30,0,10*ROW('Sanitation Data'!H124)))</f>
        <v/>
      </c>
      <c r="DH130" s="353" t="str">
        <f ca="1">+IF(OFFSET('Sanitation Data'!$H$31,0,10*ROW('Sanitation Data'!H124))="","",OFFSET('Sanitation Data'!$H$31,0,10*ROW('Sanitation Data'!H124)))</f>
        <v/>
      </c>
      <c r="DI130" s="353" t="str">
        <f ca="1">+IF(OFFSET('Sanitation Data'!$H$32,0,10*ROW('Sanitation Data'!H124))="","",OFFSET('Sanitation Data'!$H$32,0,10*ROW('Sanitation Data'!H124)))</f>
        <v/>
      </c>
      <c r="DJ130" s="353" t="str">
        <f ca="1">+IF(OFFSET('Sanitation Data'!$I$28,0,10*ROW('Sanitation Data'!I124))="","",OFFSET('Sanitation Data'!$I$28,0,10*ROW('Sanitation Data'!I124)))</f>
        <v/>
      </c>
      <c r="DK130" s="353" t="str">
        <f ca="1">+IF(OFFSET('Sanitation Data'!$I$29,0,10*ROW('Sanitation Data'!I124))="","",OFFSET('Sanitation Data'!$I$29,0,10*ROW('Sanitation Data'!I124)))</f>
        <v/>
      </c>
      <c r="DL130" s="353" t="str">
        <f ca="1">+IF(OFFSET('Sanitation Data'!$I$30,0,10*ROW('Sanitation Data'!I124))="","",OFFSET('Sanitation Data'!$I$30,0,10*ROW('Sanitation Data'!I124)))</f>
        <v/>
      </c>
      <c r="DM130" s="353" t="str">
        <f ca="1">+IF(OFFSET('Sanitation Data'!$I$31,0,10*ROW('Sanitation Data'!I124))="","",OFFSET('Sanitation Data'!$I$31,0,10*ROW('Sanitation Data'!I124)))</f>
        <v/>
      </c>
      <c r="DN130" s="353" t="str">
        <f ca="1">+IF(OFFSET('Sanitation Data'!$I$32,0,10*ROW('Sanitation Data'!I124))="","",OFFSET('Sanitation Data'!$I$32,0,10*ROW('Sanitation Data'!I124)))</f>
        <v/>
      </c>
      <c r="DO130" s="353" t="str">
        <f ca="1">+IF(OFFSET('Hygiene Data'!$D$11,0,10*ROW('Hygiene Data'!D124))="","",OFFSET('Hygiene Data'!$D$11,0,10*ROW('Hygiene Data'!D124)))</f>
        <v/>
      </c>
      <c r="DP130" s="353" t="str">
        <f ca="1">+IF(OFFSET('Hygiene Data'!$D$12,0,10*ROW('Hygiene Data'!D124))="","",OFFSET('Hygiene Data'!$D$12,0,10*ROW('Hygiene Data'!D124)))</f>
        <v/>
      </c>
      <c r="DQ130" s="353" t="str">
        <f ca="1">+IF(OFFSET('Hygiene Data'!$D$13,0,10*ROW('Hygiene Data'!D124))="","",OFFSET('Hygiene Data'!$D$13,0,10*ROW('Hygiene Data'!D124)))</f>
        <v/>
      </c>
      <c r="DR130" s="353" t="str">
        <f ca="1">+IF(OFFSET('Hygiene Data'!$E$11,0,10*ROW('Hygiene Data'!E124))="","",OFFSET('Hygiene Data'!$E$11,0,10*ROW('Hygiene Data'!E124)))</f>
        <v/>
      </c>
      <c r="DS130" s="353" t="str">
        <f ca="1">+IF(OFFSET('Hygiene Data'!$E$12,0,10*ROW('Hygiene Data'!E124))="","",OFFSET('Hygiene Data'!$E$12,0,10*ROW('Hygiene Data'!E124)))</f>
        <v/>
      </c>
      <c r="DT130" s="353" t="str">
        <f ca="1">+IF(OFFSET('Hygiene Data'!$E$13,0,10*ROW('Hygiene Data'!E124))="","",OFFSET('Hygiene Data'!$E$13,0,10*ROW('Hygiene Data'!E124)))</f>
        <v/>
      </c>
      <c r="DU130" s="353" t="str">
        <f ca="1">+IF(OFFSET('Hygiene Data'!$F$11,0,10*ROW('Hygiene Data'!F124))="","",OFFSET('Hygiene Data'!$F$11,0,10*ROW('Hygiene Data'!F124)))</f>
        <v/>
      </c>
      <c r="DV130" s="353" t="str">
        <f ca="1">+IF(OFFSET('Hygiene Data'!$F$12,0,10*ROW('Hygiene Data'!F124))="","",OFFSET('Hygiene Data'!$F$12,0,10*ROW('Hygiene Data'!F124)))</f>
        <v/>
      </c>
      <c r="DW130" s="353" t="str">
        <f ca="1">+IF(OFFSET('Hygiene Data'!$F$13,0,10*ROW('Hygiene Data'!F124))="","",OFFSET('Hygiene Data'!$F$13,0,10*ROW('Hygiene Data'!F124)))</f>
        <v/>
      </c>
      <c r="DX130" s="353" t="str">
        <f ca="1">+IF(OFFSET('Hygiene Data'!$G$11,0,10*ROW('Hygiene Data'!G124))="","",OFFSET('Hygiene Data'!$G$11,0,10*ROW('Hygiene Data'!G124)))</f>
        <v/>
      </c>
      <c r="DY130" s="353" t="str">
        <f ca="1">+IF(OFFSET('Hygiene Data'!$G$12,0,10*ROW('Hygiene Data'!G124))="","",OFFSET('Hygiene Data'!$G$12,0,10*ROW('Hygiene Data'!G124)))</f>
        <v/>
      </c>
      <c r="DZ130" s="353" t="str">
        <f ca="1">+IF(OFFSET('Hygiene Data'!$G$13,0,10*ROW('Hygiene Data'!G124))="","",OFFSET('Hygiene Data'!$G$13,0,10*ROW('Hygiene Data'!G124)))</f>
        <v/>
      </c>
      <c r="EA130" s="353" t="str">
        <f ca="1">+IF(OFFSET('Hygiene Data'!$H$11,0,10*ROW('Hygiene Data'!H124))="","",OFFSET('Hygiene Data'!$H$11,0,10*ROW('Hygiene Data'!H124)))</f>
        <v/>
      </c>
      <c r="EB130" s="353" t="str">
        <f ca="1">+IF(OFFSET('Hygiene Data'!$H$12,0,10*ROW('Hygiene Data'!H124))="","",OFFSET('Hygiene Data'!$H$12,0,10*ROW('Hygiene Data'!H124)))</f>
        <v/>
      </c>
      <c r="EC130" s="353" t="str">
        <f ca="1">+IF(OFFSET('Hygiene Data'!$H$13,0,10*ROW('Hygiene Data'!H124))="","",OFFSET('Hygiene Data'!$H$13,0,10*ROW('Hygiene Data'!H124)))</f>
        <v/>
      </c>
      <c r="ED130" s="353" t="str">
        <f ca="1">+IF(OFFSET('Hygiene Data'!$I$11,0,10*ROW('Hygiene Data'!I124))="","",OFFSET('Hygiene Data'!$I$11,0,10*ROW('Hygiene Data'!I124)))</f>
        <v/>
      </c>
      <c r="EE130" s="353" t="str">
        <f ca="1">+IF(OFFSET('Hygiene Data'!$I$12,0,10*ROW('Hygiene Data'!I124))="","",OFFSET('Hygiene Data'!$I$12,0,10*ROW('Hygiene Data'!I124)))</f>
        <v/>
      </c>
      <c r="EF130" s="353" t="str">
        <f ca="1">+IF(OFFSET('Hygiene Data'!$I$13,0,10*ROW('Hygiene Data'!I124))="","",OFFSET('Hygiene Data'!$I$13,0,10*ROW('Hygiene Data'!I124)))</f>
        <v/>
      </c>
    </row>
    <row r="131" spans="1:136" x14ac:dyDescent="0.25">
      <c r="A131" s="462" t="str">
        <f ca="1">+IF(OFFSET('Water Data'!$B$2,0,10*ROW('Water Data'!E125))="","",OFFSET('Water Data'!$B$2,0,10*ROW('Water Data'!E125)))</f>
        <v/>
      </c>
      <c r="B131" s="46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89" t="str">
        <f t="shared" ca="1" si="1"/>
        <v/>
      </c>
      <c r="D131" s="49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6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3" t="str">
        <f ca="1">+IF(OFFSET('Water Data'!$D$27,0,10*ROW('Water Data'!D125))="","",OFFSET('Water Data'!$D$27,0,10*ROW('Water Data'!D125)))</f>
        <v/>
      </c>
      <c r="BT131" s="353" t="str">
        <f ca="1">+IF(OFFSET('Water Data'!$D$28,0,10*ROW('Water Data'!D125))="","",OFFSET('Water Data'!$D$28,0,10*ROW('Water Data'!D125)))</f>
        <v/>
      </c>
      <c r="BU131" s="353" t="str">
        <f ca="1">+IF(OFFSET('Water Data'!$D$29,0,10*ROW('Water Data'!D125))="","",OFFSET('Water Data'!$D$29,0,10*ROW('Water Data'!D125)))</f>
        <v/>
      </c>
      <c r="BV131" s="353" t="str">
        <f ca="1">+IF(OFFSET('Water Data'!$E$27,0,10*ROW('Water Data'!E125))="","",OFFSET('Water Data'!$E$27,0,10*ROW('Water Data'!E125)))</f>
        <v/>
      </c>
      <c r="BW131" s="353" t="str">
        <f ca="1">+IF(OFFSET('Water Data'!$E$28,0,10*ROW('Water Data'!E125))="","",OFFSET('Water Data'!$E$28,0,10*ROW('Water Data'!E125)))</f>
        <v/>
      </c>
      <c r="BX131" s="353" t="str">
        <f ca="1">+IF(OFFSET('Water Data'!$E$29,0,10*ROW('Water Data'!E125))="","",OFFSET('Water Data'!$E$29,0,10*ROW('Water Data'!E125)))</f>
        <v/>
      </c>
      <c r="BY131" s="353" t="str">
        <f ca="1">+IF(OFFSET('Water Data'!$F$27,0,10*ROW('Water Data'!F125))="","",OFFSET('Water Data'!$F$27,0,10*ROW('Water Data'!F125)))</f>
        <v/>
      </c>
      <c r="BZ131" s="353" t="str">
        <f ca="1">+IF(OFFSET('Water Data'!$F$28,0,10*ROW('Water Data'!F125))="","",OFFSET('Water Data'!$F$28,0,10*ROW('Water Data'!F125)))</f>
        <v/>
      </c>
      <c r="CA131" s="353" t="str">
        <f ca="1">+IF(OFFSET('Water Data'!$F$29,0,10*ROW('Water Data'!F125))="","",OFFSET('Water Data'!$F$29,0,10*ROW('Water Data'!F125)))</f>
        <v/>
      </c>
      <c r="CB131" s="353" t="str">
        <f ca="1">+IF(OFFSET('Water Data'!$G$27,0,10*ROW('Water Data'!G125))="","",OFFSET('Water Data'!$G$27,0,10*ROW('Water Data'!G125)))</f>
        <v/>
      </c>
      <c r="CC131" s="353" t="str">
        <f ca="1">+IF(OFFSET('Water Data'!$G$28,0,10*ROW('Water Data'!G125))="","",OFFSET('Water Data'!$G$28,0,10*ROW('Water Data'!G125)))</f>
        <v/>
      </c>
      <c r="CD131" s="353" t="str">
        <f ca="1">+IF(OFFSET('Water Data'!$G$29,0,10*ROW('Water Data'!G125))="","",OFFSET('Water Data'!$G$29,0,10*ROW('Water Data'!G125)))</f>
        <v/>
      </c>
      <c r="CE131" s="353" t="str">
        <f ca="1">+IF(OFFSET('Water Data'!$H$27,0,10*ROW('Water Data'!H125))="","",OFFSET('Water Data'!$H$27,0,10*ROW('Water Data'!H125)))</f>
        <v/>
      </c>
      <c r="CF131" s="353" t="str">
        <f ca="1">+IF(OFFSET('Water Data'!$H$28,0,10*ROW('Water Data'!H125))="","",OFFSET('Water Data'!$H$28,0,10*ROW('Water Data'!H125)))</f>
        <v/>
      </c>
      <c r="CG131" s="353" t="str">
        <f ca="1">+IF(OFFSET('Water Data'!$H$29,0,10*ROW('Water Data'!H125))="","",OFFSET('Water Data'!$H$29,0,10*ROW('Water Data'!H125)))</f>
        <v/>
      </c>
      <c r="CH131" s="353" t="str">
        <f ca="1">+IF(OFFSET('Water Data'!$I$27,0,10*ROW('Water Data'!I125))="","",OFFSET('Water Data'!$I$27,0,10*ROW('Water Data'!I125)))</f>
        <v/>
      </c>
      <c r="CI131" s="353" t="str">
        <f ca="1">+IF(OFFSET('Water Data'!$I$28,0,10*ROW('Water Data'!I125))="","",OFFSET('Water Data'!$I$28,0,10*ROW('Water Data'!I125)))</f>
        <v/>
      </c>
      <c r="CJ131" s="353" t="str">
        <f ca="1">+IF(OFFSET('Water Data'!$I$29,0,10*ROW('Water Data'!I125))="","",OFFSET('Water Data'!$I$29,0,10*ROW('Water Data'!I125)))</f>
        <v/>
      </c>
      <c r="CK131" s="353" t="str">
        <f ca="1">+IF(OFFSET('Sanitation Data'!$D$28,0,10*ROW('Sanitation Data'!D125))="","",OFFSET('Sanitation Data'!$D$28,0,10*ROW('Sanitation Data'!D125)))</f>
        <v/>
      </c>
      <c r="CL131" s="353" t="str">
        <f ca="1">+IF(OFFSET('Sanitation Data'!$D$29,0,10*ROW('Sanitation Data'!D125))="","",OFFSET('Sanitation Data'!$D$29,0,10*ROW('Sanitation Data'!D125)))</f>
        <v/>
      </c>
      <c r="CM131" s="353" t="str">
        <f ca="1">+IF(OFFSET('Sanitation Data'!$D$30,0,10*ROW('Sanitation Data'!D125))="","",OFFSET('Sanitation Data'!$D$30,0,10*ROW('Sanitation Data'!D125)))</f>
        <v/>
      </c>
      <c r="CN131" s="353" t="str">
        <f ca="1">+IF(OFFSET('Sanitation Data'!$D$31,0,10*ROW('Sanitation Data'!D125))="","",OFFSET('Sanitation Data'!$D$31,0,10*ROW('Sanitation Data'!D125)))</f>
        <v/>
      </c>
      <c r="CO131" s="353" t="str">
        <f ca="1">+IF(OFFSET('Sanitation Data'!$D$32,0,10*ROW('Sanitation Data'!D125))="","",OFFSET('Sanitation Data'!$D$32,0,10*ROW('Sanitation Data'!D125)))</f>
        <v/>
      </c>
      <c r="CP131" s="353" t="str">
        <f ca="1">+IF(OFFSET('Sanitation Data'!$E$28,0,10*ROW('Sanitation Data'!E125))="","",OFFSET('Sanitation Data'!$E$28,0,10*ROW('Sanitation Data'!E125)))</f>
        <v/>
      </c>
      <c r="CQ131" s="353" t="str">
        <f ca="1">+IF(OFFSET('Sanitation Data'!$E$29,0,10*ROW('Sanitation Data'!E125))="","",OFFSET('Sanitation Data'!$E$29,0,10*ROW('Sanitation Data'!E125)))</f>
        <v/>
      </c>
      <c r="CR131" s="353" t="str">
        <f ca="1">+IF(OFFSET('Sanitation Data'!$E$30,0,10*ROW('Sanitation Data'!E125))="","",OFFSET('Sanitation Data'!$E$30,0,10*ROW('Sanitation Data'!E125)))</f>
        <v/>
      </c>
      <c r="CS131" s="353" t="str">
        <f ca="1">+IF(OFFSET('Sanitation Data'!$E$31,0,10*ROW('Sanitation Data'!E125))="","",OFFSET('Sanitation Data'!$E$31,0,10*ROW('Sanitation Data'!E125)))</f>
        <v/>
      </c>
      <c r="CT131" s="353" t="str">
        <f ca="1">+IF(OFFSET('Sanitation Data'!$E$32,0,10*ROW('Sanitation Data'!E125))="","",OFFSET('Sanitation Data'!$E$32,0,10*ROW('Sanitation Data'!E125)))</f>
        <v/>
      </c>
      <c r="CU131" s="353" t="str">
        <f ca="1">+IF(OFFSET('Sanitation Data'!$F$28,0,10*ROW('Sanitation Data'!F125))="","",OFFSET('Sanitation Data'!$F$28,0,10*ROW('Sanitation Data'!F125)))</f>
        <v/>
      </c>
      <c r="CV131" s="353" t="str">
        <f ca="1">+IF(OFFSET('Sanitation Data'!$F$29,0,10*ROW('Sanitation Data'!F125))="","",OFFSET('Sanitation Data'!$F$29,0,10*ROW('Sanitation Data'!F125)))</f>
        <v/>
      </c>
      <c r="CW131" s="353" t="str">
        <f ca="1">+IF(OFFSET('Sanitation Data'!$F$30,0,10*ROW('Sanitation Data'!F125))="","",OFFSET('Sanitation Data'!$F$30,0,10*ROW('Sanitation Data'!F125)))</f>
        <v/>
      </c>
      <c r="CX131" s="353" t="str">
        <f ca="1">+IF(OFFSET('Sanitation Data'!$F$31,0,10*ROW('Sanitation Data'!F125))="","",OFFSET('Sanitation Data'!$F$31,0,10*ROW('Sanitation Data'!F125)))</f>
        <v/>
      </c>
      <c r="CY131" s="353" t="str">
        <f ca="1">+IF(OFFSET('Sanitation Data'!$F$32,0,10*ROW('Sanitation Data'!F125))="","",OFFSET('Sanitation Data'!$F$32,0,10*ROW('Sanitation Data'!F125)))</f>
        <v/>
      </c>
      <c r="CZ131" s="353" t="str">
        <f ca="1">+IF(OFFSET('Sanitation Data'!$G$28,0,10*ROW('Sanitation Data'!G125))="","",OFFSET('Sanitation Data'!$G$28,0,10*ROW('Sanitation Data'!G125)))</f>
        <v/>
      </c>
      <c r="DA131" s="353" t="str">
        <f ca="1">+IF(OFFSET('Sanitation Data'!$G$29,0,10*ROW('Sanitation Data'!G125))="","",OFFSET('Sanitation Data'!$G$29,0,10*ROW('Sanitation Data'!G125)))</f>
        <v/>
      </c>
      <c r="DB131" s="353" t="str">
        <f ca="1">+IF(OFFSET('Sanitation Data'!$G$30,0,10*ROW('Sanitation Data'!G125))="","",OFFSET('Sanitation Data'!$G$30,0,10*ROW('Sanitation Data'!G125)))</f>
        <v/>
      </c>
      <c r="DC131" s="353" t="str">
        <f ca="1">+IF(OFFSET('Sanitation Data'!$G$31,0,10*ROW('Sanitation Data'!G125))="","",OFFSET('Sanitation Data'!$G$31,0,10*ROW('Sanitation Data'!G125)))</f>
        <v/>
      </c>
      <c r="DD131" s="353" t="str">
        <f ca="1">+IF(OFFSET('Sanitation Data'!$G$32,0,10*ROW('Sanitation Data'!G125))="","",OFFSET('Sanitation Data'!$G$32,0,10*ROW('Sanitation Data'!G125)))</f>
        <v/>
      </c>
      <c r="DE131" s="353" t="str">
        <f ca="1">+IF(OFFSET('Sanitation Data'!$H$28,0,10*ROW('Sanitation Data'!H125))="","",OFFSET('Sanitation Data'!$H$28,0,10*ROW('Sanitation Data'!H125)))</f>
        <v/>
      </c>
      <c r="DF131" s="353" t="str">
        <f ca="1">+IF(OFFSET('Sanitation Data'!$H$29,0,10*ROW('Sanitation Data'!H125))="","",OFFSET('Sanitation Data'!$H$29,0,10*ROW('Sanitation Data'!H125)))</f>
        <v/>
      </c>
      <c r="DG131" s="353" t="str">
        <f ca="1">+IF(OFFSET('Sanitation Data'!$H$30,0,10*ROW('Sanitation Data'!H125))="","",OFFSET('Sanitation Data'!$H$30,0,10*ROW('Sanitation Data'!H125)))</f>
        <v/>
      </c>
      <c r="DH131" s="353" t="str">
        <f ca="1">+IF(OFFSET('Sanitation Data'!$H$31,0,10*ROW('Sanitation Data'!H125))="","",OFFSET('Sanitation Data'!$H$31,0,10*ROW('Sanitation Data'!H125)))</f>
        <v/>
      </c>
      <c r="DI131" s="353" t="str">
        <f ca="1">+IF(OFFSET('Sanitation Data'!$H$32,0,10*ROW('Sanitation Data'!H125))="","",OFFSET('Sanitation Data'!$H$32,0,10*ROW('Sanitation Data'!H125)))</f>
        <v/>
      </c>
      <c r="DJ131" s="353" t="str">
        <f ca="1">+IF(OFFSET('Sanitation Data'!$I$28,0,10*ROW('Sanitation Data'!I125))="","",OFFSET('Sanitation Data'!$I$28,0,10*ROW('Sanitation Data'!I125)))</f>
        <v/>
      </c>
      <c r="DK131" s="353" t="str">
        <f ca="1">+IF(OFFSET('Sanitation Data'!$I$29,0,10*ROW('Sanitation Data'!I125))="","",OFFSET('Sanitation Data'!$I$29,0,10*ROW('Sanitation Data'!I125)))</f>
        <v/>
      </c>
      <c r="DL131" s="353" t="str">
        <f ca="1">+IF(OFFSET('Sanitation Data'!$I$30,0,10*ROW('Sanitation Data'!I125))="","",OFFSET('Sanitation Data'!$I$30,0,10*ROW('Sanitation Data'!I125)))</f>
        <v/>
      </c>
      <c r="DM131" s="353" t="str">
        <f ca="1">+IF(OFFSET('Sanitation Data'!$I$31,0,10*ROW('Sanitation Data'!I125))="","",OFFSET('Sanitation Data'!$I$31,0,10*ROW('Sanitation Data'!I125)))</f>
        <v/>
      </c>
      <c r="DN131" s="353" t="str">
        <f ca="1">+IF(OFFSET('Sanitation Data'!$I$32,0,10*ROW('Sanitation Data'!I125))="","",OFFSET('Sanitation Data'!$I$32,0,10*ROW('Sanitation Data'!I125)))</f>
        <v/>
      </c>
      <c r="DO131" s="353" t="str">
        <f ca="1">+IF(OFFSET('Hygiene Data'!$D$11,0,10*ROW('Hygiene Data'!D125))="","",OFFSET('Hygiene Data'!$D$11,0,10*ROW('Hygiene Data'!D125)))</f>
        <v/>
      </c>
      <c r="DP131" s="353" t="str">
        <f ca="1">+IF(OFFSET('Hygiene Data'!$D$12,0,10*ROW('Hygiene Data'!D125))="","",OFFSET('Hygiene Data'!$D$12,0,10*ROW('Hygiene Data'!D125)))</f>
        <v/>
      </c>
      <c r="DQ131" s="353" t="str">
        <f ca="1">+IF(OFFSET('Hygiene Data'!$D$13,0,10*ROW('Hygiene Data'!D125))="","",OFFSET('Hygiene Data'!$D$13,0,10*ROW('Hygiene Data'!D125)))</f>
        <v/>
      </c>
      <c r="DR131" s="353" t="str">
        <f ca="1">+IF(OFFSET('Hygiene Data'!$E$11,0,10*ROW('Hygiene Data'!E125))="","",OFFSET('Hygiene Data'!$E$11,0,10*ROW('Hygiene Data'!E125)))</f>
        <v/>
      </c>
      <c r="DS131" s="353" t="str">
        <f ca="1">+IF(OFFSET('Hygiene Data'!$E$12,0,10*ROW('Hygiene Data'!E125))="","",OFFSET('Hygiene Data'!$E$12,0,10*ROW('Hygiene Data'!E125)))</f>
        <v/>
      </c>
      <c r="DT131" s="353" t="str">
        <f ca="1">+IF(OFFSET('Hygiene Data'!$E$13,0,10*ROW('Hygiene Data'!E125))="","",OFFSET('Hygiene Data'!$E$13,0,10*ROW('Hygiene Data'!E125)))</f>
        <v/>
      </c>
      <c r="DU131" s="353" t="str">
        <f ca="1">+IF(OFFSET('Hygiene Data'!$F$11,0,10*ROW('Hygiene Data'!F125))="","",OFFSET('Hygiene Data'!$F$11,0,10*ROW('Hygiene Data'!F125)))</f>
        <v/>
      </c>
      <c r="DV131" s="353" t="str">
        <f ca="1">+IF(OFFSET('Hygiene Data'!$F$12,0,10*ROW('Hygiene Data'!F125))="","",OFFSET('Hygiene Data'!$F$12,0,10*ROW('Hygiene Data'!F125)))</f>
        <v/>
      </c>
      <c r="DW131" s="353" t="str">
        <f ca="1">+IF(OFFSET('Hygiene Data'!$F$13,0,10*ROW('Hygiene Data'!F125))="","",OFFSET('Hygiene Data'!$F$13,0,10*ROW('Hygiene Data'!F125)))</f>
        <v/>
      </c>
      <c r="DX131" s="353" t="str">
        <f ca="1">+IF(OFFSET('Hygiene Data'!$G$11,0,10*ROW('Hygiene Data'!G125))="","",OFFSET('Hygiene Data'!$G$11,0,10*ROW('Hygiene Data'!G125)))</f>
        <v/>
      </c>
      <c r="DY131" s="353" t="str">
        <f ca="1">+IF(OFFSET('Hygiene Data'!$G$12,0,10*ROW('Hygiene Data'!G125))="","",OFFSET('Hygiene Data'!$G$12,0,10*ROW('Hygiene Data'!G125)))</f>
        <v/>
      </c>
      <c r="DZ131" s="353" t="str">
        <f ca="1">+IF(OFFSET('Hygiene Data'!$G$13,0,10*ROW('Hygiene Data'!G125))="","",OFFSET('Hygiene Data'!$G$13,0,10*ROW('Hygiene Data'!G125)))</f>
        <v/>
      </c>
      <c r="EA131" s="353" t="str">
        <f ca="1">+IF(OFFSET('Hygiene Data'!$H$11,0,10*ROW('Hygiene Data'!H125))="","",OFFSET('Hygiene Data'!$H$11,0,10*ROW('Hygiene Data'!H125)))</f>
        <v/>
      </c>
      <c r="EB131" s="353" t="str">
        <f ca="1">+IF(OFFSET('Hygiene Data'!$H$12,0,10*ROW('Hygiene Data'!H125))="","",OFFSET('Hygiene Data'!$H$12,0,10*ROW('Hygiene Data'!H125)))</f>
        <v/>
      </c>
      <c r="EC131" s="353" t="str">
        <f ca="1">+IF(OFFSET('Hygiene Data'!$H$13,0,10*ROW('Hygiene Data'!H125))="","",OFFSET('Hygiene Data'!$H$13,0,10*ROW('Hygiene Data'!H125)))</f>
        <v/>
      </c>
      <c r="ED131" s="353" t="str">
        <f ca="1">+IF(OFFSET('Hygiene Data'!$I$11,0,10*ROW('Hygiene Data'!I125))="","",OFFSET('Hygiene Data'!$I$11,0,10*ROW('Hygiene Data'!I125)))</f>
        <v/>
      </c>
      <c r="EE131" s="353" t="str">
        <f ca="1">+IF(OFFSET('Hygiene Data'!$I$12,0,10*ROW('Hygiene Data'!I125))="","",OFFSET('Hygiene Data'!$I$12,0,10*ROW('Hygiene Data'!I125)))</f>
        <v/>
      </c>
      <c r="EF131" s="353" t="str">
        <f ca="1">+IF(OFFSET('Hygiene Data'!$I$13,0,10*ROW('Hygiene Data'!I125))="","",OFFSET('Hygiene Data'!$I$13,0,10*ROW('Hygiene Data'!I125)))</f>
        <v/>
      </c>
    </row>
    <row r="132" spans="1:136" x14ac:dyDescent="0.25">
      <c r="A132" s="462" t="str">
        <f ca="1">+IF(OFFSET('Water Data'!$B$2,0,10*ROW('Water Data'!E126))="","",OFFSET('Water Data'!$B$2,0,10*ROW('Water Data'!E126)))</f>
        <v/>
      </c>
      <c r="B132" s="46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89" t="str">
        <f t="shared" ca="1" si="1"/>
        <v/>
      </c>
      <c r="D132" s="49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6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3" t="str">
        <f ca="1">+IF(OFFSET('Water Data'!$D$27,0,10*ROW('Water Data'!D126))="","",OFFSET('Water Data'!$D$27,0,10*ROW('Water Data'!D126)))</f>
        <v/>
      </c>
      <c r="BT132" s="353" t="str">
        <f ca="1">+IF(OFFSET('Water Data'!$D$28,0,10*ROW('Water Data'!D126))="","",OFFSET('Water Data'!$D$28,0,10*ROW('Water Data'!D126)))</f>
        <v/>
      </c>
      <c r="BU132" s="353" t="str">
        <f ca="1">+IF(OFFSET('Water Data'!$D$29,0,10*ROW('Water Data'!D126))="","",OFFSET('Water Data'!$D$29,0,10*ROW('Water Data'!D126)))</f>
        <v/>
      </c>
      <c r="BV132" s="353" t="str">
        <f ca="1">+IF(OFFSET('Water Data'!$E$27,0,10*ROW('Water Data'!E126))="","",OFFSET('Water Data'!$E$27,0,10*ROW('Water Data'!E126)))</f>
        <v/>
      </c>
      <c r="BW132" s="353" t="str">
        <f ca="1">+IF(OFFSET('Water Data'!$E$28,0,10*ROW('Water Data'!E126))="","",OFFSET('Water Data'!$E$28,0,10*ROW('Water Data'!E126)))</f>
        <v/>
      </c>
      <c r="BX132" s="353" t="str">
        <f ca="1">+IF(OFFSET('Water Data'!$E$29,0,10*ROW('Water Data'!E126))="","",OFFSET('Water Data'!$E$29,0,10*ROW('Water Data'!E126)))</f>
        <v/>
      </c>
      <c r="BY132" s="353" t="str">
        <f ca="1">+IF(OFFSET('Water Data'!$F$27,0,10*ROW('Water Data'!F126))="","",OFFSET('Water Data'!$F$27,0,10*ROW('Water Data'!F126)))</f>
        <v/>
      </c>
      <c r="BZ132" s="353" t="str">
        <f ca="1">+IF(OFFSET('Water Data'!$F$28,0,10*ROW('Water Data'!F126))="","",OFFSET('Water Data'!$F$28,0,10*ROW('Water Data'!F126)))</f>
        <v/>
      </c>
      <c r="CA132" s="353" t="str">
        <f ca="1">+IF(OFFSET('Water Data'!$F$29,0,10*ROW('Water Data'!F126))="","",OFFSET('Water Data'!$F$29,0,10*ROW('Water Data'!F126)))</f>
        <v/>
      </c>
      <c r="CB132" s="353" t="str">
        <f ca="1">+IF(OFFSET('Water Data'!$G$27,0,10*ROW('Water Data'!G126))="","",OFFSET('Water Data'!$G$27,0,10*ROW('Water Data'!G126)))</f>
        <v/>
      </c>
      <c r="CC132" s="353" t="str">
        <f ca="1">+IF(OFFSET('Water Data'!$G$28,0,10*ROW('Water Data'!G126))="","",OFFSET('Water Data'!$G$28,0,10*ROW('Water Data'!G126)))</f>
        <v/>
      </c>
      <c r="CD132" s="353" t="str">
        <f ca="1">+IF(OFFSET('Water Data'!$G$29,0,10*ROW('Water Data'!G126))="","",OFFSET('Water Data'!$G$29,0,10*ROW('Water Data'!G126)))</f>
        <v/>
      </c>
      <c r="CE132" s="353" t="str">
        <f ca="1">+IF(OFFSET('Water Data'!$H$27,0,10*ROW('Water Data'!H126))="","",OFFSET('Water Data'!$H$27,0,10*ROW('Water Data'!H126)))</f>
        <v/>
      </c>
      <c r="CF132" s="353" t="str">
        <f ca="1">+IF(OFFSET('Water Data'!$H$28,0,10*ROW('Water Data'!H126))="","",OFFSET('Water Data'!$H$28,0,10*ROW('Water Data'!H126)))</f>
        <v/>
      </c>
      <c r="CG132" s="353" t="str">
        <f ca="1">+IF(OFFSET('Water Data'!$H$29,0,10*ROW('Water Data'!H126))="","",OFFSET('Water Data'!$H$29,0,10*ROW('Water Data'!H126)))</f>
        <v/>
      </c>
      <c r="CH132" s="353" t="str">
        <f ca="1">+IF(OFFSET('Water Data'!$I$27,0,10*ROW('Water Data'!I126))="","",OFFSET('Water Data'!$I$27,0,10*ROW('Water Data'!I126)))</f>
        <v/>
      </c>
      <c r="CI132" s="353" t="str">
        <f ca="1">+IF(OFFSET('Water Data'!$I$28,0,10*ROW('Water Data'!I126))="","",OFFSET('Water Data'!$I$28,0,10*ROW('Water Data'!I126)))</f>
        <v/>
      </c>
      <c r="CJ132" s="353" t="str">
        <f ca="1">+IF(OFFSET('Water Data'!$I$29,0,10*ROW('Water Data'!I126))="","",OFFSET('Water Data'!$I$29,0,10*ROW('Water Data'!I126)))</f>
        <v/>
      </c>
      <c r="CK132" s="353" t="str">
        <f ca="1">+IF(OFFSET('Sanitation Data'!$D$28,0,10*ROW('Sanitation Data'!D126))="","",OFFSET('Sanitation Data'!$D$28,0,10*ROW('Sanitation Data'!D126)))</f>
        <v/>
      </c>
      <c r="CL132" s="353" t="str">
        <f ca="1">+IF(OFFSET('Sanitation Data'!$D$29,0,10*ROW('Sanitation Data'!D126))="","",OFFSET('Sanitation Data'!$D$29,0,10*ROW('Sanitation Data'!D126)))</f>
        <v/>
      </c>
      <c r="CM132" s="353" t="str">
        <f ca="1">+IF(OFFSET('Sanitation Data'!$D$30,0,10*ROW('Sanitation Data'!D126))="","",OFFSET('Sanitation Data'!$D$30,0,10*ROW('Sanitation Data'!D126)))</f>
        <v/>
      </c>
      <c r="CN132" s="353" t="str">
        <f ca="1">+IF(OFFSET('Sanitation Data'!$D$31,0,10*ROW('Sanitation Data'!D126))="","",OFFSET('Sanitation Data'!$D$31,0,10*ROW('Sanitation Data'!D126)))</f>
        <v/>
      </c>
      <c r="CO132" s="353" t="str">
        <f ca="1">+IF(OFFSET('Sanitation Data'!$D$32,0,10*ROW('Sanitation Data'!D126))="","",OFFSET('Sanitation Data'!$D$32,0,10*ROW('Sanitation Data'!D126)))</f>
        <v/>
      </c>
      <c r="CP132" s="353" t="str">
        <f ca="1">+IF(OFFSET('Sanitation Data'!$E$28,0,10*ROW('Sanitation Data'!E126))="","",OFFSET('Sanitation Data'!$E$28,0,10*ROW('Sanitation Data'!E126)))</f>
        <v/>
      </c>
      <c r="CQ132" s="353" t="str">
        <f ca="1">+IF(OFFSET('Sanitation Data'!$E$29,0,10*ROW('Sanitation Data'!E126))="","",OFFSET('Sanitation Data'!$E$29,0,10*ROW('Sanitation Data'!E126)))</f>
        <v/>
      </c>
      <c r="CR132" s="353" t="str">
        <f ca="1">+IF(OFFSET('Sanitation Data'!$E$30,0,10*ROW('Sanitation Data'!E126))="","",OFFSET('Sanitation Data'!$E$30,0,10*ROW('Sanitation Data'!E126)))</f>
        <v/>
      </c>
      <c r="CS132" s="353" t="str">
        <f ca="1">+IF(OFFSET('Sanitation Data'!$E$31,0,10*ROW('Sanitation Data'!E126))="","",OFFSET('Sanitation Data'!$E$31,0,10*ROW('Sanitation Data'!E126)))</f>
        <v/>
      </c>
      <c r="CT132" s="353" t="str">
        <f ca="1">+IF(OFFSET('Sanitation Data'!$E$32,0,10*ROW('Sanitation Data'!E126))="","",OFFSET('Sanitation Data'!$E$32,0,10*ROW('Sanitation Data'!E126)))</f>
        <v/>
      </c>
      <c r="CU132" s="353" t="str">
        <f ca="1">+IF(OFFSET('Sanitation Data'!$F$28,0,10*ROW('Sanitation Data'!F126))="","",OFFSET('Sanitation Data'!$F$28,0,10*ROW('Sanitation Data'!F126)))</f>
        <v/>
      </c>
      <c r="CV132" s="353" t="str">
        <f ca="1">+IF(OFFSET('Sanitation Data'!$F$29,0,10*ROW('Sanitation Data'!F126))="","",OFFSET('Sanitation Data'!$F$29,0,10*ROW('Sanitation Data'!F126)))</f>
        <v/>
      </c>
      <c r="CW132" s="353" t="str">
        <f ca="1">+IF(OFFSET('Sanitation Data'!$F$30,0,10*ROW('Sanitation Data'!F126))="","",OFFSET('Sanitation Data'!$F$30,0,10*ROW('Sanitation Data'!F126)))</f>
        <v/>
      </c>
      <c r="CX132" s="353" t="str">
        <f ca="1">+IF(OFFSET('Sanitation Data'!$F$31,0,10*ROW('Sanitation Data'!F126))="","",OFFSET('Sanitation Data'!$F$31,0,10*ROW('Sanitation Data'!F126)))</f>
        <v/>
      </c>
      <c r="CY132" s="353" t="str">
        <f ca="1">+IF(OFFSET('Sanitation Data'!$F$32,0,10*ROW('Sanitation Data'!F126))="","",OFFSET('Sanitation Data'!$F$32,0,10*ROW('Sanitation Data'!F126)))</f>
        <v/>
      </c>
      <c r="CZ132" s="353" t="str">
        <f ca="1">+IF(OFFSET('Sanitation Data'!$G$28,0,10*ROW('Sanitation Data'!G126))="","",OFFSET('Sanitation Data'!$G$28,0,10*ROW('Sanitation Data'!G126)))</f>
        <v/>
      </c>
      <c r="DA132" s="353" t="str">
        <f ca="1">+IF(OFFSET('Sanitation Data'!$G$29,0,10*ROW('Sanitation Data'!G126))="","",OFFSET('Sanitation Data'!$G$29,0,10*ROW('Sanitation Data'!G126)))</f>
        <v/>
      </c>
      <c r="DB132" s="353" t="str">
        <f ca="1">+IF(OFFSET('Sanitation Data'!$G$30,0,10*ROW('Sanitation Data'!G126))="","",OFFSET('Sanitation Data'!$G$30,0,10*ROW('Sanitation Data'!G126)))</f>
        <v/>
      </c>
      <c r="DC132" s="353" t="str">
        <f ca="1">+IF(OFFSET('Sanitation Data'!$G$31,0,10*ROW('Sanitation Data'!G126))="","",OFFSET('Sanitation Data'!$G$31,0,10*ROW('Sanitation Data'!G126)))</f>
        <v/>
      </c>
      <c r="DD132" s="353" t="str">
        <f ca="1">+IF(OFFSET('Sanitation Data'!$G$32,0,10*ROW('Sanitation Data'!G126))="","",OFFSET('Sanitation Data'!$G$32,0,10*ROW('Sanitation Data'!G126)))</f>
        <v/>
      </c>
      <c r="DE132" s="353" t="str">
        <f ca="1">+IF(OFFSET('Sanitation Data'!$H$28,0,10*ROW('Sanitation Data'!H126))="","",OFFSET('Sanitation Data'!$H$28,0,10*ROW('Sanitation Data'!H126)))</f>
        <v/>
      </c>
      <c r="DF132" s="353" t="str">
        <f ca="1">+IF(OFFSET('Sanitation Data'!$H$29,0,10*ROW('Sanitation Data'!H126))="","",OFFSET('Sanitation Data'!$H$29,0,10*ROW('Sanitation Data'!H126)))</f>
        <v/>
      </c>
      <c r="DG132" s="353" t="str">
        <f ca="1">+IF(OFFSET('Sanitation Data'!$H$30,0,10*ROW('Sanitation Data'!H126))="","",OFFSET('Sanitation Data'!$H$30,0,10*ROW('Sanitation Data'!H126)))</f>
        <v/>
      </c>
      <c r="DH132" s="353" t="str">
        <f ca="1">+IF(OFFSET('Sanitation Data'!$H$31,0,10*ROW('Sanitation Data'!H126))="","",OFFSET('Sanitation Data'!$H$31,0,10*ROW('Sanitation Data'!H126)))</f>
        <v/>
      </c>
      <c r="DI132" s="353" t="str">
        <f ca="1">+IF(OFFSET('Sanitation Data'!$H$32,0,10*ROW('Sanitation Data'!H126))="","",OFFSET('Sanitation Data'!$H$32,0,10*ROW('Sanitation Data'!H126)))</f>
        <v/>
      </c>
      <c r="DJ132" s="353" t="str">
        <f ca="1">+IF(OFFSET('Sanitation Data'!$I$28,0,10*ROW('Sanitation Data'!I126))="","",OFFSET('Sanitation Data'!$I$28,0,10*ROW('Sanitation Data'!I126)))</f>
        <v/>
      </c>
      <c r="DK132" s="353" t="str">
        <f ca="1">+IF(OFFSET('Sanitation Data'!$I$29,0,10*ROW('Sanitation Data'!I126))="","",OFFSET('Sanitation Data'!$I$29,0,10*ROW('Sanitation Data'!I126)))</f>
        <v/>
      </c>
      <c r="DL132" s="353" t="str">
        <f ca="1">+IF(OFFSET('Sanitation Data'!$I$30,0,10*ROW('Sanitation Data'!I126))="","",OFFSET('Sanitation Data'!$I$30,0,10*ROW('Sanitation Data'!I126)))</f>
        <v/>
      </c>
      <c r="DM132" s="353" t="str">
        <f ca="1">+IF(OFFSET('Sanitation Data'!$I$31,0,10*ROW('Sanitation Data'!I126))="","",OFFSET('Sanitation Data'!$I$31,0,10*ROW('Sanitation Data'!I126)))</f>
        <v/>
      </c>
      <c r="DN132" s="353" t="str">
        <f ca="1">+IF(OFFSET('Sanitation Data'!$I$32,0,10*ROW('Sanitation Data'!I126))="","",OFFSET('Sanitation Data'!$I$32,0,10*ROW('Sanitation Data'!I126)))</f>
        <v/>
      </c>
      <c r="DO132" s="353" t="str">
        <f ca="1">+IF(OFFSET('Hygiene Data'!$D$11,0,10*ROW('Hygiene Data'!D126))="","",OFFSET('Hygiene Data'!$D$11,0,10*ROW('Hygiene Data'!D126)))</f>
        <v/>
      </c>
      <c r="DP132" s="353" t="str">
        <f ca="1">+IF(OFFSET('Hygiene Data'!$D$12,0,10*ROW('Hygiene Data'!D126))="","",OFFSET('Hygiene Data'!$D$12,0,10*ROW('Hygiene Data'!D126)))</f>
        <v/>
      </c>
      <c r="DQ132" s="353" t="str">
        <f ca="1">+IF(OFFSET('Hygiene Data'!$D$13,0,10*ROW('Hygiene Data'!D126))="","",OFFSET('Hygiene Data'!$D$13,0,10*ROW('Hygiene Data'!D126)))</f>
        <v/>
      </c>
      <c r="DR132" s="353" t="str">
        <f ca="1">+IF(OFFSET('Hygiene Data'!$E$11,0,10*ROW('Hygiene Data'!E126))="","",OFFSET('Hygiene Data'!$E$11,0,10*ROW('Hygiene Data'!E126)))</f>
        <v/>
      </c>
      <c r="DS132" s="353" t="str">
        <f ca="1">+IF(OFFSET('Hygiene Data'!$E$12,0,10*ROW('Hygiene Data'!E126))="","",OFFSET('Hygiene Data'!$E$12,0,10*ROW('Hygiene Data'!E126)))</f>
        <v/>
      </c>
      <c r="DT132" s="353" t="str">
        <f ca="1">+IF(OFFSET('Hygiene Data'!$E$13,0,10*ROW('Hygiene Data'!E126))="","",OFFSET('Hygiene Data'!$E$13,0,10*ROW('Hygiene Data'!E126)))</f>
        <v/>
      </c>
      <c r="DU132" s="353" t="str">
        <f ca="1">+IF(OFFSET('Hygiene Data'!$F$11,0,10*ROW('Hygiene Data'!F126))="","",OFFSET('Hygiene Data'!$F$11,0,10*ROW('Hygiene Data'!F126)))</f>
        <v/>
      </c>
      <c r="DV132" s="353" t="str">
        <f ca="1">+IF(OFFSET('Hygiene Data'!$F$12,0,10*ROW('Hygiene Data'!F126))="","",OFFSET('Hygiene Data'!$F$12,0,10*ROW('Hygiene Data'!F126)))</f>
        <v/>
      </c>
      <c r="DW132" s="353" t="str">
        <f ca="1">+IF(OFFSET('Hygiene Data'!$F$13,0,10*ROW('Hygiene Data'!F126))="","",OFFSET('Hygiene Data'!$F$13,0,10*ROW('Hygiene Data'!F126)))</f>
        <v/>
      </c>
      <c r="DX132" s="353" t="str">
        <f ca="1">+IF(OFFSET('Hygiene Data'!$G$11,0,10*ROW('Hygiene Data'!G126))="","",OFFSET('Hygiene Data'!$G$11,0,10*ROW('Hygiene Data'!G126)))</f>
        <v/>
      </c>
      <c r="DY132" s="353" t="str">
        <f ca="1">+IF(OFFSET('Hygiene Data'!$G$12,0,10*ROW('Hygiene Data'!G126))="","",OFFSET('Hygiene Data'!$G$12,0,10*ROW('Hygiene Data'!G126)))</f>
        <v/>
      </c>
      <c r="DZ132" s="353" t="str">
        <f ca="1">+IF(OFFSET('Hygiene Data'!$G$13,0,10*ROW('Hygiene Data'!G126))="","",OFFSET('Hygiene Data'!$G$13,0,10*ROW('Hygiene Data'!G126)))</f>
        <v/>
      </c>
      <c r="EA132" s="353" t="str">
        <f ca="1">+IF(OFFSET('Hygiene Data'!$H$11,0,10*ROW('Hygiene Data'!H126))="","",OFFSET('Hygiene Data'!$H$11,0,10*ROW('Hygiene Data'!H126)))</f>
        <v/>
      </c>
      <c r="EB132" s="353" t="str">
        <f ca="1">+IF(OFFSET('Hygiene Data'!$H$12,0,10*ROW('Hygiene Data'!H126))="","",OFFSET('Hygiene Data'!$H$12,0,10*ROW('Hygiene Data'!H126)))</f>
        <v/>
      </c>
      <c r="EC132" s="353" t="str">
        <f ca="1">+IF(OFFSET('Hygiene Data'!$H$13,0,10*ROW('Hygiene Data'!H126))="","",OFFSET('Hygiene Data'!$H$13,0,10*ROW('Hygiene Data'!H126)))</f>
        <v/>
      </c>
      <c r="ED132" s="353" t="str">
        <f ca="1">+IF(OFFSET('Hygiene Data'!$I$11,0,10*ROW('Hygiene Data'!I126))="","",OFFSET('Hygiene Data'!$I$11,0,10*ROW('Hygiene Data'!I126)))</f>
        <v/>
      </c>
      <c r="EE132" s="353" t="str">
        <f ca="1">+IF(OFFSET('Hygiene Data'!$I$12,0,10*ROW('Hygiene Data'!I126))="","",OFFSET('Hygiene Data'!$I$12,0,10*ROW('Hygiene Data'!I126)))</f>
        <v/>
      </c>
      <c r="EF132" s="353" t="str">
        <f ca="1">+IF(OFFSET('Hygiene Data'!$I$13,0,10*ROW('Hygiene Data'!I126))="","",OFFSET('Hygiene Data'!$I$13,0,10*ROW('Hygiene Data'!I126)))</f>
        <v/>
      </c>
    </row>
    <row r="133" spans="1:136" x14ac:dyDescent="0.25">
      <c r="A133" s="462" t="str">
        <f ca="1">+IF(OFFSET('Water Data'!$B$2,0,10*ROW('Water Data'!E127))="","",OFFSET('Water Data'!$B$2,0,10*ROW('Water Data'!E127)))</f>
        <v/>
      </c>
      <c r="B133" s="46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89" t="str">
        <f t="shared" ca="1" si="1"/>
        <v/>
      </c>
      <c r="D133" s="49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6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3" t="str">
        <f ca="1">+IF(OFFSET('Water Data'!$D$27,0,10*ROW('Water Data'!D127))="","",OFFSET('Water Data'!$D$27,0,10*ROW('Water Data'!D127)))</f>
        <v/>
      </c>
      <c r="BT133" s="353" t="str">
        <f ca="1">+IF(OFFSET('Water Data'!$D$28,0,10*ROW('Water Data'!D127))="","",OFFSET('Water Data'!$D$28,0,10*ROW('Water Data'!D127)))</f>
        <v/>
      </c>
      <c r="BU133" s="353" t="str">
        <f ca="1">+IF(OFFSET('Water Data'!$D$29,0,10*ROW('Water Data'!D127))="","",OFFSET('Water Data'!$D$29,0,10*ROW('Water Data'!D127)))</f>
        <v/>
      </c>
      <c r="BV133" s="353" t="str">
        <f ca="1">+IF(OFFSET('Water Data'!$E$27,0,10*ROW('Water Data'!E127))="","",OFFSET('Water Data'!$E$27,0,10*ROW('Water Data'!E127)))</f>
        <v/>
      </c>
      <c r="BW133" s="353" t="str">
        <f ca="1">+IF(OFFSET('Water Data'!$E$28,0,10*ROW('Water Data'!E127))="","",OFFSET('Water Data'!$E$28,0,10*ROW('Water Data'!E127)))</f>
        <v/>
      </c>
      <c r="BX133" s="353" t="str">
        <f ca="1">+IF(OFFSET('Water Data'!$E$29,0,10*ROW('Water Data'!E127))="","",OFFSET('Water Data'!$E$29,0,10*ROW('Water Data'!E127)))</f>
        <v/>
      </c>
      <c r="BY133" s="353" t="str">
        <f ca="1">+IF(OFFSET('Water Data'!$F$27,0,10*ROW('Water Data'!F127))="","",OFFSET('Water Data'!$F$27,0,10*ROW('Water Data'!F127)))</f>
        <v/>
      </c>
      <c r="BZ133" s="353" t="str">
        <f ca="1">+IF(OFFSET('Water Data'!$F$28,0,10*ROW('Water Data'!F127))="","",OFFSET('Water Data'!$F$28,0,10*ROW('Water Data'!F127)))</f>
        <v/>
      </c>
      <c r="CA133" s="353" t="str">
        <f ca="1">+IF(OFFSET('Water Data'!$F$29,0,10*ROW('Water Data'!F127))="","",OFFSET('Water Data'!$F$29,0,10*ROW('Water Data'!F127)))</f>
        <v/>
      </c>
      <c r="CB133" s="353" t="str">
        <f ca="1">+IF(OFFSET('Water Data'!$G$27,0,10*ROW('Water Data'!G127))="","",OFFSET('Water Data'!$G$27,0,10*ROW('Water Data'!G127)))</f>
        <v/>
      </c>
      <c r="CC133" s="353" t="str">
        <f ca="1">+IF(OFFSET('Water Data'!$G$28,0,10*ROW('Water Data'!G127))="","",OFFSET('Water Data'!$G$28,0,10*ROW('Water Data'!G127)))</f>
        <v/>
      </c>
      <c r="CD133" s="353" t="str">
        <f ca="1">+IF(OFFSET('Water Data'!$G$29,0,10*ROW('Water Data'!G127))="","",OFFSET('Water Data'!$G$29,0,10*ROW('Water Data'!G127)))</f>
        <v/>
      </c>
      <c r="CE133" s="353" t="str">
        <f ca="1">+IF(OFFSET('Water Data'!$H$27,0,10*ROW('Water Data'!H127))="","",OFFSET('Water Data'!$H$27,0,10*ROW('Water Data'!H127)))</f>
        <v/>
      </c>
      <c r="CF133" s="353" t="str">
        <f ca="1">+IF(OFFSET('Water Data'!$H$28,0,10*ROW('Water Data'!H127))="","",OFFSET('Water Data'!$H$28,0,10*ROW('Water Data'!H127)))</f>
        <v/>
      </c>
      <c r="CG133" s="353" t="str">
        <f ca="1">+IF(OFFSET('Water Data'!$H$29,0,10*ROW('Water Data'!H127))="","",OFFSET('Water Data'!$H$29,0,10*ROW('Water Data'!H127)))</f>
        <v/>
      </c>
      <c r="CH133" s="353" t="str">
        <f ca="1">+IF(OFFSET('Water Data'!$I$27,0,10*ROW('Water Data'!I127))="","",OFFSET('Water Data'!$I$27,0,10*ROW('Water Data'!I127)))</f>
        <v/>
      </c>
      <c r="CI133" s="353" t="str">
        <f ca="1">+IF(OFFSET('Water Data'!$I$28,0,10*ROW('Water Data'!I127))="","",OFFSET('Water Data'!$I$28,0,10*ROW('Water Data'!I127)))</f>
        <v/>
      </c>
      <c r="CJ133" s="353" t="str">
        <f ca="1">+IF(OFFSET('Water Data'!$I$29,0,10*ROW('Water Data'!I127))="","",OFFSET('Water Data'!$I$29,0,10*ROW('Water Data'!I127)))</f>
        <v/>
      </c>
      <c r="CK133" s="353" t="str">
        <f ca="1">+IF(OFFSET('Sanitation Data'!$D$28,0,10*ROW('Sanitation Data'!D127))="","",OFFSET('Sanitation Data'!$D$28,0,10*ROW('Sanitation Data'!D127)))</f>
        <v/>
      </c>
      <c r="CL133" s="353" t="str">
        <f ca="1">+IF(OFFSET('Sanitation Data'!$D$29,0,10*ROW('Sanitation Data'!D127))="","",OFFSET('Sanitation Data'!$D$29,0,10*ROW('Sanitation Data'!D127)))</f>
        <v/>
      </c>
      <c r="CM133" s="353" t="str">
        <f ca="1">+IF(OFFSET('Sanitation Data'!$D$30,0,10*ROW('Sanitation Data'!D127))="","",OFFSET('Sanitation Data'!$D$30,0,10*ROW('Sanitation Data'!D127)))</f>
        <v/>
      </c>
      <c r="CN133" s="353" t="str">
        <f ca="1">+IF(OFFSET('Sanitation Data'!$D$31,0,10*ROW('Sanitation Data'!D127))="","",OFFSET('Sanitation Data'!$D$31,0,10*ROW('Sanitation Data'!D127)))</f>
        <v/>
      </c>
      <c r="CO133" s="353" t="str">
        <f ca="1">+IF(OFFSET('Sanitation Data'!$D$32,0,10*ROW('Sanitation Data'!D127))="","",OFFSET('Sanitation Data'!$D$32,0,10*ROW('Sanitation Data'!D127)))</f>
        <v/>
      </c>
      <c r="CP133" s="353" t="str">
        <f ca="1">+IF(OFFSET('Sanitation Data'!$E$28,0,10*ROW('Sanitation Data'!E127))="","",OFFSET('Sanitation Data'!$E$28,0,10*ROW('Sanitation Data'!E127)))</f>
        <v/>
      </c>
      <c r="CQ133" s="353" t="str">
        <f ca="1">+IF(OFFSET('Sanitation Data'!$E$29,0,10*ROW('Sanitation Data'!E127))="","",OFFSET('Sanitation Data'!$E$29,0,10*ROW('Sanitation Data'!E127)))</f>
        <v/>
      </c>
      <c r="CR133" s="353" t="str">
        <f ca="1">+IF(OFFSET('Sanitation Data'!$E$30,0,10*ROW('Sanitation Data'!E127))="","",OFFSET('Sanitation Data'!$E$30,0,10*ROW('Sanitation Data'!E127)))</f>
        <v/>
      </c>
      <c r="CS133" s="353" t="str">
        <f ca="1">+IF(OFFSET('Sanitation Data'!$E$31,0,10*ROW('Sanitation Data'!E127))="","",OFFSET('Sanitation Data'!$E$31,0,10*ROW('Sanitation Data'!E127)))</f>
        <v/>
      </c>
      <c r="CT133" s="353" t="str">
        <f ca="1">+IF(OFFSET('Sanitation Data'!$E$32,0,10*ROW('Sanitation Data'!E127))="","",OFFSET('Sanitation Data'!$E$32,0,10*ROW('Sanitation Data'!E127)))</f>
        <v/>
      </c>
      <c r="CU133" s="353" t="str">
        <f ca="1">+IF(OFFSET('Sanitation Data'!$F$28,0,10*ROW('Sanitation Data'!F127))="","",OFFSET('Sanitation Data'!$F$28,0,10*ROW('Sanitation Data'!F127)))</f>
        <v/>
      </c>
      <c r="CV133" s="353" t="str">
        <f ca="1">+IF(OFFSET('Sanitation Data'!$F$29,0,10*ROW('Sanitation Data'!F127))="","",OFFSET('Sanitation Data'!$F$29,0,10*ROW('Sanitation Data'!F127)))</f>
        <v/>
      </c>
      <c r="CW133" s="353" t="str">
        <f ca="1">+IF(OFFSET('Sanitation Data'!$F$30,0,10*ROW('Sanitation Data'!F127))="","",OFFSET('Sanitation Data'!$F$30,0,10*ROW('Sanitation Data'!F127)))</f>
        <v/>
      </c>
      <c r="CX133" s="353" t="str">
        <f ca="1">+IF(OFFSET('Sanitation Data'!$F$31,0,10*ROW('Sanitation Data'!F127))="","",OFFSET('Sanitation Data'!$F$31,0,10*ROW('Sanitation Data'!F127)))</f>
        <v/>
      </c>
      <c r="CY133" s="353" t="str">
        <f ca="1">+IF(OFFSET('Sanitation Data'!$F$32,0,10*ROW('Sanitation Data'!F127))="","",OFFSET('Sanitation Data'!$F$32,0,10*ROW('Sanitation Data'!F127)))</f>
        <v/>
      </c>
      <c r="CZ133" s="353" t="str">
        <f ca="1">+IF(OFFSET('Sanitation Data'!$G$28,0,10*ROW('Sanitation Data'!G127))="","",OFFSET('Sanitation Data'!$G$28,0,10*ROW('Sanitation Data'!G127)))</f>
        <v/>
      </c>
      <c r="DA133" s="353" t="str">
        <f ca="1">+IF(OFFSET('Sanitation Data'!$G$29,0,10*ROW('Sanitation Data'!G127))="","",OFFSET('Sanitation Data'!$G$29,0,10*ROW('Sanitation Data'!G127)))</f>
        <v/>
      </c>
      <c r="DB133" s="353" t="str">
        <f ca="1">+IF(OFFSET('Sanitation Data'!$G$30,0,10*ROW('Sanitation Data'!G127))="","",OFFSET('Sanitation Data'!$G$30,0,10*ROW('Sanitation Data'!G127)))</f>
        <v/>
      </c>
      <c r="DC133" s="353" t="str">
        <f ca="1">+IF(OFFSET('Sanitation Data'!$G$31,0,10*ROW('Sanitation Data'!G127))="","",OFFSET('Sanitation Data'!$G$31,0,10*ROW('Sanitation Data'!G127)))</f>
        <v/>
      </c>
      <c r="DD133" s="353" t="str">
        <f ca="1">+IF(OFFSET('Sanitation Data'!$G$32,0,10*ROW('Sanitation Data'!G127))="","",OFFSET('Sanitation Data'!$G$32,0,10*ROW('Sanitation Data'!G127)))</f>
        <v/>
      </c>
      <c r="DE133" s="353" t="str">
        <f ca="1">+IF(OFFSET('Sanitation Data'!$H$28,0,10*ROW('Sanitation Data'!H127))="","",OFFSET('Sanitation Data'!$H$28,0,10*ROW('Sanitation Data'!H127)))</f>
        <v/>
      </c>
      <c r="DF133" s="353" t="str">
        <f ca="1">+IF(OFFSET('Sanitation Data'!$H$29,0,10*ROW('Sanitation Data'!H127))="","",OFFSET('Sanitation Data'!$H$29,0,10*ROW('Sanitation Data'!H127)))</f>
        <v/>
      </c>
      <c r="DG133" s="353" t="str">
        <f ca="1">+IF(OFFSET('Sanitation Data'!$H$30,0,10*ROW('Sanitation Data'!H127))="","",OFFSET('Sanitation Data'!$H$30,0,10*ROW('Sanitation Data'!H127)))</f>
        <v/>
      </c>
      <c r="DH133" s="353" t="str">
        <f ca="1">+IF(OFFSET('Sanitation Data'!$H$31,0,10*ROW('Sanitation Data'!H127))="","",OFFSET('Sanitation Data'!$H$31,0,10*ROW('Sanitation Data'!H127)))</f>
        <v/>
      </c>
      <c r="DI133" s="353" t="str">
        <f ca="1">+IF(OFFSET('Sanitation Data'!$H$32,0,10*ROW('Sanitation Data'!H127))="","",OFFSET('Sanitation Data'!$H$32,0,10*ROW('Sanitation Data'!H127)))</f>
        <v/>
      </c>
      <c r="DJ133" s="353" t="str">
        <f ca="1">+IF(OFFSET('Sanitation Data'!$I$28,0,10*ROW('Sanitation Data'!I127))="","",OFFSET('Sanitation Data'!$I$28,0,10*ROW('Sanitation Data'!I127)))</f>
        <v/>
      </c>
      <c r="DK133" s="353" t="str">
        <f ca="1">+IF(OFFSET('Sanitation Data'!$I$29,0,10*ROW('Sanitation Data'!I127))="","",OFFSET('Sanitation Data'!$I$29,0,10*ROW('Sanitation Data'!I127)))</f>
        <v/>
      </c>
      <c r="DL133" s="353" t="str">
        <f ca="1">+IF(OFFSET('Sanitation Data'!$I$30,0,10*ROW('Sanitation Data'!I127))="","",OFFSET('Sanitation Data'!$I$30,0,10*ROW('Sanitation Data'!I127)))</f>
        <v/>
      </c>
      <c r="DM133" s="353" t="str">
        <f ca="1">+IF(OFFSET('Sanitation Data'!$I$31,0,10*ROW('Sanitation Data'!I127))="","",OFFSET('Sanitation Data'!$I$31,0,10*ROW('Sanitation Data'!I127)))</f>
        <v/>
      </c>
      <c r="DN133" s="353" t="str">
        <f ca="1">+IF(OFFSET('Sanitation Data'!$I$32,0,10*ROW('Sanitation Data'!I127))="","",OFFSET('Sanitation Data'!$I$32,0,10*ROW('Sanitation Data'!I127)))</f>
        <v/>
      </c>
      <c r="DO133" s="353" t="str">
        <f ca="1">+IF(OFFSET('Hygiene Data'!$D$11,0,10*ROW('Hygiene Data'!D127))="","",OFFSET('Hygiene Data'!$D$11,0,10*ROW('Hygiene Data'!D127)))</f>
        <v/>
      </c>
      <c r="DP133" s="353" t="str">
        <f ca="1">+IF(OFFSET('Hygiene Data'!$D$12,0,10*ROW('Hygiene Data'!D127))="","",OFFSET('Hygiene Data'!$D$12,0,10*ROW('Hygiene Data'!D127)))</f>
        <v/>
      </c>
      <c r="DQ133" s="353" t="str">
        <f ca="1">+IF(OFFSET('Hygiene Data'!$D$13,0,10*ROW('Hygiene Data'!D127))="","",OFFSET('Hygiene Data'!$D$13,0,10*ROW('Hygiene Data'!D127)))</f>
        <v/>
      </c>
      <c r="DR133" s="353" t="str">
        <f ca="1">+IF(OFFSET('Hygiene Data'!$E$11,0,10*ROW('Hygiene Data'!E127))="","",OFFSET('Hygiene Data'!$E$11,0,10*ROW('Hygiene Data'!E127)))</f>
        <v/>
      </c>
      <c r="DS133" s="353" t="str">
        <f ca="1">+IF(OFFSET('Hygiene Data'!$E$12,0,10*ROW('Hygiene Data'!E127))="","",OFFSET('Hygiene Data'!$E$12,0,10*ROW('Hygiene Data'!E127)))</f>
        <v/>
      </c>
      <c r="DT133" s="353" t="str">
        <f ca="1">+IF(OFFSET('Hygiene Data'!$E$13,0,10*ROW('Hygiene Data'!E127))="","",OFFSET('Hygiene Data'!$E$13,0,10*ROW('Hygiene Data'!E127)))</f>
        <v/>
      </c>
      <c r="DU133" s="353" t="str">
        <f ca="1">+IF(OFFSET('Hygiene Data'!$F$11,0,10*ROW('Hygiene Data'!F127))="","",OFFSET('Hygiene Data'!$F$11,0,10*ROW('Hygiene Data'!F127)))</f>
        <v/>
      </c>
      <c r="DV133" s="353" t="str">
        <f ca="1">+IF(OFFSET('Hygiene Data'!$F$12,0,10*ROW('Hygiene Data'!F127))="","",OFFSET('Hygiene Data'!$F$12,0,10*ROW('Hygiene Data'!F127)))</f>
        <v/>
      </c>
      <c r="DW133" s="353" t="str">
        <f ca="1">+IF(OFFSET('Hygiene Data'!$F$13,0,10*ROW('Hygiene Data'!F127))="","",OFFSET('Hygiene Data'!$F$13,0,10*ROW('Hygiene Data'!F127)))</f>
        <v/>
      </c>
      <c r="DX133" s="353" t="str">
        <f ca="1">+IF(OFFSET('Hygiene Data'!$G$11,0,10*ROW('Hygiene Data'!G127))="","",OFFSET('Hygiene Data'!$G$11,0,10*ROW('Hygiene Data'!G127)))</f>
        <v/>
      </c>
      <c r="DY133" s="353" t="str">
        <f ca="1">+IF(OFFSET('Hygiene Data'!$G$12,0,10*ROW('Hygiene Data'!G127))="","",OFFSET('Hygiene Data'!$G$12,0,10*ROW('Hygiene Data'!G127)))</f>
        <v/>
      </c>
      <c r="DZ133" s="353" t="str">
        <f ca="1">+IF(OFFSET('Hygiene Data'!$G$13,0,10*ROW('Hygiene Data'!G127))="","",OFFSET('Hygiene Data'!$G$13,0,10*ROW('Hygiene Data'!G127)))</f>
        <v/>
      </c>
      <c r="EA133" s="353" t="str">
        <f ca="1">+IF(OFFSET('Hygiene Data'!$H$11,0,10*ROW('Hygiene Data'!H127))="","",OFFSET('Hygiene Data'!$H$11,0,10*ROW('Hygiene Data'!H127)))</f>
        <v/>
      </c>
      <c r="EB133" s="353" t="str">
        <f ca="1">+IF(OFFSET('Hygiene Data'!$H$12,0,10*ROW('Hygiene Data'!H127))="","",OFFSET('Hygiene Data'!$H$12,0,10*ROW('Hygiene Data'!H127)))</f>
        <v/>
      </c>
      <c r="EC133" s="353" t="str">
        <f ca="1">+IF(OFFSET('Hygiene Data'!$H$13,0,10*ROW('Hygiene Data'!H127))="","",OFFSET('Hygiene Data'!$H$13,0,10*ROW('Hygiene Data'!H127)))</f>
        <v/>
      </c>
      <c r="ED133" s="353" t="str">
        <f ca="1">+IF(OFFSET('Hygiene Data'!$I$11,0,10*ROW('Hygiene Data'!I127))="","",OFFSET('Hygiene Data'!$I$11,0,10*ROW('Hygiene Data'!I127)))</f>
        <v/>
      </c>
      <c r="EE133" s="353" t="str">
        <f ca="1">+IF(OFFSET('Hygiene Data'!$I$12,0,10*ROW('Hygiene Data'!I127))="","",OFFSET('Hygiene Data'!$I$12,0,10*ROW('Hygiene Data'!I127)))</f>
        <v/>
      </c>
      <c r="EF133" s="353" t="str">
        <f ca="1">+IF(OFFSET('Hygiene Data'!$I$13,0,10*ROW('Hygiene Data'!I127))="","",OFFSET('Hygiene Data'!$I$13,0,10*ROW('Hygiene Data'!I127)))</f>
        <v/>
      </c>
    </row>
    <row r="134" spans="1:136" x14ac:dyDescent="0.25">
      <c r="A134" s="462" t="str">
        <f ca="1">+IF(OFFSET('Water Data'!$B$2,0,10*ROW('Water Data'!E128))="","",OFFSET('Water Data'!$B$2,0,10*ROW('Water Data'!E128)))</f>
        <v/>
      </c>
      <c r="B134" s="46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89" t="str">
        <f t="shared" ca="1" si="1"/>
        <v/>
      </c>
      <c r="D134" s="49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6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3" t="str">
        <f ca="1">+IF(OFFSET('Water Data'!$D$27,0,10*ROW('Water Data'!D128))="","",OFFSET('Water Data'!$D$27,0,10*ROW('Water Data'!D128)))</f>
        <v/>
      </c>
      <c r="BT134" s="353" t="str">
        <f ca="1">+IF(OFFSET('Water Data'!$D$28,0,10*ROW('Water Data'!D128))="","",OFFSET('Water Data'!$D$28,0,10*ROW('Water Data'!D128)))</f>
        <v/>
      </c>
      <c r="BU134" s="353" t="str">
        <f ca="1">+IF(OFFSET('Water Data'!$D$29,0,10*ROW('Water Data'!D128))="","",OFFSET('Water Data'!$D$29,0,10*ROW('Water Data'!D128)))</f>
        <v/>
      </c>
      <c r="BV134" s="353" t="str">
        <f ca="1">+IF(OFFSET('Water Data'!$E$27,0,10*ROW('Water Data'!E128))="","",OFFSET('Water Data'!$E$27,0,10*ROW('Water Data'!E128)))</f>
        <v/>
      </c>
      <c r="BW134" s="353" t="str">
        <f ca="1">+IF(OFFSET('Water Data'!$E$28,0,10*ROW('Water Data'!E128))="","",OFFSET('Water Data'!$E$28,0,10*ROW('Water Data'!E128)))</f>
        <v/>
      </c>
      <c r="BX134" s="353" t="str">
        <f ca="1">+IF(OFFSET('Water Data'!$E$29,0,10*ROW('Water Data'!E128))="","",OFFSET('Water Data'!$E$29,0,10*ROW('Water Data'!E128)))</f>
        <v/>
      </c>
      <c r="BY134" s="353" t="str">
        <f ca="1">+IF(OFFSET('Water Data'!$F$27,0,10*ROW('Water Data'!F128))="","",OFFSET('Water Data'!$F$27,0,10*ROW('Water Data'!F128)))</f>
        <v/>
      </c>
      <c r="BZ134" s="353" t="str">
        <f ca="1">+IF(OFFSET('Water Data'!$F$28,0,10*ROW('Water Data'!F128))="","",OFFSET('Water Data'!$F$28,0,10*ROW('Water Data'!F128)))</f>
        <v/>
      </c>
      <c r="CA134" s="353" t="str">
        <f ca="1">+IF(OFFSET('Water Data'!$F$29,0,10*ROW('Water Data'!F128))="","",OFFSET('Water Data'!$F$29,0,10*ROW('Water Data'!F128)))</f>
        <v/>
      </c>
      <c r="CB134" s="353" t="str">
        <f ca="1">+IF(OFFSET('Water Data'!$G$27,0,10*ROW('Water Data'!G128))="","",OFFSET('Water Data'!$G$27,0,10*ROW('Water Data'!G128)))</f>
        <v/>
      </c>
      <c r="CC134" s="353" t="str">
        <f ca="1">+IF(OFFSET('Water Data'!$G$28,0,10*ROW('Water Data'!G128))="","",OFFSET('Water Data'!$G$28,0,10*ROW('Water Data'!G128)))</f>
        <v/>
      </c>
      <c r="CD134" s="353" t="str">
        <f ca="1">+IF(OFFSET('Water Data'!$G$29,0,10*ROW('Water Data'!G128))="","",OFFSET('Water Data'!$G$29,0,10*ROW('Water Data'!G128)))</f>
        <v/>
      </c>
      <c r="CE134" s="353" t="str">
        <f ca="1">+IF(OFFSET('Water Data'!$H$27,0,10*ROW('Water Data'!H128))="","",OFFSET('Water Data'!$H$27,0,10*ROW('Water Data'!H128)))</f>
        <v/>
      </c>
      <c r="CF134" s="353" t="str">
        <f ca="1">+IF(OFFSET('Water Data'!$H$28,0,10*ROW('Water Data'!H128))="","",OFFSET('Water Data'!$H$28,0,10*ROW('Water Data'!H128)))</f>
        <v/>
      </c>
      <c r="CG134" s="353" t="str">
        <f ca="1">+IF(OFFSET('Water Data'!$H$29,0,10*ROW('Water Data'!H128))="","",OFFSET('Water Data'!$H$29,0,10*ROW('Water Data'!H128)))</f>
        <v/>
      </c>
      <c r="CH134" s="353" t="str">
        <f ca="1">+IF(OFFSET('Water Data'!$I$27,0,10*ROW('Water Data'!I128))="","",OFFSET('Water Data'!$I$27,0,10*ROW('Water Data'!I128)))</f>
        <v/>
      </c>
      <c r="CI134" s="353" t="str">
        <f ca="1">+IF(OFFSET('Water Data'!$I$28,0,10*ROW('Water Data'!I128))="","",OFFSET('Water Data'!$I$28,0,10*ROW('Water Data'!I128)))</f>
        <v/>
      </c>
      <c r="CJ134" s="353" t="str">
        <f ca="1">+IF(OFFSET('Water Data'!$I$29,0,10*ROW('Water Data'!I128))="","",OFFSET('Water Data'!$I$29,0,10*ROW('Water Data'!I128)))</f>
        <v/>
      </c>
      <c r="CK134" s="353" t="str">
        <f ca="1">+IF(OFFSET('Sanitation Data'!$D$28,0,10*ROW('Sanitation Data'!D128))="","",OFFSET('Sanitation Data'!$D$28,0,10*ROW('Sanitation Data'!D128)))</f>
        <v/>
      </c>
      <c r="CL134" s="353" t="str">
        <f ca="1">+IF(OFFSET('Sanitation Data'!$D$29,0,10*ROW('Sanitation Data'!D128))="","",OFFSET('Sanitation Data'!$D$29,0,10*ROW('Sanitation Data'!D128)))</f>
        <v/>
      </c>
      <c r="CM134" s="353" t="str">
        <f ca="1">+IF(OFFSET('Sanitation Data'!$D$30,0,10*ROW('Sanitation Data'!D128))="","",OFFSET('Sanitation Data'!$D$30,0,10*ROW('Sanitation Data'!D128)))</f>
        <v/>
      </c>
      <c r="CN134" s="353" t="str">
        <f ca="1">+IF(OFFSET('Sanitation Data'!$D$31,0,10*ROW('Sanitation Data'!D128))="","",OFFSET('Sanitation Data'!$D$31,0,10*ROW('Sanitation Data'!D128)))</f>
        <v/>
      </c>
      <c r="CO134" s="353" t="str">
        <f ca="1">+IF(OFFSET('Sanitation Data'!$D$32,0,10*ROW('Sanitation Data'!D128))="","",OFFSET('Sanitation Data'!$D$32,0,10*ROW('Sanitation Data'!D128)))</f>
        <v/>
      </c>
      <c r="CP134" s="353" t="str">
        <f ca="1">+IF(OFFSET('Sanitation Data'!$E$28,0,10*ROW('Sanitation Data'!E128))="","",OFFSET('Sanitation Data'!$E$28,0,10*ROW('Sanitation Data'!E128)))</f>
        <v/>
      </c>
      <c r="CQ134" s="353" t="str">
        <f ca="1">+IF(OFFSET('Sanitation Data'!$E$29,0,10*ROW('Sanitation Data'!E128))="","",OFFSET('Sanitation Data'!$E$29,0,10*ROW('Sanitation Data'!E128)))</f>
        <v/>
      </c>
      <c r="CR134" s="353" t="str">
        <f ca="1">+IF(OFFSET('Sanitation Data'!$E$30,0,10*ROW('Sanitation Data'!E128))="","",OFFSET('Sanitation Data'!$E$30,0,10*ROW('Sanitation Data'!E128)))</f>
        <v/>
      </c>
      <c r="CS134" s="353" t="str">
        <f ca="1">+IF(OFFSET('Sanitation Data'!$E$31,0,10*ROW('Sanitation Data'!E128))="","",OFFSET('Sanitation Data'!$E$31,0,10*ROW('Sanitation Data'!E128)))</f>
        <v/>
      </c>
      <c r="CT134" s="353" t="str">
        <f ca="1">+IF(OFFSET('Sanitation Data'!$E$32,0,10*ROW('Sanitation Data'!E128))="","",OFFSET('Sanitation Data'!$E$32,0,10*ROW('Sanitation Data'!E128)))</f>
        <v/>
      </c>
      <c r="CU134" s="353" t="str">
        <f ca="1">+IF(OFFSET('Sanitation Data'!$F$28,0,10*ROW('Sanitation Data'!F128))="","",OFFSET('Sanitation Data'!$F$28,0,10*ROW('Sanitation Data'!F128)))</f>
        <v/>
      </c>
      <c r="CV134" s="353" t="str">
        <f ca="1">+IF(OFFSET('Sanitation Data'!$F$29,0,10*ROW('Sanitation Data'!F128))="","",OFFSET('Sanitation Data'!$F$29,0,10*ROW('Sanitation Data'!F128)))</f>
        <v/>
      </c>
      <c r="CW134" s="353" t="str">
        <f ca="1">+IF(OFFSET('Sanitation Data'!$F$30,0,10*ROW('Sanitation Data'!F128))="","",OFFSET('Sanitation Data'!$F$30,0,10*ROW('Sanitation Data'!F128)))</f>
        <v/>
      </c>
      <c r="CX134" s="353" t="str">
        <f ca="1">+IF(OFFSET('Sanitation Data'!$F$31,0,10*ROW('Sanitation Data'!F128))="","",OFFSET('Sanitation Data'!$F$31,0,10*ROW('Sanitation Data'!F128)))</f>
        <v/>
      </c>
      <c r="CY134" s="353" t="str">
        <f ca="1">+IF(OFFSET('Sanitation Data'!$F$32,0,10*ROW('Sanitation Data'!F128))="","",OFFSET('Sanitation Data'!$F$32,0,10*ROW('Sanitation Data'!F128)))</f>
        <v/>
      </c>
      <c r="CZ134" s="353" t="str">
        <f ca="1">+IF(OFFSET('Sanitation Data'!$G$28,0,10*ROW('Sanitation Data'!G128))="","",OFFSET('Sanitation Data'!$G$28,0,10*ROW('Sanitation Data'!G128)))</f>
        <v/>
      </c>
      <c r="DA134" s="353" t="str">
        <f ca="1">+IF(OFFSET('Sanitation Data'!$G$29,0,10*ROW('Sanitation Data'!G128))="","",OFFSET('Sanitation Data'!$G$29,0,10*ROW('Sanitation Data'!G128)))</f>
        <v/>
      </c>
      <c r="DB134" s="353" t="str">
        <f ca="1">+IF(OFFSET('Sanitation Data'!$G$30,0,10*ROW('Sanitation Data'!G128))="","",OFFSET('Sanitation Data'!$G$30,0,10*ROW('Sanitation Data'!G128)))</f>
        <v/>
      </c>
      <c r="DC134" s="353" t="str">
        <f ca="1">+IF(OFFSET('Sanitation Data'!$G$31,0,10*ROW('Sanitation Data'!G128))="","",OFFSET('Sanitation Data'!$G$31,0,10*ROW('Sanitation Data'!G128)))</f>
        <v/>
      </c>
      <c r="DD134" s="353" t="str">
        <f ca="1">+IF(OFFSET('Sanitation Data'!$G$32,0,10*ROW('Sanitation Data'!G128))="","",OFFSET('Sanitation Data'!$G$32,0,10*ROW('Sanitation Data'!G128)))</f>
        <v/>
      </c>
      <c r="DE134" s="353" t="str">
        <f ca="1">+IF(OFFSET('Sanitation Data'!$H$28,0,10*ROW('Sanitation Data'!H128))="","",OFFSET('Sanitation Data'!$H$28,0,10*ROW('Sanitation Data'!H128)))</f>
        <v/>
      </c>
      <c r="DF134" s="353" t="str">
        <f ca="1">+IF(OFFSET('Sanitation Data'!$H$29,0,10*ROW('Sanitation Data'!H128))="","",OFFSET('Sanitation Data'!$H$29,0,10*ROW('Sanitation Data'!H128)))</f>
        <v/>
      </c>
      <c r="DG134" s="353" t="str">
        <f ca="1">+IF(OFFSET('Sanitation Data'!$H$30,0,10*ROW('Sanitation Data'!H128))="","",OFFSET('Sanitation Data'!$H$30,0,10*ROW('Sanitation Data'!H128)))</f>
        <v/>
      </c>
      <c r="DH134" s="353" t="str">
        <f ca="1">+IF(OFFSET('Sanitation Data'!$H$31,0,10*ROW('Sanitation Data'!H128))="","",OFFSET('Sanitation Data'!$H$31,0,10*ROW('Sanitation Data'!H128)))</f>
        <v/>
      </c>
      <c r="DI134" s="353" t="str">
        <f ca="1">+IF(OFFSET('Sanitation Data'!$H$32,0,10*ROW('Sanitation Data'!H128))="","",OFFSET('Sanitation Data'!$H$32,0,10*ROW('Sanitation Data'!H128)))</f>
        <v/>
      </c>
      <c r="DJ134" s="353" t="str">
        <f ca="1">+IF(OFFSET('Sanitation Data'!$I$28,0,10*ROW('Sanitation Data'!I128))="","",OFFSET('Sanitation Data'!$I$28,0,10*ROW('Sanitation Data'!I128)))</f>
        <v/>
      </c>
      <c r="DK134" s="353" t="str">
        <f ca="1">+IF(OFFSET('Sanitation Data'!$I$29,0,10*ROW('Sanitation Data'!I128))="","",OFFSET('Sanitation Data'!$I$29,0,10*ROW('Sanitation Data'!I128)))</f>
        <v/>
      </c>
      <c r="DL134" s="353" t="str">
        <f ca="1">+IF(OFFSET('Sanitation Data'!$I$30,0,10*ROW('Sanitation Data'!I128))="","",OFFSET('Sanitation Data'!$I$30,0,10*ROW('Sanitation Data'!I128)))</f>
        <v/>
      </c>
      <c r="DM134" s="353" t="str">
        <f ca="1">+IF(OFFSET('Sanitation Data'!$I$31,0,10*ROW('Sanitation Data'!I128))="","",OFFSET('Sanitation Data'!$I$31,0,10*ROW('Sanitation Data'!I128)))</f>
        <v/>
      </c>
      <c r="DN134" s="353" t="str">
        <f ca="1">+IF(OFFSET('Sanitation Data'!$I$32,0,10*ROW('Sanitation Data'!I128))="","",OFFSET('Sanitation Data'!$I$32,0,10*ROW('Sanitation Data'!I128)))</f>
        <v/>
      </c>
      <c r="DO134" s="353" t="str">
        <f ca="1">+IF(OFFSET('Hygiene Data'!$D$11,0,10*ROW('Hygiene Data'!D128))="","",OFFSET('Hygiene Data'!$D$11,0,10*ROW('Hygiene Data'!D128)))</f>
        <v/>
      </c>
      <c r="DP134" s="353" t="str">
        <f ca="1">+IF(OFFSET('Hygiene Data'!$D$12,0,10*ROW('Hygiene Data'!D128))="","",OFFSET('Hygiene Data'!$D$12,0,10*ROW('Hygiene Data'!D128)))</f>
        <v/>
      </c>
      <c r="DQ134" s="353" t="str">
        <f ca="1">+IF(OFFSET('Hygiene Data'!$D$13,0,10*ROW('Hygiene Data'!D128))="","",OFFSET('Hygiene Data'!$D$13,0,10*ROW('Hygiene Data'!D128)))</f>
        <v/>
      </c>
      <c r="DR134" s="353" t="str">
        <f ca="1">+IF(OFFSET('Hygiene Data'!$E$11,0,10*ROW('Hygiene Data'!E128))="","",OFFSET('Hygiene Data'!$E$11,0,10*ROW('Hygiene Data'!E128)))</f>
        <v/>
      </c>
      <c r="DS134" s="353" t="str">
        <f ca="1">+IF(OFFSET('Hygiene Data'!$E$12,0,10*ROW('Hygiene Data'!E128))="","",OFFSET('Hygiene Data'!$E$12,0,10*ROW('Hygiene Data'!E128)))</f>
        <v/>
      </c>
      <c r="DT134" s="353" t="str">
        <f ca="1">+IF(OFFSET('Hygiene Data'!$E$13,0,10*ROW('Hygiene Data'!E128))="","",OFFSET('Hygiene Data'!$E$13,0,10*ROW('Hygiene Data'!E128)))</f>
        <v/>
      </c>
      <c r="DU134" s="353" t="str">
        <f ca="1">+IF(OFFSET('Hygiene Data'!$F$11,0,10*ROW('Hygiene Data'!F128))="","",OFFSET('Hygiene Data'!$F$11,0,10*ROW('Hygiene Data'!F128)))</f>
        <v/>
      </c>
      <c r="DV134" s="353" t="str">
        <f ca="1">+IF(OFFSET('Hygiene Data'!$F$12,0,10*ROW('Hygiene Data'!F128))="","",OFFSET('Hygiene Data'!$F$12,0,10*ROW('Hygiene Data'!F128)))</f>
        <v/>
      </c>
      <c r="DW134" s="353" t="str">
        <f ca="1">+IF(OFFSET('Hygiene Data'!$F$13,0,10*ROW('Hygiene Data'!F128))="","",OFFSET('Hygiene Data'!$F$13,0,10*ROW('Hygiene Data'!F128)))</f>
        <v/>
      </c>
      <c r="DX134" s="353" t="str">
        <f ca="1">+IF(OFFSET('Hygiene Data'!$G$11,0,10*ROW('Hygiene Data'!G128))="","",OFFSET('Hygiene Data'!$G$11,0,10*ROW('Hygiene Data'!G128)))</f>
        <v/>
      </c>
      <c r="DY134" s="353" t="str">
        <f ca="1">+IF(OFFSET('Hygiene Data'!$G$12,0,10*ROW('Hygiene Data'!G128))="","",OFFSET('Hygiene Data'!$G$12,0,10*ROW('Hygiene Data'!G128)))</f>
        <v/>
      </c>
      <c r="DZ134" s="353" t="str">
        <f ca="1">+IF(OFFSET('Hygiene Data'!$G$13,0,10*ROW('Hygiene Data'!G128))="","",OFFSET('Hygiene Data'!$G$13,0,10*ROW('Hygiene Data'!G128)))</f>
        <v/>
      </c>
      <c r="EA134" s="353" t="str">
        <f ca="1">+IF(OFFSET('Hygiene Data'!$H$11,0,10*ROW('Hygiene Data'!H128))="","",OFFSET('Hygiene Data'!$H$11,0,10*ROW('Hygiene Data'!H128)))</f>
        <v/>
      </c>
      <c r="EB134" s="353" t="str">
        <f ca="1">+IF(OFFSET('Hygiene Data'!$H$12,0,10*ROW('Hygiene Data'!H128))="","",OFFSET('Hygiene Data'!$H$12,0,10*ROW('Hygiene Data'!H128)))</f>
        <v/>
      </c>
      <c r="EC134" s="353" t="str">
        <f ca="1">+IF(OFFSET('Hygiene Data'!$H$13,0,10*ROW('Hygiene Data'!H128))="","",OFFSET('Hygiene Data'!$H$13,0,10*ROW('Hygiene Data'!H128)))</f>
        <v/>
      </c>
      <c r="ED134" s="353" t="str">
        <f ca="1">+IF(OFFSET('Hygiene Data'!$I$11,0,10*ROW('Hygiene Data'!I128))="","",OFFSET('Hygiene Data'!$I$11,0,10*ROW('Hygiene Data'!I128)))</f>
        <v/>
      </c>
      <c r="EE134" s="353" t="str">
        <f ca="1">+IF(OFFSET('Hygiene Data'!$I$12,0,10*ROW('Hygiene Data'!I128))="","",OFFSET('Hygiene Data'!$I$12,0,10*ROW('Hygiene Data'!I128)))</f>
        <v/>
      </c>
      <c r="EF134" s="353" t="str">
        <f ca="1">+IF(OFFSET('Hygiene Data'!$I$13,0,10*ROW('Hygiene Data'!I128))="","",OFFSET('Hygiene Data'!$I$13,0,10*ROW('Hygiene Data'!I128)))</f>
        <v/>
      </c>
    </row>
    <row r="135" spans="1:136" x14ac:dyDescent="0.25">
      <c r="A135" s="462" t="str">
        <f ca="1">+IF(OFFSET('Water Data'!$B$2,0,10*ROW('Water Data'!E129))="","",OFFSET('Water Data'!$B$2,0,10*ROW('Water Data'!E129)))</f>
        <v/>
      </c>
      <c r="B135" s="46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89" t="str">
        <f t="shared" ref="C135:C198" ca="1" si="2">+IF(ISNUMBER(VALUE(MID(A135,5,4))), VALUE(MID(A135, 5,4)),"")</f>
        <v/>
      </c>
      <c r="D135" s="49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6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3" t="str">
        <f ca="1">+IF(OFFSET('Water Data'!$D$27,0,10*ROW('Water Data'!D129))="","",OFFSET('Water Data'!$D$27,0,10*ROW('Water Data'!D129)))</f>
        <v/>
      </c>
      <c r="BT135" s="353" t="str">
        <f ca="1">+IF(OFFSET('Water Data'!$D$28,0,10*ROW('Water Data'!D129))="","",OFFSET('Water Data'!$D$28,0,10*ROW('Water Data'!D129)))</f>
        <v/>
      </c>
      <c r="BU135" s="353" t="str">
        <f ca="1">+IF(OFFSET('Water Data'!$D$29,0,10*ROW('Water Data'!D129))="","",OFFSET('Water Data'!$D$29,0,10*ROW('Water Data'!D129)))</f>
        <v/>
      </c>
      <c r="BV135" s="353" t="str">
        <f ca="1">+IF(OFFSET('Water Data'!$E$27,0,10*ROW('Water Data'!E129))="","",OFFSET('Water Data'!$E$27,0,10*ROW('Water Data'!E129)))</f>
        <v/>
      </c>
      <c r="BW135" s="353" t="str">
        <f ca="1">+IF(OFFSET('Water Data'!$E$28,0,10*ROW('Water Data'!E129))="","",OFFSET('Water Data'!$E$28,0,10*ROW('Water Data'!E129)))</f>
        <v/>
      </c>
      <c r="BX135" s="353" t="str">
        <f ca="1">+IF(OFFSET('Water Data'!$E$29,0,10*ROW('Water Data'!E129))="","",OFFSET('Water Data'!$E$29,0,10*ROW('Water Data'!E129)))</f>
        <v/>
      </c>
      <c r="BY135" s="353" t="str">
        <f ca="1">+IF(OFFSET('Water Data'!$F$27,0,10*ROW('Water Data'!F129))="","",OFFSET('Water Data'!$F$27,0,10*ROW('Water Data'!F129)))</f>
        <v/>
      </c>
      <c r="BZ135" s="353" t="str">
        <f ca="1">+IF(OFFSET('Water Data'!$F$28,0,10*ROW('Water Data'!F129))="","",OFFSET('Water Data'!$F$28,0,10*ROW('Water Data'!F129)))</f>
        <v/>
      </c>
      <c r="CA135" s="353" t="str">
        <f ca="1">+IF(OFFSET('Water Data'!$F$29,0,10*ROW('Water Data'!F129))="","",OFFSET('Water Data'!$F$29,0,10*ROW('Water Data'!F129)))</f>
        <v/>
      </c>
      <c r="CB135" s="353" t="str">
        <f ca="1">+IF(OFFSET('Water Data'!$G$27,0,10*ROW('Water Data'!G129))="","",OFFSET('Water Data'!$G$27,0,10*ROW('Water Data'!G129)))</f>
        <v/>
      </c>
      <c r="CC135" s="353" t="str">
        <f ca="1">+IF(OFFSET('Water Data'!$G$28,0,10*ROW('Water Data'!G129))="","",OFFSET('Water Data'!$G$28,0,10*ROW('Water Data'!G129)))</f>
        <v/>
      </c>
      <c r="CD135" s="353" t="str">
        <f ca="1">+IF(OFFSET('Water Data'!$G$29,0,10*ROW('Water Data'!G129))="","",OFFSET('Water Data'!$G$29,0,10*ROW('Water Data'!G129)))</f>
        <v/>
      </c>
      <c r="CE135" s="353" t="str">
        <f ca="1">+IF(OFFSET('Water Data'!$H$27,0,10*ROW('Water Data'!H129))="","",OFFSET('Water Data'!$H$27,0,10*ROW('Water Data'!H129)))</f>
        <v/>
      </c>
      <c r="CF135" s="353" t="str">
        <f ca="1">+IF(OFFSET('Water Data'!$H$28,0,10*ROW('Water Data'!H129))="","",OFFSET('Water Data'!$H$28,0,10*ROW('Water Data'!H129)))</f>
        <v/>
      </c>
      <c r="CG135" s="353" t="str">
        <f ca="1">+IF(OFFSET('Water Data'!$H$29,0,10*ROW('Water Data'!H129))="","",OFFSET('Water Data'!$H$29,0,10*ROW('Water Data'!H129)))</f>
        <v/>
      </c>
      <c r="CH135" s="353" t="str">
        <f ca="1">+IF(OFFSET('Water Data'!$I$27,0,10*ROW('Water Data'!I129))="","",OFFSET('Water Data'!$I$27,0,10*ROW('Water Data'!I129)))</f>
        <v/>
      </c>
      <c r="CI135" s="353" t="str">
        <f ca="1">+IF(OFFSET('Water Data'!$I$28,0,10*ROW('Water Data'!I129))="","",OFFSET('Water Data'!$I$28,0,10*ROW('Water Data'!I129)))</f>
        <v/>
      </c>
      <c r="CJ135" s="353" t="str">
        <f ca="1">+IF(OFFSET('Water Data'!$I$29,0,10*ROW('Water Data'!I129))="","",OFFSET('Water Data'!$I$29,0,10*ROW('Water Data'!I129)))</f>
        <v/>
      </c>
      <c r="CK135" s="353" t="str">
        <f ca="1">+IF(OFFSET('Sanitation Data'!$D$28,0,10*ROW('Sanitation Data'!D129))="","",OFFSET('Sanitation Data'!$D$28,0,10*ROW('Sanitation Data'!D129)))</f>
        <v/>
      </c>
      <c r="CL135" s="353" t="str">
        <f ca="1">+IF(OFFSET('Sanitation Data'!$D$29,0,10*ROW('Sanitation Data'!D129))="","",OFFSET('Sanitation Data'!$D$29,0,10*ROW('Sanitation Data'!D129)))</f>
        <v/>
      </c>
      <c r="CM135" s="353" t="str">
        <f ca="1">+IF(OFFSET('Sanitation Data'!$D$30,0,10*ROW('Sanitation Data'!D129))="","",OFFSET('Sanitation Data'!$D$30,0,10*ROW('Sanitation Data'!D129)))</f>
        <v/>
      </c>
      <c r="CN135" s="353" t="str">
        <f ca="1">+IF(OFFSET('Sanitation Data'!$D$31,0,10*ROW('Sanitation Data'!D129))="","",OFFSET('Sanitation Data'!$D$31,0,10*ROW('Sanitation Data'!D129)))</f>
        <v/>
      </c>
      <c r="CO135" s="353" t="str">
        <f ca="1">+IF(OFFSET('Sanitation Data'!$D$32,0,10*ROW('Sanitation Data'!D129))="","",OFFSET('Sanitation Data'!$D$32,0,10*ROW('Sanitation Data'!D129)))</f>
        <v/>
      </c>
      <c r="CP135" s="353" t="str">
        <f ca="1">+IF(OFFSET('Sanitation Data'!$E$28,0,10*ROW('Sanitation Data'!E129))="","",OFFSET('Sanitation Data'!$E$28,0,10*ROW('Sanitation Data'!E129)))</f>
        <v/>
      </c>
      <c r="CQ135" s="353" t="str">
        <f ca="1">+IF(OFFSET('Sanitation Data'!$E$29,0,10*ROW('Sanitation Data'!E129))="","",OFFSET('Sanitation Data'!$E$29,0,10*ROW('Sanitation Data'!E129)))</f>
        <v/>
      </c>
      <c r="CR135" s="353" t="str">
        <f ca="1">+IF(OFFSET('Sanitation Data'!$E$30,0,10*ROW('Sanitation Data'!E129))="","",OFFSET('Sanitation Data'!$E$30,0,10*ROW('Sanitation Data'!E129)))</f>
        <v/>
      </c>
      <c r="CS135" s="353" t="str">
        <f ca="1">+IF(OFFSET('Sanitation Data'!$E$31,0,10*ROW('Sanitation Data'!E129))="","",OFFSET('Sanitation Data'!$E$31,0,10*ROW('Sanitation Data'!E129)))</f>
        <v/>
      </c>
      <c r="CT135" s="353" t="str">
        <f ca="1">+IF(OFFSET('Sanitation Data'!$E$32,0,10*ROW('Sanitation Data'!E129))="","",OFFSET('Sanitation Data'!$E$32,0,10*ROW('Sanitation Data'!E129)))</f>
        <v/>
      </c>
      <c r="CU135" s="353" t="str">
        <f ca="1">+IF(OFFSET('Sanitation Data'!$F$28,0,10*ROW('Sanitation Data'!F129))="","",OFFSET('Sanitation Data'!$F$28,0,10*ROW('Sanitation Data'!F129)))</f>
        <v/>
      </c>
      <c r="CV135" s="353" t="str">
        <f ca="1">+IF(OFFSET('Sanitation Data'!$F$29,0,10*ROW('Sanitation Data'!F129))="","",OFFSET('Sanitation Data'!$F$29,0,10*ROW('Sanitation Data'!F129)))</f>
        <v/>
      </c>
      <c r="CW135" s="353" t="str">
        <f ca="1">+IF(OFFSET('Sanitation Data'!$F$30,0,10*ROW('Sanitation Data'!F129))="","",OFFSET('Sanitation Data'!$F$30,0,10*ROW('Sanitation Data'!F129)))</f>
        <v/>
      </c>
      <c r="CX135" s="353" t="str">
        <f ca="1">+IF(OFFSET('Sanitation Data'!$F$31,0,10*ROW('Sanitation Data'!F129))="","",OFFSET('Sanitation Data'!$F$31,0,10*ROW('Sanitation Data'!F129)))</f>
        <v/>
      </c>
      <c r="CY135" s="353" t="str">
        <f ca="1">+IF(OFFSET('Sanitation Data'!$F$32,0,10*ROW('Sanitation Data'!F129))="","",OFFSET('Sanitation Data'!$F$32,0,10*ROW('Sanitation Data'!F129)))</f>
        <v/>
      </c>
      <c r="CZ135" s="353" t="str">
        <f ca="1">+IF(OFFSET('Sanitation Data'!$G$28,0,10*ROW('Sanitation Data'!G129))="","",OFFSET('Sanitation Data'!$G$28,0,10*ROW('Sanitation Data'!G129)))</f>
        <v/>
      </c>
      <c r="DA135" s="353" t="str">
        <f ca="1">+IF(OFFSET('Sanitation Data'!$G$29,0,10*ROW('Sanitation Data'!G129))="","",OFFSET('Sanitation Data'!$G$29,0,10*ROW('Sanitation Data'!G129)))</f>
        <v/>
      </c>
      <c r="DB135" s="353" t="str">
        <f ca="1">+IF(OFFSET('Sanitation Data'!$G$30,0,10*ROW('Sanitation Data'!G129))="","",OFFSET('Sanitation Data'!$G$30,0,10*ROW('Sanitation Data'!G129)))</f>
        <v/>
      </c>
      <c r="DC135" s="353" t="str">
        <f ca="1">+IF(OFFSET('Sanitation Data'!$G$31,0,10*ROW('Sanitation Data'!G129))="","",OFFSET('Sanitation Data'!$G$31,0,10*ROW('Sanitation Data'!G129)))</f>
        <v/>
      </c>
      <c r="DD135" s="353" t="str">
        <f ca="1">+IF(OFFSET('Sanitation Data'!$G$32,0,10*ROW('Sanitation Data'!G129))="","",OFFSET('Sanitation Data'!$G$32,0,10*ROW('Sanitation Data'!G129)))</f>
        <v/>
      </c>
      <c r="DE135" s="353" t="str">
        <f ca="1">+IF(OFFSET('Sanitation Data'!$H$28,0,10*ROW('Sanitation Data'!H129))="","",OFFSET('Sanitation Data'!$H$28,0,10*ROW('Sanitation Data'!H129)))</f>
        <v/>
      </c>
      <c r="DF135" s="353" t="str">
        <f ca="1">+IF(OFFSET('Sanitation Data'!$H$29,0,10*ROW('Sanitation Data'!H129))="","",OFFSET('Sanitation Data'!$H$29,0,10*ROW('Sanitation Data'!H129)))</f>
        <v/>
      </c>
      <c r="DG135" s="353" t="str">
        <f ca="1">+IF(OFFSET('Sanitation Data'!$H$30,0,10*ROW('Sanitation Data'!H129))="","",OFFSET('Sanitation Data'!$H$30,0,10*ROW('Sanitation Data'!H129)))</f>
        <v/>
      </c>
      <c r="DH135" s="353" t="str">
        <f ca="1">+IF(OFFSET('Sanitation Data'!$H$31,0,10*ROW('Sanitation Data'!H129))="","",OFFSET('Sanitation Data'!$H$31,0,10*ROW('Sanitation Data'!H129)))</f>
        <v/>
      </c>
      <c r="DI135" s="353" t="str">
        <f ca="1">+IF(OFFSET('Sanitation Data'!$H$32,0,10*ROW('Sanitation Data'!H129))="","",OFFSET('Sanitation Data'!$H$32,0,10*ROW('Sanitation Data'!H129)))</f>
        <v/>
      </c>
      <c r="DJ135" s="353" t="str">
        <f ca="1">+IF(OFFSET('Sanitation Data'!$I$28,0,10*ROW('Sanitation Data'!I129))="","",OFFSET('Sanitation Data'!$I$28,0,10*ROW('Sanitation Data'!I129)))</f>
        <v/>
      </c>
      <c r="DK135" s="353" t="str">
        <f ca="1">+IF(OFFSET('Sanitation Data'!$I$29,0,10*ROW('Sanitation Data'!I129))="","",OFFSET('Sanitation Data'!$I$29,0,10*ROW('Sanitation Data'!I129)))</f>
        <v/>
      </c>
      <c r="DL135" s="353" t="str">
        <f ca="1">+IF(OFFSET('Sanitation Data'!$I$30,0,10*ROW('Sanitation Data'!I129))="","",OFFSET('Sanitation Data'!$I$30,0,10*ROW('Sanitation Data'!I129)))</f>
        <v/>
      </c>
      <c r="DM135" s="353" t="str">
        <f ca="1">+IF(OFFSET('Sanitation Data'!$I$31,0,10*ROW('Sanitation Data'!I129))="","",OFFSET('Sanitation Data'!$I$31,0,10*ROW('Sanitation Data'!I129)))</f>
        <v/>
      </c>
      <c r="DN135" s="353" t="str">
        <f ca="1">+IF(OFFSET('Sanitation Data'!$I$32,0,10*ROW('Sanitation Data'!I129))="","",OFFSET('Sanitation Data'!$I$32,0,10*ROW('Sanitation Data'!I129)))</f>
        <v/>
      </c>
      <c r="DO135" s="353" t="str">
        <f ca="1">+IF(OFFSET('Hygiene Data'!$D$11,0,10*ROW('Hygiene Data'!D129))="","",OFFSET('Hygiene Data'!$D$11,0,10*ROW('Hygiene Data'!D129)))</f>
        <v/>
      </c>
      <c r="DP135" s="353" t="str">
        <f ca="1">+IF(OFFSET('Hygiene Data'!$D$12,0,10*ROW('Hygiene Data'!D129))="","",OFFSET('Hygiene Data'!$D$12,0,10*ROW('Hygiene Data'!D129)))</f>
        <v/>
      </c>
      <c r="DQ135" s="353" t="str">
        <f ca="1">+IF(OFFSET('Hygiene Data'!$D$13,0,10*ROW('Hygiene Data'!D129))="","",OFFSET('Hygiene Data'!$D$13,0,10*ROW('Hygiene Data'!D129)))</f>
        <v/>
      </c>
      <c r="DR135" s="353" t="str">
        <f ca="1">+IF(OFFSET('Hygiene Data'!$E$11,0,10*ROW('Hygiene Data'!E129))="","",OFFSET('Hygiene Data'!$E$11,0,10*ROW('Hygiene Data'!E129)))</f>
        <v/>
      </c>
      <c r="DS135" s="353" t="str">
        <f ca="1">+IF(OFFSET('Hygiene Data'!$E$12,0,10*ROW('Hygiene Data'!E129))="","",OFFSET('Hygiene Data'!$E$12,0,10*ROW('Hygiene Data'!E129)))</f>
        <v/>
      </c>
      <c r="DT135" s="353" t="str">
        <f ca="1">+IF(OFFSET('Hygiene Data'!$E$13,0,10*ROW('Hygiene Data'!E129))="","",OFFSET('Hygiene Data'!$E$13,0,10*ROW('Hygiene Data'!E129)))</f>
        <v/>
      </c>
      <c r="DU135" s="353" t="str">
        <f ca="1">+IF(OFFSET('Hygiene Data'!$F$11,0,10*ROW('Hygiene Data'!F129))="","",OFFSET('Hygiene Data'!$F$11,0,10*ROW('Hygiene Data'!F129)))</f>
        <v/>
      </c>
      <c r="DV135" s="353" t="str">
        <f ca="1">+IF(OFFSET('Hygiene Data'!$F$12,0,10*ROW('Hygiene Data'!F129))="","",OFFSET('Hygiene Data'!$F$12,0,10*ROW('Hygiene Data'!F129)))</f>
        <v/>
      </c>
      <c r="DW135" s="353" t="str">
        <f ca="1">+IF(OFFSET('Hygiene Data'!$F$13,0,10*ROW('Hygiene Data'!F129))="","",OFFSET('Hygiene Data'!$F$13,0,10*ROW('Hygiene Data'!F129)))</f>
        <v/>
      </c>
      <c r="DX135" s="353" t="str">
        <f ca="1">+IF(OFFSET('Hygiene Data'!$G$11,0,10*ROW('Hygiene Data'!G129))="","",OFFSET('Hygiene Data'!$G$11,0,10*ROW('Hygiene Data'!G129)))</f>
        <v/>
      </c>
      <c r="DY135" s="353" t="str">
        <f ca="1">+IF(OFFSET('Hygiene Data'!$G$12,0,10*ROW('Hygiene Data'!G129))="","",OFFSET('Hygiene Data'!$G$12,0,10*ROW('Hygiene Data'!G129)))</f>
        <v/>
      </c>
      <c r="DZ135" s="353" t="str">
        <f ca="1">+IF(OFFSET('Hygiene Data'!$G$13,0,10*ROW('Hygiene Data'!G129))="","",OFFSET('Hygiene Data'!$G$13,0,10*ROW('Hygiene Data'!G129)))</f>
        <v/>
      </c>
      <c r="EA135" s="353" t="str">
        <f ca="1">+IF(OFFSET('Hygiene Data'!$H$11,0,10*ROW('Hygiene Data'!H129))="","",OFFSET('Hygiene Data'!$H$11,0,10*ROW('Hygiene Data'!H129)))</f>
        <v/>
      </c>
      <c r="EB135" s="353" t="str">
        <f ca="1">+IF(OFFSET('Hygiene Data'!$H$12,0,10*ROW('Hygiene Data'!H129))="","",OFFSET('Hygiene Data'!$H$12,0,10*ROW('Hygiene Data'!H129)))</f>
        <v/>
      </c>
      <c r="EC135" s="353" t="str">
        <f ca="1">+IF(OFFSET('Hygiene Data'!$H$13,0,10*ROW('Hygiene Data'!H129))="","",OFFSET('Hygiene Data'!$H$13,0,10*ROW('Hygiene Data'!H129)))</f>
        <v/>
      </c>
      <c r="ED135" s="353" t="str">
        <f ca="1">+IF(OFFSET('Hygiene Data'!$I$11,0,10*ROW('Hygiene Data'!I129))="","",OFFSET('Hygiene Data'!$I$11,0,10*ROW('Hygiene Data'!I129)))</f>
        <v/>
      </c>
      <c r="EE135" s="353" t="str">
        <f ca="1">+IF(OFFSET('Hygiene Data'!$I$12,0,10*ROW('Hygiene Data'!I129))="","",OFFSET('Hygiene Data'!$I$12,0,10*ROW('Hygiene Data'!I129)))</f>
        <v/>
      </c>
      <c r="EF135" s="353" t="str">
        <f ca="1">+IF(OFFSET('Hygiene Data'!$I$13,0,10*ROW('Hygiene Data'!I129))="","",OFFSET('Hygiene Data'!$I$13,0,10*ROW('Hygiene Data'!I129)))</f>
        <v/>
      </c>
    </row>
    <row r="136" spans="1:136" x14ac:dyDescent="0.25">
      <c r="A136" s="462" t="str">
        <f ca="1">+IF(OFFSET('Water Data'!$B$2,0,10*ROW('Water Data'!E130))="","",OFFSET('Water Data'!$B$2,0,10*ROW('Water Data'!E130)))</f>
        <v/>
      </c>
      <c r="B136" s="46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89" t="str">
        <f t="shared" ca="1" si="2"/>
        <v/>
      </c>
      <c r="D136" s="49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6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3" t="str">
        <f ca="1">+IF(OFFSET('Water Data'!$D$27,0,10*ROW('Water Data'!D130))="","",OFFSET('Water Data'!$D$27,0,10*ROW('Water Data'!D130)))</f>
        <v/>
      </c>
      <c r="BT136" s="353" t="str">
        <f ca="1">+IF(OFFSET('Water Data'!$D$28,0,10*ROW('Water Data'!D130))="","",OFFSET('Water Data'!$D$28,0,10*ROW('Water Data'!D130)))</f>
        <v/>
      </c>
      <c r="BU136" s="353" t="str">
        <f ca="1">+IF(OFFSET('Water Data'!$D$29,0,10*ROW('Water Data'!D130))="","",OFFSET('Water Data'!$D$29,0,10*ROW('Water Data'!D130)))</f>
        <v/>
      </c>
      <c r="BV136" s="353" t="str">
        <f ca="1">+IF(OFFSET('Water Data'!$E$27,0,10*ROW('Water Data'!E130))="","",OFFSET('Water Data'!$E$27,0,10*ROW('Water Data'!E130)))</f>
        <v/>
      </c>
      <c r="BW136" s="353" t="str">
        <f ca="1">+IF(OFFSET('Water Data'!$E$28,0,10*ROW('Water Data'!E130))="","",OFFSET('Water Data'!$E$28,0,10*ROW('Water Data'!E130)))</f>
        <v/>
      </c>
      <c r="BX136" s="353" t="str">
        <f ca="1">+IF(OFFSET('Water Data'!$E$29,0,10*ROW('Water Data'!E130))="","",OFFSET('Water Data'!$E$29,0,10*ROW('Water Data'!E130)))</f>
        <v/>
      </c>
      <c r="BY136" s="353" t="str">
        <f ca="1">+IF(OFFSET('Water Data'!$F$27,0,10*ROW('Water Data'!F130))="","",OFFSET('Water Data'!$F$27,0,10*ROW('Water Data'!F130)))</f>
        <v/>
      </c>
      <c r="BZ136" s="353" t="str">
        <f ca="1">+IF(OFFSET('Water Data'!$F$28,0,10*ROW('Water Data'!F130))="","",OFFSET('Water Data'!$F$28,0,10*ROW('Water Data'!F130)))</f>
        <v/>
      </c>
      <c r="CA136" s="353" t="str">
        <f ca="1">+IF(OFFSET('Water Data'!$F$29,0,10*ROW('Water Data'!F130))="","",OFFSET('Water Data'!$F$29,0,10*ROW('Water Data'!F130)))</f>
        <v/>
      </c>
      <c r="CB136" s="353" t="str">
        <f ca="1">+IF(OFFSET('Water Data'!$G$27,0,10*ROW('Water Data'!G130))="","",OFFSET('Water Data'!$G$27,0,10*ROW('Water Data'!G130)))</f>
        <v/>
      </c>
      <c r="CC136" s="353" t="str">
        <f ca="1">+IF(OFFSET('Water Data'!$G$28,0,10*ROW('Water Data'!G130))="","",OFFSET('Water Data'!$G$28,0,10*ROW('Water Data'!G130)))</f>
        <v/>
      </c>
      <c r="CD136" s="353" t="str">
        <f ca="1">+IF(OFFSET('Water Data'!$G$29,0,10*ROW('Water Data'!G130))="","",OFFSET('Water Data'!$G$29,0,10*ROW('Water Data'!G130)))</f>
        <v/>
      </c>
      <c r="CE136" s="353" t="str">
        <f ca="1">+IF(OFFSET('Water Data'!$H$27,0,10*ROW('Water Data'!H130))="","",OFFSET('Water Data'!$H$27,0,10*ROW('Water Data'!H130)))</f>
        <v/>
      </c>
      <c r="CF136" s="353" t="str">
        <f ca="1">+IF(OFFSET('Water Data'!$H$28,0,10*ROW('Water Data'!H130))="","",OFFSET('Water Data'!$H$28,0,10*ROW('Water Data'!H130)))</f>
        <v/>
      </c>
      <c r="CG136" s="353" t="str">
        <f ca="1">+IF(OFFSET('Water Data'!$H$29,0,10*ROW('Water Data'!H130))="","",OFFSET('Water Data'!$H$29,0,10*ROW('Water Data'!H130)))</f>
        <v/>
      </c>
      <c r="CH136" s="353" t="str">
        <f ca="1">+IF(OFFSET('Water Data'!$I$27,0,10*ROW('Water Data'!I130))="","",OFFSET('Water Data'!$I$27,0,10*ROW('Water Data'!I130)))</f>
        <v/>
      </c>
      <c r="CI136" s="353" t="str">
        <f ca="1">+IF(OFFSET('Water Data'!$I$28,0,10*ROW('Water Data'!I130))="","",OFFSET('Water Data'!$I$28,0,10*ROW('Water Data'!I130)))</f>
        <v/>
      </c>
      <c r="CJ136" s="353" t="str">
        <f ca="1">+IF(OFFSET('Water Data'!$I$29,0,10*ROW('Water Data'!I130))="","",OFFSET('Water Data'!$I$29,0,10*ROW('Water Data'!I130)))</f>
        <v/>
      </c>
      <c r="CK136" s="353" t="str">
        <f ca="1">+IF(OFFSET('Sanitation Data'!$D$28,0,10*ROW('Sanitation Data'!D130))="","",OFFSET('Sanitation Data'!$D$28,0,10*ROW('Sanitation Data'!D130)))</f>
        <v/>
      </c>
      <c r="CL136" s="353" t="str">
        <f ca="1">+IF(OFFSET('Sanitation Data'!$D$29,0,10*ROW('Sanitation Data'!D130))="","",OFFSET('Sanitation Data'!$D$29,0,10*ROW('Sanitation Data'!D130)))</f>
        <v/>
      </c>
      <c r="CM136" s="353" t="str">
        <f ca="1">+IF(OFFSET('Sanitation Data'!$D$30,0,10*ROW('Sanitation Data'!D130))="","",OFFSET('Sanitation Data'!$D$30,0,10*ROW('Sanitation Data'!D130)))</f>
        <v/>
      </c>
      <c r="CN136" s="353" t="str">
        <f ca="1">+IF(OFFSET('Sanitation Data'!$D$31,0,10*ROW('Sanitation Data'!D130))="","",OFFSET('Sanitation Data'!$D$31,0,10*ROW('Sanitation Data'!D130)))</f>
        <v/>
      </c>
      <c r="CO136" s="353" t="str">
        <f ca="1">+IF(OFFSET('Sanitation Data'!$D$32,0,10*ROW('Sanitation Data'!D130))="","",OFFSET('Sanitation Data'!$D$32,0,10*ROW('Sanitation Data'!D130)))</f>
        <v/>
      </c>
      <c r="CP136" s="353" t="str">
        <f ca="1">+IF(OFFSET('Sanitation Data'!$E$28,0,10*ROW('Sanitation Data'!E130))="","",OFFSET('Sanitation Data'!$E$28,0,10*ROW('Sanitation Data'!E130)))</f>
        <v/>
      </c>
      <c r="CQ136" s="353" t="str">
        <f ca="1">+IF(OFFSET('Sanitation Data'!$E$29,0,10*ROW('Sanitation Data'!E130))="","",OFFSET('Sanitation Data'!$E$29,0,10*ROW('Sanitation Data'!E130)))</f>
        <v/>
      </c>
      <c r="CR136" s="353" t="str">
        <f ca="1">+IF(OFFSET('Sanitation Data'!$E$30,0,10*ROW('Sanitation Data'!E130))="","",OFFSET('Sanitation Data'!$E$30,0,10*ROW('Sanitation Data'!E130)))</f>
        <v/>
      </c>
      <c r="CS136" s="353" t="str">
        <f ca="1">+IF(OFFSET('Sanitation Data'!$E$31,0,10*ROW('Sanitation Data'!E130))="","",OFFSET('Sanitation Data'!$E$31,0,10*ROW('Sanitation Data'!E130)))</f>
        <v/>
      </c>
      <c r="CT136" s="353" t="str">
        <f ca="1">+IF(OFFSET('Sanitation Data'!$E$32,0,10*ROW('Sanitation Data'!E130))="","",OFFSET('Sanitation Data'!$E$32,0,10*ROW('Sanitation Data'!E130)))</f>
        <v/>
      </c>
      <c r="CU136" s="353" t="str">
        <f ca="1">+IF(OFFSET('Sanitation Data'!$F$28,0,10*ROW('Sanitation Data'!F130))="","",OFFSET('Sanitation Data'!$F$28,0,10*ROW('Sanitation Data'!F130)))</f>
        <v/>
      </c>
      <c r="CV136" s="353" t="str">
        <f ca="1">+IF(OFFSET('Sanitation Data'!$F$29,0,10*ROW('Sanitation Data'!F130))="","",OFFSET('Sanitation Data'!$F$29,0,10*ROW('Sanitation Data'!F130)))</f>
        <v/>
      </c>
      <c r="CW136" s="353" t="str">
        <f ca="1">+IF(OFFSET('Sanitation Data'!$F$30,0,10*ROW('Sanitation Data'!F130))="","",OFFSET('Sanitation Data'!$F$30,0,10*ROW('Sanitation Data'!F130)))</f>
        <v/>
      </c>
      <c r="CX136" s="353" t="str">
        <f ca="1">+IF(OFFSET('Sanitation Data'!$F$31,0,10*ROW('Sanitation Data'!F130))="","",OFFSET('Sanitation Data'!$F$31,0,10*ROW('Sanitation Data'!F130)))</f>
        <v/>
      </c>
      <c r="CY136" s="353" t="str">
        <f ca="1">+IF(OFFSET('Sanitation Data'!$F$32,0,10*ROW('Sanitation Data'!F130))="","",OFFSET('Sanitation Data'!$F$32,0,10*ROW('Sanitation Data'!F130)))</f>
        <v/>
      </c>
      <c r="CZ136" s="353" t="str">
        <f ca="1">+IF(OFFSET('Sanitation Data'!$G$28,0,10*ROW('Sanitation Data'!G130))="","",OFFSET('Sanitation Data'!$G$28,0,10*ROW('Sanitation Data'!G130)))</f>
        <v/>
      </c>
      <c r="DA136" s="353" t="str">
        <f ca="1">+IF(OFFSET('Sanitation Data'!$G$29,0,10*ROW('Sanitation Data'!G130))="","",OFFSET('Sanitation Data'!$G$29,0,10*ROW('Sanitation Data'!G130)))</f>
        <v/>
      </c>
      <c r="DB136" s="353" t="str">
        <f ca="1">+IF(OFFSET('Sanitation Data'!$G$30,0,10*ROW('Sanitation Data'!G130))="","",OFFSET('Sanitation Data'!$G$30,0,10*ROW('Sanitation Data'!G130)))</f>
        <v/>
      </c>
      <c r="DC136" s="353" t="str">
        <f ca="1">+IF(OFFSET('Sanitation Data'!$G$31,0,10*ROW('Sanitation Data'!G130))="","",OFFSET('Sanitation Data'!$G$31,0,10*ROW('Sanitation Data'!G130)))</f>
        <v/>
      </c>
      <c r="DD136" s="353" t="str">
        <f ca="1">+IF(OFFSET('Sanitation Data'!$G$32,0,10*ROW('Sanitation Data'!G130))="","",OFFSET('Sanitation Data'!$G$32,0,10*ROW('Sanitation Data'!G130)))</f>
        <v/>
      </c>
      <c r="DE136" s="353" t="str">
        <f ca="1">+IF(OFFSET('Sanitation Data'!$H$28,0,10*ROW('Sanitation Data'!H130))="","",OFFSET('Sanitation Data'!$H$28,0,10*ROW('Sanitation Data'!H130)))</f>
        <v/>
      </c>
      <c r="DF136" s="353" t="str">
        <f ca="1">+IF(OFFSET('Sanitation Data'!$H$29,0,10*ROW('Sanitation Data'!H130))="","",OFFSET('Sanitation Data'!$H$29,0,10*ROW('Sanitation Data'!H130)))</f>
        <v/>
      </c>
      <c r="DG136" s="353" t="str">
        <f ca="1">+IF(OFFSET('Sanitation Data'!$H$30,0,10*ROW('Sanitation Data'!H130))="","",OFFSET('Sanitation Data'!$H$30,0,10*ROW('Sanitation Data'!H130)))</f>
        <v/>
      </c>
      <c r="DH136" s="353" t="str">
        <f ca="1">+IF(OFFSET('Sanitation Data'!$H$31,0,10*ROW('Sanitation Data'!H130))="","",OFFSET('Sanitation Data'!$H$31,0,10*ROW('Sanitation Data'!H130)))</f>
        <v/>
      </c>
      <c r="DI136" s="353" t="str">
        <f ca="1">+IF(OFFSET('Sanitation Data'!$H$32,0,10*ROW('Sanitation Data'!H130))="","",OFFSET('Sanitation Data'!$H$32,0,10*ROW('Sanitation Data'!H130)))</f>
        <v/>
      </c>
      <c r="DJ136" s="353" t="str">
        <f ca="1">+IF(OFFSET('Sanitation Data'!$I$28,0,10*ROW('Sanitation Data'!I130))="","",OFFSET('Sanitation Data'!$I$28,0,10*ROW('Sanitation Data'!I130)))</f>
        <v/>
      </c>
      <c r="DK136" s="353" t="str">
        <f ca="1">+IF(OFFSET('Sanitation Data'!$I$29,0,10*ROW('Sanitation Data'!I130))="","",OFFSET('Sanitation Data'!$I$29,0,10*ROW('Sanitation Data'!I130)))</f>
        <v/>
      </c>
      <c r="DL136" s="353" t="str">
        <f ca="1">+IF(OFFSET('Sanitation Data'!$I$30,0,10*ROW('Sanitation Data'!I130))="","",OFFSET('Sanitation Data'!$I$30,0,10*ROW('Sanitation Data'!I130)))</f>
        <v/>
      </c>
      <c r="DM136" s="353" t="str">
        <f ca="1">+IF(OFFSET('Sanitation Data'!$I$31,0,10*ROW('Sanitation Data'!I130))="","",OFFSET('Sanitation Data'!$I$31,0,10*ROW('Sanitation Data'!I130)))</f>
        <v/>
      </c>
      <c r="DN136" s="353" t="str">
        <f ca="1">+IF(OFFSET('Sanitation Data'!$I$32,0,10*ROW('Sanitation Data'!I130))="","",OFFSET('Sanitation Data'!$I$32,0,10*ROW('Sanitation Data'!I130)))</f>
        <v/>
      </c>
      <c r="DO136" s="353" t="str">
        <f ca="1">+IF(OFFSET('Hygiene Data'!$D$11,0,10*ROW('Hygiene Data'!D130))="","",OFFSET('Hygiene Data'!$D$11,0,10*ROW('Hygiene Data'!D130)))</f>
        <v/>
      </c>
      <c r="DP136" s="353" t="str">
        <f ca="1">+IF(OFFSET('Hygiene Data'!$D$12,0,10*ROW('Hygiene Data'!D130))="","",OFFSET('Hygiene Data'!$D$12,0,10*ROW('Hygiene Data'!D130)))</f>
        <v/>
      </c>
      <c r="DQ136" s="353" t="str">
        <f ca="1">+IF(OFFSET('Hygiene Data'!$D$13,0,10*ROW('Hygiene Data'!D130))="","",OFFSET('Hygiene Data'!$D$13,0,10*ROW('Hygiene Data'!D130)))</f>
        <v/>
      </c>
      <c r="DR136" s="353" t="str">
        <f ca="1">+IF(OFFSET('Hygiene Data'!$E$11,0,10*ROW('Hygiene Data'!E130))="","",OFFSET('Hygiene Data'!$E$11,0,10*ROW('Hygiene Data'!E130)))</f>
        <v/>
      </c>
      <c r="DS136" s="353" t="str">
        <f ca="1">+IF(OFFSET('Hygiene Data'!$E$12,0,10*ROW('Hygiene Data'!E130))="","",OFFSET('Hygiene Data'!$E$12,0,10*ROW('Hygiene Data'!E130)))</f>
        <v/>
      </c>
      <c r="DT136" s="353" t="str">
        <f ca="1">+IF(OFFSET('Hygiene Data'!$E$13,0,10*ROW('Hygiene Data'!E130))="","",OFFSET('Hygiene Data'!$E$13,0,10*ROW('Hygiene Data'!E130)))</f>
        <v/>
      </c>
      <c r="DU136" s="353" t="str">
        <f ca="1">+IF(OFFSET('Hygiene Data'!$F$11,0,10*ROW('Hygiene Data'!F130))="","",OFFSET('Hygiene Data'!$F$11,0,10*ROW('Hygiene Data'!F130)))</f>
        <v/>
      </c>
      <c r="DV136" s="353" t="str">
        <f ca="1">+IF(OFFSET('Hygiene Data'!$F$12,0,10*ROW('Hygiene Data'!F130))="","",OFFSET('Hygiene Data'!$F$12,0,10*ROW('Hygiene Data'!F130)))</f>
        <v/>
      </c>
      <c r="DW136" s="353" t="str">
        <f ca="1">+IF(OFFSET('Hygiene Data'!$F$13,0,10*ROW('Hygiene Data'!F130))="","",OFFSET('Hygiene Data'!$F$13,0,10*ROW('Hygiene Data'!F130)))</f>
        <v/>
      </c>
      <c r="DX136" s="353" t="str">
        <f ca="1">+IF(OFFSET('Hygiene Data'!$G$11,0,10*ROW('Hygiene Data'!G130))="","",OFFSET('Hygiene Data'!$G$11,0,10*ROW('Hygiene Data'!G130)))</f>
        <v/>
      </c>
      <c r="DY136" s="353" t="str">
        <f ca="1">+IF(OFFSET('Hygiene Data'!$G$12,0,10*ROW('Hygiene Data'!G130))="","",OFFSET('Hygiene Data'!$G$12,0,10*ROW('Hygiene Data'!G130)))</f>
        <v/>
      </c>
      <c r="DZ136" s="353" t="str">
        <f ca="1">+IF(OFFSET('Hygiene Data'!$G$13,0,10*ROW('Hygiene Data'!G130))="","",OFFSET('Hygiene Data'!$G$13,0,10*ROW('Hygiene Data'!G130)))</f>
        <v/>
      </c>
      <c r="EA136" s="353" t="str">
        <f ca="1">+IF(OFFSET('Hygiene Data'!$H$11,0,10*ROW('Hygiene Data'!H130))="","",OFFSET('Hygiene Data'!$H$11,0,10*ROW('Hygiene Data'!H130)))</f>
        <v/>
      </c>
      <c r="EB136" s="353" t="str">
        <f ca="1">+IF(OFFSET('Hygiene Data'!$H$12,0,10*ROW('Hygiene Data'!H130))="","",OFFSET('Hygiene Data'!$H$12,0,10*ROW('Hygiene Data'!H130)))</f>
        <v/>
      </c>
      <c r="EC136" s="353" t="str">
        <f ca="1">+IF(OFFSET('Hygiene Data'!$H$13,0,10*ROW('Hygiene Data'!H130))="","",OFFSET('Hygiene Data'!$H$13,0,10*ROW('Hygiene Data'!H130)))</f>
        <v/>
      </c>
      <c r="ED136" s="353" t="str">
        <f ca="1">+IF(OFFSET('Hygiene Data'!$I$11,0,10*ROW('Hygiene Data'!I130))="","",OFFSET('Hygiene Data'!$I$11,0,10*ROW('Hygiene Data'!I130)))</f>
        <v/>
      </c>
      <c r="EE136" s="353" t="str">
        <f ca="1">+IF(OFFSET('Hygiene Data'!$I$12,0,10*ROW('Hygiene Data'!I130))="","",OFFSET('Hygiene Data'!$I$12,0,10*ROW('Hygiene Data'!I130)))</f>
        <v/>
      </c>
      <c r="EF136" s="353" t="str">
        <f ca="1">+IF(OFFSET('Hygiene Data'!$I$13,0,10*ROW('Hygiene Data'!I130))="","",OFFSET('Hygiene Data'!$I$13,0,10*ROW('Hygiene Data'!I130)))</f>
        <v/>
      </c>
    </row>
    <row r="137" spans="1:136" x14ac:dyDescent="0.25">
      <c r="A137" s="462" t="str">
        <f ca="1">+IF(OFFSET('Water Data'!$B$2,0,10*ROW('Water Data'!E131))="","",OFFSET('Water Data'!$B$2,0,10*ROW('Water Data'!E131)))</f>
        <v/>
      </c>
      <c r="B137" s="46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89" t="str">
        <f t="shared" ca="1" si="2"/>
        <v/>
      </c>
      <c r="D137" s="49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6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3" t="str">
        <f ca="1">+IF(OFFSET('Water Data'!$D$27,0,10*ROW('Water Data'!D131))="","",OFFSET('Water Data'!$D$27,0,10*ROW('Water Data'!D131)))</f>
        <v/>
      </c>
      <c r="BT137" s="353" t="str">
        <f ca="1">+IF(OFFSET('Water Data'!$D$28,0,10*ROW('Water Data'!D131))="","",OFFSET('Water Data'!$D$28,0,10*ROW('Water Data'!D131)))</f>
        <v/>
      </c>
      <c r="BU137" s="353" t="str">
        <f ca="1">+IF(OFFSET('Water Data'!$D$29,0,10*ROW('Water Data'!D131))="","",OFFSET('Water Data'!$D$29,0,10*ROW('Water Data'!D131)))</f>
        <v/>
      </c>
      <c r="BV137" s="353" t="str">
        <f ca="1">+IF(OFFSET('Water Data'!$E$27,0,10*ROW('Water Data'!E131))="","",OFFSET('Water Data'!$E$27,0,10*ROW('Water Data'!E131)))</f>
        <v/>
      </c>
      <c r="BW137" s="353" t="str">
        <f ca="1">+IF(OFFSET('Water Data'!$E$28,0,10*ROW('Water Data'!E131))="","",OFFSET('Water Data'!$E$28,0,10*ROW('Water Data'!E131)))</f>
        <v/>
      </c>
      <c r="BX137" s="353" t="str">
        <f ca="1">+IF(OFFSET('Water Data'!$E$29,0,10*ROW('Water Data'!E131))="","",OFFSET('Water Data'!$E$29,0,10*ROW('Water Data'!E131)))</f>
        <v/>
      </c>
      <c r="BY137" s="353" t="str">
        <f ca="1">+IF(OFFSET('Water Data'!$F$27,0,10*ROW('Water Data'!F131))="","",OFFSET('Water Data'!$F$27,0,10*ROW('Water Data'!F131)))</f>
        <v/>
      </c>
      <c r="BZ137" s="353" t="str">
        <f ca="1">+IF(OFFSET('Water Data'!$F$28,0,10*ROW('Water Data'!F131))="","",OFFSET('Water Data'!$F$28,0,10*ROW('Water Data'!F131)))</f>
        <v/>
      </c>
      <c r="CA137" s="353" t="str">
        <f ca="1">+IF(OFFSET('Water Data'!$F$29,0,10*ROW('Water Data'!F131))="","",OFFSET('Water Data'!$F$29,0,10*ROW('Water Data'!F131)))</f>
        <v/>
      </c>
      <c r="CB137" s="353" t="str">
        <f ca="1">+IF(OFFSET('Water Data'!$G$27,0,10*ROW('Water Data'!G131))="","",OFFSET('Water Data'!$G$27,0,10*ROW('Water Data'!G131)))</f>
        <v/>
      </c>
      <c r="CC137" s="353" t="str">
        <f ca="1">+IF(OFFSET('Water Data'!$G$28,0,10*ROW('Water Data'!G131))="","",OFFSET('Water Data'!$G$28,0,10*ROW('Water Data'!G131)))</f>
        <v/>
      </c>
      <c r="CD137" s="353" t="str">
        <f ca="1">+IF(OFFSET('Water Data'!$G$29,0,10*ROW('Water Data'!G131))="","",OFFSET('Water Data'!$G$29,0,10*ROW('Water Data'!G131)))</f>
        <v/>
      </c>
      <c r="CE137" s="353" t="str">
        <f ca="1">+IF(OFFSET('Water Data'!$H$27,0,10*ROW('Water Data'!H131))="","",OFFSET('Water Data'!$H$27,0,10*ROW('Water Data'!H131)))</f>
        <v/>
      </c>
      <c r="CF137" s="353" t="str">
        <f ca="1">+IF(OFFSET('Water Data'!$H$28,0,10*ROW('Water Data'!H131))="","",OFFSET('Water Data'!$H$28,0,10*ROW('Water Data'!H131)))</f>
        <v/>
      </c>
      <c r="CG137" s="353" t="str">
        <f ca="1">+IF(OFFSET('Water Data'!$H$29,0,10*ROW('Water Data'!H131))="","",OFFSET('Water Data'!$H$29,0,10*ROW('Water Data'!H131)))</f>
        <v/>
      </c>
      <c r="CH137" s="353" t="str">
        <f ca="1">+IF(OFFSET('Water Data'!$I$27,0,10*ROW('Water Data'!I131))="","",OFFSET('Water Data'!$I$27,0,10*ROW('Water Data'!I131)))</f>
        <v/>
      </c>
      <c r="CI137" s="353" t="str">
        <f ca="1">+IF(OFFSET('Water Data'!$I$28,0,10*ROW('Water Data'!I131))="","",OFFSET('Water Data'!$I$28,0,10*ROW('Water Data'!I131)))</f>
        <v/>
      </c>
      <c r="CJ137" s="353" t="str">
        <f ca="1">+IF(OFFSET('Water Data'!$I$29,0,10*ROW('Water Data'!I131))="","",OFFSET('Water Data'!$I$29,0,10*ROW('Water Data'!I131)))</f>
        <v/>
      </c>
      <c r="CK137" s="353" t="str">
        <f ca="1">+IF(OFFSET('Sanitation Data'!$D$28,0,10*ROW('Sanitation Data'!D131))="","",OFFSET('Sanitation Data'!$D$28,0,10*ROW('Sanitation Data'!D131)))</f>
        <v/>
      </c>
      <c r="CL137" s="353" t="str">
        <f ca="1">+IF(OFFSET('Sanitation Data'!$D$29,0,10*ROW('Sanitation Data'!D131))="","",OFFSET('Sanitation Data'!$D$29,0,10*ROW('Sanitation Data'!D131)))</f>
        <v/>
      </c>
      <c r="CM137" s="353" t="str">
        <f ca="1">+IF(OFFSET('Sanitation Data'!$D$30,0,10*ROW('Sanitation Data'!D131))="","",OFFSET('Sanitation Data'!$D$30,0,10*ROW('Sanitation Data'!D131)))</f>
        <v/>
      </c>
      <c r="CN137" s="353" t="str">
        <f ca="1">+IF(OFFSET('Sanitation Data'!$D$31,0,10*ROW('Sanitation Data'!D131))="","",OFFSET('Sanitation Data'!$D$31,0,10*ROW('Sanitation Data'!D131)))</f>
        <v/>
      </c>
      <c r="CO137" s="353" t="str">
        <f ca="1">+IF(OFFSET('Sanitation Data'!$D$32,0,10*ROW('Sanitation Data'!D131))="","",OFFSET('Sanitation Data'!$D$32,0,10*ROW('Sanitation Data'!D131)))</f>
        <v/>
      </c>
      <c r="CP137" s="353" t="str">
        <f ca="1">+IF(OFFSET('Sanitation Data'!$E$28,0,10*ROW('Sanitation Data'!E131))="","",OFFSET('Sanitation Data'!$E$28,0,10*ROW('Sanitation Data'!E131)))</f>
        <v/>
      </c>
      <c r="CQ137" s="353" t="str">
        <f ca="1">+IF(OFFSET('Sanitation Data'!$E$29,0,10*ROW('Sanitation Data'!E131))="","",OFFSET('Sanitation Data'!$E$29,0,10*ROW('Sanitation Data'!E131)))</f>
        <v/>
      </c>
      <c r="CR137" s="353" t="str">
        <f ca="1">+IF(OFFSET('Sanitation Data'!$E$30,0,10*ROW('Sanitation Data'!E131))="","",OFFSET('Sanitation Data'!$E$30,0,10*ROW('Sanitation Data'!E131)))</f>
        <v/>
      </c>
      <c r="CS137" s="353" t="str">
        <f ca="1">+IF(OFFSET('Sanitation Data'!$E$31,0,10*ROW('Sanitation Data'!E131))="","",OFFSET('Sanitation Data'!$E$31,0,10*ROW('Sanitation Data'!E131)))</f>
        <v/>
      </c>
      <c r="CT137" s="353" t="str">
        <f ca="1">+IF(OFFSET('Sanitation Data'!$E$32,0,10*ROW('Sanitation Data'!E131))="","",OFFSET('Sanitation Data'!$E$32,0,10*ROW('Sanitation Data'!E131)))</f>
        <v/>
      </c>
      <c r="CU137" s="353" t="str">
        <f ca="1">+IF(OFFSET('Sanitation Data'!$F$28,0,10*ROW('Sanitation Data'!F131))="","",OFFSET('Sanitation Data'!$F$28,0,10*ROW('Sanitation Data'!F131)))</f>
        <v/>
      </c>
      <c r="CV137" s="353" t="str">
        <f ca="1">+IF(OFFSET('Sanitation Data'!$F$29,0,10*ROW('Sanitation Data'!F131))="","",OFFSET('Sanitation Data'!$F$29,0,10*ROW('Sanitation Data'!F131)))</f>
        <v/>
      </c>
      <c r="CW137" s="353" t="str">
        <f ca="1">+IF(OFFSET('Sanitation Data'!$F$30,0,10*ROW('Sanitation Data'!F131))="","",OFFSET('Sanitation Data'!$F$30,0,10*ROW('Sanitation Data'!F131)))</f>
        <v/>
      </c>
      <c r="CX137" s="353" t="str">
        <f ca="1">+IF(OFFSET('Sanitation Data'!$F$31,0,10*ROW('Sanitation Data'!F131))="","",OFFSET('Sanitation Data'!$F$31,0,10*ROW('Sanitation Data'!F131)))</f>
        <v/>
      </c>
      <c r="CY137" s="353" t="str">
        <f ca="1">+IF(OFFSET('Sanitation Data'!$F$32,0,10*ROW('Sanitation Data'!F131))="","",OFFSET('Sanitation Data'!$F$32,0,10*ROW('Sanitation Data'!F131)))</f>
        <v/>
      </c>
      <c r="CZ137" s="353" t="str">
        <f ca="1">+IF(OFFSET('Sanitation Data'!$G$28,0,10*ROW('Sanitation Data'!G131))="","",OFFSET('Sanitation Data'!$G$28,0,10*ROW('Sanitation Data'!G131)))</f>
        <v/>
      </c>
      <c r="DA137" s="353" t="str">
        <f ca="1">+IF(OFFSET('Sanitation Data'!$G$29,0,10*ROW('Sanitation Data'!G131))="","",OFFSET('Sanitation Data'!$G$29,0,10*ROW('Sanitation Data'!G131)))</f>
        <v/>
      </c>
      <c r="DB137" s="353" t="str">
        <f ca="1">+IF(OFFSET('Sanitation Data'!$G$30,0,10*ROW('Sanitation Data'!G131))="","",OFFSET('Sanitation Data'!$G$30,0,10*ROW('Sanitation Data'!G131)))</f>
        <v/>
      </c>
      <c r="DC137" s="353" t="str">
        <f ca="1">+IF(OFFSET('Sanitation Data'!$G$31,0,10*ROW('Sanitation Data'!G131))="","",OFFSET('Sanitation Data'!$G$31,0,10*ROW('Sanitation Data'!G131)))</f>
        <v/>
      </c>
      <c r="DD137" s="353" t="str">
        <f ca="1">+IF(OFFSET('Sanitation Data'!$G$32,0,10*ROW('Sanitation Data'!G131))="","",OFFSET('Sanitation Data'!$G$32,0,10*ROW('Sanitation Data'!G131)))</f>
        <v/>
      </c>
      <c r="DE137" s="353" t="str">
        <f ca="1">+IF(OFFSET('Sanitation Data'!$H$28,0,10*ROW('Sanitation Data'!H131))="","",OFFSET('Sanitation Data'!$H$28,0,10*ROW('Sanitation Data'!H131)))</f>
        <v/>
      </c>
      <c r="DF137" s="353" t="str">
        <f ca="1">+IF(OFFSET('Sanitation Data'!$H$29,0,10*ROW('Sanitation Data'!H131))="","",OFFSET('Sanitation Data'!$H$29,0,10*ROW('Sanitation Data'!H131)))</f>
        <v/>
      </c>
      <c r="DG137" s="353" t="str">
        <f ca="1">+IF(OFFSET('Sanitation Data'!$H$30,0,10*ROW('Sanitation Data'!H131))="","",OFFSET('Sanitation Data'!$H$30,0,10*ROW('Sanitation Data'!H131)))</f>
        <v/>
      </c>
      <c r="DH137" s="353" t="str">
        <f ca="1">+IF(OFFSET('Sanitation Data'!$H$31,0,10*ROW('Sanitation Data'!H131))="","",OFFSET('Sanitation Data'!$H$31,0,10*ROW('Sanitation Data'!H131)))</f>
        <v/>
      </c>
      <c r="DI137" s="353" t="str">
        <f ca="1">+IF(OFFSET('Sanitation Data'!$H$32,0,10*ROW('Sanitation Data'!H131))="","",OFFSET('Sanitation Data'!$H$32,0,10*ROW('Sanitation Data'!H131)))</f>
        <v/>
      </c>
      <c r="DJ137" s="353" t="str">
        <f ca="1">+IF(OFFSET('Sanitation Data'!$I$28,0,10*ROW('Sanitation Data'!I131))="","",OFFSET('Sanitation Data'!$I$28,0,10*ROW('Sanitation Data'!I131)))</f>
        <v/>
      </c>
      <c r="DK137" s="353" t="str">
        <f ca="1">+IF(OFFSET('Sanitation Data'!$I$29,0,10*ROW('Sanitation Data'!I131))="","",OFFSET('Sanitation Data'!$I$29,0,10*ROW('Sanitation Data'!I131)))</f>
        <v/>
      </c>
      <c r="DL137" s="353" t="str">
        <f ca="1">+IF(OFFSET('Sanitation Data'!$I$30,0,10*ROW('Sanitation Data'!I131))="","",OFFSET('Sanitation Data'!$I$30,0,10*ROW('Sanitation Data'!I131)))</f>
        <v/>
      </c>
      <c r="DM137" s="353" t="str">
        <f ca="1">+IF(OFFSET('Sanitation Data'!$I$31,0,10*ROW('Sanitation Data'!I131))="","",OFFSET('Sanitation Data'!$I$31,0,10*ROW('Sanitation Data'!I131)))</f>
        <v/>
      </c>
      <c r="DN137" s="353" t="str">
        <f ca="1">+IF(OFFSET('Sanitation Data'!$I$32,0,10*ROW('Sanitation Data'!I131))="","",OFFSET('Sanitation Data'!$I$32,0,10*ROW('Sanitation Data'!I131)))</f>
        <v/>
      </c>
      <c r="DO137" s="353" t="str">
        <f ca="1">+IF(OFFSET('Hygiene Data'!$D$11,0,10*ROW('Hygiene Data'!D131))="","",OFFSET('Hygiene Data'!$D$11,0,10*ROW('Hygiene Data'!D131)))</f>
        <v/>
      </c>
      <c r="DP137" s="353" t="str">
        <f ca="1">+IF(OFFSET('Hygiene Data'!$D$12,0,10*ROW('Hygiene Data'!D131))="","",OFFSET('Hygiene Data'!$D$12,0,10*ROW('Hygiene Data'!D131)))</f>
        <v/>
      </c>
      <c r="DQ137" s="353" t="str">
        <f ca="1">+IF(OFFSET('Hygiene Data'!$D$13,0,10*ROW('Hygiene Data'!D131))="","",OFFSET('Hygiene Data'!$D$13,0,10*ROW('Hygiene Data'!D131)))</f>
        <v/>
      </c>
      <c r="DR137" s="353" t="str">
        <f ca="1">+IF(OFFSET('Hygiene Data'!$E$11,0,10*ROW('Hygiene Data'!E131))="","",OFFSET('Hygiene Data'!$E$11,0,10*ROW('Hygiene Data'!E131)))</f>
        <v/>
      </c>
      <c r="DS137" s="353" t="str">
        <f ca="1">+IF(OFFSET('Hygiene Data'!$E$12,0,10*ROW('Hygiene Data'!E131))="","",OFFSET('Hygiene Data'!$E$12,0,10*ROW('Hygiene Data'!E131)))</f>
        <v/>
      </c>
      <c r="DT137" s="353" t="str">
        <f ca="1">+IF(OFFSET('Hygiene Data'!$E$13,0,10*ROW('Hygiene Data'!E131))="","",OFFSET('Hygiene Data'!$E$13,0,10*ROW('Hygiene Data'!E131)))</f>
        <v/>
      </c>
      <c r="DU137" s="353" t="str">
        <f ca="1">+IF(OFFSET('Hygiene Data'!$F$11,0,10*ROW('Hygiene Data'!F131))="","",OFFSET('Hygiene Data'!$F$11,0,10*ROW('Hygiene Data'!F131)))</f>
        <v/>
      </c>
      <c r="DV137" s="353" t="str">
        <f ca="1">+IF(OFFSET('Hygiene Data'!$F$12,0,10*ROW('Hygiene Data'!F131))="","",OFFSET('Hygiene Data'!$F$12,0,10*ROW('Hygiene Data'!F131)))</f>
        <v/>
      </c>
      <c r="DW137" s="353" t="str">
        <f ca="1">+IF(OFFSET('Hygiene Data'!$F$13,0,10*ROW('Hygiene Data'!F131))="","",OFFSET('Hygiene Data'!$F$13,0,10*ROW('Hygiene Data'!F131)))</f>
        <v/>
      </c>
      <c r="DX137" s="353" t="str">
        <f ca="1">+IF(OFFSET('Hygiene Data'!$G$11,0,10*ROW('Hygiene Data'!G131))="","",OFFSET('Hygiene Data'!$G$11,0,10*ROW('Hygiene Data'!G131)))</f>
        <v/>
      </c>
      <c r="DY137" s="353" t="str">
        <f ca="1">+IF(OFFSET('Hygiene Data'!$G$12,0,10*ROW('Hygiene Data'!G131))="","",OFFSET('Hygiene Data'!$G$12,0,10*ROW('Hygiene Data'!G131)))</f>
        <v/>
      </c>
      <c r="DZ137" s="353" t="str">
        <f ca="1">+IF(OFFSET('Hygiene Data'!$G$13,0,10*ROW('Hygiene Data'!G131))="","",OFFSET('Hygiene Data'!$G$13,0,10*ROW('Hygiene Data'!G131)))</f>
        <v/>
      </c>
      <c r="EA137" s="353" t="str">
        <f ca="1">+IF(OFFSET('Hygiene Data'!$H$11,0,10*ROW('Hygiene Data'!H131))="","",OFFSET('Hygiene Data'!$H$11,0,10*ROW('Hygiene Data'!H131)))</f>
        <v/>
      </c>
      <c r="EB137" s="353" t="str">
        <f ca="1">+IF(OFFSET('Hygiene Data'!$H$12,0,10*ROW('Hygiene Data'!H131))="","",OFFSET('Hygiene Data'!$H$12,0,10*ROW('Hygiene Data'!H131)))</f>
        <v/>
      </c>
      <c r="EC137" s="353" t="str">
        <f ca="1">+IF(OFFSET('Hygiene Data'!$H$13,0,10*ROW('Hygiene Data'!H131))="","",OFFSET('Hygiene Data'!$H$13,0,10*ROW('Hygiene Data'!H131)))</f>
        <v/>
      </c>
      <c r="ED137" s="353" t="str">
        <f ca="1">+IF(OFFSET('Hygiene Data'!$I$11,0,10*ROW('Hygiene Data'!I131))="","",OFFSET('Hygiene Data'!$I$11,0,10*ROW('Hygiene Data'!I131)))</f>
        <v/>
      </c>
      <c r="EE137" s="353" t="str">
        <f ca="1">+IF(OFFSET('Hygiene Data'!$I$12,0,10*ROW('Hygiene Data'!I131))="","",OFFSET('Hygiene Data'!$I$12,0,10*ROW('Hygiene Data'!I131)))</f>
        <v/>
      </c>
      <c r="EF137" s="353" t="str">
        <f ca="1">+IF(OFFSET('Hygiene Data'!$I$13,0,10*ROW('Hygiene Data'!I131))="","",OFFSET('Hygiene Data'!$I$13,0,10*ROW('Hygiene Data'!I131)))</f>
        <v/>
      </c>
    </row>
    <row r="138" spans="1:136" x14ac:dyDescent="0.25">
      <c r="A138" s="462" t="str">
        <f ca="1">+IF(OFFSET('Water Data'!$B$2,0,10*ROW('Water Data'!E132))="","",OFFSET('Water Data'!$B$2,0,10*ROW('Water Data'!E132)))</f>
        <v/>
      </c>
      <c r="B138" s="46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89" t="str">
        <f t="shared" ca="1" si="2"/>
        <v/>
      </c>
      <c r="D138" s="49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6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3" t="str">
        <f ca="1">+IF(OFFSET('Water Data'!$D$27,0,10*ROW('Water Data'!D132))="","",OFFSET('Water Data'!$D$27,0,10*ROW('Water Data'!D132)))</f>
        <v/>
      </c>
      <c r="BT138" s="353" t="str">
        <f ca="1">+IF(OFFSET('Water Data'!$D$28,0,10*ROW('Water Data'!D132))="","",OFFSET('Water Data'!$D$28,0,10*ROW('Water Data'!D132)))</f>
        <v/>
      </c>
      <c r="BU138" s="353" t="str">
        <f ca="1">+IF(OFFSET('Water Data'!$D$29,0,10*ROW('Water Data'!D132))="","",OFFSET('Water Data'!$D$29,0,10*ROW('Water Data'!D132)))</f>
        <v/>
      </c>
      <c r="BV138" s="353" t="str">
        <f ca="1">+IF(OFFSET('Water Data'!$E$27,0,10*ROW('Water Data'!E132))="","",OFFSET('Water Data'!$E$27,0,10*ROW('Water Data'!E132)))</f>
        <v/>
      </c>
      <c r="BW138" s="353" t="str">
        <f ca="1">+IF(OFFSET('Water Data'!$E$28,0,10*ROW('Water Data'!E132))="","",OFFSET('Water Data'!$E$28,0,10*ROW('Water Data'!E132)))</f>
        <v/>
      </c>
      <c r="BX138" s="353" t="str">
        <f ca="1">+IF(OFFSET('Water Data'!$E$29,0,10*ROW('Water Data'!E132))="","",OFFSET('Water Data'!$E$29,0,10*ROW('Water Data'!E132)))</f>
        <v/>
      </c>
      <c r="BY138" s="353" t="str">
        <f ca="1">+IF(OFFSET('Water Data'!$F$27,0,10*ROW('Water Data'!F132))="","",OFFSET('Water Data'!$F$27,0,10*ROW('Water Data'!F132)))</f>
        <v/>
      </c>
      <c r="BZ138" s="353" t="str">
        <f ca="1">+IF(OFFSET('Water Data'!$F$28,0,10*ROW('Water Data'!F132))="","",OFFSET('Water Data'!$F$28,0,10*ROW('Water Data'!F132)))</f>
        <v/>
      </c>
      <c r="CA138" s="353" t="str">
        <f ca="1">+IF(OFFSET('Water Data'!$F$29,0,10*ROW('Water Data'!F132))="","",OFFSET('Water Data'!$F$29,0,10*ROW('Water Data'!F132)))</f>
        <v/>
      </c>
      <c r="CB138" s="353" t="str">
        <f ca="1">+IF(OFFSET('Water Data'!$G$27,0,10*ROW('Water Data'!G132))="","",OFFSET('Water Data'!$G$27,0,10*ROW('Water Data'!G132)))</f>
        <v/>
      </c>
      <c r="CC138" s="353" t="str">
        <f ca="1">+IF(OFFSET('Water Data'!$G$28,0,10*ROW('Water Data'!G132))="","",OFFSET('Water Data'!$G$28,0,10*ROW('Water Data'!G132)))</f>
        <v/>
      </c>
      <c r="CD138" s="353" t="str">
        <f ca="1">+IF(OFFSET('Water Data'!$G$29,0,10*ROW('Water Data'!G132))="","",OFFSET('Water Data'!$G$29,0,10*ROW('Water Data'!G132)))</f>
        <v/>
      </c>
      <c r="CE138" s="353" t="str">
        <f ca="1">+IF(OFFSET('Water Data'!$H$27,0,10*ROW('Water Data'!H132))="","",OFFSET('Water Data'!$H$27,0,10*ROW('Water Data'!H132)))</f>
        <v/>
      </c>
      <c r="CF138" s="353" t="str">
        <f ca="1">+IF(OFFSET('Water Data'!$H$28,0,10*ROW('Water Data'!H132))="","",OFFSET('Water Data'!$H$28,0,10*ROW('Water Data'!H132)))</f>
        <v/>
      </c>
      <c r="CG138" s="353" t="str">
        <f ca="1">+IF(OFFSET('Water Data'!$H$29,0,10*ROW('Water Data'!H132))="","",OFFSET('Water Data'!$H$29,0,10*ROW('Water Data'!H132)))</f>
        <v/>
      </c>
      <c r="CH138" s="353" t="str">
        <f ca="1">+IF(OFFSET('Water Data'!$I$27,0,10*ROW('Water Data'!I132))="","",OFFSET('Water Data'!$I$27,0,10*ROW('Water Data'!I132)))</f>
        <v/>
      </c>
      <c r="CI138" s="353" t="str">
        <f ca="1">+IF(OFFSET('Water Data'!$I$28,0,10*ROW('Water Data'!I132))="","",OFFSET('Water Data'!$I$28,0,10*ROW('Water Data'!I132)))</f>
        <v/>
      </c>
      <c r="CJ138" s="353" t="str">
        <f ca="1">+IF(OFFSET('Water Data'!$I$29,0,10*ROW('Water Data'!I132))="","",OFFSET('Water Data'!$I$29,0,10*ROW('Water Data'!I132)))</f>
        <v/>
      </c>
      <c r="CK138" s="353" t="str">
        <f ca="1">+IF(OFFSET('Sanitation Data'!$D$28,0,10*ROW('Sanitation Data'!D132))="","",OFFSET('Sanitation Data'!$D$28,0,10*ROW('Sanitation Data'!D132)))</f>
        <v/>
      </c>
      <c r="CL138" s="353" t="str">
        <f ca="1">+IF(OFFSET('Sanitation Data'!$D$29,0,10*ROW('Sanitation Data'!D132))="","",OFFSET('Sanitation Data'!$D$29,0,10*ROW('Sanitation Data'!D132)))</f>
        <v/>
      </c>
      <c r="CM138" s="353" t="str">
        <f ca="1">+IF(OFFSET('Sanitation Data'!$D$30,0,10*ROW('Sanitation Data'!D132))="","",OFFSET('Sanitation Data'!$D$30,0,10*ROW('Sanitation Data'!D132)))</f>
        <v/>
      </c>
      <c r="CN138" s="353" t="str">
        <f ca="1">+IF(OFFSET('Sanitation Data'!$D$31,0,10*ROW('Sanitation Data'!D132))="","",OFFSET('Sanitation Data'!$D$31,0,10*ROW('Sanitation Data'!D132)))</f>
        <v/>
      </c>
      <c r="CO138" s="353" t="str">
        <f ca="1">+IF(OFFSET('Sanitation Data'!$D$32,0,10*ROW('Sanitation Data'!D132))="","",OFFSET('Sanitation Data'!$D$32,0,10*ROW('Sanitation Data'!D132)))</f>
        <v/>
      </c>
      <c r="CP138" s="353" t="str">
        <f ca="1">+IF(OFFSET('Sanitation Data'!$E$28,0,10*ROW('Sanitation Data'!E132))="","",OFFSET('Sanitation Data'!$E$28,0,10*ROW('Sanitation Data'!E132)))</f>
        <v/>
      </c>
      <c r="CQ138" s="353" t="str">
        <f ca="1">+IF(OFFSET('Sanitation Data'!$E$29,0,10*ROW('Sanitation Data'!E132))="","",OFFSET('Sanitation Data'!$E$29,0,10*ROW('Sanitation Data'!E132)))</f>
        <v/>
      </c>
      <c r="CR138" s="353" t="str">
        <f ca="1">+IF(OFFSET('Sanitation Data'!$E$30,0,10*ROW('Sanitation Data'!E132))="","",OFFSET('Sanitation Data'!$E$30,0,10*ROW('Sanitation Data'!E132)))</f>
        <v/>
      </c>
      <c r="CS138" s="353" t="str">
        <f ca="1">+IF(OFFSET('Sanitation Data'!$E$31,0,10*ROW('Sanitation Data'!E132))="","",OFFSET('Sanitation Data'!$E$31,0,10*ROW('Sanitation Data'!E132)))</f>
        <v/>
      </c>
      <c r="CT138" s="353" t="str">
        <f ca="1">+IF(OFFSET('Sanitation Data'!$E$32,0,10*ROW('Sanitation Data'!E132))="","",OFFSET('Sanitation Data'!$E$32,0,10*ROW('Sanitation Data'!E132)))</f>
        <v/>
      </c>
      <c r="CU138" s="353" t="str">
        <f ca="1">+IF(OFFSET('Sanitation Data'!$F$28,0,10*ROW('Sanitation Data'!F132))="","",OFFSET('Sanitation Data'!$F$28,0,10*ROW('Sanitation Data'!F132)))</f>
        <v/>
      </c>
      <c r="CV138" s="353" t="str">
        <f ca="1">+IF(OFFSET('Sanitation Data'!$F$29,0,10*ROW('Sanitation Data'!F132))="","",OFFSET('Sanitation Data'!$F$29,0,10*ROW('Sanitation Data'!F132)))</f>
        <v/>
      </c>
      <c r="CW138" s="353" t="str">
        <f ca="1">+IF(OFFSET('Sanitation Data'!$F$30,0,10*ROW('Sanitation Data'!F132))="","",OFFSET('Sanitation Data'!$F$30,0,10*ROW('Sanitation Data'!F132)))</f>
        <v/>
      </c>
      <c r="CX138" s="353" t="str">
        <f ca="1">+IF(OFFSET('Sanitation Data'!$F$31,0,10*ROW('Sanitation Data'!F132))="","",OFFSET('Sanitation Data'!$F$31,0,10*ROW('Sanitation Data'!F132)))</f>
        <v/>
      </c>
      <c r="CY138" s="353" t="str">
        <f ca="1">+IF(OFFSET('Sanitation Data'!$F$32,0,10*ROW('Sanitation Data'!F132))="","",OFFSET('Sanitation Data'!$F$32,0,10*ROW('Sanitation Data'!F132)))</f>
        <v/>
      </c>
      <c r="CZ138" s="353" t="str">
        <f ca="1">+IF(OFFSET('Sanitation Data'!$G$28,0,10*ROW('Sanitation Data'!G132))="","",OFFSET('Sanitation Data'!$G$28,0,10*ROW('Sanitation Data'!G132)))</f>
        <v/>
      </c>
      <c r="DA138" s="353" t="str">
        <f ca="1">+IF(OFFSET('Sanitation Data'!$G$29,0,10*ROW('Sanitation Data'!G132))="","",OFFSET('Sanitation Data'!$G$29,0,10*ROW('Sanitation Data'!G132)))</f>
        <v/>
      </c>
      <c r="DB138" s="353" t="str">
        <f ca="1">+IF(OFFSET('Sanitation Data'!$G$30,0,10*ROW('Sanitation Data'!G132))="","",OFFSET('Sanitation Data'!$G$30,0,10*ROW('Sanitation Data'!G132)))</f>
        <v/>
      </c>
      <c r="DC138" s="353" t="str">
        <f ca="1">+IF(OFFSET('Sanitation Data'!$G$31,0,10*ROW('Sanitation Data'!G132))="","",OFFSET('Sanitation Data'!$G$31,0,10*ROW('Sanitation Data'!G132)))</f>
        <v/>
      </c>
      <c r="DD138" s="353" t="str">
        <f ca="1">+IF(OFFSET('Sanitation Data'!$G$32,0,10*ROW('Sanitation Data'!G132))="","",OFFSET('Sanitation Data'!$G$32,0,10*ROW('Sanitation Data'!G132)))</f>
        <v/>
      </c>
      <c r="DE138" s="353" t="str">
        <f ca="1">+IF(OFFSET('Sanitation Data'!$H$28,0,10*ROW('Sanitation Data'!H132))="","",OFFSET('Sanitation Data'!$H$28,0,10*ROW('Sanitation Data'!H132)))</f>
        <v/>
      </c>
      <c r="DF138" s="353" t="str">
        <f ca="1">+IF(OFFSET('Sanitation Data'!$H$29,0,10*ROW('Sanitation Data'!H132))="","",OFFSET('Sanitation Data'!$H$29,0,10*ROW('Sanitation Data'!H132)))</f>
        <v/>
      </c>
      <c r="DG138" s="353" t="str">
        <f ca="1">+IF(OFFSET('Sanitation Data'!$H$30,0,10*ROW('Sanitation Data'!H132))="","",OFFSET('Sanitation Data'!$H$30,0,10*ROW('Sanitation Data'!H132)))</f>
        <v/>
      </c>
      <c r="DH138" s="353" t="str">
        <f ca="1">+IF(OFFSET('Sanitation Data'!$H$31,0,10*ROW('Sanitation Data'!H132))="","",OFFSET('Sanitation Data'!$H$31,0,10*ROW('Sanitation Data'!H132)))</f>
        <v/>
      </c>
      <c r="DI138" s="353" t="str">
        <f ca="1">+IF(OFFSET('Sanitation Data'!$H$32,0,10*ROW('Sanitation Data'!H132))="","",OFFSET('Sanitation Data'!$H$32,0,10*ROW('Sanitation Data'!H132)))</f>
        <v/>
      </c>
      <c r="DJ138" s="353" t="str">
        <f ca="1">+IF(OFFSET('Sanitation Data'!$I$28,0,10*ROW('Sanitation Data'!I132))="","",OFFSET('Sanitation Data'!$I$28,0,10*ROW('Sanitation Data'!I132)))</f>
        <v/>
      </c>
      <c r="DK138" s="353" t="str">
        <f ca="1">+IF(OFFSET('Sanitation Data'!$I$29,0,10*ROW('Sanitation Data'!I132))="","",OFFSET('Sanitation Data'!$I$29,0,10*ROW('Sanitation Data'!I132)))</f>
        <v/>
      </c>
      <c r="DL138" s="353" t="str">
        <f ca="1">+IF(OFFSET('Sanitation Data'!$I$30,0,10*ROW('Sanitation Data'!I132))="","",OFFSET('Sanitation Data'!$I$30,0,10*ROW('Sanitation Data'!I132)))</f>
        <v/>
      </c>
      <c r="DM138" s="353" t="str">
        <f ca="1">+IF(OFFSET('Sanitation Data'!$I$31,0,10*ROW('Sanitation Data'!I132))="","",OFFSET('Sanitation Data'!$I$31,0,10*ROW('Sanitation Data'!I132)))</f>
        <v/>
      </c>
      <c r="DN138" s="353" t="str">
        <f ca="1">+IF(OFFSET('Sanitation Data'!$I$32,0,10*ROW('Sanitation Data'!I132))="","",OFFSET('Sanitation Data'!$I$32,0,10*ROW('Sanitation Data'!I132)))</f>
        <v/>
      </c>
      <c r="DO138" s="353" t="str">
        <f ca="1">+IF(OFFSET('Hygiene Data'!$D$11,0,10*ROW('Hygiene Data'!D132))="","",OFFSET('Hygiene Data'!$D$11,0,10*ROW('Hygiene Data'!D132)))</f>
        <v/>
      </c>
      <c r="DP138" s="353" t="str">
        <f ca="1">+IF(OFFSET('Hygiene Data'!$D$12,0,10*ROW('Hygiene Data'!D132))="","",OFFSET('Hygiene Data'!$D$12,0,10*ROW('Hygiene Data'!D132)))</f>
        <v/>
      </c>
      <c r="DQ138" s="353" t="str">
        <f ca="1">+IF(OFFSET('Hygiene Data'!$D$13,0,10*ROW('Hygiene Data'!D132))="","",OFFSET('Hygiene Data'!$D$13,0,10*ROW('Hygiene Data'!D132)))</f>
        <v/>
      </c>
      <c r="DR138" s="353" t="str">
        <f ca="1">+IF(OFFSET('Hygiene Data'!$E$11,0,10*ROW('Hygiene Data'!E132))="","",OFFSET('Hygiene Data'!$E$11,0,10*ROW('Hygiene Data'!E132)))</f>
        <v/>
      </c>
      <c r="DS138" s="353" t="str">
        <f ca="1">+IF(OFFSET('Hygiene Data'!$E$12,0,10*ROW('Hygiene Data'!E132))="","",OFFSET('Hygiene Data'!$E$12,0,10*ROW('Hygiene Data'!E132)))</f>
        <v/>
      </c>
      <c r="DT138" s="353" t="str">
        <f ca="1">+IF(OFFSET('Hygiene Data'!$E$13,0,10*ROW('Hygiene Data'!E132))="","",OFFSET('Hygiene Data'!$E$13,0,10*ROW('Hygiene Data'!E132)))</f>
        <v/>
      </c>
      <c r="DU138" s="353" t="str">
        <f ca="1">+IF(OFFSET('Hygiene Data'!$F$11,0,10*ROW('Hygiene Data'!F132))="","",OFFSET('Hygiene Data'!$F$11,0,10*ROW('Hygiene Data'!F132)))</f>
        <v/>
      </c>
      <c r="DV138" s="353" t="str">
        <f ca="1">+IF(OFFSET('Hygiene Data'!$F$12,0,10*ROW('Hygiene Data'!F132))="","",OFFSET('Hygiene Data'!$F$12,0,10*ROW('Hygiene Data'!F132)))</f>
        <v/>
      </c>
      <c r="DW138" s="353" t="str">
        <f ca="1">+IF(OFFSET('Hygiene Data'!$F$13,0,10*ROW('Hygiene Data'!F132))="","",OFFSET('Hygiene Data'!$F$13,0,10*ROW('Hygiene Data'!F132)))</f>
        <v/>
      </c>
      <c r="DX138" s="353" t="str">
        <f ca="1">+IF(OFFSET('Hygiene Data'!$G$11,0,10*ROW('Hygiene Data'!G132))="","",OFFSET('Hygiene Data'!$G$11,0,10*ROW('Hygiene Data'!G132)))</f>
        <v/>
      </c>
      <c r="DY138" s="353" t="str">
        <f ca="1">+IF(OFFSET('Hygiene Data'!$G$12,0,10*ROW('Hygiene Data'!G132))="","",OFFSET('Hygiene Data'!$G$12,0,10*ROW('Hygiene Data'!G132)))</f>
        <v/>
      </c>
      <c r="DZ138" s="353" t="str">
        <f ca="1">+IF(OFFSET('Hygiene Data'!$G$13,0,10*ROW('Hygiene Data'!G132))="","",OFFSET('Hygiene Data'!$G$13,0,10*ROW('Hygiene Data'!G132)))</f>
        <v/>
      </c>
      <c r="EA138" s="353" t="str">
        <f ca="1">+IF(OFFSET('Hygiene Data'!$H$11,0,10*ROW('Hygiene Data'!H132))="","",OFFSET('Hygiene Data'!$H$11,0,10*ROW('Hygiene Data'!H132)))</f>
        <v/>
      </c>
      <c r="EB138" s="353" t="str">
        <f ca="1">+IF(OFFSET('Hygiene Data'!$H$12,0,10*ROW('Hygiene Data'!H132))="","",OFFSET('Hygiene Data'!$H$12,0,10*ROW('Hygiene Data'!H132)))</f>
        <v/>
      </c>
      <c r="EC138" s="353" t="str">
        <f ca="1">+IF(OFFSET('Hygiene Data'!$H$13,0,10*ROW('Hygiene Data'!H132))="","",OFFSET('Hygiene Data'!$H$13,0,10*ROW('Hygiene Data'!H132)))</f>
        <v/>
      </c>
      <c r="ED138" s="353" t="str">
        <f ca="1">+IF(OFFSET('Hygiene Data'!$I$11,0,10*ROW('Hygiene Data'!I132))="","",OFFSET('Hygiene Data'!$I$11,0,10*ROW('Hygiene Data'!I132)))</f>
        <v/>
      </c>
      <c r="EE138" s="353" t="str">
        <f ca="1">+IF(OFFSET('Hygiene Data'!$I$12,0,10*ROW('Hygiene Data'!I132))="","",OFFSET('Hygiene Data'!$I$12,0,10*ROW('Hygiene Data'!I132)))</f>
        <v/>
      </c>
      <c r="EF138" s="353" t="str">
        <f ca="1">+IF(OFFSET('Hygiene Data'!$I$13,0,10*ROW('Hygiene Data'!I132))="","",OFFSET('Hygiene Data'!$I$13,0,10*ROW('Hygiene Data'!I132)))</f>
        <v/>
      </c>
    </row>
    <row r="139" spans="1:136" x14ac:dyDescent="0.25">
      <c r="A139" s="462" t="str">
        <f ca="1">+IF(OFFSET('Water Data'!$B$2,0,10*ROW('Water Data'!E133))="","",OFFSET('Water Data'!$B$2,0,10*ROW('Water Data'!E133)))</f>
        <v/>
      </c>
      <c r="B139" s="46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89" t="str">
        <f t="shared" ca="1" si="2"/>
        <v/>
      </c>
      <c r="D139" s="49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6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3" t="str">
        <f ca="1">+IF(OFFSET('Water Data'!$D$27,0,10*ROW('Water Data'!D133))="","",OFFSET('Water Data'!$D$27,0,10*ROW('Water Data'!D133)))</f>
        <v/>
      </c>
      <c r="BT139" s="353" t="str">
        <f ca="1">+IF(OFFSET('Water Data'!$D$28,0,10*ROW('Water Data'!D133))="","",OFFSET('Water Data'!$D$28,0,10*ROW('Water Data'!D133)))</f>
        <v/>
      </c>
      <c r="BU139" s="353" t="str">
        <f ca="1">+IF(OFFSET('Water Data'!$D$29,0,10*ROW('Water Data'!D133))="","",OFFSET('Water Data'!$D$29,0,10*ROW('Water Data'!D133)))</f>
        <v/>
      </c>
      <c r="BV139" s="353" t="str">
        <f ca="1">+IF(OFFSET('Water Data'!$E$27,0,10*ROW('Water Data'!E133))="","",OFFSET('Water Data'!$E$27,0,10*ROW('Water Data'!E133)))</f>
        <v/>
      </c>
      <c r="BW139" s="353" t="str">
        <f ca="1">+IF(OFFSET('Water Data'!$E$28,0,10*ROW('Water Data'!E133))="","",OFFSET('Water Data'!$E$28,0,10*ROW('Water Data'!E133)))</f>
        <v/>
      </c>
      <c r="BX139" s="353" t="str">
        <f ca="1">+IF(OFFSET('Water Data'!$E$29,0,10*ROW('Water Data'!E133))="","",OFFSET('Water Data'!$E$29,0,10*ROW('Water Data'!E133)))</f>
        <v/>
      </c>
      <c r="BY139" s="353" t="str">
        <f ca="1">+IF(OFFSET('Water Data'!$F$27,0,10*ROW('Water Data'!F133))="","",OFFSET('Water Data'!$F$27,0,10*ROW('Water Data'!F133)))</f>
        <v/>
      </c>
      <c r="BZ139" s="353" t="str">
        <f ca="1">+IF(OFFSET('Water Data'!$F$28,0,10*ROW('Water Data'!F133))="","",OFFSET('Water Data'!$F$28,0,10*ROW('Water Data'!F133)))</f>
        <v/>
      </c>
      <c r="CA139" s="353" t="str">
        <f ca="1">+IF(OFFSET('Water Data'!$F$29,0,10*ROW('Water Data'!F133))="","",OFFSET('Water Data'!$F$29,0,10*ROW('Water Data'!F133)))</f>
        <v/>
      </c>
      <c r="CB139" s="353" t="str">
        <f ca="1">+IF(OFFSET('Water Data'!$G$27,0,10*ROW('Water Data'!G133))="","",OFFSET('Water Data'!$G$27,0,10*ROW('Water Data'!G133)))</f>
        <v/>
      </c>
      <c r="CC139" s="353" t="str">
        <f ca="1">+IF(OFFSET('Water Data'!$G$28,0,10*ROW('Water Data'!G133))="","",OFFSET('Water Data'!$G$28,0,10*ROW('Water Data'!G133)))</f>
        <v/>
      </c>
      <c r="CD139" s="353" t="str">
        <f ca="1">+IF(OFFSET('Water Data'!$G$29,0,10*ROW('Water Data'!G133))="","",OFFSET('Water Data'!$G$29,0,10*ROW('Water Data'!G133)))</f>
        <v/>
      </c>
      <c r="CE139" s="353" t="str">
        <f ca="1">+IF(OFFSET('Water Data'!$H$27,0,10*ROW('Water Data'!H133))="","",OFFSET('Water Data'!$H$27,0,10*ROW('Water Data'!H133)))</f>
        <v/>
      </c>
      <c r="CF139" s="353" t="str">
        <f ca="1">+IF(OFFSET('Water Data'!$H$28,0,10*ROW('Water Data'!H133))="","",OFFSET('Water Data'!$H$28,0,10*ROW('Water Data'!H133)))</f>
        <v/>
      </c>
      <c r="CG139" s="353" t="str">
        <f ca="1">+IF(OFFSET('Water Data'!$H$29,0,10*ROW('Water Data'!H133))="","",OFFSET('Water Data'!$H$29,0,10*ROW('Water Data'!H133)))</f>
        <v/>
      </c>
      <c r="CH139" s="353" t="str">
        <f ca="1">+IF(OFFSET('Water Data'!$I$27,0,10*ROW('Water Data'!I133))="","",OFFSET('Water Data'!$I$27,0,10*ROW('Water Data'!I133)))</f>
        <v/>
      </c>
      <c r="CI139" s="353" t="str">
        <f ca="1">+IF(OFFSET('Water Data'!$I$28,0,10*ROW('Water Data'!I133))="","",OFFSET('Water Data'!$I$28,0,10*ROW('Water Data'!I133)))</f>
        <v/>
      </c>
      <c r="CJ139" s="353" t="str">
        <f ca="1">+IF(OFFSET('Water Data'!$I$29,0,10*ROW('Water Data'!I133))="","",OFFSET('Water Data'!$I$29,0,10*ROW('Water Data'!I133)))</f>
        <v/>
      </c>
      <c r="CK139" s="353" t="str">
        <f ca="1">+IF(OFFSET('Sanitation Data'!$D$28,0,10*ROW('Sanitation Data'!D133))="","",OFFSET('Sanitation Data'!$D$28,0,10*ROW('Sanitation Data'!D133)))</f>
        <v/>
      </c>
      <c r="CL139" s="353" t="str">
        <f ca="1">+IF(OFFSET('Sanitation Data'!$D$29,0,10*ROW('Sanitation Data'!D133))="","",OFFSET('Sanitation Data'!$D$29,0,10*ROW('Sanitation Data'!D133)))</f>
        <v/>
      </c>
      <c r="CM139" s="353" t="str">
        <f ca="1">+IF(OFFSET('Sanitation Data'!$D$30,0,10*ROW('Sanitation Data'!D133))="","",OFFSET('Sanitation Data'!$D$30,0,10*ROW('Sanitation Data'!D133)))</f>
        <v/>
      </c>
      <c r="CN139" s="353" t="str">
        <f ca="1">+IF(OFFSET('Sanitation Data'!$D$31,0,10*ROW('Sanitation Data'!D133))="","",OFFSET('Sanitation Data'!$D$31,0,10*ROW('Sanitation Data'!D133)))</f>
        <v/>
      </c>
      <c r="CO139" s="353" t="str">
        <f ca="1">+IF(OFFSET('Sanitation Data'!$D$32,0,10*ROW('Sanitation Data'!D133))="","",OFFSET('Sanitation Data'!$D$32,0,10*ROW('Sanitation Data'!D133)))</f>
        <v/>
      </c>
      <c r="CP139" s="353" t="str">
        <f ca="1">+IF(OFFSET('Sanitation Data'!$E$28,0,10*ROW('Sanitation Data'!E133))="","",OFFSET('Sanitation Data'!$E$28,0,10*ROW('Sanitation Data'!E133)))</f>
        <v/>
      </c>
      <c r="CQ139" s="353" t="str">
        <f ca="1">+IF(OFFSET('Sanitation Data'!$E$29,0,10*ROW('Sanitation Data'!E133))="","",OFFSET('Sanitation Data'!$E$29,0,10*ROW('Sanitation Data'!E133)))</f>
        <v/>
      </c>
      <c r="CR139" s="353" t="str">
        <f ca="1">+IF(OFFSET('Sanitation Data'!$E$30,0,10*ROW('Sanitation Data'!E133))="","",OFFSET('Sanitation Data'!$E$30,0,10*ROW('Sanitation Data'!E133)))</f>
        <v/>
      </c>
      <c r="CS139" s="353" t="str">
        <f ca="1">+IF(OFFSET('Sanitation Data'!$E$31,0,10*ROW('Sanitation Data'!E133))="","",OFFSET('Sanitation Data'!$E$31,0,10*ROW('Sanitation Data'!E133)))</f>
        <v/>
      </c>
      <c r="CT139" s="353" t="str">
        <f ca="1">+IF(OFFSET('Sanitation Data'!$E$32,0,10*ROW('Sanitation Data'!E133))="","",OFFSET('Sanitation Data'!$E$32,0,10*ROW('Sanitation Data'!E133)))</f>
        <v/>
      </c>
      <c r="CU139" s="353" t="str">
        <f ca="1">+IF(OFFSET('Sanitation Data'!$F$28,0,10*ROW('Sanitation Data'!F133))="","",OFFSET('Sanitation Data'!$F$28,0,10*ROW('Sanitation Data'!F133)))</f>
        <v/>
      </c>
      <c r="CV139" s="353" t="str">
        <f ca="1">+IF(OFFSET('Sanitation Data'!$F$29,0,10*ROW('Sanitation Data'!F133))="","",OFFSET('Sanitation Data'!$F$29,0,10*ROW('Sanitation Data'!F133)))</f>
        <v/>
      </c>
      <c r="CW139" s="353" t="str">
        <f ca="1">+IF(OFFSET('Sanitation Data'!$F$30,0,10*ROW('Sanitation Data'!F133))="","",OFFSET('Sanitation Data'!$F$30,0,10*ROW('Sanitation Data'!F133)))</f>
        <v/>
      </c>
      <c r="CX139" s="353" t="str">
        <f ca="1">+IF(OFFSET('Sanitation Data'!$F$31,0,10*ROW('Sanitation Data'!F133))="","",OFFSET('Sanitation Data'!$F$31,0,10*ROW('Sanitation Data'!F133)))</f>
        <v/>
      </c>
      <c r="CY139" s="353" t="str">
        <f ca="1">+IF(OFFSET('Sanitation Data'!$F$32,0,10*ROW('Sanitation Data'!F133))="","",OFFSET('Sanitation Data'!$F$32,0,10*ROW('Sanitation Data'!F133)))</f>
        <v/>
      </c>
      <c r="CZ139" s="353" t="str">
        <f ca="1">+IF(OFFSET('Sanitation Data'!$G$28,0,10*ROW('Sanitation Data'!G133))="","",OFFSET('Sanitation Data'!$G$28,0,10*ROW('Sanitation Data'!G133)))</f>
        <v/>
      </c>
      <c r="DA139" s="353" t="str">
        <f ca="1">+IF(OFFSET('Sanitation Data'!$G$29,0,10*ROW('Sanitation Data'!G133))="","",OFFSET('Sanitation Data'!$G$29,0,10*ROW('Sanitation Data'!G133)))</f>
        <v/>
      </c>
      <c r="DB139" s="353" t="str">
        <f ca="1">+IF(OFFSET('Sanitation Data'!$G$30,0,10*ROW('Sanitation Data'!G133))="","",OFFSET('Sanitation Data'!$G$30,0,10*ROW('Sanitation Data'!G133)))</f>
        <v/>
      </c>
      <c r="DC139" s="353" t="str">
        <f ca="1">+IF(OFFSET('Sanitation Data'!$G$31,0,10*ROW('Sanitation Data'!G133))="","",OFFSET('Sanitation Data'!$G$31,0,10*ROW('Sanitation Data'!G133)))</f>
        <v/>
      </c>
      <c r="DD139" s="353" t="str">
        <f ca="1">+IF(OFFSET('Sanitation Data'!$G$32,0,10*ROW('Sanitation Data'!G133))="","",OFFSET('Sanitation Data'!$G$32,0,10*ROW('Sanitation Data'!G133)))</f>
        <v/>
      </c>
      <c r="DE139" s="353" t="str">
        <f ca="1">+IF(OFFSET('Sanitation Data'!$H$28,0,10*ROW('Sanitation Data'!H133))="","",OFFSET('Sanitation Data'!$H$28,0,10*ROW('Sanitation Data'!H133)))</f>
        <v/>
      </c>
      <c r="DF139" s="353" t="str">
        <f ca="1">+IF(OFFSET('Sanitation Data'!$H$29,0,10*ROW('Sanitation Data'!H133))="","",OFFSET('Sanitation Data'!$H$29,0,10*ROW('Sanitation Data'!H133)))</f>
        <v/>
      </c>
      <c r="DG139" s="353" t="str">
        <f ca="1">+IF(OFFSET('Sanitation Data'!$H$30,0,10*ROW('Sanitation Data'!H133))="","",OFFSET('Sanitation Data'!$H$30,0,10*ROW('Sanitation Data'!H133)))</f>
        <v/>
      </c>
      <c r="DH139" s="353" t="str">
        <f ca="1">+IF(OFFSET('Sanitation Data'!$H$31,0,10*ROW('Sanitation Data'!H133))="","",OFFSET('Sanitation Data'!$H$31,0,10*ROW('Sanitation Data'!H133)))</f>
        <v/>
      </c>
      <c r="DI139" s="353" t="str">
        <f ca="1">+IF(OFFSET('Sanitation Data'!$H$32,0,10*ROW('Sanitation Data'!H133))="","",OFFSET('Sanitation Data'!$H$32,0,10*ROW('Sanitation Data'!H133)))</f>
        <v/>
      </c>
      <c r="DJ139" s="353" t="str">
        <f ca="1">+IF(OFFSET('Sanitation Data'!$I$28,0,10*ROW('Sanitation Data'!I133))="","",OFFSET('Sanitation Data'!$I$28,0,10*ROW('Sanitation Data'!I133)))</f>
        <v/>
      </c>
      <c r="DK139" s="353" t="str">
        <f ca="1">+IF(OFFSET('Sanitation Data'!$I$29,0,10*ROW('Sanitation Data'!I133))="","",OFFSET('Sanitation Data'!$I$29,0,10*ROW('Sanitation Data'!I133)))</f>
        <v/>
      </c>
      <c r="DL139" s="353" t="str">
        <f ca="1">+IF(OFFSET('Sanitation Data'!$I$30,0,10*ROW('Sanitation Data'!I133))="","",OFFSET('Sanitation Data'!$I$30,0,10*ROW('Sanitation Data'!I133)))</f>
        <v/>
      </c>
      <c r="DM139" s="353" t="str">
        <f ca="1">+IF(OFFSET('Sanitation Data'!$I$31,0,10*ROW('Sanitation Data'!I133))="","",OFFSET('Sanitation Data'!$I$31,0,10*ROW('Sanitation Data'!I133)))</f>
        <v/>
      </c>
      <c r="DN139" s="353" t="str">
        <f ca="1">+IF(OFFSET('Sanitation Data'!$I$32,0,10*ROW('Sanitation Data'!I133))="","",OFFSET('Sanitation Data'!$I$32,0,10*ROW('Sanitation Data'!I133)))</f>
        <v/>
      </c>
      <c r="DO139" s="353" t="str">
        <f ca="1">+IF(OFFSET('Hygiene Data'!$D$11,0,10*ROW('Hygiene Data'!D133))="","",OFFSET('Hygiene Data'!$D$11,0,10*ROW('Hygiene Data'!D133)))</f>
        <v/>
      </c>
      <c r="DP139" s="353" t="str">
        <f ca="1">+IF(OFFSET('Hygiene Data'!$D$12,0,10*ROW('Hygiene Data'!D133))="","",OFFSET('Hygiene Data'!$D$12,0,10*ROW('Hygiene Data'!D133)))</f>
        <v/>
      </c>
      <c r="DQ139" s="353" t="str">
        <f ca="1">+IF(OFFSET('Hygiene Data'!$D$13,0,10*ROW('Hygiene Data'!D133))="","",OFFSET('Hygiene Data'!$D$13,0,10*ROW('Hygiene Data'!D133)))</f>
        <v/>
      </c>
      <c r="DR139" s="353" t="str">
        <f ca="1">+IF(OFFSET('Hygiene Data'!$E$11,0,10*ROW('Hygiene Data'!E133))="","",OFFSET('Hygiene Data'!$E$11,0,10*ROW('Hygiene Data'!E133)))</f>
        <v/>
      </c>
      <c r="DS139" s="353" t="str">
        <f ca="1">+IF(OFFSET('Hygiene Data'!$E$12,0,10*ROW('Hygiene Data'!E133))="","",OFFSET('Hygiene Data'!$E$12,0,10*ROW('Hygiene Data'!E133)))</f>
        <v/>
      </c>
      <c r="DT139" s="353" t="str">
        <f ca="1">+IF(OFFSET('Hygiene Data'!$E$13,0,10*ROW('Hygiene Data'!E133))="","",OFFSET('Hygiene Data'!$E$13,0,10*ROW('Hygiene Data'!E133)))</f>
        <v/>
      </c>
      <c r="DU139" s="353" t="str">
        <f ca="1">+IF(OFFSET('Hygiene Data'!$F$11,0,10*ROW('Hygiene Data'!F133))="","",OFFSET('Hygiene Data'!$F$11,0,10*ROW('Hygiene Data'!F133)))</f>
        <v/>
      </c>
      <c r="DV139" s="353" t="str">
        <f ca="1">+IF(OFFSET('Hygiene Data'!$F$12,0,10*ROW('Hygiene Data'!F133))="","",OFFSET('Hygiene Data'!$F$12,0,10*ROW('Hygiene Data'!F133)))</f>
        <v/>
      </c>
      <c r="DW139" s="353" t="str">
        <f ca="1">+IF(OFFSET('Hygiene Data'!$F$13,0,10*ROW('Hygiene Data'!F133))="","",OFFSET('Hygiene Data'!$F$13,0,10*ROW('Hygiene Data'!F133)))</f>
        <v/>
      </c>
      <c r="DX139" s="353" t="str">
        <f ca="1">+IF(OFFSET('Hygiene Data'!$G$11,0,10*ROW('Hygiene Data'!G133))="","",OFFSET('Hygiene Data'!$G$11,0,10*ROW('Hygiene Data'!G133)))</f>
        <v/>
      </c>
      <c r="DY139" s="353" t="str">
        <f ca="1">+IF(OFFSET('Hygiene Data'!$G$12,0,10*ROW('Hygiene Data'!G133))="","",OFFSET('Hygiene Data'!$G$12,0,10*ROW('Hygiene Data'!G133)))</f>
        <v/>
      </c>
      <c r="DZ139" s="353" t="str">
        <f ca="1">+IF(OFFSET('Hygiene Data'!$G$13,0,10*ROW('Hygiene Data'!G133))="","",OFFSET('Hygiene Data'!$G$13,0,10*ROW('Hygiene Data'!G133)))</f>
        <v/>
      </c>
      <c r="EA139" s="353" t="str">
        <f ca="1">+IF(OFFSET('Hygiene Data'!$H$11,0,10*ROW('Hygiene Data'!H133))="","",OFFSET('Hygiene Data'!$H$11,0,10*ROW('Hygiene Data'!H133)))</f>
        <v/>
      </c>
      <c r="EB139" s="353" t="str">
        <f ca="1">+IF(OFFSET('Hygiene Data'!$H$12,0,10*ROW('Hygiene Data'!H133))="","",OFFSET('Hygiene Data'!$H$12,0,10*ROW('Hygiene Data'!H133)))</f>
        <v/>
      </c>
      <c r="EC139" s="353" t="str">
        <f ca="1">+IF(OFFSET('Hygiene Data'!$H$13,0,10*ROW('Hygiene Data'!H133))="","",OFFSET('Hygiene Data'!$H$13,0,10*ROW('Hygiene Data'!H133)))</f>
        <v/>
      </c>
      <c r="ED139" s="353" t="str">
        <f ca="1">+IF(OFFSET('Hygiene Data'!$I$11,0,10*ROW('Hygiene Data'!I133))="","",OFFSET('Hygiene Data'!$I$11,0,10*ROW('Hygiene Data'!I133)))</f>
        <v/>
      </c>
      <c r="EE139" s="353" t="str">
        <f ca="1">+IF(OFFSET('Hygiene Data'!$I$12,0,10*ROW('Hygiene Data'!I133))="","",OFFSET('Hygiene Data'!$I$12,0,10*ROW('Hygiene Data'!I133)))</f>
        <v/>
      </c>
      <c r="EF139" s="353" t="str">
        <f ca="1">+IF(OFFSET('Hygiene Data'!$I$13,0,10*ROW('Hygiene Data'!I133))="","",OFFSET('Hygiene Data'!$I$13,0,10*ROW('Hygiene Data'!I133)))</f>
        <v/>
      </c>
    </row>
    <row r="140" spans="1:136" x14ac:dyDescent="0.25">
      <c r="A140" s="462" t="str">
        <f ca="1">+IF(OFFSET('Water Data'!$B$2,0,10*ROW('Water Data'!E134))="","",OFFSET('Water Data'!$B$2,0,10*ROW('Water Data'!E134)))</f>
        <v/>
      </c>
      <c r="B140" s="46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89" t="str">
        <f t="shared" ca="1" si="2"/>
        <v/>
      </c>
      <c r="D140" s="49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6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3" t="str">
        <f ca="1">+IF(OFFSET('Water Data'!$D$27,0,10*ROW('Water Data'!D134))="","",OFFSET('Water Data'!$D$27,0,10*ROW('Water Data'!D134)))</f>
        <v/>
      </c>
      <c r="BT140" s="353" t="str">
        <f ca="1">+IF(OFFSET('Water Data'!$D$28,0,10*ROW('Water Data'!D134))="","",OFFSET('Water Data'!$D$28,0,10*ROW('Water Data'!D134)))</f>
        <v/>
      </c>
      <c r="BU140" s="353" t="str">
        <f ca="1">+IF(OFFSET('Water Data'!$D$29,0,10*ROW('Water Data'!D134))="","",OFFSET('Water Data'!$D$29,0,10*ROW('Water Data'!D134)))</f>
        <v/>
      </c>
      <c r="BV140" s="353" t="str">
        <f ca="1">+IF(OFFSET('Water Data'!$E$27,0,10*ROW('Water Data'!E134))="","",OFFSET('Water Data'!$E$27,0,10*ROW('Water Data'!E134)))</f>
        <v/>
      </c>
      <c r="BW140" s="353" t="str">
        <f ca="1">+IF(OFFSET('Water Data'!$E$28,0,10*ROW('Water Data'!E134))="","",OFFSET('Water Data'!$E$28,0,10*ROW('Water Data'!E134)))</f>
        <v/>
      </c>
      <c r="BX140" s="353" t="str">
        <f ca="1">+IF(OFFSET('Water Data'!$E$29,0,10*ROW('Water Data'!E134))="","",OFFSET('Water Data'!$E$29,0,10*ROW('Water Data'!E134)))</f>
        <v/>
      </c>
      <c r="BY140" s="353" t="str">
        <f ca="1">+IF(OFFSET('Water Data'!$F$27,0,10*ROW('Water Data'!F134))="","",OFFSET('Water Data'!$F$27,0,10*ROW('Water Data'!F134)))</f>
        <v/>
      </c>
      <c r="BZ140" s="353" t="str">
        <f ca="1">+IF(OFFSET('Water Data'!$F$28,0,10*ROW('Water Data'!F134))="","",OFFSET('Water Data'!$F$28,0,10*ROW('Water Data'!F134)))</f>
        <v/>
      </c>
      <c r="CA140" s="353" t="str">
        <f ca="1">+IF(OFFSET('Water Data'!$F$29,0,10*ROW('Water Data'!F134))="","",OFFSET('Water Data'!$F$29,0,10*ROW('Water Data'!F134)))</f>
        <v/>
      </c>
      <c r="CB140" s="353" t="str">
        <f ca="1">+IF(OFFSET('Water Data'!$G$27,0,10*ROW('Water Data'!G134))="","",OFFSET('Water Data'!$G$27,0,10*ROW('Water Data'!G134)))</f>
        <v/>
      </c>
      <c r="CC140" s="353" t="str">
        <f ca="1">+IF(OFFSET('Water Data'!$G$28,0,10*ROW('Water Data'!G134))="","",OFFSET('Water Data'!$G$28,0,10*ROW('Water Data'!G134)))</f>
        <v/>
      </c>
      <c r="CD140" s="353" t="str">
        <f ca="1">+IF(OFFSET('Water Data'!$G$29,0,10*ROW('Water Data'!G134))="","",OFFSET('Water Data'!$G$29,0,10*ROW('Water Data'!G134)))</f>
        <v/>
      </c>
      <c r="CE140" s="353" t="str">
        <f ca="1">+IF(OFFSET('Water Data'!$H$27,0,10*ROW('Water Data'!H134))="","",OFFSET('Water Data'!$H$27,0,10*ROW('Water Data'!H134)))</f>
        <v/>
      </c>
      <c r="CF140" s="353" t="str">
        <f ca="1">+IF(OFFSET('Water Data'!$H$28,0,10*ROW('Water Data'!H134))="","",OFFSET('Water Data'!$H$28,0,10*ROW('Water Data'!H134)))</f>
        <v/>
      </c>
      <c r="CG140" s="353" t="str">
        <f ca="1">+IF(OFFSET('Water Data'!$H$29,0,10*ROW('Water Data'!H134))="","",OFFSET('Water Data'!$H$29,0,10*ROW('Water Data'!H134)))</f>
        <v/>
      </c>
      <c r="CH140" s="353" t="str">
        <f ca="1">+IF(OFFSET('Water Data'!$I$27,0,10*ROW('Water Data'!I134))="","",OFFSET('Water Data'!$I$27,0,10*ROW('Water Data'!I134)))</f>
        <v/>
      </c>
      <c r="CI140" s="353" t="str">
        <f ca="1">+IF(OFFSET('Water Data'!$I$28,0,10*ROW('Water Data'!I134))="","",OFFSET('Water Data'!$I$28,0,10*ROW('Water Data'!I134)))</f>
        <v/>
      </c>
      <c r="CJ140" s="353" t="str">
        <f ca="1">+IF(OFFSET('Water Data'!$I$29,0,10*ROW('Water Data'!I134))="","",OFFSET('Water Data'!$I$29,0,10*ROW('Water Data'!I134)))</f>
        <v/>
      </c>
      <c r="CK140" s="353" t="str">
        <f ca="1">+IF(OFFSET('Sanitation Data'!$D$28,0,10*ROW('Sanitation Data'!D134))="","",OFFSET('Sanitation Data'!$D$28,0,10*ROW('Sanitation Data'!D134)))</f>
        <v/>
      </c>
      <c r="CL140" s="353" t="str">
        <f ca="1">+IF(OFFSET('Sanitation Data'!$D$29,0,10*ROW('Sanitation Data'!D134))="","",OFFSET('Sanitation Data'!$D$29,0,10*ROW('Sanitation Data'!D134)))</f>
        <v/>
      </c>
      <c r="CM140" s="353" t="str">
        <f ca="1">+IF(OFFSET('Sanitation Data'!$D$30,0,10*ROW('Sanitation Data'!D134))="","",OFFSET('Sanitation Data'!$D$30,0,10*ROW('Sanitation Data'!D134)))</f>
        <v/>
      </c>
      <c r="CN140" s="353" t="str">
        <f ca="1">+IF(OFFSET('Sanitation Data'!$D$31,0,10*ROW('Sanitation Data'!D134))="","",OFFSET('Sanitation Data'!$D$31,0,10*ROW('Sanitation Data'!D134)))</f>
        <v/>
      </c>
      <c r="CO140" s="353" t="str">
        <f ca="1">+IF(OFFSET('Sanitation Data'!$D$32,0,10*ROW('Sanitation Data'!D134))="","",OFFSET('Sanitation Data'!$D$32,0,10*ROW('Sanitation Data'!D134)))</f>
        <v/>
      </c>
      <c r="CP140" s="353" t="str">
        <f ca="1">+IF(OFFSET('Sanitation Data'!$E$28,0,10*ROW('Sanitation Data'!E134))="","",OFFSET('Sanitation Data'!$E$28,0,10*ROW('Sanitation Data'!E134)))</f>
        <v/>
      </c>
      <c r="CQ140" s="353" t="str">
        <f ca="1">+IF(OFFSET('Sanitation Data'!$E$29,0,10*ROW('Sanitation Data'!E134))="","",OFFSET('Sanitation Data'!$E$29,0,10*ROW('Sanitation Data'!E134)))</f>
        <v/>
      </c>
      <c r="CR140" s="353" t="str">
        <f ca="1">+IF(OFFSET('Sanitation Data'!$E$30,0,10*ROW('Sanitation Data'!E134))="","",OFFSET('Sanitation Data'!$E$30,0,10*ROW('Sanitation Data'!E134)))</f>
        <v/>
      </c>
      <c r="CS140" s="353" t="str">
        <f ca="1">+IF(OFFSET('Sanitation Data'!$E$31,0,10*ROW('Sanitation Data'!E134))="","",OFFSET('Sanitation Data'!$E$31,0,10*ROW('Sanitation Data'!E134)))</f>
        <v/>
      </c>
      <c r="CT140" s="353" t="str">
        <f ca="1">+IF(OFFSET('Sanitation Data'!$E$32,0,10*ROW('Sanitation Data'!E134))="","",OFFSET('Sanitation Data'!$E$32,0,10*ROW('Sanitation Data'!E134)))</f>
        <v/>
      </c>
      <c r="CU140" s="353" t="str">
        <f ca="1">+IF(OFFSET('Sanitation Data'!$F$28,0,10*ROW('Sanitation Data'!F134))="","",OFFSET('Sanitation Data'!$F$28,0,10*ROW('Sanitation Data'!F134)))</f>
        <v/>
      </c>
      <c r="CV140" s="353" t="str">
        <f ca="1">+IF(OFFSET('Sanitation Data'!$F$29,0,10*ROW('Sanitation Data'!F134))="","",OFFSET('Sanitation Data'!$F$29,0,10*ROW('Sanitation Data'!F134)))</f>
        <v/>
      </c>
      <c r="CW140" s="353" t="str">
        <f ca="1">+IF(OFFSET('Sanitation Data'!$F$30,0,10*ROW('Sanitation Data'!F134))="","",OFFSET('Sanitation Data'!$F$30,0,10*ROW('Sanitation Data'!F134)))</f>
        <v/>
      </c>
      <c r="CX140" s="353" t="str">
        <f ca="1">+IF(OFFSET('Sanitation Data'!$F$31,0,10*ROW('Sanitation Data'!F134))="","",OFFSET('Sanitation Data'!$F$31,0,10*ROW('Sanitation Data'!F134)))</f>
        <v/>
      </c>
      <c r="CY140" s="353" t="str">
        <f ca="1">+IF(OFFSET('Sanitation Data'!$F$32,0,10*ROW('Sanitation Data'!F134))="","",OFFSET('Sanitation Data'!$F$32,0,10*ROW('Sanitation Data'!F134)))</f>
        <v/>
      </c>
      <c r="CZ140" s="353" t="str">
        <f ca="1">+IF(OFFSET('Sanitation Data'!$G$28,0,10*ROW('Sanitation Data'!G134))="","",OFFSET('Sanitation Data'!$G$28,0,10*ROW('Sanitation Data'!G134)))</f>
        <v/>
      </c>
      <c r="DA140" s="353" t="str">
        <f ca="1">+IF(OFFSET('Sanitation Data'!$G$29,0,10*ROW('Sanitation Data'!G134))="","",OFFSET('Sanitation Data'!$G$29,0,10*ROW('Sanitation Data'!G134)))</f>
        <v/>
      </c>
      <c r="DB140" s="353" t="str">
        <f ca="1">+IF(OFFSET('Sanitation Data'!$G$30,0,10*ROW('Sanitation Data'!G134))="","",OFFSET('Sanitation Data'!$G$30,0,10*ROW('Sanitation Data'!G134)))</f>
        <v/>
      </c>
      <c r="DC140" s="353" t="str">
        <f ca="1">+IF(OFFSET('Sanitation Data'!$G$31,0,10*ROW('Sanitation Data'!G134))="","",OFFSET('Sanitation Data'!$G$31,0,10*ROW('Sanitation Data'!G134)))</f>
        <v/>
      </c>
      <c r="DD140" s="353" t="str">
        <f ca="1">+IF(OFFSET('Sanitation Data'!$G$32,0,10*ROW('Sanitation Data'!G134))="","",OFFSET('Sanitation Data'!$G$32,0,10*ROW('Sanitation Data'!G134)))</f>
        <v/>
      </c>
      <c r="DE140" s="353" t="str">
        <f ca="1">+IF(OFFSET('Sanitation Data'!$H$28,0,10*ROW('Sanitation Data'!H134))="","",OFFSET('Sanitation Data'!$H$28,0,10*ROW('Sanitation Data'!H134)))</f>
        <v/>
      </c>
      <c r="DF140" s="353" t="str">
        <f ca="1">+IF(OFFSET('Sanitation Data'!$H$29,0,10*ROW('Sanitation Data'!H134))="","",OFFSET('Sanitation Data'!$H$29,0,10*ROW('Sanitation Data'!H134)))</f>
        <v/>
      </c>
      <c r="DG140" s="353" t="str">
        <f ca="1">+IF(OFFSET('Sanitation Data'!$H$30,0,10*ROW('Sanitation Data'!H134))="","",OFFSET('Sanitation Data'!$H$30,0,10*ROW('Sanitation Data'!H134)))</f>
        <v/>
      </c>
      <c r="DH140" s="353" t="str">
        <f ca="1">+IF(OFFSET('Sanitation Data'!$H$31,0,10*ROW('Sanitation Data'!H134))="","",OFFSET('Sanitation Data'!$H$31,0,10*ROW('Sanitation Data'!H134)))</f>
        <v/>
      </c>
      <c r="DI140" s="353" t="str">
        <f ca="1">+IF(OFFSET('Sanitation Data'!$H$32,0,10*ROW('Sanitation Data'!H134))="","",OFFSET('Sanitation Data'!$H$32,0,10*ROW('Sanitation Data'!H134)))</f>
        <v/>
      </c>
      <c r="DJ140" s="353" t="str">
        <f ca="1">+IF(OFFSET('Sanitation Data'!$I$28,0,10*ROW('Sanitation Data'!I134))="","",OFFSET('Sanitation Data'!$I$28,0,10*ROW('Sanitation Data'!I134)))</f>
        <v/>
      </c>
      <c r="DK140" s="353" t="str">
        <f ca="1">+IF(OFFSET('Sanitation Data'!$I$29,0,10*ROW('Sanitation Data'!I134))="","",OFFSET('Sanitation Data'!$I$29,0,10*ROW('Sanitation Data'!I134)))</f>
        <v/>
      </c>
      <c r="DL140" s="353" t="str">
        <f ca="1">+IF(OFFSET('Sanitation Data'!$I$30,0,10*ROW('Sanitation Data'!I134))="","",OFFSET('Sanitation Data'!$I$30,0,10*ROW('Sanitation Data'!I134)))</f>
        <v/>
      </c>
      <c r="DM140" s="353" t="str">
        <f ca="1">+IF(OFFSET('Sanitation Data'!$I$31,0,10*ROW('Sanitation Data'!I134))="","",OFFSET('Sanitation Data'!$I$31,0,10*ROW('Sanitation Data'!I134)))</f>
        <v/>
      </c>
      <c r="DN140" s="353" t="str">
        <f ca="1">+IF(OFFSET('Sanitation Data'!$I$32,0,10*ROW('Sanitation Data'!I134))="","",OFFSET('Sanitation Data'!$I$32,0,10*ROW('Sanitation Data'!I134)))</f>
        <v/>
      </c>
      <c r="DO140" s="353" t="str">
        <f ca="1">+IF(OFFSET('Hygiene Data'!$D$11,0,10*ROW('Hygiene Data'!D134))="","",OFFSET('Hygiene Data'!$D$11,0,10*ROW('Hygiene Data'!D134)))</f>
        <v/>
      </c>
      <c r="DP140" s="353" t="str">
        <f ca="1">+IF(OFFSET('Hygiene Data'!$D$12,0,10*ROW('Hygiene Data'!D134))="","",OFFSET('Hygiene Data'!$D$12,0,10*ROW('Hygiene Data'!D134)))</f>
        <v/>
      </c>
      <c r="DQ140" s="353" t="str">
        <f ca="1">+IF(OFFSET('Hygiene Data'!$D$13,0,10*ROW('Hygiene Data'!D134))="","",OFFSET('Hygiene Data'!$D$13,0,10*ROW('Hygiene Data'!D134)))</f>
        <v/>
      </c>
      <c r="DR140" s="353" t="str">
        <f ca="1">+IF(OFFSET('Hygiene Data'!$E$11,0,10*ROW('Hygiene Data'!E134))="","",OFFSET('Hygiene Data'!$E$11,0,10*ROW('Hygiene Data'!E134)))</f>
        <v/>
      </c>
      <c r="DS140" s="353" t="str">
        <f ca="1">+IF(OFFSET('Hygiene Data'!$E$12,0,10*ROW('Hygiene Data'!E134))="","",OFFSET('Hygiene Data'!$E$12,0,10*ROW('Hygiene Data'!E134)))</f>
        <v/>
      </c>
      <c r="DT140" s="353" t="str">
        <f ca="1">+IF(OFFSET('Hygiene Data'!$E$13,0,10*ROW('Hygiene Data'!E134))="","",OFFSET('Hygiene Data'!$E$13,0,10*ROW('Hygiene Data'!E134)))</f>
        <v/>
      </c>
      <c r="DU140" s="353" t="str">
        <f ca="1">+IF(OFFSET('Hygiene Data'!$F$11,0,10*ROW('Hygiene Data'!F134))="","",OFFSET('Hygiene Data'!$F$11,0,10*ROW('Hygiene Data'!F134)))</f>
        <v/>
      </c>
      <c r="DV140" s="353" t="str">
        <f ca="1">+IF(OFFSET('Hygiene Data'!$F$12,0,10*ROW('Hygiene Data'!F134))="","",OFFSET('Hygiene Data'!$F$12,0,10*ROW('Hygiene Data'!F134)))</f>
        <v/>
      </c>
      <c r="DW140" s="353" t="str">
        <f ca="1">+IF(OFFSET('Hygiene Data'!$F$13,0,10*ROW('Hygiene Data'!F134))="","",OFFSET('Hygiene Data'!$F$13,0,10*ROW('Hygiene Data'!F134)))</f>
        <v/>
      </c>
      <c r="DX140" s="353" t="str">
        <f ca="1">+IF(OFFSET('Hygiene Data'!$G$11,0,10*ROW('Hygiene Data'!G134))="","",OFFSET('Hygiene Data'!$G$11,0,10*ROW('Hygiene Data'!G134)))</f>
        <v/>
      </c>
      <c r="DY140" s="353" t="str">
        <f ca="1">+IF(OFFSET('Hygiene Data'!$G$12,0,10*ROW('Hygiene Data'!G134))="","",OFFSET('Hygiene Data'!$G$12,0,10*ROW('Hygiene Data'!G134)))</f>
        <v/>
      </c>
      <c r="DZ140" s="353" t="str">
        <f ca="1">+IF(OFFSET('Hygiene Data'!$G$13,0,10*ROW('Hygiene Data'!G134))="","",OFFSET('Hygiene Data'!$G$13,0,10*ROW('Hygiene Data'!G134)))</f>
        <v/>
      </c>
      <c r="EA140" s="353" t="str">
        <f ca="1">+IF(OFFSET('Hygiene Data'!$H$11,0,10*ROW('Hygiene Data'!H134))="","",OFFSET('Hygiene Data'!$H$11,0,10*ROW('Hygiene Data'!H134)))</f>
        <v/>
      </c>
      <c r="EB140" s="353" t="str">
        <f ca="1">+IF(OFFSET('Hygiene Data'!$H$12,0,10*ROW('Hygiene Data'!H134))="","",OFFSET('Hygiene Data'!$H$12,0,10*ROW('Hygiene Data'!H134)))</f>
        <v/>
      </c>
      <c r="EC140" s="353" t="str">
        <f ca="1">+IF(OFFSET('Hygiene Data'!$H$13,0,10*ROW('Hygiene Data'!H134))="","",OFFSET('Hygiene Data'!$H$13,0,10*ROW('Hygiene Data'!H134)))</f>
        <v/>
      </c>
      <c r="ED140" s="353" t="str">
        <f ca="1">+IF(OFFSET('Hygiene Data'!$I$11,0,10*ROW('Hygiene Data'!I134))="","",OFFSET('Hygiene Data'!$I$11,0,10*ROW('Hygiene Data'!I134)))</f>
        <v/>
      </c>
      <c r="EE140" s="353" t="str">
        <f ca="1">+IF(OFFSET('Hygiene Data'!$I$12,0,10*ROW('Hygiene Data'!I134))="","",OFFSET('Hygiene Data'!$I$12,0,10*ROW('Hygiene Data'!I134)))</f>
        <v/>
      </c>
      <c r="EF140" s="353" t="str">
        <f ca="1">+IF(OFFSET('Hygiene Data'!$I$13,0,10*ROW('Hygiene Data'!I134))="","",OFFSET('Hygiene Data'!$I$13,0,10*ROW('Hygiene Data'!I134)))</f>
        <v/>
      </c>
    </row>
    <row r="141" spans="1:136" x14ac:dyDescent="0.25">
      <c r="A141" s="462" t="str">
        <f ca="1">+IF(OFFSET('Water Data'!$B$2,0,10*ROW('Water Data'!E135))="","",OFFSET('Water Data'!$B$2,0,10*ROW('Water Data'!E135)))</f>
        <v/>
      </c>
      <c r="B141" s="46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89" t="str">
        <f t="shared" ca="1" si="2"/>
        <v/>
      </c>
      <c r="D141" s="49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6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3" t="str">
        <f ca="1">+IF(OFFSET('Water Data'!$D$27,0,10*ROW('Water Data'!D135))="","",OFFSET('Water Data'!$D$27,0,10*ROW('Water Data'!D135)))</f>
        <v/>
      </c>
      <c r="BT141" s="353" t="str">
        <f ca="1">+IF(OFFSET('Water Data'!$D$28,0,10*ROW('Water Data'!D135))="","",OFFSET('Water Data'!$D$28,0,10*ROW('Water Data'!D135)))</f>
        <v/>
      </c>
      <c r="BU141" s="353" t="str">
        <f ca="1">+IF(OFFSET('Water Data'!$D$29,0,10*ROW('Water Data'!D135))="","",OFFSET('Water Data'!$D$29,0,10*ROW('Water Data'!D135)))</f>
        <v/>
      </c>
      <c r="BV141" s="353" t="str">
        <f ca="1">+IF(OFFSET('Water Data'!$E$27,0,10*ROW('Water Data'!E135))="","",OFFSET('Water Data'!$E$27,0,10*ROW('Water Data'!E135)))</f>
        <v/>
      </c>
      <c r="BW141" s="353" t="str">
        <f ca="1">+IF(OFFSET('Water Data'!$E$28,0,10*ROW('Water Data'!E135))="","",OFFSET('Water Data'!$E$28,0,10*ROW('Water Data'!E135)))</f>
        <v/>
      </c>
      <c r="BX141" s="353" t="str">
        <f ca="1">+IF(OFFSET('Water Data'!$E$29,0,10*ROW('Water Data'!E135))="","",OFFSET('Water Data'!$E$29,0,10*ROW('Water Data'!E135)))</f>
        <v/>
      </c>
      <c r="BY141" s="353" t="str">
        <f ca="1">+IF(OFFSET('Water Data'!$F$27,0,10*ROW('Water Data'!F135))="","",OFFSET('Water Data'!$F$27,0,10*ROW('Water Data'!F135)))</f>
        <v/>
      </c>
      <c r="BZ141" s="353" t="str">
        <f ca="1">+IF(OFFSET('Water Data'!$F$28,0,10*ROW('Water Data'!F135))="","",OFFSET('Water Data'!$F$28,0,10*ROW('Water Data'!F135)))</f>
        <v/>
      </c>
      <c r="CA141" s="353" t="str">
        <f ca="1">+IF(OFFSET('Water Data'!$F$29,0,10*ROW('Water Data'!F135))="","",OFFSET('Water Data'!$F$29,0,10*ROW('Water Data'!F135)))</f>
        <v/>
      </c>
      <c r="CB141" s="353" t="str">
        <f ca="1">+IF(OFFSET('Water Data'!$G$27,0,10*ROW('Water Data'!G135))="","",OFFSET('Water Data'!$G$27,0,10*ROW('Water Data'!G135)))</f>
        <v/>
      </c>
      <c r="CC141" s="353" t="str">
        <f ca="1">+IF(OFFSET('Water Data'!$G$28,0,10*ROW('Water Data'!G135))="","",OFFSET('Water Data'!$G$28,0,10*ROW('Water Data'!G135)))</f>
        <v/>
      </c>
      <c r="CD141" s="353" t="str">
        <f ca="1">+IF(OFFSET('Water Data'!$G$29,0,10*ROW('Water Data'!G135))="","",OFFSET('Water Data'!$G$29,0,10*ROW('Water Data'!G135)))</f>
        <v/>
      </c>
      <c r="CE141" s="353" t="str">
        <f ca="1">+IF(OFFSET('Water Data'!$H$27,0,10*ROW('Water Data'!H135))="","",OFFSET('Water Data'!$H$27,0,10*ROW('Water Data'!H135)))</f>
        <v/>
      </c>
      <c r="CF141" s="353" t="str">
        <f ca="1">+IF(OFFSET('Water Data'!$H$28,0,10*ROW('Water Data'!H135))="","",OFFSET('Water Data'!$H$28,0,10*ROW('Water Data'!H135)))</f>
        <v/>
      </c>
      <c r="CG141" s="353" t="str">
        <f ca="1">+IF(OFFSET('Water Data'!$H$29,0,10*ROW('Water Data'!H135))="","",OFFSET('Water Data'!$H$29,0,10*ROW('Water Data'!H135)))</f>
        <v/>
      </c>
      <c r="CH141" s="353" t="str">
        <f ca="1">+IF(OFFSET('Water Data'!$I$27,0,10*ROW('Water Data'!I135))="","",OFFSET('Water Data'!$I$27,0,10*ROW('Water Data'!I135)))</f>
        <v/>
      </c>
      <c r="CI141" s="353" t="str">
        <f ca="1">+IF(OFFSET('Water Data'!$I$28,0,10*ROW('Water Data'!I135))="","",OFFSET('Water Data'!$I$28,0,10*ROW('Water Data'!I135)))</f>
        <v/>
      </c>
      <c r="CJ141" s="353" t="str">
        <f ca="1">+IF(OFFSET('Water Data'!$I$29,0,10*ROW('Water Data'!I135))="","",OFFSET('Water Data'!$I$29,0,10*ROW('Water Data'!I135)))</f>
        <v/>
      </c>
      <c r="CK141" s="353" t="str">
        <f ca="1">+IF(OFFSET('Sanitation Data'!$D$28,0,10*ROW('Sanitation Data'!D135))="","",OFFSET('Sanitation Data'!$D$28,0,10*ROW('Sanitation Data'!D135)))</f>
        <v/>
      </c>
      <c r="CL141" s="353" t="str">
        <f ca="1">+IF(OFFSET('Sanitation Data'!$D$29,0,10*ROW('Sanitation Data'!D135))="","",OFFSET('Sanitation Data'!$D$29,0,10*ROW('Sanitation Data'!D135)))</f>
        <v/>
      </c>
      <c r="CM141" s="353" t="str">
        <f ca="1">+IF(OFFSET('Sanitation Data'!$D$30,0,10*ROW('Sanitation Data'!D135))="","",OFFSET('Sanitation Data'!$D$30,0,10*ROW('Sanitation Data'!D135)))</f>
        <v/>
      </c>
      <c r="CN141" s="353" t="str">
        <f ca="1">+IF(OFFSET('Sanitation Data'!$D$31,0,10*ROW('Sanitation Data'!D135))="","",OFFSET('Sanitation Data'!$D$31,0,10*ROW('Sanitation Data'!D135)))</f>
        <v/>
      </c>
      <c r="CO141" s="353" t="str">
        <f ca="1">+IF(OFFSET('Sanitation Data'!$D$32,0,10*ROW('Sanitation Data'!D135))="","",OFFSET('Sanitation Data'!$D$32,0,10*ROW('Sanitation Data'!D135)))</f>
        <v/>
      </c>
      <c r="CP141" s="353" t="str">
        <f ca="1">+IF(OFFSET('Sanitation Data'!$E$28,0,10*ROW('Sanitation Data'!E135))="","",OFFSET('Sanitation Data'!$E$28,0,10*ROW('Sanitation Data'!E135)))</f>
        <v/>
      </c>
      <c r="CQ141" s="353" t="str">
        <f ca="1">+IF(OFFSET('Sanitation Data'!$E$29,0,10*ROW('Sanitation Data'!E135))="","",OFFSET('Sanitation Data'!$E$29,0,10*ROW('Sanitation Data'!E135)))</f>
        <v/>
      </c>
      <c r="CR141" s="353" t="str">
        <f ca="1">+IF(OFFSET('Sanitation Data'!$E$30,0,10*ROW('Sanitation Data'!E135))="","",OFFSET('Sanitation Data'!$E$30,0,10*ROW('Sanitation Data'!E135)))</f>
        <v/>
      </c>
      <c r="CS141" s="353" t="str">
        <f ca="1">+IF(OFFSET('Sanitation Data'!$E$31,0,10*ROW('Sanitation Data'!E135))="","",OFFSET('Sanitation Data'!$E$31,0,10*ROW('Sanitation Data'!E135)))</f>
        <v/>
      </c>
      <c r="CT141" s="353" t="str">
        <f ca="1">+IF(OFFSET('Sanitation Data'!$E$32,0,10*ROW('Sanitation Data'!E135))="","",OFFSET('Sanitation Data'!$E$32,0,10*ROW('Sanitation Data'!E135)))</f>
        <v/>
      </c>
      <c r="CU141" s="353" t="str">
        <f ca="1">+IF(OFFSET('Sanitation Data'!$F$28,0,10*ROW('Sanitation Data'!F135))="","",OFFSET('Sanitation Data'!$F$28,0,10*ROW('Sanitation Data'!F135)))</f>
        <v/>
      </c>
      <c r="CV141" s="353" t="str">
        <f ca="1">+IF(OFFSET('Sanitation Data'!$F$29,0,10*ROW('Sanitation Data'!F135))="","",OFFSET('Sanitation Data'!$F$29,0,10*ROW('Sanitation Data'!F135)))</f>
        <v/>
      </c>
      <c r="CW141" s="353" t="str">
        <f ca="1">+IF(OFFSET('Sanitation Data'!$F$30,0,10*ROW('Sanitation Data'!F135))="","",OFFSET('Sanitation Data'!$F$30,0,10*ROW('Sanitation Data'!F135)))</f>
        <v/>
      </c>
      <c r="CX141" s="353" t="str">
        <f ca="1">+IF(OFFSET('Sanitation Data'!$F$31,0,10*ROW('Sanitation Data'!F135))="","",OFFSET('Sanitation Data'!$F$31,0,10*ROW('Sanitation Data'!F135)))</f>
        <v/>
      </c>
      <c r="CY141" s="353" t="str">
        <f ca="1">+IF(OFFSET('Sanitation Data'!$F$32,0,10*ROW('Sanitation Data'!F135))="","",OFFSET('Sanitation Data'!$F$32,0,10*ROW('Sanitation Data'!F135)))</f>
        <v/>
      </c>
      <c r="CZ141" s="353" t="str">
        <f ca="1">+IF(OFFSET('Sanitation Data'!$G$28,0,10*ROW('Sanitation Data'!G135))="","",OFFSET('Sanitation Data'!$G$28,0,10*ROW('Sanitation Data'!G135)))</f>
        <v/>
      </c>
      <c r="DA141" s="353" t="str">
        <f ca="1">+IF(OFFSET('Sanitation Data'!$G$29,0,10*ROW('Sanitation Data'!G135))="","",OFFSET('Sanitation Data'!$G$29,0,10*ROW('Sanitation Data'!G135)))</f>
        <v/>
      </c>
      <c r="DB141" s="353" t="str">
        <f ca="1">+IF(OFFSET('Sanitation Data'!$G$30,0,10*ROW('Sanitation Data'!G135))="","",OFFSET('Sanitation Data'!$G$30,0,10*ROW('Sanitation Data'!G135)))</f>
        <v/>
      </c>
      <c r="DC141" s="353" t="str">
        <f ca="1">+IF(OFFSET('Sanitation Data'!$G$31,0,10*ROW('Sanitation Data'!G135))="","",OFFSET('Sanitation Data'!$G$31,0,10*ROW('Sanitation Data'!G135)))</f>
        <v/>
      </c>
      <c r="DD141" s="353" t="str">
        <f ca="1">+IF(OFFSET('Sanitation Data'!$G$32,0,10*ROW('Sanitation Data'!G135))="","",OFFSET('Sanitation Data'!$G$32,0,10*ROW('Sanitation Data'!G135)))</f>
        <v/>
      </c>
      <c r="DE141" s="353" t="str">
        <f ca="1">+IF(OFFSET('Sanitation Data'!$H$28,0,10*ROW('Sanitation Data'!H135))="","",OFFSET('Sanitation Data'!$H$28,0,10*ROW('Sanitation Data'!H135)))</f>
        <v/>
      </c>
      <c r="DF141" s="353" t="str">
        <f ca="1">+IF(OFFSET('Sanitation Data'!$H$29,0,10*ROW('Sanitation Data'!H135))="","",OFFSET('Sanitation Data'!$H$29,0,10*ROW('Sanitation Data'!H135)))</f>
        <v/>
      </c>
      <c r="DG141" s="353" t="str">
        <f ca="1">+IF(OFFSET('Sanitation Data'!$H$30,0,10*ROW('Sanitation Data'!H135))="","",OFFSET('Sanitation Data'!$H$30,0,10*ROW('Sanitation Data'!H135)))</f>
        <v/>
      </c>
      <c r="DH141" s="353" t="str">
        <f ca="1">+IF(OFFSET('Sanitation Data'!$H$31,0,10*ROW('Sanitation Data'!H135))="","",OFFSET('Sanitation Data'!$H$31,0,10*ROW('Sanitation Data'!H135)))</f>
        <v/>
      </c>
      <c r="DI141" s="353" t="str">
        <f ca="1">+IF(OFFSET('Sanitation Data'!$H$32,0,10*ROW('Sanitation Data'!H135))="","",OFFSET('Sanitation Data'!$H$32,0,10*ROW('Sanitation Data'!H135)))</f>
        <v/>
      </c>
      <c r="DJ141" s="353" t="str">
        <f ca="1">+IF(OFFSET('Sanitation Data'!$I$28,0,10*ROW('Sanitation Data'!I135))="","",OFFSET('Sanitation Data'!$I$28,0,10*ROW('Sanitation Data'!I135)))</f>
        <v/>
      </c>
      <c r="DK141" s="353" t="str">
        <f ca="1">+IF(OFFSET('Sanitation Data'!$I$29,0,10*ROW('Sanitation Data'!I135))="","",OFFSET('Sanitation Data'!$I$29,0,10*ROW('Sanitation Data'!I135)))</f>
        <v/>
      </c>
      <c r="DL141" s="353" t="str">
        <f ca="1">+IF(OFFSET('Sanitation Data'!$I$30,0,10*ROW('Sanitation Data'!I135))="","",OFFSET('Sanitation Data'!$I$30,0,10*ROW('Sanitation Data'!I135)))</f>
        <v/>
      </c>
      <c r="DM141" s="353" t="str">
        <f ca="1">+IF(OFFSET('Sanitation Data'!$I$31,0,10*ROW('Sanitation Data'!I135))="","",OFFSET('Sanitation Data'!$I$31,0,10*ROW('Sanitation Data'!I135)))</f>
        <v/>
      </c>
      <c r="DN141" s="353" t="str">
        <f ca="1">+IF(OFFSET('Sanitation Data'!$I$32,0,10*ROW('Sanitation Data'!I135))="","",OFFSET('Sanitation Data'!$I$32,0,10*ROW('Sanitation Data'!I135)))</f>
        <v/>
      </c>
      <c r="DO141" s="353" t="str">
        <f ca="1">+IF(OFFSET('Hygiene Data'!$D$11,0,10*ROW('Hygiene Data'!D135))="","",OFFSET('Hygiene Data'!$D$11,0,10*ROW('Hygiene Data'!D135)))</f>
        <v/>
      </c>
      <c r="DP141" s="353" t="str">
        <f ca="1">+IF(OFFSET('Hygiene Data'!$D$12,0,10*ROW('Hygiene Data'!D135))="","",OFFSET('Hygiene Data'!$D$12,0,10*ROW('Hygiene Data'!D135)))</f>
        <v/>
      </c>
      <c r="DQ141" s="353" t="str">
        <f ca="1">+IF(OFFSET('Hygiene Data'!$D$13,0,10*ROW('Hygiene Data'!D135))="","",OFFSET('Hygiene Data'!$D$13,0,10*ROW('Hygiene Data'!D135)))</f>
        <v/>
      </c>
      <c r="DR141" s="353" t="str">
        <f ca="1">+IF(OFFSET('Hygiene Data'!$E$11,0,10*ROW('Hygiene Data'!E135))="","",OFFSET('Hygiene Data'!$E$11,0,10*ROW('Hygiene Data'!E135)))</f>
        <v/>
      </c>
      <c r="DS141" s="353" t="str">
        <f ca="1">+IF(OFFSET('Hygiene Data'!$E$12,0,10*ROW('Hygiene Data'!E135))="","",OFFSET('Hygiene Data'!$E$12,0,10*ROW('Hygiene Data'!E135)))</f>
        <v/>
      </c>
      <c r="DT141" s="353" t="str">
        <f ca="1">+IF(OFFSET('Hygiene Data'!$E$13,0,10*ROW('Hygiene Data'!E135))="","",OFFSET('Hygiene Data'!$E$13,0,10*ROW('Hygiene Data'!E135)))</f>
        <v/>
      </c>
      <c r="DU141" s="353" t="str">
        <f ca="1">+IF(OFFSET('Hygiene Data'!$F$11,0,10*ROW('Hygiene Data'!F135))="","",OFFSET('Hygiene Data'!$F$11,0,10*ROW('Hygiene Data'!F135)))</f>
        <v/>
      </c>
      <c r="DV141" s="353" t="str">
        <f ca="1">+IF(OFFSET('Hygiene Data'!$F$12,0,10*ROW('Hygiene Data'!F135))="","",OFFSET('Hygiene Data'!$F$12,0,10*ROW('Hygiene Data'!F135)))</f>
        <v/>
      </c>
      <c r="DW141" s="353" t="str">
        <f ca="1">+IF(OFFSET('Hygiene Data'!$F$13,0,10*ROW('Hygiene Data'!F135))="","",OFFSET('Hygiene Data'!$F$13,0,10*ROW('Hygiene Data'!F135)))</f>
        <v/>
      </c>
      <c r="DX141" s="353" t="str">
        <f ca="1">+IF(OFFSET('Hygiene Data'!$G$11,0,10*ROW('Hygiene Data'!G135))="","",OFFSET('Hygiene Data'!$G$11,0,10*ROW('Hygiene Data'!G135)))</f>
        <v/>
      </c>
      <c r="DY141" s="353" t="str">
        <f ca="1">+IF(OFFSET('Hygiene Data'!$G$12,0,10*ROW('Hygiene Data'!G135))="","",OFFSET('Hygiene Data'!$G$12,0,10*ROW('Hygiene Data'!G135)))</f>
        <v/>
      </c>
      <c r="DZ141" s="353" t="str">
        <f ca="1">+IF(OFFSET('Hygiene Data'!$G$13,0,10*ROW('Hygiene Data'!G135))="","",OFFSET('Hygiene Data'!$G$13,0,10*ROW('Hygiene Data'!G135)))</f>
        <v/>
      </c>
      <c r="EA141" s="353" t="str">
        <f ca="1">+IF(OFFSET('Hygiene Data'!$H$11,0,10*ROW('Hygiene Data'!H135))="","",OFFSET('Hygiene Data'!$H$11,0,10*ROW('Hygiene Data'!H135)))</f>
        <v/>
      </c>
      <c r="EB141" s="353" t="str">
        <f ca="1">+IF(OFFSET('Hygiene Data'!$H$12,0,10*ROW('Hygiene Data'!H135))="","",OFFSET('Hygiene Data'!$H$12,0,10*ROW('Hygiene Data'!H135)))</f>
        <v/>
      </c>
      <c r="EC141" s="353" t="str">
        <f ca="1">+IF(OFFSET('Hygiene Data'!$H$13,0,10*ROW('Hygiene Data'!H135))="","",OFFSET('Hygiene Data'!$H$13,0,10*ROW('Hygiene Data'!H135)))</f>
        <v/>
      </c>
      <c r="ED141" s="353" t="str">
        <f ca="1">+IF(OFFSET('Hygiene Data'!$I$11,0,10*ROW('Hygiene Data'!I135))="","",OFFSET('Hygiene Data'!$I$11,0,10*ROW('Hygiene Data'!I135)))</f>
        <v/>
      </c>
      <c r="EE141" s="353" t="str">
        <f ca="1">+IF(OFFSET('Hygiene Data'!$I$12,0,10*ROW('Hygiene Data'!I135))="","",OFFSET('Hygiene Data'!$I$12,0,10*ROW('Hygiene Data'!I135)))</f>
        <v/>
      </c>
      <c r="EF141" s="353" t="str">
        <f ca="1">+IF(OFFSET('Hygiene Data'!$I$13,0,10*ROW('Hygiene Data'!I135))="","",OFFSET('Hygiene Data'!$I$13,0,10*ROW('Hygiene Data'!I135)))</f>
        <v/>
      </c>
    </row>
    <row r="142" spans="1:136" x14ac:dyDescent="0.25">
      <c r="A142" s="462" t="str">
        <f ca="1">+IF(OFFSET('Water Data'!$B$2,0,10*ROW('Water Data'!E136))="","",OFFSET('Water Data'!$B$2,0,10*ROW('Water Data'!E136)))</f>
        <v/>
      </c>
      <c r="B142" s="46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89" t="str">
        <f t="shared" ca="1" si="2"/>
        <v/>
      </c>
      <c r="D142" s="49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6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3" t="str">
        <f ca="1">+IF(OFFSET('Water Data'!$D$27,0,10*ROW('Water Data'!D136))="","",OFFSET('Water Data'!$D$27,0,10*ROW('Water Data'!D136)))</f>
        <v/>
      </c>
      <c r="BT142" s="353" t="str">
        <f ca="1">+IF(OFFSET('Water Data'!$D$28,0,10*ROW('Water Data'!D136))="","",OFFSET('Water Data'!$D$28,0,10*ROW('Water Data'!D136)))</f>
        <v/>
      </c>
      <c r="BU142" s="353" t="str">
        <f ca="1">+IF(OFFSET('Water Data'!$D$29,0,10*ROW('Water Data'!D136))="","",OFFSET('Water Data'!$D$29,0,10*ROW('Water Data'!D136)))</f>
        <v/>
      </c>
      <c r="BV142" s="353" t="str">
        <f ca="1">+IF(OFFSET('Water Data'!$E$27,0,10*ROW('Water Data'!E136))="","",OFFSET('Water Data'!$E$27,0,10*ROW('Water Data'!E136)))</f>
        <v/>
      </c>
      <c r="BW142" s="353" t="str">
        <f ca="1">+IF(OFFSET('Water Data'!$E$28,0,10*ROW('Water Data'!E136))="","",OFFSET('Water Data'!$E$28,0,10*ROW('Water Data'!E136)))</f>
        <v/>
      </c>
      <c r="BX142" s="353" t="str">
        <f ca="1">+IF(OFFSET('Water Data'!$E$29,0,10*ROW('Water Data'!E136))="","",OFFSET('Water Data'!$E$29,0,10*ROW('Water Data'!E136)))</f>
        <v/>
      </c>
      <c r="BY142" s="353" t="str">
        <f ca="1">+IF(OFFSET('Water Data'!$F$27,0,10*ROW('Water Data'!F136))="","",OFFSET('Water Data'!$F$27,0,10*ROW('Water Data'!F136)))</f>
        <v/>
      </c>
      <c r="BZ142" s="353" t="str">
        <f ca="1">+IF(OFFSET('Water Data'!$F$28,0,10*ROW('Water Data'!F136))="","",OFFSET('Water Data'!$F$28,0,10*ROW('Water Data'!F136)))</f>
        <v/>
      </c>
      <c r="CA142" s="353" t="str">
        <f ca="1">+IF(OFFSET('Water Data'!$F$29,0,10*ROW('Water Data'!F136))="","",OFFSET('Water Data'!$F$29,0,10*ROW('Water Data'!F136)))</f>
        <v/>
      </c>
      <c r="CB142" s="353" t="str">
        <f ca="1">+IF(OFFSET('Water Data'!$G$27,0,10*ROW('Water Data'!G136))="","",OFFSET('Water Data'!$G$27,0,10*ROW('Water Data'!G136)))</f>
        <v/>
      </c>
      <c r="CC142" s="353" t="str">
        <f ca="1">+IF(OFFSET('Water Data'!$G$28,0,10*ROW('Water Data'!G136))="","",OFFSET('Water Data'!$G$28,0,10*ROW('Water Data'!G136)))</f>
        <v/>
      </c>
      <c r="CD142" s="353" t="str">
        <f ca="1">+IF(OFFSET('Water Data'!$G$29,0,10*ROW('Water Data'!G136))="","",OFFSET('Water Data'!$G$29,0,10*ROW('Water Data'!G136)))</f>
        <v/>
      </c>
      <c r="CE142" s="353" t="str">
        <f ca="1">+IF(OFFSET('Water Data'!$H$27,0,10*ROW('Water Data'!H136))="","",OFFSET('Water Data'!$H$27,0,10*ROW('Water Data'!H136)))</f>
        <v/>
      </c>
      <c r="CF142" s="353" t="str">
        <f ca="1">+IF(OFFSET('Water Data'!$H$28,0,10*ROW('Water Data'!H136))="","",OFFSET('Water Data'!$H$28,0,10*ROW('Water Data'!H136)))</f>
        <v/>
      </c>
      <c r="CG142" s="353" t="str">
        <f ca="1">+IF(OFFSET('Water Data'!$H$29,0,10*ROW('Water Data'!H136))="","",OFFSET('Water Data'!$H$29,0,10*ROW('Water Data'!H136)))</f>
        <v/>
      </c>
      <c r="CH142" s="353" t="str">
        <f ca="1">+IF(OFFSET('Water Data'!$I$27,0,10*ROW('Water Data'!I136))="","",OFFSET('Water Data'!$I$27,0,10*ROW('Water Data'!I136)))</f>
        <v/>
      </c>
      <c r="CI142" s="353" t="str">
        <f ca="1">+IF(OFFSET('Water Data'!$I$28,0,10*ROW('Water Data'!I136))="","",OFFSET('Water Data'!$I$28,0,10*ROW('Water Data'!I136)))</f>
        <v/>
      </c>
      <c r="CJ142" s="353" t="str">
        <f ca="1">+IF(OFFSET('Water Data'!$I$29,0,10*ROW('Water Data'!I136))="","",OFFSET('Water Data'!$I$29,0,10*ROW('Water Data'!I136)))</f>
        <v/>
      </c>
      <c r="CK142" s="353" t="str">
        <f ca="1">+IF(OFFSET('Sanitation Data'!$D$28,0,10*ROW('Sanitation Data'!D136))="","",OFFSET('Sanitation Data'!$D$28,0,10*ROW('Sanitation Data'!D136)))</f>
        <v/>
      </c>
      <c r="CL142" s="353" t="str">
        <f ca="1">+IF(OFFSET('Sanitation Data'!$D$29,0,10*ROW('Sanitation Data'!D136))="","",OFFSET('Sanitation Data'!$D$29,0,10*ROW('Sanitation Data'!D136)))</f>
        <v/>
      </c>
      <c r="CM142" s="353" t="str">
        <f ca="1">+IF(OFFSET('Sanitation Data'!$D$30,0,10*ROW('Sanitation Data'!D136))="","",OFFSET('Sanitation Data'!$D$30,0,10*ROW('Sanitation Data'!D136)))</f>
        <v/>
      </c>
      <c r="CN142" s="353" t="str">
        <f ca="1">+IF(OFFSET('Sanitation Data'!$D$31,0,10*ROW('Sanitation Data'!D136))="","",OFFSET('Sanitation Data'!$D$31,0,10*ROW('Sanitation Data'!D136)))</f>
        <v/>
      </c>
      <c r="CO142" s="353" t="str">
        <f ca="1">+IF(OFFSET('Sanitation Data'!$D$32,0,10*ROW('Sanitation Data'!D136))="","",OFFSET('Sanitation Data'!$D$32,0,10*ROW('Sanitation Data'!D136)))</f>
        <v/>
      </c>
      <c r="CP142" s="353" t="str">
        <f ca="1">+IF(OFFSET('Sanitation Data'!$E$28,0,10*ROW('Sanitation Data'!E136))="","",OFFSET('Sanitation Data'!$E$28,0,10*ROW('Sanitation Data'!E136)))</f>
        <v/>
      </c>
      <c r="CQ142" s="353" t="str">
        <f ca="1">+IF(OFFSET('Sanitation Data'!$E$29,0,10*ROW('Sanitation Data'!E136))="","",OFFSET('Sanitation Data'!$E$29,0,10*ROW('Sanitation Data'!E136)))</f>
        <v/>
      </c>
      <c r="CR142" s="353" t="str">
        <f ca="1">+IF(OFFSET('Sanitation Data'!$E$30,0,10*ROW('Sanitation Data'!E136))="","",OFFSET('Sanitation Data'!$E$30,0,10*ROW('Sanitation Data'!E136)))</f>
        <v/>
      </c>
      <c r="CS142" s="353" t="str">
        <f ca="1">+IF(OFFSET('Sanitation Data'!$E$31,0,10*ROW('Sanitation Data'!E136))="","",OFFSET('Sanitation Data'!$E$31,0,10*ROW('Sanitation Data'!E136)))</f>
        <v/>
      </c>
      <c r="CT142" s="353" t="str">
        <f ca="1">+IF(OFFSET('Sanitation Data'!$E$32,0,10*ROW('Sanitation Data'!E136))="","",OFFSET('Sanitation Data'!$E$32,0,10*ROW('Sanitation Data'!E136)))</f>
        <v/>
      </c>
      <c r="CU142" s="353" t="str">
        <f ca="1">+IF(OFFSET('Sanitation Data'!$F$28,0,10*ROW('Sanitation Data'!F136))="","",OFFSET('Sanitation Data'!$F$28,0,10*ROW('Sanitation Data'!F136)))</f>
        <v/>
      </c>
      <c r="CV142" s="353" t="str">
        <f ca="1">+IF(OFFSET('Sanitation Data'!$F$29,0,10*ROW('Sanitation Data'!F136))="","",OFFSET('Sanitation Data'!$F$29,0,10*ROW('Sanitation Data'!F136)))</f>
        <v/>
      </c>
      <c r="CW142" s="353" t="str">
        <f ca="1">+IF(OFFSET('Sanitation Data'!$F$30,0,10*ROW('Sanitation Data'!F136))="","",OFFSET('Sanitation Data'!$F$30,0,10*ROW('Sanitation Data'!F136)))</f>
        <v/>
      </c>
      <c r="CX142" s="353" t="str">
        <f ca="1">+IF(OFFSET('Sanitation Data'!$F$31,0,10*ROW('Sanitation Data'!F136))="","",OFFSET('Sanitation Data'!$F$31,0,10*ROW('Sanitation Data'!F136)))</f>
        <v/>
      </c>
      <c r="CY142" s="353" t="str">
        <f ca="1">+IF(OFFSET('Sanitation Data'!$F$32,0,10*ROW('Sanitation Data'!F136))="","",OFFSET('Sanitation Data'!$F$32,0,10*ROW('Sanitation Data'!F136)))</f>
        <v/>
      </c>
      <c r="CZ142" s="353" t="str">
        <f ca="1">+IF(OFFSET('Sanitation Data'!$G$28,0,10*ROW('Sanitation Data'!G136))="","",OFFSET('Sanitation Data'!$G$28,0,10*ROW('Sanitation Data'!G136)))</f>
        <v/>
      </c>
      <c r="DA142" s="353" t="str">
        <f ca="1">+IF(OFFSET('Sanitation Data'!$G$29,0,10*ROW('Sanitation Data'!G136))="","",OFFSET('Sanitation Data'!$G$29,0,10*ROW('Sanitation Data'!G136)))</f>
        <v/>
      </c>
      <c r="DB142" s="353" t="str">
        <f ca="1">+IF(OFFSET('Sanitation Data'!$G$30,0,10*ROW('Sanitation Data'!G136))="","",OFFSET('Sanitation Data'!$G$30,0,10*ROW('Sanitation Data'!G136)))</f>
        <v/>
      </c>
      <c r="DC142" s="353" t="str">
        <f ca="1">+IF(OFFSET('Sanitation Data'!$G$31,0,10*ROW('Sanitation Data'!G136))="","",OFFSET('Sanitation Data'!$G$31,0,10*ROW('Sanitation Data'!G136)))</f>
        <v/>
      </c>
      <c r="DD142" s="353" t="str">
        <f ca="1">+IF(OFFSET('Sanitation Data'!$G$32,0,10*ROW('Sanitation Data'!G136))="","",OFFSET('Sanitation Data'!$G$32,0,10*ROW('Sanitation Data'!G136)))</f>
        <v/>
      </c>
      <c r="DE142" s="353" t="str">
        <f ca="1">+IF(OFFSET('Sanitation Data'!$H$28,0,10*ROW('Sanitation Data'!H136))="","",OFFSET('Sanitation Data'!$H$28,0,10*ROW('Sanitation Data'!H136)))</f>
        <v/>
      </c>
      <c r="DF142" s="353" t="str">
        <f ca="1">+IF(OFFSET('Sanitation Data'!$H$29,0,10*ROW('Sanitation Data'!H136))="","",OFFSET('Sanitation Data'!$H$29,0,10*ROW('Sanitation Data'!H136)))</f>
        <v/>
      </c>
      <c r="DG142" s="353" t="str">
        <f ca="1">+IF(OFFSET('Sanitation Data'!$H$30,0,10*ROW('Sanitation Data'!H136))="","",OFFSET('Sanitation Data'!$H$30,0,10*ROW('Sanitation Data'!H136)))</f>
        <v/>
      </c>
      <c r="DH142" s="353" t="str">
        <f ca="1">+IF(OFFSET('Sanitation Data'!$H$31,0,10*ROW('Sanitation Data'!H136))="","",OFFSET('Sanitation Data'!$H$31,0,10*ROW('Sanitation Data'!H136)))</f>
        <v/>
      </c>
      <c r="DI142" s="353" t="str">
        <f ca="1">+IF(OFFSET('Sanitation Data'!$H$32,0,10*ROW('Sanitation Data'!H136))="","",OFFSET('Sanitation Data'!$H$32,0,10*ROW('Sanitation Data'!H136)))</f>
        <v/>
      </c>
      <c r="DJ142" s="353" t="str">
        <f ca="1">+IF(OFFSET('Sanitation Data'!$I$28,0,10*ROW('Sanitation Data'!I136))="","",OFFSET('Sanitation Data'!$I$28,0,10*ROW('Sanitation Data'!I136)))</f>
        <v/>
      </c>
      <c r="DK142" s="353" t="str">
        <f ca="1">+IF(OFFSET('Sanitation Data'!$I$29,0,10*ROW('Sanitation Data'!I136))="","",OFFSET('Sanitation Data'!$I$29,0,10*ROW('Sanitation Data'!I136)))</f>
        <v/>
      </c>
      <c r="DL142" s="353" t="str">
        <f ca="1">+IF(OFFSET('Sanitation Data'!$I$30,0,10*ROW('Sanitation Data'!I136))="","",OFFSET('Sanitation Data'!$I$30,0,10*ROW('Sanitation Data'!I136)))</f>
        <v/>
      </c>
      <c r="DM142" s="353" t="str">
        <f ca="1">+IF(OFFSET('Sanitation Data'!$I$31,0,10*ROW('Sanitation Data'!I136))="","",OFFSET('Sanitation Data'!$I$31,0,10*ROW('Sanitation Data'!I136)))</f>
        <v/>
      </c>
      <c r="DN142" s="353" t="str">
        <f ca="1">+IF(OFFSET('Sanitation Data'!$I$32,0,10*ROW('Sanitation Data'!I136))="","",OFFSET('Sanitation Data'!$I$32,0,10*ROW('Sanitation Data'!I136)))</f>
        <v/>
      </c>
      <c r="DO142" s="353" t="str">
        <f ca="1">+IF(OFFSET('Hygiene Data'!$D$11,0,10*ROW('Hygiene Data'!D136))="","",OFFSET('Hygiene Data'!$D$11,0,10*ROW('Hygiene Data'!D136)))</f>
        <v/>
      </c>
      <c r="DP142" s="353" t="str">
        <f ca="1">+IF(OFFSET('Hygiene Data'!$D$12,0,10*ROW('Hygiene Data'!D136))="","",OFFSET('Hygiene Data'!$D$12,0,10*ROW('Hygiene Data'!D136)))</f>
        <v/>
      </c>
      <c r="DQ142" s="353" t="str">
        <f ca="1">+IF(OFFSET('Hygiene Data'!$D$13,0,10*ROW('Hygiene Data'!D136))="","",OFFSET('Hygiene Data'!$D$13,0,10*ROW('Hygiene Data'!D136)))</f>
        <v/>
      </c>
      <c r="DR142" s="353" t="str">
        <f ca="1">+IF(OFFSET('Hygiene Data'!$E$11,0,10*ROW('Hygiene Data'!E136))="","",OFFSET('Hygiene Data'!$E$11,0,10*ROW('Hygiene Data'!E136)))</f>
        <v/>
      </c>
      <c r="DS142" s="353" t="str">
        <f ca="1">+IF(OFFSET('Hygiene Data'!$E$12,0,10*ROW('Hygiene Data'!E136))="","",OFFSET('Hygiene Data'!$E$12,0,10*ROW('Hygiene Data'!E136)))</f>
        <v/>
      </c>
      <c r="DT142" s="353" t="str">
        <f ca="1">+IF(OFFSET('Hygiene Data'!$E$13,0,10*ROW('Hygiene Data'!E136))="","",OFFSET('Hygiene Data'!$E$13,0,10*ROW('Hygiene Data'!E136)))</f>
        <v/>
      </c>
      <c r="DU142" s="353" t="str">
        <f ca="1">+IF(OFFSET('Hygiene Data'!$F$11,0,10*ROW('Hygiene Data'!F136))="","",OFFSET('Hygiene Data'!$F$11,0,10*ROW('Hygiene Data'!F136)))</f>
        <v/>
      </c>
      <c r="DV142" s="353" t="str">
        <f ca="1">+IF(OFFSET('Hygiene Data'!$F$12,0,10*ROW('Hygiene Data'!F136))="","",OFFSET('Hygiene Data'!$F$12,0,10*ROW('Hygiene Data'!F136)))</f>
        <v/>
      </c>
      <c r="DW142" s="353" t="str">
        <f ca="1">+IF(OFFSET('Hygiene Data'!$F$13,0,10*ROW('Hygiene Data'!F136))="","",OFFSET('Hygiene Data'!$F$13,0,10*ROW('Hygiene Data'!F136)))</f>
        <v/>
      </c>
      <c r="DX142" s="353" t="str">
        <f ca="1">+IF(OFFSET('Hygiene Data'!$G$11,0,10*ROW('Hygiene Data'!G136))="","",OFFSET('Hygiene Data'!$G$11,0,10*ROW('Hygiene Data'!G136)))</f>
        <v/>
      </c>
      <c r="DY142" s="353" t="str">
        <f ca="1">+IF(OFFSET('Hygiene Data'!$G$12,0,10*ROW('Hygiene Data'!G136))="","",OFFSET('Hygiene Data'!$G$12,0,10*ROW('Hygiene Data'!G136)))</f>
        <v/>
      </c>
      <c r="DZ142" s="353" t="str">
        <f ca="1">+IF(OFFSET('Hygiene Data'!$G$13,0,10*ROW('Hygiene Data'!G136))="","",OFFSET('Hygiene Data'!$G$13,0,10*ROW('Hygiene Data'!G136)))</f>
        <v/>
      </c>
      <c r="EA142" s="353" t="str">
        <f ca="1">+IF(OFFSET('Hygiene Data'!$H$11,0,10*ROW('Hygiene Data'!H136))="","",OFFSET('Hygiene Data'!$H$11,0,10*ROW('Hygiene Data'!H136)))</f>
        <v/>
      </c>
      <c r="EB142" s="353" t="str">
        <f ca="1">+IF(OFFSET('Hygiene Data'!$H$12,0,10*ROW('Hygiene Data'!H136))="","",OFFSET('Hygiene Data'!$H$12,0,10*ROW('Hygiene Data'!H136)))</f>
        <v/>
      </c>
      <c r="EC142" s="353" t="str">
        <f ca="1">+IF(OFFSET('Hygiene Data'!$H$13,0,10*ROW('Hygiene Data'!H136))="","",OFFSET('Hygiene Data'!$H$13,0,10*ROW('Hygiene Data'!H136)))</f>
        <v/>
      </c>
      <c r="ED142" s="353" t="str">
        <f ca="1">+IF(OFFSET('Hygiene Data'!$I$11,0,10*ROW('Hygiene Data'!I136))="","",OFFSET('Hygiene Data'!$I$11,0,10*ROW('Hygiene Data'!I136)))</f>
        <v/>
      </c>
      <c r="EE142" s="353" t="str">
        <f ca="1">+IF(OFFSET('Hygiene Data'!$I$12,0,10*ROW('Hygiene Data'!I136))="","",OFFSET('Hygiene Data'!$I$12,0,10*ROW('Hygiene Data'!I136)))</f>
        <v/>
      </c>
      <c r="EF142" s="353" t="str">
        <f ca="1">+IF(OFFSET('Hygiene Data'!$I$13,0,10*ROW('Hygiene Data'!I136))="","",OFFSET('Hygiene Data'!$I$13,0,10*ROW('Hygiene Data'!I136)))</f>
        <v/>
      </c>
    </row>
    <row r="143" spans="1:136" x14ac:dyDescent="0.25">
      <c r="A143" s="462" t="str">
        <f ca="1">+IF(OFFSET('Water Data'!$B$2,0,10*ROW('Water Data'!E137))="","",OFFSET('Water Data'!$B$2,0,10*ROW('Water Data'!E137)))</f>
        <v/>
      </c>
      <c r="B143" s="46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89" t="str">
        <f t="shared" ca="1" si="2"/>
        <v/>
      </c>
      <c r="D143" s="49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6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3" t="str">
        <f ca="1">+IF(OFFSET('Water Data'!$D$27,0,10*ROW('Water Data'!D137))="","",OFFSET('Water Data'!$D$27,0,10*ROW('Water Data'!D137)))</f>
        <v/>
      </c>
      <c r="BT143" s="353" t="str">
        <f ca="1">+IF(OFFSET('Water Data'!$D$28,0,10*ROW('Water Data'!D137))="","",OFFSET('Water Data'!$D$28,0,10*ROW('Water Data'!D137)))</f>
        <v/>
      </c>
      <c r="BU143" s="353" t="str">
        <f ca="1">+IF(OFFSET('Water Data'!$D$29,0,10*ROW('Water Data'!D137))="","",OFFSET('Water Data'!$D$29,0,10*ROW('Water Data'!D137)))</f>
        <v/>
      </c>
      <c r="BV143" s="353" t="str">
        <f ca="1">+IF(OFFSET('Water Data'!$E$27,0,10*ROW('Water Data'!E137))="","",OFFSET('Water Data'!$E$27,0,10*ROW('Water Data'!E137)))</f>
        <v/>
      </c>
      <c r="BW143" s="353" t="str">
        <f ca="1">+IF(OFFSET('Water Data'!$E$28,0,10*ROW('Water Data'!E137))="","",OFFSET('Water Data'!$E$28,0,10*ROW('Water Data'!E137)))</f>
        <v/>
      </c>
      <c r="BX143" s="353" t="str">
        <f ca="1">+IF(OFFSET('Water Data'!$E$29,0,10*ROW('Water Data'!E137))="","",OFFSET('Water Data'!$E$29,0,10*ROW('Water Data'!E137)))</f>
        <v/>
      </c>
      <c r="BY143" s="353" t="str">
        <f ca="1">+IF(OFFSET('Water Data'!$F$27,0,10*ROW('Water Data'!F137))="","",OFFSET('Water Data'!$F$27,0,10*ROW('Water Data'!F137)))</f>
        <v/>
      </c>
      <c r="BZ143" s="353" t="str">
        <f ca="1">+IF(OFFSET('Water Data'!$F$28,0,10*ROW('Water Data'!F137))="","",OFFSET('Water Data'!$F$28,0,10*ROW('Water Data'!F137)))</f>
        <v/>
      </c>
      <c r="CA143" s="353" t="str">
        <f ca="1">+IF(OFFSET('Water Data'!$F$29,0,10*ROW('Water Data'!F137))="","",OFFSET('Water Data'!$F$29,0,10*ROW('Water Data'!F137)))</f>
        <v/>
      </c>
      <c r="CB143" s="353" t="str">
        <f ca="1">+IF(OFFSET('Water Data'!$G$27,0,10*ROW('Water Data'!G137))="","",OFFSET('Water Data'!$G$27,0,10*ROW('Water Data'!G137)))</f>
        <v/>
      </c>
      <c r="CC143" s="353" t="str">
        <f ca="1">+IF(OFFSET('Water Data'!$G$28,0,10*ROW('Water Data'!G137))="","",OFFSET('Water Data'!$G$28,0,10*ROW('Water Data'!G137)))</f>
        <v/>
      </c>
      <c r="CD143" s="353" t="str">
        <f ca="1">+IF(OFFSET('Water Data'!$G$29,0,10*ROW('Water Data'!G137))="","",OFFSET('Water Data'!$G$29,0,10*ROW('Water Data'!G137)))</f>
        <v/>
      </c>
      <c r="CE143" s="353" t="str">
        <f ca="1">+IF(OFFSET('Water Data'!$H$27,0,10*ROW('Water Data'!H137))="","",OFFSET('Water Data'!$H$27,0,10*ROW('Water Data'!H137)))</f>
        <v/>
      </c>
      <c r="CF143" s="353" t="str">
        <f ca="1">+IF(OFFSET('Water Data'!$H$28,0,10*ROW('Water Data'!H137))="","",OFFSET('Water Data'!$H$28,0,10*ROW('Water Data'!H137)))</f>
        <v/>
      </c>
      <c r="CG143" s="353" t="str">
        <f ca="1">+IF(OFFSET('Water Data'!$H$29,0,10*ROW('Water Data'!H137))="","",OFFSET('Water Data'!$H$29,0,10*ROW('Water Data'!H137)))</f>
        <v/>
      </c>
      <c r="CH143" s="353" t="str">
        <f ca="1">+IF(OFFSET('Water Data'!$I$27,0,10*ROW('Water Data'!I137))="","",OFFSET('Water Data'!$I$27,0,10*ROW('Water Data'!I137)))</f>
        <v/>
      </c>
      <c r="CI143" s="353" t="str">
        <f ca="1">+IF(OFFSET('Water Data'!$I$28,0,10*ROW('Water Data'!I137))="","",OFFSET('Water Data'!$I$28,0,10*ROW('Water Data'!I137)))</f>
        <v/>
      </c>
      <c r="CJ143" s="353" t="str">
        <f ca="1">+IF(OFFSET('Water Data'!$I$29,0,10*ROW('Water Data'!I137))="","",OFFSET('Water Data'!$I$29,0,10*ROW('Water Data'!I137)))</f>
        <v/>
      </c>
      <c r="CK143" s="353" t="str">
        <f ca="1">+IF(OFFSET('Sanitation Data'!$D$28,0,10*ROW('Sanitation Data'!D137))="","",OFFSET('Sanitation Data'!$D$28,0,10*ROW('Sanitation Data'!D137)))</f>
        <v/>
      </c>
      <c r="CL143" s="353" t="str">
        <f ca="1">+IF(OFFSET('Sanitation Data'!$D$29,0,10*ROW('Sanitation Data'!D137))="","",OFFSET('Sanitation Data'!$D$29,0,10*ROW('Sanitation Data'!D137)))</f>
        <v/>
      </c>
      <c r="CM143" s="353" t="str">
        <f ca="1">+IF(OFFSET('Sanitation Data'!$D$30,0,10*ROW('Sanitation Data'!D137))="","",OFFSET('Sanitation Data'!$D$30,0,10*ROW('Sanitation Data'!D137)))</f>
        <v/>
      </c>
      <c r="CN143" s="353" t="str">
        <f ca="1">+IF(OFFSET('Sanitation Data'!$D$31,0,10*ROW('Sanitation Data'!D137))="","",OFFSET('Sanitation Data'!$D$31,0,10*ROW('Sanitation Data'!D137)))</f>
        <v/>
      </c>
      <c r="CO143" s="353" t="str">
        <f ca="1">+IF(OFFSET('Sanitation Data'!$D$32,0,10*ROW('Sanitation Data'!D137))="","",OFFSET('Sanitation Data'!$D$32,0,10*ROW('Sanitation Data'!D137)))</f>
        <v/>
      </c>
      <c r="CP143" s="353" t="str">
        <f ca="1">+IF(OFFSET('Sanitation Data'!$E$28,0,10*ROW('Sanitation Data'!E137))="","",OFFSET('Sanitation Data'!$E$28,0,10*ROW('Sanitation Data'!E137)))</f>
        <v/>
      </c>
      <c r="CQ143" s="353" t="str">
        <f ca="1">+IF(OFFSET('Sanitation Data'!$E$29,0,10*ROW('Sanitation Data'!E137))="","",OFFSET('Sanitation Data'!$E$29,0,10*ROW('Sanitation Data'!E137)))</f>
        <v/>
      </c>
      <c r="CR143" s="353" t="str">
        <f ca="1">+IF(OFFSET('Sanitation Data'!$E$30,0,10*ROW('Sanitation Data'!E137))="","",OFFSET('Sanitation Data'!$E$30,0,10*ROW('Sanitation Data'!E137)))</f>
        <v/>
      </c>
      <c r="CS143" s="353" t="str">
        <f ca="1">+IF(OFFSET('Sanitation Data'!$E$31,0,10*ROW('Sanitation Data'!E137))="","",OFFSET('Sanitation Data'!$E$31,0,10*ROW('Sanitation Data'!E137)))</f>
        <v/>
      </c>
      <c r="CT143" s="353" t="str">
        <f ca="1">+IF(OFFSET('Sanitation Data'!$E$32,0,10*ROW('Sanitation Data'!E137))="","",OFFSET('Sanitation Data'!$E$32,0,10*ROW('Sanitation Data'!E137)))</f>
        <v/>
      </c>
      <c r="CU143" s="353" t="str">
        <f ca="1">+IF(OFFSET('Sanitation Data'!$F$28,0,10*ROW('Sanitation Data'!F137))="","",OFFSET('Sanitation Data'!$F$28,0,10*ROW('Sanitation Data'!F137)))</f>
        <v/>
      </c>
      <c r="CV143" s="353" t="str">
        <f ca="1">+IF(OFFSET('Sanitation Data'!$F$29,0,10*ROW('Sanitation Data'!F137))="","",OFFSET('Sanitation Data'!$F$29,0,10*ROW('Sanitation Data'!F137)))</f>
        <v/>
      </c>
      <c r="CW143" s="353" t="str">
        <f ca="1">+IF(OFFSET('Sanitation Data'!$F$30,0,10*ROW('Sanitation Data'!F137))="","",OFFSET('Sanitation Data'!$F$30,0,10*ROW('Sanitation Data'!F137)))</f>
        <v/>
      </c>
      <c r="CX143" s="353" t="str">
        <f ca="1">+IF(OFFSET('Sanitation Data'!$F$31,0,10*ROW('Sanitation Data'!F137))="","",OFFSET('Sanitation Data'!$F$31,0,10*ROW('Sanitation Data'!F137)))</f>
        <v/>
      </c>
      <c r="CY143" s="353" t="str">
        <f ca="1">+IF(OFFSET('Sanitation Data'!$F$32,0,10*ROW('Sanitation Data'!F137))="","",OFFSET('Sanitation Data'!$F$32,0,10*ROW('Sanitation Data'!F137)))</f>
        <v/>
      </c>
      <c r="CZ143" s="353" t="str">
        <f ca="1">+IF(OFFSET('Sanitation Data'!$G$28,0,10*ROW('Sanitation Data'!G137))="","",OFFSET('Sanitation Data'!$G$28,0,10*ROW('Sanitation Data'!G137)))</f>
        <v/>
      </c>
      <c r="DA143" s="353" t="str">
        <f ca="1">+IF(OFFSET('Sanitation Data'!$G$29,0,10*ROW('Sanitation Data'!G137))="","",OFFSET('Sanitation Data'!$G$29,0,10*ROW('Sanitation Data'!G137)))</f>
        <v/>
      </c>
      <c r="DB143" s="353" t="str">
        <f ca="1">+IF(OFFSET('Sanitation Data'!$G$30,0,10*ROW('Sanitation Data'!G137))="","",OFFSET('Sanitation Data'!$G$30,0,10*ROW('Sanitation Data'!G137)))</f>
        <v/>
      </c>
      <c r="DC143" s="353" t="str">
        <f ca="1">+IF(OFFSET('Sanitation Data'!$G$31,0,10*ROW('Sanitation Data'!G137))="","",OFFSET('Sanitation Data'!$G$31,0,10*ROW('Sanitation Data'!G137)))</f>
        <v/>
      </c>
      <c r="DD143" s="353" t="str">
        <f ca="1">+IF(OFFSET('Sanitation Data'!$G$32,0,10*ROW('Sanitation Data'!G137))="","",OFFSET('Sanitation Data'!$G$32,0,10*ROW('Sanitation Data'!G137)))</f>
        <v/>
      </c>
      <c r="DE143" s="353" t="str">
        <f ca="1">+IF(OFFSET('Sanitation Data'!$H$28,0,10*ROW('Sanitation Data'!H137))="","",OFFSET('Sanitation Data'!$H$28,0,10*ROW('Sanitation Data'!H137)))</f>
        <v/>
      </c>
      <c r="DF143" s="353" t="str">
        <f ca="1">+IF(OFFSET('Sanitation Data'!$H$29,0,10*ROW('Sanitation Data'!H137))="","",OFFSET('Sanitation Data'!$H$29,0,10*ROW('Sanitation Data'!H137)))</f>
        <v/>
      </c>
      <c r="DG143" s="353" t="str">
        <f ca="1">+IF(OFFSET('Sanitation Data'!$H$30,0,10*ROW('Sanitation Data'!H137))="","",OFFSET('Sanitation Data'!$H$30,0,10*ROW('Sanitation Data'!H137)))</f>
        <v/>
      </c>
      <c r="DH143" s="353" t="str">
        <f ca="1">+IF(OFFSET('Sanitation Data'!$H$31,0,10*ROW('Sanitation Data'!H137))="","",OFFSET('Sanitation Data'!$H$31,0,10*ROW('Sanitation Data'!H137)))</f>
        <v/>
      </c>
      <c r="DI143" s="353" t="str">
        <f ca="1">+IF(OFFSET('Sanitation Data'!$H$32,0,10*ROW('Sanitation Data'!H137))="","",OFFSET('Sanitation Data'!$H$32,0,10*ROW('Sanitation Data'!H137)))</f>
        <v/>
      </c>
      <c r="DJ143" s="353" t="str">
        <f ca="1">+IF(OFFSET('Sanitation Data'!$I$28,0,10*ROW('Sanitation Data'!I137))="","",OFFSET('Sanitation Data'!$I$28,0,10*ROW('Sanitation Data'!I137)))</f>
        <v/>
      </c>
      <c r="DK143" s="353" t="str">
        <f ca="1">+IF(OFFSET('Sanitation Data'!$I$29,0,10*ROW('Sanitation Data'!I137))="","",OFFSET('Sanitation Data'!$I$29,0,10*ROW('Sanitation Data'!I137)))</f>
        <v/>
      </c>
      <c r="DL143" s="353" t="str">
        <f ca="1">+IF(OFFSET('Sanitation Data'!$I$30,0,10*ROW('Sanitation Data'!I137))="","",OFFSET('Sanitation Data'!$I$30,0,10*ROW('Sanitation Data'!I137)))</f>
        <v/>
      </c>
      <c r="DM143" s="353" t="str">
        <f ca="1">+IF(OFFSET('Sanitation Data'!$I$31,0,10*ROW('Sanitation Data'!I137))="","",OFFSET('Sanitation Data'!$I$31,0,10*ROW('Sanitation Data'!I137)))</f>
        <v/>
      </c>
      <c r="DN143" s="353" t="str">
        <f ca="1">+IF(OFFSET('Sanitation Data'!$I$32,0,10*ROW('Sanitation Data'!I137))="","",OFFSET('Sanitation Data'!$I$32,0,10*ROW('Sanitation Data'!I137)))</f>
        <v/>
      </c>
      <c r="DO143" s="353" t="str">
        <f ca="1">+IF(OFFSET('Hygiene Data'!$D$11,0,10*ROW('Hygiene Data'!D137))="","",OFFSET('Hygiene Data'!$D$11,0,10*ROW('Hygiene Data'!D137)))</f>
        <v/>
      </c>
      <c r="DP143" s="353" t="str">
        <f ca="1">+IF(OFFSET('Hygiene Data'!$D$12,0,10*ROW('Hygiene Data'!D137))="","",OFFSET('Hygiene Data'!$D$12,0,10*ROW('Hygiene Data'!D137)))</f>
        <v/>
      </c>
      <c r="DQ143" s="353" t="str">
        <f ca="1">+IF(OFFSET('Hygiene Data'!$D$13,0,10*ROW('Hygiene Data'!D137))="","",OFFSET('Hygiene Data'!$D$13,0,10*ROW('Hygiene Data'!D137)))</f>
        <v/>
      </c>
      <c r="DR143" s="353" t="str">
        <f ca="1">+IF(OFFSET('Hygiene Data'!$E$11,0,10*ROW('Hygiene Data'!E137))="","",OFFSET('Hygiene Data'!$E$11,0,10*ROW('Hygiene Data'!E137)))</f>
        <v/>
      </c>
      <c r="DS143" s="353" t="str">
        <f ca="1">+IF(OFFSET('Hygiene Data'!$E$12,0,10*ROW('Hygiene Data'!E137))="","",OFFSET('Hygiene Data'!$E$12,0,10*ROW('Hygiene Data'!E137)))</f>
        <v/>
      </c>
      <c r="DT143" s="353" t="str">
        <f ca="1">+IF(OFFSET('Hygiene Data'!$E$13,0,10*ROW('Hygiene Data'!E137))="","",OFFSET('Hygiene Data'!$E$13,0,10*ROW('Hygiene Data'!E137)))</f>
        <v/>
      </c>
      <c r="DU143" s="353" t="str">
        <f ca="1">+IF(OFFSET('Hygiene Data'!$F$11,0,10*ROW('Hygiene Data'!F137))="","",OFFSET('Hygiene Data'!$F$11,0,10*ROW('Hygiene Data'!F137)))</f>
        <v/>
      </c>
      <c r="DV143" s="353" t="str">
        <f ca="1">+IF(OFFSET('Hygiene Data'!$F$12,0,10*ROW('Hygiene Data'!F137))="","",OFFSET('Hygiene Data'!$F$12,0,10*ROW('Hygiene Data'!F137)))</f>
        <v/>
      </c>
      <c r="DW143" s="353" t="str">
        <f ca="1">+IF(OFFSET('Hygiene Data'!$F$13,0,10*ROW('Hygiene Data'!F137))="","",OFFSET('Hygiene Data'!$F$13,0,10*ROW('Hygiene Data'!F137)))</f>
        <v/>
      </c>
      <c r="DX143" s="353" t="str">
        <f ca="1">+IF(OFFSET('Hygiene Data'!$G$11,0,10*ROW('Hygiene Data'!G137))="","",OFFSET('Hygiene Data'!$G$11,0,10*ROW('Hygiene Data'!G137)))</f>
        <v/>
      </c>
      <c r="DY143" s="353" t="str">
        <f ca="1">+IF(OFFSET('Hygiene Data'!$G$12,0,10*ROW('Hygiene Data'!G137))="","",OFFSET('Hygiene Data'!$G$12,0,10*ROW('Hygiene Data'!G137)))</f>
        <v/>
      </c>
      <c r="DZ143" s="353" t="str">
        <f ca="1">+IF(OFFSET('Hygiene Data'!$G$13,0,10*ROW('Hygiene Data'!G137))="","",OFFSET('Hygiene Data'!$G$13,0,10*ROW('Hygiene Data'!G137)))</f>
        <v/>
      </c>
      <c r="EA143" s="353" t="str">
        <f ca="1">+IF(OFFSET('Hygiene Data'!$H$11,0,10*ROW('Hygiene Data'!H137))="","",OFFSET('Hygiene Data'!$H$11,0,10*ROW('Hygiene Data'!H137)))</f>
        <v/>
      </c>
      <c r="EB143" s="353" t="str">
        <f ca="1">+IF(OFFSET('Hygiene Data'!$H$12,0,10*ROW('Hygiene Data'!H137))="","",OFFSET('Hygiene Data'!$H$12,0,10*ROW('Hygiene Data'!H137)))</f>
        <v/>
      </c>
      <c r="EC143" s="353" t="str">
        <f ca="1">+IF(OFFSET('Hygiene Data'!$H$13,0,10*ROW('Hygiene Data'!H137))="","",OFFSET('Hygiene Data'!$H$13,0,10*ROW('Hygiene Data'!H137)))</f>
        <v/>
      </c>
      <c r="ED143" s="353" t="str">
        <f ca="1">+IF(OFFSET('Hygiene Data'!$I$11,0,10*ROW('Hygiene Data'!I137))="","",OFFSET('Hygiene Data'!$I$11,0,10*ROW('Hygiene Data'!I137)))</f>
        <v/>
      </c>
      <c r="EE143" s="353" t="str">
        <f ca="1">+IF(OFFSET('Hygiene Data'!$I$12,0,10*ROW('Hygiene Data'!I137))="","",OFFSET('Hygiene Data'!$I$12,0,10*ROW('Hygiene Data'!I137)))</f>
        <v/>
      </c>
      <c r="EF143" s="353" t="str">
        <f ca="1">+IF(OFFSET('Hygiene Data'!$I$13,0,10*ROW('Hygiene Data'!I137))="","",OFFSET('Hygiene Data'!$I$13,0,10*ROW('Hygiene Data'!I137)))</f>
        <v/>
      </c>
    </row>
    <row r="144" spans="1:136" x14ac:dyDescent="0.25">
      <c r="A144" s="462" t="str">
        <f ca="1">+IF(OFFSET('Water Data'!$B$2,0,10*ROW('Water Data'!E138))="","",OFFSET('Water Data'!$B$2,0,10*ROW('Water Data'!E138)))</f>
        <v/>
      </c>
      <c r="B144" s="46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89" t="str">
        <f t="shared" ca="1" si="2"/>
        <v/>
      </c>
      <c r="D144" s="49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6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3" t="str">
        <f ca="1">+IF(OFFSET('Water Data'!$D$27,0,10*ROW('Water Data'!D138))="","",OFFSET('Water Data'!$D$27,0,10*ROW('Water Data'!D138)))</f>
        <v/>
      </c>
      <c r="BT144" s="353" t="str">
        <f ca="1">+IF(OFFSET('Water Data'!$D$28,0,10*ROW('Water Data'!D138))="","",OFFSET('Water Data'!$D$28,0,10*ROW('Water Data'!D138)))</f>
        <v/>
      </c>
      <c r="BU144" s="353" t="str">
        <f ca="1">+IF(OFFSET('Water Data'!$D$29,0,10*ROW('Water Data'!D138))="","",OFFSET('Water Data'!$D$29,0,10*ROW('Water Data'!D138)))</f>
        <v/>
      </c>
      <c r="BV144" s="353" t="str">
        <f ca="1">+IF(OFFSET('Water Data'!$E$27,0,10*ROW('Water Data'!E138))="","",OFFSET('Water Data'!$E$27,0,10*ROW('Water Data'!E138)))</f>
        <v/>
      </c>
      <c r="BW144" s="353" t="str">
        <f ca="1">+IF(OFFSET('Water Data'!$E$28,0,10*ROW('Water Data'!E138))="","",OFFSET('Water Data'!$E$28,0,10*ROW('Water Data'!E138)))</f>
        <v/>
      </c>
      <c r="BX144" s="353" t="str">
        <f ca="1">+IF(OFFSET('Water Data'!$E$29,0,10*ROW('Water Data'!E138))="","",OFFSET('Water Data'!$E$29,0,10*ROW('Water Data'!E138)))</f>
        <v/>
      </c>
      <c r="BY144" s="353" t="str">
        <f ca="1">+IF(OFFSET('Water Data'!$F$27,0,10*ROW('Water Data'!F138))="","",OFFSET('Water Data'!$F$27,0,10*ROW('Water Data'!F138)))</f>
        <v/>
      </c>
      <c r="BZ144" s="353" t="str">
        <f ca="1">+IF(OFFSET('Water Data'!$F$28,0,10*ROW('Water Data'!F138))="","",OFFSET('Water Data'!$F$28,0,10*ROW('Water Data'!F138)))</f>
        <v/>
      </c>
      <c r="CA144" s="353" t="str">
        <f ca="1">+IF(OFFSET('Water Data'!$F$29,0,10*ROW('Water Data'!F138))="","",OFFSET('Water Data'!$F$29,0,10*ROW('Water Data'!F138)))</f>
        <v/>
      </c>
      <c r="CB144" s="353" t="str">
        <f ca="1">+IF(OFFSET('Water Data'!$G$27,0,10*ROW('Water Data'!G138))="","",OFFSET('Water Data'!$G$27,0,10*ROW('Water Data'!G138)))</f>
        <v/>
      </c>
      <c r="CC144" s="353" t="str">
        <f ca="1">+IF(OFFSET('Water Data'!$G$28,0,10*ROW('Water Data'!G138))="","",OFFSET('Water Data'!$G$28,0,10*ROW('Water Data'!G138)))</f>
        <v/>
      </c>
      <c r="CD144" s="353" t="str">
        <f ca="1">+IF(OFFSET('Water Data'!$G$29,0,10*ROW('Water Data'!G138))="","",OFFSET('Water Data'!$G$29,0,10*ROW('Water Data'!G138)))</f>
        <v/>
      </c>
      <c r="CE144" s="353" t="str">
        <f ca="1">+IF(OFFSET('Water Data'!$H$27,0,10*ROW('Water Data'!H138))="","",OFFSET('Water Data'!$H$27,0,10*ROW('Water Data'!H138)))</f>
        <v/>
      </c>
      <c r="CF144" s="353" t="str">
        <f ca="1">+IF(OFFSET('Water Data'!$H$28,0,10*ROW('Water Data'!H138))="","",OFFSET('Water Data'!$H$28,0,10*ROW('Water Data'!H138)))</f>
        <v/>
      </c>
      <c r="CG144" s="353" t="str">
        <f ca="1">+IF(OFFSET('Water Data'!$H$29,0,10*ROW('Water Data'!H138))="","",OFFSET('Water Data'!$H$29,0,10*ROW('Water Data'!H138)))</f>
        <v/>
      </c>
      <c r="CH144" s="353" t="str">
        <f ca="1">+IF(OFFSET('Water Data'!$I$27,0,10*ROW('Water Data'!I138))="","",OFFSET('Water Data'!$I$27,0,10*ROW('Water Data'!I138)))</f>
        <v/>
      </c>
      <c r="CI144" s="353" t="str">
        <f ca="1">+IF(OFFSET('Water Data'!$I$28,0,10*ROW('Water Data'!I138))="","",OFFSET('Water Data'!$I$28,0,10*ROW('Water Data'!I138)))</f>
        <v/>
      </c>
      <c r="CJ144" s="353" t="str">
        <f ca="1">+IF(OFFSET('Water Data'!$I$29,0,10*ROW('Water Data'!I138))="","",OFFSET('Water Data'!$I$29,0,10*ROW('Water Data'!I138)))</f>
        <v/>
      </c>
      <c r="CK144" s="353" t="str">
        <f ca="1">+IF(OFFSET('Sanitation Data'!$D$28,0,10*ROW('Sanitation Data'!D138))="","",OFFSET('Sanitation Data'!$D$28,0,10*ROW('Sanitation Data'!D138)))</f>
        <v/>
      </c>
      <c r="CL144" s="353" t="str">
        <f ca="1">+IF(OFFSET('Sanitation Data'!$D$29,0,10*ROW('Sanitation Data'!D138))="","",OFFSET('Sanitation Data'!$D$29,0,10*ROW('Sanitation Data'!D138)))</f>
        <v/>
      </c>
      <c r="CM144" s="353" t="str">
        <f ca="1">+IF(OFFSET('Sanitation Data'!$D$30,0,10*ROW('Sanitation Data'!D138))="","",OFFSET('Sanitation Data'!$D$30,0,10*ROW('Sanitation Data'!D138)))</f>
        <v/>
      </c>
      <c r="CN144" s="353" t="str">
        <f ca="1">+IF(OFFSET('Sanitation Data'!$D$31,0,10*ROW('Sanitation Data'!D138))="","",OFFSET('Sanitation Data'!$D$31,0,10*ROW('Sanitation Data'!D138)))</f>
        <v/>
      </c>
      <c r="CO144" s="353" t="str">
        <f ca="1">+IF(OFFSET('Sanitation Data'!$D$32,0,10*ROW('Sanitation Data'!D138))="","",OFFSET('Sanitation Data'!$D$32,0,10*ROW('Sanitation Data'!D138)))</f>
        <v/>
      </c>
      <c r="CP144" s="353" t="str">
        <f ca="1">+IF(OFFSET('Sanitation Data'!$E$28,0,10*ROW('Sanitation Data'!E138))="","",OFFSET('Sanitation Data'!$E$28,0,10*ROW('Sanitation Data'!E138)))</f>
        <v/>
      </c>
      <c r="CQ144" s="353" t="str">
        <f ca="1">+IF(OFFSET('Sanitation Data'!$E$29,0,10*ROW('Sanitation Data'!E138))="","",OFFSET('Sanitation Data'!$E$29,0,10*ROW('Sanitation Data'!E138)))</f>
        <v/>
      </c>
      <c r="CR144" s="353" t="str">
        <f ca="1">+IF(OFFSET('Sanitation Data'!$E$30,0,10*ROW('Sanitation Data'!E138))="","",OFFSET('Sanitation Data'!$E$30,0,10*ROW('Sanitation Data'!E138)))</f>
        <v/>
      </c>
      <c r="CS144" s="353" t="str">
        <f ca="1">+IF(OFFSET('Sanitation Data'!$E$31,0,10*ROW('Sanitation Data'!E138))="","",OFFSET('Sanitation Data'!$E$31,0,10*ROW('Sanitation Data'!E138)))</f>
        <v/>
      </c>
      <c r="CT144" s="353" t="str">
        <f ca="1">+IF(OFFSET('Sanitation Data'!$E$32,0,10*ROW('Sanitation Data'!E138))="","",OFFSET('Sanitation Data'!$E$32,0,10*ROW('Sanitation Data'!E138)))</f>
        <v/>
      </c>
      <c r="CU144" s="353" t="str">
        <f ca="1">+IF(OFFSET('Sanitation Data'!$F$28,0,10*ROW('Sanitation Data'!F138))="","",OFFSET('Sanitation Data'!$F$28,0,10*ROW('Sanitation Data'!F138)))</f>
        <v/>
      </c>
      <c r="CV144" s="353" t="str">
        <f ca="1">+IF(OFFSET('Sanitation Data'!$F$29,0,10*ROW('Sanitation Data'!F138))="","",OFFSET('Sanitation Data'!$F$29,0,10*ROW('Sanitation Data'!F138)))</f>
        <v/>
      </c>
      <c r="CW144" s="353" t="str">
        <f ca="1">+IF(OFFSET('Sanitation Data'!$F$30,0,10*ROW('Sanitation Data'!F138))="","",OFFSET('Sanitation Data'!$F$30,0,10*ROW('Sanitation Data'!F138)))</f>
        <v/>
      </c>
      <c r="CX144" s="353" t="str">
        <f ca="1">+IF(OFFSET('Sanitation Data'!$F$31,0,10*ROW('Sanitation Data'!F138))="","",OFFSET('Sanitation Data'!$F$31,0,10*ROW('Sanitation Data'!F138)))</f>
        <v/>
      </c>
      <c r="CY144" s="353" t="str">
        <f ca="1">+IF(OFFSET('Sanitation Data'!$F$32,0,10*ROW('Sanitation Data'!F138))="","",OFFSET('Sanitation Data'!$F$32,0,10*ROW('Sanitation Data'!F138)))</f>
        <v/>
      </c>
      <c r="CZ144" s="353" t="str">
        <f ca="1">+IF(OFFSET('Sanitation Data'!$G$28,0,10*ROW('Sanitation Data'!G138))="","",OFFSET('Sanitation Data'!$G$28,0,10*ROW('Sanitation Data'!G138)))</f>
        <v/>
      </c>
      <c r="DA144" s="353" t="str">
        <f ca="1">+IF(OFFSET('Sanitation Data'!$G$29,0,10*ROW('Sanitation Data'!G138))="","",OFFSET('Sanitation Data'!$G$29,0,10*ROW('Sanitation Data'!G138)))</f>
        <v/>
      </c>
      <c r="DB144" s="353" t="str">
        <f ca="1">+IF(OFFSET('Sanitation Data'!$G$30,0,10*ROW('Sanitation Data'!G138))="","",OFFSET('Sanitation Data'!$G$30,0,10*ROW('Sanitation Data'!G138)))</f>
        <v/>
      </c>
      <c r="DC144" s="353" t="str">
        <f ca="1">+IF(OFFSET('Sanitation Data'!$G$31,0,10*ROW('Sanitation Data'!G138))="","",OFFSET('Sanitation Data'!$G$31,0,10*ROW('Sanitation Data'!G138)))</f>
        <v/>
      </c>
      <c r="DD144" s="353" t="str">
        <f ca="1">+IF(OFFSET('Sanitation Data'!$G$32,0,10*ROW('Sanitation Data'!G138))="","",OFFSET('Sanitation Data'!$G$32,0,10*ROW('Sanitation Data'!G138)))</f>
        <v/>
      </c>
      <c r="DE144" s="353" t="str">
        <f ca="1">+IF(OFFSET('Sanitation Data'!$H$28,0,10*ROW('Sanitation Data'!H138))="","",OFFSET('Sanitation Data'!$H$28,0,10*ROW('Sanitation Data'!H138)))</f>
        <v/>
      </c>
      <c r="DF144" s="353" t="str">
        <f ca="1">+IF(OFFSET('Sanitation Data'!$H$29,0,10*ROW('Sanitation Data'!H138))="","",OFFSET('Sanitation Data'!$H$29,0,10*ROW('Sanitation Data'!H138)))</f>
        <v/>
      </c>
      <c r="DG144" s="353" t="str">
        <f ca="1">+IF(OFFSET('Sanitation Data'!$H$30,0,10*ROW('Sanitation Data'!H138))="","",OFFSET('Sanitation Data'!$H$30,0,10*ROW('Sanitation Data'!H138)))</f>
        <v/>
      </c>
      <c r="DH144" s="353" t="str">
        <f ca="1">+IF(OFFSET('Sanitation Data'!$H$31,0,10*ROW('Sanitation Data'!H138))="","",OFFSET('Sanitation Data'!$H$31,0,10*ROW('Sanitation Data'!H138)))</f>
        <v/>
      </c>
      <c r="DI144" s="353" t="str">
        <f ca="1">+IF(OFFSET('Sanitation Data'!$H$32,0,10*ROW('Sanitation Data'!H138))="","",OFFSET('Sanitation Data'!$H$32,0,10*ROW('Sanitation Data'!H138)))</f>
        <v/>
      </c>
      <c r="DJ144" s="353" t="str">
        <f ca="1">+IF(OFFSET('Sanitation Data'!$I$28,0,10*ROW('Sanitation Data'!I138))="","",OFFSET('Sanitation Data'!$I$28,0,10*ROW('Sanitation Data'!I138)))</f>
        <v/>
      </c>
      <c r="DK144" s="353" t="str">
        <f ca="1">+IF(OFFSET('Sanitation Data'!$I$29,0,10*ROW('Sanitation Data'!I138))="","",OFFSET('Sanitation Data'!$I$29,0,10*ROW('Sanitation Data'!I138)))</f>
        <v/>
      </c>
      <c r="DL144" s="353" t="str">
        <f ca="1">+IF(OFFSET('Sanitation Data'!$I$30,0,10*ROW('Sanitation Data'!I138))="","",OFFSET('Sanitation Data'!$I$30,0,10*ROW('Sanitation Data'!I138)))</f>
        <v/>
      </c>
      <c r="DM144" s="353" t="str">
        <f ca="1">+IF(OFFSET('Sanitation Data'!$I$31,0,10*ROW('Sanitation Data'!I138))="","",OFFSET('Sanitation Data'!$I$31,0,10*ROW('Sanitation Data'!I138)))</f>
        <v/>
      </c>
      <c r="DN144" s="353" t="str">
        <f ca="1">+IF(OFFSET('Sanitation Data'!$I$32,0,10*ROW('Sanitation Data'!I138))="","",OFFSET('Sanitation Data'!$I$32,0,10*ROW('Sanitation Data'!I138)))</f>
        <v/>
      </c>
      <c r="DO144" s="353" t="str">
        <f ca="1">+IF(OFFSET('Hygiene Data'!$D$11,0,10*ROW('Hygiene Data'!D138))="","",OFFSET('Hygiene Data'!$D$11,0,10*ROW('Hygiene Data'!D138)))</f>
        <v/>
      </c>
      <c r="DP144" s="353" t="str">
        <f ca="1">+IF(OFFSET('Hygiene Data'!$D$12,0,10*ROW('Hygiene Data'!D138))="","",OFFSET('Hygiene Data'!$D$12,0,10*ROW('Hygiene Data'!D138)))</f>
        <v/>
      </c>
      <c r="DQ144" s="353" t="str">
        <f ca="1">+IF(OFFSET('Hygiene Data'!$D$13,0,10*ROW('Hygiene Data'!D138))="","",OFFSET('Hygiene Data'!$D$13,0,10*ROW('Hygiene Data'!D138)))</f>
        <v/>
      </c>
      <c r="DR144" s="353" t="str">
        <f ca="1">+IF(OFFSET('Hygiene Data'!$E$11,0,10*ROW('Hygiene Data'!E138))="","",OFFSET('Hygiene Data'!$E$11,0,10*ROW('Hygiene Data'!E138)))</f>
        <v/>
      </c>
      <c r="DS144" s="353" t="str">
        <f ca="1">+IF(OFFSET('Hygiene Data'!$E$12,0,10*ROW('Hygiene Data'!E138))="","",OFFSET('Hygiene Data'!$E$12,0,10*ROW('Hygiene Data'!E138)))</f>
        <v/>
      </c>
      <c r="DT144" s="353" t="str">
        <f ca="1">+IF(OFFSET('Hygiene Data'!$E$13,0,10*ROW('Hygiene Data'!E138))="","",OFFSET('Hygiene Data'!$E$13,0,10*ROW('Hygiene Data'!E138)))</f>
        <v/>
      </c>
      <c r="DU144" s="353" t="str">
        <f ca="1">+IF(OFFSET('Hygiene Data'!$F$11,0,10*ROW('Hygiene Data'!F138))="","",OFFSET('Hygiene Data'!$F$11,0,10*ROW('Hygiene Data'!F138)))</f>
        <v/>
      </c>
      <c r="DV144" s="353" t="str">
        <f ca="1">+IF(OFFSET('Hygiene Data'!$F$12,0,10*ROW('Hygiene Data'!F138))="","",OFFSET('Hygiene Data'!$F$12,0,10*ROW('Hygiene Data'!F138)))</f>
        <v/>
      </c>
      <c r="DW144" s="353" t="str">
        <f ca="1">+IF(OFFSET('Hygiene Data'!$F$13,0,10*ROW('Hygiene Data'!F138))="","",OFFSET('Hygiene Data'!$F$13,0,10*ROW('Hygiene Data'!F138)))</f>
        <v/>
      </c>
      <c r="DX144" s="353" t="str">
        <f ca="1">+IF(OFFSET('Hygiene Data'!$G$11,0,10*ROW('Hygiene Data'!G138))="","",OFFSET('Hygiene Data'!$G$11,0,10*ROW('Hygiene Data'!G138)))</f>
        <v/>
      </c>
      <c r="DY144" s="353" t="str">
        <f ca="1">+IF(OFFSET('Hygiene Data'!$G$12,0,10*ROW('Hygiene Data'!G138))="","",OFFSET('Hygiene Data'!$G$12,0,10*ROW('Hygiene Data'!G138)))</f>
        <v/>
      </c>
      <c r="DZ144" s="353" t="str">
        <f ca="1">+IF(OFFSET('Hygiene Data'!$G$13,0,10*ROW('Hygiene Data'!G138))="","",OFFSET('Hygiene Data'!$G$13,0,10*ROW('Hygiene Data'!G138)))</f>
        <v/>
      </c>
      <c r="EA144" s="353" t="str">
        <f ca="1">+IF(OFFSET('Hygiene Data'!$H$11,0,10*ROW('Hygiene Data'!H138))="","",OFFSET('Hygiene Data'!$H$11,0,10*ROW('Hygiene Data'!H138)))</f>
        <v/>
      </c>
      <c r="EB144" s="353" t="str">
        <f ca="1">+IF(OFFSET('Hygiene Data'!$H$12,0,10*ROW('Hygiene Data'!H138))="","",OFFSET('Hygiene Data'!$H$12,0,10*ROW('Hygiene Data'!H138)))</f>
        <v/>
      </c>
      <c r="EC144" s="353" t="str">
        <f ca="1">+IF(OFFSET('Hygiene Data'!$H$13,0,10*ROW('Hygiene Data'!H138))="","",OFFSET('Hygiene Data'!$H$13,0,10*ROW('Hygiene Data'!H138)))</f>
        <v/>
      </c>
      <c r="ED144" s="353" t="str">
        <f ca="1">+IF(OFFSET('Hygiene Data'!$I$11,0,10*ROW('Hygiene Data'!I138))="","",OFFSET('Hygiene Data'!$I$11,0,10*ROW('Hygiene Data'!I138)))</f>
        <v/>
      </c>
      <c r="EE144" s="353" t="str">
        <f ca="1">+IF(OFFSET('Hygiene Data'!$I$12,0,10*ROW('Hygiene Data'!I138))="","",OFFSET('Hygiene Data'!$I$12,0,10*ROW('Hygiene Data'!I138)))</f>
        <v/>
      </c>
      <c r="EF144" s="353" t="str">
        <f ca="1">+IF(OFFSET('Hygiene Data'!$I$13,0,10*ROW('Hygiene Data'!I138))="","",OFFSET('Hygiene Data'!$I$13,0,10*ROW('Hygiene Data'!I138)))</f>
        <v/>
      </c>
    </row>
    <row r="145" spans="1:136" x14ac:dyDescent="0.25">
      <c r="A145" s="462" t="str">
        <f ca="1">+IF(OFFSET('Water Data'!$B$2,0,10*ROW('Water Data'!E139))="","",OFFSET('Water Data'!$B$2,0,10*ROW('Water Data'!E139)))</f>
        <v/>
      </c>
      <c r="B145" s="46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89" t="str">
        <f t="shared" ca="1" si="2"/>
        <v/>
      </c>
      <c r="D145" s="49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6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3" t="str">
        <f ca="1">+IF(OFFSET('Water Data'!$D$27,0,10*ROW('Water Data'!D139))="","",OFFSET('Water Data'!$D$27,0,10*ROW('Water Data'!D139)))</f>
        <v/>
      </c>
      <c r="BT145" s="353" t="str">
        <f ca="1">+IF(OFFSET('Water Data'!$D$28,0,10*ROW('Water Data'!D139))="","",OFFSET('Water Data'!$D$28,0,10*ROW('Water Data'!D139)))</f>
        <v/>
      </c>
      <c r="BU145" s="353" t="str">
        <f ca="1">+IF(OFFSET('Water Data'!$D$29,0,10*ROW('Water Data'!D139))="","",OFFSET('Water Data'!$D$29,0,10*ROW('Water Data'!D139)))</f>
        <v/>
      </c>
      <c r="BV145" s="353" t="str">
        <f ca="1">+IF(OFFSET('Water Data'!$E$27,0,10*ROW('Water Data'!E139))="","",OFFSET('Water Data'!$E$27,0,10*ROW('Water Data'!E139)))</f>
        <v/>
      </c>
      <c r="BW145" s="353" t="str">
        <f ca="1">+IF(OFFSET('Water Data'!$E$28,0,10*ROW('Water Data'!E139))="","",OFFSET('Water Data'!$E$28,0,10*ROW('Water Data'!E139)))</f>
        <v/>
      </c>
      <c r="BX145" s="353" t="str">
        <f ca="1">+IF(OFFSET('Water Data'!$E$29,0,10*ROW('Water Data'!E139))="","",OFFSET('Water Data'!$E$29,0,10*ROW('Water Data'!E139)))</f>
        <v/>
      </c>
      <c r="BY145" s="353" t="str">
        <f ca="1">+IF(OFFSET('Water Data'!$F$27,0,10*ROW('Water Data'!F139))="","",OFFSET('Water Data'!$F$27,0,10*ROW('Water Data'!F139)))</f>
        <v/>
      </c>
      <c r="BZ145" s="353" t="str">
        <f ca="1">+IF(OFFSET('Water Data'!$F$28,0,10*ROW('Water Data'!F139))="","",OFFSET('Water Data'!$F$28,0,10*ROW('Water Data'!F139)))</f>
        <v/>
      </c>
      <c r="CA145" s="353" t="str">
        <f ca="1">+IF(OFFSET('Water Data'!$F$29,0,10*ROW('Water Data'!F139))="","",OFFSET('Water Data'!$F$29,0,10*ROW('Water Data'!F139)))</f>
        <v/>
      </c>
      <c r="CB145" s="353" t="str">
        <f ca="1">+IF(OFFSET('Water Data'!$G$27,0,10*ROW('Water Data'!G139))="","",OFFSET('Water Data'!$G$27,0,10*ROW('Water Data'!G139)))</f>
        <v/>
      </c>
      <c r="CC145" s="353" t="str">
        <f ca="1">+IF(OFFSET('Water Data'!$G$28,0,10*ROW('Water Data'!G139))="","",OFFSET('Water Data'!$G$28,0,10*ROW('Water Data'!G139)))</f>
        <v/>
      </c>
      <c r="CD145" s="353" t="str">
        <f ca="1">+IF(OFFSET('Water Data'!$G$29,0,10*ROW('Water Data'!G139))="","",OFFSET('Water Data'!$G$29,0,10*ROW('Water Data'!G139)))</f>
        <v/>
      </c>
      <c r="CE145" s="353" t="str">
        <f ca="1">+IF(OFFSET('Water Data'!$H$27,0,10*ROW('Water Data'!H139))="","",OFFSET('Water Data'!$H$27,0,10*ROW('Water Data'!H139)))</f>
        <v/>
      </c>
      <c r="CF145" s="353" t="str">
        <f ca="1">+IF(OFFSET('Water Data'!$H$28,0,10*ROW('Water Data'!H139))="","",OFFSET('Water Data'!$H$28,0,10*ROW('Water Data'!H139)))</f>
        <v/>
      </c>
      <c r="CG145" s="353" t="str">
        <f ca="1">+IF(OFFSET('Water Data'!$H$29,0,10*ROW('Water Data'!H139))="","",OFFSET('Water Data'!$H$29,0,10*ROW('Water Data'!H139)))</f>
        <v/>
      </c>
      <c r="CH145" s="353" t="str">
        <f ca="1">+IF(OFFSET('Water Data'!$I$27,0,10*ROW('Water Data'!I139))="","",OFFSET('Water Data'!$I$27,0,10*ROW('Water Data'!I139)))</f>
        <v/>
      </c>
      <c r="CI145" s="353" t="str">
        <f ca="1">+IF(OFFSET('Water Data'!$I$28,0,10*ROW('Water Data'!I139))="","",OFFSET('Water Data'!$I$28,0,10*ROW('Water Data'!I139)))</f>
        <v/>
      </c>
      <c r="CJ145" s="353" t="str">
        <f ca="1">+IF(OFFSET('Water Data'!$I$29,0,10*ROW('Water Data'!I139))="","",OFFSET('Water Data'!$I$29,0,10*ROW('Water Data'!I139)))</f>
        <v/>
      </c>
      <c r="CK145" s="353" t="str">
        <f ca="1">+IF(OFFSET('Sanitation Data'!$D$28,0,10*ROW('Sanitation Data'!D139))="","",OFFSET('Sanitation Data'!$D$28,0,10*ROW('Sanitation Data'!D139)))</f>
        <v/>
      </c>
      <c r="CL145" s="353" t="str">
        <f ca="1">+IF(OFFSET('Sanitation Data'!$D$29,0,10*ROW('Sanitation Data'!D139))="","",OFFSET('Sanitation Data'!$D$29,0,10*ROW('Sanitation Data'!D139)))</f>
        <v/>
      </c>
      <c r="CM145" s="353" t="str">
        <f ca="1">+IF(OFFSET('Sanitation Data'!$D$30,0,10*ROW('Sanitation Data'!D139))="","",OFFSET('Sanitation Data'!$D$30,0,10*ROW('Sanitation Data'!D139)))</f>
        <v/>
      </c>
      <c r="CN145" s="353" t="str">
        <f ca="1">+IF(OFFSET('Sanitation Data'!$D$31,0,10*ROW('Sanitation Data'!D139))="","",OFFSET('Sanitation Data'!$D$31,0,10*ROW('Sanitation Data'!D139)))</f>
        <v/>
      </c>
      <c r="CO145" s="353" t="str">
        <f ca="1">+IF(OFFSET('Sanitation Data'!$D$32,0,10*ROW('Sanitation Data'!D139))="","",OFFSET('Sanitation Data'!$D$32,0,10*ROW('Sanitation Data'!D139)))</f>
        <v/>
      </c>
      <c r="CP145" s="353" t="str">
        <f ca="1">+IF(OFFSET('Sanitation Data'!$E$28,0,10*ROW('Sanitation Data'!E139))="","",OFFSET('Sanitation Data'!$E$28,0,10*ROW('Sanitation Data'!E139)))</f>
        <v/>
      </c>
      <c r="CQ145" s="353" t="str">
        <f ca="1">+IF(OFFSET('Sanitation Data'!$E$29,0,10*ROW('Sanitation Data'!E139))="","",OFFSET('Sanitation Data'!$E$29,0,10*ROW('Sanitation Data'!E139)))</f>
        <v/>
      </c>
      <c r="CR145" s="353" t="str">
        <f ca="1">+IF(OFFSET('Sanitation Data'!$E$30,0,10*ROW('Sanitation Data'!E139))="","",OFFSET('Sanitation Data'!$E$30,0,10*ROW('Sanitation Data'!E139)))</f>
        <v/>
      </c>
      <c r="CS145" s="353" t="str">
        <f ca="1">+IF(OFFSET('Sanitation Data'!$E$31,0,10*ROW('Sanitation Data'!E139))="","",OFFSET('Sanitation Data'!$E$31,0,10*ROW('Sanitation Data'!E139)))</f>
        <v/>
      </c>
      <c r="CT145" s="353" t="str">
        <f ca="1">+IF(OFFSET('Sanitation Data'!$E$32,0,10*ROW('Sanitation Data'!E139))="","",OFFSET('Sanitation Data'!$E$32,0,10*ROW('Sanitation Data'!E139)))</f>
        <v/>
      </c>
      <c r="CU145" s="353" t="str">
        <f ca="1">+IF(OFFSET('Sanitation Data'!$F$28,0,10*ROW('Sanitation Data'!F139))="","",OFFSET('Sanitation Data'!$F$28,0,10*ROW('Sanitation Data'!F139)))</f>
        <v/>
      </c>
      <c r="CV145" s="353" t="str">
        <f ca="1">+IF(OFFSET('Sanitation Data'!$F$29,0,10*ROW('Sanitation Data'!F139))="","",OFFSET('Sanitation Data'!$F$29,0,10*ROW('Sanitation Data'!F139)))</f>
        <v/>
      </c>
      <c r="CW145" s="353" t="str">
        <f ca="1">+IF(OFFSET('Sanitation Data'!$F$30,0,10*ROW('Sanitation Data'!F139))="","",OFFSET('Sanitation Data'!$F$30,0,10*ROW('Sanitation Data'!F139)))</f>
        <v/>
      </c>
      <c r="CX145" s="353" t="str">
        <f ca="1">+IF(OFFSET('Sanitation Data'!$F$31,0,10*ROW('Sanitation Data'!F139))="","",OFFSET('Sanitation Data'!$F$31,0,10*ROW('Sanitation Data'!F139)))</f>
        <v/>
      </c>
      <c r="CY145" s="353" t="str">
        <f ca="1">+IF(OFFSET('Sanitation Data'!$F$32,0,10*ROW('Sanitation Data'!F139))="","",OFFSET('Sanitation Data'!$F$32,0,10*ROW('Sanitation Data'!F139)))</f>
        <v/>
      </c>
      <c r="CZ145" s="353" t="str">
        <f ca="1">+IF(OFFSET('Sanitation Data'!$G$28,0,10*ROW('Sanitation Data'!G139))="","",OFFSET('Sanitation Data'!$G$28,0,10*ROW('Sanitation Data'!G139)))</f>
        <v/>
      </c>
      <c r="DA145" s="353" t="str">
        <f ca="1">+IF(OFFSET('Sanitation Data'!$G$29,0,10*ROW('Sanitation Data'!G139))="","",OFFSET('Sanitation Data'!$G$29,0,10*ROW('Sanitation Data'!G139)))</f>
        <v/>
      </c>
      <c r="DB145" s="353" t="str">
        <f ca="1">+IF(OFFSET('Sanitation Data'!$G$30,0,10*ROW('Sanitation Data'!G139))="","",OFFSET('Sanitation Data'!$G$30,0,10*ROW('Sanitation Data'!G139)))</f>
        <v/>
      </c>
      <c r="DC145" s="353" t="str">
        <f ca="1">+IF(OFFSET('Sanitation Data'!$G$31,0,10*ROW('Sanitation Data'!G139))="","",OFFSET('Sanitation Data'!$G$31,0,10*ROW('Sanitation Data'!G139)))</f>
        <v/>
      </c>
      <c r="DD145" s="353" t="str">
        <f ca="1">+IF(OFFSET('Sanitation Data'!$G$32,0,10*ROW('Sanitation Data'!G139))="","",OFFSET('Sanitation Data'!$G$32,0,10*ROW('Sanitation Data'!G139)))</f>
        <v/>
      </c>
      <c r="DE145" s="353" t="str">
        <f ca="1">+IF(OFFSET('Sanitation Data'!$H$28,0,10*ROW('Sanitation Data'!H139))="","",OFFSET('Sanitation Data'!$H$28,0,10*ROW('Sanitation Data'!H139)))</f>
        <v/>
      </c>
      <c r="DF145" s="353" t="str">
        <f ca="1">+IF(OFFSET('Sanitation Data'!$H$29,0,10*ROW('Sanitation Data'!H139))="","",OFFSET('Sanitation Data'!$H$29,0,10*ROW('Sanitation Data'!H139)))</f>
        <v/>
      </c>
      <c r="DG145" s="353" t="str">
        <f ca="1">+IF(OFFSET('Sanitation Data'!$H$30,0,10*ROW('Sanitation Data'!H139))="","",OFFSET('Sanitation Data'!$H$30,0,10*ROW('Sanitation Data'!H139)))</f>
        <v/>
      </c>
      <c r="DH145" s="353" t="str">
        <f ca="1">+IF(OFFSET('Sanitation Data'!$H$31,0,10*ROW('Sanitation Data'!H139))="","",OFFSET('Sanitation Data'!$H$31,0,10*ROW('Sanitation Data'!H139)))</f>
        <v/>
      </c>
      <c r="DI145" s="353" t="str">
        <f ca="1">+IF(OFFSET('Sanitation Data'!$H$32,0,10*ROW('Sanitation Data'!H139))="","",OFFSET('Sanitation Data'!$H$32,0,10*ROW('Sanitation Data'!H139)))</f>
        <v/>
      </c>
      <c r="DJ145" s="353" t="str">
        <f ca="1">+IF(OFFSET('Sanitation Data'!$I$28,0,10*ROW('Sanitation Data'!I139))="","",OFFSET('Sanitation Data'!$I$28,0,10*ROW('Sanitation Data'!I139)))</f>
        <v/>
      </c>
      <c r="DK145" s="353" t="str">
        <f ca="1">+IF(OFFSET('Sanitation Data'!$I$29,0,10*ROW('Sanitation Data'!I139))="","",OFFSET('Sanitation Data'!$I$29,0,10*ROW('Sanitation Data'!I139)))</f>
        <v/>
      </c>
      <c r="DL145" s="353" t="str">
        <f ca="1">+IF(OFFSET('Sanitation Data'!$I$30,0,10*ROW('Sanitation Data'!I139))="","",OFFSET('Sanitation Data'!$I$30,0,10*ROW('Sanitation Data'!I139)))</f>
        <v/>
      </c>
      <c r="DM145" s="353" t="str">
        <f ca="1">+IF(OFFSET('Sanitation Data'!$I$31,0,10*ROW('Sanitation Data'!I139))="","",OFFSET('Sanitation Data'!$I$31,0,10*ROW('Sanitation Data'!I139)))</f>
        <v/>
      </c>
      <c r="DN145" s="353" t="str">
        <f ca="1">+IF(OFFSET('Sanitation Data'!$I$32,0,10*ROW('Sanitation Data'!I139))="","",OFFSET('Sanitation Data'!$I$32,0,10*ROW('Sanitation Data'!I139)))</f>
        <v/>
      </c>
      <c r="DO145" s="353" t="str">
        <f ca="1">+IF(OFFSET('Hygiene Data'!$D$11,0,10*ROW('Hygiene Data'!D139))="","",OFFSET('Hygiene Data'!$D$11,0,10*ROW('Hygiene Data'!D139)))</f>
        <v/>
      </c>
      <c r="DP145" s="353" t="str">
        <f ca="1">+IF(OFFSET('Hygiene Data'!$D$12,0,10*ROW('Hygiene Data'!D139))="","",OFFSET('Hygiene Data'!$D$12,0,10*ROW('Hygiene Data'!D139)))</f>
        <v/>
      </c>
      <c r="DQ145" s="353" t="str">
        <f ca="1">+IF(OFFSET('Hygiene Data'!$D$13,0,10*ROW('Hygiene Data'!D139))="","",OFFSET('Hygiene Data'!$D$13,0,10*ROW('Hygiene Data'!D139)))</f>
        <v/>
      </c>
      <c r="DR145" s="353" t="str">
        <f ca="1">+IF(OFFSET('Hygiene Data'!$E$11,0,10*ROW('Hygiene Data'!E139))="","",OFFSET('Hygiene Data'!$E$11,0,10*ROW('Hygiene Data'!E139)))</f>
        <v/>
      </c>
      <c r="DS145" s="353" t="str">
        <f ca="1">+IF(OFFSET('Hygiene Data'!$E$12,0,10*ROW('Hygiene Data'!E139))="","",OFFSET('Hygiene Data'!$E$12,0,10*ROW('Hygiene Data'!E139)))</f>
        <v/>
      </c>
      <c r="DT145" s="353" t="str">
        <f ca="1">+IF(OFFSET('Hygiene Data'!$E$13,0,10*ROW('Hygiene Data'!E139))="","",OFFSET('Hygiene Data'!$E$13,0,10*ROW('Hygiene Data'!E139)))</f>
        <v/>
      </c>
      <c r="DU145" s="353" t="str">
        <f ca="1">+IF(OFFSET('Hygiene Data'!$F$11,0,10*ROW('Hygiene Data'!F139))="","",OFFSET('Hygiene Data'!$F$11,0,10*ROW('Hygiene Data'!F139)))</f>
        <v/>
      </c>
      <c r="DV145" s="353" t="str">
        <f ca="1">+IF(OFFSET('Hygiene Data'!$F$12,0,10*ROW('Hygiene Data'!F139))="","",OFFSET('Hygiene Data'!$F$12,0,10*ROW('Hygiene Data'!F139)))</f>
        <v/>
      </c>
      <c r="DW145" s="353" t="str">
        <f ca="1">+IF(OFFSET('Hygiene Data'!$F$13,0,10*ROW('Hygiene Data'!F139))="","",OFFSET('Hygiene Data'!$F$13,0,10*ROW('Hygiene Data'!F139)))</f>
        <v/>
      </c>
      <c r="DX145" s="353" t="str">
        <f ca="1">+IF(OFFSET('Hygiene Data'!$G$11,0,10*ROW('Hygiene Data'!G139))="","",OFFSET('Hygiene Data'!$G$11,0,10*ROW('Hygiene Data'!G139)))</f>
        <v/>
      </c>
      <c r="DY145" s="353" t="str">
        <f ca="1">+IF(OFFSET('Hygiene Data'!$G$12,0,10*ROW('Hygiene Data'!G139))="","",OFFSET('Hygiene Data'!$G$12,0,10*ROW('Hygiene Data'!G139)))</f>
        <v/>
      </c>
      <c r="DZ145" s="353" t="str">
        <f ca="1">+IF(OFFSET('Hygiene Data'!$G$13,0,10*ROW('Hygiene Data'!G139))="","",OFFSET('Hygiene Data'!$G$13,0,10*ROW('Hygiene Data'!G139)))</f>
        <v/>
      </c>
      <c r="EA145" s="353" t="str">
        <f ca="1">+IF(OFFSET('Hygiene Data'!$H$11,0,10*ROW('Hygiene Data'!H139))="","",OFFSET('Hygiene Data'!$H$11,0,10*ROW('Hygiene Data'!H139)))</f>
        <v/>
      </c>
      <c r="EB145" s="353" t="str">
        <f ca="1">+IF(OFFSET('Hygiene Data'!$H$12,0,10*ROW('Hygiene Data'!H139))="","",OFFSET('Hygiene Data'!$H$12,0,10*ROW('Hygiene Data'!H139)))</f>
        <v/>
      </c>
      <c r="EC145" s="353" t="str">
        <f ca="1">+IF(OFFSET('Hygiene Data'!$H$13,0,10*ROW('Hygiene Data'!H139))="","",OFFSET('Hygiene Data'!$H$13,0,10*ROW('Hygiene Data'!H139)))</f>
        <v/>
      </c>
      <c r="ED145" s="353" t="str">
        <f ca="1">+IF(OFFSET('Hygiene Data'!$I$11,0,10*ROW('Hygiene Data'!I139))="","",OFFSET('Hygiene Data'!$I$11,0,10*ROW('Hygiene Data'!I139)))</f>
        <v/>
      </c>
      <c r="EE145" s="353" t="str">
        <f ca="1">+IF(OFFSET('Hygiene Data'!$I$12,0,10*ROW('Hygiene Data'!I139))="","",OFFSET('Hygiene Data'!$I$12,0,10*ROW('Hygiene Data'!I139)))</f>
        <v/>
      </c>
      <c r="EF145" s="353" t="str">
        <f ca="1">+IF(OFFSET('Hygiene Data'!$I$13,0,10*ROW('Hygiene Data'!I139))="","",OFFSET('Hygiene Data'!$I$13,0,10*ROW('Hygiene Data'!I139)))</f>
        <v/>
      </c>
    </row>
    <row r="146" spans="1:136" x14ac:dyDescent="0.25">
      <c r="A146" s="462" t="str">
        <f ca="1">+IF(OFFSET('Water Data'!$B$2,0,10*ROW('Water Data'!E140))="","",OFFSET('Water Data'!$B$2,0,10*ROW('Water Data'!E140)))</f>
        <v/>
      </c>
      <c r="B146" s="46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89" t="str">
        <f t="shared" ca="1" si="2"/>
        <v/>
      </c>
      <c r="D146" s="49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6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3" t="str">
        <f ca="1">+IF(OFFSET('Water Data'!$D$27,0,10*ROW('Water Data'!D140))="","",OFFSET('Water Data'!$D$27,0,10*ROW('Water Data'!D140)))</f>
        <v/>
      </c>
      <c r="BT146" s="353" t="str">
        <f ca="1">+IF(OFFSET('Water Data'!$D$28,0,10*ROW('Water Data'!D140))="","",OFFSET('Water Data'!$D$28,0,10*ROW('Water Data'!D140)))</f>
        <v/>
      </c>
      <c r="BU146" s="353" t="str">
        <f ca="1">+IF(OFFSET('Water Data'!$D$29,0,10*ROW('Water Data'!D140))="","",OFFSET('Water Data'!$D$29,0,10*ROW('Water Data'!D140)))</f>
        <v/>
      </c>
      <c r="BV146" s="353" t="str">
        <f ca="1">+IF(OFFSET('Water Data'!$E$27,0,10*ROW('Water Data'!E140))="","",OFFSET('Water Data'!$E$27,0,10*ROW('Water Data'!E140)))</f>
        <v/>
      </c>
      <c r="BW146" s="353" t="str">
        <f ca="1">+IF(OFFSET('Water Data'!$E$28,0,10*ROW('Water Data'!E140))="","",OFFSET('Water Data'!$E$28,0,10*ROW('Water Data'!E140)))</f>
        <v/>
      </c>
      <c r="BX146" s="353" t="str">
        <f ca="1">+IF(OFFSET('Water Data'!$E$29,0,10*ROW('Water Data'!E140))="","",OFFSET('Water Data'!$E$29,0,10*ROW('Water Data'!E140)))</f>
        <v/>
      </c>
      <c r="BY146" s="353" t="str">
        <f ca="1">+IF(OFFSET('Water Data'!$F$27,0,10*ROW('Water Data'!F140))="","",OFFSET('Water Data'!$F$27,0,10*ROW('Water Data'!F140)))</f>
        <v/>
      </c>
      <c r="BZ146" s="353" t="str">
        <f ca="1">+IF(OFFSET('Water Data'!$F$28,0,10*ROW('Water Data'!F140))="","",OFFSET('Water Data'!$F$28,0,10*ROW('Water Data'!F140)))</f>
        <v/>
      </c>
      <c r="CA146" s="353" t="str">
        <f ca="1">+IF(OFFSET('Water Data'!$F$29,0,10*ROW('Water Data'!F140))="","",OFFSET('Water Data'!$F$29,0,10*ROW('Water Data'!F140)))</f>
        <v/>
      </c>
      <c r="CB146" s="353" t="str">
        <f ca="1">+IF(OFFSET('Water Data'!$G$27,0,10*ROW('Water Data'!G140))="","",OFFSET('Water Data'!$G$27,0,10*ROW('Water Data'!G140)))</f>
        <v/>
      </c>
      <c r="CC146" s="353" t="str">
        <f ca="1">+IF(OFFSET('Water Data'!$G$28,0,10*ROW('Water Data'!G140))="","",OFFSET('Water Data'!$G$28,0,10*ROW('Water Data'!G140)))</f>
        <v/>
      </c>
      <c r="CD146" s="353" t="str">
        <f ca="1">+IF(OFFSET('Water Data'!$G$29,0,10*ROW('Water Data'!G140))="","",OFFSET('Water Data'!$G$29,0,10*ROW('Water Data'!G140)))</f>
        <v/>
      </c>
      <c r="CE146" s="353" t="str">
        <f ca="1">+IF(OFFSET('Water Data'!$H$27,0,10*ROW('Water Data'!H140))="","",OFFSET('Water Data'!$H$27,0,10*ROW('Water Data'!H140)))</f>
        <v/>
      </c>
      <c r="CF146" s="353" t="str">
        <f ca="1">+IF(OFFSET('Water Data'!$H$28,0,10*ROW('Water Data'!H140))="","",OFFSET('Water Data'!$H$28,0,10*ROW('Water Data'!H140)))</f>
        <v/>
      </c>
      <c r="CG146" s="353" t="str">
        <f ca="1">+IF(OFFSET('Water Data'!$H$29,0,10*ROW('Water Data'!H140))="","",OFFSET('Water Data'!$H$29,0,10*ROW('Water Data'!H140)))</f>
        <v/>
      </c>
      <c r="CH146" s="353" t="str">
        <f ca="1">+IF(OFFSET('Water Data'!$I$27,0,10*ROW('Water Data'!I140))="","",OFFSET('Water Data'!$I$27,0,10*ROW('Water Data'!I140)))</f>
        <v/>
      </c>
      <c r="CI146" s="353" t="str">
        <f ca="1">+IF(OFFSET('Water Data'!$I$28,0,10*ROW('Water Data'!I140))="","",OFFSET('Water Data'!$I$28,0,10*ROW('Water Data'!I140)))</f>
        <v/>
      </c>
      <c r="CJ146" s="353" t="str">
        <f ca="1">+IF(OFFSET('Water Data'!$I$29,0,10*ROW('Water Data'!I140))="","",OFFSET('Water Data'!$I$29,0,10*ROW('Water Data'!I140)))</f>
        <v/>
      </c>
      <c r="CK146" s="353" t="str">
        <f ca="1">+IF(OFFSET('Sanitation Data'!$D$28,0,10*ROW('Sanitation Data'!D140))="","",OFFSET('Sanitation Data'!$D$28,0,10*ROW('Sanitation Data'!D140)))</f>
        <v/>
      </c>
      <c r="CL146" s="353" t="str">
        <f ca="1">+IF(OFFSET('Sanitation Data'!$D$29,0,10*ROW('Sanitation Data'!D140))="","",OFFSET('Sanitation Data'!$D$29,0,10*ROW('Sanitation Data'!D140)))</f>
        <v/>
      </c>
      <c r="CM146" s="353" t="str">
        <f ca="1">+IF(OFFSET('Sanitation Data'!$D$30,0,10*ROW('Sanitation Data'!D140))="","",OFFSET('Sanitation Data'!$D$30,0,10*ROW('Sanitation Data'!D140)))</f>
        <v/>
      </c>
      <c r="CN146" s="353" t="str">
        <f ca="1">+IF(OFFSET('Sanitation Data'!$D$31,0,10*ROW('Sanitation Data'!D140))="","",OFFSET('Sanitation Data'!$D$31,0,10*ROW('Sanitation Data'!D140)))</f>
        <v/>
      </c>
      <c r="CO146" s="353" t="str">
        <f ca="1">+IF(OFFSET('Sanitation Data'!$D$32,0,10*ROW('Sanitation Data'!D140))="","",OFFSET('Sanitation Data'!$D$32,0,10*ROW('Sanitation Data'!D140)))</f>
        <v/>
      </c>
      <c r="CP146" s="353" t="str">
        <f ca="1">+IF(OFFSET('Sanitation Data'!$E$28,0,10*ROW('Sanitation Data'!E140))="","",OFFSET('Sanitation Data'!$E$28,0,10*ROW('Sanitation Data'!E140)))</f>
        <v/>
      </c>
      <c r="CQ146" s="353" t="str">
        <f ca="1">+IF(OFFSET('Sanitation Data'!$E$29,0,10*ROW('Sanitation Data'!E140))="","",OFFSET('Sanitation Data'!$E$29,0,10*ROW('Sanitation Data'!E140)))</f>
        <v/>
      </c>
      <c r="CR146" s="353" t="str">
        <f ca="1">+IF(OFFSET('Sanitation Data'!$E$30,0,10*ROW('Sanitation Data'!E140))="","",OFFSET('Sanitation Data'!$E$30,0,10*ROW('Sanitation Data'!E140)))</f>
        <v/>
      </c>
      <c r="CS146" s="353" t="str">
        <f ca="1">+IF(OFFSET('Sanitation Data'!$E$31,0,10*ROW('Sanitation Data'!E140))="","",OFFSET('Sanitation Data'!$E$31,0,10*ROW('Sanitation Data'!E140)))</f>
        <v/>
      </c>
      <c r="CT146" s="353" t="str">
        <f ca="1">+IF(OFFSET('Sanitation Data'!$E$32,0,10*ROW('Sanitation Data'!E140))="","",OFFSET('Sanitation Data'!$E$32,0,10*ROW('Sanitation Data'!E140)))</f>
        <v/>
      </c>
      <c r="CU146" s="353" t="str">
        <f ca="1">+IF(OFFSET('Sanitation Data'!$F$28,0,10*ROW('Sanitation Data'!F140))="","",OFFSET('Sanitation Data'!$F$28,0,10*ROW('Sanitation Data'!F140)))</f>
        <v/>
      </c>
      <c r="CV146" s="353" t="str">
        <f ca="1">+IF(OFFSET('Sanitation Data'!$F$29,0,10*ROW('Sanitation Data'!F140))="","",OFFSET('Sanitation Data'!$F$29,0,10*ROW('Sanitation Data'!F140)))</f>
        <v/>
      </c>
      <c r="CW146" s="353" t="str">
        <f ca="1">+IF(OFFSET('Sanitation Data'!$F$30,0,10*ROW('Sanitation Data'!F140))="","",OFFSET('Sanitation Data'!$F$30,0,10*ROW('Sanitation Data'!F140)))</f>
        <v/>
      </c>
      <c r="CX146" s="353" t="str">
        <f ca="1">+IF(OFFSET('Sanitation Data'!$F$31,0,10*ROW('Sanitation Data'!F140))="","",OFFSET('Sanitation Data'!$F$31,0,10*ROW('Sanitation Data'!F140)))</f>
        <v/>
      </c>
      <c r="CY146" s="353" t="str">
        <f ca="1">+IF(OFFSET('Sanitation Data'!$F$32,0,10*ROW('Sanitation Data'!F140))="","",OFFSET('Sanitation Data'!$F$32,0,10*ROW('Sanitation Data'!F140)))</f>
        <v/>
      </c>
      <c r="CZ146" s="353" t="str">
        <f ca="1">+IF(OFFSET('Sanitation Data'!$G$28,0,10*ROW('Sanitation Data'!G140))="","",OFFSET('Sanitation Data'!$G$28,0,10*ROW('Sanitation Data'!G140)))</f>
        <v/>
      </c>
      <c r="DA146" s="353" t="str">
        <f ca="1">+IF(OFFSET('Sanitation Data'!$G$29,0,10*ROW('Sanitation Data'!G140))="","",OFFSET('Sanitation Data'!$G$29,0,10*ROW('Sanitation Data'!G140)))</f>
        <v/>
      </c>
      <c r="DB146" s="353" t="str">
        <f ca="1">+IF(OFFSET('Sanitation Data'!$G$30,0,10*ROW('Sanitation Data'!G140))="","",OFFSET('Sanitation Data'!$G$30,0,10*ROW('Sanitation Data'!G140)))</f>
        <v/>
      </c>
      <c r="DC146" s="353" t="str">
        <f ca="1">+IF(OFFSET('Sanitation Data'!$G$31,0,10*ROW('Sanitation Data'!G140))="","",OFFSET('Sanitation Data'!$G$31,0,10*ROW('Sanitation Data'!G140)))</f>
        <v/>
      </c>
      <c r="DD146" s="353" t="str">
        <f ca="1">+IF(OFFSET('Sanitation Data'!$G$32,0,10*ROW('Sanitation Data'!G140))="","",OFFSET('Sanitation Data'!$G$32,0,10*ROW('Sanitation Data'!G140)))</f>
        <v/>
      </c>
      <c r="DE146" s="353" t="str">
        <f ca="1">+IF(OFFSET('Sanitation Data'!$H$28,0,10*ROW('Sanitation Data'!H140))="","",OFFSET('Sanitation Data'!$H$28,0,10*ROW('Sanitation Data'!H140)))</f>
        <v/>
      </c>
      <c r="DF146" s="353" t="str">
        <f ca="1">+IF(OFFSET('Sanitation Data'!$H$29,0,10*ROW('Sanitation Data'!H140))="","",OFFSET('Sanitation Data'!$H$29,0,10*ROW('Sanitation Data'!H140)))</f>
        <v/>
      </c>
      <c r="DG146" s="353" t="str">
        <f ca="1">+IF(OFFSET('Sanitation Data'!$H$30,0,10*ROW('Sanitation Data'!H140))="","",OFFSET('Sanitation Data'!$H$30,0,10*ROW('Sanitation Data'!H140)))</f>
        <v/>
      </c>
      <c r="DH146" s="353" t="str">
        <f ca="1">+IF(OFFSET('Sanitation Data'!$H$31,0,10*ROW('Sanitation Data'!H140))="","",OFFSET('Sanitation Data'!$H$31,0,10*ROW('Sanitation Data'!H140)))</f>
        <v/>
      </c>
      <c r="DI146" s="353" t="str">
        <f ca="1">+IF(OFFSET('Sanitation Data'!$H$32,0,10*ROW('Sanitation Data'!H140))="","",OFFSET('Sanitation Data'!$H$32,0,10*ROW('Sanitation Data'!H140)))</f>
        <v/>
      </c>
      <c r="DJ146" s="353" t="str">
        <f ca="1">+IF(OFFSET('Sanitation Data'!$I$28,0,10*ROW('Sanitation Data'!I140))="","",OFFSET('Sanitation Data'!$I$28,0,10*ROW('Sanitation Data'!I140)))</f>
        <v/>
      </c>
      <c r="DK146" s="353" t="str">
        <f ca="1">+IF(OFFSET('Sanitation Data'!$I$29,0,10*ROW('Sanitation Data'!I140))="","",OFFSET('Sanitation Data'!$I$29,0,10*ROW('Sanitation Data'!I140)))</f>
        <v/>
      </c>
      <c r="DL146" s="353" t="str">
        <f ca="1">+IF(OFFSET('Sanitation Data'!$I$30,0,10*ROW('Sanitation Data'!I140))="","",OFFSET('Sanitation Data'!$I$30,0,10*ROW('Sanitation Data'!I140)))</f>
        <v/>
      </c>
      <c r="DM146" s="353" t="str">
        <f ca="1">+IF(OFFSET('Sanitation Data'!$I$31,0,10*ROW('Sanitation Data'!I140))="","",OFFSET('Sanitation Data'!$I$31,0,10*ROW('Sanitation Data'!I140)))</f>
        <v/>
      </c>
      <c r="DN146" s="353" t="str">
        <f ca="1">+IF(OFFSET('Sanitation Data'!$I$32,0,10*ROW('Sanitation Data'!I140))="","",OFFSET('Sanitation Data'!$I$32,0,10*ROW('Sanitation Data'!I140)))</f>
        <v/>
      </c>
      <c r="DO146" s="353" t="str">
        <f ca="1">+IF(OFFSET('Hygiene Data'!$D$11,0,10*ROW('Hygiene Data'!D140))="","",OFFSET('Hygiene Data'!$D$11,0,10*ROW('Hygiene Data'!D140)))</f>
        <v/>
      </c>
      <c r="DP146" s="353" t="str">
        <f ca="1">+IF(OFFSET('Hygiene Data'!$D$12,0,10*ROW('Hygiene Data'!D140))="","",OFFSET('Hygiene Data'!$D$12,0,10*ROW('Hygiene Data'!D140)))</f>
        <v/>
      </c>
      <c r="DQ146" s="353" t="str">
        <f ca="1">+IF(OFFSET('Hygiene Data'!$D$13,0,10*ROW('Hygiene Data'!D140))="","",OFFSET('Hygiene Data'!$D$13,0,10*ROW('Hygiene Data'!D140)))</f>
        <v/>
      </c>
      <c r="DR146" s="353" t="str">
        <f ca="1">+IF(OFFSET('Hygiene Data'!$E$11,0,10*ROW('Hygiene Data'!E140))="","",OFFSET('Hygiene Data'!$E$11,0,10*ROW('Hygiene Data'!E140)))</f>
        <v/>
      </c>
      <c r="DS146" s="353" t="str">
        <f ca="1">+IF(OFFSET('Hygiene Data'!$E$12,0,10*ROW('Hygiene Data'!E140))="","",OFFSET('Hygiene Data'!$E$12,0,10*ROW('Hygiene Data'!E140)))</f>
        <v/>
      </c>
      <c r="DT146" s="353" t="str">
        <f ca="1">+IF(OFFSET('Hygiene Data'!$E$13,0,10*ROW('Hygiene Data'!E140))="","",OFFSET('Hygiene Data'!$E$13,0,10*ROW('Hygiene Data'!E140)))</f>
        <v/>
      </c>
      <c r="DU146" s="353" t="str">
        <f ca="1">+IF(OFFSET('Hygiene Data'!$F$11,0,10*ROW('Hygiene Data'!F140))="","",OFFSET('Hygiene Data'!$F$11,0,10*ROW('Hygiene Data'!F140)))</f>
        <v/>
      </c>
      <c r="DV146" s="353" t="str">
        <f ca="1">+IF(OFFSET('Hygiene Data'!$F$12,0,10*ROW('Hygiene Data'!F140))="","",OFFSET('Hygiene Data'!$F$12,0,10*ROW('Hygiene Data'!F140)))</f>
        <v/>
      </c>
      <c r="DW146" s="353" t="str">
        <f ca="1">+IF(OFFSET('Hygiene Data'!$F$13,0,10*ROW('Hygiene Data'!F140))="","",OFFSET('Hygiene Data'!$F$13,0,10*ROW('Hygiene Data'!F140)))</f>
        <v/>
      </c>
      <c r="DX146" s="353" t="str">
        <f ca="1">+IF(OFFSET('Hygiene Data'!$G$11,0,10*ROW('Hygiene Data'!G140))="","",OFFSET('Hygiene Data'!$G$11,0,10*ROW('Hygiene Data'!G140)))</f>
        <v/>
      </c>
      <c r="DY146" s="353" t="str">
        <f ca="1">+IF(OFFSET('Hygiene Data'!$G$12,0,10*ROW('Hygiene Data'!G140))="","",OFFSET('Hygiene Data'!$G$12,0,10*ROW('Hygiene Data'!G140)))</f>
        <v/>
      </c>
      <c r="DZ146" s="353" t="str">
        <f ca="1">+IF(OFFSET('Hygiene Data'!$G$13,0,10*ROW('Hygiene Data'!G140))="","",OFFSET('Hygiene Data'!$G$13,0,10*ROW('Hygiene Data'!G140)))</f>
        <v/>
      </c>
      <c r="EA146" s="353" t="str">
        <f ca="1">+IF(OFFSET('Hygiene Data'!$H$11,0,10*ROW('Hygiene Data'!H140))="","",OFFSET('Hygiene Data'!$H$11,0,10*ROW('Hygiene Data'!H140)))</f>
        <v/>
      </c>
      <c r="EB146" s="353" t="str">
        <f ca="1">+IF(OFFSET('Hygiene Data'!$H$12,0,10*ROW('Hygiene Data'!H140))="","",OFFSET('Hygiene Data'!$H$12,0,10*ROW('Hygiene Data'!H140)))</f>
        <v/>
      </c>
      <c r="EC146" s="353" t="str">
        <f ca="1">+IF(OFFSET('Hygiene Data'!$H$13,0,10*ROW('Hygiene Data'!H140))="","",OFFSET('Hygiene Data'!$H$13,0,10*ROW('Hygiene Data'!H140)))</f>
        <v/>
      </c>
      <c r="ED146" s="353" t="str">
        <f ca="1">+IF(OFFSET('Hygiene Data'!$I$11,0,10*ROW('Hygiene Data'!I140))="","",OFFSET('Hygiene Data'!$I$11,0,10*ROW('Hygiene Data'!I140)))</f>
        <v/>
      </c>
      <c r="EE146" s="353" t="str">
        <f ca="1">+IF(OFFSET('Hygiene Data'!$I$12,0,10*ROW('Hygiene Data'!I140))="","",OFFSET('Hygiene Data'!$I$12,0,10*ROW('Hygiene Data'!I140)))</f>
        <v/>
      </c>
      <c r="EF146" s="353" t="str">
        <f ca="1">+IF(OFFSET('Hygiene Data'!$I$13,0,10*ROW('Hygiene Data'!I140))="","",OFFSET('Hygiene Data'!$I$13,0,10*ROW('Hygiene Data'!I140)))</f>
        <v/>
      </c>
    </row>
    <row r="147" spans="1:136" x14ac:dyDescent="0.25">
      <c r="A147" s="462" t="str">
        <f ca="1">+IF(OFFSET('Water Data'!$B$2,0,10*ROW('Water Data'!E141))="","",OFFSET('Water Data'!$B$2,0,10*ROW('Water Data'!E141)))</f>
        <v/>
      </c>
      <c r="B147" s="46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89" t="str">
        <f t="shared" ca="1" si="2"/>
        <v/>
      </c>
      <c r="D147" s="49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6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3" t="str">
        <f ca="1">+IF(OFFSET('Water Data'!$D$27,0,10*ROW('Water Data'!D141))="","",OFFSET('Water Data'!$D$27,0,10*ROW('Water Data'!D141)))</f>
        <v/>
      </c>
      <c r="BT147" s="353" t="str">
        <f ca="1">+IF(OFFSET('Water Data'!$D$28,0,10*ROW('Water Data'!D141))="","",OFFSET('Water Data'!$D$28,0,10*ROW('Water Data'!D141)))</f>
        <v/>
      </c>
      <c r="BU147" s="353" t="str">
        <f ca="1">+IF(OFFSET('Water Data'!$D$29,0,10*ROW('Water Data'!D141))="","",OFFSET('Water Data'!$D$29,0,10*ROW('Water Data'!D141)))</f>
        <v/>
      </c>
      <c r="BV147" s="353" t="str">
        <f ca="1">+IF(OFFSET('Water Data'!$E$27,0,10*ROW('Water Data'!E141))="","",OFFSET('Water Data'!$E$27,0,10*ROW('Water Data'!E141)))</f>
        <v/>
      </c>
      <c r="BW147" s="353" t="str">
        <f ca="1">+IF(OFFSET('Water Data'!$E$28,0,10*ROW('Water Data'!E141))="","",OFFSET('Water Data'!$E$28,0,10*ROW('Water Data'!E141)))</f>
        <v/>
      </c>
      <c r="BX147" s="353" t="str">
        <f ca="1">+IF(OFFSET('Water Data'!$E$29,0,10*ROW('Water Data'!E141))="","",OFFSET('Water Data'!$E$29,0,10*ROW('Water Data'!E141)))</f>
        <v/>
      </c>
      <c r="BY147" s="353" t="str">
        <f ca="1">+IF(OFFSET('Water Data'!$F$27,0,10*ROW('Water Data'!F141))="","",OFFSET('Water Data'!$F$27,0,10*ROW('Water Data'!F141)))</f>
        <v/>
      </c>
      <c r="BZ147" s="353" t="str">
        <f ca="1">+IF(OFFSET('Water Data'!$F$28,0,10*ROW('Water Data'!F141))="","",OFFSET('Water Data'!$F$28,0,10*ROW('Water Data'!F141)))</f>
        <v/>
      </c>
      <c r="CA147" s="353" t="str">
        <f ca="1">+IF(OFFSET('Water Data'!$F$29,0,10*ROW('Water Data'!F141))="","",OFFSET('Water Data'!$F$29,0,10*ROW('Water Data'!F141)))</f>
        <v/>
      </c>
      <c r="CB147" s="353" t="str">
        <f ca="1">+IF(OFFSET('Water Data'!$G$27,0,10*ROW('Water Data'!G141))="","",OFFSET('Water Data'!$G$27,0,10*ROW('Water Data'!G141)))</f>
        <v/>
      </c>
      <c r="CC147" s="353" t="str">
        <f ca="1">+IF(OFFSET('Water Data'!$G$28,0,10*ROW('Water Data'!G141))="","",OFFSET('Water Data'!$G$28,0,10*ROW('Water Data'!G141)))</f>
        <v/>
      </c>
      <c r="CD147" s="353" t="str">
        <f ca="1">+IF(OFFSET('Water Data'!$G$29,0,10*ROW('Water Data'!G141))="","",OFFSET('Water Data'!$G$29,0,10*ROW('Water Data'!G141)))</f>
        <v/>
      </c>
      <c r="CE147" s="353" t="str">
        <f ca="1">+IF(OFFSET('Water Data'!$H$27,0,10*ROW('Water Data'!H141))="","",OFFSET('Water Data'!$H$27,0,10*ROW('Water Data'!H141)))</f>
        <v/>
      </c>
      <c r="CF147" s="353" t="str">
        <f ca="1">+IF(OFFSET('Water Data'!$H$28,0,10*ROW('Water Data'!H141))="","",OFFSET('Water Data'!$H$28,0,10*ROW('Water Data'!H141)))</f>
        <v/>
      </c>
      <c r="CG147" s="353" t="str">
        <f ca="1">+IF(OFFSET('Water Data'!$H$29,0,10*ROW('Water Data'!H141))="","",OFFSET('Water Data'!$H$29,0,10*ROW('Water Data'!H141)))</f>
        <v/>
      </c>
      <c r="CH147" s="353" t="str">
        <f ca="1">+IF(OFFSET('Water Data'!$I$27,0,10*ROW('Water Data'!I141))="","",OFFSET('Water Data'!$I$27,0,10*ROW('Water Data'!I141)))</f>
        <v/>
      </c>
      <c r="CI147" s="353" t="str">
        <f ca="1">+IF(OFFSET('Water Data'!$I$28,0,10*ROW('Water Data'!I141))="","",OFFSET('Water Data'!$I$28,0,10*ROW('Water Data'!I141)))</f>
        <v/>
      </c>
      <c r="CJ147" s="353" t="str">
        <f ca="1">+IF(OFFSET('Water Data'!$I$29,0,10*ROW('Water Data'!I141))="","",OFFSET('Water Data'!$I$29,0,10*ROW('Water Data'!I141)))</f>
        <v/>
      </c>
      <c r="CK147" s="353" t="str">
        <f ca="1">+IF(OFFSET('Sanitation Data'!$D$28,0,10*ROW('Sanitation Data'!D141))="","",OFFSET('Sanitation Data'!$D$28,0,10*ROW('Sanitation Data'!D141)))</f>
        <v/>
      </c>
      <c r="CL147" s="353" t="str">
        <f ca="1">+IF(OFFSET('Sanitation Data'!$D$29,0,10*ROW('Sanitation Data'!D141))="","",OFFSET('Sanitation Data'!$D$29,0,10*ROW('Sanitation Data'!D141)))</f>
        <v/>
      </c>
      <c r="CM147" s="353" t="str">
        <f ca="1">+IF(OFFSET('Sanitation Data'!$D$30,0,10*ROW('Sanitation Data'!D141))="","",OFFSET('Sanitation Data'!$D$30,0,10*ROW('Sanitation Data'!D141)))</f>
        <v/>
      </c>
      <c r="CN147" s="353" t="str">
        <f ca="1">+IF(OFFSET('Sanitation Data'!$D$31,0,10*ROW('Sanitation Data'!D141))="","",OFFSET('Sanitation Data'!$D$31,0,10*ROW('Sanitation Data'!D141)))</f>
        <v/>
      </c>
      <c r="CO147" s="353" t="str">
        <f ca="1">+IF(OFFSET('Sanitation Data'!$D$32,0,10*ROW('Sanitation Data'!D141))="","",OFFSET('Sanitation Data'!$D$32,0,10*ROW('Sanitation Data'!D141)))</f>
        <v/>
      </c>
      <c r="CP147" s="353" t="str">
        <f ca="1">+IF(OFFSET('Sanitation Data'!$E$28,0,10*ROW('Sanitation Data'!E141))="","",OFFSET('Sanitation Data'!$E$28,0,10*ROW('Sanitation Data'!E141)))</f>
        <v/>
      </c>
      <c r="CQ147" s="353" t="str">
        <f ca="1">+IF(OFFSET('Sanitation Data'!$E$29,0,10*ROW('Sanitation Data'!E141))="","",OFFSET('Sanitation Data'!$E$29,0,10*ROW('Sanitation Data'!E141)))</f>
        <v/>
      </c>
      <c r="CR147" s="353" t="str">
        <f ca="1">+IF(OFFSET('Sanitation Data'!$E$30,0,10*ROW('Sanitation Data'!E141))="","",OFFSET('Sanitation Data'!$E$30,0,10*ROW('Sanitation Data'!E141)))</f>
        <v/>
      </c>
      <c r="CS147" s="353" t="str">
        <f ca="1">+IF(OFFSET('Sanitation Data'!$E$31,0,10*ROW('Sanitation Data'!E141))="","",OFFSET('Sanitation Data'!$E$31,0,10*ROW('Sanitation Data'!E141)))</f>
        <v/>
      </c>
      <c r="CT147" s="353" t="str">
        <f ca="1">+IF(OFFSET('Sanitation Data'!$E$32,0,10*ROW('Sanitation Data'!E141))="","",OFFSET('Sanitation Data'!$E$32,0,10*ROW('Sanitation Data'!E141)))</f>
        <v/>
      </c>
      <c r="CU147" s="353" t="str">
        <f ca="1">+IF(OFFSET('Sanitation Data'!$F$28,0,10*ROW('Sanitation Data'!F141))="","",OFFSET('Sanitation Data'!$F$28,0,10*ROW('Sanitation Data'!F141)))</f>
        <v/>
      </c>
      <c r="CV147" s="353" t="str">
        <f ca="1">+IF(OFFSET('Sanitation Data'!$F$29,0,10*ROW('Sanitation Data'!F141))="","",OFFSET('Sanitation Data'!$F$29,0,10*ROW('Sanitation Data'!F141)))</f>
        <v/>
      </c>
      <c r="CW147" s="353" t="str">
        <f ca="1">+IF(OFFSET('Sanitation Data'!$F$30,0,10*ROW('Sanitation Data'!F141))="","",OFFSET('Sanitation Data'!$F$30,0,10*ROW('Sanitation Data'!F141)))</f>
        <v/>
      </c>
      <c r="CX147" s="353" t="str">
        <f ca="1">+IF(OFFSET('Sanitation Data'!$F$31,0,10*ROW('Sanitation Data'!F141))="","",OFFSET('Sanitation Data'!$F$31,0,10*ROW('Sanitation Data'!F141)))</f>
        <v/>
      </c>
      <c r="CY147" s="353" t="str">
        <f ca="1">+IF(OFFSET('Sanitation Data'!$F$32,0,10*ROW('Sanitation Data'!F141))="","",OFFSET('Sanitation Data'!$F$32,0,10*ROW('Sanitation Data'!F141)))</f>
        <v/>
      </c>
      <c r="CZ147" s="353" t="str">
        <f ca="1">+IF(OFFSET('Sanitation Data'!$G$28,0,10*ROW('Sanitation Data'!G141))="","",OFFSET('Sanitation Data'!$G$28,0,10*ROW('Sanitation Data'!G141)))</f>
        <v/>
      </c>
      <c r="DA147" s="353" t="str">
        <f ca="1">+IF(OFFSET('Sanitation Data'!$G$29,0,10*ROW('Sanitation Data'!G141))="","",OFFSET('Sanitation Data'!$G$29,0,10*ROW('Sanitation Data'!G141)))</f>
        <v/>
      </c>
      <c r="DB147" s="353" t="str">
        <f ca="1">+IF(OFFSET('Sanitation Data'!$G$30,0,10*ROW('Sanitation Data'!G141))="","",OFFSET('Sanitation Data'!$G$30,0,10*ROW('Sanitation Data'!G141)))</f>
        <v/>
      </c>
      <c r="DC147" s="353" t="str">
        <f ca="1">+IF(OFFSET('Sanitation Data'!$G$31,0,10*ROW('Sanitation Data'!G141))="","",OFFSET('Sanitation Data'!$G$31,0,10*ROW('Sanitation Data'!G141)))</f>
        <v/>
      </c>
      <c r="DD147" s="353" t="str">
        <f ca="1">+IF(OFFSET('Sanitation Data'!$G$32,0,10*ROW('Sanitation Data'!G141))="","",OFFSET('Sanitation Data'!$G$32,0,10*ROW('Sanitation Data'!G141)))</f>
        <v/>
      </c>
      <c r="DE147" s="353" t="str">
        <f ca="1">+IF(OFFSET('Sanitation Data'!$H$28,0,10*ROW('Sanitation Data'!H141))="","",OFFSET('Sanitation Data'!$H$28,0,10*ROW('Sanitation Data'!H141)))</f>
        <v/>
      </c>
      <c r="DF147" s="353" t="str">
        <f ca="1">+IF(OFFSET('Sanitation Data'!$H$29,0,10*ROW('Sanitation Data'!H141))="","",OFFSET('Sanitation Data'!$H$29,0,10*ROW('Sanitation Data'!H141)))</f>
        <v/>
      </c>
      <c r="DG147" s="353" t="str">
        <f ca="1">+IF(OFFSET('Sanitation Data'!$H$30,0,10*ROW('Sanitation Data'!H141))="","",OFFSET('Sanitation Data'!$H$30,0,10*ROW('Sanitation Data'!H141)))</f>
        <v/>
      </c>
      <c r="DH147" s="353" t="str">
        <f ca="1">+IF(OFFSET('Sanitation Data'!$H$31,0,10*ROW('Sanitation Data'!H141))="","",OFFSET('Sanitation Data'!$H$31,0,10*ROW('Sanitation Data'!H141)))</f>
        <v/>
      </c>
      <c r="DI147" s="353" t="str">
        <f ca="1">+IF(OFFSET('Sanitation Data'!$H$32,0,10*ROW('Sanitation Data'!H141))="","",OFFSET('Sanitation Data'!$H$32,0,10*ROW('Sanitation Data'!H141)))</f>
        <v/>
      </c>
      <c r="DJ147" s="353" t="str">
        <f ca="1">+IF(OFFSET('Sanitation Data'!$I$28,0,10*ROW('Sanitation Data'!I141))="","",OFFSET('Sanitation Data'!$I$28,0,10*ROW('Sanitation Data'!I141)))</f>
        <v/>
      </c>
      <c r="DK147" s="353" t="str">
        <f ca="1">+IF(OFFSET('Sanitation Data'!$I$29,0,10*ROW('Sanitation Data'!I141))="","",OFFSET('Sanitation Data'!$I$29,0,10*ROW('Sanitation Data'!I141)))</f>
        <v/>
      </c>
      <c r="DL147" s="353" t="str">
        <f ca="1">+IF(OFFSET('Sanitation Data'!$I$30,0,10*ROW('Sanitation Data'!I141))="","",OFFSET('Sanitation Data'!$I$30,0,10*ROW('Sanitation Data'!I141)))</f>
        <v/>
      </c>
      <c r="DM147" s="353" t="str">
        <f ca="1">+IF(OFFSET('Sanitation Data'!$I$31,0,10*ROW('Sanitation Data'!I141))="","",OFFSET('Sanitation Data'!$I$31,0,10*ROW('Sanitation Data'!I141)))</f>
        <v/>
      </c>
      <c r="DN147" s="353" t="str">
        <f ca="1">+IF(OFFSET('Sanitation Data'!$I$32,0,10*ROW('Sanitation Data'!I141))="","",OFFSET('Sanitation Data'!$I$32,0,10*ROW('Sanitation Data'!I141)))</f>
        <v/>
      </c>
      <c r="DO147" s="353" t="str">
        <f ca="1">+IF(OFFSET('Hygiene Data'!$D$11,0,10*ROW('Hygiene Data'!D141))="","",OFFSET('Hygiene Data'!$D$11,0,10*ROW('Hygiene Data'!D141)))</f>
        <v/>
      </c>
      <c r="DP147" s="353" t="str">
        <f ca="1">+IF(OFFSET('Hygiene Data'!$D$12,0,10*ROW('Hygiene Data'!D141))="","",OFFSET('Hygiene Data'!$D$12,0,10*ROW('Hygiene Data'!D141)))</f>
        <v/>
      </c>
      <c r="DQ147" s="353" t="str">
        <f ca="1">+IF(OFFSET('Hygiene Data'!$D$13,0,10*ROW('Hygiene Data'!D141))="","",OFFSET('Hygiene Data'!$D$13,0,10*ROW('Hygiene Data'!D141)))</f>
        <v/>
      </c>
      <c r="DR147" s="353" t="str">
        <f ca="1">+IF(OFFSET('Hygiene Data'!$E$11,0,10*ROW('Hygiene Data'!E141))="","",OFFSET('Hygiene Data'!$E$11,0,10*ROW('Hygiene Data'!E141)))</f>
        <v/>
      </c>
      <c r="DS147" s="353" t="str">
        <f ca="1">+IF(OFFSET('Hygiene Data'!$E$12,0,10*ROW('Hygiene Data'!E141))="","",OFFSET('Hygiene Data'!$E$12,0,10*ROW('Hygiene Data'!E141)))</f>
        <v/>
      </c>
      <c r="DT147" s="353" t="str">
        <f ca="1">+IF(OFFSET('Hygiene Data'!$E$13,0,10*ROW('Hygiene Data'!E141))="","",OFFSET('Hygiene Data'!$E$13,0,10*ROW('Hygiene Data'!E141)))</f>
        <v/>
      </c>
      <c r="DU147" s="353" t="str">
        <f ca="1">+IF(OFFSET('Hygiene Data'!$F$11,0,10*ROW('Hygiene Data'!F141))="","",OFFSET('Hygiene Data'!$F$11,0,10*ROW('Hygiene Data'!F141)))</f>
        <v/>
      </c>
      <c r="DV147" s="353" t="str">
        <f ca="1">+IF(OFFSET('Hygiene Data'!$F$12,0,10*ROW('Hygiene Data'!F141))="","",OFFSET('Hygiene Data'!$F$12,0,10*ROW('Hygiene Data'!F141)))</f>
        <v/>
      </c>
      <c r="DW147" s="353" t="str">
        <f ca="1">+IF(OFFSET('Hygiene Data'!$F$13,0,10*ROW('Hygiene Data'!F141))="","",OFFSET('Hygiene Data'!$F$13,0,10*ROW('Hygiene Data'!F141)))</f>
        <v/>
      </c>
      <c r="DX147" s="353" t="str">
        <f ca="1">+IF(OFFSET('Hygiene Data'!$G$11,0,10*ROW('Hygiene Data'!G141))="","",OFFSET('Hygiene Data'!$G$11,0,10*ROW('Hygiene Data'!G141)))</f>
        <v/>
      </c>
      <c r="DY147" s="353" t="str">
        <f ca="1">+IF(OFFSET('Hygiene Data'!$G$12,0,10*ROW('Hygiene Data'!G141))="","",OFFSET('Hygiene Data'!$G$12,0,10*ROW('Hygiene Data'!G141)))</f>
        <v/>
      </c>
      <c r="DZ147" s="353" t="str">
        <f ca="1">+IF(OFFSET('Hygiene Data'!$G$13,0,10*ROW('Hygiene Data'!G141))="","",OFFSET('Hygiene Data'!$G$13,0,10*ROW('Hygiene Data'!G141)))</f>
        <v/>
      </c>
      <c r="EA147" s="353" t="str">
        <f ca="1">+IF(OFFSET('Hygiene Data'!$H$11,0,10*ROW('Hygiene Data'!H141))="","",OFFSET('Hygiene Data'!$H$11,0,10*ROW('Hygiene Data'!H141)))</f>
        <v/>
      </c>
      <c r="EB147" s="353" t="str">
        <f ca="1">+IF(OFFSET('Hygiene Data'!$H$12,0,10*ROW('Hygiene Data'!H141))="","",OFFSET('Hygiene Data'!$H$12,0,10*ROW('Hygiene Data'!H141)))</f>
        <v/>
      </c>
      <c r="EC147" s="353" t="str">
        <f ca="1">+IF(OFFSET('Hygiene Data'!$H$13,0,10*ROW('Hygiene Data'!H141))="","",OFFSET('Hygiene Data'!$H$13,0,10*ROW('Hygiene Data'!H141)))</f>
        <v/>
      </c>
      <c r="ED147" s="353" t="str">
        <f ca="1">+IF(OFFSET('Hygiene Data'!$I$11,0,10*ROW('Hygiene Data'!I141))="","",OFFSET('Hygiene Data'!$I$11,0,10*ROW('Hygiene Data'!I141)))</f>
        <v/>
      </c>
      <c r="EE147" s="353" t="str">
        <f ca="1">+IF(OFFSET('Hygiene Data'!$I$12,0,10*ROW('Hygiene Data'!I141))="","",OFFSET('Hygiene Data'!$I$12,0,10*ROW('Hygiene Data'!I141)))</f>
        <v/>
      </c>
      <c r="EF147" s="353" t="str">
        <f ca="1">+IF(OFFSET('Hygiene Data'!$I$13,0,10*ROW('Hygiene Data'!I141))="","",OFFSET('Hygiene Data'!$I$13,0,10*ROW('Hygiene Data'!I141)))</f>
        <v/>
      </c>
    </row>
    <row r="148" spans="1:136" x14ac:dyDescent="0.25">
      <c r="A148" s="462" t="str">
        <f ca="1">+IF(OFFSET('Water Data'!$B$2,0,10*ROW('Water Data'!E142))="","",OFFSET('Water Data'!$B$2,0,10*ROW('Water Data'!E142)))</f>
        <v/>
      </c>
      <c r="B148" s="46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89" t="str">
        <f t="shared" ca="1" si="2"/>
        <v/>
      </c>
      <c r="D148" s="49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6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3" t="str">
        <f ca="1">+IF(OFFSET('Water Data'!$D$27,0,10*ROW('Water Data'!D142))="","",OFFSET('Water Data'!$D$27,0,10*ROW('Water Data'!D142)))</f>
        <v/>
      </c>
      <c r="BT148" s="353" t="str">
        <f ca="1">+IF(OFFSET('Water Data'!$D$28,0,10*ROW('Water Data'!D142))="","",OFFSET('Water Data'!$D$28,0,10*ROW('Water Data'!D142)))</f>
        <v/>
      </c>
      <c r="BU148" s="353" t="str">
        <f ca="1">+IF(OFFSET('Water Data'!$D$29,0,10*ROW('Water Data'!D142))="","",OFFSET('Water Data'!$D$29,0,10*ROW('Water Data'!D142)))</f>
        <v/>
      </c>
      <c r="BV148" s="353" t="str">
        <f ca="1">+IF(OFFSET('Water Data'!$E$27,0,10*ROW('Water Data'!E142))="","",OFFSET('Water Data'!$E$27,0,10*ROW('Water Data'!E142)))</f>
        <v/>
      </c>
      <c r="BW148" s="353" t="str">
        <f ca="1">+IF(OFFSET('Water Data'!$E$28,0,10*ROW('Water Data'!E142))="","",OFFSET('Water Data'!$E$28,0,10*ROW('Water Data'!E142)))</f>
        <v/>
      </c>
      <c r="BX148" s="353" t="str">
        <f ca="1">+IF(OFFSET('Water Data'!$E$29,0,10*ROW('Water Data'!E142))="","",OFFSET('Water Data'!$E$29,0,10*ROW('Water Data'!E142)))</f>
        <v/>
      </c>
      <c r="BY148" s="353" t="str">
        <f ca="1">+IF(OFFSET('Water Data'!$F$27,0,10*ROW('Water Data'!F142))="","",OFFSET('Water Data'!$F$27,0,10*ROW('Water Data'!F142)))</f>
        <v/>
      </c>
      <c r="BZ148" s="353" t="str">
        <f ca="1">+IF(OFFSET('Water Data'!$F$28,0,10*ROW('Water Data'!F142))="","",OFFSET('Water Data'!$F$28,0,10*ROW('Water Data'!F142)))</f>
        <v/>
      </c>
      <c r="CA148" s="353" t="str">
        <f ca="1">+IF(OFFSET('Water Data'!$F$29,0,10*ROW('Water Data'!F142))="","",OFFSET('Water Data'!$F$29,0,10*ROW('Water Data'!F142)))</f>
        <v/>
      </c>
      <c r="CB148" s="353" t="str">
        <f ca="1">+IF(OFFSET('Water Data'!$G$27,0,10*ROW('Water Data'!G142))="","",OFFSET('Water Data'!$G$27,0,10*ROW('Water Data'!G142)))</f>
        <v/>
      </c>
      <c r="CC148" s="353" t="str">
        <f ca="1">+IF(OFFSET('Water Data'!$G$28,0,10*ROW('Water Data'!G142))="","",OFFSET('Water Data'!$G$28,0,10*ROW('Water Data'!G142)))</f>
        <v/>
      </c>
      <c r="CD148" s="353" t="str">
        <f ca="1">+IF(OFFSET('Water Data'!$G$29,0,10*ROW('Water Data'!G142))="","",OFFSET('Water Data'!$G$29,0,10*ROW('Water Data'!G142)))</f>
        <v/>
      </c>
      <c r="CE148" s="353" t="str">
        <f ca="1">+IF(OFFSET('Water Data'!$H$27,0,10*ROW('Water Data'!H142))="","",OFFSET('Water Data'!$H$27,0,10*ROW('Water Data'!H142)))</f>
        <v/>
      </c>
      <c r="CF148" s="353" t="str">
        <f ca="1">+IF(OFFSET('Water Data'!$H$28,0,10*ROW('Water Data'!H142))="","",OFFSET('Water Data'!$H$28,0,10*ROW('Water Data'!H142)))</f>
        <v/>
      </c>
      <c r="CG148" s="353" t="str">
        <f ca="1">+IF(OFFSET('Water Data'!$H$29,0,10*ROW('Water Data'!H142))="","",OFFSET('Water Data'!$H$29,0,10*ROW('Water Data'!H142)))</f>
        <v/>
      </c>
      <c r="CH148" s="353" t="str">
        <f ca="1">+IF(OFFSET('Water Data'!$I$27,0,10*ROW('Water Data'!I142))="","",OFFSET('Water Data'!$I$27,0,10*ROW('Water Data'!I142)))</f>
        <v/>
      </c>
      <c r="CI148" s="353" t="str">
        <f ca="1">+IF(OFFSET('Water Data'!$I$28,0,10*ROW('Water Data'!I142))="","",OFFSET('Water Data'!$I$28,0,10*ROW('Water Data'!I142)))</f>
        <v/>
      </c>
      <c r="CJ148" s="353" t="str">
        <f ca="1">+IF(OFFSET('Water Data'!$I$29,0,10*ROW('Water Data'!I142))="","",OFFSET('Water Data'!$I$29,0,10*ROW('Water Data'!I142)))</f>
        <v/>
      </c>
      <c r="CK148" s="353" t="str">
        <f ca="1">+IF(OFFSET('Sanitation Data'!$D$28,0,10*ROW('Sanitation Data'!D142))="","",OFFSET('Sanitation Data'!$D$28,0,10*ROW('Sanitation Data'!D142)))</f>
        <v/>
      </c>
      <c r="CL148" s="353" t="str">
        <f ca="1">+IF(OFFSET('Sanitation Data'!$D$29,0,10*ROW('Sanitation Data'!D142))="","",OFFSET('Sanitation Data'!$D$29,0,10*ROW('Sanitation Data'!D142)))</f>
        <v/>
      </c>
      <c r="CM148" s="353" t="str">
        <f ca="1">+IF(OFFSET('Sanitation Data'!$D$30,0,10*ROW('Sanitation Data'!D142))="","",OFFSET('Sanitation Data'!$D$30,0,10*ROW('Sanitation Data'!D142)))</f>
        <v/>
      </c>
      <c r="CN148" s="353" t="str">
        <f ca="1">+IF(OFFSET('Sanitation Data'!$D$31,0,10*ROW('Sanitation Data'!D142))="","",OFFSET('Sanitation Data'!$D$31,0,10*ROW('Sanitation Data'!D142)))</f>
        <v/>
      </c>
      <c r="CO148" s="353" t="str">
        <f ca="1">+IF(OFFSET('Sanitation Data'!$D$32,0,10*ROW('Sanitation Data'!D142))="","",OFFSET('Sanitation Data'!$D$32,0,10*ROW('Sanitation Data'!D142)))</f>
        <v/>
      </c>
      <c r="CP148" s="353" t="str">
        <f ca="1">+IF(OFFSET('Sanitation Data'!$E$28,0,10*ROW('Sanitation Data'!E142))="","",OFFSET('Sanitation Data'!$E$28,0,10*ROW('Sanitation Data'!E142)))</f>
        <v/>
      </c>
      <c r="CQ148" s="353" t="str">
        <f ca="1">+IF(OFFSET('Sanitation Data'!$E$29,0,10*ROW('Sanitation Data'!E142))="","",OFFSET('Sanitation Data'!$E$29,0,10*ROW('Sanitation Data'!E142)))</f>
        <v/>
      </c>
      <c r="CR148" s="353" t="str">
        <f ca="1">+IF(OFFSET('Sanitation Data'!$E$30,0,10*ROW('Sanitation Data'!E142))="","",OFFSET('Sanitation Data'!$E$30,0,10*ROW('Sanitation Data'!E142)))</f>
        <v/>
      </c>
      <c r="CS148" s="353" t="str">
        <f ca="1">+IF(OFFSET('Sanitation Data'!$E$31,0,10*ROW('Sanitation Data'!E142))="","",OFFSET('Sanitation Data'!$E$31,0,10*ROW('Sanitation Data'!E142)))</f>
        <v/>
      </c>
      <c r="CT148" s="353" t="str">
        <f ca="1">+IF(OFFSET('Sanitation Data'!$E$32,0,10*ROW('Sanitation Data'!E142))="","",OFFSET('Sanitation Data'!$E$32,0,10*ROW('Sanitation Data'!E142)))</f>
        <v/>
      </c>
      <c r="CU148" s="353" t="str">
        <f ca="1">+IF(OFFSET('Sanitation Data'!$F$28,0,10*ROW('Sanitation Data'!F142))="","",OFFSET('Sanitation Data'!$F$28,0,10*ROW('Sanitation Data'!F142)))</f>
        <v/>
      </c>
      <c r="CV148" s="353" t="str">
        <f ca="1">+IF(OFFSET('Sanitation Data'!$F$29,0,10*ROW('Sanitation Data'!F142))="","",OFFSET('Sanitation Data'!$F$29,0,10*ROW('Sanitation Data'!F142)))</f>
        <v/>
      </c>
      <c r="CW148" s="353" t="str">
        <f ca="1">+IF(OFFSET('Sanitation Data'!$F$30,0,10*ROW('Sanitation Data'!F142))="","",OFFSET('Sanitation Data'!$F$30,0,10*ROW('Sanitation Data'!F142)))</f>
        <v/>
      </c>
      <c r="CX148" s="353" t="str">
        <f ca="1">+IF(OFFSET('Sanitation Data'!$F$31,0,10*ROW('Sanitation Data'!F142))="","",OFFSET('Sanitation Data'!$F$31,0,10*ROW('Sanitation Data'!F142)))</f>
        <v/>
      </c>
      <c r="CY148" s="353" t="str">
        <f ca="1">+IF(OFFSET('Sanitation Data'!$F$32,0,10*ROW('Sanitation Data'!F142))="","",OFFSET('Sanitation Data'!$F$32,0,10*ROW('Sanitation Data'!F142)))</f>
        <v/>
      </c>
      <c r="CZ148" s="353" t="str">
        <f ca="1">+IF(OFFSET('Sanitation Data'!$G$28,0,10*ROW('Sanitation Data'!G142))="","",OFFSET('Sanitation Data'!$G$28,0,10*ROW('Sanitation Data'!G142)))</f>
        <v/>
      </c>
      <c r="DA148" s="353" t="str">
        <f ca="1">+IF(OFFSET('Sanitation Data'!$G$29,0,10*ROW('Sanitation Data'!G142))="","",OFFSET('Sanitation Data'!$G$29,0,10*ROW('Sanitation Data'!G142)))</f>
        <v/>
      </c>
      <c r="DB148" s="353" t="str">
        <f ca="1">+IF(OFFSET('Sanitation Data'!$G$30,0,10*ROW('Sanitation Data'!G142))="","",OFFSET('Sanitation Data'!$G$30,0,10*ROW('Sanitation Data'!G142)))</f>
        <v/>
      </c>
      <c r="DC148" s="353" t="str">
        <f ca="1">+IF(OFFSET('Sanitation Data'!$G$31,0,10*ROW('Sanitation Data'!G142))="","",OFFSET('Sanitation Data'!$G$31,0,10*ROW('Sanitation Data'!G142)))</f>
        <v/>
      </c>
      <c r="DD148" s="353" t="str">
        <f ca="1">+IF(OFFSET('Sanitation Data'!$G$32,0,10*ROW('Sanitation Data'!G142))="","",OFFSET('Sanitation Data'!$G$32,0,10*ROW('Sanitation Data'!G142)))</f>
        <v/>
      </c>
      <c r="DE148" s="353" t="str">
        <f ca="1">+IF(OFFSET('Sanitation Data'!$H$28,0,10*ROW('Sanitation Data'!H142))="","",OFFSET('Sanitation Data'!$H$28,0,10*ROW('Sanitation Data'!H142)))</f>
        <v/>
      </c>
      <c r="DF148" s="353" t="str">
        <f ca="1">+IF(OFFSET('Sanitation Data'!$H$29,0,10*ROW('Sanitation Data'!H142))="","",OFFSET('Sanitation Data'!$H$29,0,10*ROW('Sanitation Data'!H142)))</f>
        <v/>
      </c>
      <c r="DG148" s="353" t="str">
        <f ca="1">+IF(OFFSET('Sanitation Data'!$H$30,0,10*ROW('Sanitation Data'!H142))="","",OFFSET('Sanitation Data'!$H$30,0,10*ROW('Sanitation Data'!H142)))</f>
        <v/>
      </c>
      <c r="DH148" s="353" t="str">
        <f ca="1">+IF(OFFSET('Sanitation Data'!$H$31,0,10*ROW('Sanitation Data'!H142))="","",OFFSET('Sanitation Data'!$H$31,0,10*ROW('Sanitation Data'!H142)))</f>
        <v/>
      </c>
      <c r="DI148" s="353" t="str">
        <f ca="1">+IF(OFFSET('Sanitation Data'!$H$32,0,10*ROW('Sanitation Data'!H142))="","",OFFSET('Sanitation Data'!$H$32,0,10*ROW('Sanitation Data'!H142)))</f>
        <v/>
      </c>
      <c r="DJ148" s="353" t="str">
        <f ca="1">+IF(OFFSET('Sanitation Data'!$I$28,0,10*ROW('Sanitation Data'!I142))="","",OFFSET('Sanitation Data'!$I$28,0,10*ROW('Sanitation Data'!I142)))</f>
        <v/>
      </c>
      <c r="DK148" s="353" t="str">
        <f ca="1">+IF(OFFSET('Sanitation Data'!$I$29,0,10*ROW('Sanitation Data'!I142))="","",OFFSET('Sanitation Data'!$I$29,0,10*ROW('Sanitation Data'!I142)))</f>
        <v/>
      </c>
      <c r="DL148" s="353" t="str">
        <f ca="1">+IF(OFFSET('Sanitation Data'!$I$30,0,10*ROW('Sanitation Data'!I142))="","",OFFSET('Sanitation Data'!$I$30,0,10*ROW('Sanitation Data'!I142)))</f>
        <v/>
      </c>
      <c r="DM148" s="353" t="str">
        <f ca="1">+IF(OFFSET('Sanitation Data'!$I$31,0,10*ROW('Sanitation Data'!I142))="","",OFFSET('Sanitation Data'!$I$31,0,10*ROW('Sanitation Data'!I142)))</f>
        <v/>
      </c>
      <c r="DN148" s="353" t="str">
        <f ca="1">+IF(OFFSET('Sanitation Data'!$I$32,0,10*ROW('Sanitation Data'!I142))="","",OFFSET('Sanitation Data'!$I$32,0,10*ROW('Sanitation Data'!I142)))</f>
        <v/>
      </c>
      <c r="DO148" s="353" t="str">
        <f ca="1">+IF(OFFSET('Hygiene Data'!$D$11,0,10*ROW('Hygiene Data'!D142))="","",OFFSET('Hygiene Data'!$D$11,0,10*ROW('Hygiene Data'!D142)))</f>
        <v/>
      </c>
      <c r="DP148" s="353" t="str">
        <f ca="1">+IF(OFFSET('Hygiene Data'!$D$12,0,10*ROW('Hygiene Data'!D142))="","",OFFSET('Hygiene Data'!$D$12,0,10*ROW('Hygiene Data'!D142)))</f>
        <v/>
      </c>
      <c r="DQ148" s="353" t="str">
        <f ca="1">+IF(OFFSET('Hygiene Data'!$D$13,0,10*ROW('Hygiene Data'!D142))="","",OFFSET('Hygiene Data'!$D$13,0,10*ROW('Hygiene Data'!D142)))</f>
        <v/>
      </c>
      <c r="DR148" s="353" t="str">
        <f ca="1">+IF(OFFSET('Hygiene Data'!$E$11,0,10*ROW('Hygiene Data'!E142))="","",OFFSET('Hygiene Data'!$E$11,0,10*ROW('Hygiene Data'!E142)))</f>
        <v/>
      </c>
      <c r="DS148" s="353" t="str">
        <f ca="1">+IF(OFFSET('Hygiene Data'!$E$12,0,10*ROW('Hygiene Data'!E142))="","",OFFSET('Hygiene Data'!$E$12,0,10*ROW('Hygiene Data'!E142)))</f>
        <v/>
      </c>
      <c r="DT148" s="353" t="str">
        <f ca="1">+IF(OFFSET('Hygiene Data'!$E$13,0,10*ROW('Hygiene Data'!E142))="","",OFFSET('Hygiene Data'!$E$13,0,10*ROW('Hygiene Data'!E142)))</f>
        <v/>
      </c>
      <c r="DU148" s="353" t="str">
        <f ca="1">+IF(OFFSET('Hygiene Data'!$F$11,0,10*ROW('Hygiene Data'!F142))="","",OFFSET('Hygiene Data'!$F$11,0,10*ROW('Hygiene Data'!F142)))</f>
        <v/>
      </c>
      <c r="DV148" s="353" t="str">
        <f ca="1">+IF(OFFSET('Hygiene Data'!$F$12,0,10*ROW('Hygiene Data'!F142))="","",OFFSET('Hygiene Data'!$F$12,0,10*ROW('Hygiene Data'!F142)))</f>
        <v/>
      </c>
      <c r="DW148" s="353" t="str">
        <f ca="1">+IF(OFFSET('Hygiene Data'!$F$13,0,10*ROW('Hygiene Data'!F142))="","",OFFSET('Hygiene Data'!$F$13,0,10*ROW('Hygiene Data'!F142)))</f>
        <v/>
      </c>
      <c r="DX148" s="353" t="str">
        <f ca="1">+IF(OFFSET('Hygiene Data'!$G$11,0,10*ROW('Hygiene Data'!G142))="","",OFFSET('Hygiene Data'!$G$11,0,10*ROW('Hygiene Data'!G142)))</f>
        <v/>
      </c>
      <c r="DY148" s="353" t="str">
        <f ca="1">+IF(OFFSET('Hygiene Data'!$G$12,0,10*ROW('Hygiene Data'!G142))="","",OFFSET('Hygiene Data'!$G$12,0,10*ROW('Hygiene Data'!G142)))</f>
        <v/>
      </c>
      <c r="DZ148" s="353" t="str">
        <f ca="1">+IF(OFFSET('Hygiene Data'!$G$13,0,10*ROW('Hygiene Data'!G142))="","",OFFSET('Hygiene Data'!$G$13,0,10*ROW('Hygiene Data'!G142)))</f>
        <v/>
      </c>
      <c r="EA148" s="353" t="str">
        <f ca="1">+IF(OFFSET('Hygiene Data'!$H$11,0,10*ROW('Hygiene Data'!H142))="","",OFFSET('Hygiene Data'!$H$11,0,10*ROW('Hygiene Data'!H142)))</f>
        <v/>
      </c>
      <c r="EB148" s="353" t="str">
        <f ca="1">+IF(OFFSET('Hygiene Data'!$H$12,0,10*ROW('Hygiene Data'!H142))="","",OFFSET('Hygiene Data'!$H$12,0,10*ROW('Hygiene Data'!H142)))</f>
        <v/>
      </c>
      <c r="EC148" s="353" t="str">
        <f ca="1">+IF(OFFSET('Hygiene Data'!$H$13,0,10*ROW('Hygiene Data'!H142))="","",OFFSET('Hygiene Data'!$H$13,0,10*ROW('Hygiene Data'!H142)))</f>
        <v/>
      </c>
      <c r="ED148" s="353" t="str">
        <f ca="1">+IF(OFFSET('Hygiene Data'!$I$11,0,10*ROW('Hygiene Data'!I142))="","",OFFSET('Hygiene Data'!$I$11,0,10*ROW('Hygiene Data'!I142)))</f>
        <v/>
      </c>
      <c r="EE148" s="353" t="str">
        <f ca="1">+IF(OFFSET('Hygiene Data'!$I$12,0,10*ROW('Hygiene Data'!I142))="","",OFFSET('Hygiene Data'!$I$12,0,10*ROW('Hygiene Data'!I142)))</f>
        <v/>
      </c>
      <c r="EF148" s="353" t="str">
        <f ca="1">+IF(OFFSET('Hygiene Data'!$I$13,0,10*ROW('Hygiene Data'!I142))="","",OFFSET('Hygiene Data'!$I$13,0,10*ROW('Hygiene Data'!I142)))</f>
        <v/>
      </c>
    </row>
    <row r="149" spans="1:136" x14ac:dyDescent="0.25">
      <c r="A149" s="462" t="str">
        <f ca="1">+IF(OFFSET('Water Data'!$B$2,0,10*ROW('Water Data'!E143))="","",OFFSET('Water Data'!$B$2,0,10*ROW('Water Data'!E143)))</f>
        <v/>
      </c>
      <c r="B149" s="46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89" t="str">
        <f t="shared" ca="1" si="2"/>
        <v/>
      </c>
      <c r="D149" s="49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6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3" t="str">
        <f ca="1">+IF(OFFSET('Water Data'!$D$27,0,10*ROW('Water Data'!D143))="","",OFFSET('Water Data'!$D$27,0,10*ROW('Water Data'!D143)))</f>
        <v/>
      </c>
      <c r="BT149" s="353" t="str">
        <f ca="1">+IF(OFFSET('Water Data'!$D$28,0,10*ROW('Water Data'!D143))="","",OFFSET('Water Data'!$D$28,0,10*ROW('Water Data'!D143)))</f>
        <v/>
      </c>
      <c r="BU149" s="353" t="str">
        <f ca="1">+IF(OFFSET('Water Data'!$D$29,0,10*ROW('Water Data'!D143))="","",OFFSET('Water Data'!$D$29,0,10*ROW('Water Data'!D143)))</f>
        <v/>
      </c>
      <c r="BV149" s="353" t="str">
        <f ca="1">+IF(OFFSET('Water Data'!$E$27,0,10*ROW('Water Data'!E143))="","",OFFSET('Water Data'!$E$27,0,10*ROW('Water Data'!E143)))</f>
        <v/>
      </c>
      <c r="BW149" s="353" t="str">
        <f ca="1">+IF(OFFSET('Water Data'!$E$28,0,10*ROW('Water Data'!E143))="","",OFFSET('Water Data'!$E$28,0,10*ROW('Water Data'!E143)))</f>
        <v/>
      </c>
      <c r="BX149" s="353" t="str">
        <f ca="1">+IF(OFFSET('Water Data'!$E$29,0,10*ROW('Water Data'!E143))="","",OFFSET('Water Data'!$E$29,0,10*ROW('Water Data'!E143)))</f>
        <v/>
      </c>
      <c r="BY149" s="353" t="str">
        <f ca="1">+IF(OFFSET('Water Data'!$F$27,0,10*ROW('Water Data'!F143))="","",OFFSET('Water Data'!$F$27,0,10*ROW('Water Data'!F143)))</f>
        <v/>
      </c>
      <c r="BZ149" s="353" t="str">
        <f ca="1">+IF(OFFSET('Water Data'!$F$28,0,10*ROW('Water Data'!F143))="","",OFFSET('Water Data'!$F$28,0,10*ROW('Water Data'!F143)))</f>
        <v/>
      </c>
      <c r="CA149" s="353" t="str">
        <f ca="1">+IF(OFFSET('Water Data'!$F$29,0,10*ROW('Water Data'!F143))="","",OFFSET('Water Data'!$F$29,0,10*ROW('Water Data'!F143)))</f>
        <v/>
      </c>
      <c r="CB149" s="353" t="str">
        <f ca="1">+IF(OFFSET('Water Data'!$G$27,0,10*ROW('Water Data'!G143))="","",OFFSET('Water Data'!$G$27,0,10*ROW('Water Data'!G143)))</f>
        <v/>
      </c>
      <c r="CC149" s="353" t="str">
        <f ca="1">+IF(OFFSET('Water Data'!$G$28,0,10*ROW('Water Data'!G143))="","",OFFSET('Water Data'!$G$28,0,10*ROW('Water Data'!G143)))</f>
        <v/>
      </c>
      <c r="CD149" s="353" t="str">
        <f ca="1">+IF(OFFSET('Water Data'!$G$29,0,10*ROW('Water Data'!G143))="","",OFFSET('Water Data'!$G$29,0,10*ROW('Water Data'!G143)))</f>
        <v/>
      </c>
      <c r="CE149" s="353" t="str">
        <f ca="1">+IF(OFFSET('Water Data'!$H$27,0,10*ROW('Water Data'!H143))="","",OFFSET('Water Data'!$H$27,0,10*ROW('Water Data'!H143)))</f>
        <v/>
      </c>
      <c r="CF149" s="353" t="str">
        <f ca="1">+IF(OFFSET('Water Data'!$H$28,0,10*ROW('Water Data'!H143))="","",OFFSET('Water Data'!$H$28,0,10*ROW('Water Data'!H143)))</f>
        <v/>
      </c>
      <c r="CG149" s="353" t="str">
        <f ca="1">+IF(OFFSET('Water Data'!$H$29,0,10*ROW('Water Data'!H143))="","",OFFSET('Water Data'!$H$29,0,10*ROW('Water Data'!H143)))</f>
        <v/>
      </c>
      <c r="CH149" s="353" t="str">
        <f ca="1">+IF(OFFSET('Water Data'!$I$27,0,10*ROW('Water Data'!I143))="","",OFFSET('Water Data'!$I$27,0,10*ROW('Water Data'!I143)))</f>
        <v/>
      </c>
      <c r="CI149" s="353" t="str">
        <f ca="1">+IF(OFFSET('Water Data'!$I$28,0,10*ROW('Water Data'!I143))="","",OFFSET('Water Data'!$I$28,0,10*ROW('Water Data'!I143)))</f>
        <v/>
      </c>
      <c r="CJ149" s="353" t="str">
        <f ca="1">+IF(OFFSET('Water Data'!$I$29,0,10*ROW('Water Data'!I143))="","",OFFSET('Water Data'!$I$29,0,10*ROW('Water Data'!I143)))</f>
        <v/>
      </c>
      <c r="CK149" s="353" t="str">
        <f ca="1">+IF(OFFSET('Sanitation Data'!$D$28,0,10*ROW('Sanitation Data'!D143))="","",OFFSET('Sanitation Data'!$D$28,0,10*ROW('Sanitation Data'!D143)))</f>
        <v/>
      </c>
      <c r="CL149" s="353" t="str">
        <f ca="1">+IF(OFFSET('Sanitation Data'!$D$29,0,10*ROW('Sanitation Data'!D143))="","",OFFSET('Sanitation Data'!$D$29,0,10*ROW('Sanitation Data'!D143)))</f>
        <v/>
      </c>
      <c r="CM149" s="353" t="str">
        <f ca="1">+IF(OFFSET('Sanitation Data'!$D$30,0,10*ROW('Sanitation Data'!D143))="","",OFFSET('Sanitation Data'!$D$30,0,10*ROW('Sanitation Data'!D143)))</f>
        <v/>
      </c>
      <c r="CN149" s="353" t="str">
        <f ca="1">+IF(OFFSET('Sanitation Data'!$D$31,0,10*ROW('Sanitation Data'!D143))="","",OFFSET('Sanitation Data'!$D$31,0,10*ROW('Sanitation Data'!D143)))</f>
        <v/>
      </c>
      <c r="CO149" s="353" t="str">
        <f ca="1">+IF(OFFSET('Sanitation Data'!$D$32,0,10*ROW('Sanitation Data'!D143))="","",OFFSET('Sanitation Data'!$D$32,0,10*ROW('Sanitation Data'!D143)))</f>
        <v/>
      </c>
      <c r="CP149" s="353" t="str">
        <f ca="1">+IF(OFFSET('Sanitation Data'!$E$28,0,10*ROW('Sanitation Data'!E143))="","",OFFSET('Sanitation Data'!$E$28,0,10*ROW('Sanitation Data'!E143)))</f>
        <v/>
      </c>
      <c r="CQ149" s="353" t="str">
        <f ca="1">+IF(OFFSET('Sanitation Data'!$E$29,0,10*ROW('Sanitation Data'!E143))="","",OFFSET('Sanitation Data'!$E$29,0,10*ROW('Sanitation Data'!E143)))</f>
        <v/>
      </c>
      <c r="CR149" s="353" t="str">
        <f ca="1">+IF(OFFSET('Sanitation Data'!$E$30,0,10*ROW('Sanitation Data'!E143))="","",OFFSET('Sanitation Data'!$E$30,0,10*ROW('Sanitation Data'!E143)))</f>
        <v/>
      </c>
      <c r="CS149" s="353" t="str">
        <f ca="1">+IF(OFFSET('Sanitation Data'!$E$31,0,10*ROW('Sanitation Data'!E143))="","",OFFSET('Sanitation Data'!$E$31,0,10*ROW('Sanitation Data'!E143)))</f>
        <v/>
      </c>
      <c r="CT149" s="353" t="str">
        <f ca="1">+IF(OFFSET('Sanitation Data'!$E$32,0,10*ROW('Sanitation Data'!E143))="","",OFFSET('Sanitation Data'!$E$32,0,10*ROW('Sanitation Data'!E143)))</f>
        <v/>
      </c>
      <c r="CU149" s="353" t="str">
        <f ca="1">+IF(OFFSET('Sanitation Data'!$F$28,0,10*ROW('Sanitation Data'!F143))="","",OFFSET('Sanitation Data'!$F$28,0,10*ROW('Sanitation Data'!F143)))</f>
        <v/>
      </c>
      <c r="CV149" s="353" t="str">
        <f ca="1">+IF(OFFSET('Sanitation Data'!$F$29,0,10*ROW('Sanitation Data'!F143))="","",OFFSET('Sanitation Data'!$F$29,0,10*ROW('Sanitation Data'!F143)))</f>
        <v/>
      </c>
      <c r="CW149" s="353" t="str">
        <f ca="1">+IF(OFFSET('Sanitation Data'!$F$30,0,10*ROW('Sanitation Data'!F143))="","",OFFSET('Sanitation Data'!$F$30,0,10*ROW('Sanitation Data'!F143)))</f>
        <v/>
      </c>
      <c r="CX149" s="353" t="str">
        <f ca="1">+IF(OFFSET('Sanitation Data'!$F$31,0,10*ROW('Sanitation Data'!F143))="","",OFFSET('Sanitation Data'!$F$31,0,10*ROW('Sanitation Data'!F143)))</f>
        <v/>
      </c>
      <c r="CY149" s="353" t="str">
        <f ca="1">+IF(OFFSET('Sanitation Data'!$F$32,0,10*ROW('Sanitation Data'!F143))="","",OFFSET('Sanitation Data'!$F$32,0,10*ROW('Sanitation Data'!F143)))</f>
        <v/>
      </c>
      <c r="CZ149" s="353" t="str">
        <f ca="1">+IF(OFFSET('Sanitation Data'!$G$28,0,10*ROW('Sanitation Data'!G143))="","",OFFSET('Sanitation Data'!$G$28,0,10*ROW('Sanitation Data'!G143)))</f>
        <v/>
      </c>
      <c r="DA149" s="353" t="str">
        <f ca="1">+IF(OFFSET('Sanitation Data'!$G$29,0,10*ROW('Sanitation Data'!G143))="","",OFFSET('Sanitation Data'!$G$29,0,10*ROW('Sanitation Data'!G143)))</f>
        <v/>
      </c>
      <c r="DB149" s="353" t="str">
        <f ca="1">+IF(OFFSET('Sanitation Data'!$G$30,0,10*ROW('Sanitation Data'!G143))="","",OFFSET('Sanitation Data'!$G$30,0,10*ROW('Sanitation Data'!G143)))</f>
        <v/>
      </c>
      <c r="DC149" s="353" t="str">
        <f ca="1">+IF(OFFSET('Sanitation Data'!$G$31,0,10*ROW('Sanitation Data'!G143))="","",OFFSET('Sanitation Data'!$G$31,0,10*ROW('Sanitation Data'!G143)))</f>
        <v/>
      </c>
      <c r="DD149" s="353" t="str">
        <f ca="1">+IF(OFFSET('Sanitation Data'!$G$32,0,10*ROW('Sanitation Data'!G143))="","",OFFSET('Sanitation Data'!$G$32,0,10*ROW('Sanitation Data'!G143)))</f>
        <v/>
      </c>
      <c r="DE149" s="353" t="str">
        <f ca="1">+IF(OFFSET('Sanitation Data'!$H$28,0,10*ROW('Sanitation Data'!H143))="","",OFFSET('Sanitation Data'!$H$28,0,10*ROW('Sanitation Data'!H143)))</f>
        <v/>
      </c>
      <c r="DF149" s="353" t="str">
        <f ca="1">+IF(OFFSET('Sanitation Data'!$H$29,0,10*ROW('Sanitation Data'!H143))="","",OFFSET('Sanitation Data'!$H$29,0,10*ROW('Sanitation Data'!H143)))</f>
        <v/>
      </c>
      <c r="DG149" s="353" t="str">
        <f ca="1">+IF(OFFSET('Sanitation Data'!$H$30,0,10*ROW('Sanitation Data'!H143))="","",OFFSET('Sanitation Data'!$H$30,0,10*ROW('Sanitation Data'!H143)))</f>
        <v/>
      </c>
      <c r="DH149" s="353" t="str">
        <f ca="1">+IF(OFFSET('Sanitation Data'!$H$31,0,10*ROW('Sanitation Data'!H143))="","",OFFSET('Sanitation Data'!$H$31,0,10*ROW('Sanitation Data'!H143)))</f>
        <v/>
      </c>
      <c r="DI149" s="353" t="str">
        <f ca="1">+IF(OFFSET('Sanitation Data'!$H$32,0,10*ROW('Sanitation Data'!H143))="","",OFFSET('Sanitation Data'!$H$32,0,10*ROW('Sanitation Data'!H143)))</f>
        <v/>
      </c>
      <c r="DJ149" s="353" t="str">
        <f ca="1">+IF(OFFSET('Sanitation Data'!$I$28,0,10*ROW('Sanitation Data'!I143))="","",OFFSET('Sanitation Data'!$I$28,0,10*ROW('Sanitation Data'!I143)))</f>
        <v/>
      </c>
      <c r="DK149" s="353" t="str">
        <f ca="1">+IF(OFFSET('Sanitation Data'!$I$29,0,10*ROW('Sanitation Data'!I143))="","",OFFSET('Sanitation Data'!$I$29,0,10*ROW('Sanitation Data'!I143)))</f>
        <v/>
      </c>
      <c r="DL149" s="353" t="str">
        <f ca="1">+IF(OFFSET('Sanitation Data'!$I$30,0,10*ROW('Sanitation Data'!I143))="","",OFFSET('Sanitation Data'!$I$30,0,10*ROW('Sanitation Data'!I143)))</f>
        <v/>
      </c>
      <c r="DM149" s="353" t="str">
        <f ca="1">+IF(OFFSET('Sanitation Data'!$I$31,0,10*ROW('Sanitation Data'!I143))="","",OFFSET('Sanitation Data'!$I$31,0,10*ROW('Sanitation Data'!I143)))</f>
        <v/>
      </c>
      <c r="DN149" s="353" t="str">
        <f ca="1">+IF(OFFSET('Sanitation Data'!$I$32,0,10*ROW('Sanitation Data'!I143))="","",OFFSET('Sanitation Data'!$I$32,0,10*ROW('Sanitation Data'!I143)))</f>
        <v/>
      </c>
      <c r="DO149" s="353" t="str">
        <f ca="1">+IF(OFFSET('Hygiene Data'!$D$11,0,10*ROW('Hygiene Data'!D143))="","",OFFSET('Hygiene Data'!$D$11,0,10*ROW('Hygiene Data'!D143)))</f>
        <v/>
      </c>
      <c r="DP149" s="353" t="str">
        <f ca="1">+IF(OFFSET('Hygiene Data'!$D$12,0,10*ROW('Hygiene Data'!D143))="","",OFFSET('Hygiene Data'!$D$12,0,10*ROW('Hygiene Data'!D143)))</f>
        <v/>
      </c>
      <c r="DQ149" s="353" t="str">
        <f ca="1">+IF(OFFSET('Hygiene Data'!$D$13,0,10*ROW('Hygiene Data'!D143))="","",OFFSET('Hygiene Data'!$D$13,0,10*ROW('Hygiene Data'!D143)))</f>
        <v/>
      </c>
      <c r="DR149" s="353" t="str">
        <f ca="1">+IF(OFFSET('Hygiene Data'!$E$11,0,10*ROW('Hygiene Data'!E143))="","",OFFSET('Hygiene Data'!$E$11,0,10*ROW('Hygiene Data'!E143)))</f>
        <v/>
      </c>
      <c r="DS149" s="353" t="str">
        <f ca="1">+IF(OFFSET('Hygiene Data'!$E$12,0,10*ROW('Hygiene Data'!E143))="","",OFFSET('Hygiene Data'!$E$12,0,10*ROW('Hygiene Data'!E143)))</f>
        <v/>
      </c>
      <c r="DT149" s="353" t="str">
        <f ca="1">+IF(OFFSET('Hygiene Data'!$E$13,0,10*ROW('Hygiene Data'!E143))="","",OFFSET('Hygiene Data'!$E$13,0,10*ROW('Hygiene Data'!E143)))</f>
        <v/>
      </c>
      <c r="DU149" s="353" t="str">
        <f ca="1">+IF(OFFSET('Hygiene Data'!$F$11,0,10*ROW('Hygiene Data'!F143))="","",OFFSET('Hygiene Data'!$F$11,0,10*ROW('Hygiene Data'!F143)))</f>
        <v/>
      </c>
      <c r="DV149" s="353" t="str">
        <f ca="1">+IF(OFFSET('Hygiene Data'!$F$12,0,10*ROW('Hygiene Data'!F143))="","",OFFSET('Hygiene Data'!$F$12,0,10*ROW('Hygiene Data'!F143)))</f>
        <v/>
      </c>
      <c r="DW149" s="353" t="str">
        <f ca="1">+IF(OFFSET('Hygiene Data'!$F$13,0,10*ROW('Hygiene Data'!F143))="","",OFFSET('Hygiene Data'!$F$13,0,10*ROW('Hygiene Data'!F143)))</f>
        <v/>
      </c>
      <c r="DX149" s="353" t="str">
        <f ca="1">+IF(OFFSET('Hygiene Data'!$G$11,0,10*ROW('Hygiene Data'!G143))="","",OFFSET('Hygiene Data'!$G$11,0,10*ROW('Hygiene Data'!G143)))</f>
        <v/>
      </c>
      <c r="DY149" s="353" t="str">
        <f ca="1">+IF(OFFSET('Hygiene Data'!$G$12,0,10*ROW('Hygiene Data'!G143))="","",OFFSET('Hygiene Data'!$G$12,0,10*ROW('Hygiene Data'!G143)))</f>
        <v/>
      </c>
      <c r="DZ149" s="353" t="str">
        <f ca="1">+IF(OFFSET('Hygiene Data'!$G$13,0,10*ROW('Hygiene Data'!G143))="","",OFFSET('Hygiene Data'!$G$13,0,10*ROW('Hygiene Data'!G143)))</f>
        <v/>
      </c>
      <c r="EA149" s="353" t="str">
        <f ca="1">+IF(OFFSET('Hygiene Data'!$H$11,0,10*ROW('Hygiene Data'!H143))="","",OFFSET('Hygiene Data'!$H$11,0,10*ROW('Hygiene Data'!H143)))</f>
        <v/>
      </c>
      <c r="EB149" s="353" t="str">
        <f ca="1">+IF(OFFSET('Hygiene Data'!$H$12,0,10*ROW('Hygiene Data'!H143))="","",OFFSET('Hygiene Data'!$H$12,0,10*ROW('Hygiene Data'!H143)))</f>
        <v/>
      </c>
      <c r="EC149" s="353" t="str">
        <f ca="1">+IF(OFFSET('Hygiene Data'!$H$13,0,10*ROW('Hygiene Data'!H143))="","",OFFSET('Hygiene Data'!$H$13,0,10*ROW('Hygiene Data'!H143)))</f>
        <v/>
      </c>
      <c r="ED149" s="353" t="str">
        <f ca="1">+IF(OFFSET('Hygiene Data'!$I$11,0,10*ROW('Hygiene Data'!I143))="","",OFFSET('Hygiene Data'!$I$11,0,10*ROW('Hygiene Data'!I143)))</f>
        <v/>
      </c>
      <c r="EE149" s="353" t="str">
        <f ca="1">+IF(OFFSET('Hygiene Data'!$I$12,0,10*ROW('Hygiene Data'!I143))="","",OFFSET('Hygiene Data'!$I$12,0,10*ROW('Hygiene Data'!I143)))</f>
        <v/>
      </c>
      <c r="EF149" s="353" t="str">
        <f ca="1">+IF(OFFSET('Hygiene Data'!$I$13,0,10*ROW('Hygiene Data'!I143))="","",OFFSET('Hygiene Data'!$I$13,0,10*ROW('Hygiene Data'!I143)))</f>
        <v/>
      </c>
    </row>
    <row r="150" spans="1:136" x14ac:dyDescent="0.25">
      <c r="A150" s="462" t="str">
        <f ca="1">+IF(OFFSET('Water Data'!$B$2,0,10*ROW('Water Data'!E144))="","",OFFSET('Water Data'!$B$2,0,10*ROW('Water Data'!E144)))</f>
        <v/>
      </c>
      <c r="B150" s="46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89" t="str">
        <f t="shared" ca="1" si="2"/>
        <v/>
      </c>
      <c r="D150" s="49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6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3" t="str">
        <f ca="1">+IF(OFFSET('Water Data'!$D$27,0,10*ROW('Water Data'!D144))="","",OFFSET('Water Data'!$D$27,0,10*ROW('Water Data'!D144)))</f>
        <v/>
      </c>
      <c r="BT150" s="353" t="str">
        <f ca="1">+IF(OFFSET('Water Data'!$D$28,0,10*ROW('Water Data'!D144))="","",OFFSET('Water Data'!$D$28,0,10*ROW('Water Data'!D144)))</f>
        <v/>
      </c>
      <c r="BU150" s="353" t="str">
        <f ca="1">+IF(OFFSET('Water Data'!$D$29,0,10*ROW('Water Data'!D144))="","",OFFSET('Water Data'!$D$29,0,10*ROW('Water Data'!D144)))</f>
        <v/>
      </c>
      <c r="BV150" s="353" t="str">
        <f ca="1">+IF(OFFSET('Water Data'!$E$27,0,10*ROW('Water Data'!E144))="","",OFFSET('Water Data'!$E$27,0,10*ROW('Water Data'!E144)))</f>
        <v/>
      </c>
      <c r="BW150" s="353" t="str">
        <f ca="1">+IF(OFFSET('Water Data'!$E$28,0,10*ROW('Water Data'!E144))="","",OFFSET('Water Data'!$E$28,0,10*ROW('Water Data'!E144)))</f>
        <v/>
      </c>
      <c r="BX150" s="353" t="str">
        <f ca="1">+IF(OFFSET('Water Data'!$E$29,0,10*ROW('Water Data'!E144))="","",OFFSET('Water Data'!$E$29,0,10*ROW('Water Data'!E144)))</f>
        <v/>
      </c>
      <c r="BY150" s="353" t="str">
        <f ca="1">+IF(OFFSET('Water Data'!$F$27,0,10*ROW('Water Data'!F144))="","",OFFSET('Water Data'!$F$27,0,10*ROW('Water Data'!F144)))</f>
        <v/>
      </c>
      <c r="BZ150" s="353" t="str">
        <f ca="1">+IF(OFFSET('Water Data'!$F$28,0,10*ROW('Water Data'!F144))="","",OFFSET('Water Data'!$F$28,0,10*ROW('Water Data'!F144)))</f>
        <v/>
      </c>
      <c r="CA150" s="353" t="str">
        <f ca="1">+IF(OFFSET('Water Data'!$F$29,0,10*ROW('Water Data'!F144))="","",OFFSET('Water Data'!$F$29,0,10*ROW('Water Data'!F144)))</f>
        <v/>
      </c>
      <c r="CB150" s="353" t="str">
        <f ca="1">+IF(OFFSET('Water Data'!$G$27,0,10*ROW('Water Data'!G144))="","",OFFSET('Water Data'!$G$27,0,10*ROW('Water Data'!G144)))</f>
        <v/>
      </c>
      <c r="CC150" s="353" t="str">
        <f ca="1">+IF(OFFSET('Water Data'!$G$28,0,10*ROW('Water Data'!G144))="","",OFFSET('Water Data'!$G$28,0,10*ROW('Water Data'!G144)))</f>
        <v/>
      </c>
      <c r="CD150" s="353" t="str">
        <f ca="1">+IF(OFFSET('Water Data'!$G$29,0,10*ROW('Water Data'!G144))="","",OFFSET('Water Data'!$G$29,0,10*ROW('Water Data'!G144)))</f>
        <v/>
      </c>
      <c r="CE150" s="353" t="str">
        <f ca="1">+IF(OFFSET('Water Data'!$H$27,0,10*ROW('Water Data'!H144))="","",OFFSET('Water Data'!$H$27,0,10*ROW('Water Data'!H144)))</f>
        <v/>
      </c>
      <c r="CF150" s="353" t="str">
        <f ca="1">+IF(OFFSET('Water Data'!$H$28,0,10*ROW('Water Data'!H144))="","",OFFSET('Water Data'!$H$28,0,10*ROW('Water Data'!H144)))</f>
        <v/>
      </c>
      <c r="CG150" s="353" t="str">
        <f ca="1">+IF(OFFSET('Water Data'!$H$29,0,10*ROW('Water Data'!H144))="","",OFFSET('Water Data'!$H$29,0,10*ROW('Water Data'!H144)))</f>
        <v/>
      </c>
      <c r="CH150" s="353" t="str">
        <f ca="1">+IF(OFFSET('Water Data'!$I$27,0,10*ROW('Water Data'!I144))="","",OFFSET('Water Data'!$I$27,0,10*ROW('Water Data'!I144)))</f>
        <v/>
      </c>
      <c r="CI150" s="353" t="str">
        <f ca="1">+IF(OFFSET('Water Data'!$I$28,0,10*ROW('Water Data'!I144))="","",OFFSET('Water Data'!$I$28,0,10*ROW('Water Data'!I144)))</f>
        <v/>
      </c>
      <c r="CJ150" s="353" t="str">
        <f ca="1">+IF(OFFSET('Water Data'!$I$29,0,10*ROW('Water Data'!I144))="","",OFFSET('Water Data'!$I$29,0,10*ROW('Water Data'!I144)))</f>
        <v/>
      </c>
      <c r="CK150" s="353" t="str">
        <f ca="1">+IF(OFFSET('Sanitation Data'!$D$28,0,10*ROW('Sanitation Data'!D144))="","",OFFSET('Sanitation Data'!$D$28,0,10*ROW('Sanitation Data'!D144)))</f>
        <v/>
      </c>
      <c r="CL150" s="353" t="str">
        <f ca="1">+IF(OFFSET('Sanitation Data'!$D$29,0,10*ROW('Sanitation Data'!D144))="","",OFFSET('Sanitation Data'!$D$29,0,10*ROW('Sanitation Data'!D144)))</f>
        <v/>
      </c>
      <c r="CM150" s="353" t="str">
        <f ca="1">+IF(OFFSET('Sanitation Data'!$D$30,0,10*ROW('Sanitation Data'!D144))="","",OFFSET('Sanitation Data'!$D$30,0,10*ROW('Sanitation Data'!D144)))</f>
        <v/>
      </c>
      <c r="CN150" s="353" t="str">
        <f ca="1">+IF(OFFSET('Sanitation Data'!$D$31,0,10*ROW('Sanitation Data'!D144))="","",OFFSET('Sanitation Data'!$D$31,0,10*ROW('Sanitation Data'!D144)))</f>
        <v/>
      </c>
      <c r="CO150" s="353" t="str">
        <f ca="1">+IF(OFFSET('Sanitation Data'!$D$32,0,10*ROW('Sanitation Data'!D144))="","",OFFSET('Sanitation Data'!$D$32,0,10*ROW('Sanitation Data'!D144)))</f>
        <v/>
      </c>
      <c r="CP150" s="353" t="str">
        <f ca="1">+IF(OFFSET('Sanitation Data'!$E$28,0,10*ROW('Sanitation Data'!E144))="","",OFFSET('Sanitation Data'!$E$28,0,10*ROW('Sanitation Data'!E144)))</f>
        <v/>
      </c>
      <c r="CQ150" s="353" t="str">
        <f ca="1">+IF(OFFSET('Sanitation Data'!$E$29,0,10*ROW('Sanitation Data'!E144))="","",OFFSET('Sanitation Data'!$E$29,0,10*ROW('Sanitation Data'!E144)))</f>
        <v/>
      </c>
      <c r="CR150" s="353" t="str">
        <f ca="1">+IF(OFFSET('Sanitation Data'!$E$30,0,10*ROW('Sanitation Data'!E144))="","",OFFSET('Sanitation Data'!$E$30,0,10*ROW('Sanitation Data'!E144)))</f>
        <v/>
      </c>
      <c r="CS150" s="353" t="str">
        <f ca="1">+IF(OFFSET('Sanitation Data'!$E$31,0,10*ROW('Sanitation Data'!E144))="","",OFFSET('Sanitation Data'!$E$31,0,10*ROW('Sanitation Data'!E144)))</f>
        <v/>
      </c>
      <c r="CT150" s="353" t="str">
        <f ca="1">+IF(OFFSET('Sanitation Data'!$E$32,0,10*ROW('Sanitation Data'!E144))="","",OFFSET('Sanitation Data'!$E$32,0,10*ROW('Sanitation Data'!E144)))</f>
        <v/>
      </c>
      <c r="CU150" s="353" t="str">
        <f ca="1">+IF(OFFSET('Sanitation Data'!$F$28,0,10*ROW('Sanitation Data'!F144))="","",OFFSET('Sanitation Data'!$F$28,0,10*ROW('Sanitation Data'!F144)))</f>
        <v/>
      </c>
      <c r="CV150" s="353" t="str">
        <f ca="1">+IF(OFFSET('Sanitation Data'!$F$29,0,10*ROW('Sanitation Data'!F144))="","",OFFSET('Sanitation Data'!$F$29,0,10*ROW('Sanitation Data'!F144)))</f>
        <v/>
      </c>
      <c r="CW150" s="353" t="str">
        <f ca="1">+IF(OFFSET('Sanitation Data'!$F$30,0,10*ROW('Sanitation Data'!F144))="","",OFFSET('Sanitation Data'!$F$30,0,10*ROW('Sanitation Data'!F144)))</f>
        <v/>
      </c>
      <c r="CX150" s="353" t="str">
        <f ca="1">+IF(OFFSET('Sanitation Data'!$F$31,0,10*ROW('Sanitation Data'!F144))="","",OFFSET('Sanitation Data'!$F$31,0,10*ROW('Sanitation Data'!F144)))</f>
        <v/>
      </c>
      <c r="CY150" s="353" t="str">
        <f ca="1">+IF(OFFSET('Sanitation Data'!$F$32,0,10*ROW('Sanitation Data'!F144))="","",OFFSET('Sanitation Data'!$F$32,0,10*ROW('Sanitation Data'!F144)))</f>
        <v/>
      </c>
      <c r="CZ150" s="353" t="str">
        <f ca="1">+IF(OFFSET('Sanitation Data'!$G$28,0,10*ROW('Sanitation Data'!G144))="","",OFFSET('Sanitation Data'!$G$28,0,10*ROW('Sanitation Data'!G144)))</f>
        <v/>
      </c>
      <c r="DA150" s="353" t="str">
        <f ca="1">+IF(OFFSET('Sanitation Data'!$G$29,0,10*ROW('Sanitation Data'!G144))="","",OFFSET('Sanitation Data'!$G$29,0,10*ROW('Sanitation Data'!G144)))</f>
        <v/>
      </c>
      <c r="DB150" s="353" t="str">
        <f ca="1">+IF(OFFSET('Sanitation Data'!$G$30,0,10*ROW('Sanitation Data'!G144))="","",OFFSET('Sanitation Data'!$G$30,0,10*ROW('Sanitation Data'!G144)))</f>
        <v/>
      </c>
      <c r="DC150" s="353" t="str">
        <f ca="1">+IF(OFFSET('Sanitation Data'!$G$31,0,10*ROW('Sanitation Data'!G144))="","",OFFSET('Sanitation Data'!$G$31,0,10*ROW('Sanitation Data'!G144)))</f>
        <v/>
      </c>
      <c r="DD150" s="353" t="str">
        <f ca="1">+IF(OFFSET('Sanitation Data'!$G$32,0,10*ROW('Sanitation Data'!G144))="","",OFFSET('Sanitation Data'!$G$32,0,10*ROW('Sanitation Data'!G144)))</f>
        <v/>
      </c>
      <c r="DE150" s="353" t="str">
        <f ca="1">+IF(OFFSET('Sanitation Data'!$H$28,0,10*ROW('Sanitation Data'!H144))="","",OFFSET('Sanitation Data'!$H$28,0,10*ROW('Sanitation Data'!H144)))</f>
        <v/>
      </c>
      <c r="DF150" s="353" t="str">
        <f ca="1">+IF(OFFSET('Sanitation Data'!$H$29,0,10*ROW('Sanitation Data'!H144))="","",OFFSET('Sanitation Data'!$H$29,0,10*ROW('Sanitation Data'!H144)))</f>
        <v/>
      </c>
      <c r="DG150" s="353" t="str">
        <f ca="1">+IF(OFFSET('Sanitation Data'!$H$30,0,10*ROW('Sanitation Data'!H144))="","",OFFSET('Sanitation Data'!$H$30,0,10*ROW('Sanitation Data'!H144)))</f>
        <v/>
      </c>
      <c r="DH150" s="353" t="str">
        <f ca="1">+IF(OFFSET('Sanitation Data'!$H$31,0,10*ROW('Sanitation Data'!H144))="","",OFFSET('Sanitation Data'!$H$31,0,10*ROW('Sanitation Data'!H144)))</f>
        <v/>
      </c>
      <c r="DI150" s="353" t="str">
        <f ca="1">+IF(OFFSET('Sanitation Data'!$H$32,0,10*ROW('Sanitation Data'!H144))="","",OFFSET('Sanitation Data'!$H$32,0,10*ROW('Sanitation Data'!H144)))</f>
        <v/>
      </c>
      <c r="DJ150" s="353" t="str">
        <f ca="1">+IF(OFFSET('Sanitation Data'!$I$28,0,10*ROW('Sanitation Data'!I144))="","",OFFSET('Sanitation Data'!$I$28,0,10*ROW('Sanitation Data'!I144)))</f>
        <v/>
      </c>
      <c r="DK150" s="353" t="str">
        <f ca="1">+IF(OFFSET('Sanitation Data'!$I$29,0,10*ROW('Sanitation Data'!I144))="","",OFFSET('Sanitation Data'!$I$29,0,10*ROW('Sanitation Data'!I144)))</f>
        <v/>
      </c>
      <c r="DL150" s="353" t="str">
        <f ca="1">+IF(OFFSET('Sanitation Data'!$I$30,0,10*ROW('Sanitation Data'!I144))="","",OFFSET('Sanitation Data'!$I$30,0,10*ROW('Sanitation Data'!I144)))</f>
        <v/>
      </c>
      <c r="DM150" s="353" t="str">
        <f ca="1">+IF(OFFSET('Sanitation Data'!$I$31,0,10*ROW('Sanitation Data'!I144))="","",OFFSET('Sanitation Data'!$I$31,0,10*ROW('Sanitation Data'!I144)))</f>
        <v/>
      </c>
      <c r="DN150" s="353" t="str">
        <f ca="1">+IF(OFFSET('Sanitation Data'!$I$32,0,10*ROW('Sanitation Data'!I144))="","",OFFSET('Sanitation Data'!$I$32,0,10*ROW('Sanitation Data'!I144)))</f>
        <v/>
      </c>
      <c r="DO150" s="353" t="str">
        <f ca="1">+IF(OFFSET('Hygiene Data'!$D$11,0,10*ROW('Hygiene Data'!D144))="","",OFFSET('Hygiene Data'!$D$11,0,10*ROW('Hygiene Data'!D144)))</f>
        <v/>
      </c>
      <c r="DP150" s="353" t="str">
        <f ca="1">+IF(OFFSET('Hygiene Data'!$D$12,0,10*ROW('Hygiene Data'!D144))="","",OFFSET('Hygiene Data'!$D$12,0,10*ROW('Hygiene Data'!D144)))</f>
        <v/>
      </c>
      <c r="DQ150" s="353" t="str">
        <f ca="1">+IF(OFFSET('Hygiene Data'!$D$13,0,10*ROW('Hygiene Data'!D144))="","",OFFSET('Hygiene Data'!$D$13,0,10*ROW('Hygiene Data'!D144)))</f>
        <v/>
      </c>
      <c r="DR150" s="353" t="str">
        <f ca="1">+IF(OFFSET('Hygiene Data'!$E$11,0,10*ROW('Hygiene Data'!E144))="","",OFFSET('Hygiene Data'!$E$11,0,10*ROW('Hygiene Data'!E144)))</f>
        <v/>
      </c>
      <c r="DS150" s="353" t="str">
        <f ca="1">+IF(OFFSET('Hygiene Data'!$E$12,0,10*ROW('Hygiene Data'!E144))="","",OFFSET('Hygiene Data'!$E$12,0,10*ROW('Hygiene Data'!E144)))</f>
        <v/>
      </c>
      <c r="DT150" s="353" t="str">
        <f ca="1">+IF(OFFSET('Hygiene Data'!$E$13,0,10*ROW('Hygiene Data'!E144))="","",OFFSET('Hygiene Data'!$E$13,0,10*ROW('Hygiene Data'!E144)))</f>
        <v/>
      </c>
      <c r="DU150" s="353" t="str">
        <f ca="1">+IF(OFFSET('Hygiene Data'!$F$11,0,10*ROW('Hygiene Data'!F144))="","",OFFSET('Hygiene Data'!$F$11,0,10*ROW('Hygiene Data'!F144)))</f>
        <v/>
      </c>
      <c r="DV150" s="353" t="str">
        <f ca="1">+IF(OFFSET('Hygiene Data'!$F$12,0,10*ROW('Hygiene Data'!F144))="","",OFFSET('Hygiene Data'!$F$12,0,10*ROW('Hygiene Data'!F144)))</f>
        <v/>
      </c>
      <c r="DW150" s="353" t="str">
        <f ca="1">+IF(OFFSET('Hygiene Data'!$F$13,0,10*ROW('Hygiene Data'!F144))="","",OFFSET('Hygiene Data'!$F$13,0,10*ROW('Hygiene Data'!F144)))</f>
        <v/>
      </c>
      <c r="DX150" s="353" t="str">
        <f ca="1">+IF(OFFSET('Hygiene Data'!$G$11,0,10*ROW('Hygiene Data'!G144))="","",OFFSET('Hygiene Data'!$G$11,0,10*ROW('Hygiene Data'!G144)))</f>
        <v/>
      </c>
      <c r="DY150" s="353" t="str">
        <f ca="1">+IF(OFFSET('Hygiene Data'!$G$12,0,10*ROW('Hygiene Data'!G144))="","",OFFSET('Hygiene Data'!$G$12,0,10*ROW('Hygiene Data'!G144)))</f>
        <v/>
      </c>
      <c r="DZ150" s="353" t="str">
        <f ca="1">+IF(OFFSET('Hygiene Data'!$G$13,0,10*ROW('Hygiene Data'!G144))="","",OFFSET('Hygiene Data'!$G$13,0,10*ROW('Hygiene Data'!G144)))</f>
        <v/>
      </c>
      <c r="EA150" s="353" t="str">
        <f ca="1">+IF(OFFSET('Hygiene Data'!$H$11,0,10*ROW('Hygiene Data'!H144))="","",OFFSET('Hygiene Data'!$H$11,0,10*ROW('Hygiene Data'!H144)))</f>
        <v/>
      </c>
      <c r="EB150" s="353" t="str">
        <f ca="1">+IF(OFFSET('Hygiene Data'!$H$12,0,10*ROW('Hygiene Data'!H144))="","",OFFSET('Hygiene Data'!$H$12,0,10*ROW('Hygiene Data'!H144)))</f>
        <v/>
      </c>
      <c r="EC150" s="353" t="str">
        <f ca="1">+IF(OFFSET('Hygiene Data'!$H$13,0,10*ROW('Hygiene Data'!H144))="","",OFFSET('Hygiene Data'!$H$13,0,10*ROW('Hygiene Data'!H144)))</f>
        <v/>
      </c>
      <c r="ED150" s="353" t="str">
        <f ca="1">+IF(OFFSET('Hygiene Data'!$I$11,0,10*ROW('Hygiene Data'!I144))="","",OFFSET('Hygiene Data'!$I$11,0,10*ROW('Hygiene Data'!I144)))</f>
        <v/>
      </c>
      <c r="EE150" s="353" t="str">
        <f ca="1">+IF(OFFSET('Hygiene Data'!$I$12,0,10*ROW('Hygiene Data'!I144))="","",OFFSET('Hygiene Data'!$I$12,0,10*ROW('Hygiene Data'!I144)))</f>
        <v/>
      </c>
      <c r="EF150" s="353" t="str">
        <f ca="1">+IF(OFFSET('Hygiene Data'!$I$13,0,10*ROW('Hygiene Data'!I144))="","",OFFSET('Hygiene Data'!$I$13,0,10*ROW('Hygiene Data'!I144)))</f>
        <v/>
      </c>
    </row>
    <row r="151" spans="1:136" x14ac:dyDescent="0.25">
      <c r="A151" s="462" t="str">
        <f ca="1">+IF(OFFSET('Water Data'!$B$2,0,10*ROW('Water Data'!E145))="","",OFFSET('Water Data'!$B$2,0,10*ROW('Water Data'!E145)))</f>
        <v/>
      </c>
      <c r="B151" s="46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89" t="str">
        <f t="shared" ca="1" si="2"/>
        <v/>
      </c>
      <c r="D151" s="49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6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3" t="str">
        <f ca="1">+IF(OFFSET('Water Data'!$D$27,0,10*ROW('Water Data'!D145))="","",OFFSET('Water Data'!$D$27,0,10*ROW('Water Data'!D145)))</f>
        <v/>
      </c>
      <c r="BT151" s="353" t="str">
        <f ca="1">+IF(OFFSET('Water Data'!$D$28,0,10*ROW('Water Data'!D145))="","",OFFSET('Water Data'!$D$28,0,10*ROW('Water Data'!D145)))</f>
        <v/>
      </c>
      <c r="BU151" s="353" t="str">
        <f ca="1">+IF(OFFSET('Water Data'!$D$29,0,10*ROW('Water Data'!D145))="","",OFFSET('Water Data'!$D$29,0,10*ROW('Water Data'!D145)))</f>
        <v/>
      </c>
      <c r="BV151" s="353" t="str">
        <f ca="1">+IF(OFFSET('Water Data'!$E$27,0,10*ROW('Water Data'!E145))="","",OFFSET('Water Data'!$E$27,0,10*ROW('Water Data'!E145)))</f>
        <v/>
      </c>
      <c r="BW151" s="353" t="str">
        <f ca="1">+IF(OFFSET('Water Data'!$E$28,0,10*ROW('Water Data'!E145))="","",OFFSET('Water Data'!$E$28,0,10*ROW('Water Data'!E145)))</f>
        <v/>
      </c>
      <c r="BX151" s="353" t="str">
        <f ca="1">+IF(OFFSET('Water Data'!$E$29,0,10*ROW('Water Data'!E145))="","",OFFSET('Water Data'!$E$29,0,10*ROW('Water Data'!E145)))</f>
        <v/>
      </c>
      <c r="BY151" s="353" t="str">
        <f ca="1">+IF(OFFSET('Water Data'!$F$27,0,10*ROW('Water Data'!F145))="","",OFFSET('Water Data'!$F$27,0,10*ROW('Water Data'!F145)))</f>
        <v/>
      </c>
      <c r="BZ151" s="353" t="str">
        <f ca="1">+IF(OFFSET('Water Data'!$F$28,0,10*ROW('Water Data'!F145))="","",OFFSET('Water Data'!$F$28,0,10*ROW('Water Data'!F145)))</f>
        <v/>
      </c>
      <c r="CA151" s="353" t="str">
        <f ca="1">+IF(OFFSET('Water Data'!$F$29,0,10*ROW('Water Data'!F145))="","",OFFSET('Water Data'!$F$29,0,10*ROW('Water Data'!F145)))</f>
        <v/>
      </c>
      <c r="CB151" s="353" t="str">
        <f ca="1">+IF(OFFSET('Water Data'!$G$27,0,10*ROW('Water Data'!G145))="","",OFFSET('Water Data'!$G$27,0,10*ROW('Water Data'!G145)))</f>
        <v/>
      </c>
      <c r="CC151" s="353" t="str">
        <f ca="1">+IF(OFFSET('Water Data'!$G$28,0,10*ROW('Water Data'!G145))="","",OFFSET('Water Data'!$G$28,0,10*ROW('Water Data'!G145)))</f>
        <v/>
      </c>
      <c r="CD151" s="353" t="str">
        <f ca="1">+IF(OFFSET('Water Data'!$G$29,0,10*ROW('Water Data'!G145))="","",OFFSET('Water Data'!$G$29,0,10*ROW('Water Data'!G145)))</f>
        <v/>
      </c>
      <c r="CE151" s="353" t="str">
        <f ca="1">+IF(OFFSET('Water Data'!$H$27,0,10*ROW('Water Data'!H145))="","",OFFSET('Water Data'!$H$27,0,10*ROW('Water Data'!H145)))</f>
        <v/>
      </c>
      <c r="CF151" s="353" t="str">
        <f ca="1">+IF(OFFSET('Water Data'!$H$28,0,10*ROW('Water Data'!H145))="","",OFFSET('Water Data'!$H$28,0,10*ROW('Water Data'!H145)))</f>
        <v/>
      </c>
      <c r="CG151" s="353" t="str">
        <f ca="1">+IF(OFFSET('Water Data'!$H$29,0,10*ROW('Water Data'!H145))="","",OFFSET('Water Data'!$H$29,0,10*ROW('Water Data'!H145)))</f>
        <v/>
      </c>
      <c r="CH151" s="353" t="str">
        <f ca="1">+IF(OFFSET('Water Data'!$I$27,0,10*ROW('Water Data'!I145))="","",OFFSET('Water Data'!$I$27,0,10*ROW('Water Data'!I145)))</f>
        <v/>
      </c>
      <c r="CI151" s="353" t="str">
        <f ca="1">+IF(OFFSET('Water Data'!$I$28,0,10*ROW('Water Data'!I145))="","",OFFSET('Water Data'!$I$28,0,10*ROW('Water Data'!I145)))</f>
        <v/>
      </c>
      <c r="CJ151" s="353" t="str">
        <f ca="1">+IF(OFFSET('Water Data'!$I$29,0,10*ROW('Water Data'!I145))="","",OFFSET('Water Data'!$I$29,0,10*ROW('Water Data'!I145)))</f>
        <v/>
      </c>
      <c r="CK151" s="353" t="str">
        <f ca="1">+IF(OFFSET('Sanitation Data'!$D$28,0,10*ROW('Sanitation Data'!D145))="","",OFFSET('Sanitation Data'!$D$28,0,10*ROW('Sanitation Data'!D145)))</f>
        <v/>
      </c>
      <c r="CL151" s="353" t="str">
        <f ca="1">+IF(OFFSET('Sanitation Data'!$D$29,0,10*ROW('Sanitation Data'!D145))="","",OFFSET('Sanitation Data'!$D$29,0,10*ROW('Sanitation Data'!D145)))</f>
        <v/>
      </c>
      <c r="CM151" s="353" t="str">
        <f ca="1">+IF(OFFSET('Sanitation Data'!$D$30,0,10*ROW('Sanitation Data'!D145))="","",OFFSET('Sanitation Data'!$D$30,0,10*ROW('Sanitation Data'!D145)))</f>
        <v/>
      </c>
      <c r="CN151" s="353" t="str">
        <f ca="1">+IF(OFFSET('Sanitation Data'!$D$31,0,10*ROW('Sanitation Data'!D145))="","",OFFSET('Sanitation Data'!$D$31,0,10*ROW('Sanitation Data'!D145)))</f>
        <v/>
      </c>
      <c r="CO151" s="353" t="str">
        <f ca="1">+IF(OFFSET('Sanitation Data'!$D$32,0,10*ROW('Sanitation Data'!D145))="","",OFFSET('Sanitation Data'!$D$32,0,10*ROW('Sanitation Data'!D145)))</f>
        <v/>
      </c>
      <c r="CP151" s="353" t="str">
        <f ca="1">+IF(OFFSET('Sanitation Data'!$E$28,0,10*ROW('Sanitation Data'!E145))="","",OFFSET('Sanitation Data'!$E$28,0,10*ROW('Sanitation Data'!E145)))</f>
        <v/>
      </c>
      <c r="CQ151" s="353" t="str">
        <f ca="1">+IF(OFFSET('Sanitation Data'!$E$29,0,10*ROW('Sanitation Data'!E145))="","",OFFSET('Sanitation Data'!$E$29,0,10*ROW('Sanitation Data'!E145)))</f>
        <v/>
      </c>
      <c r="CR151" s="353" t="str">
        <f ca="1">+IF(OFFSET('Sanitation Data'!$E$30,0,10*ROW('Sanitation Data'!E145))="","",OFFSET('Sanitation Data'!$E$30,0,10*ROW('Sanitation Data'!E145)))</f>
        <v/>
      </c>
      <c r="CS151" s="353" t="str">
        <f ca="1">+IF(OFFSET('Sanitation Data'!$E$31,0,10*ROW('Sanitation Data'!E145))="","",OFFSET('Sanitation Data'!$E$31,0,10*ROW('Sanitation Data'!E145)))</f>
        <v/>
      </c>
      <c r="CT151" s="353" t="str">
        <f ca="1">+IF(OFFSET('Sanitation Data'!$E$32,0,10*ROW('Sanitation Data'!E145))="","",OFFSET('Sanitation Data'!$E$32,0,10*ROW('Sanitation Data'!E145)))</f>
        <v/>
      </c>
      <c r="CU151" s="353" t="str">
        <f ca="1">+IF(OFFSET('Sanitation Data'!$F$28,0,10*ROW('Sanitation Data'!F145))="","",OFFSET('Sanitation Data'!$F$28,0,10*ROW('Sanitation Data'!F145)))</f>
        <v/>
      </c>
      <c r="CV151" s="353" t="str">
        <f ca="1">+IF(OFFSET('Sanitation Data'!$F$29,0,10*ROW('Sanitation Data'!F145))="","",OFFSET('Sanitation Data'!$F$29,0,10*ROW('Sanitation Data'!F145)))</f>
        <v/>
      </c>
      <c r="CW151" s="353" t="str">
        <f ca="1">+IF(OFFSET('Sanitation Data'!$F$30,0,10*ROW('Sanitation Data'!F145))="","",OFFSET('Sanitation Data'!$F$30,0,10*ROW('Sanitation Data'!F145)))</f>
        <v/>
      </c>
      <c r="CX151" s="353" t="str">
        <f ca="1">+IF(OFFSET('Sanitation Data'!$F$31,0,10*ROW('Sanitation Data'!F145))="","",OFFSET('Sanitation Data'!$F$31,0,10*ROW('Sanitation Data'!F145)))</f>
        <v/>
      </c>
      <c r="CY151" s="353" t="str">
        <f ca="1">+IF(OFFSET('Sanitation Data'!$F$32,0,10*ROW('Sanitation Data'!F145))="","",OFFSET('Sanitation Data'!$F$32,0,10*ROW('Sanitation Data'!F145)))</f>
        <v/>
      </c>
      <c r="CZ151" s="353" t="str">
        <f ca="1">+IF(OFFSET('Sanitation Data'!$G$28,0,10*ROW('Sanitation Data'!G145))="","",OFFSET('Sanitation Data'!$G$28,0,10*ROW('Sanitation Data'!G145)))</f>
        <v/>
      </c>
      <c r="DA151" s="353" t="str">
        <f ca="1">+IF(OFFSET('Sanitation Data'!$G$29,0,10*ROW('Sanitation Data'!G145))="","",OFFSET('Sanitation Data'!$G$29,0,10*ROW('Sanitation Data'!G145)))</f>
        <v/>
      </c>
      <c r="DB151" s="353" t="str">
        <f ca="1">+IF(OFFSET('Sanitation Data'!$G$30,0,10*ROW('Sanitation Data'!G145))="","",OFFSET('Sanitation Data'!$G$30,0,10*ROW('Sanitation Data'!G145)))</f>
        <v/>
      </c>
      <c r="DC151" s="353" t="str">
        <f ca="1">+IF(OFFSET('Sanitation Data'!$G$31,0,10*ROW('Sanitation Data'!G145))="","",OFFSET('Sanitation Data'!$G$31,0,10*ROW('Sanitation Data'!G145)))</f>
        <v/>
      </c>
      <c r="DD151" s="353" t="str">
        <f ca="1">+IF(OFFSET('Sanitation Data'!$G$32,0,10*ROW('Sanitation Data'!G145))="","",OFFSET('Sanitation Data'!$G$32,0,10*ROW('Sanitation Data'!G145)))</f>
        <v/>
      </c>
      <c r="DE151" s="353" t="str">
        <f ca="1">+IF(OFFSET('Sanitation Data'!$H$28,0,10*ROW('Sanitation Data'!H145))="","",OFFSET('Sanitation Data'!$H$28,0,10*ROW('Sanitation Data'!H145)))</f>
        <v/>
      </c>
      <c r="DF151" s="353" t="str">
        <f ca="1">+IF(OFFSET('Sanitation Data'!$H$29,0,10*ROW('Sanitation Data'!H145))="","",OFFSET('Sanitation Data'!$H$29,0,10*ROW('Sanitation Data'!H145)))</f>
        <v/>
      </c>
      <c r="DG151" s="353" t="str">
        <f ca="1">+IF(OFFSET('Sanitation Data'!$H$30,0,10*ROW('Sanitation Data'!H145))="","",OFFSET('Sanitation Data'!$H$30,0,10*ROW('Sanitation Data'!H145)))</f>
        <v/>
      </c>
      <c r="DH151" s="353" t="str">
        <f ca="1">+IF(OFFSET('Sanitation Data'!$H$31,0,10*ROW('Sanitation Data'!H145))="","",OFFSET('Sanitation Data'!$H$31,0,10*ROW('Sanitation Data'!H145)))</f>
        <v/>
      </c>
      <c r="DI151" s="353" t="str">
        <f ca="1">+IF(OFFSET('Sanitation Data'!$H$32,0,10*ROW('Sanitation Data'!H145))="","",OFFSET('Sanitation Data'!$H$32,0,10*ROW('Sanitation Data'!H145)))</f>
        <v/>
      </c>
      <c r="DJ151" s="353" t="str">
        <f ca="1">+IF(OFFSET('Sanitation Data'!$I$28,0,10*ROW('Sanitation Data'!I145))="","",OFFSET('Sanitation Data'!$I$28,0,10*ROW('Sanitation Data'!I145)))</f>
        <v/>
      </c>
      <c r="DK151" s="353" t="str">
        <f ca="1">+IF(OFFSET('Sanitation Data'!$I$29,0,10*ROW('Sanitation Data'!I145))="","",OFFSET('Sanitation Data'!$I$29,0,10*ROW('Sanitation Data'!I145)))</f>
        <v/>
      </c>
      <c r="DL151" s="353" t="str">
        <f ca="1">+IF(OFFSET('Sanitation Data'!$I$30,0,10*ROW('Sanitation Data'!I145))="","",OFFSET('Sanitation Data'!$I$30,0,10*ROW('Sanitation Data'!I145)))</f>
        <v/>
      </c>
      <c r="DM151" s="353" t="str">
        <f ca="1">+IF(OFFSET('Sanitation Data'!$I$31,0,10*ROW('Sanitation Data'!I145))="","",OFFSET('Sanitation Data'!$I$31,0,10*ROW('Sanitation Data'!I145)))</f>
        <v/>
      </c>
      <c r="DN151" s="353" t="str">
        <f ca="1">+IF(OFFSET('Sanitation Data'!$I$32,0,10*ROW('Sanitation Data'!I145))="","",OFFSET('Sanitation Data'!$I$32,0,10*ROW('Sanitation Data'!I145)))</f>
        <v/>
      </c>
      <c r="DO151" s="353" t="str">
        <f ca="1">+IF(OFFSET('Hygiene Data'!$D$11,0,10*ROW('Hygiene Data'!D145))="","",OFFSET('Hygiene Data'!$D$11,0,10*ROW('Hygiene Data'!D145)))</f>
        <v/>
      </c>
      <c r="DP151" s="353" t="str">
        <f ca="1">+IF(OFFSET('Hygiene Data'!$D$12,0,10*ROW('Hygiene Data'!D145))="","",OFFSET('Hygiene Data'!$D$12,0,10*ROW('Hygiene Data'!D145)))</f>
        <v/>
      </c>
      <c r="DQ151" s="353" t="str">
        <f ca="1">+IF(OFFSET('Hygiene Data'!$D$13,0,10*ROW('Hygiene Data'!D145))="","",OFFSET('Hygiene Data'!$D$13,0,10*ROW('Hygiene Data'!D145)))</f>
        <v/>
      </c>
      <c r="DR151" s="353" t="str">
        <f ca="1">+IF(OFFSET('Hygiene Data'!$E$11,0,10*ROW('Hygiene Data'!E145))="","",OFFSET('Hygiene Data'!$E$11,0,10*ROW('Hygiene Data'!E145)))</f>
        <v/>
      </c>
      <c r="DS151" s="353" t="str">
        <f ca="1">+IF(OFFSET('Hygiene Data'!$E$12,0,10*ROW('Hygiene Data'!E145))="","",OFFSET('Hygiene Data'!$E$12,0,10*ROW('Hygiene Data'!E145)))</f>
        <v/>
      </c>
      <c r="DT151" s="353" t="str">
        <f ca="1">+IF(OFFSET('Hygiene Data'!$E$13,0,10*ROW('Hygiene Data'!E145))="","",OFFSET('Hygiene Data'!$E$13,0,10*ROW('Hygiene Data'!E145)))</f>
        <v/>
      </c>
      <c r="DU151" s="353" t="str">
        <f ca="1">+IF(OFFSET('Hygiene Data'!$F$11,0,10*ROW('Hygiene Data'!F145))="","",OFFSET('Hygiene Data'!$F$11,0,10*ROW('Hygiene Data'!F145)))</f>
        <v/>
      </c>
      <c r="DV151" s="353" t="str">
        <f ca="1">+IF(OFFSET('Hygiene Data'!$F$12,0,10*ROW('Hygiene Data'!F145))="","",OFFSET('Hygiene Data'!$F$12,0,10*ROW('Hygiene Data'!F145)))</f>
        <v/>
      </c>
      <c r="DW151" s="353" t="str">
        <f ca="1">+IF(OFFSET('Hygiene Data'!$F$13,0,10*ROW('Hygiene Data'!F145))="","",OFFSET('Hygiene Data'!$F$13,0,10*ROW('Hygiene Data'!F145)))</f>
        <v/>
      </c>
      <c r="DX151" s="353" t="str">
        <f ca="1">+IF(OFFSET('Hygiene Data'!$G$11,0,10*ROW('Hygiene Data'!G145))="","",OFFSET('Hygiene Data'!$G$11,0,10*ROW('Hygiene Data'!G145)))</f>
        <v/>
      </c>
      <c r="DY151" s="353" t="str">
        <f ca="1">+IF(OFFSET('Hygiene Data'!$G$12,0,10*ROW('Hygiene Data'!G145))="","",OFFSET('Hygiene Data'!$G$12,0,10*ROW('Hygiene Data'!G145)))</f>
        <v/>
      </c>
      <c r="DZ151" s="353" t="str">
        <f ca="1">+IF(OFFSET('Hygiene Data'!$G$13,0,10*ROW('Hygiene Data'!G145))="","",OFFSET('Hygiene Data'!$G$13,0,10*ROW('Hygiene Data'!G145)))</f>
        <v/>
      </c>
      <c r="EA151" s="353" t="str">
        <f ca="1">+IF(OFFSET('Hygiene Data'!$H$11,0,10*ROW('Hygiene Data'!H145))="","",OFFSET('Hygiene Data'!$H$11,0,10*ROW('Hygiene Data'!H145)))</f>
        <v/>
      </c>
      <c r="EB151" s="353" t="str">
        <f ca="1">+IF(OFFSET('Hygiene Data'!$H$12,0,10*ROW('Hygiene Data'!H145))="","",OFFSET('Hygiene Data'!$H$12,0,10*ROW('Hygiene Data'!H145)))</f>
        <v/>
      </c>
      <c r="EC151" s="353" t="str">
        <f ca="1">+IF(OFFSET('Hygiene Data'!$H$13,0,10*ROW('Hygiene Data'!H145))="","",OFFSET('Hygiene Data'!$H$13,0,10*ROW('Hygiene Data'!H145)))</f>
        <v/>
      </c>
      <c r="ED151" s="353" t="str">
        <f ca="1">+IF(OFFSET('Hygiene Data'!$I$11,0,10*ROW('Hygiene Data'!I145))="","",OFFSET('Hygiene Data'!$I$11,0,10*ROW('Hygiene Data'!I145)))</f>
        <v/>
      </c>
      <c r="EE151" s="353" t="str">
        <f ca="1">+IF(OFFSET('Hygiene Data'!$I$12,0,10*ROW('Hygiene Data'!I145))="","",OFFSET('Hygiene Data'!$I$12,0,10*ROW('Hygiene Data'!I145)))</f>
        <v/>
      </c>
      <c r="EF151" s="353" t="str">
        <f ca="1">+IF(OFFSET('Hygiene Data'!$I$13,0,10*ROW('Hygiene Data'!I145))="","",OFFSET('Hygiene Data'!$I$13,0,10*ROW('Hygiene Data'!I145)))</f>
        <v/>
      </c>
    </row>
    <row r="152" spans="1:136" x14ac:dyDescent="0.25">
      <c r="A152" s="462" t="str">
        <f ca="1">+IF(OFFSET('Water Data'!$B$2,0,10*ROW('Water Data'!E146))="","",OFFSET('Water Data'!$B$2,0,10*ROW('Water Data'!E146)))</f>
        <v/>
      </c>
      <c r="B152" s="46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89" t="str">
        <f t="shared" ca="1" si="2"/>
        <v/>
      </c>
      <c r="D152" s="49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6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3" t="str">
        <f ca="1">+IF(OFFSET('Water Data'!$D$27,0,10*ROW('Water Data'!D146))="","",OFFSET('Water Data'!$D$27,0,10*ROW('Water Data'!D146)))</f>
        <v/>
      </c>
      <c r="BT152" s="353" t="str">
        <f ca="1">+IF(OFFSET('Water Data'!$D$28,0,10*ROW('Water Data'!D146))="","",OFFSET('Water Data'!$D$28,0,10*ROW('Water Data'!D146)))</f>
        <v/>
      </c>
      <c r="BU152" s="353" t="str">
        <f ca="1">+IF(OFFSET('Water Data'!$D$29,0,10*ROW('Water Data'!D146))="","",OFFSET('Water Data'!$D$29,0,10*ROW('Water Data'!D146)))</f>
        <v/>
      </c>
      <c r="BV152" s="353" t="str">
        <f ca="1">+IF(OFFSET('Water Data'!$E$27,0,10*ROW('Water Data'!E146))="","",OFFSET('Water Data'!$E$27,0,10*ROW('Water Data'!E146)))</f>
        <v/>
      </c>
      <c r="BW152" s="353" t="str">
        <f ca="1">+IF(OFFSET('Water Data'!$E$28,0,10*ROW('Water Data'!E146))="","",OFFSET('Water Data'!$E$28,0,10*ROW('Water Data'!E146)))</f>
        <v/>
      </c>
      <c r="BX152" s="353" t="str">
        <f ca="1">+IF(OFFSET('Water Data'!$E$29,0,10*ROW('Water Data'!E146))="","",OFFSET('Water Data'!$E$29,0,10*ROW('Water Data'!E146)))</f>
        <v/>
      </c>
      <c r="BY152" s="353" t="str">
        <f ca="1">+IF(OFFSET('Water Data'!$F$27,0,10*ROW('Water Data'!F146))="","",OFFSET('Water Data'!$F$27,0,10*ROW('Water Data'!F146)))</f>
        <v/>
      </c>
      <c r="BZ152" s="353" t="str">
        <f ca="1">+IF(OFFSET('Water Data'!$F$28,0,10*ROW('Water Data'!F146))="","",OFFSET('Water Data'!$F$28,0,10*ROW('Water Data'!F146)))</f>
        <v/>
      </c>
      <c r="CA152" s="353" t="str">
        <f ca="1">+IF(OFFSET('Water Data'!$F$29,0,10*ROW('Water Data'!F146))="","",OFFSET('Water Data'!$F$29,0,10*ROW('Water Data'!F146)))</f>
        <v/>
      </c>
      <c r="CB152" s="353" t="str">
        <f ca="1">+IF(OFFSET('Water Data'!$G$27,0,10*ROW('Water Data'!G146))="","",OFFSET('Water Data'!$G$27,0,10*ROW('Water Data'!G146)))</f>
        <v/>
      </c>
      <c r="CC152" s="353" t="str">
        <f ca="1">+IF(OFFSET('Water Data'!$G$28,0,10*ROW('Water Data'!G146))="","",OFFSET('Water Data'!$G$28,0,10*ROW('Water Data'!G146)))</f>
        <v/>
      </c>
      <c r="CD152" s="353" t="str">
        <f ca="1">+IF(OFFSET('Water Data'!$G$29,0,10*ROW('Water Data'!G146))="","",OFFSET('Water Data'!$G$29,0,10*ROW('Water Data'!G146)))</f>
        <v/>
      </c>
      <c r="CE152" s="353" t="str">
        <f ca="1">+IF(OFFSET('Water Data'!$H$27,0,10*ROW('Water Data'!H146))="","",OFFSET('Water Data'!$H$27,0,10*ROW('Water Data'!H146)))</f>
        <v/>
      </c>
      <c r="CF152" s="353" t="str">
        <f ca="1">+IF(OFFSET('Water Data'!$H$28,0,10*ROW('Water Data'!H146))="","",OFFSET('Water Data'!$H$28,0,10*ROW('Water Data'!H146)))</f>
        <v/>
      </c>
      <c r="CG152" s="353" t="str">
        <f ca="1">+IF(OFFSET('Water Data'!$H$29,0,10*ROW('Water Data'!H146))="","",OFFSET('Water Data'!$H$29,0,10*ROW('Water Data'!H146)))</f>
        <v/>
      </c>
      <c r="CH152" s="353" t="str">
        <f ca="1">+IF(OFFSET('Water Data'!$I$27,0,10*ROW('Water Data'!I146))="","",OFFSET('Water Data'!$I$27,0,10*ROW('Water Data'!I146)))</f>
        <v/>
      </c>
      <c r="CI152" s="353" t="str">
        <f ca="1">+IF(OFFSET('Water Data'!$I$28,0,10*ROW('Water Data'!I146))="","",OFFSET('Water Data'!$I$28,0,10*ROW('Water Data'!I146)))</f>
        <v/>
      </c>
      <c r="CJ152" s="353" t="str">
        <f ca="1">+IF(OFFSET('Water Data'!$I$29,0,10*ROW('Water Data'!I146))="","",OFFSET('Water Data'!$I$29,0,10*ROW('Water Data'!I146)))</f>
        <v/>
      </c>
      <c r="CK152" s="353" t="str">
        <f ca="1">+IF(OFFSET('Sanitation Data'!$D$28,0,10*ROW('Sanitation Data'!D146))="","",OFFSET('Sanitation Data'!$D$28,0,10*ROW('Sanitation Data'!D146)))</f>
        <v/>
      </c>
      <c r="CL152" s="353" t="str">
        <f ca="1">+IF(OFFSET('Sanitation Data'!$D$29,0,10*ROW('Sanitation Data'!D146))="","",OFFSET('Sanitation Data'!$D$29,0,10*ROW('Sanitation Data'!D146)))</f>
        <v/>
      </c>
      <c r="CM152" s="353" t="str">
        <f ca="1">+IF(OFFSET('Sanitation Data'!$D$30,0,10*ROW('Sanitation Data'!D146))="","",OFFSET('Sanitation Data'!$D$30,0,10*ROW('Sanitation Data'!D146)))</f>
        <v/>
      </c>
      <c r="CN152" s="353" t="str">
        <f ca="1">+IF(OFFSET('Sanitation Data'!$D$31,0,10*ROW('Sanitation Data'!D146))="","",OFFSET('Sanitation Data'!$D$31,0,10*ROW('Sanitation Data'!D146)))</f>
        <v/>
      </c>
      <c r="CO152" s="353" t="str">
        <f ca="1">+IF(OFFSET('Sanitation Data'!$D$32,0,10*ROW('Sanitation Data'!D146))="","",OFFSET('Sanitation Data'!$D$32,0,10*ROW('Sanitation Data'!D146)))</f>
        <v/>
      </c>
      <c r="CP152" s="353" t="str">
        <f ca="1">+IF(OFFSET('Sanitation Data'!$E$28,0,10*ROW('Sanitation Data'!E146))="","",OFFSET('Sanitation Data'!$E$28,0,10*ROW('Sanitation Data'!E146)))</f>
        <v/>
      </c>
      <c r="CQ152" s="353" t="str">
        <f ca="1">+IF(OFFSET('Sanitation Data'!$E$29,0,10*ROW('Sanitation Data'!E146))="","",OFFSET('Sanitation Data'!$E$29,0,10*ROW('Sanitation Data'!E146)))</f>
        <v/>
      </c>
      <c r="CR152" s="353" t="str">
        <f ca="1">+IF(OFFSET('Sanitation Data'!$E$30,0,10*ROW('Sanitation Data'!E146))="","",OFFSET('Sanitation Data'!$E$30,0,10*ROW('Sanitation Data'!E146)))</f>
        <v/>
      </c>
      <c r="CS152" s="353" t="str">
        <f ca="1">+IF(OFFSET('Sanitation Data'!$E$31,0,10*ROW('Sanitation Data'!E146))="","",OFFSET('Sanitation Data'!$E$31,0,10*ROW('Sanitation Data'!E146)))</f>
        <v/>
      </c>
      <c r="CT152" s="353" t="str">
        <f ca="1">+IF(OFFSET('Sanitation Data'!$E$32,0,10*ROW('Sanitation Data'!E146))="","",OFFSET('Sanitation Data'!$E$32,0,10*ROW('Sanitation Data'!E146)))</f>
        <v/>
      </c>
      <c r="CU152" s="353" t="str">
        <f ca="1">+IF(OFFSET('Sanitation Data'!$F$28,0,10*ROW('Sanitation Data'!F146))="","",OFFSET('Sanitation Data'!$F$28,0,10*ROW('Sanitation Data'!F146)))</f>
        <v/>
      </c>
      <c r="CV152" s="353" t="str">
        <f ca="1">+IF(OFFSET('Sanitation Data'!$F$29,0,10*ROW('Sanitation Data'!F146))="","",OFFSET('Sanitation Data'!$F$29,0,10*ROW('Sanitation Data'!F146)))</f>
        <v/>
      </c>
      <c r="CW152" s="353" t="str">
        <f ca="1">+IF(OFFSET('Sanitation Data'!$F$30,0,10*ROW('Sanitation Data'!F146))="","",OFFSET('Sanitation Data'!$F$30,0,10*ROW('Sanitation Data'!F146)))</f>
        <v/>
      </c>
      <c r="CX152" s="353" t="str">
        <f ca="1">+IF(OFFSET('Sanitation Data'!$F$31,0,10*ROW('Sanitation Data'!F146))="","",OFFSET('Sanitation Data'!$F$31,0,10*ROW('Sanitation Data'!F146)))</f>
        <v/>
      </c>
      <c r="CY152" s="353" t="str">
        <f ca="1">+IF(OFFSET('Sanitation Data'!$F$32,0,10*ROW('Sanitation Data'!F146))="","",OFFSET('Sanitation Data'!$F$32,0,10*ROW('Sanitation Data'!F146)))</f>
        <v/>
      </c>
      <c r="CZ152" s="353" t="str">
        <f ca="1">+IF(OFFSET('Sanitation Data'!$G$28,0,10*ROW('Sanitation Data'!G146))="","",OFFSET('Sanitation Data'!$G$28,0,10*ROW('Sanitation Data'!G146)))</f>
        <v/>
      </c>
      <c r="DA152" s="353" t="str">
        <f ca="1">+IF(OFFSET('Sanitation Data'!$G$29,0,10*ROW('Sanitation Data'!G146))="","",OFFSET('Sanitation Data'!$G$29,0,10*ROW('Sanitation Data'!G146)))</f>
        <v/>
      </c>
      <c r="DB152" s="353" t="str">
        <f ca="1">+IF(OFFSET('Sanitation Data'!$G$30,0,10*ROW('Sanitation Data'!G146))="","",OFFSET('Sanitation Data'!$G$30,0,10*ROW('Sanitation Data'!G146)))</f>
        <v/>
      </c>
      <c r="DC152" s="353" t="str">
        <f ca="1">+IF(OFFSET('Sanitation Data'!$G$31,0,10*ROW('Sanitation Data'!G146))="","",OFFSET('Sanitation Data'!$G$31,0,10*ROW('Sanitation Data'!G146)))</f>
        <v/>
      </c>
      <c r="DD152" s="353" t="str">
        <f ca="1">+IF(OFFSET('Sanitation Data'!$G$32,0,10*ROW('Sanitation Data'!G146))="","",OFFSET('Sanitation Data'!$G$32,0,10*ROW('Sanitation Data'!G146)))</f>
        <v/>
      </c>
      <c r="DE152" s="353" t="str">
        <f ca="1">+IF(OFFSET('Sanitation Data'!$H$28,0,10*ROW('Sanitation Data'!H146))="","",OFFSET('Sanitation Data'!$H$28,0,10*ROW('Sanitation Data'!H146)))</f>
        <v/>
      </c>
      <c r="DF152" s="353" t="str">
        <f ca="1">+IF(OFFSET('Sanitation Data'!$H$29,0,10*ROW('Sanitation Data'!H146))="","",OFFSET('Sanitation Data'!$H$29,0,10*ROW('Sanitation Data'!H146)))</f>
        <v/>
      </c>
      <c r="DG152" s="353" t="str">
        <f ca="1">+IF(OFFSET('Sanitation Data'!$H$30,0,10*ROW('Sanitation Data'!H146))="","",OFFSET('Sanitation Data'!$H$30,0,10*ROW('Sanitation Data'!H146)))</f>
        <v/>
      </c>
      <c r="DH152" s="353" t="str">
        <f ca="1">+IF(OFFSET('Sanitation Data'!$H$31,0,10*ROW('Sanitation Data'!H146))="","",OFFSET('Sanitation Data'!$H$31,0,10*ROW('Sanitation Data'!H146)))</f>
        <v/>
      </c>
      <c r="DI152" s="353" t="str">
        <f ca="1">+IF(OFFSET('Sanitation Data'!$H$32,0,10*ROW('Sanitation Data'!H146))="","",OFFSET('Sanitation Data'!$H$32,0,10*ROW('Sanitation Data'!H146)))</f>
        <v/>
      </c>
      <c r="DJ152" s="353" t="str">
        <f ca="1">+IF(OFFSET('Sanitation Data'!$I$28,0,10*ROW('Sanitation Data'!I146))="","",OFFSET('Sanitation Data'!$I$28,0,10*ROW('Sanitation Data'!I146)))</f>
        <v/>
      </c>
      <c r="DK152" s="353" t="str">
        <f ca="1">+IF(OFFSET('Sanitation Data'!$I$29,0,10*ROW('Sanitation Data'!I146))="","",OFFSET('Sanitation Data'!$I$29,0,10*ROW('Sanitation Data'!I146)))</f>
        <v/>
      </c>
      <c r="DL152" s="353" t="str">
        <f ca="1">+IF(OFFSET('Sanitation Data'!$I$30,0,10*ROW('Sanitation Data'!I146))="","",OFFSET('Sanitation Data'!$I$30,0,10*ROW('Sanitation Data'!I146)))</f>
        <v/>
      </c>
      <c r="DM152" s="353" t="str">
        <f ca="1">+IF(OFFSET('Sanitation Data'!$I$31,0,10*ROW('Sanitation Data'!I146))="","",OFFSET('Sanitation Data'!$I$31,0,10*ROW('Sanitation Data'!I146)))</f>
        <v/>
      </c>
      <c r="DN152" s="353" t="str">
        <f ca="1">+IF(OFFSET('Sanitation Data'!$I$32,0,10*ROW('Sanitation Data'!I146))="","",OFFSET('Sanitation Data'!$I$32,0,10*ROW('Sanitation Data'!I146)))</f>
        <v/>
      </c>
      <c r="DO152" s="353" t="str">
        <f ca="1">+IF(OFFSET('Hygiene Data'!$D$11,0,10*ROW('Hygiene Data'!D146))="","",OFFSET('Hygiene Data'!$D$11,0,10*ROW('Hygiene Data'!D146)))</f>
        <v/>
      </c>
      <c r="DP152" s="353" t="str">
        <f ca="1">+IF(OFFSET('Hygiene Data'!$D$12,0,10*ROW('Hygiene Data'!D146))="","",OFFSET('Hygiene Data'!$D$12,0,10*ROW('Hygiene Data'!D146)))</f>
        <v/>
      </c>
      <c r="DQ152" s="353" t="str">
        <f ca="1">+IF(OFFSET('Hygiene Data'!$D$13,0,10*ROW('Hygiene Data'!D146))="","",OFFSET('Hygiene Data'!$D$13,0,10*ROW('Hygiene Data'!D146)))</f>
        <v/>
      </c>
      <c r="DR152" s="353" t="str">
        <f ca="1">+IF(OFFSET('Hygiene Data'!$E$11,0,10*ROW('Hygiene Data'!E146))="","",OFFSET('Hygiene Data'!$E$11,0,10*ROW('Hygiene Data'!E146)))</f>
        <v/>
      </c>
      <c r="DS152" s="353" t="str">
        <f ca="1">+IF(OFFSET('Hygiene Data'!$E$12,0,10*ROW('Hygiene Data'!E146))="","",OFFSET('Hygiene Data'!$E$12,0,10*ROW('Hygiene Data'!E146)))</f>
        <v/>
      </c>
      <c r="DT152" s="353" t="str">
        <f ca="1">+IF(OFFSET('Hygiene Data'!$E$13,0,10*ROW('Hygiene Data'!E146))="","",OFFSET('Hygiene Data'!$E$13,0,10*ROW('Hygiene Data'!E146)))</f>
        <v/>
      </c>
      <c r="DU152" s="353" t="str">
        <f ca="1">+IF(OFFSET('Hygiene Data'!$F$11,0,10*ROW('Hygiene Data'!F146))="","",OFFSET('Hygiene Data'!$F$11,0,10*ROW('Hygiene Data'!F146)))</f>
        <v/>
      </c>
      <c r="DV152" s="353" t="str">
        <f ca="1">+IF(OFFSET('Hygiene Data'!$F$12,0,10*ROW('Hygiene Data'!F146))="","",OFFSET('Hygiene Data'!$F$12,0,10*ROW('Hygiene Data'!F146)))</f>
        <v/>
      </c>
      <c r="DW152" s="353" t="str">
        <f ca="1">+IF(OFFSET('Hygiene Data'!$F$13,0,10*ROW('Hygiene Data'!F146))="","",OFFSET('Hygiene Data'!$F$13,0,10*ROW('Hygiene Data'!F146)))</f>
        <v/>
      </c>
      <c r="DX152" s="353" t="str">
        <f ca="1">+IF(OFFSET('Hygiene Data'!$G$11,0,10*ROW('Hygiene Data'!G146))="","",OFFSET('Hygiene Data'!$G$11,0,10*ROW('Hygiene Data'!G146)))</f>
        <v/>
      </c>
      <c r="DY152" s="353" t="str">
        <f ca="1">+IF(OFFSET('Hygiene Data'!$G$12,0,10*ROW('Hygiene Data'!G146))="","",OFFSET('Hygiene Data'!$G$12,0,10*ROW('Hygiene Data'!G146)))</f>
        <v/>
      </c>
      <c r="DZ152" s="353" t="str">
        <f ca="1">+IF(OFFSET('Hygiene Data'!$G$13,0,10*ROW('Hygiene Data'!G146))="","",OFFSET('Hygiene Data'!$G$13,0,10*ROW('Hygiene Data'!G146)))</f>
        <v/>
      </c>
      <c r="EA152" s="353" t="str">
        <f ca="1">+IF(OFFSET('Hygiene Data'!$H$11,0,10*ROW('Hygiene Data'!H146))="","",OFFSET('Hygiene Data'!$H$11,0,10*ROW('Hygiene Data'!H146)))</f>
        <v/>
      </c>
      <c r="EB152" s="353" t="str">
        <f ca="1">+IF(OFFSET('Hygiene Data'!$H$12,0,10*ROW('Hygiene Data'!H146))="","",OFFSET('Hygiene Data'!$H$12,0,10*ROW('Hygiene Data'!H146)))</f>
        <v/>
      </c>
      <c r="EC152" s="353" t="str">
        <f ca="1">+IF(OFFSET('Hygiene Data'!$H$13,0,10*ROW('Hygiene Data'!H146))="","",OFFSET('Hygiene Data'!$H$13,0,10*ROW('Hygiene Data'!H146)))</f>
        <v/>
      </c>
      <c r="ED152" s="353" t="str">
        <f ca="1">+IF(OFFSET('Hygiene Data'!$I$11,0,10*ROW('Hygiene Data'!I146))="","",OFFSET('Hygiene Data'!$I$11,0,10*ROW('Hygiene Data'!I146)))</f>
        <v/>
      </c>
      <c r="EE152" s="353" t="str">
        <f ca="1">+IF(OFFSET('Hygiene Data'!$I$12,0,10*ROW('Hygiene Data'!I146))="","",OFFSET('Hygiene Data'!$I$12,0,10*ROW('Hygiene Data'!I146)))</f>
        <v/>
      </c>
      <c r="EF152" s="353" t="str">
        <f ca="1">+IF(OFFSET('Hygiene Data'!$I$13,0,10*ROW('Hygiene Data'!I146))="","",OFFSET('Hygiene Data'!$I$13,0,10*ROW('Hygiene Data'!I146)))</f>
        <v/>
      </c>
    </row>
    <row r="153" spans="1:136" x14ac:dyDescent="0.25">
      <c r="A153" s="462" t="str">
        <f ca="1">+IF(OFFSET('Water Data'!$B$2,0,10*ROW('Water Data'!E147))="","",OFFSET('Water Data'!$B$2,0,10*ROW('Water Data'!E147)))</f>
        <v/>
      </c>
      <c r="B153" s="46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89" t="str">
        <f t="shared" ca="1" si="2"/>
        <v/>
      </c>
      <c r="D153" s="49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6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3" t="str">
        <f ca="1">+IF(OFFSET('Water Data'!$D$27,0,10*ROW('Water Data'!D147))="","",OFFSET('Water Data'!$D$27,0,10*ROW('Water Data'!D147)))</f>
        <v/>
      </c>
      <c r="BT153" s="353" t="str">
        <f ca="1">+IF(OFFSET('Water Data'!$D$28,0,10*ROW('Water Data'!D147))="","",OFFSET('Water Data'!$D$28,0,10*ROW('Water Data'!D147)))</f>
        <v/>
      </c>
      <c r="BU153" s="353" t="str">
        <f ca="1">+IF(OFFSET('Water Data'!$D$29,0,10*ROW('Water Data'!D147))="","",OFFSET('Water Data'!$D$29,0,10*ROW('Water Data'!D147)))</f>
        <v/>
      </c>
      <c r="BV153" s="353" t="str">
        <f ca="1">+IF(OFFSET('Water Data'!$E$27,0,10*ROW('Water Data'!E147))="","",OFFSET('Water Data'!$E$27,0,10*ROW('Water Data'!E147)))</f>
        <v/>
      </c>
      <c r="BW153" s="353" t="str">
        <f ca="1">+IF(OFFSET('Water Data'!$E$28,0,10*ROW('Water Data'!E147))="","",OFFSET('Water Data'!$E$28,0,10*ROW('Water Data'!E147)))</f>
        <v/>
      </c>
      <c r="BX153" s="353" t="str">
        <f ca="1">+IF(OFFSET('Water Data'!$E$29,0,10*ROW('Water Data'!E147))="","",OFFSET('Water Data'!$E$29,0,10*ROW('Water Data'!E147)))</f>
        <v/>
      </c>
      <c r="BY153" s="353" t="str">
        <f ca="1">+IF(OFFSET('Water Data'!$F$27,0,10*ROW('Water Data'!F147))="","",OFFSET('Water Data'!$F$27,0,10*ROW('Water Data'!F147)))</f>
        <v/>
      </c>
      <c r="BZ153" s="353" t="str">
        <f ca="1">+IF(OFFSET('Water Data'!$F$28,0,10*ROW('Water Data'!F147))="","",OFFSET('Water Data'!$F$28,0,10*ROW('Water Data'!F147)))</f>
        <v/>
      </c>
      <c r="CA153" s="353" t="str">
        <f ca="1">+IF(OFFSET('Water Data'!$F$29,0,10*ROW('Water Data'!F147))="","",OFFSET('Water Data'!$F$29,0,10*ROW('Water Data'!F147)))</f>
        <v/>
      </c>
      <c r="CB153" s="353" t="str">
        <f ca="1">+IF(OFFSET('Water Data'!$G$27,0,10*ROW('Water Data'!G147))="","",OFFSET('Water Data'!$G$27,0,10*ROW('Water Data'!G147)))</f>
        <v/>
      </c>
      <c r="CC153" s="353" t="str">
        <f ca="1">+IF(OFFSET('Water Data'!$G$28,0,10*ROW('Water Data'!G147))="","",OFFSET('Water Data'!$G$28,0,10*ROW('Water Data'!G147)))</f>
        <v/>
      </c>
      <c r="CD153" s="353" t="str">
        <f ca="1">+IF(OFFSET('Water Data'!$G$29,0,10*ROW('Water Data'!G147))="","",OFFSET('Water Data'!$G$29,0,10*ROW('Water Data'!G147)))</f>
        <v/>
      </c>
      <c r="CE153" s="353" t="str">
        <f ca="1">+IF(OFFSET('Water Data'!$H$27,0,10*ROW('Water Data'!H147))="","",OFFSET('Water Data'!$H$27,0,10*ROW('Water Data'!H147)))</f>
        <v/>
      </c>
      <c r="CF153" s="353" t="str">
        <f ca="1">+IF(OFFSET('Water Data'!$H$28,0,10*ROW('Water Data'!H147))="","",OFFSET('Water Data'!$H$28,0,10*ROW('Water Data'!H147)))</f>
        <v/>
      </c>
      <c r="CG153" s="353" t="str">
        <f ca="1">+IF(OFFSET('Water Data'!$H$29,0,10*ROW('Water Data'!H147))="","",OFFSET('Water Data'!$H$29,0,10*ROW('Water Data'!H147)))</f>
        <v/>
      </c>
      <c r="CH153" s="353" t="str">
        <f ca="1">+IF(OFFSET('Water Data'!$I$27,0,10*ROW('Water Data'!I147))="","",OFFSET('Water Data'!$I$27,0,10*ROW('Water Data'!I147)))</f>
        <v/>
      </c>
      <c r="CI153" s="353" t="str">
        <f ca="1">+IF(OFFSET('Water Data'!$I$28,0,10*ROW('Water Data'!I147))="","",OFFSET('Water Data'!$I$28,0,10*ROW('Water Data'!I147)))</f>
        <v/>
      </c>
      <c r="CJ153" s="353" t="str">
        <f ca="1">+IF(OFFSET('Water Data'!$I$29,0,10*ROW('Water Data'!I147))="","",OFFSET('Water Data'!$I$29,0,10*ROW('Water Data'!I147)))</f>
        <v/>
      </c>
      <c r="CK153" s="353" t="str">
        <f ca="1">+IF(OFFSET('Sanitation Data'!$D$28,0,10*ROW('Sanitation Data'!D147))="","",OFFSET('Sanitation Data'!$D$28,0,10*ROW('Sanitation Data'!D147)))</f>
        <v/>
      </c>
      <c r="CL153" s="353" t="str">
        <f ca="1">+IF(OFFSET('Sanitation Data'!$D$29,0,10*ROW('Sanitation Data'!D147))="","",OFFSET('Sanitation Data'!$D$29,0,10*ROW('Sanitation Data'!D147)))</f>
        <v/>
      </c>
      <c r="CM153" s="353" t="str">
        <f ca="1">+IF(OFFSET('Sanitation Data'!$D$30,0,10*ROW('Sanitation Data'!D147))="","",OFFSET('Sanitation Data'!$D$30,0,10*ROW('Sanitation Data'!D147)))</f>
        <v/>
      </c>
      <c r="CN153" s="353" t="str">
        <f ca="1">+IF(OFFSET('Sanitation Data'!$D$31,0,10*ROW('Sanitation Data'!D147))="","",OFFSET('Sanitation Data'!$D$31,0,10*ROW('Sanitation Data'!D147)))</f>
        <v/>
      </c>
      <c r="CO153" s="353" t="str">
        <f ca="1">+IF(OFFSET('Sanitation Data'!$D$32,0,10*ROW('Sanitation Data'!D147))="","",OFFSET('Sanitation Data'!$D$32,0,10*ROW('Sanitation Data'!D147)))</f>
        <v/>
      </c>
      <c r="CP153" s="353" t="str">
        <f ca="1">+IF(OFFSET('Sanitation Data'!$E$28,0,10*ROW('Sanitation Data'!E147))="","",OFFSET('Sanitation Data'!$E$28,0,10*ROW('Sanitation Data'!E147)))</f>
        <v/>
      </c>
      <c r="CQ153" s="353" t="str">
        <f ca="1">+IF(OFFSET('Sanitation Data'!$E$29,0,10*ROW('Sanitation Data'!E147))="","",OFFSET('Sanitation Data'!$E$29,0,10*ROW('Sanitation Data'!E147)))</f>
        <v/>
      </c>
      <c r="CR153" s="353" t="str">
        <f ca="1">+IF(OFFSET('Sanitation Data'!$E$30,0,10*ROW('Sanitation Data'!E147))="","",OFFSET('Sanitation Data'!$E$30,0,10*ROW('Sanitation Data'!E147)))</f>
        <v/>
      </c>
      <c r="CS153" s="353" t="str">
        <f ca="1">+IF(OFFSET('Sanitation Data'!$E$31,0,10*ROW('Sanitation Data'!E147))="","",OFFSET('Sanitation Data'!$E$31,0,10*ROW('Sanitation Data'!E147)))</f>
        <v/>
      </c>
      <c r="CT153" s="353" t="str">
        <f ca="1">+IF(OFFSET('Sanitation Data'!$E$32,0,10*ROW('Sanitation Data'!E147))="","",OFFSET('Sanitation Data'!$E$32,0,10*ROW('Sanitation Data'!E147)))</f>
        <v/>
      </c>
      <c r="CU153" s="353" t="str">
        <f ca="1">+IF(OFFSET('Sanitation Data'!$F$28,0,10*ROW('Sanitation Data'!F147))="","",OFFSET('Sanitation Data'!$F$28,0,10*ROW('Sanitation Data'!F147)))</f>
        <v/>
      </c>
      <c r="CV153" s="353" t="str">
        <f ca="1">+IF(OFFSET('Sanitation Data'!$F$29,0,10*ROW('Sanitation Data'!F147))="","",OFFSET('Sanitation Data'!$F$29,0,10*ROW('Sanitation Data'!F147)))</f>
        <v/>
      </c>
      <c r="CW153" s="353" t="str">
        <f ca="1">+IF(OFFSET('Sanitation Data'!$F$30,0,10*ROW('Sanitation Data'!F147))="","",OFFSET('Sanitation Data'!$F$30,0,10*ROW('Sanitation Data'!F147)))</f>
        <v/>
      </c>
      <c r="CX153" s="353" t="str">
        <f ca="1">+IF(OFFSET('Sanitation Data'!$F$31,0,10*ROW('Sanitation Data'!F147))="","",OFFSET('Sanitation Data'!$F$31,0,10*ROW('Sanitation Data'!F147)))</f>
        <v/>
      </c>
      <c r="CY153" s="353" t="str">
        <f ca="1">+IF(OFFSET('Sanitation Data'!$F$32,0,10*ROW('Sanitation Data'!F147))="","",OFFSET('Sanitation Data'!$F$32,0,10*ROW('Sanitation Data'!F147)))</f>
        <v/>
      </c>
      <c r="CZ153" s="353" t="str">
        <f ca="1">+IF(OFFSET('Sanitation Data'!$G$28,0,10*ROW('Sanitation Data'!G147))="","",OFFSET('Sanitation Data'!$G$28,0,10*ROW('Sanitation Data'!G147)))</f>
        <v/>
      </c>
      <c r="DA153" s="353" t="str">
        <f ca="1">+IF(OFFSET('Sanitation Data'!$G$29,0,10*ROW('Sanitation Data'!G147))="","",OFFSET('Sanitation Data'!$G$29,0,10*ROW('Sanitation Data'!G147)))</f>
        <v/>
      </c>
      <c r="DB153" s="353" t="str">
        <f ca="1">+IF(OFFSET('Sanitation Data'!$G$30,0,10*ROW('Sanitation Data'!G147))="","",OFFSET('Sanitation Data'!$G$30,0,10*ROW('Sanitation Data'!G147)))</f>
        <v/>
      </c>
      <c r="DC153" s="353" t="str">
        <f ca="1">+IF(OFFSET('Sanitation Data'!$G$31,0,10*ROW('Sanitation Data'!G147))="","",OFFSET('Sanitation Data'!$G$31,0,10*ROW('Sanitation Data'!G147)))</f>
        <v/>
      </c>
      <c r="DD153" s="353" t="str">
        <f ca="1">+IF(OFFSET('Sanitation Data'!$G$32,0,10*ROW('Sanitation Data'!G147))="","",OFFSET('Sanitation Data'!$G$32,0,10*ROW('Sanitation Data'!G147)))</f>
        <v/>
      </c>
      <c r="DE153" s="353" t="str">
        <f ca="1">+IF(OFFSET('Sanitation Data'!$H$28,0,10*ROW('Sanitation Data'!H147))="","",OFFSET('Sanitation Data'!$H$28,0,10*ROW('Sanitation Data'!H147)))</f>
        <v/>
      </c>
      <c r="DF153" s="353" t="str">
        <f ca="1">+IF(OFFSET('Sanitation Data'!$H$29,0,10*ROW('Sanitation Data'!H147))="","",OFFSET('Sanitation Data'!$H$29,0,10*ROW('Sanitation Data'!H147)))</f>
        <v/>
      </c>
      <c r="DG153" s="353" t="str">
        <f ca="1">+IF(OFFSET('Sanitation Data'!$H$30,0,10*ROW('Sanitation Data'!H147))="","",OFFSET('Sanitation Data'!$H$30,0,10*ROW('Sanitation Data'!H147)))</f>
        <v/>
      </c>
      <c r="DH153" s="353" t="str">
        <f ca="1">+IF(OFFSET('Sanitation Data'!$H$31,0,10*ROW('Sanitation Data'!H147))="","",OFFSET('Sanitation Data'!$H$31,0,10*ROW('Sanitation Data'!H147)))</f>
        <v/>
      </c>
      <c r="DI153" s="353" t="str">
        <f ca="1">+IF(OFFSET('Sanitation Data'!$H$32,0,10*ROW('Sanitation Data'!H147))="","",OFFSET('Sanitation Data'!$H$32,0,10*ROW('Sanitation Data'!H147)))</f>
        <v/>
      </c>
      <c r="DJ153" s="353" t="str">
        <f ca="1">+IF(OFFSET('Sanitation Data'!$I$28,0,10*ROW('Sanitation Data'!I147))="","",OFFSET('Sanitation Data'!$I$28,0,10*ROW('Sanitation Data'!I147)))</f>
        <v/>
      </c>
      <c r="DK153" s="353" t="str">
        <f ca="1">+IF(OFFSET('Sanitation Data'!$I$29,0,10*ROW('Sanitation Data'!I147))="","",OFFSET('Sanitation Data'!$I$29,0,10*ROW('Sanitation Data'!I147)))</f>
        <v/>
      </c>
      <c r="DL153" s="353" t="str">
        <f ca="1">+IF(OFFSET('Sanitation Data'!$I$30,0,10*ROW('Sanitation Data'!I147))="","",OFFSET('Sanitation Data'!$I$30,0,10*ROW('Sanitation Data'!I147)))</f>
        <v/>
      </c>
      <c r="DM153" s="353" t="str">
        <f ca="1">+IF(OFFSET('Sanitation Data'!$I$31,0,10*ROW('Sanitation Data'!I147))="","",OFFSET('Sanitation Data'!$I$31,0,10*ROW('Sanitation Data'!I147)))</f>
        <v/>
      </c>
      <c r="DN153" s="353" t="str">
        <f ca="1">+IF(OFFSET('Sanitation Data'!$I$32,0,10*ROW('Sanitation Data'!I147))="","",OFFSET('Sanitation Data'!$I$32,0,10*ROW('Sanitation Data'!I147)))</f>
        <v/>
      </c>
      <c r="DO153" s="353" t="str">
        <f ca="1">+IF(OFFSET('Hygiene Data'!$D$11,0,10*ROW('Hygiene Data'!D147))="","",OFFSET('Hygiene Data'!$D$11,0,10*ROW('Hygiene Data'!D147)))</f>
        <v/>
      </c>
      <c r="DP153" s="353" t="str">
        <f ca="1">+IF(OFFSET('Hygiene Data'!$D$12,0,10*ROW('Hygiene Data'!D147))="","",OFFSET('Hygiene Data'!$D$12,0,10*ROW('Hygiene Data'!D147)))</f>
        <v/>
      </c>
      <c r="DQ153" s="353" t="str">
        <f ca="1">+IF(OFFSET('Hygiene Data'!$D$13,0,10*ROW('Hygiene Data'!D147))="","",OFFSET('Hygiene Data'!$D$13,0,10*ROW('Hygiene Data'!D147)))</f>
        <v/>
      </c>
      <c r="DR153" s="353" t="str">
        <f ca="1">+IF(OFFSET('Hygiene Data'!$E$11,0,10*ROW('Hygiene Data'!E147))="","",OFFSET('Hygiene Data'!$E$11,0,10*ROW('Hygiene Data'!E147)))</f>
        <v/>
      </c>
      <c r="DS153" s="353" t="str">
        <f ca="1">+IF(OFFSET('Hygiene Data'!$E$12,0,10*ROW('Hygiene Data'!E147))="","",OFFSET('Hygiene Data'!$E$12,0,10*ROW('Hygiene Data'!E147)))</f>
        <v/>
      </c>
      <c r="DT153" s="353" t="str">
        <f ca="1">+IF(OFFSET('Hygiene Data'!$E$13,0,10*ROW('Hygiene Data'!E147))="","",OFFSET('Hygiene Data'!$E$13,0,10*ROW('Hygiene Data'!E147)))</f>
        <v/>
      </c>
      <c r="DU153" s="353" t="str">
        <f ca="1">+IF(OFFSET('Hygiene Data'!$F$11,0,10*ROW('Hygiene Data'!F147))="","",OFFSET('Hygiene Data'!$F$11,0,10*ROW('Hygiene Data'!F147)))</f>
        <v/>
      </c>
      <c r="DV153" s="353" t="str">
        <f ca="1">+IF(OFFSET('Hygiene Data'!$F$12,0,10*ROW('Hygiene Data'!F147))="","",OFFSET('Hygiene Data'!$F$12,0,10*ROW('Hygiene Data'!F147)))</f>
        <v/>
      </c>
      <c r="DW153" s="353" t="str">
        <f ca="1">+IF(OFFSET('Hygiene Data'!$F$13,0,10*ROW('Hygiene Data'!F147))="","",OFFSET('Hygiene Data'!$F$13,0,10*ROW('Hygiene Data'!F147)))</f>
        <v/>
      </c>
      <c r="DX153" s="353" t="str">
        <f ca="1">+IF(OFFSET('Hygiene Data'!$G$11,0,10*ROW('Hygiene Data'!G147))="","",OFFSET('Hygiene Data'!$G$11,0,10*ROW('Hygiene Data'!G147)))</f>
        <v/>
      </c>
      <c r="DY153" s="353" t="str">
        <f ca="1">+IF(OFFSET('Hygiene Data'!$G$12,0,10*ROW('Hygiene Data'!G147))="","",OFFSET('Hygiene Data'!$G$12,0,10*ROW('Hygiene Data'!G147)))</f>
        <v/>
      </c>
      <c r="DZ153" s="353" t="str">
        <f ca="1">+IF(OFFSET('Hygiene Data'!$G$13,0,10*ROW('Hygiene Data'!G147))="","",OFFSET('Hygiene Data'!$G$13,0,10*ROW('Hygiene Data'!G147)))</f>
        <v/>
      </c>
      <c r="EA153" s="353" t="str">
        <f ca="1">+IF(OFFSET('Hygiene Data'!$H$11,0,10*ROW('Hygiene Data'!H147))="","",OFFSET('Hygiene Data'!$H$11,0,10*ROW('Hygiene Data'!H147)))</f>
        <v/>
      </c>
      <c r="EB153" s="353" t="str">
        <f ca="1">+IF(OFFSET('Hygiene Data'!$H$12,0,10*ROW('Hygiene Data'!H147))="","",OFFSET('Hygiene Data'!$H$12,0,10*ROW('Hygiene Data'!H147)))</f>
        <v/>
      </c>
      <c r="EC153" s="353" t="str">
        <f ca="1">+IF(OFFSET('Hygiene Data'!$H$13,0,10*ROW('Hygiene Data'!H147))="","",OFFSET('Hygiene Data'!$H$13,0,10*ROW('Hygiene Data'!H147)))</f>
        <v/>
      </c>
      <c r="ED153" s="353" t="str">
        <f ca="1">+IF(OFFSET('Hygiene Data'!$I$11,0,10*ROW('Hygiene Data'!I147))="","",OFFSET('Hygiene Data'!$I$11,0,10*ROW('Hygiene Data'!I147)))</f>
        <v/>
      </c>
      <c r="EE153" s="353" t="str">
        <f ca="1">+IF(OFFSET('Hygiene Data'!$I$12,0,10*ROW('Hygiene Data'!I147))="","",OFFSET('Hygiene Data'!$I$12,0,10*ROW('Hygiene Data'!I147)))</f>
        <v/>
      </c>
      <c r="EF153" s="353" t="str">
        <f ca="1">+IF(OFFSET('Hygiene Data'!$I$13,0,10*ROW('Hygiene Data'!I147))="","",OFFSET('Hygiene Data'!$I$13,0,10*ROW('Hygiene Data'!I147)))</f>
        <v/>
      </c>
    </row>
    <row r="154" spans="1:136" x14ac:dyDescent="0.25">
      <c r="A154" s="462" t="str">
        <f ca="1">+IF(OFFSET('Water Data'!$B$2,0,10*ROW('Water Data'!E148))="","",OFFSET('Water Data'!$B$2,0,10*ROW('Water Data'!E148)))</f>
        <v/>
      </c>
      <c r="B154" s="46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89" t="str">
        <f t="shared" ca="1" si="2"/>
        <v/>
      </c>
      <c r="D154" s="49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6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3" t="str">
        <f ca="1">+IF(OFFSET('Water Data'!$D$27,0,10*ROW('Water Data'!D148))="","",OFFSET('Water Data'!$D$27,0,10*ROW('Water Data'!D148)))</f>
        <v/>
      </c>
      <c r="BT154" s="353" t="str">
        <f ca="1">+IF(OFFSET('Water Data'!$D$28,0,10*ROW('Water Data'!D148))="","",OFFSET('Water Data'!$D$28,0,10*ROW('Water Data'!D148)))</f>
        <v/>
      </c>
      <c r="BU154" s="353" t="str">
        <f ca="1">+IF(OFFSET('Water Data'!$D$29,0,10*ROW('Water Data'!D148))="","",OFFSET('Water Data'!$D$29,0,10*ROW('Water Data'!D148)))</f>
        <v/>
      </c>
      <c r="BV154" s="353" t="str">
        <f ca="1">+IF(OFFSET('Water Data'!$E$27,0,10*ROW('Water Data'!E148))="","",OFFSET('Water Data'!$E$27,0,10*ROW('Water Data'!E148)))</f>
        <v/>
      </c>
      <c r="BW154" s="353" t="str">
        <f ca="1">+IF(OFFSET('Water Data'!$E$28,0,10*ROW('Water Data'!E148))="","",OFFSET('Water Data'!$E$28,0,10*ROW('Water Data'!E148)))</f>
        <v/>
      </c>
      <c r="BX154" s="353" t="str">
        <f ca="1">+IF(OFFSET('Water Data'!$E$29,0,10*ROW('Water Data'!E148))="","",OFFSET('Water Data'!$E$29,0,10*ROW('Water Data'!E148)))</f>
        <v/>
      </c>
      <c r="BY154" s="353" t="str">
        <f ca="1">+IF(OFFSET('Water Data'!$F$27,0,10*ROW('Water Data'!F148))="","",OFFSET('Water Data'!$F$27,0,10*ROW('Water Data'!F148)))</f>
        <v/>
      </c>
      <c r="BZ154" s="353" t="str">
        <f ca="1">+IF(OFFSET('Water Data'!$F$28,0,10*ROW('Water Data'!F148))="","",OFFSET('Water Data'!$F$28,0,10*ROW('Water Data'!F148)))</f>
        <v/>
      </c>
      <c r="CA154" s="353" t="str">
        <f ca="1">+IF(OFFSET('Water Data'!$F$29,0,10*ROW('Water Data'!F148))="","",OFFSET('Water Data'!$F$29,0,10*ROW('Water Data'!F148)))</f>
        <v/>
      </c>
      <c r="CB154" s="353" t="str">
        <f ca="1">+IF(OFFSET('Water Data'!$G$27,0,10*ROW('Water Data'!G148))="","",OFFSET('Water Data'!$G$27,0,10*ROW('Water Data'!G148)))</f>
        <v/>
      </c>
      <c r="CC154" s="353" t="str">
        <f ca="1">+IF(OFFSET('Water Data'!$G$28,0,10*ROW('Water Data'!G148))="","",OFFSET('Water Data'!$G$28,0,10*ROW('Water Data'!G148)))</f>
        <v/>
      </c>
      <c r="CD154" s="353" t="str">
        <f ca="1">+IF(OFFSET('Water Data'!$G$29,0,10*ROW('Water Data'!G148))="","",OFFSET('Water Data'!$G$29,0,10*ROW('Water Data'!G148)))</f>
        <v/>
      </c>
      <c r="CE154" s="353" t="str">
        <f ca="1">+IF(OFFSET('Water Data'!$H$27,0,10*ROW('Water Data'!H148))="","",OFFSET('Water Data'!$H$27,0,10*ROW('Water Data'!H148)))</f>
        <v/>
      </c>
      <c r="CF154" s="353" t="str">
        <f ca="1">+IF(OFFSET('Water Data'!$H$28,0,10*ROW('Water Data'!H148))="","",OFFSET('Water Data'!$H$28,0,10*ROW('Water Data'!H148)))</f>
        <v/>
      </c>
      <c r="CG154" s="353" t="str">
        <f ca="1">+IF(OFFSET('Water Data'!$H$29,0,10*ROW('Water Data'!H148))="","",OFFSET('Water Data'!$H$29,0,10*ROW('Water Data'!H148)))</f>
        <v/>
      </c>
      <c r="CH154" s="353" t="str">
        <f ca="1">+IF(OFFSET('Water Data'!$I$27,0,10*ROW('Water Data'!I148))="","",OFFSET('Water Data'!$I$27,0,10*ROW('Water Data'!I148)))</f>
        <v/>
      </c>
      <c r="CI154" s="353" t="str">
        <f ca="1">+IF(OFFSET('Water Data'!$I$28,0,10*ROW('Water Data'!I148))="","",OFFSET('Water Data'!$I$28,0,10*ROW('Water Data'!I148)))</f>
        <v/>
      </c>
      <c r="CJ154" s="353" t="str">
        <f ca="1">+IF(OFFSET('Water Data'!$I$29,0,10*ROW('Water Data'!I148))="","",OFFSET('Water Data'!$I$29,0,10*ROW('Water Data'!I148)))</f>
        <v/>
      </c>
      <c r="CK154" s="353" t="str">
        <f ca="1">+IF(OFFSET('Sanitation Data'!$D$28,0,10*ROW('Sanitation Data'!D148))="","",OFFSET('Sanitation Data'!$D$28,0,10*ROW('Sanitation Data'!D148)))</f>
        <v/>
      </c>
      <c r="CL154" s="353" t="str">
        <f ca="1">+IF(OFFSET('Sanitation Data'!$D$29,0,10*ROW('Sanitation Data'!D148))="","",OFFSET('Sanitation Data'!$D$29,0,10*ROW('Sanitation Data'!D148)))</f>
        <v/>
      </c>
      <c r="CM154" s="353" t="str">
        <f ca="1">+IF(OFFSET('Sanitation Data'!$D$30,0,10*ROW('Sanitation Data'!D148))="","",OFFSET('Sanitation Data'!$D$30,0,10*ROW('Sanitation Data'!D148)))</f>
        <v/>
      </c>
      <c r="CN154" s="353" t="str">
        <f ca="1">+IF(OFFSET('Sanitation Data'!$D$31,0,10*ROW('Sanitation Data'!D148))="","",OFFSET('Sanitation Data'!$D$31,0,10*ROW('Sanitation Data'!D148)))</f>
        <v/>
      </c>
      <c r="CO154" s="353" t="str">
        <f ca="1">+IF(OFFSET('Sanitation Data'!$D$32,0,10*ROW('Sanitation Data'!D148))="","",OFFSET('Sanitation Data'!$D$32,0,10*ROW('Sanitation Data'!D148)))</f>
        <v/>
      </c>
      <c r="CP154" s="353" t="str">
        <f ca="1">+IF(OFFSET('Sanitation Data'!$E$28,0,10*ROW('Sanitation Data'!E148))="","",OFFSET('Sanitation Data'!$E$28,0,10*ROW('Sanitation Data'!E148)))</f>
        <v/>
      </c>
      <c r="CQ154" s="353" t="str">
        <f ca="1">+IF(OFFSET('Sanitation Data'!$E$29,0,10*ROW('Sanitation Data'!E148))="","",OFFSET('Sanitation Data'!$E$29,0,10*ROW('Sanitation Data'!E148)))</f>
        <v/>
      </c>
      <c r="CR154" s="353" t="str">
        <f ca="1">+IF(OFFSET('Sanitation Data'!$E$30,0,10*ROW('Sanitation Data'!E148))="","",OFFSET('Sanitation Data'!$E$30,0,10*ROW('Sanitation Data'!E148)))</f>
        <v/>
      </c>
      <c r="CS154" s="353" t="str">
        <f ca="1">+IF(OFFSET('Sanitation Data'!$E$31,0,10*ROW('Sanitation Data'!E148))="","",OFFSET('Sanitation Data'!$E$31,0,10*ROW('Sanitation Data'!E148)))</f>
        <v/>
      </c>
      <c r="CT154" s="353" t="str">
        <f ca="1">+IF(OFFSET('Sanitation Data'!$E$32,0,10*ROW('Sanitation Data'!E148))="","",OFFSET('Sanitation Data'!$E$32,0,10*ROW('Sanitation Data'!E148)))</f>
        <v/>
      </c>
      <c r="CU154" s="353" t="str">
        <f ca="1">+IF(OFFSET('Sanitation Data'!$F$28,0,10*ROW('Sanitation Data'!F148))="","",OFFSET('Sanitation Data'!$F$28,0,10*ROW('Sanitation Data'!F148)))</f>
        <v/>
      </c>
      <c r="CV154" s="353" t="str">
        <f ca="1">+IF(OFFSET('Sanitation Data'!$F$29,0,10*ROW('Sanitation Data'!F148))="","",OFFSET('Sanitation Data'!$F$29,0,10*ROW('Sanitation Data'!F148)))</f>
        <v/>
      </c>
      <c r="CW154" s="353" t="str">
        <f ca="1">+IF(OFFSET('Sanitation Data'!$F$30,0,10*ROW('Sanitation Data'!F148))="","",OFFSET('Sanitation Data'!$F$30,0,10*ROW('Sanitation Data'!F148)))</f>
        <v/>
      </c>
      <c r="CX154" s="353" t="str">
        <f ca="1">+IF(OFFSET('Sanitation Data'!$F$31,0,10*ROW('Sanitation Data'!F148))="","",OFFSET('Sanitation Data'!$F$31,0,10*ROW('Sanitation Data'!F148)))</f>
        <v/>
      </c>
      <c r="CY154" s="353" t="str">
        <f ca="1">+IF(OFFSET('Sanitation Data'!$F$32,0,10*ROW('Sanitation Data'!F148))="","",OFFSET('Sanitation Data'!$F$32,0,10*ROW('Sanitation Data'!F148)))</f>
        <v/>
      </c>
      <c r="CZ154" s="353" t="str">
        <f ca="1">+IF(OFFSET('Sanitation Data'!$G$28,0,10*ROW('Sanitation Data'!G148))="","",OFFSET('Sanitation Data'!$G$28,0,10*ROW('Sanitation Data'!G148)))</f>
        <v/>
      </c>
      <c r="DA154" s="353" t="str">
        <f ca="1">+IF(OFFSET('Sanitation Data'!$G$29,0,10*ROW('Sanitation Data'!G148))="","",OFFSET('Sanitation Data'!$G$29,0,10*ROW('Sanitation Data'!G148)))</f>
        <v/>
      </c>
      <c r="DB154" s="353" t="str">
        <f ca="1">+IF(OFFSET('Sanitation Data'!$G$30,0,10*ROW('Sanitation Data'!G148))="","",OFFSET('Sanitation Data'!$G$30,0,10*ROW('Sanitation Data'!G148)))</f>
        <v/>
      </c>
      <c r="DC154" s="353" t="str">
        <f ca="1">+IF(OFFSET('Sanitation Data'!$G$31,0,10*ROW('Sanitation Data'!G148))="","",OFFSET('Sanitation Data'!$G$31,0,10*ROW('Sanitation Data'!G148)))</f>
        <v/>
      </c>
      <c r="DD154" s="353" t="str">
        <f ca="1">+IF(OFFSET('Sanitation Data'!$G$32,0,10*ROW('Sanitation Data'!G148))="","",OFFSET('Sanitation Data'!$G$32,0,10*ROW('Sanitation Data'!G148)))</f>
        <v/>
      </c>
      <c r="DE154" s="353" t="str">
        <f ca="1">+IF(OFFSET('Sanitation Data'!$H$28,0,10*ROW('Sanitation Data'!H148))="","",OFFSET('Sanitation Data'!$H$28,0,10*ROW('Sanitation Data'!H148)))</f>
        <v/>
      </c>
      <c r="DF154" s="353" t="str">
        <f ca="1">+IF(OFFSET('Sanitation Data'!$H$29,0,10*ROW('Sanitation Data'!H148))="","",OFFSET('Sanitation Data'!$H$29,0,10*ROW('Sanitation Data'!H148)))</f>
        <v/>
      </c>
      <c r="DG154" s="353" t="str">
        <f ca="1">+IF(OFFSET('Sanitation Data'!$H$30,0,10*ROW('Sanitation Data'!H148))="","",OFFSET('Sanitation Data'!$H$30,0,10*ROW('Sanitation Data'!H148)))</f>
        <v/>
      </c>
      <c r="DH154" s="353" t="str">
        <f ca="1">+IF(OFFSET('Sanitation Data'!$H$31,0,10*ROW('Sanitation Data'!H148))="","",OFFSET('Sanitation Data'!$H$31,0,10*ROW('Sanitation Data'!H148)))</f>
        <v/>
      </c>
      <c r="DI154" s="353" t="str">
        <f ca="1">+IF(OFFSET('Sanitation Data'!$H$32,0,10*ROW('Sanitation Data'!H148))="","",OFFSET('Sanitation Data'!$H$32,0,10*ROW('Sanitation Data'!H148)))</f>
        <v/>
      </c>
      <c r="DJ154" s="353" t="str">
        <f ca="1">+IF(OFFSET('Sanitation Data'!$I$28,0,10*ROW('Sanitation Data'!I148))="","",OFFSET('Sanitation Data'!$I$28,0,10*ROW('Sanitation Data'!I148)))</f>
        <v/>
      </c>
      <c r="DK154" s="353" t="str">
        <f ca="1">+IF(OFFSET('Sanitation Data'!$I$29,0,10*ROW('Sanitation Data'!I148))="","",OFFSET('Sanitation Data'!$I$29,0,10*ROW('Sanitation Data'!I148)))</f>
        <v/>
      </c>
      <c r="DL154" s="353" t="str">
        <f ca="1">+IF(OFFSET('Sanitation Data'!$I$30,0,10*ROW('Sanitation Data'!I148))="","",OFFSET('Sanitation Data'!$I$30,0,10*ROW('Sanitation Data'!I148)))</f>
        <v/>
      </c>
      <c r="DM154" s="353" t="str">
        <f ca="1">+IF(OFFSET('Sanitation Data'!$I$31,0,10*ROW('Sanitation Data'!I148))="","",OFFSET('Sanitation Data'!$I$31,0,10*ROW('Sanitation Data'!I148)))</f>
        <v/>
      </c>
      <c r="DN154" s="353" t="str">
        <f ca="1">+IF(OFFSET('Sanitation Data'!$I$32,0,10*ROW('Sanitation Data'!I148))="","",OFFSET('Sanitation Data'!$I$32,0,10*ROW('Sanitation Data'!I148)))</f>
        <v/>
      </c>
      <c r="DO154" s="353" t="str">
        <f ca="1">+IF(OFFSET('Hygiene Data'!$D$11,0,10*ROW('Hygiene Data'!D148))="","",OFFSET('Hygiene Data'!$D$11,0,10*ROW('Hygiene Data'!D148)))</f>
        <v/>
      </c>
      <c r="DP154" s="353" t="str">
        <f ca="1">+IF(OFFSET('Hygiene Data'!$D$12,0,10*ROW('Hygiene Data'!D148))="","",OFFSET('Hygiene Data'!$D$12,0,10*ROW('Hygiene Data'!D148)))</f>
        <v/>
      </c>
      <c r="DQ154" s="353" t="str">
        <f ca="1">+IF(OFFSET('Hygiene Data'!$D$13,0,10*ROW('Hygiene Data'!D148))="","",OFFSET('Hygiene Data'!$D$13,0,10*ROW('Hygiene Data'!D148)))</f>
        <v/>
      </c>
      <c r="DR154" s="353" t="str">
        <f ca="1">+IF(OFFSET('Hygiene Data'!$E$11,0,10*ROW('Hygiene Data'!E148))="","",OFFSET('Hygiene Data'!$E$11,0,10*ROW('Hygiene Data'!E148)))</f>
        <v/>
      </c>
      <c r="DS154" s="353" t="str">
        <f ca="1">+IF(OFFSET('Hygiene Data'!$E$12,0,10*ROW('Hygiene Data'!E148))="","",OFFSET('Hygiene Data'!$E$12,0,10*ROW('Hygiene Data'!E148)))</f>
        <v/>
      </c>
      <c r="DT154" s="353" t="str">
        <f ca="1">+IF(OFFSET('Hygiene Data'!$E$13,0,10*ROW('Hygiene Data'!E148))="","",OFFSET('Hygiene Data'!$E$13,0,10*ROW('Hygiene Data'!E148)))</f>
        <v/>
      </c>
      <c r="DU154" s="353" t="str">
        <f ca="1">+IF(OFFSET('Hygiene Data'!$F$11,0,10*ROW('Hygiene Data'!F148))="","",OFFSET('Hygiene Data'!$F$11,0,10*ROW('Hygiene Data'!F148)))</f>
        <v/>
      </c>
      <c r="DV154" s="353" t="str">
        <f ca="1">+IF(OFFSET('Hygiene Data'!$F$12,0,10*ROW('Hygiene Data'!F148))="","",OFFSET('Hygiene Data'!$F$12,0,10*ROW('Hygiene Data'!F148)))</f>
        <v/>
      </c>
      <c r="DW154" s="353" t="str">
        <f ca="1">+IF(OFFSET('Hygiene Data'!$F$13,0,10*ROW('Hygiene Data'!F148))="","",OFFSET('Hygiene Data'!$F$13,0,10*ROW('Hygiene Data'!F148)))</f>
        <v/>
      </c>
      <c r="DX154" s="353" t="str">
        <f ca="1">+IF(OFFSET('Hygiene Data'!$G$11,0,10*ROW('Hygiene Data'!G148))="","",OFFSET('Hygiene Data'!$G$11,0,10*ROW('Hygiene Data'!G148)))</f>
        <v/>
      </c>
      <c r="DY154" s="353" t="str">
        <f ca="1">+IF(OFFSET('Hygiene Data'!$G$12,0,10*ROW('Hygiene Data'!G148))="","",OFFSET('Hygiene Data'!$G$12,0,10*ROW('Hygiene Data'!G148)))</f>
        <v/>
      </c>
      <c r="DZ154" s="353" t="str">
        <f ca="1">+IF(OFFSET('Hygiene Data'!$G$13,0,10*ROW('Hygiene Data'!G148))="","",OFFSET('Hygiene Data'!$G$13,0,10*ROW('Hygiene Data'!G148)))</f>
        <v/>
      </c>
      <c r="EA154" s="353" t="str">
        <f ca="1">+IF(OFFSET('Hygiene Data'!$H$11,0,10*ROW('Hygiene Data'!H148))="","",OFFSET('Hygiene Data'!$H$11,0,10*ROW('Hygiene Data'!H148)))</f>
        <v/>
      </c>
      <c r="EB154" s="353" t="str">
        <f ca="1">+IF(OFFSET('Hygiene Data'!$H$12,0,10*ROW('Hygiene Data'!H148))="","",OFFSET('Hygiene Data'!$H$12,0,10*ROW('Hygiene Data'!H148)))</f>
        <v/>
      </c>
      <c r="EC154" s="353" t="str">
        <f ca="1">+IF(OFFSET('Hygiene Data'!$H$13,0,10*ROW('Hygiene Data'!H148))="","",OFFSET('Hygiene Data'!$H$13,0,10*ROW('Hygiene Data'!H148)))</f>
        <v/>
      </c>
      <c r="ED154" s="353" t="str">
        <f ca="1">+IF(OFFSET('Hygiene Data'!$I$11,0,10*ROW('Hygiene Data'!I148))="","",OFFSET('Hygiene Data'!$I$11,0,10*ROW('Hygiene Data'!I148)))</f>
        <v/>
      </c>
      <c r="EE154" s="353" t="str">
        <f ca="1">+IF(OFFSET('Hygiene Data'!$I$12,0,10*ROW('Hygiene Data'!I148))="","",OFFSET('Hygiene Data'!$I$12,0,10*ROW('Hygiene Data'!I148)))</f>
        <v/>
      </c>
      <c r="EF154" s="353" t="str">
        <f ca="1">+IF(OFFSET('Hygiene Data'!$I$13,0,10*ROW('Hygiene Data'!I148))="","",OFFSET('Hygiene Data'!$I$13,0,10*ROW('Hygiene Data'!I148)))</f>
        <v/>
      </c>
    </row>
    <row r="155" spans="1:136" x14ac:dyDescent="0.25">
      <c r="A155" s="462" t="str">
        <f ca="1">+IF(OFFSET('Water Data'!$B$2,0,10*ROW('Water Data'!E149))="","",OFFSET('Water Data'!$B$2,0,10*ROW('Water Data'!E149)))</f>
        <v/>
      </c>
      <c r="B155" s="46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89" t="str">
        <f t="shared" ca="1" si="2"/>
        <v/>
      </c>
      <c r="D155" s="49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6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3" t="str">
        <f ca="1">+IF(OFFSET('Water Data'!$D$27,0,10*ROW('Water Data'!D149))="","",OFFSET('Water Data'!$D$27,0,10*ROW('Water Data'!D149)))</f>
        <v/>
      </c>
      <c r="BT155" s="353" t="str">
        <f ca="1">+IF(OFFSET('Water Data'!$D$28,0,10*ROW('Water Data'!D149))="","",OFFSET('Water Data'!$D$28,0,10*ROW('Water Data'!D149)))</f>
        <v/>
      </c>
      <c r="BU155" s="353" t="str">
        <f ca="1">+IF(OFFSET('Water Data'!$D$29,0,10*ROW('Water Data'!D149))="","",OFFSET('Water Data'!$D$29,0,10*ROW('Water Data'!D149)))</f>
        <v/>
      </c>
      <c r="BV155" s="353" t="str">
        <f ca="1">+IF(OFFSET('Water Data'!$E$27,0,10*ROW('Water Data'!E149))="","",OFFSET('Water Data'!$E$27,0,10*ROW('Water Data'!E149)))</f>
        <v/>
      </c>
      <c r="BW155" s="353" t="str">
        <f ca="1">+IF(OFFSET('Water Data'!$E$28,0,10*ROW('Water Data'!E149))="","",OFFSET('Water Data'!$E$28,0,10*ROW('Water Data'!E149)))</f>
        <v/>
      </c>
      <c r="BX155" s="353" t="str">
        <f ca="1">+IF(OFFSET('Water Data'!$E$29,0,10*ROW('Water Data'!E149))="","",OFFSET('Water Data'!$E$29,0,10*ROW('Water Data'!E149)))</f>
        <v/>
      </c>
      <c r="BY155" s="353" t="str">
        <f ca="1">+IF(OFFSET('Water Data'!$F$27,0,10*ROW('Water Data'!F149))="","",OFFSET('Water Data'!$F$27,0,10*ROW('Water Data'!F149)))</f>
        <v/>
      </c>
      <c r="BZ155" s="353" t="str">
        <f ca="1">+IF(OFFSET('Water Data'!$F$28,0,10*ROW('Water Data'!F149))="","",OFFSET('Water Data'!$F$28,0,10*ROW('Water Data'!F149)))</f>
        <v/>
      </c>
      <c r="CA155" s="353" t="str">
        <f ca="1">+IF(OFFSET('Water Data'!$F$29,0,10*ROW('Water Data'!F149))="","",OFFSET('Water Data'!$F$29,0,10*ROW('Water Data'!F149)))</f>
        <v/>
      </c>
      <c r="CB155" s="353" t="str">
        <f ca="1">+IF(OFFSET('Water Data'!$G$27,0,10*ROW('Water Data'!G149))="","",OFFSET('Water Data'!$G$27,0,10*ROW('Water Data'!G149)))</f>
        <v/>
      </c>
      <c r="CC155" s="353" t="str">
        <f ca="1">+IF(OFFSET('Water Data'!$G$28,0,10*ROW('Water Data'!G149))="","",OFFSET('Water Data'!$G$28,0,10*ROW('Water Data'!G149)))</f>
        <v/>
      </c>
      <c r="CD155" s="353" t="str">
        <f ca="1">+IF(OFFSET('Water Data'!$G$29,0,10*ROW('Water Data'!G149))="","",OFFSET('Water Data'!$G$29,0,10*ROW('Water Data'!G149)))</f>
        <v/>
      </c>
      <c r="CE155" s="353" t="str">
        <f ca="1">+IF(OFFSET('Water Data'!$H$27,0,10*ROW('Water Data'!H149))="","",OFFSET('Water Data'!$H$27,0,10*ROW('Water Data'!H149)))</f>
        <v/>
      </c>
      <c r="CF155" s="353" t="str">
        <f ca="1">+IF(OFFSET('Water Data'!$H$28,0,10*ROW('Water Data'!H149))="","",OFFSET('Water Data'!$H$28,0,10*ROW('Water Data'!H149)))</f>
        <v/>
      </c>
      <c r="CG155" s="353" t="str">
        <f ca="1">+IF(OFFSET('Water Data'!$H$29,0,10*ROW('Water Data'!H149))="","",OFFSET('Water Data'!$H$29,0,10*ROW('Water Data'!H149)))</f>
        <v/>
      </c>
      <c r="CH155" s="353" t="str">
        <f ca="1">+IF(OFFSET('Water Data'!$I$27,0,10*ROW('Water Data'!I149))="","",OFFSET('Water Data'!$I$27,0,10*ROW('Water Data'!I149)))</f>
        <v/>
      </c>
      <c r="CI155" s="353" t="str">
        <f ca="1">+IF(OFFSET('Water Data'!$I$28,0,10*ROW('Water Data'!I149))="","",OFFSET('Water Data'!$I$28,0,10*ROW('Water Data'!I149)))</f>
        <v/>
      </c>
      <c r="CJ155" s="353" t="str">
        <f ca="1">+IF(OFFSET('Water Data'!$I$29,0,10*ROW('Water Data'!I149))="","",OFFSET('Water Data'!$I$29,0,10*ROW('Water Data'!I149)))</f>
        <v/>
      </c>
      <c r="CK155" s="353" t="str">
        <f ca="1">+IF(OFFSET('Sanitation Data'!$D$28,0,10*ROW('Sanitation Data'!D149))="","",OFFSET('Sanitation Data'!$D$28,0,10*ROW('Sanitation Data'!D149)))</f>
        <v/>
      </c>
      <c r="CL155" s="353" t="str">
        <f ca="1">+IF(OFFSET('Sanitation Data'!$D$29,0,10*ROW('Sanitation Data'!D149))="","",OFFSET('Sanitation Data'!$D$29,0,10*ROW('Sanitation Data'!D149)))</f>
        <v/>
      </c>
      <c r="CM155" s="353" t="str">
        <f ca="1">+IF(OFFSET('Sanitation Data'!$D$30,0,10*ROW('Sanitation Data'!D149))="","",OFFSET('Sanitation Data'!$D$30,0,10*ROW('Sanitation Data'!D149)))</f>
        <v/>
      </c>
      <c r="CN155" s="353" t="str">
        <f ca="1">+IF(OFFSET('Sanitation Data'!$D$31,0,10*ROW('Sanitation Data'!D149))="","",OFFSET('Sanitation Data'!$D$31,0,10*ROW('Sanitation Data'!D149)))</f>
        <v/>
      </c>
      <c r="CO155" s="353" t="str">
        <f ca="1">+IF(OFFSET('Sanitation Data'!$D$32,0,10*ROW('Sanitation Data'!D149))="","",OFFSET('Sanitation Data'!$D$32,0,10*ROW('Sanitation Data'!D149)))</f>
        <v/>
      </c>
      <c r="CP155" s="353" t="str">
        <f ca="1">+IF(OFFSET('Sanitation Data'!$E$28,0,10*ROW('Sanitation Data'!E149))="","",OFFSET('Sanitation Data'!$E$28,0,10*ROW('Sanitation Data'!E149)))</f>
        <v/>
      </c>
      <c r="CQ155" s="353" t="str">
        <f ca="1">+IF(OFFSET('Sanitation Data'!$E$29,0,10*ROW('Sanitation Data'!E149))="","",OFFSET('Sanitation Data'!$E$29,0,10*ROW('Sanitation Data'!E149)))</f>
        <v/>
      </c>
      <c r="CR155" s="353" t="str">
        <f ca="1">+IF(OFFSET('Sanitation Data'!$E$30,0,10*ROW('Sanitation Data'!E149))="","",OFFSET('Sanitation Data'!$E$30,0,10*ROW('Sanitation Data'!E149)))</f>
        <v/>
      </c>
      <c r="CS155" s="353" t="str">
        <f ca="1">+IF(OFFSET('Sanitation Data'!$E$31,0,10*ROW('Sanitation Data'!E149))="","",OFFSET('Sanitation Data'!$E$31,0,10*ROW('Sanitation Data'!E149)))</f>
        <v/>
      </c>
      <c r="CT155" s="353" t="str">
        <f ca="1">+IF(OFFSET('Sanitation Data'!$E$32,0,10*ROW('Sanitation Data'!E149))="","",OFFSET('Sanitation Data'!$E$32,0,10*ROW('Sanitation Data'!E149)))</f>
        <v/>
      </c>
      <c r="CU155" s="353" t="str">
        <f ca="1">+IF(OFFSET('Sanitation Data'!$F$28,0,10*ROW('Sanitation Data'!F149))="","",OFFSET('Sanitation Data'!$F$28,0,10*ROW('Sanitation Data'!F149)))</f>
        <v/>
      </c>
      <c r="CV155" s="353" t="str">
        <f ca="1">+IF(OFFSET('Sanitation Data'!$F$29,0,10*ROW('Sanitation Data'!F149))="","",OFFSET('Sanitation Data'!$F$29,0,10*ROW('Sanitation Data'!F149)))</f>
        <v/>
      </c>
      <c r="CW155" s="353" t="str">
        <f ca="1">+IF(OFFSET('Sanitation Data'!$F$30,0,10*ROW('Sanitation Data'!F149))="","",OFFSET('Sanitation Data'!$F$30,0,10*ROW('Sanitation Data'!F149)))</f>
        <v/>
      </c>
      <c r="CX155" s="353" t="str">
        <f ca="1">+IF(OFFSET('Sanitation Data'!$F$31,0,10*ROW('Sanitation Data'!F149))="","",OFFSET('Sanitation Data'!$F$31,0,10*ROW('Sanitation Data'!F149)))</f>
        <v/>
      </c>
      <c r="CY155" s="353" t="str">
        <f ca="1">+IF(OFFSET('Sanitation Data'!$F$32,0,10*ROW('Sanitation Data'!F149))="","",OFFSET('Sanitation Data'!$F$32,0,10*ROW('Sanitation Data'!F149)))</f>
        <v/>
      </c>
      <c r="CZ155" s="353" t="str">
        <f ca="1">+IF(OFFSET('Sanitation Data'!$G$28,0,10*ROW('Sanitation Data'!G149))="","",OFFSET('Sanitation Data'!$G$28,0,10*ROW('Sanitation Data'!G149)))</f>
        <v/>
      </c>
      <c r="DA155" s="353" t="str">
        <f ca="1">+IF(OFFSET('Sanitation Data'!$G$29,0,10*ROW('Sanitation Data'!G149))="","",OFFSET('Sanitation Data'!$G$29,0,10*ROW('Sanitation Data'!G149)))</f>
        <v/>
      </c>
      <c r="DB155" s="353" t="str">
        <f ca="1">+IF(OFFSET('Sanitation Data'!$G$30,0,10*ROW('Sanitation Data'!G149))="","",OFFSET('Sanitation Data'!$G$30,0,10*ROW('Sanitation Data'!G149)))</f>
        <v/>
      </c>
      <c r="DC155" s="353" t="str">
        <f ca="1">+IF(OFFSET('Sanitation Data'!$G$31,0,10*ROW('Sanitation Data'!G149))="","",OFFSET('Sanitation Data'!$G$31,0,10*ROW('Sanitation Data'!G149)))</f>
        <v/>
      </c>
      <c r="DD155" s="353" t="str">
        <f ca="1">+IF(OFFSET('Sanitation Data'!$G$32,0,10*ROW('Sanitation Data'!G149))="","",OFFSET('Sanitation Data'!$G$32,0,10*ROW('Sanitation Data'!G149)))</f>
        <v/>
      </c>
      <c r="DE155" s="353" t="str">
        <f ca="1">+IF(OFFSET('Sanitation Data'!$H$28,0,10*ROW('Sanitation Data'!H149))="","",OFFSET('Sanitation Data'!$H$28,0,10*ROW('Sanitation Data'!H149)))</f>
        <v/>
      </c>
      <c r="DF155" s="353" t="str">
        <f ca="1">+IF(OFFSET('Sanitation Data'!$H$29,0,10*ROW('Sanitation Data'!H149))="","",OFFSET('Sanitation Data'!$H$29,0,10*ROW('Sanitation Data'!H149)))</f>
        <v/>
      </c>
      <c r="DG155" s="353" t="str">
        <f ca="1">+IF(OFFSET('Sanitation Data'!$H$30,0,10*ROW('Sanitation Data'!H149))="","",OFFSET('Sanitation Data'!$H$30,0,10*ROW('Sanitation Data'!H149)))</f>
        <v/>
      </c>
      <c r="DH155" s="353" t="str">
        <f ca="1">+IF(OFFSET('Sanitation Data'!$H$31,0,10*ROW('Sanitation Data'!H149))="","",OFFSET('Sanitation Data'!$H$31,0,10*ROW('Sanitation Data'!H149)))</f>
        <v/>
      </c>
      <c r="DI155" s="353" t="str">
        <f ca="1">+IF(OFFSET('Sanitation Data'!$H$32,0,10*ROW('Sanitation Data'!H149))="","",OFFSET('Sanitation Data'!$H$32,0,10*ROW('Sanitation Data'!H149)))</f>
        <v/>
      </c>
      <c r="DJ155" s="353" t="str">
        <f ca="1">+IF(OFFSET('Sanitation Data'!$I$28,0,10*ROW('Sanitation Data'!I149))="","",OFFSET('Sanitation Data'!$I$28,0,10*ROW('Sanitation Data'!I149)))</f>
        <v/>
      </c>
      <c r="DK155" s="353" t="str">
        <f ca="1">+IF(OFFSET('Sanitation Data'!$I$29,0,10*ROW('Sanitation Data'!I149))="","",OFFSET('Sanitation Data'!$I$29,0,10*ROW('Sanitation Data'!I149)))</f>
        <v/>
      </c>
      <c r="DL155" s="353" t="str">
        <f ca="1">+IF(OFFSET('Sanitation Data'!$I$30,0,10*ROW('Sanitation Data'!I149))="","",OFFSET('Sanitation Data'!$I$30,0,10*ROW('Sanitation Data'!I149)))</f>
        <v/>
      </c>
      <c r="DM155" s="353" t="str">
        <f ca="1">+IF(OFFSET('Sanitation Data'!$I$31,0,10*ROW('Sanitation Data'!I149))="","",OFFSET('Sanitation Data'!$I$31,0,10*ROW('Sanitation Data'!I149)))</f>
        <v/>
      </c>
      <c r="DN155" s="353" t="str">
        <f ca="1">+IF(OFFSET('Sanitation Data'!$I$32,0,10*ROW('Sanitation Data'!I149))="","",OFFSET('Sanitation Data'!$I$32,0,10*ROW('Sanitation Data'!I149)))</f>
        <v/>
      </c>
      <c r="DO155" s="353" t="str">
        <f ca="1">+IF(OFFSET('Hygiene Data'!$D$11,0,10*ROW('Hygiene Data'!D149))="","",OFFSET('Hygiene Data'!$D$11,0,10*ROW('Hygiene Data'!D149)))</f>
        <v/>
      </c>
      <c r="DP155" s="353" t="str">
        <f ca="1">+IF(OFFSET('Hygiene Data'!$D$12,0,10*ROW('Hygiene Data'!D149))="","",OFFSET('Hygiene Data'!$D$12,0,10*ROW('Hygiene Data'!D149)))</f>
        <v/>
      </c>
      <c r="DQ155" s="353" t="str">
        <f ca="1">+IF(OFFSET('Hygiene Data'!$D$13,0,10*ROW('Hygiene Data'!D149))="","",OFFSET('Hygiene Data'!$D$13,0,10*ROW('Hygiene Data'!D149)))</f>
        <v/>
      </c>
      <c r="DR155" s="353" t="str">
        <f ca="1">+IF(OFFSET('Hygiene Data'!$E$11,0,10*ROW('Hygiene Data'!E149))="","",OFFSET('Hygiene Data'!$E$11,0,10*ROW('Hygiene Data'!E149)))</f>
        <v/>
      </c>
      <c r="DS155" s="353" t="str">
        <f ca="1">+IF(OFFSET('Hygiene Data'!$E$12,0,10*ROW('Hygiene Data'!E149))="","",OFFSET('Hygiene Data'!$E$12,0,10*ROW('Hygiene Data'!E149)))</f>
        <v/>
      </c>
      <c r="DT155" s="353" t="str">
        <f ca="1">+IF(OFFSET('Hygiene Data'!$E$13,0,10*ROW('Hygiene Data'!E149))="","",OFFSET('Hygiene Data'!$E$13,0,10*ROW('Hygiene Data'!E149)))</f>
        <v/>
      </c>
      <c r="DU155" s="353" t="str">
        <f ca="1">+IF(OFFSET('Hygiene Data'!$F$11,0,10*ROW('Hygiene Data'!F149))="","",OFFSET('Hygiene Data'!$F$11,0,10*ROW('Hygiene Data'!F149)))</f>
        <v/>
      </c>
      <c r="DV155" s="353" t="str">
        <f ca="1">+IF(OFFSET('Hygiene Data'!$F$12,0,10*ROW('Hygiene Data'!F149))="","",OFFSET('Hygiene Data'!$F$12,0,10*ROW('Hygiene Data'!F149)))</f>
        <v/>
      </c>
      <c r="DW155" s="353" t="str">
        <f ca="1">+IF(OFFSET('Hygiene Data'!$F$13,0,10*ROW('Hygiene Data'!F149))="","",OFFSET('Hygiene Data'!$F$13,0,10*ROW('Hygiene Data'!F149)))</f>
        <v/>
      </c>
      <c r="DX155" s="353" t="str">
        <f ca="1">+IF(OFFSET('Hygiene Data'!$G$11,0,10*ROW('Hygiene Data'!G149))="","",OFFSET('Hygiene Data'!$G$11,0,10*ROW('Hygiene Data'!G149)))</f>
        <v/>
      </c>
      <c r="DY155" s="353" t="str">
        <f ca="1">+IF(OFFSET('Hygiene Data'!$G$12,0,10*ROW('Hygiene Data'!G149))="","",OFFSET('Hygiene Data'!$G$12,0,10*ROW('Hygiene Data'!G149)))</f>
        <v/>
      </c>
      <c r="DZ155" s="353" t="str">
        <f ca="1">+IF(OFFSET('Hygiene Data'!$G$13,0,10*ROW('Hygiene Data'!G149))="","",OFFSET('Hygiene Data'!$G$13,0,10*ROW('Hygiene Data'!G149)))</f>
        <v/>
      </c>
      <c r="EA155" s="353" t="str">
        <f ca="1">+IF(OFFSET('Hygiene Data'!$H$11,0,10*ROW('Hygiene Data'!H149))="","",OFFSET('Hygiene Data'!$H$11,0,10*ROW('Hygiene Data'!H149)))</f>
        <v/>
      </c>
      <c r="EB155" s="353" t="str">
        <f ca="1">+IF(OFFSET('Hygiene Data'!$H$12,0,10*ROW('Hygiene Data'!H149))="","",OFFSET('Hygiene Data'!$H$12,0,10*ROW('Hygiene Data'!H149)))</f>
        <v/>
      </c>
      <c r="EC155" s="353" t="str">
        <f ca="1">+IF(OFFSET('Hygiene Data'!$H$13,0,10*ROW('Hygiene Data'!H149))="","",OFFSET('Hygiene Data'!$H$13,0,10*ROW('Hygiene Data'!H149)))</f>
        <v/>
      </c>
      <c r="ED155" s="353" t="str">
        <f ca="1">+IF(OFFSET('Hygiene Data'!$I$11,0,10*ROW('Hygiene Data'!I149))="","",OFFSET('Hygiene Data'!$I$11,0,10*ROW('Hygiene Data'!I149)))</f>
        <v/>
      </c>
      <c r="EE155" s="353" t="str">
        <f ca="1">+IF(OFFSET('Hygiene Data'!$I$12,0,10*ROW('Hygiene Data'!I149))="","",OFFSET('Hygiene Data'!$I$12,0,10*ROW('Hygiene Data'!I149)))</f>
        <v/>
      </c>
      <c r="EF155" s="353" t="str">
        <f ca="1">+IF(OFFSET('Hygiene Data'!$I$13,0,10*ROW('Hygiene Data'!I149))="","",OFFSET('Hygiene Data'!$I$13,0,10*ROW('Hygiene Data'!I149)))</f>
        <v/>
      </c>
    </row>
    <row r="156" spans="1:136" x14ac:dyDescent="0.25">
      <c r="A156" s="462" t="str">
        <f ca="1">+IF(OFFSET('Water Data'!$B$2,0,10*ROW('Water Data'!E150))="","",OFFSET('Water Data'!$B$2,0,10*ROW('Water Data'!E150)))</f>
        <v/>
      </c>
      <c r="B156" s="46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89" t="str">
        <f t="shared" ca="1" si="2"/>
        <v/>
      </c>
      <c r="D156" s="49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6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3" t="str">
        <f ca="1">+IF(OFFSET('Water Data'!$D$27,0,10*ROW('Water Data'!D150))="","",OFFSET('Water Data'!$D$27,0,10*ROW('Water Data'!D150)))</f>
        <v/>
      </c>
      <c r="BT156" s="353" t="str">
        <f ca="1">+IF(OFFSET('Water Data'!$D$28,0,10*ROW('Water Data'!D150))="","",OFFSET('Water Data'!$D$28,0,10*ROW('Water Data'!D150)))</f>
        <v/>
      </c>
      <c r="BU156" s="353" t="str">
        <f ca="1">+IF(OFFSET('Water Data'!$D$29,0,10*ROW('Water Data'!D150))="","",OFFSET('Water Data'!$D$29,0,10*ROW('Water Data'!D150)))</f>
        <v/>
      </c>
      <c r="BV156" s="353" t="str">
        <f ca="1">+IF(OFFSET('Water Data'!$E$27,0,10*ROW('Water Data'!E150))="","",OFFSET('Water Data'!$E$27,0,10*ROW('Water Data'!E150)))</f>
        <v/>
      </c>
      <c r="BW156" s="353" t="str">
        <f ca="1">+IF(OFFSET('Water Data'!$E$28,0,10*ROW('Water Data'!E150))="","",OFFSET('Water Data'!$E$28,0,10*ROW('Water Data'!E150)))</f>
        <v/>
      </c>
      <c r="BX156" s="353" t="str">
        <f ca="1">+IF(OFFSET('Water Data'!$E$29,0,10*ROW('Water Data'!E150))="","",OFFSET('Water Data'!$E$29,0,10*ROW('Water Data'!E150)))</f>
        <v/>
      </c>
      <c r="BY156" s="353" t="str">
        <f ca="1">+IF(OFFSET('Water Data'!$F$27,0,10*ROW('Water Data'!F150))="","",OFFSET('Water Data'!$F$27,0,10*ROW('Water Data'!F150)))</f>
        <v/>
      </c>
      <c r="BZ156" s="353" t="str">
        <f ca="1">+IF(OFFSET('Water Data'!$F$28,0,10*ROW('Water Data'!F150))="","",OFFSET('Water Data'!$F$28,0,10*ROW('Water Data'!F150)))</f>
        <v/>
      </c>
      <c r="CA156" s="353" t="str">
        <f ca="1">+IF(OFFSET('Water Data'!$F$29,0,10*ROW('Water Data'!F150))="","",OFFSET('Water Data'!$F$29,0,10*ROW('Water Data'!F150)))</f>
        <v/>
      </c>
      <c r="CB156" s="353" t="str">
        <f ca="1">+IF(OFFSET('Water Data'!$G$27,0,10*ROW('Water Data'!G150))="","",OFFSET('Water Data'!$G$27,0,10*ROW('Water Data'!G150)))</f>
        <v/>
      </c>
      <c r="CC156" s="353" t="str">
        <f ca="1">+IF(OFFSET('Water Data'!$G$28,0,10*ROW('Water Data'!G150))="","",OFFSET('Water Data'!$G$28,0,10*ROW('Water Data'!G150)))</f>
        <v/>
      </c>
      <c r="CD156" s="353" t="str">
        <f ca="1">+IF(OFFSET('Water Data'!$G$29,0,10*ROW('Water Data'!G150))="","",OFFSET('Water Data'!$G$29,0,10*ROW('Water Data'!G150)))</f>
        <v/>
      </c>
      <c r="CE156" s="353" t="str">
        <f ca="1">+IF(OFFSET('Water Data'!$H$27,0,10*ROW('Water Data'!H150))="","",OFFSET('Water Data'!$H$27,0,10*ROW('Water Data'!H150)))</f>
        <v/>
      </c>
      <c r="CF156" s="353" t="str">
        <f ca="1">+IF(OFFSET('Water Data'!$H$28,0,10*ROW('Water Data'!H150))="","",OFFSET('Water Data'!$H$28,0,10*ROW('Water Data'!H150)))</f>
        <v/>
      </c>
      <c r="CG156" s="353" t="str">
        <f ca="1">+IF(OFFSET('Water Data'!$H$29,0,10*ROW('Water Data'!H150))="","",OFFSET('Water Data'!$H$29,0,10*ROW('Water Data'!H150)))</f>
        <v/>
      </c>
      <c r="CH156" s="353" t="str">
        <f ca="1">+IF(OFFSET('Water Data'!$I$27,0,10*ROW('Water Data'!I150))="","",OFFSET('Water Data'!$I$27,0,10*ROW('Water Data'!I150)))</f>
        <v/>
      </c>
      <c r="CI156" s="353" t="str">
        <f ca="1">+IF(OFFSET('Water Data'!$I$28,0,10*ROW('Water Data'!I150))="","",OFFSET('Water Data'!$I$28,0,10*ROW('Water Data'!I150)))</f>
        <v/>
      </c>
      <c r="CJ156" s="353" t="str">
        <f ca="1">+IF(OFFSET('Water Data'!$I$29,0,10*ROW('Water Data'!I150))="","",OFFSET('Water Data'!$I$29,0,10*ROW('Water Data'!I150)))</f>
        <v/>
      </c>
      <c r="CK156" s="353" t="str">
        <f ca="1">+IF(OFFSET('Sanitation Data'!$D$28,0,10*ROW('Sanitation Data'!D150))="","",OFFSET('Sanitation Data'!$D$28,0,10*ROW('Sanitation Data'!D150)))</f>
        <v/>
      </c>
      <c r="CL156" s="353" t="str">
        <f ca="1">+IF(OFFSET('Sanitation Data'!$D$29,0,10*ROW('Sanitation Data'!D150))="","",OFFSET('Sanitation Data'!$D$29,0,10*ROW('Sanitation Data'!D150)))</f>
        <v/>
      </c>
      <c r="CM156" s="353" t="str">
        <f ca="1">+IF(OFFSET('Sanitation Data'!$D$30,0,10*ROW('Sanitation Data'!D150))="","",OFFSET('Sanitation Data'!$D$30,0,10*ROW('Sanitation Data'!D150)))</f>
        <v/>
      </c>
      <c r="CN156" s="353" t="str">
        <f ca="1">+IF(OFFSET('Sanitation Data'!$D$31,0,10*ROW('Sanitation Data'!D150))="","",OFFSET('Sanitation Data'!$D$31,0,10*ROW('Sanitation Data'!D150)))</f>
        <v/>
      </c>
      <c r="CO156" s="353" t="str">
        <f ca="1">+IF(OFFSET('Sanitation Data'!$D$32,0,10*ROW('Sanitation Data'!D150))="","",OFFSET('Sanitation Data'!$D$32,0,10*ROW('Sanitation Data'!D150)))</f>
        <v/>
      </c>
      <c r="CP156" s="353" t="str">
        <f ca="1">+IF(OFFSET('Sanitation Data'!$E$28,0,10*ROW('Sanitation Data'!E150))="","",OFFSET('Sanitation Data'!$E$28,0,10*ROW('Sanitation Data'!E150)))</f>
        <v/>
      </c>
      <c r="CQ156" s="353" t="str">
        <f ca="1">+IF(OFFSET('Sanitation Data'!$E$29,0,10*ROW('Sanitation Data'!E150))="","",OFFSET('Sanitation Data'!$E$29,0,10*ROW('Sanitation Data'!E150)))</f>
        <v/>
      </c>
      <c r="CR156" s="353" t="str">
        <f ca="1">+IF(OFFSET('Sanitation Data'!$E$30,0,10*ROW('Sanitation Data'!E150))="","",OFFSET('Sanitation Data'!$E$30,0,10*ROW('Sanitation Data'!E150)))</f>
        <v/>
      </c>
      <c r="CS156" s="353" t="str">
        <f ca="1">+IF(OFFSET('Sanitation Data'!$E$31,0,10*ROW('Sanitation Data'!E150))="","",OFFSET('Sanitation Data'!$E$31,0,10*ROW('Sanitation Data'!E150)))</f>
        <v/>
      </c>
      <c r="CT156" s="353" t="str">
        <f ca="1">+IF(OFFSET('Sanitation Data'!$E$32,0,10*ROW('Sanitation Data'!E150))="","",OFFSET('Sanitation Data'!$E$32,0,10*ROW('Sanitation Data'!E150)))</f>
        <v/>
      </c>
      <c r="CU156" s="353" t="str">
        <f ca="1">+IF(OFFSET('Sanitation Data'!$F$28,0,10*ROW('Sanitation Data'!F150))="","",OFFSET('Sanitation Data'!$F$28,0,10*ROW('Sanitation Data'!F150)))</f>
        <v/>
      </c>
      <c r="CV156" s="353" t="str">
        <f ca="1">+IF(OFFSET('Sanitation Data'!$F$29,0,10*ROW('Sanitation Data'!F150))="","",OFFSET('Sanitation Data'!$F$29,0,10*ROW('Sanitation Data'!F150)))</f>
        <v/>
      </c>
      <c r="CW156" s="353" t="str">
        <f ca="1">+IF(OFFSET('Sanitation Data'!$F$30,0,10*ROW('Sanitation Data'!F150))="","",OFFSET('Sanitation Data'!$F$30,0,10*ROW('Sanitation Data'!F150)))</f>
        <v/>
      </c>
      <c r="CX156" s="353" t="str">
        <f ca="1">+IF(OFFSET('Sanitation Data'!$F$31,0,10*ROW('Sanitation Data'!F150))="","",OFFSET('Sanitation Data'!$F$31,0,10*ROW('Sanitation Data'!F150)))</f>
        <v/>
      </c>
      <c r="CY156" s="353" t="str">
        <f ca="1">+IF(OFFSET('Sanitation Data'!$F$32,0,10*ROW('Sanitation Data'!F150))="","",OFFSET('Sanitation Data'!$F$32,0,10*ROW('Sanitation Data'!F150)))</f>
        <v/>
      </c>
      <c r="CZ156" s="353" t="str">
        <f ca="1">+IF(OFFSET('Sanitation Data'!$G$28,0,10*ROW('Sanitation Data'!G150))="","",OFFSET('Sanitation Data'!$G$28,0,10*ROW('Sanitation Data'!G150)))</f>
        <v/>
      </c>
      <c r="DA156" s="353" t="str">
        <f ca="1">+IF(OFFSET('Sanitation Data'!$G$29,0,10*ROW('Sanitation Data'!G150))="","",OFFSET('Sanitation Data'!$G$29,0,10*ROW('Sanitation Data'!G150)))</f>
        <v/>
      </c>
      <c r="DB156" s="353" t="str">
        <f ca="1">+IF(OFFSET('Sanitation Data'!$G$30,0,10*ROW('Sanitation Data'!G150))="","",OFFSET('Sanitation Data'!$G$30,0,10*ROW('Sanitation Data'!G150)))</f>
        <v/>
      </c>
      <c r="DC156" s="353" t="str">
        <f ca="1">+IF(OFFSET('Sanitation Data'!$G$31,0,10*ROW('Sanitation Data'!G150))="","",OFFSET('Sanitation Data'!$G$31,0,10*ROW('Sanitation Data'!G150)))</f>
        <v/>
      </c>
      <c r="DD156" s="353" t="str">
        <f ca="1">+IF(OFFSET('Sanitation Data'!$G$32,0,10*ROW('Sanitation Data'!G150))="","",OFFSET('Sanitation Data'!$G$32,0,10*ROW('Sanitation Data'!G150)))</f>
        <v/>
      </c>
      <c r="DE156" s="353" t="str">
        <f ca="1">+IF(OFFSET('Sanitation Data'!$H$28,0,10*ROW('Sanitation Data'!H150))="","",OFFSET('Sanitation Data'!$H$28,0,10*ROW('Sanitation Data'!H150)))</f>
        <v/>
      </c>
      <c r="DF156" s="353" t="str">
        <f ca="1">+IF(OFFSET('Sanitation Data'!$H$29,0,10*ROW('Sanitation Data'!H150))="","",OFFSET('Sanitation Data'!$H$29,0,10*ROW('Sanitation Data'!H150)))</f>
        <v/>
      </c>
      <c r="DG156" s="353" t="str">
        <f ca="1">+IF(OFFSET('Sanitation Data'!$H$30,0,10*ROW('Sanitation Data'!H150))="","",OFFSET('Sanitation Data'!$H$30,0,10*ROW('Sanitation Data'!H150)))</f>
        <v/>
      </c>
      <c r="DH156" s="353" t="str">
        <f ca="1">+IF(OFFSET('Sanitation Data'!$H$31,0,10*ROW('Sanitation Data'!H150))="","",OFFSET('Sanitation Data'!$H$31,0,10*ROW('Sanitation Data'!H150)))</f>
        <v/>
      </c>
      <c r="DI156" s="353" t="str">
        <f ca="1">+IF(OFFSET('Sanitation Data'!$H$32,0,10*ROW('Sanitation Data'!H150))="","",OFFSET('Sanitation Data'!$H$32,0,10*ROW('Sanitation Data'!H150)))</f>
        <v/>
      </c>
      <c r="DJ156" s="353" t="str">
        <f ca="1">+IF(OFFSET('Sanitation Data'!$I$28,0,10*ROW('Sanitation Data'!I150))="","",OFFSET('Sanitation Data'!$I$28,0,10*ROW('Sanitation Data'!I150)))</f>
        <v/>
      </c>
      <c r="DK156" s="353" t="str">
        <f ca="1">+IF(OFFSET('Sanitation Data'!$I$29,0,10*ROW('Sanitation Data'!I150))="","",OFFSET('Sanitation Data'!$I$29,0,10*ROW('Sanitation Data'!I150)))</f>
        <v/>
      </c>
      <c r="DL156" s="353" t="str">
        <f ca="1">+IF(OFFSET('Sanitation Data'!$I$30,0,10*ROW('Sanitation Data'!I150))="","",OFFSET('Sanitation Data'!$I$30,0,10*ROW('Sanitation Data'!I150)))</f>
        <v/>
      </c>
      <c r="DM156" s="353" t="str">
        <f ca="1">+IF(OFFSET('Sanitation Data'!$I$31,0,10*ROW('Sanitation Data'!I150))="","",OFFSET('Sanitation Data'!$I$31,0,10*ROW('Sanitation Data'!I150)))</f>
        <v/>
      </c>
      <c r="DN156" s="353" t="str">
        <f ca="1">+IF(OFFSET('Sanitation Data'!$I$32,0,10*ROW('Sanitation Data'!I150))="","",OFFSET('Sanitation Data'!$I$32,0,10*ROW('Sanitation Data'!I150)))</f>
        <v/>
      </c>
      <c r="DO156" s="353" t="str">
        <f ca="1">+IF(OFFSET('Hygiene Data'!$D$11,0,10*ROW('Hygiene Data'!D150))="","",OFFSET('Hygiene Data'!$D$11,0,10*ROW('Hygiene Data'!D150)))</f>
        <v/>
      </c>
      <c r="DP156" s="353" t="str">
        <f ca="1">+IF(OFFSET('Hygiene Data'!$D$12,0,10*ROW('Hygiene Data'!D150))="","",OFFSET('Hygiene Data'!$D$12,0,10*ROW('Hygiene Data'!D150)))</f>
        <v/>
      </c>
      <c r="DQ156" s="353" t="str">
        <f ca="1">+IF(OFFSET('Hygiene Data'!$D$13,0,10*ROW('Hygiene Data'!D150))="","",OFFSET('Hygiene Data'!$D$13,0,10*ROW('Hygiene Data'!D150)))</f>
        <v/>
      </c>
      <c r="DR156" s="353" t="str">
        <f ca="1">+IF(OFFSET('Hygiene Data'!$E$11,0,10*ROW('Hygiene Data'!E150))="","",OFFSET('Hygiene Data'!$E$11,0,10*ROW('Hygiene Data'!E150)))</f>
        <v/>
      </c>
      <c r="DS156" s="353" t="str">
        <f ca="1">+IF(OFFSET('Hygiene Data'!$E$12,0,10*ROW('Hygiene Data'!E150))="","",OFFSET('Hygiene Data'!$E$12,0,10*ROW('Hygiene Data'!E150)))</f>
        <v/>
      </c>
      <c r="DT156" s="353" t="str">
        <f ca="1">+IF(OFFSET('Hygiene Data'!$E$13,0,10*ROW('Hygiene Data'!E150))="","",OFFSET('Hygiene Data'!$E$13,0,10*ROW('Hygiene Data'!E150)))</f>
        <v/>
      </c>
      <c r="DU156" s="353" t="str">
        <f ca="1">+IF(OFFSET('Hygiene Data'!$F$11,0,10*ROW('Hygiene Data'!F150))="","",OFFSET('Hygiene Data'!$F$11,0,10*ROW('Hygiene Data'!F150)))</f>
        <v/>
      </c>
      <c r="DV156" s="353" t="str">
        <f ca="1">+IF(OFFSET('Hygiene Data'!$F$12,0,10*ROW('Hygiene Data'!F150))="","",OFFSET('Hygiene Data'!$F$12,0,10*ROW('Hygiene Data'!F150)))</f>
        <v/>
      </c>
      <c r="DW156" s="353" t="str">
        <f ca="1">+IF(OFFSET('Hygiene Data'!$F$13,0,10*ROW('Hygiene Data'!F150))="","",OFFSET('Hygiene Data'!$F$13,0,10*ROW('Hygiene Data'!F150)))</f>
        <v/>
      </c>
      <c r="DX156" s="353" t="str">
        <f ca="1">+IF(OFFSET('Hygiene Data'!$G$11,0,10*ROW('Hygiene Data'!G150))="","",OFFSET('Hygiene Data'!$G$11,0,10*ROW('Hygiene Data'!G150)))</f>
        <v/>
      </c>
      <c r="DY156" s="353" t="str">
        <f ca="1">+IF(OFFSET('Hygiene Data'!$G$12,0,10*ROW('Hygiene Data'!G150))="","",OFFSET('Hygiene Data'!$G$12,0,10*ROW('Hygiene Data'!G150)))</f>
        <v/>
      </c>
      <c r="DZ156" s="353" t="str">
        <f ca="1">+IF(OFFSET('Hygiene Data'!$G$13,0,10*ROW('Hygiene Data'!G150))="","",OFFSET('Hygiene Data'!$G$13,0,10*ROW('Hygiene Data'!G150)))</f>
        <v/>
      </c>
      <c r="EA156" s="353" t="str">
        <f ca="1">+IF(OFFSET('Hygiene Data'!$H$11,0,10*ROW('Hygiene Data'!H150))="","",OFFSET('Hygiene Data'!$H$11,0,10*ROW('Hygiene Data'!H150)))</f>
        <v/>
      </c>
      <c r="EB156" s="353" t="str">
        <f ca="1">+IF(OFFSET('Hygiene Data'!$H$12,0,10*ROW('Hygiene Data'!H150))="","",OFFSET('Hygiene Data'!$H$12,0,10*ROW('Hygiene Data'!H150)))</f>
        <v/>
      </c>
      <c r="EC156" s="353" t="str">
        <f ca="1">+IF(OFFSET('Hygiene Data'!$H$13,0,10*ROW('Hygiene Data'!H150))="","",OFFSET('Hygiene Data'!$H$13,0,10*ROW('Hygiene Data'!H150)))</f>
        <v/>
      </c>
      <c r="ED156" s="353" t="str">
        <f ca="1">+IF(OFFSET('Hygiene Data'!$I$11,0,10*ROW('Hygiene Data'!I150))="","",OFFSET('Hygiene Data'!$I$11,0,10*ROW('Hygiene Data'!I150)))</f>
        <v/>
      </c>
      <c r="EE156" s="353" t="str">
        <f ca="1">+IF(OFFSET('Hygiene Data'!$I$12,0,10*ROW('Hygiene Data'!I150))="","",OFFSET('Hygiene Data'!$I$12,0,10*ROW('Hygiene Data'!I150)))</f>
        <v/>
      </c>
      <c r="EF156" s="353" t="str">
        <f ca="1">+IF(OFFSET('Hygiene Data'!$I$13,0,10*ROW('Hygiene Data'!I150))="","",OFFSET('Hygiene Data'!$I$13,0,10*ROW('Hygiene Data'!I150)))</f>
        <v/>
      </c>
    </row>
    <row r="157" spans="1:136" x14ac:dyDescent="0.25">
      <c r="A157" s="462" t="str">
        <f ca="1">+IF(OFFSET('Water Data'!$B$2,0,10*ROW('Water Data'!E151))="","",OFFSET('Water Data'!$B$2,0,10*ROW('Water Data'!E151)))</f>
        <v/>
      </c>
      <c r="B157" s="46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89" t="str">
        <f t="shared" ca="1" si="2"/>
        <v/>
      </c>
      <c r="D157" s="49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6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3" t="str">
        <f ca="1">+IF(OFFSET('Water Data'!$D$27,0,10*ROW('Water Data'!D151))="","",OFFSET('Water Data'!$D$27,0,10*ROW('Water Data'!D151)))</f>
        <v/>
      </c>
      <c r="BT157" s="353" t="str">
        <f ca="1">+IF(OFFSET('Water Data'!$D$28,0,10*ROW('Water Data'!D151))="","",OFFSET('Water Data'!$D$28,0,10*ROW('Water Data'!D151)))</f>
        <v/>
      </c>
      <c r="BU157" s="353" t="str">
        <f ca="1">+IF(OFFSET('Water Data'!$D$29,0,10*ROW('Water Data'!D151))="","",OFFSET('Water Data'!$D$29,0,10*ROW('Water Data'!D151)))</f>
        <v/>
      </c>
      <c r="BV157" s="353" t="str">
        <f ca="1">+IF(OFFSET('Water Data'!$E$27,0,10*ROW('Water Data'!E151))="","",OFFSET('Water Data'!$E$27,0,10*ROW('Water Data'!E151)))</f>
        <v/>
      </c>
      <c r="BW157" s="353" t="str">
        <f ca="1">+IF(OFFSET('Water Data'!$E$28,0,10*ROW('Water Data'!E151))="","",OFFSET('Water Data'!$E$28,0,10*ROW('Water Data'!E151)))</f>
        <v/>
      </c>
      <c r="BX157" s="353" t="str">
        <f ca="1">+IF(OFFSET('Water Data'!$E$29,0,10*ROW('Water Data'!E151))="","",OFFSET('Water Data'!$E$29,0,10*ROW('Water Data'!E151)))</f>
        <v/>
      </c>
      <c r="BY157" s="353" t="str">
        <f ca="1">+IF(OFFSET('Water Data'!$F$27,0,10*ROW('Water Data'!F151))="","",OFFSET('Water Data'!$F$27,0,10*ROW('Water Data'!F151)))</f>
        <v/>
      </c>
      <c r="BZ157" s="353" t="str">
        <f ca="1">+IF(OFFSET('Water Data'!$F$28,0,10*ROW('Water Data'!F151))="","",OFFSET('Water Data'!$F$28,0,10*ROW('Water Data'!F151)))</f>
        <v/>
      </c>
      <c r="CA157" s="353" t="str">
        <f ca="1">+IF(OFFSET('Water Data'!$F$29,0,10*ROW('Water Data'!F151))="","",OFFSET('Water Data'!$F$29,0,10*ROW('Water Data'!F151)))</f>
        <v/>
      </c>
      <c r="CB157" s="353" t="str">
        <f ca="1">+IF(OFFSET('Water Data'!$G$27,0,10*ROW('Water Data'!G151))="","",OFFSET('Water Data'!$G$27,0,10*ROW('Water Data'!G151)))</f>
        <v/>
      </c>
      <c r="CC157" s="353" t="str">
        <f ca="1">+IF(OFFSET('Water Data'!$G$28,0,10*ROW('Water Data'!G151))="","",OFFSET('Water Data'!$G$28,0,10*ROW('Water Data'!G151)))</f>
        <v/>
      </c>
      <c r="CD157" s="353" t="str">
        <f ca="1">+IF(OFFSET('Water Data'!$G$29,0,10*ROW('Water Data'!G151))="","",OFFSET('Water Data'!$G$29,0,10*ROW('Water Data'!G151)))</f>
        <v/>
      </c>
      <c r="CE157" s="353" t="str">
        <f ca="1">+IF(OFFSET('Water Data'!$H$27,0,10*ROW('Water Data'!H151))="","",OFFSET('Water Data'!$H$27,0,10*ROW('Water Data'!H151)))</f>
        <v/>
      </c>
      <c r="CF157" s="353" t="str">
        <f ca="1">+IF(OFFSET('Water Data'!$H$28,0,10*ROW('Water Data'!H151))="","",OFFSET('Water Data'!$H$28,0,10*ROW('Water Data'!H151)))</f>
        <v/>
      </c>
      <c r="CG157" s="353" t="str">
        <f ca="1">+IF(OFFSET('Water Data'!$H$29,0,10*ROW('Water Data'!H151))="","",OFFSET('Water Data'!$H$29,0,10*ROW('Water Data'!H151)))</f>
        <v/>
      </c>
      <c r="CH157" s="353" t="str">
        <f ca="1">+IF(OFFSET('Water Data'!$I$27,0,10*ROW('Water Data'!I151))="","",OFFSET('Water Data'!$I$27,0,10*ROW('Water Data'!I151)))</f>
        <v/>
      </c>
      <c r="CI157" s="353" t="str">
        <f ca="1">+IF(OFFSET('Water Data'!$I$28,0,10*ROW('Water Data'!I151))="","",OFFSET('Water Data'!$I$28,0,10*ROW('Water Data'!I151)))</f>
        <v/>
      </c>
      <c r="CJ157" s="353" t="str">
        <f ca="1">+IF(OFFSET('Water Data'!$I$29,0,10*ROW('Water Data'!I151))="","",OFFSET('Water Data'!$I$29,0,10*ROW('Water Data'!I151)))</f>
        <v/>
      </c>
      <c r="CK157" s="353" t="str">
        <f ca="1">+IF(OFFSET('Sanitation Data'!$D$28,0,10*ROW('Sanitation Data'!D151))="","",OFFSET('Sanitation Data'!$D$28,0,10*ROW('Sanitation Data'!D151)))</f>
        <v/>
      </c>
      <c r="CL157" s="353" t="str">
        <f ca="1">+IF(OFFSET('Sanitation Data'!$D$29,0,10*ROW('Sanitation Data'!D151))="","",OFFSET('Sanitation Data'!$D$29,0,10*ROW('Sanitation Data'!D151)))</f>
        <v/>
      </c>
      <c r="CM157" s="353" t="str">
        <f ca="1">+IF(OFFSET('Sanitation Data'!$D$30,0,10*ROW('Sanitation Data'!D151))="","",OFFSET('Sanitation Data'!$D$30,0,10*ROW('Sanitation Data'!D151)))</f>
        <v/>
      </c>
      <c r="CN157" s="353" t="str">
        <f ca="1">+IF(OFFSET('Sanitation Data'!$D$31,0,10*ROW('Sanitation Data'!D151))="","",OFFSET('Sanitation Data'!$D$31,0,10*ROW('Sanitation Data'!D151)))</f>
        <v/>
      </c>
      <c r="CO157" s="353" t="str">
        <f ca="1">+IF(OFFSET('Sanitation Data'!$D$32,0,10*ROW('Sanitation Data'!D151))="","",OFFSET('Sanitation Data'!$D$32,0,10*ROW('Sanitation Data'!D151)))</f>
        <v/>
      </c>
      <c r="CP157" s="353" t="str">
        <f ca="1">+IF(OFFSET('Sanitation Data'!$E$28,0,10*ROW('Sanitation Data'!E151))="","",OFFSET('Sanitation Data'!$E$28,0,10*ROW('Sanitation Data'!E151)))</f>
        <v/>
      </c>
      <c r="CQ157" s="353" t="str">
        <f ca="1">+IF(OFFSET('Sanitation Data'!$E$29,0,10*ROW('Sanitation Data'!E151))="","",OFFSET('Sanitation Data'!$E$29,0,10*ROW('Sanitation Data'!E151)))</f>
        <v/>
      </c>
      <c r="CR157" s="353" t="str">
        <f ca="1">+IF(OFFSET('Sanitation Data'!$E$30,0,10*ROW('Sanitation Data'!E151))="","",OFFSET('Sanitation Data'!$E$30,0,10*ROW('Sanitation Data'!E151)))</f>
        <v/>
      </c>
      <c r="CS157" s="353" t="str">
        <f ca="1">+IF(OFFSET('Sanitation Data'!$E$31,0,10*ROW('Sanitation Data'!E151))="","",OFFSET('Sanitation Data'!$E$31,0,10*ROW('Sanitation Data'!E151)))</f>
        <v/>
      </c>
      <c r="CT157" s="353" t="str">
        <f ca="1">+IF(OFFSET('Sanitation Data'!$E$32,0,10*ROW('Sanitation Data'!E151))="","",OFFSET('Sanitation Data'!$E$32,0,10*ROW('Sanitation Data'!E151)))</f>
        <v/>
      </c>
      <c r="CU157" s="353" t="str">
        <f ca="1">+IF(OFFSET('Sanitation Data'!$F$28,0,10*ROW('Sanitation Data'!F151))="","",OFFSET('Sanitation Data'!$F$28,0,10*ROW('Sanitation Data'!F151)))</f>
        <v/>
      </c>
      <c r="CV157" s="353" t="str">
        <f ca="1">+IF(OFFSET('Sanitation Data'!$F$29,0,10*ROW('Sanitation Data'!F151))="","",OFFSET('Sanitation Data'!$F$29,0,10*ROW('Sanitation Data'!F151)))</f>
        <v/>
      </c>
      <c r="CW157" s="353" t="str">
        <f ca="1">+IF(OFFSET('Sanitation Data'!$F$30,0,10*ROW('Sanitation Data'!F151))="","",OFFSET('Sanitation Data'!$F$30,0,10*ROW('Sanitation Data'!F151)))</f>
        <v/>
      </c>
      <c r="CX157" s="353" t="str">
        <f ca="1">+IF(OFFSET('Sanitation Data'!$F$31,0,10*ROW('Sanitation Data'!F151))="","",OFFSET('Sanitation Data'!$F$31,0,10*ROW('Sanitation Data'!F151)))</f>
        <v/>
      </c>
      <c r="CY157" s="353" t="str">
        <f ca="1">+IF(OFFSET('Sanitation Data'!$F$32,0,10*ROW('Sanitation Data'!F151))="","",OFFSET('Sanitation Data'!$F$32,0,10*ROW('Sanitation Data'!F151)))</f>
        <v/>
      </c>
      <c r="CZ157" s="353" t="str">
        <f ca="1">+IF(OFFSET('Sanitation Data'!$G$28,0,10*ROW('Sanitation Data'!G151))="","",OFFSET('Sanitation Data'!$G$28,0,10*ROW('Sanitation Data'!G151)))</f>
        <v/>
      </c>
      <c r="DA157" s="353" t="str">
        <f ca="1">+IF(OFFSET('Sanitation Data'!$G$29,0,10*ROW('Sanitation Data'!G151))="","",OFFSET('Sanitation Data'!$G$29,0,10*ROW('Sanitation Data'!G151)))</f>
        <v/>
      </c>
      <c r="DB157" s="353" t="str">
        <f ca="1">+IF(OFFSET('Sanitation Data'!$G$30,0,10*ROW('Sanitation Data'!G151))="","",OFFSET('Sanitation Data'!$G$30,0,10*ROW('Sanitation Data'!G151)))</f>
        <v/>
      </c>
      <c r="DC157" s="353" t="str">
        <f ca="1">+IF(OFFSET('Sanitation Data'!$G$31,0,10*ROW('Sanitation Data'!G151))="","",OFFSET('Sanitation Data'!$G$31,0,10*ROW('Sanitation Data'!G151)))</f>
        <v/>
      </c>
      <c r="DD157" s="353" t="str">
        <f ca="1">+IF(OFFSET('Sanitation Data'!$G$32,0,10*ROW('Sanitation Data'!G151))="","",OFFSET('Sanitation Data'!$G$32,0,10*ROW('Sanitation Data'!G151)))</f>
        <v/>
      </c>
      <c r="DE157" s="353" t="str">
        <f ca="1">+IF(OFFSET('Sanitation Data'!$H$28,0,10*ROW('Sanitation Data'!H151))="","",OFFSET('Sanitation Data'!$H$28,0,10*ROW('Sanitation Data'!H151)))</f>
        <v/>
      </c>
      <c r="DF157" s="353" t="str">
        <f ca="1">+IF(OFFSET('Sanitation Data'!$H$29,0,10*ROW('Sanitation Data'!H151))="","",OFFSET('Sanitation Data'!$H$29,0,10*ROW('Sanitation Data'!H151)))</f>
        <v/>
      </c>
      <c r="DG157" s="353" t="str">
        <f ca="1">+IF(OFFSET('Sanitation Data'!$H$30,0,10*ROW('Sanitation Data'!H151))="","",OFFSET('Sanitation Data'!$H$30,0,10*ROW('Sanitation Data'!H151)))</f>
        <v/>
      </c>
      <c r="DH157" s="353" t="str">
        <f ca="1">+IF(OFFSET('Sanitation Data'!$H$31,0,10*ROW('Sanitation Data'!H151))="","",OFFSET('Sanitation Data'!$H$31,0,10*ROW('Sanitation Data'!H151)))</f>
        <v/>
      </c>
      <c r="DI157" s="353" t="str">
        <f ca="1">+IF(OFFSET('Sanitation Data'!$H$32,0,10*ROW('Sanitation Data'!H151))="","",OFFSET('Sanitation Data'!$H$32,0,10*ROW('Sanitation Data'!H151)))</f>
        <v/>
      </c>
      <c r="DJ157" s="353" t="str">
        <f ca="1">+IF(OFFSET('Sanitation Data'!$I$28,0,10*ROW('Sanitation Data'!I151))="","",OFFSET('Sanitation Data'!$I$28,0,10*ROW('Sanitation Data'!I151)))</f>
        <v/>
      </c>
      <c r="DK157" s="353" t="str">
        <f ca="1">+IF(OFFSET('Sanitation Data'!$I$29,0,10*ROW('Sanitation Data'!I151))="","",OFFSET('Sanitation Data'!$I$29,0,10*ROW('Sanitation Data'!I151)))</f>
        <v/>
      </c>
      <c r="DL157" s="353" t="str">
        <f ca="1">+IF(OFFSET('Sanitation Data'!$I$30,0,10*ROW('Sanitation Data'!I151))="","",OFFSET('Sanitation Data'!$I$30,0,10*ROW('Sanitation Data'!I151)))</f>
        <v/>
      </c>
      <c r="DM157" s="353" t="str">
        <f ca="1">+IF(OFFSET('Sanitation Data'!$I$31,0,10*ROW('Sanitation Data'!I151))="","",OFFSET('Sanitation Data'!$I$31,0,10*ROW('Sanitation Data'!I151)))</f>
        <v/>
      </c>
      <c r="DN157" s="353" t="str">
        <f ca="1">+IF(OFFSET('Sanitation Data'!$I$32,0,10*ROW('Sanitation Data'!I151))="","",OFFSET('Sanitation Data'!$I$32,0,10*ROW('Sanitation Data'!I151)))</f>
        <v/>
      </c>
      <c r="DO157" s="353" t="str">
        <f ca="1">+IF(OFFSET('Hygiene Data'!$D$11,0,10*ROW('Hygiene Data'!D151))="","",OFFSET('Hygiene Data'!$D$11,0,10*ROW('Hygiene Data'!D151)))</f>
        <v/>
      </c>
      <c r="DP157" s="353" t="str">
        <f ca="1">+IF(OFFSET('Hygiene Data'!$D$12,0,10*ROW('Hygiene Data'!D151))="","",OFFSET('Hygiene Data'!$D$12,0,10*ROW('Hygiene Data'!D151)))</f>
        <v/>
      </c>
      <c r="DQ157" s="353" t="str">
        <f ca="1">+IF(OFFSET('Hygiene Data'!$D$13,0,10*ROW('Hygiene Data'!D151))="","",OFFSET('Hygiene Data'!$D$13,0,10*ROW('Hygiene Data'!D151)))</f>
        <v/>
      </c>
      <c r="DR157" s="353" t="str">
        <f ca="1">+IF(OFFSET('Hygiene Data'!$E$11,0,10*ROW('Hygiene Data'!E151))="","",OFFSET('Hygiene Data'!$E$11,0,10*ROW('Hygiene Data'!E151)))</f>
        <v/>
      </c>
      <c r="DS157" s="353" t="str">
        <f ca="1">+IF(OFFSET('Hygiene Data'!$E$12,0,10*ROW('Hygiene Data'!E151))="","",OFFSET('Hygiene Data'!$E$12,0,10*ROW('Hygiene Data'!E151)))</f>
        <v/>
      </c>
      <c r="DT157" s="353" t="str">
        <f ca="1">+IF(OFFSET('Hygiene Data'!$E$13,0,10*ROW('Hygiene Data'!E151))="","",OFFSET('Hygiene Data'!$E$13,0,10*ROW('Hygiene Data'!E151)))</f>
        <v/>
      </c>
      <c r="DU157" s="353" t="str">
        <f ca="1">+IF(OFFSET('Hygiene Data'!$F$11,0,10*ROW('Hygiene Data'!F151))="","",OFFSET('Hygiene Data'!$F$11,0,10*ROW('Hygiene Data'!F151)))</f>
        <v/>
      </c>
      <c r="DV157" s="353" t="str">
        <f ca="1">+IF(OFFSET('Hygiene Data'!$F$12,0,10*ROW('Hygiene Data'!F151))="","",OFFSET('Hygiene Data'!$F$12,0,10*ROW('Hygiene Data'!F151)))</f>
        <v/>
      </c>
      <c r="DW157" s="353" t="str">
        <f ca="1">+IF(OFFSET('Hygiene Data'!$F$13,0,10*ROW('Hygiene Data'!F151))="","",OFFSET('Hygiene Data'!$F$13,0,10*ROW('Hygiene Data'!F151)))</f>
        <v/>
      </c>
      <c r="DX157" s="353" t="str">
        <f ca="1">+IF(OFFSET('Hygiene Data'!$G$11,0,10*ROW('Hygiene Data'!G151))="","",OFFSET('Hygiene Data'!$G$11,0,10*ROW('Hygiene Data'!G151)))</f>
        <v/>
      </c>
      <c r="DY157" s="353" t="str">
        <f ca="1">+IF(OFFSET('Hygiene Data'!$G$12,0,10*ROW('Hygiene Data'!G151))="","",OFFSET('Hygiene Data'!$G$12,0,10*ROW('Hygiene Data'!G151)))</f>
        <v/>
      </c>
      <c r="DZ157" s="353" t="str">
        <f ca="1">+IF(OFFSET('Hygiene Data'!$G$13,0,10*ROW('Hygiene Data'!G151))="","",OFFSET('Hygiene Data'!$G$13,0,10*ROW('Hygiene Data'!G151)))</f>
        <v/>
      </c>
      <c r="EA157" s="353" t="str">
        <f ca="1">+IF(OFFSET('Hygiene Data'!$H$11,0,10*ROW('Hygiene Data'!H151))="","",OFFSET('Hygiene Data'!$H$11,0,10*ROW('Hygiene Data'!H151)))</f>
        <v/>
      </c>
      <c r="EB157" s="353" t="str">
        <f ca="1">+IF(OFFSET('Hygiene Data'!$H$12,0,10*ROW('Hygiene Data'!H151))="","",OFFSET('Hygiene Data'!$H$12,0,10*ROW('Hygiene Data'!H151)))</f>
        <v/>
      </c>
      <c r="EC157" s="353" t="str">
        <f ca="1">+IF(OFFSET('Hygiene Data'!$H$13,0,10*ROW('Hygiene Data'!H151))="","",OFFSET('Hygiene Data'!$H$13,0,10*ROW('Hygiene Data'!H151)))</f>
        <v/>
      </c>
      <c r="ED157" s="353" t="str">
        <f ca="1">+IF(OFFSET('Hygiene Data'!$I$11,0,10*ROW('Hygiene Data'!I151))="","",OFFSET('Hygiene Data'!$I$11,0,10*ROW('Hygiene Data'!I151)))</f>
        <v/>
      </c>
      <c r="EE157" s="353" t="str">
        <f ca="1">+IF(OFFSET('Hygiene Data'!$I$12,0,10*ROW('Hygiene Data'!I151))="","",OFFSET('Hygiene Data'!$I$12,0,10*ROW('Hygiene Data'!I151)))</f>
        <v/>
      </c>
      <c r="EF157" s="353" t="str">
        <f ca="1">+IF(OFFSET('Hygiene Data'!$I$13,0,10*ROW('Hygiene Data'!I151))="","",OFFSET('Hygiene Data'!$I$13,0,10*ROW('Hygiene Data'!I151)))</f>
        <v/>
      </c>
    </row>
    <row r="158" spans="1:136" x14ac:dyDescent="0.25">
      <c r="A158" s="462" t="str">
        <f ca="1">+IF(OFFSET('Water Data'!$B$2,0,10*ROW('Water Data'!E152))="","",OFFSET('Water Data'!$B$2,0,10*ROW('Water Data'!E152)))</f>
        <v/>
      </c>
      <c r="B158" s="46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89" t="str">
        <f t="shared" ca="1" si="2"/>
        <v/>
      </c>
      <c r="D158" s="49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6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3" t="str">
        <f ca="1">+IF(OFFSET('Water Data'!$D$27,0,10*ROW('Water Data'!D152))="","",OFFSET('Water Data'!$D$27,0,10*ROW('Water Data'!D152)))</f>
        <v/>
      </c>
      <c r="BT158" s="353" t="str">
        <f ca="1">+IF(OFFSET('Water Data'!$D$28,0,10*ROW('Water Data'!D152))="","",OFFSET('Water Data'!$D$28,0,10*ROW('Water Data'!D152)))</f>
        <v/>
      </c>
      <c r="BU158" s="353" t="str">
        <f ca="1">+IF(OFFSET('Water Data'!$D$29,0,10*ROW('Water Data'!D152))="","",OFFSET('Water Data'!$D$29,0,10*ROW('Water Data'!D152)))</f>
        <v/>
      </c>
      <c r="BV158" s="353" t="str">
        <f ca="1">+IF(OFFSET('Water Data'!$E$27,0,10*ROW('Water Data'!E152))="","",OFFSET('Water Data'!$E$27,0,10*ROW('Water Data'!E152)))</f>
        <v/>
      </c>
      <c r="BW158" s="353" t="str">
        <f ca="1">+IF(OFFSET('Water Data'!$E$28,0,10*ROW('Water Data'!E152))="","",OFFSET('Water Data'!$E$28,0,10*ROW('Water Data'!E152)))</f>
        <v/>
      </c>
      <c r="BX158" s="353" t="str">
        <f ca="1">+IF(OFFSET('Water Data'!$E$29,0,10*ROW('Water Data'!E152))="","",OFFSET('Water Data'!$E$29,0,10*ROW('Water Data'!E152)))</f>
        <v/>
      </c>
      <c r="BY158" s="353" t="str">
        <f ca="1">+IF(OFFSET('Water Data'!$F$27,0,10*ROW('Water Data'!F152))="","",OFFSET('Water Data'!$F$27,0,10*ROW('Water Data'!F152)))</f>
        <v/>
      </c>
      <c r="BZ158" s="353" t="str">
        <f ca="1">+IF(OFFSET('Water Data'!$F$28,0,10*ROW('Water Data'!F152))="","",OFFSET('Water Data'!$F$28,0,10*ROW('Water Data'!F152)))</f>
        <v/>
      </c>
      <c r="CA158" s="353" t="str">
        <f ca="1">+IF(OFFSET('Water Data'!$F$29,0,10*ROW('Water Data'!F152))="","",OFFSET('Water Data'!$F$29,0,10*ROW('Water Data'!F152)))</f>
        <v/>
      </c>
      <c r="CB158" s="353" t="str">
        <f ca="1">+IF(OFFSET('Water Data'!$G$27,0,10*ROW('Water Data'!G152))="","",OFFSET('Water Data'!$G$27,0,10*ROW('Water Data'!G152)))</f>
        <v/>
      </c>
      <c r="CC158" s="353" t="str">
        <f ca="1">+IF(OFFSET('Water Data'!$G$28,0,10*ROW('Water Data'!G152))="","",OFFSET('Water Data'!$G$28,0,10*ROW('Water Data'!G152)))</f>
        <v/>
      </c>
      <c r="CD158" s="353" t="str">
        <f ca="1">+IF(OFFSET('Water Data'!$G$29,0,10*ROW('Water Data'!G152))="","",OFFSET('Water Data'!$G$29,0,10*ROW('Water Data'!G152)))</f>
        <v/>
      </c>
      <c r="CE158" s="353" t="str">
        <f ca="1">+IF(OFFSET('Water Data'!$H$27,0,10*ROW('Water Data'!H152))="","",OFFSET('Water Data'!$H$27,0,10*ROW('Water Data'!H152)))</f>
        <v/>
      </c>
      <c r="CF158" s="353" t="str">
        <f ca="1">+IF(OFFSET('Water Data'!$H$28,0,10*ROW('Water Data'!H152))="","",OFFSET('Water Data'!$H$28,0,10*ROW('Water Data'!H152)))</f>
        <v/>
      </c>
      <c r="CG158" s="353" t="str">
        <f ca="1">+IF(OFFSET('Water Data'!$H$29,0,10*ROW('Water Data'!H152))="","",OFFSET('Water Data'!$H$29,0,10*ROW('Water Data'!H152)))</f>
        <v/>
      </c>
      <c r="CH158" s="353" t="str">
        <f ca="1">+IF(OFFSET('Water Data'!$I$27,0,10*ROW('Water Data'!I152))="","",OFFSET('Water Data'!$I$27,0,10*ROW('Water Data'!I152)))</f>
        <v/>
      </c>
      <c r="CI158" s="353" t="str">
        <f ca="1">+IF(OFFSET('Water Data'!$I$28,0,10*ROW('Water Data'!I152))="","",OFFSET('Water Data'!$I$28,0,10*ROW('Water Data'!I152)))</f>
        <v/>
      </c>
      <c r="CJ158" s="353" t="str">
        <f ca="1">+IF(OFFSET('Water Data'!$I$29,0,10*ROW('Water Data'!I152))="","",OFFSET('Water Data'!$I$29,0,10*ROW('Water Data'!I152)))</f>
        <v/>
      </c>
      <c r="CK158" s="353" t="str">
        <f ca="1">+IF(OFFSET('Sanitation Data'!$D$28,0,10*ROW('Sanitation Data'!D152))="","",OFFSET('Sanitation Data'!$D$28,0,10*ROW('Sanitation Data'!D152)))</f>
        <v/>
      </c>
      <c r="CL158" s="353" t="str">
        <f ca="1">+IF(OFFSET('Sanitation Data'!$D$29,0,10*ROW('Sanitation Data'!D152))="","",OFFSET('Sanitation Data'!$D$29,0,10*ROW('Sanitation Data'!D152)))</f>
        <v/>
      </c>
      <c r="CM158" s="353" t="str">
        <f ca="1">+IF(OFFSET('Sanitation Data'!$D$30,0,10*ROW('Sanitation Data'!D152))="","",OFFSET('Sanitation Data'!$D$30,0,10*ROW('Sanitation Data'!D152)))</f>
        <v/>
      </c>
      <c r="CN158" s="353" t="str">
        <f ca="1">+IF(OFFSET('Sanitation Data'!$D$31,0,10*ROW('Sanitation Data'!D152))="","",OFFSET('Sanitation Data'!$D$31,0,10*ROW('Sanitation Data'!D152)))</f>
        <v/>
      </c>
      <c r="CO158" s="353" t="str">
        <f ca="1">+IF(OFFSET('Sanitation Data'!$D$32,0,10*ROW('Sanitation Data'!D152))="","",OFFSET('Sanitation Data'!$D$32,0,10*ROW('Sanitation Data'!D152)))</f>
        <v/>
      </c>
      <c r="CP158" s="353" t="str">
        <f ca="1">+IF(OFFSET('Sanitation Data'!$E$28,0,10*ROW('Sanitation Data'!E152))="","",OFFSET('Sanitation Data'!$E$28,0,10*ROW('Sanitation Data'!E152)))</f>
        <v/>
      </c>
      <c r="CQ158" s="353" t="str">
        <f ca="1">+IF(OFFSET('Sanitation Data'!$E$29,0,10*ROW('Sanitation Data'!E152))="","",OFFSET('Sanitation Data'!$E$29,0,10*ROW('Sanitation Data'!E152)))</f>
        <v/>
      </c>
      <c r="CR158" s="353" t="str">
        <f ca="1">+IF(OFFSET('Sanitation Data'!$E$30,0,10*ROW('Sanitation Data'!E152))="","",OFFSET('Sanitation Data'!$E$30,0,10*ROW('Sanitation Data'!E152)))</f>
        <v/>
      </c>
      <c r="CS158" s="353" t="str">
        <f ca="1">+IF(OFFSET('Sanitation Data'!$E$31,0,10*ROW('Sanitation Data'!E152))="","",OFFSET('Sanitation Data'!$E$31,0,10*ROW('Sanitation Data'!E152)))</f>
        <v/>
      </c>
      <c r="CT158" s="353" t="str">
        <f ca="1">+IF(OFFSET('Sanitation Data'!$E$32,0,10*ROW('Sanitation Data'!E152))="","",OFFSET('Sanitation Data'!$E$32,0,10*ROW('Sanitation Data'!E152)))</f>
        <v/>
      </c>
      <c r="CU158" s="353" t="str">
        <f ca="1">+IF(OFFSET('Sanitation Data'!$F$28,0,10*ROW('Sanitation Data'!F152))="","",OFFSET('Sanitation Data'!$F$28,0,10*ROW('Sanitation Data'!F152)))</f>
        <v/>
      </c>
      <c r="CV158" s="353" t="str">
        <f ca="1">+IF(OFFSET('Sanitation Data'!$F$29,0,10*ROW('Sanitation Data'!F152))="","",OFFSET('Sanitation Data'!$F$29,0,10*ROW('Sanitation Data'!F152)))</f>
        <v/>
      </c>
      <c r="CW158" s="353" t="str">
        <f ca="1">+IF(OFFSET('Sanitation Data'!$F$30,0,10*ROW('Sanitation Data'!F152))="","",OFFSET('Sanitation Data'!$F$30,0,10*ROW('Sanitation Data'!F152)))</f>
        <v/>
      </c>
      <c r="CX158" s="353" t="str">
        <f ca="1">+IF(OFFSET('Sanitation Data'!$F$31,0,10*ROW('Sanitation Data'!F152))="","",OFFSET('Sanitation Data'!$F$31,0,10*ROW('Sanitation Data'!F152)))</f>
        <v/>
      </c>
      <c r="CY158" s="353" t="str">
        <f ca="1">+IF(OFFSET('Sanitation Data'!$F$32,0,10*ROW('Sanitation Data'!F152))="","",OFFSET('Sanitation Data'!$F$32,0,10*ROW('Sanitation Data'!F152)))</f>
        <v/>
      </c>
      <c r="CZ158" s="353" t="str">
        <f ca="1">+IF(OFFSET('Sanitation Data'!$G$28,0,10*ROW('Sanitation Data'!G152))="","",OFFSET('Sanitation Data'!$G$28,0,10*ROW('Sanitation Data'!G152)))</f>
        <v/>
      </c>
      <c r="DA158" s="353" t="str">
        <f ca="1">+IF(OFFSET('Sanitation Data'!$G$29,0,10*ROW('Sanitation Data'!G152))="","",OFFSET('Sanitation Data'!$G$29,0,10*ROW('Sanitation Data'!G152)))</f>
        <v/>
      </c>
      <c r="DB158" s="353" t="str">
        <f ca="1">+IF(OFFSET('Sanitation Data'!$G$30,0,10*ROW('Sanitation Data'!G152))="","",OFFSET('Sanitation Data'!$G$30,0,10*ROW('Sanitation Data'!G152)))</f>
        <v/>
      </c>
      <c r="DC158" s="353" t="str">
        <f ca="1">+IF(OFFSET('Sanitation Data'!$G$31,0,10*ROW('Sanitation Data'!G152))="","",OFFSET('Sanitation Data'!$G$31,0,10*ROW('Sanitation Data'!G152)))</f>
        <v/>
      </c>
      <c r="DD158" s="353" t="str">
        <f ca="1">+IF(OFFSET('Sanitation Data'!$G$32,0,10*ROW('Sanitation Data'!G152))="","",OFFSET('Sanitation Data'!$G$32,0,10*ROW('Sanitation Data'!G152)))</f>
        <v/>
      </c>
      <c r="DE158" s="353" t="str">
        <f ca="1">+IF(OFFSET('Sanitation Data'!$H$28,0,10*ROW('Sanitation Data'!H152))="","",OFFSET('Sanitation Data'!$H$28,0,10*ROW('Sanitation Data'!H152)))</f>
        <v/>
      </c>
      <c r="DF158" s="353" t="str">
        <f ca="1">+IF(OFFSET('Sanitation Data'!$H$29,0,10*ROW('Sanitation Data'!H152))="","",OFFSET('Sanitation Data'!$H$29,0,10*ROW('Sanitation Data'!H152)))</f>
        <v/>
      </c>
      <c r="DG158" s="353" t="str">
        <f ca="1">+IF(OFFSET('Sanitation Data'!$H$30,0,10*ROW('Sanitation Data'!H152))="","",OFFSET('Sanitation Data'!$H$30,0,10*ROW('Sanitation Data'!H152)))</f>
        <v/>
      </c>
      <c r="DH158" s="353" t="str">
        <f ca="1">+IF(OFFSET('Sanitation Data'!$H$31,0,10*ROW('Sanitation Data'!H152))="","",OFFSET('Sanitation Data'!$H$31,0,10*ROW('Sanitation Data'!H152)))</f>
        <v/>
      </c>
      <c r="DI158" s="353" t="str">
        <f ca="1">+IF(OFFSET('Sanitation Data'!$H$32,0,10*ROW('Sanitation Data'!H152))="","",OFFSET('Sanitation Data'!$H$32,0,10*ROW('Sanitation Data'!H152)))</f>
        <v/>
      </c>
      <c r="DJ158" s="353" t="str">
        <f ca="1">+IF(OFFSET('Sanitation Data'!$I$28,0,10*ROW('Sanitation Data'!I152))="","",OFFSET('Sanitation Data'!$I$28,0,10*ROW('Sanitation Data'!I152)))</f>
        <v/>
      </c>
      <c r="DK158" s="353" t="str">
        <f ca="1">+IF(OFFSET('Sanitation Data'!$I$29,0,10*ROW('Sanitation Data'!I152))="","",OFFSET('Sanitation Data'!$I$29,0,10*ROW('Sanitation Data'!I152)))</f>
        <v/>
      </c>
      <c r="DL158" s="353" t="str">
        <f ca="1">+IF(OFFSET('Sanitation Data'!$I$30,0,10*ROW('Sanitation Data'!I152))="","",OFFSET('Sanitation Data'!$I$30,0,10*ROW('Sanitation Data'!I152)))</f>
        <v/>
      </c>
      <c r="DM158" s="353" t="str">
        <f ca="1">+IF(OFFSET('Sanitation Data'!$I$31,0,10*ROW('Sanitation Data'!I152))="","",OFFSET('Sanitation Data'!$I$31,0,10*ROW('Sanitation Data'!I152)))</f>
        <v/>
      </c>
      <c r="DN158" s="353" t="str">
        <f ca="1">+IF(OFFSET('Sanitation Data'!$I$32,0,10*ROW('Sanitation Data'!I152))="","",OFFSET('Sanitation Data'!$I$32,0,10*ROW('Sanitation Data'!I152)))</f>
        <v/>
      </c>
      <c r="DO158" s="353" t="str">
        <f ca="1">+IF(OFFSET('Hygiene Data'!$D$11,0,10*ROW('Hygiene Data'!D152))="","",OFFSET('Hygiene Data'!$D$11,0,10*ROW('Hygiene Data'!D152)))</f>
        <v/>
      </c>
      <c r="DP158" s="353" t="str">
        <f ca="1">+IF(OFFSET('Hygiene Data'!$D$12,0,10*ROW('Hygiene Data'!D152))="","",OFFSET('Hygiene Data'!$D$12,0,10*ROW('Hygiene Data'!D152)))</f>
        <v/>
      </c>
      <c r="DQ158" s="353" t="str">
        <f ca="1">+IF(OFFSET('Hygiene Data'!$D$13,0,10*ROW('Hygiene Data'!D152))="","",OFFSET('Hygiene Data'!$D$13,0,10*ROW('Hygiene Data'!D152)))</f>
        <v/>
      </c>
      <c r="DR158" s="353" t="str">
        <f ca="1">+IF(OFFSET('Hygiene Data'!$E$11,0,10*ROW('Hygiene Data'!E152))="","",OFFSET('Hygiene Data'!$E$11,0,10*ROW('Hygiene Data'!E152)))</f>
        <v/>
      </c>
      <c r="DS158" s="353" t="str">
        <f ca="1">+IF(OFFSET('Hygiene Data'!$E$12,0,10*ROW('Hygiene Data'!E152))="","",OFFSET('Hygiene Data'!$E$12,0,10*ROW('Hygiene Data'!E152)))</f>
        <v/>
      </c>
      <c r="DT158" s="353" t="str">
        <f ca="1">+IF(OFFSET('Hygiene Data'!$E$13,0,10*ROW('Hygiene Data'!E152))="","",OFFSET('Hygiene Data'!$E$13,0,10*ROW('Hygiene Data'!E152)))</f>
        <v/>
      </c>
      <c r="DU158" s="353" t="str">
        <f ca="1">+IF(OFFSET('Hygiene Data'!$F$11,0,10*ROW('Hygiene Data'!F152))="","",OFFSET('Hygiene Data'!$F$11,0,10*ROW('Hygiene Data'!F152)))</f>
        <v/>
      </c>
      <c r="DV158" s="353" t="str">
        <f ca="1">+IF(OFFSET('Hygiene Data'!$F$12,0,10*ROW('Hygiene Data'!F152))="","",OFFSET('Hygiene Data'!$F$12,0,10*ROW('Hygiene Data'!F152)))</f>
        <v/>
      </c>
      <c r="DW158" s="353" t="str">
        <f ca="1">+IF(OFFSET('Hygiene Data'!$F$13,0,10*ROW('Hygiene Data'!F152))="","",OFFSET('Hygiene Data'!$F$13,0,10*ROW('Hygiene Data'!F152)))</f>
        <v/>
      </c>
      <c r="DX158" s="353" t="str">
        <f ca="1">+IF(OFFSET('Hygiene Data'!$G$11,0,10*ROW('Hygiene Data'!G152))="","",OFFSET('Hygiene Data'!$G$11,0,10*ROW('Hygiene Data'!G152)))</f>
        <v/>
      </c>
      <c r="DY158" s="353" t="str">
        <f ca="1">+IF(OFFSET('Hygiene Data'!$G$12,0,10*ROW('Hygiene Data'!G152))="","",OFFSET('Hygiene Data'!$G$12,0,10*ROW('Hygiene Data'!G152)))</f>
        <v/>
      </c>
      <c r="DZ158" s="353" t="str">
        <f ca="1">+IF(OFFSET('Hygiene Data'!$G$13,0,10*ROW('Hygiene Data'!G152))="","",OFFSET('Hygiene Data'!$G$13,0,10*ROW('Hygiene Data'!G152)))</f>
        <v/>
      </c>
      <c r="EA158" s="353" t="str">
        <f ca="1">+IF(OFFSET('Hygiene Data'!$H$11,0,10*ROW('Hygiene Data'!H152))="","",OFFSET('Hygiene Data'!$H$11,0,10*ROW('Hygiene Data'!H152)))</f>
        <v/>
      </c>
      <c r="EB158" s="353" t="str">
        <f ca="1">+IF(OFFSET('Hygiene Data'!$H$12,0,10*ROW('Hygiene Data'!H152))="","",OFFSET('Hygiene Data'!$H$12,0,10*ROW('Hygiene Data'!H152)))</f>
        <v/>
      </c>
      <c r="EC158" s="353" t="str">
        <f ca="1">+IF(OFFSET('Hygiene Data'!$H$13,0,10*ROW('Hygiene Data'!H152))="","",OFFSET('Hygiene Data'!$H$13,0,10*ROW('Hygiene Data'!H152)))</f>
        <v/>
      </c>
      <c r="ED158" s="353" t="str">
        <f ca="1">+IF(OFFSET('Hygiene Data'!$I$11,0,10*ROW('Hygiene Data'!I152))="","",OFFSET('Hygiene Data'!$I$11,0,10*ROW('Hygiene Data'!I152)))</f>
        <v/>
      </c>
      <c r="EE158" s="353" t="str">
        <f ca="1">+IF(OFFSET('Hygiene Data'!$I$12,0,10*ROW('Hygiene Data'!I152))="","",OFFSET('Hygiene Data'!$I$12,0,10*ROW('Hygiene Data'!I152)))</f>
        <v/>
      </c>
      <c r="EF158" s="353" t="str">
        <f ca="1">+IF(OFFSET('Hygiene Data'!$I$13,0,10*ROW('Hygiene Data'!I152))="","",OFFSET('Hygiene Data'!$I$13,0,10*ROW('Hygiene Data'!I152)))</f>
        <v/>
      </c>
    </row>
    <row r="159" spans="1:136" x14ac:dyDescent="0.25">
      <c r="A159" s="462" t="str">
        <f ca="1">+IF(OFFSET('Water Data'!$B$2,0,10*ROW('Water Data'!E153))="","",OFFSET('Water Data'!$B$2,0,10*ROW('Water Data'!E153)))</f>
        <v/>
      </c>
      <c r="B159" s="46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89" t="str">
        <f t="shared" ca="1" si="2"/>
        <v/>
      </c>
      <c r="D159" s="49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6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3" t="str">
        <f ca="1">+IF(OFFSET('Water Data'!$D$27,0,10*ROW('Water Data'!D153))="","",OFFSET('Water Data'!$D$27,0,10*ROW('Water Data'!D153)))</f>
        <v/>
      </c>
      <c r="BT159" s="353" t="str">
        <f ca="1">+IF(OFFSET('Water Data'!$D$28,0,10*ROW('Water Data'!D153))="","",OFFSET('Water Data'!$D$28,0,10*ROW('Water Data'!D153)))</f>
        <v/>
      </c>
      <c r="BU159" s="353" t="str">
        <f ca="1">+IF(OFFSET('Water Data'!$D$29,0,10*ROW('Water Data'!D153))="","",OFFSET('Water Data'!$D$29,0,10*ROW('Water Data'!D153)))</f>
        <v/>
      </c>
      <c r="BV159" s="353" t="str">
        <f ca="1">+IF(OFFSET('Water Data'!$E$27,0,10*ROW('Water Data'!E153))="","",OFFSET('Water Data'!$E$27,0,10*ROW('Water Data'!E153)))</f>
        <v/>
      </c>
      <c r="BW159" s="353" t="str">
        <f ca="1">+IF(OFFSET('Water Data'!$E$28,0,10*ROW('Water Data'!E153))="","",OFFSET('Water Data'!$E$28,0,10*ROW('Water Data'!E153)))</f>
        <v/>
      </c>
      <c r="BX159" s="353" t="str">
        <f ca="1">+IF(OFFSET('Water Data'!$E$29,0,10*ROW('Water Data'!E153))="","",OFFSET('Water Data'!$E$29,0,10*ROW('Water Data'!E153)))</f>
        <v/>
      </c>
      <c r="BY159" s="353" t="str">
        <f ca="1">+IF(OFFSET('Water Data'!$F$27,0,10*ROW('Water Data'!F153))="","",OFFSET('Water Data'!$F$27,0,10*ROW('Water Data'!F153)))</f>
        <v/>
      </c>
      <c r="BZ159" s="353" t="str">
        <f ca="1">+IF(OFFSET('Water Data'!$F$28,0,10*ROW('Water Data'!F153))="","",OFFSET('Water Data'!$F$28,0,10*ROW('Water Data'!F153)))</f>
        <v/>
      </c>
      <c r="CA159" s="353" t="str">
        <f ca="1">+IF(OFFSET('Water Data'!$F$29,0,10*ROW('Water Data'!F153))="","",OFFSET('Water Data'!$F$29,0,10*ROW('Water Data'!F153)))</f>
        <v/>
      </c>
      <c r="CB159" s="353" t="str">
        <f ca="1">+IF(OFFSET('Water Data'!$G$27,0,10*ROW('Water Data'!G153))="","",OFFSET('Water Data'!$G$27,0,10*ROW('Water Data'!G153)))</f>
        <v/>
      </c>
      <c r="CC159" s="353" t="str">
        <f ca="1">+IF(OFFSET('Water Data'!$G$28,0,10*ROW('Water Data'!G153))="","",OFFSET('Water Data'!$G$28,0,10*ROW('Water Data'!G153)))</f>
        <v/>
      </c>
      <c r="CD159" s="353" t="str">
        <f ca="1">+IF(OFFSET('Water Data'!$G$29,0,10*ROW('Water Data'!G153))="","",OFFSET('Water Data'!$G$29,0,10*ROW('Water Data'!G153)))</f>
        <v/>
      </c>
      <c r="CE159" s="353" t="str">
        <f ca="1">+IF(OFFSET('Water Data'!$H$27,0,10*ROW('Water Data'!H153))="","",OFFSET('Water Data'!$H$27,0,10*ROW('Water Data'!H153)))</f>
        <v/>
      </c>
      <c r="CF159" s="353" t="str">
        <f ca="1">+IF(OFFSET('Water Data'!$H$28,0,10*ROW('Water Data'!H153))="","",OFFSET('Water Data'!$H$28,0,10*ROW('Water Data'!H153)))</f>
        <v/>
      </c>
      <c r="CG159" s="353" t="str">
        <f ca="1">+IF(OFFSET('Water Data'!$H$29,0,10*ROW('Water Data'!H153))="","",OFFSET('Water Data'!$H$29,0,10*ROW('Water Data'!H153)))</f>
        <v/>
      </c>
      <c r="CH159" s="353" t="str">
        <f ca="1">+IF(OFFSET('Water Data'!$I$27,0,10*ROW('Water Data'!I153))="","",OFFSET('Water Data'!$I$27,0,10*ROW('Water Data'!I153)))</f>
        <v/>
      </c>
      <c r="CI159" s="353" t="str">
        <f ca="1">+IF(OFFSET('Water Data'!$I$28,0,10*ROW('Water Data'!I153))="","",OFFSET('Water Data'!$I$28,0,10*ROW('Water Data'!I153)))</f>
        <v/>
      </c>
      <c r="CJ159" s="353" t="str">
        <f ca="1">+IF(OFFSET('Water Data'!$I$29,0,10*ROW('Water Data'!I153))="","",OFFSET('Water Data'!$I$29,0,10*ROW('Water Data'!I153)))</f>
        <v/>
      </c>
      <c r="CK159" s="353" t="str">
        <f ca="1">+IF(OFFSET('Sanitation Data'!$D$28,0,10*ROW('Sanitation Data'!D153))="","",OFFSET('Sanitation Data'!$D$28,0,10*ROW('Sanitation Data'!D153)))</f>
        <v/>
      </c>
      <c r="CL159" s="353" t="str">
        <f ca="1">+IF(OFFSET('Sanitation Data'!$D$29,0,10*ROW('Sanitation Data'!D153))="","",OFFSET('Sanitation Data'!$D$29,0,10*ROW('Sanitation Data'!D153)))</f>
        <v/>
      </c>
      <c r="CM159" s="353" t="str">
        <f ca="1">+IF(OFFSET('Sanitation Data'!$D$30,0,10*ROW('Sanitation Data'!D153))="","",OFFSET('Sanitation Data'!$D$30,0,10*ROW('Sanitation Data'!D153)))</f>
        <v/>
      </c>
      <c r="CN159" s="353" t="str">
        <f ca="1">+IF(OFFSET('Sanitation Data'!$D$31,0,10*ROW('Sanitation Data'!D153))="","",OFFSET('Sanitation Data'!$D$31,0,10*ROW('Sanitation Data'!D153)))</f>
        <v/>
      </c>
      <c r="CO159" s="353" t="str">
        <f ca="1">+IF(OFFSET('Sanitation Data'!$D$32,0,10*ROW('Sanitation Data'!D153))="","",OFFSET('Sanitation Data'!$D$32,0,10*ROW('Sanitation Data'!D153)))</f>
        <v/>
      </c>
      <c r="CP159" s="353" t="str">
        <f ca="1">+IF(OFFSET('Sanitation Data'!$E$28,0,10*ROW('Sanitation Data'!E153))="","",OFFSET('Sanitation Data'!$E$28,0,10*ROW('Sanitation Data'!E153)))</f>
        <v/>
      </c>
      <c r="CQ159" s="353" t="str">
        <f ca="1">+IF(OFFSET('Sanitation Data'!$E$29,0,10*ROW('Sanitation Data'!E153))="","",OFFSET('Sanitation Data'!$E$29,0,10*ROW('Sanitation Data'!E153)))</f>
        <v/>
      </c>
      <c r="CR159" s="353" t="str">
        <f ca="1">+IF(OFFSET('Sanitation Data'!$E$30,0,10*ROW('Sanitation Data'!E153))="","",OFFSET('Sanitation Data'!$E$30,0,10*ROW('Sanitation Data'!E153)))</f>
        <v/>
      </c>
      <c r="CS159" s="353" t="str">
        <f ca="1">+IF(OFFSET('Sanitation Data'!$E$31,0,10*ROW('Sanitation Data'!E153))="","",OFFSET('Sanitation Data'!$E$31,0,10*ROW('Sanitation Data'!E153)))</f>
        <v/>
      </c>
      <c r="CT159" s="353" t="str">
        <f ca="1">+IF(OFFSET('Sanitation Data'!$E$32,0,10*ROW('Sanitation Data'!E153))="","",OFFSET('Sanitation Data'!$E$32,0,10*ROW('Sanitation Data'!E153)))</f>
        <v/>
      </c>
      <c r="CU159" s="353" t="str">
        <f ca="1">+IF(OFFSET('Sanitation Data'!$F$28,0,10*ROW('Sanitation Data'!F153))="","",OFFSET('Sanitation Data'!$F$28,0,10*ROW('Sanitation Data'!F153)))</f>
        <v/>
      </c>
      <c r="CV159" s="353" t="str">
        <f ca="1">+IF(OFFSET('Sanitation Data'!$F$29,0,10*ROW('Sanitation Data'!F153))="","",OFFSET('Sanitation Data'!$F$29,0,10*ROW('Sanitation Data'!F153)))</f>
        <v/>
      </c>
      <c r="CW159" s="353" t="str">
        <f ca="1">+IF(OFFSET('Sanitation Data'!$F$30,0,10*ROW('Sanitation Data'!F153))="","",OFFSET('Sanitation Data'!$F$30,0,10*ROW('Sanitation Data'!F153)))</f>
        <v/>
      </c>
      <c r="CX159" s="353" t="str">
        <f ca="1">+IF(OFFSET('Sanitation Data'!$F$31,0,10*ROW('Sanitation Data'!F153))="","",OFFSET('Sanitation Data'!$F$31,0,10*ROW('Sanitation Data'!F153)))</f>
        <v/>
      </c>
      <c r="CY159" s="353" t="str">
        <f ca="1">+IF(OFFSET('Sanitation Data'!$F$32,0,10*ROW('Sanitation Data'!F153))="","",OFFSET('Sanitation Data'!$F$32,0,10*ROW('Sanitation Data'!F153)))</f>
        <v/>
      </c>
      <c r="CZ159" s="353" t="str">
        <f ca="1">+IF(OFFSET('Sanitation Data'!$G$28,0,10*ROW('Sanitation Data'!G153))="","",OFFSET('Sanitation Data'!$G$28,0,10*ROW('Sanitation Data'!G153)))</f>
        <v/>
      </c>
      <c r="DA159" s="353" t="str">
        <f ca="1">+IF(OFFSET('Sanitation Data'!$G$29,0,10*ROW('Sanitation Data'!G153))="","",OFFSET('Sanitation Data'!$G$29,0,10*ROW('Sanitation Data'!G153)))</f>
        <v/>
      </c>
      <c r="DB159" s="353" t="str">
        <f ca="1">+IF(OFFSET('Sanitation Data'!$G$30,0,10*ROW('Sanitation Data'!G153))="","",OFFSET('Sanitation Data'!$G$30,0,10*ROW('Sanitation Data'!G153)))</f>
        <v/>
      </c>
      <c r="DC159" s="353" t="str">
        <f ca="1">+IF(OFFSET('Sanitation Data'!$G$31,0,10*ROW('Sanitation Data'!G153))="","",OFFSET('Sanitation Data'!$G$31,0,10*ROW('Sanitation Data'!G153)))</f>
        <v/>
      </c>
      <c r="DD159" s="353" t="str">
        <f ca="1">+IF(OFFSET('Sanitation Data'!$G$32,0,10*ROW('Sanitation Data'!G153))="","",OFFSET('Sanitation Data'!$G$32,0,10*ROW('Sanitation Data'!G153)))</f>
        <v/>
      </c>
      <c r="DE159" s="353" t="str">
        <f ca="1">+IF(OFFSET('Sanitation Data'!$H$28,0,10*ROW('Sanitation Data'!H153))="","",OFFSET('Sanitation Data'!$H$28,0,10*ROW('Sanitation Data'!H153)))</f>
        <v/>
      </c>
      <c r="DF159" s="353" t="str">
        <f ca="1">+IF(OFFSET('Sanitation Data'!$H$29,0,10*ROW('Sanitation Data'!H153))="","",OFFSET('Sanitation Data'!$H$29,0,10*ROW('Sanitation Data'!H153)))</f>
        <v/>
      </c>
      <c r="DG159" s="353" t="str">
        <f ca="1">+IF(OFFSET('Sanitation Data'!$H$30,0,10*ROW('Sanitation Data'!H153))="","",OFFSET('Sanitation Data'!$H$30,0,10*ROW('Sanitation Data'!H153)))</f>
        <v/>
      </c>
      <c r="DH159" s="353" t="str">
        <f ca="1">+IF(OFFSET('Sanitation Data'!$H$31,0,10*ROW('Sanitation Data'!H153))="","",OFFSET('Sanitation Data'!$H$31,0,10*ROW('Sanitation Data'!H153)))</f>
        <v/>
      </c>
      <c r="DI159" s="353" t="str">
        <f ca="1">+IF(OFFSET('Sanitation Data'!$H$32,0,10*ROW('Sanitation Data'!H153))="","",OFFSET('Sanitation Data'!$H$32,0,10*ROW('Sanitation Data'!H153)))</f>
        <v/>
      </c>
      <c r="DJ159" s="353" t="str">
        <f ca="1">+IF(OFFSET('Sanitation Data'!$I$28,0,10*ROW('Sanitation Data'!I153))="","",OFFSET('Sanitation Data'!$I$28,0,10*ROW('Sanitation Data'!I153)))</f>
        <v/>
      </c>
      <c r="DK159" s="353" t="str">
        <f ca="1">+IF(OFFSET('Sanitation Data'!$I$29,0,10*ROW('Sanitation Data'!I153))="","",OFFSET('Sanitation Data'!$I$29,0,10*ROW('Sanitation Data'!I153)))</f>
        <v/>
      </c>
      <c r="DL159" s="353" t="str">
        <f ca="1">+IF(OFFSET('Sanitation Data'!$I$30,0,10*ROW('Sanitation Data'!I153))="","",OFFSET('Sanitation Data'!$I$30,0,10*ROW('Sanitation Data'!I153)))</f>
        <v/>
      </c>
      <c r="DM159" s="353" t="str">
        <f ca="1">+IF(OFFSET('Sanitation Data'!$I$31,0,10*ROW('Sanitation Data'!I153))="","",OFFSET('Sanitation Data'!$I$31,0,10*ROW('Sanitation Data'!I153)))</f>
        <v/>
      </c>
      <c r="DN159" s="353" t="str">
        <f ca="1">+IF(OFFSET('Sanitation Data'!$I$32,0,10*ROW('Sanitation Data'!I153))="","",OFFSET('Sanitation Data'!$I$32,0,10*ROW('Sanitation Data'!I153)))</f>
        <v/>
      </c>
      <c r="DO159" s="353" t="str">
        <f ca="1">+IF(OFFSET('Hygiene Data'!$D$11,0,10*ROW('Hygiene Data'!D153))="","",OFFSET('Hygiene Data'!$D$11,0,10*ROW('Hygiene Data'!D153)))</f>
        <v/>
      </c>
      <c r="DP159" s="353" t="str">
        <f ca="1">+IF(OFFSET('Hygiene Data'!$D$12,0,10*ROW('Hygiene Data'!D153))="","",OFFSET('Hygiene Data'!$D$12,0,10*ROW('Hygiene Data'!D153)))</f>
        <v/>
      </c>
      <c r="DQ159" s="353" t="str">
        <f ca="1">+IF(OFFSET('Hygiene Data'!$D$13,0,10*ROW('Hygiene Data'!D153))="","",OFFSET('Hygiene Data'!$D$13,0,10*ROW('Hygiene Data'!D153)))</f>
        <v/>
      </c>
      <c r="DR159" s="353" t="str">
        <f ca="1">+IF(OFFSET('Hygiene Data'!$E$11,0,10*ROW('Hygiene Data'!E153))="","",OFFSET('Hygiene Data'!$E$11,0,10*ROW('Hygiene Data'!E153)))</f>
        <v/>
      </c>
      <c r="DS159" s="353" t="str">
        <f ca="1">+IF(OFFSET('Hygiene Data'!$E$12,0,10*ROW('Hygiene Data'!E153))="","",OFFSET('Hygiene Data'!$E$12,0,10*ROW('Hygiene Data'!E153)))</f>
        <v/>
      </c>
      <c r="DT159" s="353" t="str">
        <f ca="1">+IF(OFFSET('Hygiene Data'!$E$13,0,10*ROW('Hygiene Data'!E153))="","",OFFSET('Hygiene Data'!$E$13,0,10*ROW('Hygiene Data'!E153)))</f>
        <v/>
      </c>
      <c r="DU159" s="353" t="str">
        <f ca="1">+IF(OFFSET('Hygiene Data'!$F$11,0,10*ROW('Hygiene Data'!F153))="","",OFFSET('Hygiene Data'!$F$11,0,10*ROW('Hygiene Data'!F153)))</f>
        <v/>
      </c>
      <c r="DV159" s="353" t="str">
        <f ca="1">+IF(OFFSET('Hygiene Data'!$F$12,0,10*ROW('Hygiene Data'!F153))="","",OFFSET('Hygiene Data'!$F$12,0,10*ROW('Hygiene Data'!F153)))</f>
        <v/>
      </c>
      <c r="DW159" s="353" t="str">
        <f ca="1">+IF(OFFSET('Hygiene Data'!$F$13,0,10*ROW('Hygiene Data'!F153))="","",OFFSET('Hygiene Data'!$F$13,0,10*ROW('Hygiene Data'!F153)))</f>
        <v/>
      </c>
      <c r="DX159" s="353" t="str">
        <f ca="1">+IF(OFFSET('Hygiene Data'!$G$11,0,10*ROW('Hygiene Data'!G153))="","",OFFSET('Hygiene Data'!$G$11,0,10*ROW('Hygiene Data'!G153)))</f>
        <v/>
      </c>
      <c r="DY159" s="353" t="str">
        <f ca="1">+IF(OFFSET('Hygiene Data'!$G$12,0,10*ROW('Hygiene Data'!G153))="","",OFFSET('Hygiene Data'!$G$12,0,10*ROW('Hygiene Data'!G153)))</f>
        <v/>
      </c>
      <c r="DZ159" s="353" t="str">
        <f ca="1">+IF(OFFSET('Hygiene Data'!$G$13,0,10*ROW('Hygiene Data'!G153))="","",OFFSET('Hygiene Data'!$G$13,0,10*ROW('Hygiene Data'!G153)))</f>
        <v/>
      </c>
      <c r="EA159" s="353" t="str">
        <f ca="1">+IF(OFFSET('Hygiene Data'!$H$11,0,10*ROW('Hygiene Data'!H153))="","",OFFSET('Hygiene Data'!$H$11,0,10*ROW('Hygiene Data'!H153)))</f>
        <v/>
      </c>
      <c r="EB159" s="353" t="str">
        <f ca="1">+IF(OFFSET('Hygiene Data'!$H$12,0,10*ROW('Hygiene Data'!H153))="","",OFFSET('Hygiene Data'!$H$12,0,10*ROW('Hygiene Data'!H153)))</f>
        <v/>
      </c>
      <c r="EC159" s="353" t="str">
        <f ca="1">+IF(OFFSET('Hygiene Data'!$H$13,0,10*ROW('Hygiene Data'!H153))="","",OFFSET('Hygiene Data'!$H$13,0,10*ROW('Hygiene Data'!H153)))</f>
        <v/>
      </c>
      <c r="ED159" s="353" t="str">
        <f ca="1">+IF(OFFSET('Hygiene Data'!$I$11,0,10*ROW('Hygiene Data'!I153))="","",OFFSET('Hygiene Data'!$I$11,0,10*ROW('Hygiene Data'!I153)))</f>
        <v/>
      </c>
      <c r="EE159" s="353" t="str">
        <f ca="1">+IF(OFFSET('Hygiene Data'!$I$12,0,10*ROW('Hygiene Data'!I153))="","",OFFSET('Hygiene Data'!$I$12,0,10*ROW('Hygiene Data'!I153)))</f>
        <v/>
      </c>
      <c r="EF159" s="353" t="str">
        <f ca="1">+IF(OFFSET('Hygiene Data'!$I$13,0,10*ROW('Hygiene Data'!I153))="","",OFFSET('Hygiene Data'!$I$13,0,10*ROW('Hygiene Data'!I153)))</f>
        <v/>
      </c>
    </row>
    <row r="160" spans="1:136" x14ac:dyDescent="0.25">
      <c r="A160" s="462" t="str">
        <f ca="1">+IF(OFFSET('Water Data'!$B$2,0,10*ROW('Water Data'!E154))="","",OFFSET('Water Data'!$B$2,0,10*ROW('Water Data'!E154)))</f>
        <v/>
      </c>
      <c r="B160" s="46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89" t="str">
        <f t="shared" ca="1" si="2"/>
        <v/>
      </c>
      <c r="D160" s="49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6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3" t="str">
        <f ca="1">+IF(OFFSET('Water Data'!$D$27,0,10*ROW('Water Data'!D154))="","",OFFSET('Water Data'!$D$27,0,10*ROW('Water Data'!D154)))</f>
        <v/>
      </c>
      <c r="BT160" s="353" t="str">
        <f ca="1">+IF(OFFSET('Water Data'!$D$28,0,10*ROW('Water Data'!D154))="","",OFFSET('Water Data'!$D$28,0,10*ROW('Water Data'!D154)))</f>
        <v/>
      </c>
      <c r="BU160" s="353" t="str">
        <f ca="1">+IF(OFFSET('Water Data'!$D$29,0,10*ROW('Water Data'!D154))="","",OFFSET('Water Data'!$D$29,0,10*ROW('Water Data'!D154)))</f>
        <v/>
      </c>
      <c r="BV160" s="353" t="str">
        <f ca="1">+IF(OFFSET('Water Data'!$E$27,0,10*ROW('Water Data'!E154))="","",OFFSET('Water Data'!$E$27,0,10*ROW('Water Data'!E154)))</f>
        <v/>
      </c>
      <c r="BW160" s="353" t="str">
        <f ca="1">+IF(OFFSET('Water Data'!$E$28,0,10*ROW('Water Data'!E154))="","",OFFSET('Water Data'!$E$28,0,10*ROW('Water Data'!E154)))</f>
        <v/>
      </c>
      <c r="BX160" s="353" t="str">
        <f ca="1">+IF(OFFSET('Water Data'!$E$29,0,10*ROW('Water Data'!E154))="","",OFFSET('Water Data'!$E$29,0,10*ROW('Water Data'!E154)))</f>
        <v/>
      </c>
      <c r="BY160" s="353" t="str">
        <f ca="1">+IF(OFFSET('Water Data'!$F$27,0,10*ROW('Water Data'!F154))="","",OFFSET('Water Data'!$F$27,0,10*ROW('Water Data'!F154)))</f>
        <v/>
      </c>
      <c r="BZ160" s="353" t="str">
        <f ca="1">+IF(OFFSET('Water Data'!$F$28,0,10*ROW('Water Data'!F154))="","",OFFSET('Water Data'!$F$28,0,10*ROW('Water Data'!F154)))</f>
        <v/>
      </c>
      <c r="CA160" s="353" t="str">
        <f ca="1">+IF(OFFSET('Water Data'!$F$29,0,10*ROW('Water Data'!F154))="","",OFFSET('Water Data'!$F$29,0,10*ROW('Water Data'!F154)))</f>
        <v/>
      </c>
      <c r="CB160" s="353" t="str">
        <f ca="1">+IF(OFFSET('Water Data'!$G$27,0,10*ROW('Water Data'!G154))="","",OFFSET('Water Data'!$G$27,0,10*ROW('Water Data'!G154)))</f>
        <v/>
      </c>
      <c r="CC160" s="353" t="str">
        <f ca="1">+IF(OFFSET('Water Data'!$G$28,0,10*ROW('Water Data'!G154))="","",OFFSET('Water Data'!$G$28,0,10*ROW('Water Data'!G154)))</f>
        <v/>
      </c>
      <c r="CD160" s="353" t="str">
        <f ca="1">+IF(OFFSET('Water Data'!$G$29,0,10*ROW('Water Data'!G154))="","",OFFSET('Water Data'!$G$29,0,10*ROW('Water Data'!G154)))</f>
        <v/>
      </c>
      <c r="CE160" s="353" t="str">
        <f ca="1">+IF(OFFSET('Water Data'!$H$27,0,10*ROW('Water Data'!H154))="","",OFFSET('Water Data'!$H$27,0,10*ROW('Water Data'!H154)))</f>
        <v/>
      </c>
      <c r="CF160" s="353" t="str">
        <f ca="1">+IF(OFFSET('Water Data'!$H$28,0,10*ROW('Water Data'!H154))="","",OFFSET('Water Data'!$H$28,0,10*ROW('Water Data'!H154)))</f>
        <v/>
      </c>
      <c r="CG160" s="353" t="str">
        <f ca="1">+IF(OFFSET('Water Data'!$H$29,0,10*ROW('Water Data'!H154))="","",OFFSET('Water Data'!$H$29,0,10*ROW('Water Data'!H154)))</f>
        <v/>
      </c>
      <c r="CH160" s="353" t="str">
        <f ca="1">+IF(OFFSET('Water Data'!$I$27,0,10*ROW('Water Data'!I154))="","",OFFSET('Water Data'!$I$27,0,10*ROW('Water Data'!I154)))</f>
        <v/>
      </c>
      <c r="CI160" s="353" t="str">
        <f ca="1">+IF(OFFSET('Water Data'!$I$28,0,10*ROW('Water Data'!I154))="","",OFFSET('Water Data'!$I$28,0,10*ROW('Water Data'!I154)))</f>
        <v/>
      </c>
      <c r="CJ160" s="353" t="str">
        <f ca="1">+IF(OFFSET('Water Data'!$I$29,0,10*ROW('Water Data'!I154))="","",OFFSET('Water Data'!$I$29,0,10*ROW('Water Data'!I154)))</f>
        <v/>
      </c>
      <c r="CK160" s="353" t="str">
        <f ca="1">+IF(OFFSET('Sanitation Data'!$D$28,0,10*ROW('Sanitation Data'!D154))="","",OFFSET('Sanitation Data'!$D$28,0,10*ROW('Sanitation Data'!D154)))</f>
        <v/>
      </c>
      <c r="CL160" s="353" t="str">
        <f ca="1">+IF(OFFSET('Sanitation Data'!$D$29,0,10*ROW('Sanitation Data'!D154))="","",OFFSET('Sanitation Data'!$D$29,0,10*ROW('Sanitation Data'!D154)))</f>
        <v/>
      </c>
      <c r="CM160" s="353" t="str">
        <f ca="1">+IF(OFFSET('Sanitation Data'!$D$30,0,10*ROW('Sanitation Data'!D154))="","",OFFSET('Sanitation Data'!$D$30,0,10*ROW('Sanitation Data'!D154)))</f>
        <v/>
      </c>
      <c r="CN160" s="353" t="str">
        <f ca="1">+IF(OFFSET('Sanitation Data'!$D$31,0,10*ROW('Sanitation Data'!D154))="","",OFFSET('Sanitation Data'!$D$31,0,10*ROW('Sanitation Data'!D154)))</f>
        <v/>
      </c>
      <c r="CO160" s="353" t="str">
        <f ca="1">+IF(OFFSET('Sanitation Data'!$D$32,0,10*ROW('Sanitation Data'!D154))="","",OFFSET('Sanitation Data'!$D$32,0,10*ROW('Sanitation Data'!D154)))</f>
        <v/>
      </c>
      <c r="CP160" s="353" t="str">
        <f ca="1">+IF(OFFSET('Sanitation Data'!$E$28,0,10*ROW('Sanitation Data'!E154))="","",OFFSET('Sanitation Data'!$E$28,0,10*ROW('Sanitation Data'!E154)))</f>
        <v/>
      </c>
      <c r="CQ160" s="353" t="str">
        <f ca="1">+IF(OFFSET('Sanitation Data'!$E$29,0,10*ROW('Sanitation Data'!E154))="","",OFFSET('Sanitation Data'!$E$29,0,10*ROW('Sanitation Data'!E154)))</f>
        <v/>
      </c>
      <c r="CR160" s="353" t="str">
        <f ca="1">+IF(OFFSET('Sanitation Data'!$E$30,0,10*ROW('Sanitation Data'!E154))="","",OFFSET('Sanitation Data'!$E$30,0,10*ROW('Sanitation Data'!E154)))</f>
        <v/>
      </c>
      <c r="CS160" s="353" t="str">
        <f ca="1">+IF(OFFSET('Sanitation Data'!$E$31,0,10*ROW('Sanitation Data'!E154))="","",OFFSET('Sanitation Data'!$E$31,0,10*ROW('Sanitation Data'!E154)))</f>
        <v/>
      </c>
      <c r="CT160" s="353" t="str">
        <f ca="1">+IF(OFFSET('Sanitation Data'!$E$32,0,10*ROW('Sanitation Data'!E154))="","",OFFSET('Sanitation Data'!$E$32,0,10*ROW('Sanitation Data'!E154)))</f>
        <v/>
      </c>
      <c r="CU160" s="353" t="str">
        <f ca="1">+IF(OFFSET('Sanitation Data'!$F$28,0,10*ROW('Sanitation Data'!F154))="","",OFFSET('Sanitation Data'!$F$28,0,10*ROW('Sanitation Data'!F154)))</f>
        <v/>
      </c>
      <c r="CV160" s="353" t="str">
        <f ca="1">+IF(OFFSET('Sanitation Data'!$F$29,0,10*ROW('Sanitation Data'!F154))="","",OFFSET('Sanitation Data'!$F$29,0,10*ROW('Sanitation Data'!F154)))</f>
        <v/>
      </c>
      <c r="CW160" s="353" t="str">
        <f ca="1">+IF(OFFSET('Sanitation Data'!$F$30,0,10*ROW('Sanitation Data'!F154))="","",OFFSET('Sanitation Data'!$F$30,0,10*ROW('Sanitation Data'!F154)))</f>
        <v/>
      </c>
      <c r="CX160" s="353" t="str">
        <f ca="1">+IF(OFFSET('Sanitation Data'!$F$31,0,10*ROW('Sanitation Data'!F154))="","",OFFSET('Sanitation Data'!$F$31,0,10*ROW('Sanitation Data'!F154)))</f>
        <v/>
      </c>
      <c r="CY160" s="353" t="str">
        <f ca="1">+IF(OFFSET('Sanitation Data'!$F$32,0,10*ROW('Sanitation Data'!F154))="","",OFFSET('Sanitation Data'!$F$32,0,10*ROW('Sanitation Data'!F154)))</f>
        <v/>
      </c>
      <c r="CZ160" s="353" t="str">
        <f ca="1">+IF(OFFSET('Sanitation Data'!$G$28,0,10*ROW('Sanitation Data'!G154))="","",OFFSET('Sanitation Data'!$G$28,0,10*ROW('Sanitation Data'!G154)))</f>
        <v/>
      </c>
      <c r="DA160" s="353" t="str">
        <f ca="1">+IF(OFFSET('Sanitation Data'!$G$29,0,10*ROW('Sanitation Data'!G154))="","",OFFSET('Sanitation Data'!$G$29,0,10*ROW('Sanitation Data'!G154)))</f>
        <v/>
      </c>
      <c r="DB160" s="353" t="str">
        <f ca="1">+IF(OFFSET('Sanitation Data'!$G$30,0,10*ROW('Sanitation Data'!G154))="","",OFFSET('Sanitation Data'!$G$30,0,10*ROW('Sanitation Data'!G154)))</f>
        <v/>
      </c>
      <c r="DC160" s="353" t="str">
        <f ca="1">+IF(OFFSET('Sanitation Data'!$G$31,0,10*ROW('Sanitation Data'!G154))="","",OFFSET('Sanitation Data'!$G$31,0,10*ROW('Sanitation Data'!G154)))</f>
        <v/>
      </c>
      <c r="DD160" s="353" t="str">
        <f ca="1">+IF(OFFSET('Sanitation Data'!$G$32,0,10*ROW('Sanitation Data'!G154))="","",OFFSET('Sanitation Data'!$G$32,0,10*ROW('Sanitation Data'!G154)))</f>
        <v/>
      </c>
      <c r="DE160" s="353" t="str">
        <f ca="1">+IF(OFFSET('Sanitation Data'!$H$28,0,10*ROW('Sanitation Data'!H154))="","",OFFSET('Sanitation Data'!$H$28,0,10*ROW('Sanitation Data'!H154)))</f>
        <v/>
      </c>
      <c r="DF160" s="353" t="str">
        <f ca="1">+IF(OFFSET('Sanitation Data'!$H$29,0,10*ROW('Sanitation Data'!H154))="","",OFFSET('Sanitation Data'!$H$29,0,10*ROW('Sanitation Data'!H154)))</f>
        <v/>
      </c>
      <c r="DG160" s="353" t="str">
        <f ca="1">+IF(OFFSET('Sanitation Data'!$H$30,0,10*ROW('Sanitation Data'!H154))="","",OFFSET('Sanitation Data'!$H$30,0,10*ROW('Sanitation Data'!H154)))</f>
        <v/>
      </c>
      <c r="DH160" s="353" t="str">
        <f ca="1">+IF(OFFSET('Sanitation Data'!$H$31,0,10*ROW('Sanitation Data'!H154))="","",OFFSET('Sanitation Data'!$H$31,0,10*ROW('Sanitation Data'!H154)))</f>
        <v/>
      </c>
      <c r="DI160" s="353" t="str">
        <f ca="1">+IF(OFFSET('Sanitation Data'!$H$32,0,10*ROW('Sanitation Data'!H154))="","",OFFSET('Sanitation Data'!$H$32,0,10*ROW('Sanitation Data'!H154)))</f>
        <v/>
      </c>
      <c r="DJ160" s="353" t="str">
        <f ca="1">+IF(OFFSET('Sanitation Data'!$I$28,0,10*ROW('Sanitation Data'!I154))="","",OFFSET('Sanitation Data'!$I$28,0,10*ROW('Sanitation Data'!I154)))</f>
        <v/>
      </c>
      <c r="DK160" s="353" t="str">
        <f ca="1">+IF(OFFSET('Sanitation Data'!$I$29,0,10*ROW('Sanitation Data'!I154))="","",OFFSET('Sanitation Data'!$I$29,0,10*ROW('Sanitation Data'!I154)))</f>
        <v/>
      </c>
      <c r="DL160" s="353" t="str">
        <f ca="1">+IF(OFFSET('Sanitation Data'!$I$30,0,10*ROW('Sanitation Data'!I154))="","",OFFSET('Sanitation Data'!$I$30,0,10*ROW('Sanitation Data'!I154)))</f>
        <v/>
      </c>
      <c r="DM160" s="353" t="str">
        <f ca="1">+IF(OFFSET('Sanitation Data'!$I$31,0,10*ROW('Sanitation Data'!I154))="","",OFFSET('Sanitation Data'!$I$31,0,10*ROW('Sanitation Data'!I154)))</f>
        <v/>
      </c>
      <c r="DN160" s="353" t="str">
        <f ca="1">+IF(OFFSET('Sanitation Data'!$I$32,0,10*ROW('Sanitation Data'!I154))="","",OFFSET('Sanitation Data'!$I$32,0,10*ROW('Sanitation Data'!I154)))</f>
        <v/>
      </c>
      <c r="DO160" s="353" t="str">
        <f ca="1">+IF(OFFSET('Hygiene Data'!$D$11,0,10*ROW('Hygiene Data'!D154))="","",OFFSET('Hygiene Data'!$D$11,0,10*ROW('Hygiene Data'!D154)))</f>
        <v/>
      </c>
      <c r="DP160" s="353" t="str">
        <f ca="1">+IF(OFFSET('Hygiene Data'!$D$12,0,10*ROW('Hygiene Data'!D154))="","",OFFSET('Hygiene Data'!$D$12,0,10*ROW('Hygiene Data'!D154)))</f>
        <v/>
      </c>
      <c r="DQ160" s="353" t="str">
        <f ca="1">+IF(OFFSET('Hygiene Data'!$D$13,0,10*ROW('Hygiene Data'!D154))="","",OFFSET('Hygiene Data'!$D$13,0,10*ROW('Hygiene Data'!D154)))</f>
        <v/>
      </c>
      <c r="DR160" s="353" t="str">
        <f ca="1">+IF(OFFSET('Hygiene Data'!$E$11,0,10*ROW('Hygiene Data'!E154))="","",OFFSET('Hygiene Data'!$E$11,0,10*ROW('Hygiene Data'!E154)))</f>
        <v/>
      </c>
      <c r="DS160" s="353" t="str">
        <f ca="1">+IF(OFFSET('Hygiene Data'!$E$12,0,10*ROW('Hygiene Data'!E154))="","",OFFSET('Hygiene Data'!$E$12,0,10*ROW('Hygiene Data'!E154)))</f>
        <v/>
      </c>
      <c r="DT160" s="353" t="str">
        <f ca="1">+IF(OFFSET('Hygiene Data'!$E$13,0,10*ROW('Hygiene Data'!E154))="","",OFFSET('Hygiene Data'!$E$13,0,10*ROW('Hygiene Data'!E154)))</f>
        <v/>
      </c>
      <c r="DU160" s="353" t="str">
        <f ca="1">+IF(OFFSET('Hygiene Data'!$F$11,0,10*ROW('Hygiene Data'!F154))="","",OFFSET('Hygiene Data'!$F$11,0,10*ROW('Hygiene Data'!F154)))</f>
        <v/>
      </c>
      <c r="DV160" s="353" t="str">
        <f ca="1">+IF(OFFSET('Hygiene Data'!$F$12,0,10*ROW('Hygiene Data'!F154))="","",OFFSET('Hygiene Data'!$F$12,0,10*ROW('Hygiene Data'!F154)))</f>
        <v/>
      </c>
      <c r="DW160" s="353" t="str">
        <f ca="1">+IF(OFFSET('Hygiene Data'!$F$13,0,10*ROW('Hygiene Data'!F154))="","",OFFSET('Hygiene Data'!$F$13,0,10*ROW('Hygiene Data'!F154)))</f>
        <v/>
      </c>
      <c r="DX160" s="353" t="str">
        <f ca="1">+IF(OFFSET('Hygiene Data'!$G$11,0,10*ROW('Hygiene Data'!G154))="","",OFFSET('Hygiene Data'!$G$11,0,10*ROW('Hygiene Data'!G154)))</f>
        <v/>
      </c>
      <c r="DY160" s="353" t="str">
        <f ca="1">+IF(OFFSET('Hygiene Data'!$G$12,0,10*ROW('Hygiene Data'!G154))="","",OFFSET('Hygiene Data'!$G$12,0,10*ROW('Hygiene Data'!G154)))</f>
        <v/>
      </c>
      <c r="DZ160" s="353" t="str">
        <f ca="1">+IF(OFFSET('Hygiene Data'!$G$13,0,10*ROW('Hygiene Data'!G154))="","",OFFSET('Hygiene Data'!$G$13,0,10*ROW('Hygiene Data'!G154)))</f>
        <v/>
      </c>
      <c r="EA160" s="353" t="str">
        <f ca="1">+IF(OFFSET('Hygiene Data'!$H$11,0,10*ROW('Hygiene Data'!H154))="","",OFFSET('Hygiene Data'!$H$11,0,10*ROW('Hygiene Data'!H154)))</f>
        <v/>
      </c>
      <c r="EB160" s="353" t="str">
        <f ca="1">+IF(OFFSET('Hygiene Data'!$H$12,0,10*ROW('Hygiene Data'!H154))="","",OFFSET('Hygiene Data'!$H$12,0,10*ROW('Hygiene Data'!H154)))</f>
        <v/>
      </c>
      <c r="EC160" s="353" t="str">
        <f ca="1">+IF(OFFSET('Hygiene Data'!$H$13,0,10*ROW('Hygiene Data'!H154))="","",OFFSET('Hygiene Data'!$H$13,0,10*ROW('Hygiene Data'!H154)))</f>
        <v/>
      </c>
      <c r="ED160" s="353" t="str">
        <f ca="1">+IF(OFFSET('Hygiene Data'!$I$11,0,10*ROW('Hygiene Data'!I154))="","",OFFSET('Hygiene Data'!$I$11,0,10*ROW('Hygiene Data'!I154)))</f>
        <v/>
      </c>
      <c r="EE160" s="353" t="str">
        <f ca="1">+IF(OFFSET('Hygiene Data'!$I$12,0,10*ROW('Hygiene Data'!I154))="","",OFFSET('Hygiene Data'!$I$12,0,10*ROW('Hygiene Data'!I154)))</f>
        <v/>
      </c>
      <c r="EF160" s="353" t="str">
        <f ca="1">+IF(OFFSET('Hygiene Data'!$I$13,0,10*ROW('Hygiene Data'!I154))="","",OFFSET('Hygiene Data'!$I$13,0,10*ROW('Hygiene Data'!I154)))</f>
        <v/>
      </c>
    </row>
    <row r="161" spans="1:136" x14ac:dyDescent="0.25">
      <c r="A161" s="462" t="str">
        <f ca="1">+IF(OFFSET('Water Data'!$B$2,0,10*ROW('Water Data'!E155))="","",OFFSET('Water Data'!$B$2,0,10*ROW('Water Data'!E155)))</f>
        <v/>
      </c>
      <c r="B161" s="46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89" t="str">
        <f t="shared" ca="1" si="2"/>
        <v/>
      </c>
      <c r="D161" s="49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6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3" t="str">
        <f ca="1">+IF(OFFSET('Water Data'!$D$27,0,10*ROW('Water Data'!D155))="","",OFFSET('Water Data'!$D$27,0,10*ROW('Water Data'!D155)))</f>
        <v/>
      </c>
      <c r="BT161" s="353" t="str">
        <f ca="1">+IF(OFFSET('Water Data'!$D$28,0,10*ROW('Water Data'!D155))="","",OFFSET('Water Data'!$D$28,0,10*ROW('Water Data'!D155)))</f>
        <v/>
      </c>
      <c r="BU161" s="353" t="str">
        <f ca="1">+IF(OFFSET('Water Data'!$D$29,0,10*ROW('Water Data'!D155))="","",OFFSET('Water Data'!$D$29,0,10*ROW('Water Data'!D155)))</f>
        <v/>
      </c>
      <c r="BV161" s="353" t="str">
        <f ca="1">+IF(OFFSET('Water Data'!$E$27,0,10*ROW('Water Data'!E155))="","",OFFSET('Water Data'!$E$27,0,10*ROW('Water Data'!E155)))</f>
        <v/>
      </c>
      <c r="BW161" s="353" t="str">
        <f ca="1">+IF(OFFSET('Water Data'!$E$28,0,10*ROW('Water Data'!E155))="","",OFFSET('Water Data'!$E$28,0,10*ROW('Water Data'!E155)))</f>
        <v/>
      </c>
      <c r="BX161" s="353" t="str">
        <f ca="1">+IF(OFFSET('Water Data'!$E$29,0,10*ROW('Water Data'!E155))="","",OFFSET('Water Data'!$E$29,0,10*ROW('Water Data'!E155)))</f>
        <v/>
      </c>
      <c r="BY161" s="353" t="str">
        <f ca="1">+IF(OFFSET('Water Data'!$F$27,0,10*ROW('Water Data'!F155))="","",OFFSET('Water Data'!$F$27,0,10*ROW('Water Data'!F155)))</f>
        <v/>
      </c>
      <c r="BZ161" s="353" t="str">
        <f ca="1">+IF(OFFSET('Water Data'!$F$28,0,10*ROW('Water Data'!F155))="","",OFFSET('Water Data'!$F$28,0,10*ROW('Water Data'!F155)))</f>
        <v/>
      </c>
      <c r="CA161" s="353" t="str">
        <f ca="1">+IF(OFFSET('Water Data'!$F$29,0,10*ROW('Water Data'!F155))="","",OFFSET('Water Data'!$F$29,0,10*ROW('Water Data'!F155)))</f>
        <v/>
      </c>
      <c r="CB161" s="353" t="str">
        <f ca="1">+IF(OFFSET('Water Data'!$G$27,0,10*ROW('Water Data'!G155))="","",OFFSET('Water Data'!$G$27,0,10*ROW('Water Data'!G155)))</f>
        <v/>
      </c>
      <c r="CC161" s="353" t="str">
        <f ca="1">+IF(OFFSET('Water Data'!$G$28,0,10*ROW('Water Data'!G155))="","",OFFSET('Water Data'!$G$28,0,10*ROW('Water Data'!G155)))</f>
        <v/>
      </c>
      <c r="CD161" s="353" t="str">
        <f ca="1">+IF(OFFSET('Water Data'!$G$29,0,10*ROW('Water Data'!G155))="","",OFFSET('Water Data'!$G$29,0,10*ROW('Water Data'!G155)))</f>
        <v/>
      </c>
      <c r="CE161" s="353" t="str">
        <f ca="1">+IF(OFFSET('Water Data'!$H$27,0,10*ROW('Water Data'!H155))="","",OFFSET('Water Data'!$H$27,0,10*ROW('Water Data'!H155)))</f>
        <v/>
      </c>
      <c r="CF161" s="353" t="str">
        <f ca="1">+IF(OFFSET('Water Data'!$H$28,0,10*ROW('Water Data'!H155))="","",OFFSET('Water Data'!$H$28,0,10*ROW('Water Data'!H155)))</f>
        <v/>
      </c>
      <c r="CG161" s="353" t="str">
        <f ca="1">+IF(OFFSET('Water Data'!$H$29,0,10*ROW('Water Data'!H155))="","",OFFSET('Water Data'!$H$29,0,10*ROW('Water Data'!H155)))</f>
        <v/>
      </c>
      <c r="CH161" s="353" t="str">
        <f ca="1">+IF(OFFSET('Water Data'!$I$27,0,10*ROW('Water Data'!I155))="","",OFFSET('Water Data'!$I$27,0,10*ROW('Water Data'!I155)))</f>
        <v/>
      </c>
      <c r="CI161" s="353" t="str">
        <f ca="1">+IF(OFFSET('Water Data'!$I$28,0,10*ROW('Water Data'!I155))="","",OFFSET('Water Data'!$I$28,0,10*ROW('Water Data'!I155)))</f>
        <v/>
      </c>
      <c r="CJ161" s="353" t="str">
        <f ca="1">+IF(OFFSET('Water Data'!$I$29,0,10*ROW('Water Data'!I155))="","",OFFSET('Water Data'!$I$29,0,10*ROW('Water Data'!I155)))</f>
        <v/>
      </c>
      <c r="CK161" s="353" t="str">
        <f ca="1">+IF(OFFSET('Sanitation Data'!$D$28,0,10*ROW('Sanitation Data'!D155))="","",OFFSET('Sanitation Data'!$D$28,0,10*ROW('Sanitation Data'!D155)))</f>
        <v/>
      </c>
      <c r="CL161" s="353" t="str">
        <f ca="1">+IF(OFFSET('Sanitation Data'!$D$29,0,10*ROW('Sanitation Data'!D155))="","",OFFSET('Sanitation Data'!$D$29,0,10*ROW('Sanitation Data'!D155)))</f>
        <v/>
      </c>
      <c r="CM161" s="353" t="str">
        <f ca="1">+IF(OFFSET('Sanitation Data'!$D$30,0,10*ROW('Sanitation Data'!D155))="","",OFFSET('Sanitation Data'!$D$30,0,10*ROW('Sanitation Data'!D155)))</f>
        <v/>
      </c>
      <c r="CN161" s="353" t="str">
        <f ca="1">+IF(OFFSET('Sanitation Data'!$D$31,0,10*ROW('Sanitation Data'!D155))="","",OFFSET('Sanitation Data'!$D$31,0,10*ROW('Sanitation Data'!D155)))</f>
        <v/>
      </c>
      <c r="CO161" s="353" t="str">
        <f ca="1">+IF(OFFSET('Sanitation Data'!$D$32,0,10*ROW('Sanitation Data'!D155))="","",OFFSET('Sanitation Data'!$D$32,0,10*ROW('Sanitation Data'!D155)))</f>
        <v/>
      </c>
      <c r="CP161" s="353" t="str">
        <f ca="1">+IF(OFFSET('Sanitation Data'!$E$28,0,10*ROW('Sanitation Data'!E155))="","",OFFSET('Sanitation Data'!$E$28,0,10*ROW('Sanitation Data'!E155)))</f>
        <v/>
      </c>
      <c r="CQ161" s="353" t="str">
        <f ca="1">+IF(OFFSET('Sanitation Data'!$E$29,0,10*ROW('Sanitation Data'!E155))="","",OFFSET('Sanitation Data'!$E$29,0,10*ROW('Sanitation Data'!E155)))</f>
        <v/>
      </c>
      <c r="CR161" s="353" t="str">
        <f ca="1">+IF(OFFSET('Sanitation Data'!$E$30,0,10*ROW('Sanitation Data'!E155))="","",OFFSET('Sanitation Data'!$E$30,0,10*ROW('Sanitation Data'!E155)))</f>
        <v/>
      </c>
      <c r="CS161" s="353" t="str">
        <f ca="1">+IF(OFFSET('Sanitation Data'!$E$31,0,10*ROW('Sanitation Data'!E155))="","",OFFSET('Sanitation Data'!$E$31,0,10*ROW('Sanitation Data'!E155)))</f>
        <v/>
      </c>
      <c r="CT161" s="353" t="str">
        <f ca="1">+IF(OFFSET('Sanitation Data'!$E$32,0,10*ROW('Sanitation Data'!E155))="","",OFFSET('Sanitation Data'!$E$32,0,10*ROW('Sanitation Data'!E155)))</f>
        <v/>
      </c>
      <c r="CU161" s="353" t="str">
        <f ca="1">+IF(OFFSET('Sanitation Data'!$F$28,0,10*ROW('Sanitation Data'!F155))="","",OFFSET('Sanitation Data'!$F$28,0,10*ROW('Sanitation Data'!F155)))</f>
        <v/>
      </c>
      <c r="CV161" s="353" t="str">
        <f ca="1">+IF(OFFSET('Sanitation Data'!$F$29,0,10*ROW('Sanitation Data'!F155))="","",OFFSET('Sanitation Data'!$F$29,0,10*ROW('Sanitation Data'!F155)))</f>
        <v/>
      </c>
      <c r="CW161" s="353" t="str">
        <f ca="1">+IF(OFFSET('Sanitation Data'!$F$30,0,10*ROW('Sanitation Data'!F155))="","",OFFSET('Sanitation Data'!$F$30,0,10*ROW('Sanitation Data'!F155)))</f>
        <v/>
      </c>
      <c r="CX161" s="353" t="str">
        <f ca="1">+IF(OFFSET('Sanitation Data'!$F$31,0,10*ROW('Sanitation Data'!F155))="","",OFFSET('Sanitation Data'!$F$31,0,10*ROW('Sanitation Data'!F155)))</f>
        <v/>
      </c>
      <c r="CY161" s="353" t="str">
        <f ca="1">+IF(OFFSET('Sanitation Data'!$F$32,0,10*ROW('Sanitation Data'!F155))="","",OFFSET('Sanitation Data'!$F$32,0,10*ROW('Sanitation Data'!F155)))</f>
        <v/>
      </c>
      <c r="CZ161" s="353" t="str">
        <f ca="1">+IF(OFFSET('Sanitation Data'!$G$28,0,10*ROW('Sanitation Data'!G155))="","",OFFSET('Sanitation Data'!$G$28,0,10*ROW('Sanitation Data'!G155)))</f>
        <v/>
      </c>
      <c r="DA161" s="353" t="str">
        <f ca="1">+IF(OFFSET('Sanitation Data'!$G$29,0,10*ROW('Sanitation Data'!G155))="","",OFFSET('Sanitation Data'!$G$29,0,10*ROW('Sanitation Data'!G155)))</f>
        <v/>
      </c>
      <c r="DB161" s="353" t="str">
        <f ca="1">+IF(OFFSET('Sanitation Data'!$G$30,0,10*ROW('Sanitation Data'!G155))="","",OFFSET('Sanitation Data'!$G$30,0,10*ROW('Sanitation Data'!G155)))</f>
        <v/>
      </c>
      <c r="DC161" s="353" t="str">
        <f ca="1">+IF(OFFSET('Sanitation Data'!$G$31,0,10*ROW('Sanitation Data'!G155))="","",OFFSET('Sanitation Data'!$G$31,0,10*ROW('Sanitation Data'!G155)))</f>
        <v/>
      </c>
      <c r="DD161" s="353" t="str">
        <f ca="1">+IF(OFFSET('Sanitation Data'!$G$32,0,10*ROW('Sanitation Data'!G155))="","",OFFSET('Sanitation Data'!$G$32,0,10*ROW('Sanitation Data'!G155)))</f>
        <v/>
      </c>
      <c r="DE161" s="353" t="str">
        <f ca="1">+IF(OFFSET('Sanitation Data'!$H$28,0,10*ROW('Sanitation Data'!H155))="","",OFFSET('Sanitation Data'!$H$28,0,10*ROW('Sanitation Data'!H155)))</f>
        <v/>
      </c>
      <c r="DF161" s="353" t="str">
        <f ca="1">+IF(OFFSET('Sanitation Data'!$H$29,0,10*ROW('Sanitation Data'!H155))="","",OFFSET('Sanitation Data'!$H$29,0,10*ROW('Sanitation Data'!H155)))</f>
        <v/>
      </c>
      <c r="DG161" s="353" t="str">
        <f ca="1">+IF(OFFSET('Sanitation Data'!$H$30,0,10*ROW('Sanitation Data'!H155))="","",OFFSET('Sanitation Data'!$H$30,0,10*ROW('Sanitation Data'!H155)))</f>
        <v/>
      </c>
      <c r="DH161" s="353" t="str">
        <f ca="1">+IF(OFFSET('Sanitation Data'!$H$31,0,10*ROW('Sanitation Data'!H155))="","",OFFSET('Sanitation Data'!$H$31,0,10*ROW('Sanitation Data'!H155)))</f>
        <v/>
      </c>
      <c r="DI161" s="353" t="str">
        <f ca="1">+IF(OFFSET('Sanitation Data'!$H$32,0,10*ROW('Sanitation Data'!H155))="","",OFFSET('Sanitation Data'!$H$32,0,10*ROW('Sanitation Data'!H155)))</f>
        <v/>
      </c>
      <c r="DJ161" s="353" t="str">
        <f ca="1">+IF(OFFSET('Sanitation Data'!$I$28,0,10*ROW('Sanitation Data'!I155))="","",OFFSET('Sanitation Data'!$I$28,0,10*ROW('Sanitation Data'!I155)))</f>
        <v/>
      </c>
      <c r="DK161" s="353" t="str">
        <f ca="1">+IF(OFFSET('Sanitation Data'!$I$29,0,10*ROW('Sanitation Data'!I155))="","",OFFSET('Sanitation Data'!$I$29,0,10*ROW('Sanitation Data'!I155)))</f>
        <v/>
      </c>
      <c r="DL161" s="353" t="str">
        <f ca="1">+IF(OFFSET('Sanitation Data'!$I$30,0,10*ROW('Sanitation Data'!I155))="","",OFFSET('Sanitation Data'!$I$30,0,10*ROW('Sanitation Data'!I155)))</f>
        <v/>
      </c>
      <c r="DM161" s="353" t="str">
        <f ca="1">+IF(OFFSET('Sanitation Data'!$I$31,0,10*ROW('Sanitation Data'!I155))="","",OFFSET('Sanitation Data'!$I$31,0,10*ROW('Sanitation Data'!I155)))</f>
        <v/>
      </c>
      <c r="DN161" s="353" t="str">
        <f ca="1">+IF(OFFSET('Sanitation Data'!$I$32,0,10*ROW('Sanitation Data'!I155))="","",OFFSET('Sanitation Data'!$I$32,0,10*ROW('Sanitation Data'!I155)))</f>
        <v/>
      </c>
      <c r="DO161" s="353" t="str">
        <f ca="1">+IF(OFFSET('Hygiene Data'!$D$11,0,10*ROW('Hygiene Data'!D155))="","",OFFSET('Hygiene Data'!$D$11,0,10*ROW('Hygiene Data'!D155)))</f>
        <v/>
      </c>
      <c r="DP161" s="353" t="str">
        <f ca="1">+IF(OFFSET('Hygiene Data'!$D$12,0,10*ROW('Hygiene Data'!D155))="","",OFFSET('Hygiene Data'!$D$12,0,10*ROW('Hygiene Data'!D155)))</f>
        <v/>
      </c>
      <c r="DQ161" s="353" t="str">
        <f ca="1">+IF(OFFSET('Hygiene Data'!$D$13,0,10*ROW('Hygiene Data'!D155))="","",OFFSET('Hygiene Data'!$D$13,0,10*ROW('Hygiene Data'!D155)))</f>
        <v/>
      </c>
      <c r="DR161" s="353" t="str">
        <f ca="1">+IF(OFFSET('Hygiene Data'!$E$11,0,10*ROW('Hygiene Data'!E155))="","",OFFSET('Hygiene Data'!$E$11,0,10*ROW('Hygiene Data'!E155)))</f>
        <v/>
      </c>
      <c r="DS161" s="353" t="str">
        <f ca="1">+IF(OFFSET('Hygiene Data'!$E$12,0,10*ROW('Hygiene Data'!E155))="","",OFFSET('Hygiene Data'!$E$12,0,10*ROW('Hygiene Data'!E155)))</f>
        <v/>
      </c>
      <c r="DT161" s="353" t="str">
        <f ca="1">+IF(OFFSET('Hygiene Data'!$E$13,0,10*ROW('Hygiene Data'!E155))="","",OFFSET('Hygiene Data'!$E$13,0,10*ROW('Hygiene Data'!E155)))</f>
        <v/>
      </c>
      <c r="DU161" s="353" t="str">
        <f ca="1">+IF(OFFSET('Hygiene Data'!$F$11,0,10*ROW('Hygiene Data'!F155))="","",OFFSET('Hygiene Data'!$F$11,0,10*ROW('Hygiene Data'!F155)))</f>
        <v/>
      </c>
      <c r="DV161" s="353" t="str">
        <f ca="1">+IF(OFFSET('Hygiene Data'!$F$12,0,10*ROW('Hygiene Data'!F155))="","",OFFSET('Hygiene Data'!$F$12,0,10*ROW('Hygiene Data'!F155)))</f>
        <v/>
      </c>
      <c r="DW161" s="353" t="str">
        <f ca="1">+IF(OFFSET('Hygiene Data'!$F$13,0,10*ROW('Hygiene Data'!F155))="","",OFFSET('Hygiene Data'!$F$13,0,10*ROW('Hygiene Data'!F155)))</f>
        <v/>
      </c>
      <c r="DX161" s="353" t="str">
        <f ca="1">+IF(OFFSET('Hygiene Data'!$G$11,0,10*ROW('Hygiene Data'!G155))="","",OFFSET('Hygiene Data'!$G$11,0,10*ROW('Hygiene Data'!G155)))</f>
        <v/>
      </c>
      <c r="DY161" s="353" t="str">
        <f ca="1">+IF(OFFSET('Hygiene Data'!$G$12,0,10*ROW('Hygiene Data'!G155))="","",OFFSET('Hygiene Data'!$G$12,0,10*ROW('Hygiene Data'!G155)))</f>
        <v/>
      </c>
      <c r="DZ161" s="353" t="str">
        <f ca="1">+IF(OFFSET('Hygiene Data'!$G$13,0,10*ROW('Hygiene Data'!G155))="","",OFFSET('Hygiene Data'!$G$13,0,10*ROW('Hygiene Data'!G155)))</f>
        <v/>
      </c>
      <c r="EA161" s="353" t="str">
        <f ca="1">+IF(OFFSET('Hygiene Data'!$H$11,0,10*ROW('Hygiene Data'!H155))="","",OFFSET('Hygiene Data'!$H$11,0,10*ROW('Hygiene Data'!H155)))</f>
        <v/>
      </c>
      <c r="EB161" s="353" t="str">
        <f ca="1">+IF(OFFSET('Hygiene Data'!$H$12,0,10*ROW('Hygiene Data'!H155))="","",OFFSET('Hygiene Data'!$H$12,0,10*ROW('Hygiene Data'!H155)))</f>
        <v/>
      </c>
      <c r="EC161" s="353" t="str">
        <f ca="1">+IF(OFFSET('Hygiene Data'!$H$13,0,10*ROW('Hygiene Data'!H155))="","",OFFSET('Hygiene Data'!$H$13,0,10*ROW('Hygiene Data'!H155)))</f>
        <v/>
      </c>
      <c r="ED161" s="353" t="str">
        <f ca="1">+IF(OFFSET('Hygiene Data'!$I$11,0,10*ROW('Hygiene Data'!I155))="","",OFFSET('Hygiene Data'!$I$11,0,10*ROW('Hygiene Data'!I155)))</f>
        <v/>
      </c>
      <c r="EE161" s="353" t="str">
        <f ca="1">+IF(OFFSET('Hygiene Data'!$I$12,0,10*ROW('Hygiene Data'!I155))="","",OFFSET('Hygiene Data'!$I$12,0,10*ROW('Hygiene Data'!I155)))</f>
        <v/>
      </c>
      <c r="EF161" s="353" t="str">
        <f ca="1">+IF(OFFSET('Hygiene Data'!$I$13,0,10*ROW('Hygiene Data'!I155))="","",OFFSET('Hygiene Data'!$I$13,0,10*ROW('Hygiene Data'!I155)))</f>
        <v/>
      </c>
    </row>
    <row r="162" spans="1:136" x14ac:dyDescent="0.25">
      <c r="A162" s="462" t="str">
        <f ca="1">+IF(OFFSET('Water Data'!$B$2,0,10*ROW('Water Data'!E156))="","",OFFSET('Water Data'!$B$2,0,10*ROW('Water Data'!E156)))</f>
        <v/>
      </c>
      <c r="B162" s="46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89" t="str">
        <f t="shared" ca="1" si="2"/>
        <v/>
      </c>
      <c r="D162" s="49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6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3" t="str">
        <f ca="1">+IF(OFFSET('Water Data'!$D$27,0,10*ROW('Water Data'!D156))="","",OFFSET('Water Data'!$D$27,0,10*ROW('Water Data'!D156)))</f>
        <v/>
      </c>
      <c r="BT162" s="353" t="str">
        <f ca="1">+IF(OFFSET('Water Data'!$D$28,0,10*ROW('Water Data'!D156))="","",OFFSET('Water Data'!$D$28,0,10*ROW('Water Data'!D156)))</f>
        <v/>
      </c>
      <c r="BU162" s="353" t="str">
        <f ca="1">+IF(OFFSET('Water Data'!$D$29,0,10*ROW('Water Data'!D156))="","",OFFSET('Water Data'!$D$29,0,10*ROW('Water Data'!D156)))</f>
        <v/>
      </c>
      <c r="BV162" s="353" t="str">
        <f ca="1">+IF(OFFSET('Water Data'!$E$27,0,10*ROW('Water Data'!E156))="","",OFFSET('Water Data'!$E$27,0,10*ROW('Water Data'!E156)))</f>
        <v/>
      </c>
      <c r="BW162" s="353" t="str">
        <f ca="1">+IF(OFFSET('Water Data'!$E$28,0,10*ROW('Water Data'!E156))="","",OFFSET('Water Data'!$E$28,0,10*ROW('Water Data'!E156)))</f>
        <v/>
      </c>
      <c r="BX162" s="353" t="str">
        <f ca="1">+IF(OFFSET('Water Data'!$E$29,0,10*ROW('Water Data'!E156))="","",OFFSET('Water Data'!$E$29,0,10*ROW('Water Data'!E156)))</f>
        <v/>
      </c>
      <c r="BY162" s="353" t="str">
        <f ca="1">+IF(OFFSET('Water Data'!$F$27,0,10*ROW('Water Data'!F156))="","",OFFSET('Water Data'!$F$27,0,10*ROW('Water Data'!F156)))</f>
        <v/>
      </c>
      <c r="BZ162" s="353" t="str">
        <f ca="1">+IF(OFFSET('Water Data'!$F$28,0,10*ROW('Water Data'!F156))="","",OFFSET('Water Data'!$F$28,0,10*ROW('Water Data'!F156)))</f>
        <v/>
      </c>
      <c r="CA162" s="353" t="str">
        <f ca="1">+IF(OFFSET('Water Data'!$F$29,0,10*ROW('Water Data'!F156))="","",OFFSET('Water Data'!$F$29,0,10*ROW('Water Data'!F156)))</f>
        <v/>
      </c>
      <c r="CB162" s="353" t="str">
        <f ca="1">+IF(OFFSET('Water Data'!$G$27,0,10*ROW('Water Data'!G156))="","",OFFSET('Water Data'!$G$27,0,10*ROW('Water Data'!G156)))</f>
        <v/>
      </c>
      <c r="CC162" s="353" t="str">
        <f ca="1">+IF(OFFSET('Water Data'!$G$28,0,10*ROW('Water Data'!G156))="","",OFFSET('Water Data'!$G$28,0,10*ROW('Water Data'!G156)))</f>
        <v/>
      </c>
      <c r="CD162" s="353" t="str">
        <f ca="1">+IF(OFFSET('Water Data'!$G$29,0,10*ROW('Water Data'!G156))="","",OFFSET('Water Data'!$G$29,0,10*ROW('Water Data'!G156)))</f>
        <v/>
      </c>
      <c r="CE162" s="353" t="str">
        <f ca="1">+IF(OFFSET('Water Data'!$H$27,0,10*ROW('Water Data'!H156))="","",OFFSET('Water Data'!$H$27,0,10*ROW('Water Data'!H156)))</f>
        <v/>
      </c>
      <c r="CF162" s="353" t="str">
        <f ca="1">+IF(OFFSET('Water Data'!$H$28,0,10*ROW('Water Data'!H156))="","",OFFSET('Water Data'!$H$28,0,10*ROW('Water Data'!H156)))</f>
        <v/>
      </c>
      <c r="CG162" s="353" t="str">
        <f ca="1">+IF(OFFSET('Water Data'!$H$29,0,10*ROW('Water Data'!H156))="","",OFFSET('Water Data'!$H$29,0,10*ROW('Water Data'!H156)))</f>
        <v/>
      </c>
      <c r="CH162" s="353" t="str">
        <f ca="1">+IF(OFFSET('Water Data'!$I$27,0,10*ROW('Water Data'!I156))="","",OFFSET('Water Data'!$I$27,0,10*ROW('Water Data'!I156)))</f>
        <v/>
      </c>
      <c r="CI162" s="353" t="str">
        <f ca="1">+IF(OFFSET('Water Data'!$I$28,0,10*ROW('Water Data'!I156))="","",OFFSET('Water Data'!$I$28,0,10*ROW('Water Data'!I156)))</f>
        <v/>
      </c>
      <c r="CJ162" s="353" t="str">
        <f ca="1">+IF(OFFSET('Water Data'!$I$29,0,10*ROW('Water Data'!I156))="","",OFFSET('Water Data'!$I$29,0,10*ROW('Water Data'!I156)))</f>
        <v/>
      </c>
      <c r="CK162" s="353" t="str">
        <f ca="1">+IF(OFFSET('Sanitation Data'!$D$28,0,10*ROW('Sanitation Data'!D156))="","",OFFSET('Sanitation Data'!$D$28,0,10*ROW('Sanitation Data'!D156)))</f>
        <v/>
      </c>
      <c r="CL162" s="353" t="str">
        <f ca="1">+IF(OFFSET('Sanitation Data'!$D$29,0,10*ROW('Sanitation Data'!D156))="","",OFFSET('Sanitation Data'!$D$29,0,10*ROW('Sanitation Data'!D156)))</f>
        <v/>
      </c>
      <c r="CM162" s="353" t="str">
        <f ca="1">+IF(OFFSET('Sanitation Data'!$D$30,0,10*ROW('Sanitation Data'!D156))="","",OFFSET('Sanitation Data'!$D$30,0,10*ROW('Sanitation Data'!D156)))</f>
        <v/>
      </c>
      <c r="CN162" s="353" t="str">
        <f ca="1">+IF(OFFSET('Sanitation Data'!$D$31,0,10*ROW('Sanitation Data'!D156))="","",OFFSET('Sanitation Data'!$D$31,0,10*ROW('Sanitation Data'!D156)))</f>
        <v/>
      </c>
      <c r="CO162" s="353" t="str">
        <f ca="1">+IF(OFFSET('Sanitation Data'!$D$32,0,10*ROW('Sanitation Data'!D156))="","",OFFSET('Sanitation Data'!$D$32,0,10*ROW('Sanitation Data'!D156)))</f>
        <v/>
      </c>
      <c r="CP162" s="353" t="str">
        <f ca="1">+IF(OFFSET('Sanitation Data'!$E$28,0,10*ROW('Sanitation Data'!E156))="","",OFFSET('Sanitation Data'!$E$28,0,10*ROW('Sanitation Data'!E156)))</f>
        <v/>
      </c>
      <c r="CQ162" s="353" t="str">
        <f ca="1">+IF(OFFSET('Sanitation Data'!$E$29,0,10*ROW('Sanitation Data'!E156))="","",OFFSET('Sanitation Data'!$E$29,0,10*ROW('Sanitation Data'!E156)))</f>
        <v/>
      </c>
      <c r="CR162" s="353" t="str">
        <f ca="1">+IF(OFFSET('Sanitation Data'!$E$30,0,10*ROW('Sanitation Data'!E156))="","",OFFSET('Sanitation Data'!$E$30,0,10*ROW('Sanitation Data'!E156)))</f>
        <v/>
      </c>
      <c r="CS162" s="353" t="str">
        <f ca="1">+IF(OFFSET('Sanitation Data'!$E$31,0,10*ROW('Sanitation Data'!E156))="","",OFFSET('Sanitation Data'!$E$31,0,10*ROW('Sanitation Data'!E156)))</f>
        <v/>
      </c>
      <c r="CT162" s="353" t="str">
        <f ca="1">+IF(OFFSET('Sanitation Data'!$E$32,0,10*ROW('Sanitation Data'!E156))="","",OFFSET('Sanitation Data'!$E$32,0,10*ROW('Sanitation Data'!E156)))</f>
        <v/>
      </c>
      <c r="CU162" s="353" t="str">
        <f ca="1">+IF(OFFSET('Sanitation Data'!$F$28,0,10*ROW('Sanitation Data'!F156))="","",OFFSET('Sanitation Data'!$F$28,0,10*ROW('Sanitation Data'!F156)))</f>
        <v/>
      </c>
      <c r="CV162" s="353" t="str">
        <f ca="1">+IF(OFFSET('Sanitation Data'!$F$29,0,10*ROW('Sanitation Data'!F156))="","",OFFSET('Sanitation Data'!$F$29,0,10*ROW('Sanitation Data'!F156)))</f>
        <v/>
      </c>
      <c r="CW162" s="353" t="str">
        <f ca="1">+IF(OFFSET('Sanitation Data'!$F$30,0,10*ROW('Sanitation Data'!F156))="","",OFFSET('Sanitation Data'!$F$30,0,10*ROW('Sanitation Data'!F156)))</f>
        <v/>
      </c>
      <c r="CX162" s="353" t="str">
        <f ca="1">+IF(OFFSET('Sanitation Data'!$F$31,0,10*ROW('Sanitation Data'!F156))="","",OFFSET('Sanitation Data'!$F$31,0,10*ROW('Sanitation Data'!F156)))</f>
        <v/>
      </c>
      <c r="CY162" s="353" t="str">
        <f ca="1">+IF(OFFSET('Sanitation Data'!$F$32,0,10*ROW('Sanitation Data'!F156))="","",OFFSET('Sanitation Data'!$F$32,0,10*ROW('Sanitation Data'!F156)))</f>
        <v/>
      </c>
      <c r="CZ162" s="353" t="str">
        <f ca="1">+IF(OFFSET('Sanitation Data'!$G$28,0,10*ROW('Sanitation Data'!G156))="","",OFFSET('Sanitation Data'!$G$28,0,10*ROW('Sanitation Data'!G156)))</f>
        <v/>
      </c>
      <c r="DA162" s="353" t="str">
        <f ca="1">+IF(OFFSET('Sanitation Data'!$G$29,0,10*ROW('Sanitation Data'!G156))="","",OFFSET('Sanitation Data'!$G$29,0,10*ROW('Sanitation Data'!G156)))</f>
        <v/>
      </c>
      <c r="DB162" s="353" t="str">
        <f ca="1">+IF(OFFSET('Sanitation Data'!$G$30,0,10*ROW('Sanitation Data'!G156))="","",OFFSET('Sanitation Data'!$G$30,0,10*ROW('Sanitation Data'!G156)))</f>
        <v/>
      </c>
      <c r="DC162" s="353" t="str">
        <f ca="1">+IF(OFFSET('Sanitation Data'!$G$31,0,10*ROW('Sanitation Data'!G156))="","",OFFSET('Sanitation Data'!$G$31,0,10*ROW('Sanitation Data'!G156)))</f>
        <v/>
      </c>
      <c r="DD162" s="353" t="str">
        <f ca="1">+IF(OFFSET('Sanitation Data'!$G$32,0,10*ROW('Sanitation Data'!G156))="","",OFFSET('Sanitation Data'!$G$32,0,10*ROW('Sanitation Data'!G156)))</f>
        <v/>
      </c>
      <c r="DE162" s="353" t="str">
        <f ca="1">+IF(OFFSET('Sanitation Data'!$H$28,0,10*ROW('Sanitation Data'!H156))="","",OFFSET('Sanitation Data'!$H$28,0,10*ROW('Sanitation Data'!H156)))</f>
        <v/>
      </c>
      <c r="DF162" s="353" t="str">
        <f ca="1">+IF(OFFSET('Sanitation Data'!$H$29,0,10*ROW('Sanitation Data'!H156))="","",OFFSET('Sanitation Data'!$H$29,0,10*ROW('Sanitation Data'!H156)))</f>
        <v/>
      </c>
      <c r="DG162" s="353" t="str">
        <f ca="1">+IF(OFFSET('Sanitation Data'!$H$30,0,10*ROW('Sanitation Data'!H156))="","",OFFSET('Sanitation Data'!$H$30,0,10*ROW('Sanitation Data'!H156)))</f>
        <v/>
      </c>
      <c r="DH162" s="353" t="str">
        <f ca="1">+IF(OFFSET('Sanitation Data'!$H$31,0,10*ROW('Sanitation Data'!H156))="","",OFFSET('Sanitation Data'!$H$31,0,10*ROW('Sanitation Data'!H156)))</f>
        <v/>
      </c>
      <c r="DI162" s="353" t="str">
        <f ca="1">+IF(OFFSET('Sanitation Data'!$H$32,0,10*ROW('Sanitation Data'!H156))="","",OFFSET('Sanitation Data'!$H$32,0,10*ROW('Sanitation Data'!H156)))</f>
        <v/>
      </c>
      <c r="DJ162" s="353" t="str">
        <f ca="1">+IF(OFFSET('Sanitation Data'!$I$28,0,10*ROW('Sanitation Data'!I156))="","",OFFSET('Sanitation Data'!$I$28,0,10*ROW('Sanitation Data'!I156)))</f>
        <v/>
      </c>
      <c r="DK162" s="353" t="str">
        <f ca="1">+IF(OFFSET('Sanitation Data'!$I$29,0,10*ROW('Sanitation Data'!I156))="","",OFFSET('Sanitation Data'!$I$29,0,10*ROW('Sanitation Data'!I156)))</f>
        <v/>
      </c>
      <c r="DL162" s="353" t="str">
        <f ca="1">+IF(OFFSET('Sanitation Data'!$I$30,0,10*ROW('Sanitation Data'!I156))="","",OFFSET('Sanitation Data'!$I$30,0,10*ROW('Sanitation Data'!I156)))</f>
        <v/>
      </c>
      <c r="DM162" s="353" t="str">
        <f ca="1">+IF(OFFSET('Sanitation Data'!$I$31,0,10*ROW('Sanitation Data'!I156))="","",OFFSET('Sanitation Data'!$I$31,0,10*ROW('Sanitation Data'!I156)))</f>
        <v/>
      </c>
      <c r="DN162" s="353" t="str">
        <f ca="1">+IF(OFFSET('Sanitation Data'!$I$32,0,10*ROW('Sanitation Data'!I156))="","",OFFSET('Sanitation Data'!$I$32,0,10*ROW('Sanitation Data'!I156)))</f>
        <v/>
      </c>
      <c r="DO162" s="353" t="str">
        <f ca="1">+IF(OFFSET('Hygiene Data'!$D$11,0,10*ROW('Hygiene Data'!D156))="","",OFFSET('Hygiene Data'!$D$11,0,10*ROW('Hygiene Data'!D156)))</f>
        <v/>
      </c>
      <c r="DP162" s="353" t="str">
        <f ca="1">+IF(OFFSET('Hygiene Data'!$D$12,0,10*ROW('Hygiene Data'!D156))="","",OFFSET('Hygiene Data'!$D$12,0,10*ROW('Hygiene Data'!D156)))</f>
        <v/>
      </c>
      <c r="DQ162" s="353" t="str">
        <f ca="1">+IF(OFFSET('Hygiene Data'!$D$13,0,10*ROW('Hygiene Data'!D156))="","",OFFSET('Hygiene Data'!$D$13,0,10*ROW('Hygiene Data'!D156)))</f>
        <v/>
      </c>
      <c r="DR162" s="353" t="str">
        <f ca="1">+IF(OFFSET('Hygiene Data'!$E$11,0,10*ROW('Hygiene Data'!E156))="","",OFFSET('Hygiene Data'!$E$11,0,10*ROW('Hygiene Data'!E156)))</f>
        <v/>
      </c>
      <c r="DS162" s="353" t="str">
        <f ca="1">+IF(OFFSET('Hygiene Data'!$E$12,0,10*ROW('Hygiene Data'!E156))="","",OFFSET('Hygiene Data'!$E$12,0,10*ROW('Hygiene Data'!E156)))</f>
        <v/>
      </c>
      <c r="DT162" s="353" t="str">
        <f ca="1">+IF(OFFSET('Hygiene Data'!$E$13,0,10*ROW('Hygiene Data'!E156))="","",OFFSET('Hygiene Data'!$E$13,0,10*ROW('Hygiene Data'!E156)))</f>
        <v/>
      </c>
      <c r="DU162" s="353" t="str">
        <f ca="1">+IF(OFFSET('Hygiene Data'!$F$11,0,10*ROW('Hygiene Data'!F156))="","",OFFSET('Hygiene Data'!$F$11,0,10*ROW('Hygiene Data'!F156)))</f>
        <v/>
      </c>
      <c r="DV162" s="353" t="str">
        <f ca="1">+IF(OFFSET('Hygiene Data'!$F$12,0,10*ROW('Hygiene Data'!F156))="","",OFFSET('Hygiene Data'!$F$12,0,10*ROW('Hygiene Data'!F156)))</f>
        <v/>
      </c>
      <c r="DW162" s="353" t="str">
        <f ca="1">+IF(OFFSET('Hygiene Data'!$F$13,0,10*ROW('Hygiene Data'!F156))="","",OFFSET('Hygiene Data'!$F$13,0,10*ROW('Hygiene Data'!F156)))</f>
        <v/>
      </c>
      <c r="DX162" s="353" t="str">
        <f ca="1">+IF(OFFSET('Hygiene Data'!$G$11,0,10*ROW('Hygiene Data'!G156))="","",OFFSET('Hygiene Data'!$G$11,0,10*ROW('Hygiene Data'!G156)))</f>
        <v/>
      </c>
      <c r="DY162" s="353" t="str">
        <f ca="1">+IF(OFFSET('Hygiene Data'!$G$12,0,10*ROW('Hygiene Data'!G156))="","",OFFSET('Hygiene Data'!$G$12,0,10*ROW('Hygiene Data'!G156)))</f>
        <v/>
      </c>
      <c r="DZ162" s="353" t="str">
        <f ca="1">+IF(OFFSET('Hygiene Data'!$G$13,0,10*ROW('Hygiene Data'!G156))="","",OFFSET('Hygiene Data'!$G$13,0,10*ROW('Hygiene Data'!G156)))</f>
        <v/>
      </c>
      <c r="EA162" s="353" t="str">
        <f ca="1">+IF(OFFSET('Hygiene Data'!$H$11,0,10*ROW('Hygiene Data'!H156))="","",OFFSET('Hygiene Data'!$H$11,0,10*ROW('Hygiene Data'!H156)))</f>
        <v/>
      </c>
      <c r="EB162" s="353" t="str">
        <f ca="1">+IF(OFFSET('Hygiene Data'!$H$12,0,10*ROW('Hygiene Data'!H156))="","",OFFSET('Hygiene Data'!$H$12,0,10*ROW('Hygiene Data'!H156)))</f>
        <v/>
      </c>
      <c r="EC162" s="353" t="str">
        <f ca="1">+IF(OFFSET('Hygiene Data'!$H$13,0,10*ROW('Hygiene Data'!H156))="","",OFFSET('Hygiene Data'!$H$13,0,10*ROW('Hygiene Data'!H156)))</f>
        <v/>
      </c>
      <c r="ED162" s="353" t="str">
        <f ca="1">+IF(OFFSET('Hygiene Data'!$I$11,0,10*ROW('Hygiene Data'!I156))="","",OFFSET('Hygiene Data'!$I$11,0,10*ROW('Hygiene Data'!I156)))</f>
        <v/>
      </c>
      <c r="EE162" s="353" t="str">
        <f ca="1">+IF(OFFSET('Hygiene Data'!$I$12,0,10*ROW('Hygiene Data'!I156))="","",OFFSET('Hygiene Data'!$I$12,0,10*ROW('Hygiene Data'!I156)))</f>
        <v/>
      </c>
      <c r="EF162" s="353" t="str">
        <f ca="1">+IF(OFFSET('Hygiene Data'!$I$13,0,10*ROW('Hygiene Data'!I156))="","",OFFSET('Hygiene Data'!$I$13,0,10*ROW('Hygiene Data'!I156)))</f>
        <v/>
      </c>
    </row>
    <row r="163" spans="1:136" x14ac:dyDescent="0.25">
      <c r="A163" s="462" t="str">
        <f ca="1">+IF(OFFSET('Water Data'!$B$2,0,10*ROW('Water Data'!E157))="","",OFFSET('Water Data'!$B$2,0,10*ROW('Water Data'!E157)))</f>
        <v/>
      </c>
      <c r="B163" s="46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89" t="str">
        <f t="shared" ca="1" si="2"/>
        <v/>
      </c>
      <c r="D163" s="49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6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3" t="str">
        <f ca="1">+IF(OFFSET('Water Data'!$D$27,0,10*ROW('Water Data'!D157))="","",OFFSET('Water Data'!$D$27,0,10*ROW('Water Data'!D157)))</f>
        <v/>
      </c>
      <c r="BT163" s="353" t="str">
        <f ca="1">+IF(OFFSET('Water Data'!$D$28,0,10*ROW('Water Data'!D157))="","",OFFSET('Water Data'!$D$28,0,10*ROW('Water Data'!D157)))</f>
        <v/>
      </c>
      <c r="BU163" s="353" t="str">
        <f ca="1">+IF(OFFSET('Water Data'!$D$29,0,10*ROW('Water Data'!D157))="","",OFFSET('Water Data'!$D$29,0,10*ROW('Water Data'!D157)))</f>
        <v/>
      </c>
      <c r="BV163" s="353" t="str">
        <f ca="1">+IF(OFFSET('Water Data'!$E$27,0,10*ROW('Water Data'!E157))="","",OFFSET('Water Data'!$E$27,0,10*ROW('Water Data'!E157)))</f>
        <v/>
      </c>
      <c r="BW163" s="353" t="str">
        <f ca="1">+IF(OFFSET('Water Data'!$E$28,0,10*ROW('Water Data'!E157))="","",OFFSET('Water Data'!$E$28,0,10*ROW('Water Data'!E157)))</f>
        <v/>
      </c>
      <c r="BX163" s="353" t="str">
        <f ca="1">+IF(OFFSET('Water Data'!$E$29,0,10*ROW('Water Data'!E157))="","",OFFSET('Water Data'!$E$29,0,10*ROW('Water Data'!E157)))</f>
        <v/>
      </c>
      <c r="BY163" s="353" t="str">
        <f ca="1">+IF(OFFSET('Water Data'!$F$27,0,10*ROW('Water Data'!F157))="","",OFFSET('Water Data'!$F$27,0,10*ROW('Water Data'!F157)))</f>
        <v/>
      </c>
      <c r="BZ163" s="353" t="str">
        <f ca="1">+IF(OFFSET('Water Data'!$F$28,0,10*ROW('Water Data'!F157))="","",OFFSET('Water Data'!$F$28,0,10*ROW('Water Data'!F157)))</f>
        <v/>
      </c>
      <c r="CA163" s="353" t="str">
        <f ca="1">+IF(OFFSET('Water Data'!$F$29,0,10*ROW('Water Data'!F157))="","",OFFSET('Water Data'!$F$29,0,10*ROW('Water Data'!F157)))</f>
        <v/>
      </c>
      <c r="CB163" s="353" t="str">
        <f ca="1">+IF(OFFSET('Water Data'!$G$27,0,10*ROW('Water Data'!G157))="","",OFFSET('Water Data'!$G$27,0,10*ROW('Water Data'!G157)))</f>
        <v/>
      </c>
      <c r="CC163" s="353" t="str">
        <f ca="1">+IF(OFFSET('Water Data'!$G$28,0,10*ROW('Water Data'!G157))="","",OFFSET('Water Data'!$G$28,0,10*ROW('Water Data'!G157)))</f>
        <v/>
      </c>
      <c r="CD163" s="353" t="str">
        <f ca="1">+IF(OFFSET('Water Data'!$G$29,0,10*ROW('Water Data'!G157))="","",OFFSET('Water Data'!$G$29,0,10*ROW('Water Data'!G157)))</f>
        <v/>
      </c>
      <c r="CE163" s="353" t="str">
        <f ca="1">+IF(OFFSET('Water Data'!$H$27,0,10*ROW('Water Data'!H157))="","",OFFSET('Water Data'!$H$27,0,10*ROW('Water Data'!H157)))</f>
        <v/>
      </c>
      <c r="CF163" s="353" t="str">
        <f ca="1">+IF(OFFSET('Water Data'!$H$28,0,10*ROW('Water Data'!H157))="","",OFFSET('Water Data'!$H$28,0,10*ROW('Water Data'!H157)))</f>
        <v/>
      </c>
      <c r="CG163" s="353" t="str">
        <f ca="1">+IF(OFFSET('Water Data'!$H$29,0,10*ROW('Water Data'!H157))="","",OFFSET('Water Data'!$H$29,0,10*ROW('Water Data'!H157)))</f>
        <v/>
      </c>
      <c r="CH163" s="353" t="str">
        <f ca="1">+IF(OFFSET('Water Data'!$I$27,0,10*ROW('Water Data'!I157))="","",OFFSET('Water Data'!$I$27,0,10*ROW('Water Data'!I157)))</f>
        <v/>
      </c>
      <c r="CI163" s="353" t="str">
        <f ca="1">+IF(OFFSET('Water Data'!$I$28,0,10*ROW('Water Data'!I157))="","",OFFSET('Water Data'!$I$28,0,10*ROW('Water Data'!I157)))</f>
        <v/>
      </c>
      <c r="CJ163" s="353" t="str">
        <f ca="1">+IF(OFFSET('Water Data'!$I$29,0,10*ROW('Water Data'!I157))="","",OFFSET('Water Data'!$I$29,0,10*ROW('Water Data'!I157)))</f>
        <v/>
      </c>
      <c r="CK163" s="353" t="str">
        <f ca="1">+IF(OFFSET('Sanitation Data'!$D$28,0,10*ROW('Sanitation Data'!D157))="","",OFFSET('Sanitation Data'!$D$28,0,10*ROW('Sanitation Data'!D157)))</f>
        <v/>
      </c>
      <c r="CL163" s="353" t="str">
        <f ca="1">+IF(OFFSET('Sanitation Data'!$D$29,0,10*ROW('Sanitation Data'!D157))="","",OFFSET('Sanitation Data'!$D$29,0,10*ROW('Sanitation Data'!D157)))</f>
        <v/>
      </c>
      <c r="CM163" s="353" t="str">
        <f ca="1">+IF(OFFSET('Sanitation Data'!$D$30,0,10*ROW('Sanitation Data'!D157))="","",OFFSET('Sanitation Data'!$D$30,0,10*ROW('Sanitation Data'!D157)))</f>
        <v/>
      </c>
      <c r="CN163" s="353" t="str">
        <f ca="1">+IF(OFFSET('Sanitation Data'!$D$31,0,10*ROW('Sanitation Data'!D157))="","",OFFSET('Sanitation Data'!$D$31,0,10*ROW('Sanitation Data'!D157)))</f>
        <v/>
      </c>
      <c r="CO163" s="353" t="str">
        <f ca="1">+IF(OFFSET('Sanitation Data'!$D$32,0,10*ROW('Sanitation Data'!D157))="","",OFFSET('Sanitation Data'!$D$32,0,10*ROW('Sanitation Data'!D157)))</f>
        <v/>
      </c>
      <c r="CP163" s="353" t="str">
        <f ca="1">+IF(OFFSET('Sanitation Data'!$E$28,0,10*ROW('Sanitation Data'!E157))="","",OFFSET('Sanitation Data'!$E$28,0,10*ROW('Sanitation Data'!E157)))</f>
        <v/>
      </c>
      <c r="CQ163" s="353" t="str">
        <f ca="1">+IF(OFFSET('Sanitation Data'!$E$29,0,10*ROW('Sanitation Data'!E157))="","",OFFSET('Sanitation Data'!$E$29,0,10*ROW('Sanitation Data'!E157)))</f>
        <v/>
      </c>
      <c r="CR163" s="353" t="str">
        <f ca="1">+IF(OFFSET('Sanitation Data'!$E$30,0,10*ROW('Sanitation Data'!E157))="","",OFFSET('Sanitation Data'!$E$30,0,10*ROW('Sanitation Data'!E157)))</f>
        <v/>
      </c>
      <c r="CS163" s="353" t="str">
        <f ca="1">+IF(OFFSET('Sanitation Data'!$E$31,0,10*ROW('Sanitation Data'!E157))="","",OFFSET('Sanitation Data'!$E$31,0,10*ROW('Sanitation Data'!E157)))</f>
        <v/>
      </c>
      <c r="CT163" s="353" t="str">
        <f ca="1">+IF(OFFSET('Sanitation Data'!$E$32,0,10*ROW('Sanitation Data'!E157))="","",OFFSET('Sanitation Data'!$E$32,0,10*ROW('Sanitation Data'!E157)))</f>
        <v/>
      </c>
      <c r="CU163" s="353" t="str">
        <f ca="1">+IF(OFFSET('Sanitation Data'!$F$28,0,10*ROW('Sanitation Data'!F157))="","",OFFSET('Sanitation Data'!$F$28,0,10*ROW('Sanitation Data'!F157)))</f>
        <v/>
      </c>
      <c r="CV163" s="353" t="str">
        <f ca="1">+IF(OFFSET('Sanitation Data'!$F$29,0,10*ROW('Sanitation Data'!F157))="","",OFFSET('Sanitation Data'!$F$29,0,10*ROW('Sanitation Data'!F157)))</f>
        <v/>
      </c>
      <c r="CW163" s="353" t="str">
        <f ca="1">+IF(OFFSET('Sanitation Data'!$F$30,0,10*ROW('Sanitation Data'!F157))="","",OFFSET('Sanitation Data'!$F$30,0,10*ROW('Sanitation Data'!F157)))</f>
        <v/>
      </c>
      <c r="CX163" s="353" t="str">
        <f ca="1">+IF(OFFSET('Sanitation Data'!$F$31,0,10*ROW('Sanitation Data'!F157))="","",OFFSET('Sanitation Data'!$F$31,0,10*ROW('Sanitation Data'!F157)))</f>
        <v/>
      </c>
      <c r="CY163" s="353" t="str">
        <f ca="1">+IF(OFFSET('Sanitation Data'!$F$32,0,10*ROW('Sanitation Data'!F157))="","",OFFSET('Sanitation Data'!$F$32,0,10*ROW('Sanitation Data'!F157)))</f>
        <v/>
      </c>
      <c r="CZ163" s="353" t="str">
        <f ca="1">+IF(OFFSET('Sanitation Data'!$G$28,0,10*ROW('Sanitation Data'!G157))="","",OFFSET('Sanitation Data'!$G$28,0,10*ROW('Sanitation Data'!G157)))</f>
        <v/>
      </c>
      <c r="DA163" s="353" t="str">
        <f ca="1">+IF(OFFSET('Sanitation Data'!$G$29,0,10*ROW('Sanitation Data'!G157))="","",OFFSET('Sanitation Data'!$G$29,0,10*ROW('Sanitation Data'!G157)))</f>
        <v/>
      </c>
      <c r="DB163" s="353" t="str">
        <f ca="1">+IF(OFFSET('Sanitation Data'!$G$30,0,10*ROW('Sanitation Data'!G157))="","",OFFSET('Sanitation Data'!$G$30,0,10*ROW('Sanitation Data'!G157)))</f>
        <v/>
      </c>
      <c r="DC163" s="353" t="str">
        <f ca="1">+IF(OFFSET('Sanitation Data'!$G$31,0,10*ROW('Sanitation Data'!G157))="","",OFFSET('Sanitation Data'!$G$31,0,10*ROW('Sanitation Data'!G157)))</f>
        <v/>
      </c>
      <c r="DD163" s="353" t="str">
        <f ca="1">+IF(OFFSET('Sanitation Data'!$G$32,0,10*ROW('Sanitation Data'!G157))="","",OFFSET('Sanitation Data'!$G$32,0,10*ROW('Sanitation Data'!G157)))</f>
        <v/>
      </c>
      <c r="DE163" s="353" t="str">
        <f ca="1">+IF(OFFSET('Sanitation Data'!$H$28,0,10*ROW('Sanitation Data'!H157))="","",OFFSET('Sanitation Data'!$H$28,0,10*ROW('Sanitation Data'!H157)))</f>
        <v/>
      </c>
      <c r="DF163" s="353" t="str">
        <f ca="1">+IF(OFFSET('Sanitation Data'!$H$29,0,10*ROW('Sanitation Data'!H157))="","",OFFSET('Sanitation Data'!$H$29,0,10*ROW('Sanitation Data'!H157)))</f>
        <v/>
      </c>
      <c r="DG163" s="353" t="str">
        <f ca="1">+IF(OFFSET('Sanitation Data'!$H$30,0,10*ROW('Sanitation Data'!H157))="","",OFFSET('Sanitation Data'!$H$30,0,10*ROW('Sanitation Data'!H157)))</f>
        <v/>
      </c>
      <c r="DH163" s="353" t="str">
        <f ca="1">+IF(OFFSET('Sanitation Data'!$H$31,0,10*ROW('Sanitation Data'!H157))="","",OFFSET('Sanitation Data'!$H$31,0,10*ROW('Sanitation Data'!H157)))</f>
        <v/>
      </c>
      <c r="DI163" s="353" t="str">
        <f ca="1">+IF(OFFSET('Sanitation Data'!$H$32,0,10*ROW('Sanitation Data'!H157))="","",OFFSET('Sanitation Data'!$H$32,0,10*ROW('Sanitation Data'!H157)))</f>
        <v/>
      </c>
      <c r="DJ163" s="353" t="str">
        <f ca="1">+IF(OFFSET('Sanitation Data'!$I$28,0,10*ROW('Sanitation Data'!I157))="","",OFFSET('Sanitation Data'!$I$28,0,10*ROW('Sanitation Data'!I157)))</f>
        <v/>
      </c>
      <c r="DK163" s="353" t="str">
        <f ca="1">+IF(OFFSET('Sanitation Data'!$I$29,0,10*ROW('Sanitation Data'!I157))="","",OFFSET('Sanitation Data'!$I$29,0,10*ROW('Sanitation Data'!I157)))</f>
        <v/>
      </c>
      <c r="DL163" s="353" t="str">
        <f ca="1">+IF(OFFSET('Sanitation Data'!$I$30,0,10*ROW('Sanitation Data'!I157))="","",OFFSET('Sanitation Data'!$I$30,0,10*ROW('Sanitation Data'!I157)))</f>
        <v/>
      </c>
      <c r="DM163" s="353" t="str">
        <f ca="1">+IF(OFFSET('Sanitation Data'!$I$31,0,10*ROW('Sanitation Data'!I157))="","",OFFSET('Sanitation Data'!$I$31,0,10*ROW('Sanitation Data'!I157)))</f>
        <v/>
      </c>
      <c r="DN163" s="353" t="str">
        <f ca="1">+IF(OFFSET('Sanitation Data'!$I$32,0,10*ROW('Sanitation Data'!I157))="","",OFFSET('Sanitation Data'!$I$32,0,10*ROW('Sanitation Data'!I157)))</f>
        <v/>
      </c>
      <c r="DO163" s="353" t="str">
        <f ca="1">+IF(OFFSET('Hygiene Data'!$D$11,0,10*ROW('Hygiene Data'!D157))="","",OFFSET('Hygiene Data'!$D$11,0,10*ROW('Hygiene Data'!D157)))</f>
        <v/>
      </c>
      <c r="DP163" s="353" t="str">
        <f ca="1">+IF(OFFSET('Hygiene Data'!$D$12,0,10*ROW('Hygiene Data'!D157))="","",OFFSET('Hygiene Data'!$D$12,0,10*ROW('Hygiene Data'!D157)))</f>
        <v/>
      </c>
      <c r="DQ163" s="353" t="str">
        <f ca="1">+IF(OFFSET('Hygiene Data'!$D$13,0,10*ROW('Hygiene Data'!D157))="","",OFFSET('Hygiene Data'!$D$13,0,10*ROW('Hygiene Data'!D157)))</f>
        <v/>
      </c>
      <c r="DR163" s="353" t="str">
        <f ca="1">+IF(OFFSET('Hygiene Data'!$E$11,0,10*ROW('Hygiene Data'!E157))="","",OFFSET('Hygiene Data'!$E$11,0,10*ROW('Hygiene Data'!E157)))</f>
        <v/>
      </c>
      <c r="DS163" s="353" t="str">
        <f ca="1">+IF(OFFSET('Hygiene Data'!$E$12,0,10*ROW('Hygiene Data'!E157))="","",OFFSET('Hygiene Data'!$E$12,0,10*ROW('Hygiene Data'!E157)))</f>
        <v/>
      </c>
      <c r="DT163" s="353" t="str">
        <f ca="1">+IF(OFFSET('Hygiene Data'!$E$13,0,10*ROW('Hygiene Data'!E157))="","",OFFSET('Hygiene Data'!$E$13,0,10*ROW('Hygiene Data'!E157)))</f>
        <v/>
      </c>
      <c r="DU163" s="353" t="str">
        <f ca="1">+IF(OFFSET('Hygiene Data'!$F$11,0,10*ROW('Hygiene Data'!F157))="","",OFFSET('Hygiene Data'!$F$11,0,10*ROW('Hygiene Data'!F157)))</f>
        <v/>
      </c>
      <c r="DV163" s="353" t="str">
        <f ca="1">+IF(OFFSET('Hygiene Data'!$F$12,0,10*ROW('Hygiene Data'!F157))="","",OFFSET('Hygiene Data'!$F$12,0,10*ROW('Hygiene Data'!F157)))</f>
        <v/>
      </c>
      <c r="DW163" s="353" t="str">
        <f ca="1">+IF(OFFSET('Hygiene Data'!$F$13,0,10*ROW('Hygiene Data'!F157))="","",OFFSET('Hygiene Data'!$F$13,0,10*ROW('Hygiene Data'!F157)))</f>
        <v/>
      </c>
      <c r="DX163" s="353" t="str">
        <f ca="1">+IF(OFFSET('Hygiene Data'!$G$11,0,10*ROW('Hygiene Data'!G157))="","",OFFSET('Hygiene Data'!$G$11,0,10*ROW('Hygiene Data'!G157)))</f>
        <v/>
      </c>
      <c r="DY163" s="353" t="str">
        <f ca="1">+IF(OFFSET('Hygiene Data'!$G$12,0,10*ROW('Hygiene Data'!G157))="","",OFFSET('Hygiene Data'!$G$12,0,10*ROW('Hygiene Data'!G157)))</f>
        <v/>
      </c>
      <c r="DZ163" s="353" t="str">
        <f ca="1">+IF(OFFSET('Hygiene Data'!$G$13,0,10*ROW('Hygiene Data'!G157))="","",OFFSET('Hygiene Data'!$G$13,0,10*ROW('Hygiene Data'!G157)))</f>
        <v/>
      </c>
      <c r="EA163" s="353" t="str">
        <f ca="1">+IF(OFFSET('Hygiene Data'!$H$11,0,10*ROW('Hygiene Data'!H157))="","",OFFSET('Hygiene Data'!$H$11,0,10*ROW('Hygiene Data'!H157)))</f>
        <v/>
      </c>
      <c r="EB163" s="353" t="str">
        <f ca="1">+IF(OFFSET('Hygiene Data'!$H$12,0,10*ROW('Hygiene Data'!H157))="","",OFFSET('Hygiene Data'!$H$12,0,10*ROW('Hygiene Data'!H157)))</f>
        <v/>
      </c>
      <c r="EC163" s="353" t="str">
        <f ca="1">+IF(OFFSET('Hygiene Data'!$H$13,0,10*ROW('Hygiene Data'!H157))="","",OFFSET('Hygiene Data'!$H$13,0,10*ROW('Hygiene Data'!H157)))</f>
        <v/>
      </c>
      <c r="ED163" s="353" t="str">
        <f ca="1">+IF(OFFSET('Hygiene Data'!$I$11,0,10*ROW('Hygiene Data'!I157))="","",OFFSET('Hygiene Data'!$I$11,0,10*ROW('Hygiene Data'!I157)))</f>
        <v/>
      </c>
      <c r="EE163" s="353" t="str">
        <f ca="1">+IF(OFFSET('Hygiene Data'!$I$12,0,10*ROW('Hygiene Data'!I157))="","",OFFSET('Hygiene Data'!$I$12,0,10*ROW('Hygiene Data'!I157)))</f>
        <v/>
      </c>
      <c r="EF163" s="353" t="str">
        <f ca="1">+IF(OFFSET('Hygiene Data'!$I$13,0,10*ROW('Hygiene Data'!I157))="","",OFFSET('Hygiene Data'!$I$13,0,10*ROW('Hygiene Data'!I157)))</f>
        <v/>
      </c>
    </row>
    <row r="164" spans="1:136" x14ac:dyDescent="0.25">
      <c r="A164" s="462" t="str">
        <f ca="1">+IF(OFFSET('Water Data'!$B$2,0,10*ROW('Water Data'!E158))="","",OFFSET('Water Data'!$B$2,0,10*ROW('Water Data'!E158)))</f>
        <v/>
      </c>
      <c r="B164" s="46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89" t="str">
        <f t="shared" ca="1" si="2"/>
        <v/>
      </c>
      <c r="D164" s="49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6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3" t="str">
        <f ca="1">+IF(OFFSET('Water Data'!$D$27,0,10*ROW('Water Data'!D158))="","",OFFSET('Water Data'!$D$27,0,10*ROW('Water Data'!D158)))</f>
        <v/>
      </c>
      <c r="BT164" s="353" t="str">
        <f ca="1">+IF(OFFSET('Water Data'!$D$28,0,10*ROW('Water Data'!D158))="","",OFFSET('Water Data'!$D$28,0,10*ROW('Water Data'!D158)))</f>
        <v/>
      </c>
      <c r="BU164" s="353" t="str">
        <f ca="1">+IF(OFFSET('Water Data'!$D$29,0,10*ROW('Water Data'!D158))="","",OFFSET('Water Data'!$D$29,0,10*ROW('Water Data'!D158)))</f>
        <v/>
      </c>
      <c r="BV164" s="353" t="str">
        <f ca="1">+IF(OFFSET('Water Data'!$E$27,0,10*ROW('Water Data'!E158))="","",OFFSET('Water Data'!$E$27,0,10*ROW('Water Data'!E158)))</f>
        <v/>
      </c>
      <c r="BW164" s="353" t="str">
        <f ca="1">+IF(OFFSET('Water Data'!$E$28,0,10*ROW('Water Data'!E158))="","",OFFSET('Water Data'!$E$28,0,10*ROW('Water Data'!E158)))</f>
        <v/>
      </c>
      <c r="BX164" s="353" t="str">
        <f ca="1">+IF(OFFSET('Water Data'!$E$29,0,10*ROW('Water Data'!E158))="","",OFFSET('Water Data'!$E$29,0,10*ROW('Water Data'!E158)))</f>
        <v/>
      </c>
      <c r="BY164" s="353" t="str">
        <f ca="1">+IF(OFFSET('Water Data'!$F$27,0,10*ROW('Water Data'!F158))="","",OFFSET('Water Data'!$F$27,0,10*ROW('Water Data'!F158)))</f>
        <v/>
      </c>
      <c r="BZ164" s="353" t="str">
        <f ca="1">+IF(OFFSET('Water Data'!$F$28,0,10*ROW('Water Data'!F158))="","",OFFSET('Water Data'!$F$28,0,10*ROW('Water Data'!F158)))</f>
        <v/>
      </c>
      <c r="CA164" s="353" t="str">
        <f ca="1">+IF(OFFSET('Water Data'!$F$29,0,10*ROW('Water Data'!F158))="","",OFFSET('Water Data'!$F$29,0,10*ROW('Water Data'!F158)))</f>
        <v/>
      </c>
      <c r="CB164" s="353" t="str">
        <f ca="1">+IF(OFFSET('Water Data'!$G$27,0,10*ROW('Water Data'!G158))="","",OFFSET('Water Data'!$G$27,0,10*ROW('Water Data'!G158)))</f>
        <v/>
      </c>
      <c r="CC164" s="353" t="str">
        <f ca="1">+IF(OFFSET('Water Data'!$G$28,0,10*ROW('Water Data'!G158))="","",OFFSET('Water Data'!$G$28,0,10*ROW('Water Data'!G158)))</f>
        <v/>
      </c>
      <c r="CD164" s="353" t="str">
        <f ca="1">+IF(OFFSET('Water Data'!$G$29,0,10*ROW('Water Data'!G158))="","",OFFSET('Water Data'!$G$29,0,10*ROW('Water Data'!G158)))</f>
        <v/>
      </c>
      <c r="CE164" s="353" t="str">
        <f ca="1">+IF(OFFSET('Water Data'!$H$27,0,10*ROW('Water Data'!H158))="","",OFFSET('Water Data'!$H$27,0,10*ROW('Water Data'!H158)))</f>
        <v/>
      </c>
      <c r="CF164" s="353" t="str">
        <f ca="1">+IF(OFFSET('Water Data'!$H$28,0,10*ROW('Water Data'!H158))="","",OFFSET('Water Data'!$H$28,0,10*ROW('Water Data'!H158)))</f>
        <v/>
      </c>
      <c r="CG164" s="353" t="str">
        <f ca="1">+IF(OFFSET('Water Data'!$H$29,0,10*ROW('Water Data'!H158))="","",OFFSET('Water Data'!$H$29,0,10*ROW('Water Data'!H158)))</f>
        <v/>
      </c>
      <c r="CH164" s="353" t="str">
        <f ca="1">+IF(OFFSET('Water Data'!$I$27,0,10*ROW('Water Data'!I158))="","",OFFSET('Water Data'!$I$27,0,10*ROW('Water Data'!I158)))</f>
        <v/>
      </c>
      <c r="CI164" s="353" t="str">
        <f ca="1">+IF(OFFSET('Water Data'!$I$28,0,10*ROW('Water Data'!I158))="","",OFFSET('Water Data'!$I$28,0,10*ROW('Water Data'!I158)))</f>
        <v/>
      </c>
      <c r="CJ164" s="353" t="str">
        <f ca="1">+IF(OFFSET('Water Data'!$I$29,0,10*ROW('Water Data'!I158))="","",OFFSET('Water Data'!$I$29,0,10*ROW('Water Data'!I158)))</f>
        <v/>
      </c>
      <c r="CK164" s="353" t="str">
        <f ca="1">+IF(OFFSET('Sanitation Data'!$D$28,0,10*ROW('Sanitation Data'!D158))="","",OFFSET('Sanitation Data'!$D$28,0,10*ROW('Sanitation Data'!D158)))</f>
        <v/>
      </c>
      <c r="CL164" s="353" t="str">
        <f ca="1">+IF(OFFSET('Sanitation Data'!$D$29,0,10*ROW('Sanitation Data'!D158))="","",OFFSET('Sanitation Data'!$D$29,0,10*ROW('Sanitation Data'!D158)))</f>
        <v/>
      </c>
      <c r="CM164" s="353" t="str">
        <f ca="1">+IF(OFFSET('Sanitation Data'!$D$30,0,10*ROW('Sanitation Data'!D158))="","",OFFSET('Sanitation Data'!$D$30,0,10*ROW('Sanitation Data'!D158)))</f>
        <v/>
      </c>
      <c r="CN164" s="353" t="str">
        <f ca="1">+IF(OFFSET('Sanitation Data'!$D$31,0,10*ROW('Sanitation Data'!D158))="","",OFFSET('Sanitation Data'!$D$31,0,10*ROW('Sanitation Data'!D158)))</f>
        <v/>
      </c>
      <c r="CO164" s="353" t="str">
        <f ca="1">+IF(OFFSET('Sanitation Data'!$D$32,0,10*ROW('Sanitation Data'!D158))="","",OFFSET('Sanitation Data'!$D$32,0,10*ROW('Sanitation Data'!D158)))</f>
        <v/>
      </c>
      <c r="CP164" s="353" t="str">
        <f ca="1">+IF(OFFSET('Sanitation Data'!$E$28,0,10*ROW('Sanitation Data'!E158))="","",OFFSET('Sanitation Data'!$E$28,0,10*ROW('Sanitation Data'!E158)))</f>
        <v/>
      </c>
      <c r="CQ164" s="353" t="str">
        <f ca="1">+IF(OFFSET('Sanitation Data'!$E$29,0,10*ROW('Sanitation Data'!E158))="","",OFFSET('Sanitation Data'!$E$29,0,10*ROW('Sanitation Data'!E158)))</f>
        <v/>
      </c>
      <c r="CR164" s="353" t="str">
        <f ca="1">+IF(OFFSET('Sanitation Data'!$E$30,0,10*ROW('Sanitation Data'!E158))="","",OFFSET('Sanitation Data'!$E$30,0,10*ROW('Sanitation Data'!E158)))</f>
        <v/>
      </c>
      <c r="CS164" s="353" t="str">
        <f ca="1">+IF(OFFSET('Sanitation Data'!$E$31,0,10*ROW('Sanitation Data'!E158))="","",OFFSET('Sanitation Data'!$E$31,0,10*ROW('Sanitation Data'!E158)))</f>
        <v/>
      </c>
      <c r="CT164" s="353" t="str">
        <f ca="1">+IF(OFFSET('Sanitation Data'!$E$32,0,10*ROW('Sanitation Data'!E158))="","",OFFSET('Sanitation Data'!$E$32,0,10*ROW('Sanitation Data'!E158)))</f>
        <v/>
      </c>
      <c r="CU164" s="353" t="str">
        <f ca="1">+IF(OFFSET('Sanitation Data'!$F$28,0,10*ROW('Sanitation Data'!F158))="","",OFFSET('Sanitation Data'!$F$28,0,10*ROW('Sanitation Data'!F158)))</f>
        <v/>
      </c>
      <c r="CV164" s="353" t="str">
        <f ca="1">+IF(OFFSET('Sanitation Data'!$F$29,0,10*ROW('Sanitation Data'!F158))="","",OFFSET('Sanitation Data'!$F$29,0,10*ROW('Sanitation Data'!F158)))</f>
        <v/>
      </c>
      <c r="CW164" s="353" t="str">
        <f ca="1">+IF(OFFSET('Sanitation Data'!$F$30,0,10*ROW('Sanitation Data'!F158))="","",OFFSET('Sanitation Data'!$F$30,0,10*ROW('Sanitation Data'!F158)))</f>
        <v/>
      </c>
      <c r="CX164" s="353" t="str">
        <f ca="1">+IF(OFFSET('Sanitation Data'!$F$31,0,10*ROW('Sanitation Data'!F158))="","",OFFSET('Sanitation Data'!$F$31,0,10*ROW('Sanitation Data'!F158)))</f>
        <v/>
      </c>
      <c r="CY164" s="353" t="str">
        <f ca="1">+IF(OFFSET('Sanitation Data'!$F$32,0,10*ROW('Sanitation Data'!F158))="","",OFFSET('Sanitation Data'!$F$32,0,10*ROW('Sanitation Data'!F158)))</f>
        <v/>
      </c>
      <c r="CZ164" s="353" t="str">
        <f ca="1">+IF(OFFSET('Sanitation Data'!$G$28,0,10*ROW('Sanitation Data'!G158))="","",OFFSET('Sanitation Data'!$G$28,0,10*ROW('Sanitation Data'!G158)))</f>
        <v/>
      </c>
      <c r="DA164" s="353" t="str">
        <f ca="1">+IF(OFFSET('Sanitation Data'!$G$29,0,10*ROW('Sanitation Data'!G158))="","",OFFSET('Sanitation Data'!$G$29,0,10*ROW('Sanitation Data'!G158)))</f>
        <v/>
      </c>
      <c r="DB164" s="353" t="str">
        <f ca="1">+IF(OFFSET('Sanitation Data'!$G$30,0,10*ROW('Sanitation Data'!G158))="","",OFFSET('Sanitation Data'!$G$30,0,10*ROW('Sanitation Data'!G158)))</f>
        <v/>
      </c>
      <c r="DC164" s="353" t="str">
        <f ca="1">+IF(OFFSET('Sanitation Data'!$G$31,0,10*ROW('Sanitation Data'!G158))="","",OFFSET('Sanitation Data'!$G$31,0,10*ROW('Sanitation Data'!G158)))</f>
        <v/>
      </c>
      <c r="DD164" s="353" t="str">
        <f ca="1">+IF(OFFSET('Sanitation Data'!$G$32,0,10*ROW('Sanitation Data'!G158))="","",OFFSET('Sanitation Data'!$G$32,0,10*ROW('Sanitation Data'!G158)))</f>
        <v/>
      </c>
      <c r="DE164" s="353" t="str">
        <f ca="1">+IF(OFFSET('Sanitation Data'!$H$28,0,10*ROW('Sanitation Data'!H158))="","",OFFSET('Sanitation Data'!$H$28,0,10*ROW('Sanitation Data'!H158)))</f>
        <v/>
      </c>
      <c r="DF164" s="353" t="str">
        <f ca="1">+IF(OFFSET('Sanitation Data'!$H$29,0,10*ROW('Sanitation Data'!H158))="","",OFFSET('Sanitation Data'!$H$29,0,10*ROW('Sanitation Data'!H158)))</f>
        <v/>
      </c>
      <c r="DG164" s="353" t="str">
        <f ca="1">+IF(OFFSET('Sanitation Data'!$H$30,0,10*ROW('Sanitation Data'!H158))="","",OFFSET('Sanitation Data'!$H$30,0,10*ROW('Sanitation Data'!H158)))</f>
        <v/>
      </c>
      <c r="DH164" s="353" t="str">
        <f ca="1">+IF(OFFSET('Sanitation Data'!$H$31,0,10*ROW('Sanitation Data'!H158))="","",OFFSET('Sanitation Data'!$H$31,0,10*ROW('Sanitation Data'!H158)))</f>
        <v/>
      </c>
      <c r="DI164" s="353" t="str">
        <f ca="1">+IF(OFFSET('Sanitation Data'!$H$32,0,10*ROW('Sanitation Data'!H158))="","",OFFSET('Sanitation Data'!$H$32,0,10*ROW('Sanitation Data'!H158)))</f>
        <v/>
      </c>
      <c r="DJ164" s="353" t="str">
        <f ca="1">+IF(OFFSET('Sanitation Data'!$I$28,0,10*ROW('Sanitation Data'!I158))="","",OFFSET('Sanitation Data'!$I$28,0,10*ROW('Sanitation Data'!I158)))</f>
        <v/>
      </c>
      <c r="DK164" s="353" t="str">
        <f ca="1">+IF(OFFSET('Sanitation Data'!$I$29,0,10*ROW('Sanitation Data'!I158))="","",OFFSET('Sanitation Data'!$I$29,0,10*ROW('Sanitation Data'!I158)))</f>
        <v/>
      </c>
      <c r="DL164" s="353" t="str">
        <f ca="1">+IF(OFFSET('Sanitation Data'!$I$30,0,10*ROW('Sanitation Data'!I158))="","",OFFSET('Sanitation Data'!$I$30,0,10*ROW('Sanitation Data'!I158)))</f>
        <v/>
      </c>
      <c r="DM164" s="353" t="str">
        <f ca="1">+IF(OFFSET('Sanitation Data'!$I$31,0,10*ROW('Sanitation Data'!I158))="","",OFFSET('Sanitation Data'!$I$31,0,10*ROW('Sanitation Data'!I158)))</f>
        <v/>
      </c>
      <c r="DN164" s="353" t="str">
        <f ca="1">+IF(OFFSET('Sanitation Data'!$I$32,0,10*ROW('Sanitation Data'!I158))="","",OFFSET('Sanitation Data'!$I$32,0,10*ROW('Sanitation Data'!I158)))</f>
        <v/>
      </c>
      <c r="DO164" s="353" t="str">
        <f ca="1">+IF(OFFSET('Hygiene Data'!$D$11,0,10*ROW('Hygiene Data'!D158))="","",OFFSET('Hygiene Data'!$D$11,0,10*ROW('Hygiene Data'!D158)))</f>
        <v/>
      </c>
      <c r="DP164" s="353" t="str">
        <f ca="1">+IF(OFFSET('Hygiene Data'!$D$12,0,10*ROW('Hygiene Data'!D158))="","",OFFSET('Hygiene Data'!$D$12,0,10*ROW('Hygiene Data'!D158)))</f>
        <v/>
      </c>
      <c r="DQ164" s="353" t="str">
        <f ca="1">+IF(OFFSET('Hygiene Data'!$D$13,0,10*ROW('Hygiene Data'!D158))="","",OFFSET('Hygiene Data'!$D$13,0,10*ROW('Hygiene Data'!D158)))</f>
        <v/>
      </c>
      <c r="DR164" s="353" t="str">
        <f ca="1">+IF(OFFSET('Hygiene Data'!$E$11,0,10*ROW('Hygiene Data'!E158))="","",OFFSET('Hygiene Data'!$E$11,0,10*ROW('Hygiene Data'!E158)))</f>
        <v/>
      </c>
      <c r="DS164" s="353" t="str">
        <f ca="1">+IF(OFFSET('Hygiene Data'!$E$12,0,10*ROW('Hygiene Data'!E158))="","",OFFSET('Hygiene Data'!$E$12,0,10*ROW('Hygiene Data'!E158)))</f>
        <v/>
      </c>
      <c r="DT164" s="353" t="str">
        <f ca="1">+IF(OFFSET('Hygiene Data'!$E$13,0,10*ROW('Hygiene Data'!E158))="","",OFFSET('Hygiene Data'!$E$13,0,10*ROW('Hygiene Data'!E158)))</f>
        <v/>
      </c>
      <c r="DU164" s="353" t="str">
        <f ca="1">+IF(OFFSET('Hygiene Data'!$F$11,0,10*ROW('Hygiene Data'!F158))="","",OFFSET('Hygiene Data'!$F$11,0,10*ROW('Hygiene Data'!F158)))</f>
        <v/>
      </c>
      <c r="DV164" s="353" t="str">
        <f ca="1">+IF(OFFSET('Hygiene Data'!$F$12,0,10*ROW('Hygiene Data'!F158))="","",OFFSET('Hygiene Data'!$F$12,0,10*ROW('Hygiene Data'!F158)))</f>
        <v/>
      </c>
      <c r="DW164" s="353" t="str">
        <f ca="1">+IF(OFFSET('Hygiene Data'!$F$13,0,10*ROW('Hygiene Data'!F158))="","",OFFSET('Hygiene Data'!$F$13,0,10*ROW('Hygiene Data'!F158)))</f>
        <v/>
      </c>
      <c r="DX164" s="353" t="str">
        <f ca="1">+IF(OFFSET('Hygiene Data'!$G$11,0,10*ROW('Hygiene Data'!G158))="","",OFFSET('Hygiene Data'!$G$11,0,10*ROW('Hygiene Data'!G158)))</f>
        <v/>
      </c>
      <c r="DY164" s="353" t="str">
        <f ca="1">+IF(OFFSET('Hygiene Data'!$G$12,0,10*ROW('Hygiene Data'!G158))="","",OFFSET('Hygiene Data'!$G$12,0,10*ROW('Hygiene Data'!G158)))</f>
        <v/>
      </c>
      <c r="DZ164" s="353" t="str">
        <f ca="1">+IF(OFFSET('Hygiene Data'!$G$13,0,10*ROW('Hygiene Data'!G158))="","",OFFSET('Hygiene Data'!$G$13,0,10*ROW('Hygiene Data'!G158)))</f>
        <v/>
      </c>
      <c r="EA164" s="353" t="str">
        <f ca="1">+IF(OFFSET('Hygiene Data'!$H$11,0,10*ROW('Hygiene Data'!H158))="","",OFFSET('Hygiene Data'!$H$11,0,10*ROW('Hygiene Data'!H158)))</f>
        <v/>
      </c>
      <c r="EB164" s="353" t="str">
        <f ca="1">+IF(OFFSET('Hygiene Data'!$H$12,0,10*ROW('Hygiene Data'!H158))="","",OFFSET('Hygiene Data'!$H$12,0,10*ROW('Hygiene Data'!H158)))</f>
        <v/>
      </c>
      <c r="EC164" s="353" t="str">
        <f ca="1">+IF(OFFSET('Hygiene Data'!$H$13,0,10*ROW('Hygiene Data'!H158))="","",OFFSET('Hygiene Data'!$H$13,0,10*ROW('Hygiene Data'!H158)))</f>
        <v/>
      </c>
      <c r="ED164" s="353" t="str">
        <f ca="1">+IF(OFFSET('Hygiene Data'!$I$11,0,10*ROW('Hygiene Data'!I158))="","",OFFSET('Hygiene Data'!$I$11,0,10*ROW('Hygiene Data'!I158)))</f>
        <v/>
      </c>
      <c r="EE164" s="353" t="str">
        <f ca="1">+IF(OFFSET('Hygiene Data'!$I$12,0,10*ROW('Hygiene Data'!I158))="","",OFFSET('Hygiene Data'!$I$12,0,10*ROW('Hygiene Data'!I158)))</f>
        <v/>
      </c>
      <c r="EF164" s="353" t="str">
        <f ca="1">+IF(OFFSET('Hygiene Data'!$I$13,0,10*ROW('Hygiene Data'!I158))="","",OFFSET('Hygiene Data'!$I$13,0,10*ROW('Hygiene Data'!I158)))</f>
        <v/>
      </c>
    </row>
    <row r="165" spans="1:136" x14ac:dyDescent="0.25">
      <c r="A165" s="462" t="str">
        <f ca="1">+IF(OFFSET('Water Data'!$B$2,0,10*ROW('Water Data'!E159))="","",OFFSET('Water Data'!$B$2,0,10*ROW('Water Data'!E159)))</f>
        <v/>
      </c>
      <c r="B165" s="46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89" t="str">
        <f t="shared" ca="1" si="2"/>
        <v/>
      </c>
      <c r="D165" s="49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6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3" t="str">
        <f ca="1">+IF(OFFSET('Water Data'!$D$27,0,10*ROW('Water Data'!D159))="","",OFFSET('Water Data'!$D$27,0,10*ROW('Water Data'!D159)))</f>
        <v/>
      </c>
      <c r="BT165" s="353" t="str">
        <f ca="1">+IF(OFFSET('Water Data'!$D$28,0,10*ROW('Water Data'!D159))="","",OFFSET('Water Data'!$D$28,0,10*ROW('Water Data'!D159)))</f>
        <v/>
      </c>
      <c r="BU165" s="353" t="str">
        <f ca="1">+IF(OFFSET('Water Data'!$D$29,0,10*ROW('Water Data'!D159))="","",OFFSET('Water Data'!$D$29,0,10*ROW('Water Data'!D159)))</f>
        <v/>
      </c>
      <c r="BV165" s="353" t="str">
        <f ca="1">+IF(OFFSET('Water Data'!$E$27,0,10*ROW('Water Data'!E159))="","",OFFSET('Water Data'!$E$27,0,10*ROW('Water Data'!E159)))</f>
        <v/>
      </c>
      <c r="BW165" s="353" t="str">
        <f ca="1">+IF(OFFSET('Water Data'!$E$28,0,10*ROW('Water Data'!E159))="","",OFFSET('Water Data'!$E$28,0,10*ROW('Water Data'!E159)))</f>
        <v/>
      </c>
      <c r="BX165" s="353" t="str">
        <f ca="1">+IF(OFFSET('Water Data'!$E$29,0,10*ROW('Water Data'!E159))="","",OFFSET('Water Data'!$E$29,0,10*ROW('Water Data'!E159)))</f>
        <v/>
      </c>
      <c r="BY165" s="353" t="str">
        <f ca="1">+IF(OFFSET('Water Data'!$F$27,0,10*ROW('Water Data'!F159))="","",OFFSET('Water Data'!$F$27,0,10*ROW('Water Data'!F159)))</f>
        <v/>
      </c>
      <c r="BZ165" s="353" t="str">
        <f ca="1">+IF(OFFSET('Water Data'!$F$28,0,10*ROW('Water Data'!F159))="","",OFFSET('Water Data'!$F$28,0,10*ROW('Water Data'!F159)))</f>
        <v/>
      </c>
      <c r="CA165" s="353" t="str">
        <f ca="1">+IF(OFFSET('Water Data'!$F$29,0,10*ROW('Water Data'!F159))="","",OFFSET('Water Data'!$F$29,0,10*ROW('Water Data'!F159)))</f>
        <v/>
      </c>
      <c r="CB165" s="353" t="str">
        <f ca="1">+IF(OFFSET('Water Data'!$G$27,0,10*ROW('Water Data'!G159))="","",OFFSET('Water Data'!$G$27,0,10*ROW('Water Data'!G159)))</f>
        <v/>
      </c>
      <c r="CC165" s="353" t="str">
        <f ca="1">+IF(OFFSET('Water Data'!$G$28,0,10*ROW('Water Data'!G159))="","",OFFSET('Water Data'!$G$28,0,10*ROW('Water Data'!G159)))</f>
        <v/>
      </c>
      <c r="CD165" s="353" t="str">
        <f ca="1">+IF(OFFSET('Water Data'!$G$29,0,10*ROW('Water Data'!G159))="","",OFFSET('Water Data'!$G$29,0,10*ROW('Water Data'!G159)))</f>
        <v/>
      </c>
      <c r="CE165" s="353" t="str">
        <f ca="1">+IF(OFFSET('Water Data'!$H$27,0,10*ROW('Water Data'!H159))="","",OFFSET('Water Data'!$H$27,0,10*ROW('Water Data'!H159)))</f>
        <v/>
      </c>
      <c r="CF165" s="353" t="str">
        <f ca="1">+IF(OFFSET('Water Data'!$H$28,0,10*ROW('Water Data'!H159))="","",OFFSET('Water Data'!$H$28,0,10*ROW('Water Data'!H159)))</f>
        <v/>
      </c>
      <c r="CG165" s="353" t="str">
        <f ca="1">+IF(OFFSET('Water Data'!$H$29,0,10*ROW('Water Data'!H159))="","",OFFSET('Water Data'!$H$29,0,10*ROW('Water Data'!H159)))</f>
        <v/>
      </c>
      <c r="CH165" s="353" t="str">
        <f ca="1">+IF(OFFSET('Water Data'!$I$27,0,10*ROW('Water Data'!I159))="","",OFFSET('Water Data'!$I$27,0,10*ROW('Water Data'!I159)))</f>
        <v/>
      </c>
      <c r="CI165" s="353" t="str">
        <f ca="1">+IF(OFFSET('Water Data'!$I$28,0,10*ROW('Water Data'!I159))="","",OFFSET('Water Data'!$I$28,0,10*ROW('Water Data'!I159)))</f>
        <v/>
      </c>
      <c r="CJ165" s="353" t="str">
        <f ca="1">+IF(OFFSET('Water Data'!$I$29,0,10*ROW('Water Data'!I159))="","",OFFSET('Water Data'!$I$29,0,10*ROW('Water Data'!I159)))</f>
        <v/>
      </c>
      <c r="CK165" s="353" t="str">
        <f ca="1">+IF(OFFSET('Sanitation Data'!$D$28,0,10*ROW('Sanitation Data'!D159))="","",OFFSET('Sanitation Data'!$D$28,0,10*ROW('Sanitation Data'!D159)))</f>
        <v/>
      </c>
      <c r="CL165" s="353" t="str">
        <f ca="1">+IF(OFFSET('Sanitation Data'!$D$29,0,10*ROW('Sanitation Data'!D159))="","",OFFSET('Sanitation Data'!$D$29,0,10*ROW('Sanitation Data'!D159)))</f>
        <v/>
      </c>
      <c r="CM165" s="353" t="str">
        <f ca="1">+IF(OFFSET('Sanitation Data'!$D$30,0,10*ROW('Sanitation Data'!D159))="","",OFFSET('Sanitation Data'!$D$30,0,10*ROW('Sanitation Data'!D159)))</f>
        <v/>
      </c>
      <c r="CN165" s="353" t="str">
        <f ca="1">+IF(OFFSET('Sanitation Data'!$D$31,0,10*ROW('Sanitation Data'!D159))="","",OFFSET('Sanitation Data'!$D$31,0,10*ROW('Sanitation Data'!D159)))</f>
        <v/>
      </c>
      <c r="CO165" s="353" t="str">
        <f ca="1">+IF(OFFSET('Sanitation Data'!$D$32,0,10*ROW('Sanitation Data'!D159))="","",OFFSET('Sanitation Data'!$D$32,0,10*ROW('Sanitation Data'!D159)))</f>
        <v/>
      </c>
      <c r="CP165" s="353" t="str">
        <f ca="1">+IF(OFFSET('Sanitation Data'!$E$28,0,10*ROW('Sanitation Data'!E159))="","",OFFSET('Sanitation Data'!$E$28,0,10*ROW('Sanitation Data'!E159)))</f>
        <v/>
      </c>
      <c r="CQ165" s="353" t="str">
        <f ca="1">+IF(OFFSET('Sanitation Data'!$E$29,0,10*ROW('Sanitation Data'!E159))="","",OFFSET('Sanitation Data'!$E$29,0,10*ROW('Sanitation Data'!E159)))</f>
        <v/>
      </c>
      <c r="CR165" s="353" t="str">
        <f ca="1">+IF(OFFSET('Sanitation Data'!$E$30,0,10*ROW('Sanitation Data'!E159))="","",OFFSET('Sanitation Data'!$E$30,0,10*ROW('Sanitation Data'!E159)))</f>
        <v/>
      </c>
      <c r="CS165" s="353" t="str">
        <f ca="1">+IF(OFFSET('Sanitation Data'!$E$31,0,10*ROW('Sanitation Data'!E159))="","",OFFSET('Sanitation Data'!$E$31,0,10*ROW('Sanitation Data'!E159)))</f>
        <v/>
      </c>
      <c r="CT165" s="353" t="str">
        <f ca="1">+IF(OFFSET('Sanitation Data'!$E$32,0,10*ROW('Sanitation Data'!E159))="","",OFFSET('Sanitation Data'!$E$32,0,10*ROW('Sanitation Data'!E159)))</f>
        <v/>
      </c>
      <c r="CU165" s="353" t="str">
        <f ca="1">+IF(OFFSET('Sanitation Data'!$F$28,0,10*ROW('Sanitation Data'!F159))="","",OFFSET('Sanitation Data'!$F$28,0,10*ROW('Sanitation Data'!F159)))</f>
        <v/>
      </c>
      <c r="CV165" s="353" t="str">
        <f ca="1">+IF(OFFSET('Sanitation Data'!$F$29,0,10*ROW('Sanitation Data'!F159))="","",OFFSET('Sanitation Data'!$F$29,0,10*ROW('Sanitation Data'!F159)))</f>
        <v/>
      </c>
      <c r="CW165" s="353" t="str">
        <f ca="1">+IF(OFFSET('Sanitation Data'!$F$30,0,10*ROW('Sanitation Data'!F159))="","",OFFSET('Sanitation Data'!$F$30,0,10*ROW('Sanitation Data'!F159)))</f>
        <v/>
      </c>
      <c r="CX165" s="353" t="str">
        <f ca="1">+IF(OFFSET('Sanitation Data'!$F$31,0,10*ROW('Sanitation Data'!F159))="","",OFFSET('Sanitation Data'!$F$31,0,10*ROW('Sanitation Data'!F159)))</f>
        <v/>
      </c>
      <c r="CY165" s="353" t="str">
        <f ca="1">+IF(OFFSET('Sanitation Data'!$F$32,0,10*ROW('Sanitation Data'!F159))="","",OFFSET('Sanitation Data'!$F$32,0,10*ROW('Sanitation Data'!F159)))</f>
        <v/>
      </c>
      <c r="CZ165" s="353" t="str">
        <f ca="1">+IF(OFFSET('Sanitation Data'!$G$28,0,10*ROW('Sanitation Data'!G159))="","",OFFSET('Sanitation Data'!$G$28,0,10*ROW('Sanitation Data'!G159)))</f>
        <v/>
      </c>
      <c r="DA165" s="353" t="str">
        <f ca="1">+IF(OFFSET('Sanitation Data'!$G$29,0,10*ROW('Sanitation Data'!G159))="","",OFFSET('Sanitation Data'!$G$29,0,10*ROW('Sanitation Data'!G159)))</f>
        <v/>
      </c>
      <c r="DB165" s="353" t="str">
        <f ca="1">+IF(OFFSET('Sanitation Data'!$G$30,0,10*ROW('Sanitation Data'!G159))="","",OFFSET('Sanitation Data'!$G$30,0,10*ROW('Sanitation Data'!G159)))</f>
        <v/>
      </c>
      <c r="DC165" s="353" t="str">
        <f ca="1">+IF(OFFSET('Sanitation Data'!$G$31,0,10*ROW('Sanitation Data'!G159))="","",OFFSET('Sanitation Data'!$G$31,0,10*ROW('Sanitation Data'!G159)))</f>
        <v/>
      </c>
      <c r="DD165" s="353" t="str">
        <f ca="1">+IF(OFFSET('Sanitation Data'!$G$32,0,10*ROW('Sanitation Data'!G159))="","",OFFSET('Sanitation Data'!$G$32,0,10*ROW('Sanitation Data'!G159)))</f>
        <v/>
      </c>
      <c r="DE165" s="353" t="str">
        <f ca="1">+IF(OFFSET('Sanitation Data'!$H$28,0,10*ROW('Sanitation Data'!H159))="","",OFFSET('Sanitation Data'!$H$28,0,10*ROW('Sanitation Data'!H159)))</f>
        <v/>
      </c>
      <c r="DF165" s="353" t="str">
        <f ca="1">+IF(OFFSET('Sanitation Data'!$H$29,0,10*ROW('Sanitation Data'!H159))="","",OFFSET('Sanitation Data'!$H$29,0,10*ROW('Sanitation Data'!H159)))</f>
        <v/>
      </c>
      <c r="DG165" s="353" t="str">
        <f ca="1">+IF(OFFSET('Sanitation Data'!$H$30,0,10*ROW('Sanitation Data'!H159))="","",OFFSET('Sanitation Data'!$H$30,0,10*ROW('Sanitation Data'!H159)))</f>
        <v/>
      </c>
      <c r="DH165" s="353" t="str">
        <f ca="1">+IF(OFFSET('Sanitation Data'!$H$31,0,10*ROW('Sanitation Data'!H159))="","",OFFSET('Sanitation Data'!$H$31,0,10*ROW('Sanitation Data'!H159)))</f>
        <v/>
      </c>
      <c r="DI165" s="353" t="str">
        <f ca="1">+IF(OFFSET('Sanitation Data'!$H$32,0,10*ROW('Sanitation Data'!H159))="","",OFFSET('Sanitation Data'!$H$32,0,10*ROW('Sanitation Data'!H159)))</f>
        <v/>
      </c>
      <c r="DJ165" s="353" t="str">
        <f ca="1">+IF(OFFSET('Sanitation Data'!$I$28,0,10*ROW('Sanitation Data'!I159))="","",OFFSET('Sanitation Data'!$I$28,0,10*ROW('Sanitation Data'!I159)))</f>
        <v/>
      </c>
      <c r="DK165" s="353" t="str">
        <f ca="1">+IF(OFFSET('Sanitation Data'!$I$29,0,10*ROW('Sanitation Data'!I159))="","",OFFSET('Sanitation Data'!$I$29,0,10*ROW('Sanitation Data'!I159)))</f>
        <v/>
      </c>
      <c r="DL165" s="353" t="str">
        <f ca="1">+IF(OFFSET('Sanitation Data'!$I$30,0,10*ROW('Sanitation Data'!I159))="","",OFFSET('Sanitation Data'!$I$30,0,10*ROW('Sanitation Data'!I159)))</f>
        <v/>
      </c>
      <c r="DM165" s="353" t="str">
        <f ca="1">+IF(OFFSET('Sanitation Data'!$I$31,0,10*ROW('Sanitation Data'!I159))="","",OFFSET('Sanitation Data'!$I$31,0,10*ROW('Sanitation Data'!I159)))</f>
        <v/>
      </c>
      <c r="DN165" s="353" t="str">
        <f ca="1">+IF(OFFSET('Sanitation Data'!$I$32,0,10*ROW('Sanitation Data'!I159))="","",OFFSET('Sanitation Data'!$I$32,0,10*ROW('Sanitation Data'!I159)))</f>
        <v/>
      </c>
      <c r="DO165" s="353" t="str">
        <f ca="1">+IF(OFFSET('Hygiene Data'!$D$11,0,10*ROW('Hygiene Data'!D159))="","",OFFSET('Hygiene Data'!$D$11,0,10*ROW('Hygiene Data'!D159)))</f>
        <v/>
      </c>
      <c r="DP165" s="353" t="str">
        <f ca="1">+IF(OFFSET('Hygiene Data'!$D$12,0,10*ROW('Hygiene Data'!D159))="","",OFFSET('Hygiene Data'!$D$12,0,10*ROW('Hygiene Data'!D159)))</f>
        <v/>
      </c>
      <c r="DQ165" s="353" t="str">
        <f ca="1">+IF(OFFSET('Hygiene Data'!$D$13,0,10*ROW('Hygiene Data'!D159))="","",OFFSET('Hygiene Data'!$D$13,0,10*ROW('Hygiene Data'!D159)))</f>
        <v/>
      </c>
      <c r="DR165" s="353" t="str">
        <f ca="1">+IF(OFFSET('Hygiene Data'!$E$11,0,10*ROW('Hygiene Data'!E159))="","",OFFSET('Hygiene Data'!$E$11,0,10*ROW('Hygiene Data'!E159)))</f>
        <v/>
      </c>
      <c r="DS165" s="353" t="str">
        <f ca="1">+IF(OFFSET('Hygiene Data'!$E$12,0,10*ROW('Hygiene Data'!E159))="","",OFFSET('Hygiene Data'!$E$12,0,10*ROW('Hygiene Data'!E159)))</f>
        <v/>
      </c>
      <c r="DT165" s="353" t="str">
        <f ca="1">+IF(OFFSET('Hygiene Data'!$E$13,0,10*ROW('Hygiene Data'!E159))="","",OFFSET('Hygiene Data'!$E$13,0,10*ROW('Hygiene Data'!E159)))</f>
        <v/>
      </c>
      <c r="DU165" s="353" t="str">
        <f ca="1">+IF(OFFSET('Hygiene Data'!$F$11,0,10*ROW('Hygiene Data'!F159))="","",OFFSET('Hygiene Data'!$F$11,0,10*ROW('Hygiene Data'!F159)))</f>
        <v/>
      </c>
      <c r="DV165" s="353" t="str">
        <f ca="1">+IF(OFFSET('Hygiene Data'!$F$12,0,10*ROW('Hygiene Data'!F159))="","",OFFSET('Hygiene Data'!$F$12,0,10*ROW('Hygiene Data'!F159)))</f>
        <v/>
      </c>
      <c r="DW165" s="353" t="str">
        <f ca="1">+IF(OFFSET('Hygiene Data'!$F$13,0,10*ROW('Hygiene Data'!F159))="","",OFFSET('Hygiene Data'!$F$13,0,10*ROW('Hygiene Data'!F159)))</f>
        <v/>
      </c>
      <c r="DX165" s="353" t="str">
        <f ca="1">+IF(OFFSET('Hygiene Data'!$G$11,0,10*ROW('Hygiene Data'!G159))="","",OFFSET('Hygiene Data'!$G$11,0,10*ROW('Hygiene Data'!G159)))</f>
        <v/>
      </c>
      <c r="DY165" s="353" t="str">
        <f ca="1">+IF(OFFSET('Hygiene Data'!$G$12,0,10*ROW('Hygiene Data'!G159))="","",OFFSET('Hygiene Data'!$G$12,0,10*ROW('Hygiene Data'!G159)))</f>
        <v/>
      </c>
      <c r="DZ165" s="353" t="str">
        <f ca="1">+IF(OFFSET('Hygiene Data'!$G$13,0,10*ROW('Hygiene Data'!G159))="","",OFFSET('Hygiene Data'!$G$13,0,10*ROW('Hygiene Data'!G159)))</f>
        <v/>
      </c>
      <c r="EA165" s="353" t="str">
        <f ca="1">+IF(OFFSET('Hygiene Data'!$H$11,0,10*ROW('Hygiene Data'!H159))="","",OFFSET('Hygiene Data'!$H$11,0,10*ROW('Hygiene Data'!H159)))</f>
        <v/>
      </c>
      <c r="EB165" s="353" t="str">
        <f ca="1">+IF(OFFSET('Hygiene Data'!$H$12,0,10*ROW('Hygiene Data'!H159))="","",OFFSET('Hygiene Data'!$H$12,0,10*ROW('Hygiene Data'!H159)))</f>
        <v/>
      </c>
      <c r="EC165" s="353" t="str">
        <f ca="1">+IF(OFFSET('Hygiene Data'!$H$13,0,10*ROW('Hygiene Data'!H159))="","",OFFSET('Hygiene Data'!$H$13,0,10*ROW('Hygiene Data'!H159)))</f>
        <v/>
      </c>
      <c r="ED165" s="353" t="str">
        <f ca="1">+IF(OFFSET('Hygiene Data'!$I$11,0,10*ROW('Hygiene Data'!I159))="","",OFFSET('Hygiene Data'!$I$11,0,10*ROW('Hygiene Data'!I159)))</f>
        <v/>
      </c>
      <c r="EE165" s="353" t="str">
        <f ca="1">+IF(OFFSET('Hygiene Data'!$I$12,0,10*ROW('Hygiene Data'!I159))="","",OFFSET('Hygiene Data'!$I$12,0,10*ROW('Hygiene Data'!I159)))</f>
        <v/>
      </c>
      <c r="EF165" s="353" t="str">
        <f ca="1">+IF(OFFSET('Hygiene Data'!$I$13,0,10*ROW('Hygiene Data'!I159))="","",OFFSET('Hygiene Data'!$I$13,0,10*ROW('Hygiene Data'!I159)))</f>
        <v/>
      </c>
    </row>
    <row r="166" spans="1:136" x14ac:dyDescent="0.25">
      <c r="A166" s="462" t="str">
        <f ca="1">+IF(OFFSET('Water Data'!$B$2,0,10*ROW('Water Data'!E160))="","",OFFSET('Water Data'!$B$2,0,10*ROW('Water Data'!E160)))</f>
        <v/>
      </c>
      <c r="B166" s="46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89" t="str">
        <f t="shared" ca="1" si="2"/>
        <v/>
      </c>
      <c r="D166" s="49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6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3" t="str">
        <f ca="1">+IF(OFFSET('Water Data'!$D$27,0,10*ROW('Water Data'!D160))="","",OFFSET('Water Data'!$D$27,0,10*ROW('Water Data'!D160)))</f>
        <v/>
      </c>
      <c r="BT166" s="353" t="str">
        <f ca="1">+IF(OFFSET('Water Data'!$D$28,0,10*ROW('Water Data'!D160))="","",OFFSET('Water Data'!$D$28,0,10*ROW('Water Data'!D160)))</f>
        <v/>
      </c>
      <c r="BU166" s="353" t="str">
        <f ca="1">+IF(OFFSET('Water Data'!$D$29,0,10*ROW('Water Data'!D160))="","",OFFSET('Water Data'!$D$29,0,10*ROW('Water Data'!D160)))</f>
        <v/>
      </c>
      <c r="BV166" s="353" t="str">
        <f ca="1">+IF(OFFSET('Water Data'!$E$27,0,10*ROW('Water Data'!E160))="","",OFFSET('Water Data'!$E$27,0,10*ROW('Water Data'!E160)))</f>
        <v/>
      </c>
      <c r="BW166" s="353" t="str">
        <f ca="1">+IF(OFFSET('Water Data'!$E$28,0,10*ROW('Water Data'!E160))="","",OFFSET('Water Data'!$E$28,0,10*ROW('Water Data'!E160)))</f>
        <v/>
      </c>
      <c r="BX166" s="353" t="str">
        <f ca="1">+IF(OFFSET('Water Data'!$E$29,0,10*ROW('Water Data'!E160))="","",OFFSET('Water Data'!$E$29,0,10*ROW('Water Data'!E160)))</f>
        <v/>
      </c>
      <c r="BY166" s="353" t="str">
        <f ca="1">+IF(OFFSET('Water Data'!$F$27,0,10*ROW('Water Data'!F160))="","",OFFSET('Water Data'!$F$27,0,10*ROW('Water Data'!F160)))</f>
        <v/>
      </c>
      <c r="BZ166" s="353" t="str">
        <f ca="1">+IF(OFFSET('Water Data'!$F$28,0,10*ROW('Water Data'!F160))="","",OFFSET('Water Data'!$F$28,0,10*ROW('Water Data'!F160)))</f>
        <v/>
      </c>
      <c r="CA166" s="353" t="str">
        <f ca="1">+IF(OFFSET('Water Data'!$F$29,0,10*ROW('Water Data'!F160))="","",OFFSET('Water Data'!$F$29,0,10*ROW('Water Data'!F160)))</f>
        <v/>
      </c>
      <c r="CB166" s="353" t="str">
        <f ca="1">+IF(OFFSET('Water Data'!$G$27,0,10*ROW('Water Data'!G160))="","",OFFSET('Water Data'!$G$27,0,10*ROW('Water Data'!G160)))</f>
        <v/>
      </c>
      <c r="CC166" s="353" t="str">
        <f ca="1">+IF(OFFSET('Water Data'!$G$28,0,10*ROW('Water Data'!G160))="","",OFFSET('Water Data'!$G$28,0,10*ROW('Water Data'!G160)))</f>
        <v/>
      </c>
      <c r="CD166" s="353" t="str">
        <f ca="1">+IF(OFFSET('Water Data'!$G$29,0,10*ROW('Water Data'!G160))="","",OFFSET('Water Data'!$G$29,0,10*ROW('Water Data'!G160)))</f>
        <v/>
      </c>
      <c r="CE166" s="353" t="str">
        <f ca="1">+IF(OFFSET('Water Data'!$H$27,0,10*ROW('Water Data'!H160))="","",OFFSET('Water Data'!$H$27,0,10*ROW('Water Data'!H160)))</f>
        <v/>
      </c>
      <c r="CF166" s="353" t="str">
        <f ca="1">+IF(OFFSET('Water Data'!$H$28,0,10*ROW('Water Data'!H160))="","",OFFSET('Water Data'!$H$28,0,10*ROW('Water Data'!H160)))</f>
        <v/>
      </c>
      <c r="CG166" s="353" t="str">
        <f ca="1">+IF(OFFSET('Water Data'!$H$29,0,10*ROW('Water Data'!H160))="","",OFFSET('Water Data'!$H$29,0,10*ROW('Water Data'!H160)))</f>
        <v/>
      </c>
      <c r="CH166" s="353" t="str">
        <f ca="1">+IF(OFFSET('Water Data'!$I$27,0,10*ROW('Water Data'!I160))="","",OFFSET('Water Data'!$I$27,0,10*ROW('Water Data'!I160)))</f>
        <v/>
      </c>
      <c r="CI166" s="353" t="str">
        <f ca="1">+IF(OFFSET('Water Data'!$I$28,0,10*ROW('Water Data'!I160))="","",OFFSET('Water Data'!$I$28,0,10*ROW('Water Data'!I160)))</f>
        <v/>
      </c>
      <c r="CJ166" s="353" t="str">
        <f ca="1">+IF(OFFSET('Water Data'!$I$29,0,10*ROW('Water Data'!I160))="","",OFFSET('Water Data'!$I$29,0,10*ROW('Water Data'!I160)))</f>
        <v/>
      </c>
      <c r="CK166" s="353" t="str">
        <f ca="1">+IF(OFFSET('Sanitation Data'!$D$28,0,10*ROW('Sanitation Data'!D160))="","",OFFSET('Sanitation Data'!$D$28,0,10*ROW('Sanitation Data'!D160)))</f>
        <v/>
      </c>
      <c r="CL166" s="353" t="str">
        <f ca="1">+IF(OFFSET('Sanitation Data'!$D$29,0,10*ROW('Sanitation Data'!D160))="","",OFFSET('Sanitation Data'!$D$29,0,10*ROW('Sanitation Data'!D160)))</f>
        <v/>
      </c>
      <c r="CM166" s="353" t="str">
        <f ca="1">+IF(OFFSET('Sanitation Data'!$D$30,0,10*ROW('Sanitation Data'!D160))="","",OFFSET('Sanitation Data'!$D$30,0,10*ROW('Sanitation Data'!D160)))</f>
        <v/>
      </c>
      <c r="CN166" s="353" t="str">
        <f ca="1">+IF(OFFSET('Sanitation Data'!$D$31,0,10*ROW('Sanitation Data'!D160))="","",OFFSET('Sanitation Data'!$D$31,0,10*ROW('Sanitation Data'!D160)))</f>
        <v/>
      </c>
      <c r="CO166" s="353" t="str">
        <f ca="1">+IF(OFFSET('Sanitation Data'!$D$32,0,10*ROW('Sanitation Data'!D160))="","",OFFSET('Sanitation Data'!$D$32,0,10*ROW('Sanitation Data'!D160)))</f>
        <v/>
      </c>
      <c r="CP166" s="353" t="str">
        <f ca="1">+IF(OFFSET('Sanitation Data'!$E$28,0,10*ROW('Sanitation Data'!E160))="","",OFFSET('Sanitation Data'!$E$28,0,10*ROW('Sanitation Data'!E160)))</f>
        <v/>
      </c>
      <c r="CQ166" s="353" t="str">
        <f ca="1">+IF(OFFSET('Sanitation Data'!$E$29,0,10*ROW('Sanitation Data'!E160))="","",OFFSET('Sanitation Data'!$E$29,0,10*ROW('Sanitation Data'!E160)))</f>
        <v/>
      </c>
      <c r="CR166" s="353" t="str">
        <f ca="1">+IF(OFFSET('Sanitation Data'!$E$30,0,10*ROW('Sanitation Data'!E160))="","",OFFSET('Sanitation Data'!$E$30,0,10*ROW('Sanitation Data'!E160)))</f>
        <v/>
      </c>
      <c r="CS166" s="353" t="str">
        <f ca="1">+IF(OFFSET('Sanitation Data'!$E$31,0,10*ROW('Sanitation Data'!E160))="","",OFFSET('Sanitation Data'!$E$31,0,10*ROW('Sanitation Data'!E160)))</f>
        <v/>
      </c>
      <c r="CT166" s="353" t="str">
        <f ca="1">+IF(OFFSET('Sanitation Data'!$E$32,0,10*ROW('Sanitation Data'!E160))="","",OFFSET('Sanitation Data'!$E$32,0,10*ROW('Sanitation Data'!E160)))</f>
        <v/>
      </c>
      <c r="CU166" s="353" t="str">
        <f ca="1">+IF(OFFSET('Sanitation Data'!$F$28,0,10*ROW('Sanitation Data'!F160))="","",OFFSET('Sanitation Data'!$F$28,0,10*ROW('Sanitation Data'!F160)))</f>
        <v/>
      </c>
      <c r="CV166" s="353" t="str">
        <f ca="1">+IF(OFFSET('Sanitation Data'!$F$29,0,10*ROW('Sanitation Data'!F160))="","",OFFSET('Sanitation Data'!$F$29,0,10*ROW('Sanitation Data'!F160)))</f>
        <v/>
      </c>
      <c r="CW166" s="353" t="str">
        <f ca="1">+IF(OFFSET('Sanitation Data'!$F$30,0,10*ROW('Sanitation Data'!F160))="","",OFFSET('Sanitation Data'!$F$30,0,10*ROW('Sanitation Data'!F160)))</f>
        <v/>
      </c>
      <c r="CX166" s="353" t="str">
        <f ca="1">+IF(OFFSET('Sanitation Data'!$F$31,0,10*ROW('Sanitation Data'!F160))="","",OFFSET('Sanitation Data'!$F$31,0,10*ROW('Sanitation Data'!F160)))</f>
        <v/>
      </c>
      <c r="CY166" s="353" t="str">
        <f ca="1">+IF(OFFSET('Sanitation Data'!$F$32,0,10*ROW('Sanitation Data'!F160))="","",OFFSET('Sanitation Data'!$F$32,0,10*ROW('Sanitation Data'!F160)))</f>
        <v/>
      </c>
      <c r="CZ166" s="353" t="str">
        <f ca="1">+IF(OFFSET('Sanitation Data'!$G$28,0,10*ROW('Sanitation Data'!G160))="","",OFFSET('Sanitation Data'!$G$28,0,10*ROW('Sanitation Data'!G160)))</f>
        <v/>
      </c>
      <c r="DA166" s="353" t="str">
        <f ca="1">+IF(OFFSET('Sanitation Data'!$G$29,0,10*ROW('Sanitation Data'!G160))="","",OFFSET('Sanitation Data'!$G$29,0,10*ROW('Sanitation Data'!G160)))</f>
        <v/>
      </c>
      <c r="DB166" s="353" t="str">
        <f ca="1">+IF(OFFSET('Sanitation Data'!$G$30,0,10*ROW('Sanitation Data'!G160))="","",OFFSET('Sanitation Data'!$G$30,0,10*ROW('Sanitation Data'!G160)))</f>
        <v/>
      </c>
      <c r="DC166" s="353" t="str">
        <f ca="1">+IF(OFFSET('Sanitation Data'!$G$31,0,10*ROW('Sanitation Data'!G160))="","",OFFSET('Sanitation Data'!$G$31,0,10*ROW('Sanitation Data'!G160)))</f>
        <v/>
      </c>
      <c r="DD166" s="353" t="str">
        <f ca="1">+IF(OFFSET('Sanitation Data'!$G$32,0,10*ROW('Sanitation Data'!G160))="","",OFFSET('Sanitation Data'!$G$32,0,10*ROW('Sanitation Data'!G160)))</f>
        <v/>
      </c>
      <c r="DE166" s="353" t="str">
        <f ca="1">+IF(OFFSET('Sanitation Data'!$H$28,0,10*ROW('Sanitation Data'!H160))="","",OFFSET('Sanitation Data'!$H$28,0,10*ROW('Sanitation Data'!H160)))</f>
        <v/>
      </c>
      <c r="DF166" s="353" t="str">
        <f ca="1">+IF(OFFSET('Sanitation Data'!$H$29,0,10*ROW('Sanitation Data'!H160))="","",OFFSET('Sanitation Data'!$H$29,0,10*ROW('Sanitation Data'!H160)))</f>
        <v/>
      </c>
      <c r="DG166" s="353" t="str">
        <f ca="1">+IF(OFFSET('Sanitation Data'!$H$30,0,10*ROW('Sanitation Data'!H160))="","",OFFSET('Sanitation Data'!$H$30,0,10*ROW('Sanitation Data'!H160)))</f>
        <v/>
      </c>
      <c r="DH166" s="353" t="str">
        <f ca="1">+IF(OFFSET('Sanitation Data'!$H$31,0,10*ROW('Sanitation Data'!H160))="","",OFFSET('Sanitation Data'!$H$31,0,10*ROW('Sanitation Data'!H160)))</f>
        <v/>
      </c>
      <c r="DI166" s="353" t="str">
        <f ca="1">+IF(OFFSET('Sanitation Data'!$H$32,0,10*ROW('Sanitation Data'!H160))="","",OFFSET('Sanitation Data'!$H$32,0,10*ROW('Sanitation Data'!H160)))</f>
        <v/>
      </c>
      <c r="DJ166" s="353" t="str">
        <f ca="1">+IF(OFFSET('Sanitation Data'!$I$28,0,10*ROW('Sanitation Data'!I160))="","",OFFSET('Sanitation Data'!$I$28,0,10*ROW('Sanitation Data'!I160)))</f>
        <v/>
      </c>
      <c r="DK166" s="353" t="str">
        <f ca="1">+IF(OFFSET('Sanitation Data'!$I$29,0,10*ROW('Sanitation Data'!I160))="","",OFFSET('Sanitation Data'!$I$29,0,10*ROW('Sanitation Data'!I160)))</f>
        <v/>
      </c>
      <c r="DL166" s="353" t="str">
        <f ca="1">+IF(OFFSET('Sanitation Data'!$I$30,0,10*ROW('Sanitation Data'!I160))="","",OFFSET('Sanitation Data'!$I$30,0,10*ROW('Sanitation Data'!I160)))</f>
        <v/>
      </c>
      <c r="DM166" s="353" t="str">
        <f ca="1">+IF(OFFSET('Sanitation Data'!$I$31,0,10*ROW('Sanitation Data'!I160))="","",OFFSET('Sanitation Data'!$I$31,0,10*ROW('Sanitation Data'!I160)))</f>
        <v/>
      </c>
      <c r="DN166" s="353" t="str">
        <f ca="1">+IF(OFFSET('Sanitation Data'!$I$32,0,10*ROW('Sanitation Data'!I160))="","",OFFSET('Sanitation Data'!$I$32,0,10*ROW('Sanitation Data'!I160)))</f>
        <v/>
      </c>
      <c r="DO166" s="353" t="str">
        <f ca="1">+IF(OFFSET('Hygiene Data'!$D$11,0,10*ROW('Hygiene Data'!D160))="","",OFFSET('Hygiene Data'!$D$11,0,10*ROW('Hygiene Data'!D160)))</f>
        <v/>
      </c>
      <c r="DP166" s="353" t="str">
        <f ca="1">+IF(OFFSET('Hygiene Data'!$D$12,0,10*ROW('Hygiene Data'!D160))="","",OFFSET('Hygiene Data'!$D$12,0,10*ROW('Hygiene Data'!D160)))</f>
        <v/>
      </c>
      <c r="DQ166" s="353" t="str">
        <f ca="1">+IF(OFFSET('Hygiene Data'!$D$13,0,10*ROW('Hygiene Data'!D160))="","",OFFSET('Hygiene Data'!$D$13,0,10*ROW('Hygiene Data'!D160)))</f>
        <v/>
      </c>
      <c r="DR166" s="353" t="str">
        <f ca="1">+IF(OFFSET('Hygiene Data'!$E$11,0,10*ROW('Hygiene Data'!E160))="","",OFFSET('Hygiene Data'!$E$11,0,10*ROW('Hygiene Data'!E160)))</f>
        <v/>
      </c>
      <c r="DS166" s="353" t="str">
        <f ca="1">+IF(OFFSET('Hygiene Data'!$E$12,0,10*ROW('Hygiene Data'!E160))="","",OFFSET('Hygiene Data'!$E$12,0,10*ROW('Hygiene Data'!E160)))</f>
        <v/>
      </c>
      <c r="DT166" s="353" t="str">
        <f ca="1">+IF(OFFSET('Hygiene Data'!$E$13,0,10*ROW('Hygiene Data'!E160))="","",OFFSET('Hygiene Data'!$E$13,0,10*ROW('Hygiene Data'!E160)))</f>
        <v/>
      </c>
      <c r="DU166" s="353" t="str">
        <f ca="1">+IF(OFFSET('Hygiene Data'!$F$11,0,10*ROW('Hygiene Data'!F160))="","",OFFSET('Hygiene Data'!$F$11,0,10*ROW('Hygiene Data'!F160)))</f>
        <v/>
      </c>
      <c r="DV166" s="353" t="str">
        <f ca="1">+IF(OFFSET('Hygiene Data'!$F$12,0,10*ROW('Hygiene Data'!F160))="","",OFFSET('Hygiene Data'!$F$12,0,10*ROW('Hygiene Data'!F160)))</f>
        <v/>
      </c>
      <c r="DW166" s="353" t="str">
        <f ca="1">+IF(OFFSET('Hygiene Data'!$F$13,0,10*ROW('Hygiene Data'!F160))="","",OFFSET('Hygiene Data'!$F$13,0,10*ROW('Hygiene Data'!F160)))</f>
        <v/>
      </c>
      <c r="DX166" s="353" t="str">
        <f ca="1">+IF(OFFSET('Hygiene Data'!$G$11,0,10*ROW('Hygiene Data'!G160))="","",OFFSET('Hygiene Data'!$G$11,0,10*ROW('Hygiene Data'!G160)))</f>
        <v/>
      </c>
      <c r="DY166" s="353" t="str">
        <f ca="1">+IF(OFFSET('Hygiene Data'!$G$12,0,10*ROW('Hygiene Data'!G160))="","",OFFSET('Hygiene Data'!$G$12,0,10*ROW('Hygiene Data'!G160)))</f>
        <v/>
      </c>
      <c r="DZ166" s="353" t="str">
        <f ca="1">+IF(OFFSET('Hygiene Data'!$G$13,0,10*ROW('Hygiene Data'!G160))="","",OFFSET('Hygiene Data'!$G$13,0,10*ROW('Hygiene Data'!G160)))</f>
        <v/>
      </c>
      <c r="EA166" s="353" t="str">
        <f ca="1">+IF(OFFSET('Hygiene Data'!$H$11,0,10*ROW('Hygiene Data'!H160))="","",OFFSET('Hygiene Data'!$H$11,0,10*ROW('Hygiene Data'!H160)))</f>
        <v/>
      </c>
      <c r="EB166" s="353" t="str">
        <f ca="1">+IF(OFFSET('Hygiene Data'!$H$12,0,10*ROW('Hygiene Data'!H160))="","",OFFSET('Hygiene Data'!$H$12,0,10*ROW('Hygiene Data'!H160)))</f>
        <v/>
      </c>
      <c r="EC166" s="353" t="str">
        <f ca="1">+IF(OFFSET('Hygiene Data'!$H$13,0,10*ROW('Hygiene Data'!H160))="","",OFFSET('Hygiene Data'!$H$13,0,10*ROW('Hygiene Data'!H160)))</f>
        <v/>
      </c>
      <c r="ED166" s="353" t="str">
        <f ca="1">+IF(OFFSET('Hygiene Data'!$I$11,0,10*ROW('Hygiene Data'!I160))="","",OFFSET('Hygiene Data'!$I$11,0,10*ROW('Hygiene Data'!I160)))</f>
        <v/>
      </c>
      <c r="EE166" s="353" t="str">
        <f ca="1">+IF(OFFSET('Hygiene Data'!$I$12,0,10*ROW('Hygiene Data'!I160))="","",OFFSET('Hygiene Data'!$I$12,0,10*ROW('Hygiene Data'!I160)))</f>
        <v/>
      </c>
      <c r="EF166" s="353" t="str">
        <f ca="1">+IF(OFFSET('Hygiene Data'!$I$13,0,10*ROW('Hygiene Data'!I160))="","",OFFSET('Hygiene Data'!$I$13,0,10*ROW('Hygiene Data'!I160)))</f>
        <v/>
      </c>
    </row>
    <row r="167" spans="1:136" x14ac:dyDescent="0.25">
      <c r="A167" s="462" t="str">
        <f ca="1">+IF(OFFSET('Water Data'!$B$2,0,10*ROW('Water Data'!E161))="","",OFFSET('Water Data'!$B$2,0,10*ROW('Water Data'!E161)))</f>
        <v/>
      </c>
      <c r="B167" s="46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89" t="str">
        <f t="shared" ca="1" si="2"/>
        <v/>
      </c>
      <c r="D167" s="49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6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3" t="str">
        <f ca="1">+IF(OFFSET('Water Data'!$D$27,0,10*ROW('Water Data'!D161))="","",OFFSET('Water Data'!$D$27,0,10*ROW('Water Data'!D161)))</f>
        <v/>
      </c>
      <c r="BT167" s="353" t="str">
        <f ca="1">+IF(OFFSET('Water Data'!$D$28,0,10*ROW('Water Data'!D161))="","",OFFSET('Water Data'!$D$28,0,10*ROW('Water Data'!D161)))</f>
        <v/>
      </c>
      <c r="BU167" s="353" t="str">
        <f ca="1">+IF(OFFSET('Water Data'!$D$29,0,10*ROW('Water Data'!D161))="","",OFFSET('Water Data'!$D$29,0,10*ROW('Water Data'!D161)))</f>
        <v/>
      </c>
      <c r="BV167" s="353" t="str">
        <f ca="1">+IF(OFFSET('Water Data'!$E$27,0,10*ROW('Water Data'!E161))="","",OFFSET('Water Data'!$E$27,0,10*ROW('Water Data'!E161)))</f>
        <v/>
      </c>
      <c r="BW167" s="353" t="str">
        <f ca="1">+IF(OFFSET('Water Data'!$E$28,0,10*ROW('Water Data'!E161))="","",OFFSET('Water Data'!$E$28,0,10*ROW('Water Data'!E161)))</f>
        <v/>
      </c>
      <c r="BX167" s="353" t="str">
        <f ca="1">+IF(OFFSET('Water Data'!$E$29,0,10*ROW('Water Data'!E161))="","",OFFSET('Water Data'!$E$29,0,10*ROW('Water Data'!E161)))</f>
        <v/>
      </c>
      <c r="BY167" s="353" t="str">
        <f ca="1">+IF(OFFSET('Water Data'!$F$27,0,10*ROW('Water Data'!F161))="","",OFFSET('Water Data'!$F$27,0,10*ROW('Water Data'!F161)))</f>
        <v/>
      </c>
      <c r="BZ167" s="353" t="str">
        <f ca="1">+IF(OFFSET('Water Data'!$F$28,0,10*ROW('Water Data'!F161))="","",OFFSET('Water Data'!$F$28,0,10*ROW('Water Data'!F161)))</f>
        <v/>
      </c>
      <c r="CA167" s="353" t="str">
        <f ca="1">+IF(OFFSET('Water Data'!$F$29,0,10*ROW('Water Data'!F161))="","",OFFSET('Water Data'!$F$29,0,10*ROW('Water Data'!F161)))</f>
        <v/>
      </c>
      <c r="CB167" s="353" t="str">
        <f ca="1">+IF(OFFSET('Water Data'!$G$27,0,10*ROW('Water Data'!G161))="","",OFFSET('Water Data'!$G$27,0,10*ROW('Water Data'!G161)))</f>
        <v/>
      </c>
      <c r="CC167" s="353" t="str">
        <f ca="1">+IF(OFFSET('Water Data'!$G$28,0,10*ROW('Water Data'!G161))="","",OFFSET('Water Data'!$G$28,0,10*ROW('Water Data'!G161)))</f>
        <v/>
      </c>
      <c r="CD167" s="353" t="str">
        <f ca="1">+IF(OFFSET('Water Data'!$G$29,0,10*ROW('Water Data'!G161))="","",OFFSET('Water Data'!$G$29,0,10*ROW('Water Data'!G161)))</f>
        <v/>
      </c>
      <c r="CE167" s="353" t="str">
        <f ca="1">+IF(OFFSET('Water Data'!$H$27,0,10*ROW('Water Data'!H161))="","",OFFSET('Water Data'!$H$27,0,10*ROW('Water Data'!H161)))</f>
        <v/>
      </c>
      <c r="CF167" s="353" t="str">
        <f ca="1">+IF(OFFSET('Water Data'!$H$28,0,10*ROW('Water Data'!H161))="","",OFFSET('Water Data'!$H$28,0,10*ROW('Water Data'!H161)))</f>
        <v/>
      </c>
      <c r="CG167" s="353" t="str">
        <f ca="1">+IF(OFFSET('Water Data'!$H$29,0,10*ROW('Water Data'!H161))="","",OFFSET('Water Data'!$H$29,0,10*ROW('Water Data'!H161)))</f>
        <v/>
      </c>
      <c r="CH167" s="353" t="str">
        <f ca="1">+IF(OFFSET('Water Data'!$I$27,0,10*ROW('Water Data'!I161))="","",OFFSET('Water Data'!$I$27,0,10*ROW('Water Data'!I161)))</f>
        <v/>
      </c>
      <c r="CI167" s="353" t="str">
        <f ca="1">+IF(OFFSET('Water Data'!$I$28,0,10*ROW('Water Data'!I161))="","",OFFSET('Water Data'!$I$28,0,10*ROW('Water Data'!I161)))</f>
        <v/>
      </c>
      <c r="CJ167" s="353" t="str">
        <f ca="1">+IF(OFFSET('Water Data'!$I$29,0,10*ROW('Water Data'!I161))="","",OFFSET('Water Data'!$I$29,0,10*ROW('Water Data'!I161)))</f>
        <v/>
      </c>
      <c r="CK167" s="353" t="str">
        <f ca="1">+IF(OFFSET('Sanitation Data'!$D$28,0,10*ROW('Sanitation Data'!D161))="","",OFFSET('Sanitation Data'!$D$28,0,10*ROW('Sanitation Data'!D161)))</f>
        <v/>
      </c>
      <c r="CL167" s="353" t="str">
        <f ca="1">+IF(OFFSET('Sanitation Data'!$D$29,0,10*ROW('Sanitation Data'!D161))="","",OFFSET('Sanitation Data'!$D$29,0,10*ROW('Sanitation Data'!D161)))</f>
        <v/>
      </c>
      <c r="CM167" s="353" t="str">
        <f ca="1">+IF(OFFSET('Sanitation Data'!$D$30,0,10*ROW('Sanitation Data'!D161))="","",OFFSET('Sanitation Data'!$D$30,0,10*ROW('Sanitation Data'!D161)))</f>
        <v/>
      </c>
      <c r="CN167" s="353" t="str">
        <f ca="1">+IF(OFFSET('Sanitation Data'!$D$31,0,10*ROW('Sanitation Data'!D161))="","",OFFSET('Sanitation Data'!$D$31,0,10*ROW('Sanitation Data'!D161)))</f>
        <v/>
      </c>
      <c r="CO167" s="353" t="str">
        <f ca="1">+IF(OFFSET('Sanitation Data'!$D$32,0,10*ROW('Sanitation Data'!D161))="","",OFFSET('Sanitation Data'!$D$32,0,10*ROW('Sanitation Data'!D161)))</f>
        <v/>
      </c>
      <c r="CP167" s="353" t="str">
        <f ca="1">+IF(OFFSET('Sanitation Data'!$E$28,0,10*ROW('Sanitation Data'!E161))="","",OFFSET('Sanitation Data'!$E$28,0,10*ROW('Sanitation Data'!E161)))</f>
        <v/>
      </c>
      <c r="CQ167" s="353" t="str">
        <f ca="1">+IF(OFFSET('Sanitation Data'!$E$29,0,10*ROW('Sanitation Data'!E161))="","",OFFSET('Sanitation Data'!$E$29,0,10*ROW('Sanitation Data'!E161)))</f>
        <v/>
      </c>
      <c r="CR167" s="353" t="str">
        <f ca="1">+IF(OFFSET('Sanitation Data'!$E$30,0,10*ROW('Sanitation Data'!E161))="","",OFFSET('Sanitation Data'!$E$30,0,10*ROW('Sanitation Data'!E161)))</f>
        <v/>
      </c>
      <c r="CS167" s="353" t="str">
        <f ca="1">+IF(OFFSET('Sanitation Data'!$E$31,0,10*ROW('Sanitation Data'!E161))="","",OFFSET('Sanitation Data'!$E$31,0,10*ROW('Sanitation Data'!E161)))</f>
        <v/>
      </c>
      <c r="CT167" s="353" t="str">
        <f ca="1">+IF(OFFSET('Sanitation Data'!$E$32,0,10*ROW('Sanitation Data'!E161))="","",OFFSET('Sanitation Data'!$E$32,0,10*ROW('Sanitation Data'!E161)))</f>
        <v/>
      </c>
      <c r="CU167" s="353" t="str">
        <f ca="1">+IF(OFFSET('Sanitation Data'!$F$28,0,10*ROW('Sanitation Data'!F161))="","",OFFSET('Sanitation Data'!$F$28,0,10*ROW('Sanitation Data'!F161)))</f>
        <v/>
      </c>
      <c r="CV167" s="353" t="str">
        <f ca="1">+IF(OFFSET('Sanitation Data'!$F$29,0,10*ROW('Sanitation Data'!F161))="","",OFFSET('Sanitation Data'!$F$29,0,10*ROW('Sanitation Data'!F161)))</f>
        <v/>
      </c>
      <c r="CW167" s="353" t="str">
        <f ca="1">+IF(OFFSET('Sanitation Data'!$F$30,0,10*ROW('Sanitation Data'!F161))="","",OFFSET('Sanitation Data'!$F$30,0,10*ROW('Sanitation Data'!F161)))</f>
        <v/>
      </c>
      <c r="CX167" s="353" t="str">
        <f ca="1">+IF(OFFSET('Sanitation Data'!$F$31,0,10*ROW('Sanitation Data'!F161))="","",OFFSET('Sanitation Data'!$F$31,0,10*ROW('Sanitation Data'!F161)))</f>
        <v/>
      </c>
      <c r="CY167" s="353" t="str">
        <f ca="1">+IF(OFFSET('Sanitation Data'!$F$32,0,10*ROW('Sanitation Data'!F161))="","",OFFSET('Sanitation Data'!$F$32,0,10*ROW('Sanitation Data'!F161)))</f>
        <v/>
      </c>
      <c r="CZ167" s="353" t="str">
        <f ca="1">+IF(OFFSET('Sanitation Data'!$G$28,0,10*ROW('Sanitation Data'!G161))="","",OFFSET('Sanitation Data'!$G$28,0,10*ROW('Sanitation Data'!G161)))</f>
        <v/>
      </c>
      <c r="DA167" s="353" t="str">
        <f ca="1">+IF(OFFSET('Sanitation Data'!$G$29,0,10*ROW('Sanitation Data'!G161))="","",OFFSET('Sanitation Data'!$G$29,0,10*ROW('Sanitation Data'!G161)))</f>
        <v/>
      </c>
      <c r="DB167" s="353" t="str">
        <f ca="1">+IF(OFFSET('Sanitation Data'!$G$30,0,10*ROW('Sanitation Data'!G161))="","",OFFSET('Sanitation Data'!$G$30,0,10*ROW('Sanitation Data'!G161)))</f>
        <v/>
      </c>
      <c r="DC167" s="353" t="str">
        <f ca="1">+IF(OFFSET('Sanitation Data'!$G$31,0,10*ROW('Sanitation Data'!G161))="","",OFFSET('Sanitation Data'!$G$31,0,10*ROW('Sanitation Data'!G161)))</f>
        <v/>
      </c>
      <c r="DD167" s="353" t="str">
        <f ca="1">+IF(OFFSET('Sanitation Data'!$G$32,0,10*ROW('Sanitation Data'!G161))="","",OFFSET('Sanitation Data'!$G$32,0,10*ROW('Sanitation Data'!G161)))</f>
        <v/>
      </c>
      <c r="DE167" s="353" t="str">
        <f ca="1">+IF(OFFSET('Sanitation Data'!$H$28,0,10*ROW('Sanitation Data'!H161))="","",OFFSET('Sanitation Data'!$H$28,0,10*ROW('Sanitation Data'!H161)))</f>
        <v/>
      </c>
      <c r="DF167" s="353" t="str">
        <f ca="1">+IF(OFFSET('Sanitation Data'!$H$29,0,10*ROW('Sanitation Data'!H161))="","",OFFSET('Sanitation Data'!$H$29,0,10*ROW('Sanitation Data'!H161)))</f>
        <v/>
      </c>
      <c r="DG167" s="353" t="str">
        <f ca="1">+IF(OFFSET('Sanitation Data'!$H$30,0,10*ROW('Sanitation Data'!H161))="","",OFFSET('Sanitation Data'!$H$30,0,10*ROW('Sanitation Data'!H161)))</f>
        <v/>
      </c>
      <c r="DH167" s="353" t="str">
        <f ca="1">+IF(OFFSET('Sanitation Data'!$H$31,0,10*ROW('Sanitation Data'!H161))="","",OFFSET('Sanitation Data'!$H$31,0,10*ROW('Sanitation Data'!H161)))</f>
        <v/>
      </c>
      <c r="DI167" s="353" t="str">
        <f ca="1">+IF(OFFSET('Sanitation Data'!$H$32,0,10*ROW('Sanitation Data'!H161))="","",OFFSET('Sanitation Data'!$H$32,0,10*ROW('Sanitation Data'!H161)))</f>
        <v/>
      </c>
      <c r="DJ167" s="353" t="str">
        <f ca="1">+IF(OFFSET('Sanitation Data'!$I$28,0,10*ROW('Sanitation Data'!I161))="","",OFFSET('Sanitation Data'!$I$28,0,10*ROW('Sanitation Data'!I161)))</f>
        <v/>
      </c>
      <c r="DK167" s="353" t="str">
        <f ca="1">+IF(OFFSET('Sanitation Data'!$I$29,0,10*ROW('Sanitation Data'!I161))="","",OFFSET('Sanitation Data'!$I$29,0,10*ROW('Sanitation Data'!I161)))</f>
        <v/>
      </c>
      <c r="DL167" s="353" t="str">
        <f ca="1">+IF(OFFSET('Sanitation Data'!$I$30,0,10*ROW('Sanitation Data'!I161))="","",OFFSET('Sanitation Data'!$I$30,0,10*ROW('Sanitation Data'!I161)))</f>
        <v/>
      </c>
      <c r="DM167" s="353" t="str">
        <f ca="1">+IF(OFFSET('Sanitation Data'!$I$31,0,10*ROW('Sanitation Data'!I161))="","",OFFSET('Sanitation Data'!$I$31,0,10*ROW('Sanitation Data'!I161)))</f>
        <v/>
      </c>
      <c r="DN167" s="353" t="str">
        <f ca="1">+IF(OFFSET('Sanitation Data'!$I$32,0,10*ROW('Sanitation Data'!I161))="","",OFFSET('Sanitation Data'!$I$32,0,10*ROW('Sanitation Data'!I161)))</f>
        <v/>
      </c>
      <c r="DO167" s="353" t="str">
        <f ca="1">+IF(OFFSET('Hygiene Data'!$D$11,0,10*ROW('Hygiene Data'!D161))="","",OFFSET('Hygiene Data'!$D$11,0,10*ROW('Hygiene Data'!D161)))</f>
        <v/>
      </c>
      <c r="DP167" s="353" t="str">
        <f ca="1">+IF(OFFSET('Hygiene Data'!$D$12,0,10*ROW('Hygiene Data'!D161))="","",OFFSET('Hygiene Data'!$D$12,0,10*ROW('Hygiene Data'!D161)))</f>
        <v/>
      </c>
      <c r="DQ167" s="353" t="str">
        <f ca="1">+IF(OFFSET('Hygiene Data'!$D$13,0,10*ROW('Hygiene Data'!D161))="","",OFFSET('Hygiene Data'!$D$13,0,10*ROW('Hygiene Data'!D161)))</f>
        <v/>
      </c>
      <c r="DR167" s="353" t="str">
        <f ca="1">+IF(OFFSET('Hygiene Data'!$E$11,0,10*ROW('Hygiene Data'!E161))="","",OFFSET('Hygiene Data'!$E$11,0,10*ROW('Hygiene Data'!E161)))</f>
        <v/>
      </c>
      <c r="DS167" s="353" t="str">
        <f ca="1">+IF(OFFSET('Hygiene Data'!$E$12,0,10*ROW('Hygiene Data'!E161))="","",OFFSET('Hygiene Data'!$E$12,0,10*ROW('Hygiene Data'!E161)))</f>
        <v/>
      </c>
      <c r="DT167" s="353" t="str">
        <f ca="1">+IF(OFFSET('Hygiene Data'!$E$13,0,10*ROW('Hygiene Data'!E161))="","",OFFSET('Hygiene Data'!$E$13,0,10*ROW('Hygiene Data'!E161)))</f>
        <v/>
      </c>
      <c r="DU167" s="353" t="str">
        <f ca="1">+IF(OFFSET('Hygiene Data'!$F$11,0,10*ROW('Hygiene Data'!F161))="","",OFFSET('Hygiene Data'!$F$11,0,10*ROW('Hygiene Data'!F161)))</f>
        <v/>
      </c>
      <c r="DV167" s="353" t="str">
        <f ca="1">+IF(OFFSET('Hygiene Data'!$F$12,0,10*ROW('Hygiene Data'!F161))="","",OFFSET('Hygiene Data'!$F$12,0,10*ROW('Hygiene Data'!F161)))</f>
        <v/>
      </c>
      <c r="DW167" s="353" t="str">
        <f ca="1">+IF(OFFSET('Hygiene Data'!$F$13,0,10*ROW('Hygiene Data'!F161))="","",OFFSET('Hygiene Data'!$F$13,0,10*ROW('Hygiene Data'!F161)))</f>
        <v/>
      </c>
      <c r="DX167" s="353" t="str">
        <f ca="1">+IF(OFFSET('Hygiene Data'!$G$11,0,10*ROW('Hygiene Data'!G161))="","",OFFSET('Hygiene Data'!$G$11,0,10*ROW('Hygiene Data'!G161)))</f>
        <v/>
      </c>
      <c r="DY167" s="353" t="str">
        <f ca="1">+IF(OFFSET('Hygiene Data'!$G$12,0,10*ROW('Hygiene Data'!G161))="","",OFFSET('Hygiene Data'!$G$12,0,10*ROW('Hygiene Data'!G161)))</f>
        <v/>
      </c>
      <c r="DZ167" s="353" t="str">
        <f ca="1">+IF(OFFSET('Hygiene Data'!$G$13,0,10*ROW('Hygiene Data'!G161))="","",OFFSET('Hygiene Data'!$G$13,0,10*ROW('Hygiene Data'!G161)))</f>
        <v/>
      </c>
      <c r="EA167" s="353" t="str">
        <f ca="1">+IF(OFFSET('Hygiene Data'!$H$11,0,10*ROW('Hygiene Data'!H161))="","",OFFSET('Hygiene Data'!$H$11,0,10*ROW('Hygiene Data'!H161)))</f>
        <v/>
      </c>
      <c r="EB167" s="353" t="str">
        <f ca="1">+IF(OFFSET('Hygiene Data'!$H$12,0,10*ROW('Hygiene Data'!H161))="","",OFFSET('Hygiene Data'!$H$12,0,10*ROW('Hygiene Data'!H161)))</f>
        <v/>
      </c>
      <c r="EC167" s="353" t="str">
        <f ca="1">+IF(OFFSET('Hygiene Data'!$H$13,0,10*ROW('Hygiene Data'!H161))="","",OFFSET('Hygiene Data'!$H$13,0,10*ROW('Hygiene Data'!H161)))</f>
        <v/>
      </c>
      <c r="ED167" s="353" t="str">
        <f ca="1">+IF(OFFSET('Hygiene Data'!$I$11,0,10*ROW('Hygiene Data'!I161))="","",OFFSET('Hygiene Data'!$I$11,0,10*ROW('Hygiene Data'!I161)))</f>
        <v/>
      </c>
      <c r="EE167" s="353" t="str">
        <f ca="1">+IF(OFFSET('Hygiene Data'!$I$12,0,10*ROW('Hygiene Data'!I161))="","",OFFSET('Hygiene Data'!$I$12,0,10*ROW('Hygiene Data'!I161)))</f>
        <v/>
      </c>
      <c r="EF167" s="353" t="str">
        <f ca="1">+IF(OFFSET('Hygiene Data'!$I$13,0,10*ROW('Hygiene Data'!I161))="","",OFFSET('Hygiene Data'!$I$13,0,10*ROW('Hygiene Data'!I161)))</f>
        <v/>
      </c>
    </row>
    <row r="168" spans="1:136" x14ac:dyDescent="0.25">
      <c r="A168" s="462" t="str">
        <f ca="1">+IF(OFFSET('Water Data'!$B$2,0,10*ROW('Water Data'!E162))="","",OFFSET('Water Data'!$B$2,0,10*ROW('Water Data'!E162)))</f>
        <v/>
      </c>
      <c r="B168" s="46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89" t="str">
        <f t="shared" ca="1" si="2"/>
        <v/>
      </c>
      <c r="D168" s="49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6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3" t="str">
        <f ca="1">+IF(OFFSET('Water Data'!$D$27,0,10*ROW('Water Data'!D162))="","",OFFSET('Water Data'!$D$27,0,10*ROW('Water Data'!D162)))</f>
        <v/>
      </c>
      <c r="BT168" s="353" t="str">
        <f ca="1">+IF(OFFSET('Water Data'!$D$28,0,10*ROW('Water Data'!D162))="","",OFFSET('Water Data'!$D$28,0,10*ROW('Water Data'!D162)))</f>
        <v/>
      </c>
      <c r="BU168" s="353" t="str">
        <f ca="1">+IF(OFFSET('Water Data'!$D$29,0,10*ROW('Water Data'!D162))="","",OFFSET('Water Data'!$D$29,0,10*ROW('Water Data'!D162)))</f>
        <v/>
      </c>
      <c r="BV168" s="353" t="str">
        <f ca="1">+IF(OFFSET('Water Data'!$E$27,0,10*ROW('Water Data'!E162))="","",OFFSET('Water Data'!$E$27,0,10*ROW('Water Data'!E162)))</f>
        <v/>
      </c>
      <c r="BW168" s="353" t="str">
        <f ca="1">+IF(OFFSET('Water Data'!$E$28,0,10*ROW('Water Data'!E162))="","",OFFSET('Water Data'!$E$28,0,10*ROW('Water Data'!E162)))</f>
        <v/>
      </c>
      <c r="BX168" s="353" t="str">
        <f ca="1">+IF(OFFSET('Water Data'!$E$29,0,10*ROW('Water Data'!E162))="","",OFFSET('Water Data'!$E$29,0,10*ROW('Water Data'!E162)))</f>
        <v/>
      </c>
      <c r="BY168" s="353" t="str">
        <f ca="1">+IF(OFFSET('Water Data'!$F$27,0,10*ROW('Water Data'!F162))="","",OFFSET('Water Data'!$F$27,0,10*ROW('Water Data'!F162)))</f>
        <v/>
      </c>
      <c r="BZ168" s="353" t="str">
        <f ca="1">+IF(OFFSET('Water Data'!$F$28,0,10*ROW('Water Data'!F162))="","",OFFSET('Water Data'!$F$28,0,10*ROW('Water Data'!F162)))</f>
        <v/>
      </c>
      <c r="CA168" s="353" t="str">
        <f ca="1">+IF(OFFSET('Water Data'!$F$29,0,10*ROW('Water Data'!F162))="","",OFFSET('Water Data'!$F$29,0,10*ROW('Water Data'!F162)))</f>
        <v/>
      </c>
      <c r="CB168" s="353" t="str">
        <f ca="1">+IF(OFFSET('Water Data'!$G$27,0,10*ROW('Water Data'!G162))="","",OFFSET('Water Data'!$G$27,0,10*ROW('Water Data'!G162)))</f>
        <v/>
      </c>
      <c r="CC168" s="353" t="str">
        <f ca="1">+IF(OFFSET('Water Data'!$G$28,0,10*ROW('Water Data'!G162))="","",OFFSET('Water Data'!$G$28,0,10*ROW('Water Data'!G162)))</f>
        <v/>
      </c>
      <c r="CD168" s="353" t="str">
        <f ca="1">+IF(OFFSET('Water Data'!$G$29,0,10*ROW('Water Data'!G162))="","",OFFSET('Water Data'!$G$29,0,10*ROW('Water Data'!G162)))</f>
        <v/>
      </c>
      <c r="CE168" s="353" t="str">
        <f ca="1">+IF(OFFSET('Water Data'!$H$27,0,10*ROW('Water Data'!H162))="","",OFFSET('Water Data'!$H$27,0,10*ROW('Water Data'!H162)))</f>
        <v/>
      </c>
      <c r="CF168" s="353" t="str">
        <f ca="1">+IF(OFFSET('Water Data'!$H$28,0,10*ROW('Water Data'!H162))="","",OFFSET('Water Data'!$H$28,0,10*ROW('Water Data'!H162)))</f>
        <v/>
      </c>
      <c r="CG168" s="353" t="str">
        <f ca="1">+IF(OFFSET('Water Data'!$H$29,0,10*ROW('Water Data'!H162))="","",OFFSET('Water Data'!$H$29,0,10*ROW('Water Data'!H162)))</f>
        <v/>
      </c>
      <c r="CH168" s="353" t="str">
        <f ca="1">+IF(OFFSET('Water Data'!$I$27,0,10*ROW('Water Data'!I162))="","",OFFSET('Water Data'!$I$27,0,10*ROW('Water Data'!I162)))</f>
        <v/>
      </c>
      <c r="CI168" s="353" t="str">
        <f ca="1">+IF(OFFSET('Water Data'!$I$28,0,10*ROW('Water Data'!I162))="","",OFFSET('Water Data'!$I$28,0,10*ROW('Water Data'!I162)))</f>
        <v/>
      </c>
      <c r="CJ168" s="353" t="str">
        <f ca="1">+IF(OFFSET('Water Data'!$I$29,0,10*ROW('Water Data'!I162))="","",OFFSET('Water Data'!$I$29,0,10*ROW('Water Data'!I162)))</f>
        <v/>
      </c>
      <c r="CK168" s="353" t="str">
        <f ca="1">+IF(OFFSET('Sanitation Data'!$D$28,0,10*ROW('Sanitation Data'!D162))="","",OFFSET('Sanitation Data'!$D$28,0,10*ROW('Sanitation Data'!D162)))</f>
        <v/>
      </c>
      <c r="CL168" s="353" t="str">
        <f ca="1">+IF(OFFSET('Sanitation Data'!$D$29,0,10*ROW('Sanitation Data'!D162))="","",OFFSET('Sanitation Data'!$D$29,0,10*ROW('Sanitation Data'!D162)))</f>
        <v/>
      </c>
      <c r="CM168" s="353" t="str">
        <f ca="1">+IF(OFFSET('Sanitation Data'!$D$30,0,10*ROW('Sanitation Data'!D162))="","",OFFSET('Sanitation Data'!$D$30,0,10*ROW('Sanitation Data'!D162)))</f>
        <v/>
      </c>
      <c r="CN168" s="353" t="str">
        <f ca="1">+IF(OFFSET('Sanitation Data'!$D$31,0,10*ROW('Sanitation Data'!D162))="","",OFFSET('Sanitation Data'!$D$31,0,10*ROW('Sanitation Data'!D162)))</f>
        <v/>
      </c>
      <c r="CO168" s="353" t="str">
        <f ca="1">+IF(OFFSET('Sanitation Data'!$D$32,0,10*ROW('Sanitation Data'!D162))="","",OFFSET('Sanitation Data'!$D$32,0,10*ROW('Sanitation Data'!D162)))</f>
        <v/>
      </c>
      <c r="CP168" s="353" t="str">
        <f ca="1">+IF(OFFSET('Sanitation Data'!$E$28,0,10*ROW('Sanitation Data'!E162))="","",OFFSET('Sanitation Data'!$E$28,0,10*ROW('Sanitation Data'!E162)))</f>
        <v/>
      </c>
      <c r="CQ168" s="353" t="str">
        <f ca="1">+IF(OFFSET('Sanitation Data'!$E$29,0,10*ROW('Sanitation Data'!E162))="","",OFFSET('Sanitation Data'!$E$29,0,10*ROW('Sanitation Data'!E162)))</f>
        <v/>
      </c>
      <c r="CR168" s="353" t="str">
        <f ca="1">+IF(OFFSET('Sanitation Data'!$E$30,0,10*ROW('Sanitation Data'!E162))="","",OFFSET('Sanitation Data'!$E$30,0,10*ROW('Sanitation Data'!E162)))</f>
        <v/>
      </c>
      <c r="CS168" s="353" t="str">
        <f ca="1">+IF(OFFSET('Sanitation Data'!$E$31,0,10*ROW('Sanitation Data'!E162))="","",OFFSET('Sanitation Data'!$E$31,0,10*ROW('Sanitation Data'!E162)))</f>
        <v/>
      </c>
      <c r="CT168" s="353" t="str">
        <f ca="1">+IF(OFFSET('Sanitation Data'!$E$32,0,10*ROW('Sanitation Data'!E162))="","",OFFSET('Sanitation Data'!$E$32,0,10*ROW('Sanitation Data'!E162)))</f>
        <v/>
      </c>
      <c r="CU168" s="353" t="str">
        <f ca="1">+IF(OFFSET('Sanitation Data'!$F$28,0,10*ROW('Sanitation Data'!F162))="","",OFFSET('Sanitation Data'!$F$28,0,10*ROW('Sanitation Data'!F162)))</f>
        <v/>
      </c>
      <c r="CV168" s="353" t="str">
        <f ca="1">+IF(OFFSET('Sanitation Data'!$F$29,0,10*ROW('Sanitation Data'!F162))="","",OFFSET('Sanitation Data'!$F$29,0,10*ROW('Sanitation Data'!F162)))</f>
        <v/>
      </c>
      <c r="CW168" s="353" t="str">
        <f ca="1">+IF(OFFSET('Sanitation Data'!$F$30,0,10*ROW('Sanitation Data'!F162))="","",OFFSET('Sanitation Data'!$F$30,0,10*ROW('Sanitation Data'!F162)))</f>
        <v/>
      </c>
      <c r="CX168" s="353" t="str">
        <f ca="1">+IF(OFFSET('Sanitation Data'!$F$31,0,10*ROW('Sanitation Data'!F162))="","",OFFSET('Sanitation Data'!$F$31,0,10*ROW('Sanitation Data'!F162)))</f>
        <v/>
      </c>
      <c r="CY168" s="353" t="str">
        <f ca="1">+IF(OFFSET('Sanitation Data'!$F$32,0,10*ROW('Sanitation Data'!F162))="","",OFFSET('Sanitation Data'!$F$32,0,10*ROW('Sanitation Data'!F162)))</f>
        <v/>
      </c>
      <c r="CZ168" s="353" t="str">
        <f ca="1">+IF(OFFSET('Sanitation Data'!$G$28,0,10*ROW('Sanitation Data'!G162))="","",OFFSET('Sanitation Data'!$G$28,0,10*ROW('Sanitation Data'!G162)))</f>
        <v/>
      </c>
      <c r="DA168" s="353" t="str">
        <f ca="1">+IF(OFFSET('Sanitation Data'!$G$29,0,10*ROW('Sanitation Data'!G162))="","",OFFSET('Sanitation Data'!$G$29,0,10*ROW('Sanitation Data'!G162)))</f>
        <v/>
      </c>
      <c r="DB168" s="353" t="str">
        <f ca="1">+IF(OFFSET('Sanitation Data'!$G$30,0,10*ROW('Sanitation Data'!G162))="","",OFFSET('Sanitation Data'!$G$30,0,10*ROW('Sanitation Data'!G162)))</f>
        <v/>
      </c>
      <c r="DC168" s="353" t="str">
        <f ca="1">+IF(OFFSET('Sanitation Data'!$G$31,0,10*ROW('Sanitation Data'!G162))="","",OFFSET('Sanitation Data'!$G$31,0,10*ROW('Sanitation Data'!G162)))</f>
        <v/>
      </c>
      <c r="DD168" s="353" t="str">
        <f ca="1">+IF(OFFSET('Sanitation Data'!$G$32,0,10*ROW('Sanitation Data'!G162))="","",OFFSET('Sanitation Data'!$G$32,0,10*ROW('Sanitation Data'!G162)))</f>
        <v/>
      </c>
      <c r="DE168" s="353" t="str">
        <f ca="1">+IF(OFFSET('Sanitation Data'!$H$28,0,10*ROW('Sanitation Data'!H162))="","",OFFSET('Sanitation Data'!$H$28,0,10*ROW('Sanitation Data'!H162)))</f>
        <v/>
      </c>
      <c r="DF168" s="353" t="str">
        <f ca="1">+IF(OFFSET('Sanitation Data'!$H$29,0,10*ROW('Sanitation Data'!H162))="","",OFFSET('Sanitation Data'!$H$29,0,10*ROW('Sanitation Data'!H162)))</f>
        <v/>
      </c>
      <c r="DG168" s="353" t="str">
        <f ca="1">+IF(OFFSET('Sanitation Data'!$H$30,0,10*ROW('Sanitation Data'!H162))="","",OFFSET('Sanitation Data'!$H$30,0,10*ROW('Sanitation Data'!H162)))</f>
        <v/>
      </c>
      <c r="DH168" s="353" t="str">
        <f ca="1">+IF(OFFSET('Sanitation Data'!$H$31,0,10*ROW('Sanitation Data'!H162))="","",OFFSET('Sanitation Data'!$H$31,0,10*ROW('Sanitation Data'!H162)))</f>
        <v/>
      </c>
      <c r="DI168" s="353" t="str">
        <f ca="1">+IF(OFFSET('Sanitation Data'!$H$32,0,10*ROW('Sanitation Data'!H162))="","",OFFSET('Sanitation Data'!$H$32,0,10*ROW('Sanitation Data'!H162)))</f>
        <v/>
      </c>
      <c r="DJ168" s="353" t="str">
        <f ca="1">+IF(OFFSET('Sanitation Data'!$I$28,0,10*ROW('Sanitation Data'!I162))="","",OFFSET('Sanitation Data'!$I$28,0,10*ROW('Sanitation Data'!I162)))</f>
        <v/>
      </c>
      <c r="DK168" s="353" t="str">
        <f ca="1">+IF(OFFSET('Sanitation Data'!$I$29,0,10*ROW('Sanitation Data'!I162))="","",OFFSET('Sanitation Data'!$I$29,0,10*ROW('Sanitation Data'!I162)))</f>
        <v/>
      </c>
      <c r="DL168" s="353" t="str">
        <f ca="1">+IF(OFFSET('Sanitation Data'!$I$30,0,10*ROW('Sanitation Data'!I162))="","",OFFSET('Sanitation Data'!$I$30,0,10*ROW('Sanitation Data'!I162)))</f>
        <v/>
      </c>
      <c r="DM168" s="353" t="str">
        <f ca="1">+IF(OFFSET('Sanitation Data'!$I$31,0,10*ROW('Sanitation Data'!I162))="","",OFFSET('Sanitation Data'!$I$31,0,10*ROW('Sanitation Data'!I162)))</f>
        <v/>
      </c>
      <c r="DN168" s="353" t="str">
        <f ca="1">+IF(OFFSET('Sanitation Data'!$I$32,0,10*ROW('Sanitation Data'!I162))="","",OFFSET('Sanitation Data'!$I$32,0,10*ROW('Sanitation Data'!I162)))</f>
        <v/>
      </c>
      <c r="DO168" s="353" t="str">
        <f ca="1">+IF(OFFSET('Hygiene Data'!$D$11,0,10*ROW('Hygiene Data'!D162))="","",OFFSET('Hygiene Data'!$D$11,0,10*ROW('Hygiene Data'!D162)))</f>
        <v/>
      </c>
      <c r="DP168" s="353" t="str">
        <f ca="1">+IF(OFFSET('Hygiene Data'!$D$12,0,10*ROW('Hygiene Data'!D162))="","",OFFSET('Hygiene Data'!$D$12,0,10*ROW('Hygiene Data'!D162)))</f>
        <v/>
      </c>
      <c r="DQ168" s="353" t="str">
        <f ca="1">+IF(OFFSET('Hygiene Data'!$D$13,0,10*ROW('Hygiene Data'!D162))="","",OFFSET('Hygiene Data'!$D$13,0,10*ROW('Hygiene Data'!D162)))</f>
        <v/>
      </c>
      <c r="DR168" s="353" t="str">
        <f ca="1">+IF(OFFSET('Hygiene Data'!$E$11,0,10*ROW('Hygiene Data'!E162))="","",OFFSET('Hygiene Data'!$E$11,0,10*ROW('Hygiene Data'!E162)))</f>
        <v/>
      </c>
      <c r="DS168" s="353" t="str">
        <f ca="1">+IF(OFFSET('Hygiene Data'!$E$12,0,10*ROW('Hygiene Data'!E162))="","",OFFSET('Hygiene Data'!$E$12,0,10*ROW('Hygiene Data'!E162)))</f>
        <v/>
      </c>
      <c r="DT168" s="353" t="str">
        <f ca="1">+IF(OFFSET('Hygiene Data'!$E$13,0,10*ROW('Hygiene Data'!E162))="","",OFFSET('Hygiene Data'!$E$13,0,10*ROW('Hygiene Data'!E162)))</f>
        <v/>
      </c>
      <c r="DU168" s="353" t="str">
        <f ca="1">+IF(OFFSET('Hygiene Data'!$F$11,0,10*ROW('Hygiene Data'!F162))="","",OFFSET('Hygiene Data'!$F$11,0,10*ROW('Hygiene Data'!F162)))</f>
        <v/>
      </c>
      <c r="DV168" s="353" t="str">
        <f ca="1">+IF(OFFSET('Hygiene Data'!$F$12,0,10*ROW('Hygiene Data'!F162))="","",OFFSET('Hygiene Data'!$F$12,0,10*ROW('Hygiene Data'!F162)))</f>
        <v/>
      </c>
      <c r="DW168" s="353" t="str">
        <f ca="1">+IF(OFFSET('Hygiene Data'!$F$13,0,10*ROW('Hygiene Data'!F162))="","",OFFSET('Hygiene Data'!$F$13,0,10*ROW('Hygiene Data'!F162)))</f>
        <v/>
      </c>
      <c r="DX168" s="353" t="str">
        <f ca="1">+IF(OFFSET('Hygiene Data'!$G$11,0,10*ROW('Hygiene Data'!G162))="","",OFFSET('Hygiene Data'!$G$11,0,10*ROW('Hygiene Data'!G162)))</f>
        <v/>
      </c>
      <c r="DY168" s="353" t="str">
        <f ca="1">+IF(OFFSET('Hygiene Data'!$G$12,0,10*ROW('Hygiene Data'!G162))="","",OFFSET('Hygiene Data'!$G$12,0,10*ROW('Hygiene Data'!G162)))</f>
        <v/>
      </c>
      <c r="DZ168" s="353" t="str">
        <f ca="1">+IF(OFFSET('Hygiene Data'!$G$13,0,10*ROW('Hygiene Data'!G162))="","",OFFSET('Hygiene Data'!$G$13,0,10*ROW('Hygiene Data'!G162)))</f>
        <v/>
      </c>
      <c r="EA168" s="353" t="str">
        <f ca="1">+IF(OFFSET('Hygiene Data'!$H$11,0,10*ROW('Hygiene Data'!H162))="","",OFFSET('Hygiene Data'!$H$11,0,10*ROW('Hygiene Data'!H162)))</f>
        <v/>
      </c>
      <c r="EB168" s="353" t="str">
        <f ca="1">+IF(OFFSET('Hygiene Data'!$H$12,0,10*ROW('Hygiene Data'!H162))="","",OFFSET('Hygiene Data'!$H$12,0,10*ROW('Hygiene Data'!H162)))</f>
        <v/>
      </c>
      <c r="EC168" s="353" t="str">
        <f ca="1">+IF(OFFSET('Hygiene Data'!$H$13,0,10*ROW('Hygiene Data'!H162))="","",OFFSET('Hygiene Data'!$H$13,0,10*ROW('Hygiene Data'!H162)))</f>
        <v/>
      </c>
      <c r="ED168" s="353" t="str">
        <f ca="1">+IF(OFFSET('Hygiene Data'!$I$11,0,10*ROW('Hygiene Data'!I162))="","",OFFSET('Hygiene Data'!$I$11,0,10*ROW('Hygiene Data'!I162)))</f>
        <v/>
      </c>
      <c r="EE168" s="353" t="str">
        <f ca="1">+IF(OFFSET('Hygiene Data'!$I$12,0,10*ROW('Hygiene Data'!I162))="","",OFFSET('Hygiene Data'!$I$12,0,10*ROW('Hygiene Data'!I162)))</f>
        <v/>
      </c>
      <c r="EF168" s="353" t="str">
        <f ca="1">+IF(OFFSET('Hygiene Data'!$I$13,0,10*ROW('Hygiene Data'!I162))="","",OFFSET('Hygiene Data'!$I$13,0,10*ROW('Hygiene Data'!I162)))</f>
        <v/>
      </c>
    </row>
    <row r="169" spans="1:136" x14ac:dyDescent="0.25">
      <c r="A169" s="462" t="str">
        <f ca="1">+IF(OFFSET('Water Data'!$B$2,0,10*ROW('Water Data'!E163))="","",OFFSET('Water Data'!$B$2,0,10*ROW('Water Data'!E163)))</f>
        <v/>
      </c>
      <c r="B169" s="46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89" t="str">
        <f t="shared" ca="1" si="2"/>
        <v/>
      </c>
      <c r="D169" s="49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6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3" t="str">
        <f ca="1">+IF(OFFSET('Water Data'!$D$27,0,10*ROW('Water Data'!D163))="","",OFFSET('Water Data'!$D$27,0,10*ROW('Water Data'!D163)))</f>
        <v/>
      </c>
      <c r="BT169" s="353" t="str">
        <f ca="1">+IF(OFFSET('Water Data'!$D$28,0,10*ROW('Water Data'!D163))="","",OFFSET('Water Data'!$D$28,0,10*ROW('Water Data'!D163)))</f>
        <v/>
      </c>
      <c r="BU169" s="353" t="str">
        <f ca="1">+IF(OFFSET('Water Data'!$D$29,0,10*ROW('Water Data'!D163))="","",OFFSET('Water Data'!$D$29,0,10*ROW('Water Data'!D163)))</f>
        <v/>
      </c>
      <c r="BV169" s="353" t="str">
        <f ca="1">+IF(OFFSET('Water Data'!$E$27,0,10*ROW('Water Data'!E163))="","",OFFSET('Water Data'!$E$27,0,10*ROW('Water Data'!E163)))</f>
        <v/>
      </c>
      <c r="BW169" s="353" t="str">
        <f ca="1">+IF(OFFSET('Water Data'!$E$28,0,10*ROW('Water Data'!E163))="","",OFFSET('Water Data'!$E$28,0,10*ROW('Water Data'!E163)))</f>
        <v/>
      </c>
      <c r="BX169" s="353" t="str">
        <f ca="1">+IF(OFFSET('Water Data'!$E$29,0,10*ROW('Water Data'!E163))="","",OFFSET('Water Data'!$E$29,0,10*ROW('Water Data'!E163)))</f>
        <v/>
      </c>
      <c r="BY169" s="353" t="str">
        <f ca="1">+IF(OFFSET('Water Data'!$F$27,0,10*ROW('Water Data'!F163))="","",OFFSET('Water Data'!$F$27,0,10*ROW('Water Data'!F163)))</f>
        <v/>
      </c>
      <c r="BZ169" s="353" t="str">
        <f ca="1">+IF(OFFSET('Water Data'!$F$28,0,10*ROW('Water Data'!F163))="","",OFFSET('Water Data'!$F$28,0,10*ROW('Water Data'!F163)))</f>
        <v/>
      </c>
      <c r="CA169" s="353" t="str">
        <f ca="1">+IF(OFFSET('Water Data'!$F$29,0,10*ROW('Water Data'!F163))="","",OFFSET('Water Data'!$F$29,0,10*ROW('Water Data'!F163)))</f>
        <v/>
      </c>
      <c r="CB169" s="353" t="str">
        <f ca="1">+IF(OFFSET('Water Data'!$G$27,0,10*ROW('Water Data'!G163))="","",OFFSET('Water Data'!$G$27,0,10*ROW('Water Data'!G163)))</f>
        <v/>
      </c>
      <c r="CC169" s="353" t="str">
        <f ca="1">+IF(OFFSET('Water Data'!$G$28,0,10*ROW('Water Data'!G163))="","",OFFSET('Water Data'!$G$28,0,10*ROW('Water Data'!G163)))</f>
        <v/>
      </c>
      <c r="CD169" s="353" t="str">
        <f ca="1">+IF(OFFSET('Water Data'!$G$29,0,10*ROW('Water Data'!G163))="","",OFFSET('Water Data'!$G$29,0,10*ROW('Water Data'!G163)))</f>
        <v/>
      </c>
      <c r="CE169" s="353" t="str">
        <f ca="1">+IF(OFFSET('Water Data'!$H$27,0,10*ROW('Water Data'!H163))="","",OFFSET('Water Data'!$H$27,0,10*ROW('Water Data'!H163)))</f>
        <v/>
      </c>
      <c r="CF169" s="353" t="str">
        <f ca="1">+IF(OFFSET('Water Data'!$H$28,0,10*ROW('Water Data'!H163))="","",OFFSET('Water Data'!$H$28,0,10*ROW('Water Data'!H163)))</f>
        <v/>
      </c>
      <c r="CG169" s="353" t="str">
        <f ca="1">+IF(OFFSET('Water Data'!$H$29,0,10*ROW('Water Data'!H163))="","",OFFSET('Water Data'!$H$29,0,10*ROW('Water Data'!H163)))</f>
        <v/>
      </c>
      <c r="CH169" s="353" t="str">
        <f ca="1">+IF(OFFSET('Water Data'!$I$27,0,10*ROW('Water Data'!I163))="","",OFFSET('Water Data'!$I$27,0,10*ROW('Water Data'!I163)))</f>
        <v/>
      </c>
      <c r="CI169" s="353" t="str">
        <f ca="1">+IF(OFFSET('Water Data'!$I$28,0,10*ROW('Water Data'!I163))="","",OFFSET('Water Data'!$I$28,0,10*ROW('Water Data'!I163)))</f>
        <v/>
      </c>
      <c r="CJ169" s="353" t="str">
        <f ca="1">+IF(OFFSET('Water Data'!$I$29,0,10*ROW('Water Data'!I163))="","",OFFSET('Water Data'!$I$29,0,10*ROW('Water Data'!I163)))</f>
        <v/>
      </c>
      <c r="CK169" s="353" t="str">
        <f ca="1">+IF(OFFSET('Sanitation Data'!$D$28,0,10*ROW('Sanitation Data'!D163))="","",OFFSET('Sanitation Data'!$D$28,0,10*ROW('Sanitation Data'!D163)))</f>
        <v/>
      </c>
      <c r="CL169" s="353" t="str">
        <f ca="1">+IF(OFFSET('Sanitation Data'!$D$29,0,10*ROW('Sanitation Data'!D163))="","",OFFSET('Sanitation Data'!$D$29,0,10*ROW('Sanitation Data'!D163)))</f>
        <v/>
      </c>
      <c r="CM169" s="353" t="str">
        <f ca="1">+IF(OFFSET('Sanitation Data'!$D$30,0,10*ROW('Sanitation Data'!D163))="","",OFFSET('Sanitation Data'!$D$30,0,10*ROW('Sanitation Data'!D163)))</f>
        <v/>
      </c>
      <c r="CN169" s="353" t="str">
        <f ca="1">+IF(OFFSET('Sanitation Data'!$D$31,0,10*ROW('Sanitation Data'!D163))="","",OFFSET('Sanitation Data'!$D$31,0,10*ROW('Sanitation Data'!D163)))</f>
        <v/>
      </c>
      <c r="CO169" s="353" t="str">
        <f ca="1">+IF(OFFSET('Sanitation Data'!$D$32,0,10*ROW('Sanitation Data'!D163))="","",OFFSET('Sanitation Data'!$D$32,0,10*ROW('Sanitation Data'!D163)))</f>
        <v/>
      </c>
      <c r="CP169" s="353" t="str">
        <f ca="1">+IF(OFFSET('Sanitation Data'!$E$28,0,10*ROW('Sanitation Data'!E163))="","",OFFSET('Sanitation Data'!$E$28,0,10*ROW('Sanitation Data'!E163)))</f>
        <v/>
      </c>
      <c r="CQ169" s="353" t="str">
        <f ca="1">+IF(OFFSET('Sanitation Data'!$E$29,0,10*ROW('Sanitation Data'!E163))="","",OFFSET('Sanitation Data'!$E$29,0,10*ROW('Sanitation Data'!E163)))</f>
        <v/>
      </c>
      <c r="CR169" s="353" t="str">
        <f ca="1">+IF(OFFSET('Sanitation Data'!$E$30,0,10*ROW('Sanitation Data'!E163))="","",OFFSET('Sanitation Data'!$E$30,0,10*ROW('Sanitation Data'!E163)))</f>
        <v/>
      </c>
      <c r="CS169" s="353" t="str">
        <f ca="1">+IF(OFFSET('Sanitation Data'!$E$31,0,10*ROW('Sanitation Data'!E163))="","",OFFSET('Sanitation Data'!$E$31,0,10*ROW('Sanitation Data'!E163)))</f>
        <v/>
      </c>
      <c r="CT169" s="353" t="str">
        <f ca="1">+IF(OFFSET('Sanitation Data'!$E$32,0,10*ROW('Sanitation Data'!E163))="","",OFFSET('Sanitation Data'!$E$32,0,10*ROW('Sanitation Data'!E163)))</f>
        <v/>
      </c>
      <c r="CU169" s="353" t="str">
        <f ca="1">+IF(OFFSET('Sanitation Data'!$F$28,0,10*ROW('Sanitation Data'!F163))="","",OFFSET('Sanitation Data'!$F$28,0,10*ROW('Sanitation Data'!F163)))</f>
        <v/>
      </c>
      <c r="CV169" s="353" t="str">
        <f ca="1">+IF(OFFSET('Sanitation Data'!$F$29,0,10*ROW('Sanitation Data'!F163))="","",OFFSET('Sanitation Data'!$F$29,0,10*ROW('Sanitation Data'!F163)))</f>
        <v/>
      </c>
      <c r="CW169" s="353" t="str">
        <f ca="1">+IF(OFFSET('Sanitation Data'!$F$30,0,10*ROW('Sanitation Data'!F163))="","",OFFSET('Sanitation Data'!$F$30,0,10*ROW('Sanitation Data'!F163)))</f>
        <v/>
      </c>
      <c r="CX169" s="353" t="str">
        <f ca="1">+IF(OFFSET('Sanitation Data'!$F$31,0,10*ROW('Sanitation Data'!F163))="","",OFFSET('Sanitation Data'!$F$31,0,10*ROW('Sanitation Data'!F163)))</f>
        <v/>
      </c>
      <c r="CY169" s="353" t="str">
        <f ca="1">+IF(OFFSET('Sanitation Data'!$F$32,0,10*ROW('Sanitation Data'!F163))="","",OFFSET('Sanitation Data'!$F$32,0,10*ROW('Sanitation Data'!F163)))</f>
        <v/>
      </c>
      <c r="CZ169" s="353" t="str">
        <f ca="1">+IF(OFFSET('Sanitation Data'!$G$28,0,10*ROW('Sanitation Data'!G163))="","",OFFSET('Sanitation Data'!$G$28,0,10*ROW('Sanitation Data'!G163)))</f>
        <v/>
      </c>
      <c r="DA169" s="353" t="str">
        <f ca="1">+IF(OFFSET('Sanitation Data'!$G$29,0,10*ROW('Sanitation Data'!G163))="","",OFFSET('Sanitation Data'!$G$29,0,10*ROW('Sanitation Data'!G163)))</f>
        <v/>
      </c>
      <c r="DB169" s="353" t="str">
        <f ca="1">+IF(OFFSET('Sanitation Data'!$G$30,0,10*ROW('Sanitation Data'!G163))="","",OFFSET('Sanitation Data'!$G$30,0,10*ROW('Sanitation Data'!G163)))</f>
        <v/>
      </c>
      <c r="DC169" s="353" t="str">
        <f ca="1">+IF(OFFSET('Sanitation Data'!$G$31,0,10*ROW('Sanitation Data'!G163))="","",OFFSET('Sanitation Data'!$G$31,0,10*ROW('Sanitation Data'!G163)))</f>
        <v/>
      </c>
      <c r="DD169" s="353" t="str">
        <f ca="1">+IF(OFFSET('Sanitation Data'!$G$32,0,10*ROW('Sanitation Data'!G163))="","",OFFSET('Sanitation Data'!$G$32,0,10*ROW('Sanitation Data'!G163)))</f>
        <v/>
      </c>
      <c r="DE169" s="353" t="str">
        <f ca="1">+IF(OFFSET('Sanitation Data'!$H$28,0,10*ROW('Sanitation Data'!H163))="","",OFFSET('Sanitation Data'!$H$28,0,10*ROW('Sanitation Data'!H163)))</f>
        <v/>
      </c>
      <c r="DF169" s="353" t="str">
        <f ca="1">+IF(OFFSET('Sanitation Data'!$H$29,0,10*ROW('Sanitation Data'!H163))="","",OFFSET('Sanitation Data'!$H$29,0,10*ROW('Sanitation Data'!H163)))</f>
        <v/>
      </c>
      <c r="DG169" s="353" t="str">
        <f ca="1">+IF(OFFSET('Sanitation Data'!$H$30,0,10*ROW('Sanitation Data'!H163))="","",OFFSET('Sanitation Data'!$H$30,0,10*ROW('Sanitation Data'!H163)))</f>
        <v/>
      </c>
      <c r="DH169" s="353" t="str">
        <f ca="1">+IF(OFFSET('Sanitation Data'!$H$31,0,10*ROW('Sanitation Data'!H163))="","",OFFSET('Sanitation Data'!$H$31,0,10*ROW('Sanitation Data'!H163)))</f>
        <v/>
      </c>
      <c r="DI169" s="353" t="str">
        <f ca="1">+IF(OFFSET('Sanitation Data'!$H$32,0,10*ROW('Sanitation Data'!H163))="","",OFFSET('Sanitation Data'!$H$32,0,10*ROW('Sanitation Data'!H163)))</f>
        <v/>
      </c>
      <c r="DJ169" s="353" t="str">
        <f ca="1">+IF(OFFSET('Sanitation Data'!$I$28,0,10*ROW('Sanitation Data'!I163))="","",OFFSET('Sanitation Data'!$I$28,0,10*ROW('Sanitation Data'!I163)))</f>
        <v/>
      </c>
      <c r="DK169" s="353" t="str">
        <f ca="1">+IF(OFFSET('Sanitation Data'!$I$29,0,10*ROW('Sanitation Data'!I163))="","",OFFSET('Sanitation Data'!$I$29,0,10*ROW('Sanitation Data'!I163)))</f>
        <v/>
      </c>
      <c r="DL169" s="353" t="str">
        <f ca="1">+IF(OFFSET('Sanitation Data'!$I$30,0,10*ROW('Sanitation Data'!I163))="","",OFFSET('Sanitation Data'!$I$30,0,10*ROW('Sanitation Data'!I163)))</f>
        <v/>
      </c>
      <c r="DM169" s="353" t="str">
        <f ca="1">+IF(OFFSET('Sanitation Data'!$I$31,0,10*ROW('Sanitation Data'!I163))="","",OFFSET('Sanitation Data'!$I$31,0,10*ROW('Sanitation Data'!I163)))</f>
        <v/>
      </c>
      <c r="DN169" s="353" t="str">
        <f ca="1">+IF(OFFSET('Sanitation Data'!$I$32,0,10*ROW('Sanitation Data'!I163))="","",OFFSET('Sanitation Data'!$I$32,0,10*ROW('Sanitation Data'!I163)))</f>
        <v/>
      </c>
      <c r="DO169" s="353" t="str">
        <f ca="1">+IF(OFFSET('Hygiene Data'!$D$11,0,10*ROW('Hygiene Data'!D163))="","",OFFSET('Hygiene Data'!$D$11,0,10*ROW('Hygiene Data'!D163)))</f>
        <v/>
      </c>
      <c r="DP169" s="353" t="str">
        <f ca="1">+IF(OFFSET('Hygiene Data'!$D$12,0,10*ROW('Hygiene Data'!D163))="","",OFFSET('Hygiene Data'!$D$12,0,10*ROW('Hygiene Data'!D163)))</f>
        <v/>
      </c>
      <c r="DQ169" s="353" t="str">
        <f ca="1">+IF(OFFSET('Hygiene Data'!$D$13,0,10*ROW('Hygiene Data'!D163))="","",OFFSET('Hygiene Data'!$D$13,0,10*ROW('Hygiene Data'!D163)))</f>
        <v/>
      </c>
      <c r="DR169" s="353" t="str">
        <f ca="1">+IF(OFFSET('Hygiene Data'!$E$11,0,10*ROW('Hygiene Data'!E163))="","",OFFSET('Hygiene Data'!$E$11,0,10*ROW('Hygiene Data'!E163)))</f>
        <v/>
      </c>
      <c r="DS169" s="353" t="str">
        <f ca="1">+IF(OFFSET('Hygiene Data'!$E$12,0,10*ROW('Hygiene Data'!E163))="","",OFFSET('Hygiene Data'!$E$12,0,10*ROW('Hygiene Data'!E163)))</f>
        <v/>
      </c>
      <c r="DT169" s="353" t="str">
        <f ca="1">+IF(OFFSET('Hygiene Data'!$E$13,0,10*ROW('Hygiene Data'!E163))="","",OFFSET('Hygiene Data'!$E$13,0,10*ROW('Hygiene Data'!E163)))</f>
        <v/>
      </c>
      <c r="DU169" s="353" t="str">
        <f ca="1">+IF(OFFSET('Hygiene Data'!$F$11,0,10*ROW('Hygiene Data'!F163))="","",OFFSET('Hygiene Data'!$F$11,0,10*ROW('Hygiene Data'!F163)))</f>
        <v/>
      </c>
      <c r="DV169" s="353" t="str">
        <f ca="1">+IF(OFFSET('Hygiene Data'!$F$12,0,10*ROW('Hygiene Data'!F163))="","",OFFSET('Hygiene Data'!$F$12,0,10*ROW('Hygiene Data'!F163)))</f>
        <v/>
      </c>
      <c r="DW169" s="353" t="str">
        <f ca="1">+IF(OFFSET('Hygiene Data'!$F$13,0,10*ROW('Hygiene Data'!F163))="","",OFFSET('Hygiene Data'!$F$13,0,10*ROW('Hygiene Data'!F163)))</f>
        <v/>
      </c>
      <c r="DX169" s="353" t="str">
        <f ca="1">+IF(OFFSET('Hygiene Data'!$G$11,0,10*ROW('Hygiene Data'!G163))="","",OFFSET('Hygiene Data'!$G$11,0,10*ROW('Hygiene Data'!G163)))</f>
        <v/>
      </c>
      <c r="DY169" s="353" t="str">
        <f ca="1">+IF(OFFSET('Hygiene Data'!$G$12,0,10*ROW('Hygiene Data'!G163))="","",OFFSET('Hygiene Data'!$G$12,0,10*ROW('Hygiene Data'!G163)))</f>
        <v/>
      </c>
      <c r="DZ169" s="353" t="str">
        <f ca="1">+IF(OFFSET('Hygiene Data'!$G$13,0,10*ROW('Hygiene Data'!G163))="","",OFFSET('Hygiene Data'!$G$13,0,10*ROW('Hygiene Data'!G163)))</f>
        <v/>
      </c>
      <c r="EA169" s="353" t="str">
        <f ca="1">+IF(OFFSET('Hygiene Data'!$H$11,0,10*ROW('Hygiene Data'!H163))="","",OFFSET('Hygiene Data'!$H$11,0,10*ROW('Hygiene Data'!H163)))</f>
        <v/>
      </c>
      <c r="EB169" s="353" t="str">
        <f ca="1">+IF(OFFSET('Hygiene Data'!$H$12,0,10*ROW('Hygiene Data'!H163))="","",OFFSET('Hygiene Data'!$H$12,0,10*ROW('Hygiene Data'!H163)))</f>
        <v/>
      </c>
      <c r="EC169" s="353" t="str">
        <f ca="1">+IF(OFFSET('Hygiene Data'!$H$13,0,10*ROW('Hygiene Data'!H163))="","",OFFSET('Hygiene Data'!$H$13,0,10*ROW('Hygiene Data'!H163)))</f>
        <v/>
      </c>
      <c r="ED169" s="353" t="str">
        <f ca="1">+IF(OFFSET('Hygiene Data'!$I$11,0,10*ROW('Hygiene Data'!I163))="","",OFFSET('Hygiene Data'!$I$11,0,10*ROW('Hygiene Data'!I163)))</f>
        <v/>
      </c>
      <c r="EE169" s="353" t="str">
        <f ca="1">+IF(OFFSET('Hygiene Data'!$I$12,0,10*ROW('Hygiene Data'!I163))="","",OFFSET('Hygiene Data'!$I$12,0,10*ROW('Hygiene Data'!I163)))</f>
        <v/>
      </c>
      <c r="EF169" s="353" t="str">
        <f ca="1">+IF(OFFSET('Hygiene Data'!$I$13,0,10*ROW('Hygiene Data'!I163))="","",OFFSET('Hygiene Data'!$I$13,0,10*ROW('Hygiene Data'!I163)))</f>
        <v/>
      </c>
    </row>
    <row r="170" spans="1:136" x14ac:dyDescent="0.25">
      <c r="A170" s="462" t="str">
        <f ca="1">+IF(OFFSET('Water Data'!$B$2,0,10*ROW('Water Data'!E164))="","",OFFSET('Water Data'!$B$2,0,10*ROW('Water Data'!E164)))</f>
        <v/>
      </c>
      <c r="B170" s="46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89" t="str">
        <f t="shared" ca="1" si="2"/>
        <v/>
      </c>
      <c r="D170" s="49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6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3" t="str">
        <f ca="1">+IF(OFFSET('Water Data'!$D$27,0,10*ROW('Water Data'!D164))="","",OFFSET('Water Data'!$D$27,0,10*ROW('Water Data'!D164)))</f>
        <v/>
      </c>
      <c r="BT170" s="353" t="str">
        <f ca="1">+IF(OFFSET('Water Data'!$D$28,0,10*ROW('Water Data'!D164))="","",OFFSET('Water Data'!$D$28,0,10*ROW('Water Data'!D164)))</f>
        <v/>
      </c>
      <c r="BU170" s="353" t="str">
        <f ca="1">+IF(OFFSET('Water Data'!$D$29,0,10*ROW('Water Data'!D164))="","",OFFSET('Water Data'!$D$29,0,10*ROW('Water Data'!D164)))</f>
        <v/>
      </c>
      <c r="BV170" s="353" t="str">
        <f ca="1">+IF(OFFSET('Water Data'!$E$27,0,10*ROW('Water Data'!E164))="","",OFFSET('Water Data'!$E$27,0,10*ROW('Water Data'!E164)))</f>
        <v/>
      </c>
      <c r="BW170" s="353" t="str">
        <f ca="1">+IF(OFFSET('Water Data'!$E$28,0,10*ROW('Water Data'!E164))="","",OFFSET('Water Data'!$E$28,0,10*ROW('Water Data'!E164)))</f>
        <v/>
      </c>
      <c r="BX170" s="353" t="str">
        <f ca="1">+IF(OFFSET('Water Data'!$E$29,0,10*ROW('Water Data'!E164))="","",OFFSET('Water Data'!$E$29,0,10*ROW('Water Data'!E164)))</f>
        <v/>
      </c>
      <c r="BY170" s="353" t="str">
        <f ca="1">+IF(OFFSET('Water Data'!$F$27,0,10*ROW('Water Data'!F164))="","",OFFSET('Water Data'!$F$27,0,10*ROW('Water Data'!F164)))</f>
        <v/>
      </c>
      <c r="BZ170" s="353" t="str">
        <f ca="1">+IF(OFFSET('Water Data'!$F$28,0,10*ROW('Water Data'!F164))="","",OFFSET('Water Data'!$F$28,0,10*ROW('Water Data'!F164)))</f>
        <v/>
      </c>
      <c r="CA170" s="353" t="str">
        <f ca="1">+IF(OFFSET('Water Data'!$F$29,0,10*ROW('Water Data'!F164))="","",OFFSET('Water Data'!$F$29,0,10*ROW('Water Data'!F164)))</f>
        <v/>
      </c>
      <c r="CB170" s="353" t="str">
        <f ca="1">+IF(OFFSET('Water Data'!$G$27,0,10*ROW('Water Data'!G164))="","",OFFSET('Water Data'!$G$27,0,10*ROW('Water Data'!G164)))</f>
        <v/>
      </c>
      <c r="CC170" s="353" t="str">
        <f ca="1">+IF(OFFSET('Water Data'!$G$28,0,10*ROW('Water Data'!G164))="","",OFFSET('Water Data'!$G$28,0,10*ROW('Water Data'!G164)))</f>
        <v/>
      </c>
      <c r="CD170" s="353" t="str">
        <f ca="1">+IF(OFFSET('Water Data'!$G$29,0,10*ROW('Water Data'!G164))="","",OFFSET('Water Data'!$G$29,0,10*ROW('Water Data'!G164)))</f>
        <v/>
      </c>
      <c r="CE170" s="353" t="str">
        <f ca="1">+IF(OFFSET('Water Data'!$H$27,0,10*ROW('Water Data'!H164))="","",OFFSET('Water Data'!$H$27,0,10*ROW('Water Data'!H164)))</f>
        <v/>
      </c>
      <c r="CF170" s="353" t="str">
        <f ca="1">+IF(OFFSET('Water Data'!$H$28,0,10*ROW('Water Data'!H164))="","",OFFSET('Water Data'!$H$28,0,10*ROW('Water Data'!H164)))</f>
        <v/>
      </c>
      <c r="CG170" s="353" t="str">
        <f ca="1">+IF(OFFSET('Water Data'!$H$29,0,10*ROW('Water Data'!H164))="","",OFFSET('Water Data'!$H$29,0,10*ROW('Water Data'!H164)))</f>
        <v/>
      </c>
      <c r="CH170" s="353" t="str">
        <f ca="1">+IF(OFFSET('Water Data'!$I$27,0,10*ROW('Water Data'!I164))="","",OFFSET('Water Data'!$I$27,0,10*ROW('Water Data'!I164)))</f>
        <v/>
      </c>
      <c r="CI170" s="353" t="str">
        <f ca="1">+IF(OFFSET('Water Data'!$I$28,0,10*ROW('Water Data'!I164))="","",OFFSET('Water Data'!$I$28,0,10*ROW('Water Data'!I164)))</f>
        <v/>
      </c>
      <c r="CJ170" s="353" t="str">
        <f ca="1">+IF(OFFSET('Water Data'!$I$29,0,10*ROW('Water Data'!I164))="","",OFFSET('Water Data'!$I$29,0,10*ROW('Water Data'!I164)))</f>
        <v/>
      </c>
      <c r="CK170" s="353" t="str">
        <f ca="1">+IF(OFFSET('Sanitation Data'!$D$28,0,10*ROW('Sanitation Data'!D164))="","",OFFSET('Sanitation Data'!$D$28,0,10*ROW('Sanitation Data'!D164)))</f>
        <v/>
      </c>
      <c r="CL170" s="353" t="str">
        <f ca="1">+IF(OFFSET('Sanitation Data'!$D$29,0,10*ROW('Sanitation Data'!D164))="","",OFFSET('Sanitation Data'!$D$29,0,10*ROW('Sanitation Data'!D164)))</f>
        <v/>
      </c>
      <c r="CM170" s="353" t="str">
        <f ca="1">+IF(OFFSET('Sanitation Data'!$D$30,0,10*ROW('Sanitation Data'!D164))="","",OFFSET('Sanitation Data'!$D$30,0,10*ROW('Sanitation Data'!D164)))</f>
        <v/>
      </c>
      <c r="CN170" s="353" t="str">
        <f ca="1">+IF(OFFSET('Sanitation Data'!$D$31,0,10*ROW('Sanitation Data'!D164))="","",OFFSET('Sanitation Data'!$D$31,0,10*ROW('Sanitation Data'!D164)))</f>
        <v/>
      </c>
      <c r="CO170" s="353" t="str">
        <f ca="1">+IF(OFFSET('Sanitation Data'!$D$32,0,10*ROW('Sanitation Data'!D164))="","",OFFSET('Sanitation Data'!$D$32,0,10*ROW('Sanitation Data'!D164)))</f>
        <v/>
      </c>
      <c r="CP170" s="353" t="str">
        <f ca="1">+IF(OFFSET('Sanitation Data'!$E$28,0,10*ROW('Sanitation Data'!E164))="","",OFFSET('Sanitation Data'!$E$28,0,10*ROW('Sanitation Data'!E164)))</f>
        <v/>
      </c>
      <c r="CQ170" s="353" t="str">
        <f ca="1">+IF(OFFSET('Sanitation Data'!$E$29,0,10*ROW('Sanitation Data'!E164))="","",OFFSET('Sanitation Data'!$E$29,0,10*ROW('Sanitation Data'!E164)))</f>
        <v/>
      </c>
      <c r="CR170" s="353" t="str">
        <f ca="1">+IF(OFFSET('Sanitation Data'!$E$30,0,10*ROW('Sanitation Data'!E164))="","",OFFSET('Sanitation Data'!$E$30,0,10*ROW('Sanitation Data'!E164)))</f>
        <v/>
      </c>
      <c r="CS170" s="353" t="str">
        <f ca="1">+IF(OFFSET('Sanitation Data'!$E$31,0,10*ROW('Sanitation Data'!E164))="","",OFFSET('Sanitation Data'!$E$31,0,10*ROW('Sanitation Data'!E164)))</f>
        <v/>
      </c>
      <c r="CT170" s="353" t="str">
        <f ca="1">+IF(OFFSET('Sanitation Data'!$E$32,0,10*ROW('Sanitation Data'!E164))="","",OFFSET('Sanitation Data'!$E$32,0,10*ROW('Sanitation Data'!E164)))</f>
        <v/>
      </c>
      <c r="CU170" s="353" t="str">
        <f ca="1">+IF(OFFSET('Sanitation Data'!$F$28,0,10*ROW('Sanitation Data'!F164))="","",OFFSET('Sanitation Data'!$F$28,0,10*ROW('Sanitation Data'!F164)))</f>
        <v/>
      </c>
      <c r="CV170" s="353" t="str">
        <f ca="1">+IF(OFFSET('Sanitation Data'!$F$29,0,10*ROW('Sanitation Data'!F164))="","",OFFSET('Sanitation Data'!$F$29,0,10*ROW('Sanitation Data'!F164)))</f>
        <v/>
      </c>
      <c r="CW170" s="353" t="str">
        <f ca="1">+IF(OFFSET('Sanitation Data'!$F$30,0,10*ROW('Sanitation Data'!F164))="","",OFFSET('Sanitation Data'!$F$30,0,10*ROW('Sanitation Data'!F164)))</f>
        <v/>
      </c>
      <c r="CX170" s="353" t="str">
        <f ca="1">+IF(OFFSET('Sanitation Data'!$F$31,0,10*ROW('Sanitation Data'!F164))="","",OFFSET('Sanitation Data'!$F$31,0,10*ROW('Sanitation Data'!F164)))</f>
        <v/>
      </c>
      <c r="CY170" s="353" t="str">
        <f ca="1">+IF(OFFSET('Sanitation Data'!$F$32,0,10*ROW('Sanitation Data'!F164))="","",OFFSET('Sanitation Data'!$F$32,0,10*ROW('Sanitation Data'!F164)))</f>
        <v/>
      </c>
      <c r="CZ170" s="353" t="str">
        <f ca="1">+IF(OFFSET('Sanitation Data'!$G$28,0,10*ROW('Sanitation Data'!G164))="","",OFFSET('Sanitation Data'!$G$28,0,10*ROW('Sanitation Data'!G164)))</f>
        <v/>
      </c>
      <c r="DA170" s="353" t="str">
        <f ca="1">+IF(OFFSET('Sanitation Data'!$G$29,0,10*ROW('Sanitation Data'!G164))="","",OFFSET('Sanitation Data'!$G$29,0,10*ROW('Sanitation Data'!G164)))</f>
        <v/>
      </c>
      <c r="DB170" s="353" t="str">
        <f ca="1">+IF(OFFSET('Sanitation Data'!$G$30,0,10*ROW('Sanitation Data'!G164))="","",OFFSET('Sanitation Data'!$G$30,0,10*ROW('Sanitation Data'!G164)))</f>
        <v/>
      </c>
      <c r="DC170" s="353" t="str">
        <f ca="1">+IF(OFFSET('Sanitation Data'!$G$31,0,10*ROW('Sanitation Data'!G164))="","",OFFSET('Sanitation Data'!$G$31,0,10*ROW('Sanitation Data'!G164)))</f>
        <v/>
      </c>
      <c r="DD170" s="353" t="str">
        <f ca="1">+IF(OFFSET('Sanitation Data'!$G$32,0,10*ROW('Sanitation Data'!G164))="","",OFFSET('Sanitation Data'!$G$32,0,10*ROW('Sanitation Data'!G164)))</f>
        <v/>
      </c>
      <c r="DE170" s="353" t="str">
        <f ca="1">+IF(OFFSET('Sanitation Data'!$H$28,0,10*ROW('Sanitation Data'!H164))="","",OFFSET('Sanitation Data'!$H$28,0,10*ROW('Sanitation Data'!H164)))</f>
        <v/>
      </c>
      <c r="DF170" s="353" t="str">
        <f ca="1">+IF(OFFSET('Sanitation Data'!$H$29,0,10*ROW('Sanitation Data'!H164))="","",OFFSET('Sanitation Data'!$H$29,0,10*ROW('Sanitation Data'!H164)))</f>
        <v/>
      </c>
      <c r="DG170" s="353" t="str">
        <f ca="1">+IF(OFFSET('Sanitation Data'!$H$30,0,10*ROW('Sanitation Data'!H164))="","",OFFSET('Sanitation Data'!$H$30,0,10*ROW('Sanitation Data'!H164)))</f>
        <v/>
      </c>
      <c r="DH170" s="353" t="str">
        <f ca="1">+IF(OFFSET('Sanitation Data'!$H$31,0,10*ROW('Sanitation Data'!H164))="","",OFFSET('Sanitation Data'!$H$31,0,10*ROW('Sanitation Data'!H164)))</f>
        <v/>
      </c>
      <c r="DI170" s="353" t="str">
        <f ca="1">+IF(OFFSET('Sanitation Data'!$H$32,0,10*ROW('Sanitation Data'!H164))="","",OFFSET('Sanitation Data'!$H$32,0,10*ROW('Sanitation Data'!H164)))</f>
        <v/>
      </c>
      <c r="DJ170" s="353" t="str">
        <f ca="1">+IF(OFFSET('Sanitation Data'!$I$28,0,10*ROW('Sanitation Data'!I164))="","",OFFSET('Sanitation Data'!$I$28,0,10*ROW('Sanitation Data'!I164)))</f>
        <v/>
      </c>
      <c r="DK170" s="353" t="str">
        <f ca="1">+IF(OFFSET('Sanitation Data'!$I$29,0,10*ROW('Sanitation Data'!I164))="","",OFFSET('Sanitation Data'!$I$29,0,10*ROW('Sanitation Data'!I164)))</f>
        <v/>
      </c>
      <c r="DL170" s="353" t="str">
        <f ca="1">+IF(OFFSET('Sanitation Data'!$I$30,0,10*ROW('Sanitation Data'!I164))="","",OFFSET('Sanitation Data'!$I$30,0,10*ROW('Sanitation Data'!I164)))</f>
        <v/>
      </c>
      <c r="DM170" s="353" t="str">
        <f ca="1">+IF(OFFSET('Sanitation Data'!$I$31,0,10*ROW('Sanitation Data'!I164))="","",OFFSET('Sanitation Data'!$I$31,0,10*ROW('Sanitation Data'!I164)))</f>
        <v/>
      </c>
      <c r="DN170" s="353" t="str">
        <f ca="1">+IF(OFFSET('Sanitation Data'!$I$32,0,10*ROW('Sanitation Data'!I164))="","",OFFSET('Sanitation Data'!$I$32,0,10*ROW('Sanitation Data'!I164)))</f>
        <v/>
      </c>
      <c r="DO170" s="353" t="str">
        <f ca="1">+IF(OFFSET('Hygiene Data'!$D$11,0,10*ROW('Hygiene Data'!D164))="","",OFFSET('Hygiene Data'!$D$11,0,10*ROW('Hygiene Data'!D164)))</f>
        <v/>
      </c>
      <c r="DP170" s="353" t="str">
        <f ca="1">+IF(OFFSET('Hygiene Data'!$D$12,0,10*ROW('Hygiene Data'!D164))="","",OFFSET('Hygiene Data'!$D$12,0,10*ROW('Hygiene Data'!D164)))</f>
        <v/>
      </c>
      <c r="DQ170" s="353" t="str">
        <f ca="1">+IF(OFFSET('Hygiene Data'!$D$13,0,10*ROW('Hygiene Data'!D164))="","",OFFSET('Hygiene Data'!$D$13,0,10*ROW('Hygiene Data'!D164)))</f>
        <v/>
      </c>
      <c r="DR170" s="353" t="str">
        <f ca="1">+IF(OFFSET('Hygiene Data'!$E$11,0,10*ROW('Hygiene Data'!E164))="","",OFFSET('Hygiene Data'!$E$11,0,10*ROW('Hygiene Data'!E164)))</f>
        <v/>
      </c>
      <c r="DS170" s="353" t="str">
        <f ca="1">+IF(OFFSET('Hygiene Data'!$E$12,0,10*ROW('Hygiene Data'!E164))="","",OFFSET('Hygiene Data'!$E$12,0,10*ROW('Hygiene Data'!E164)))</f>
        <v/>
      </c>
      <c r="DT170" s="353" t="str">
        <f ca="1">+IF(OFFSET('Hygiene Data'!$E$13,0,10*ROW('Hygiene Data'!E164))="","",OFFSET('Hygiene Data'!$E$13,0,10*ROW('Hygiene Data'!E164)))</f>
        <v/>
      </c>
      <c r="DU170" s="353" t="str">
        <f ca="1">+IF(OFFSET('Hygiene Data'!$F$11,0,10*ROW('Hygiene Data'!F164))="","",OFFSET('Hygiene Data'!$F$11,0,10*ROW('Hygiene Data'!F164)))</f>
        <v/>
      </c>
      <c r="DV170" s="353" t="str">
        <f ca="1">+IF(OFFSET('Hygiene Data'!$F$12,0,10*ROW('Hygiene Data'!F164))="","",OFFSET('Hygiene Data'!$F$12,0,10*ROW('Hygiene Data'!F164)))</f>
        <v/>
      </c>
      <c r="DW170" s="353" t="str">
        <f ca="1">+IF(OFFSET('Hygiene Data'!$F$13,0,10*ROW('Hygiene Data'!F164))="","",OFFSET('Hygiene Data'!$F$13,0,10*ROW('Hygiene Data'!F164)))</f>
        <v/>
      </c>
      <c r="DX170" s="353" t="str">
        <f ca="1">+IF(OFFSET('Hygiene Data'!$G$11,0,10*ROW('Hygiene Data'!G164))="","",OFFSET('Hygiene Data'!$G$11,0,10*ROW('Hygiene Data'!G164)))</f>
        <v/>
      </c>
      <c r="DY170" s="353" t="str">
        <f ca="1">+IF(OFFSET('Hygiene Data'!$G$12,0,10*ROW('Hygiene Data'!G164))="","",OFFSET('Hygiene Data'!$G$12,0,10*ROW('Hygiene Data'!G164)))</f>
        <v/>
      </c>
      <c r="DZ170" s="353" t="str">
        <f ca="1">+IF(OFFSET('Hygiene Data'!$G$13,0,10*ROW('Hygiene Data'!G164))="","",OFFSET('Hygiene Data'!$G$13,0,10*ROW('Hygiene Data'!G164)))</f>
        <v/>
      </c>
      <c r="EA170" s="353" t="str">
        <f ca="1">+IF(OFFSET('Hygiene Data'!$H$11,0,10*ROW('Hygiene Data'!H164))="","",OFFSET('Hygiene Data'!$H$11,0,10*ROW('Hygiene Data'!H164)))</f>
        <v/>
      </c>
      <c r="EB170" s="353" t="str">
        <f ca="1">+IF(OFFSET('Hygiene Data'!$H$12,0,10*ROW('Hygiene Data'!H164))="","",OFFSET('Hygiene Data'!$H$12,0,10*ROW('Hygiene Data'!H164)))</f>
        <v/>
      </c>
      <c r="EC170" s="353" t="str">
        <f ca="1">+IF(OFFSET('Hygiene Data'!$H$13,0,10*ROW('Hygiene Data'!H164))="","",OFFSET('Hygiene Data'!$H$13,0,10*ROW('Hygiene Data'!H164)))</f>
        <v/>
      </c>
      <c r="ED170" s="353" t="str">
        <f ca="1">+IF(OFFSET('Hygiene Data'!$I$11,0,10*ROW('Hygiene Data'!I164))="","",OFFSET('Hygiene Data'!$I$11,0,10*ROW('Hygiene Data'!I164)))</f>
        <v/>
      </c>
      <c r="EE170" s="353" t="str">
        <f ca="1">+IF(OFFSET('Hygiene Data'!$I$12,0,10*ROW('Hygiene Data'!I164))="","",OFFSET('Hygiene Data'!$I$12,0,10*ROW('Hygiene Data'!I164)))</f>
        <v/>
      </c>
      <c r="EF170" s="353" t="str">
        <f ca="1">+IF(OFFSET('Hygiene Data'!$I$13,0,10*ROW('Hygiene Data'!I164))="","",OFFSET('Hygiene Data'!$I$13,0,10*ROW('Hygiene Data'!I164)))</f>
        <v/>
      </c>
    </row>
    <row r="171" spans="1:136" x14ac:dyDescent="0.25">
      <c r="A171" s="462" t="str">
        <f ca="1">+IF(OFFSET('Water Data'!$B$2,0,10*ROW('Water Data'!E165))="","",OFFSET('Water Data'!$B$2,0,10*ROW('Water Data'!E165)))</f>
        <v/>
      </c>
      <c r="B171" s="46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89" t="str">
        <f t="shared" ca="1" si="2"/>
        <v/>
      </c>
      <c r="D171" s="49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6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3" t="str">
        <f ca="1">+IF(OFFSET('Water Data'!$D$27,0,10*ROW('Water Data'!D165))="","",OFFSET('Water Data'!$D$27,0,10*ROW('Water Data'!D165)))</f>
        <v/>
      </c>
      <c r="BT171" s="353" t="str">
        <f ca="1">+IF(OFFSET('Water Data'!$D$28,0,10*ROW('Water Data'!D165))="","",OFFSET('Water Data'!$D$28,0,10*ROW('Water Data'!D165)))</f>
        <v/>
      </c>
      <c r="BU171" s="353" t="str">
        <f ca="1">+IF(OFFSET('Water Data'!$D$29,0,10*ROW('Water Data'!D165))="","",OFFSET('Water Data'!$D$29,0,10*ROW('Water Data'!D165)))</f>
        <v/>
      </c>
      <c r="BV171" s="353" t="str">
        <f ca="1">+IF(OFFSET('Water Data'!$E$27,0,10*ROW('Water Data'!E165))="","",OFFSET('Water Data'!$E$27,0,10*ROW('Water Data'!E165)))</f>
        <v/>
      </c>
      <c r="BW171" s="353" t="str">
        <f ca="1">+IF(OFFSET('Water Data'!$E$28,0,10*ROW('Water Data'!E165))="","",OFFSET('Water Data'!$E$28,0,10*ROW('Water Data'!E165)))</f>
        <v/>
      </c>
      <c r="BX171" s="353" t="str">
        <f ca="1">+IF(OFFSET('Water Data'!$E$29,0,10*ROW('Water Data'!E165))="","",OFFSET('Water Data'!$E$29,0,10*ROW('Water Data'!E165)))</f>
        <v/>
      </c>
      <c r="BY171" s="353" t="str">
        <f ca="1">+IF(OFFSET('Water Data'!$F$27,0,10*ROW('Water Data'!F165))="","",OFFSET('Water Data'!$F$27,0,10*ROW('Water Data'!F165)))</f>
        <v/>
      </c>
      <c r="BZ171" s="353" t="str">
        <f ca="1">+IF(OFFSET('Water Data'!$F$28,0,10*ROW('Water Data'!F165))="","",OFFSET('Water Data'!$F$28,0,10*ROW('Water Data'!F165)))</f>
        <v/>
      </c>
      <c r="CA171" s="353" t="str">
        <f ca="1">+IF(OFFSET('Water Data'!$F$29,0,10*ROW('Water Data'!F165))="","",OFFSET('Water Data'!$F$29,0,10*ROW('Water Data'!F165)))</f>
        <v/>
      </c>
      <c r="CB171" s="353" t="str">
        <f ca="1">+IF(OFFSET('Water Data'!$G$27,0,10*ROW('Water Data'!G165))="","",OFFSET('Water Data'!$G$27,0,10*ROW('Water Data'!G165)))</f>
        <v/>
      </c>
      <c r="CC171" s="353" t="str">
        <f ca="1">+IF(OFFSET('Water Data'!$G$28,0,10*ROW('Water Data'!G165))="","",OFFSET('Water Data'!$G$28,0,10*ROW('Water Data'!G165)))</f>
        <v/>
      </c>
      <c r="CD171" s="353" t="str">
        <f ca="1">+IF(OFFSET('Water Data'!$G$29,0,10*ROW('Water Data'!G165))="","",OFFSET('Water Data'!$G$29,0,10*ROW('Water Data'!G165)))</f>
        <v/>
      </c>
      <c r="CE171" s="353" t="str">
        <f ca="1">+IF(OFFSET('Water Data'!$H$27,0,10*ROW('Water Data'!H165))="","",OFFSET('Water Data'!$H$27,0,10*ROW('Water Data'!H165)))</f>
        <v/>
      </c>
      <c r="CF171" s="353" t="str">
        <f ca="1">+IF(OFFSET('Water Data'!$H$28,0,10*ROW('Water Data'!H165))="","",OFFSET('Water Data'!$H$28,0,10*ROW('Water Data'!H165)))</f>
        <v/>
      </c>
      <c r="CG171" s="353" t="str">
        <f ca="1">+IF(OFFSET('Water Data'!$H$29,0,10*ROW('Water Data'!H165))="","",OFFSET('Water Data'!$H$29,0,10*ROW('Water Data'!H165)))</f>
        <v/>
      </c>
      <c r="CH171" s="353" t="str">
        <f ca="1">+IF(OFFSET('Water Data'!$I$27,0,10*ROW('Water Data'!I165))="","",OFFSET('Water Data'!$I$27,0,10*ROW('Water Data'!I165)))</f>
        <v/>
      </c>
      <c r="CI171" s="353" t="str">
        <f ca="1">+IF(OFFSET('Water Data'!$I$28,0,10*ROW('Water Data'!I165))="","",OFFSET('Water Data'!$I$28,0,10*ROW('Water Data'!I165)))</f>
        <v/>
      </c>
      <c r="CJ171" s="353" t="str">
        <f ca="1">+IF(OFFSET('Water Data'!$I$29,0,10*ROW('Water Data'!I165))="","",OFFSET('Water Data'!$I$29,0,10*ROW('Water Data'!I165)))</f>
        <v/>
      </c>
      <c r="CK171" s="353" t="str">
        <f ca="1">+IF(OFFSET('Sanitation Data'!$D$28,0,10*ROW('Sanitation Data'!D165))="","",OFFSET('Sanitation Data'!$D$28,0,10*ROW('Sanitation Data'!D165)))</f>
        <v/>
      </c>
      <c r="CL171" s="353" t="str">
        <f ca="1">+IF(OFFSET('Sanitation Data'!$D$29,0,10*ROW('Sanitation Data'!D165))="","",OFFSET('Sanitation Data'!$D$29,0,10*ROW('Sanitation Data'!D165)))</f>
        <v/>
      </c>
      <c r="CM171" s="353" t="str">
        <f ca="1">+IF(OFFSET('Sanitation Data'!$D$30,0,10*ROW('Sanitation Data'!D165))="","",OFFSET('Sanitation Data'!$D$30,0,10*ROW('Sanitation Data'!D165)))</f>
        <v/>
      </c>
      <c r="CN171" s="353" t="str">
        <f ca="1">+IF(OFFSET('Sanitation Data'!$D$31,0,10*ROW('Sanitation Data'!D165))="","",OFFSET('Sanitation Data'!$D$31,0,10*ROW('Sanitation Data'!D165)))</f>
        <v/>
      </c>
      <c r="CO171" s="353" t="str">
        <f ca="1">+IF(OFFSET('Sanitation Data'!$D$32,0,10*ROW('Sanitation Data'!D165))="","",OFFSET('Sanitation Data'!$D$32,0,10*ROW('Sanitation Data'!D165)))</f>
        <v/>
      </c>
      <c r="CP171" s="353" t="str">
        <f ca="1">+IF(OFFSET('Sanitation Data'!$E$28,0,10*ROW('Sanitation Data'!E165))="","",OFFSET('Sanitation Data'!$E$28,0,10*ROW('Sanitation Data'!E165)))</f>
        <v/>
      </c>
      <c r="CQ171" s="353" t="str">
        <f ca="1">+IF(OFFSET('Sanitation Data'!$E$29,0,10*ROW('Sanitation Data'!E165))="","",OFFSET('Sanitation Data'!$E$29,0,10*ROW('Sanitation Data'!E165)))</f>
        <v/>
      </c>
      <c r="CR171" s="353" t="str">
        <f ca="1">+IF(OFFSET('Sanitation Data'!$E$30,0,10*ROW('Sanitation Data'!E165))="","",OFFSET('Sanitation Data'!$E$30,0,10*ROW('Sanitation Data'!E165)))</f>
        <v/>
      </c>
      <c r="CS171" s="353" t="str">
        <f ca="1">+IF(OFFSET('Sanitation Data'!$E$31,0,10*ROW('Sanitation Data'!E165))="","",OFFSET('Sanitation Data'!$E$31,0,10*ROW('Sanitation Data'!E165)))</f>
        <v/>
      </c>
      <c r="CT171" s="353" t="str">
        <f ca="1">+IF(OFFSET('Sanitation Data'!$E$32,0,10*ROW('Sanitation Data'!E165))="","",OFFSET('Sanitation Data'!$E$32,0,10*ROW('Sanitation Data'!E165)))</f>
        <v/>
      </c>
      <c r="CU171" s="353" t="str">
        <f ca="1">+IF(OFFSET('Sanitation Data'!$F$28,0,10*ROW('Sanitation Data'!F165))="","",OFFSET('Sanitation Data'!$F$28,0,10*ROW('Sanitation Data'!F165)))</f>
        <v/>
      </c>
      <c r="CV171" s="353" t="str">
        <f ca="1">+IF(OFFSET('Sanitation Data'!$F$29,0,10*ROW('Sanitation Data'!F165))="","",OFFSET('Sanitation Data'!$F$29,0,10*ROW('Sanitation Data'!F165)))</f>
        <v/>
      </c>
      <c r="CW171" s="353" t="str">
        <f ca="1">+IF(OFFSET('Sanitation Data'!$F$30,0,10*ROW('Sanitation Data'!F165))="","",OFFSET('Sanitation Data'!$F$30,0,10*ROW('Sanitation Data'!F165)))</f>
        <v/>
      </c>
      <c r="CX171" s="353" t="str">
        <f ca="1">+IF(OFFSET('Sanitation Data'!$F$31,0,10*ROW('Sanitation Data'!F165))="","",OFFSET('Sanitation Data'!$F$31,0,10*ROW('Sanitation Data'!F165)))</f>
        <v/>
      </c>
      <c r="CY171" s="353" t="str">
        <f ca="1">+IF(OFFSET('Sanitation Data'!$F$32,0,10*ROW('Sanitation Data'!F165))="","",OFFSET('Sanitation Data'!$F$32,0,10*ROW('Sanitation Data'!F165)))</f>
        <v/>
      </c>
      <c r="CZ171" s="353" t="str">
        <f ca="1">+IF(OFFSET('Sanitation Data'!$G$28,0,10*ROW('Sanitation Data'!G165))="","",OFFSET('Sanitation Data'!$G$28,0,10*ROW('Sanitation Data'!G165)))</f>
        <v/>
      </c>
      <c r="DA171" s="353" t="str">
        <f ca="1">+IF(OFFSET('Sanitation Data'!$G$29,0,10*ROW('Sanitation Data'!G165))="","",OFFSET('Sanitation Data'!$G$29,0,10*ROW('Sanitation Data'!G165)))</f>
        <v/>
      </c>
      <c r="DB171" s="353" t="str">
        <f ca="1">+IF(OFFSET('Sanitation Data'!$G$30,0,10*ROW('Sanitation Data'!G165))="","",OFFSET('Sanitation Data'!$G$30,0,10*ROW('Sanitation Data'!G165)))</f>
        <v/>
      </c>
      <c r="DC171" s="353" t="str">
        <f ca="1">+IF(OFFSET('Sanitation Data'!$G$31,0,10*ROW('Sanitation Data'!G165))="","",OFFSET('Sanitation Data'!$G$31,0,10*ROW('Sanitation Data'!G165)))</f>
        <v/>
      </c>
      <c r="DD171" s="353" t="str">
        <f ca="1">+IF(OFFSET('Sanitation Data'!$G$32,0,10*ROW('Sanitation Data'!G165))="","",OFFSET('Sanitation Data'!$G$32,0,10*ROW('Sanitation Data'!G165)))</f>
        <v/>
      </c>
      <c r="DE171" s="353" t="str">
        <f ca="1">+IF(OFFSET('Sanitation Data'!$H$28,0,10*ROW('Sanitation Data'!H165))="","",OFFSET('Sanitation Data'!$H$28,0,10*ROW('Sanitation Data'!H165)))</f>
        <v/>
      </c>
      <c r="DF171" s="353" t="str">
        <f ca="1">+IF(OFFSET('Sanitation Data'!$H$29,0,10*ROW('Sanitation Data'!H165))="","",OFFSET('Sanitation Data'!$H$29,0,10*ROW('Sanitation Data'!H165)))</f>
        <v/>
      </c>
      <c r="DG171" s="353" t="str">
        <f ca="1">+IF(OFFSET('Sanitation Data'!$H$30,0,10*ROW('Sanitation Data'!H165))="","",OFFSET('Sanitation Data'!$H$30,0,10*ROW('Sanitation Data'!H165)))</f>
        <v/>
      </c>
      <c r="DH171" s="353" t="str">
        <f ca="1">+IF(OFFSET('Sanitation Data'!$H$31,0,10*ROW('Sanitation Data'!H165))="","",OFFSET('Sanitation Data'!$H$31,0,10*ROW('Sanitation Data'!H165)))</f>
        <v/>
      </c>
      <c r="DI171" s="353" t="str">
        <f ca="1">+IF(OFFSET('Sanitation Data'!$H$32,0,10*ROW('Sanitation Data'!H165))="","",OFFSET('Sanitation Data'!$H$32,0,10*ROW('Sanitation Data'!H165)))</f>
        <v/>
      </c>
      <c r="DJ171" s="353" t="str">
        <f ca="1">+IF(OFFSET('Sanitation Data'!$I$28,0,10*ROW('Sanitation Data'!I165))="","",OFFSET('Sanitation Data'!$I$28,0,10*ROW('Sanitation Data'!I165)))</f>
        <v/>
      </c>
      <c r="DK171" s="353" t="str">
        <f ca="1">+IF(OFFSET('Sanitation Data'!$I$29,0,10*ROW('Sanitation Data'!I165))="","",OFFSET('Sanitation Data'!$I$29,0,10*ROW('Sanitation Data'!I165)))</f>
        <v/>
      </c>
      <c r="DL171" s="353" t="str">
        <f ca="1">+IF(OFFSET('Sanitation Data'!$I$30,0,10*ROW('Sanitation Data'!I165))="","",OFFSET('Sanitation Data'!$I$30,0,10*ROW('Sanitation Data'!I165)))</f>
        <v/>
      </c>
      <c r="DM171" s="353" t="str">
        <f ca="1">+IF(OFFSET('Sanitation Data'!$I$31,0,10*ROW('Sanitation Data'!I165))="","",OFFSET('Sanitation Data'!$I$31,0,10*ROW('Sanitation Data'!I165)))</f>
        <v/>
      </c>
      <c r="DN171" s="353" t="str">
        <f ca="1">+IF(OFFSET('Sanitation Data'!$I$32,0,10*ROW('Sanitation Data'!I165))="","",OFFSET('Sanitation Data'!$I$32,0,10*ROW('Sanitation Data'!I165)))</f>
        <v/>
      </c>
      <c r="DO171" s="353" t="str">
        <f ca="1">+IF(OFFSET('Hygiene Data'!$D$11,0,10*ROW('Hygiene Data'!D165))="","",OFFSET('Hygiene Data'!$D$11,0,10*ROW('Hygiene Data'!D165)))</f>
        <v/>
      </c>
      <c r="DP171" s="353" t="str">
        <f ca="1">+IF(OFFSET('Hygiene Data'!$D$12,0,10*ROW('Hygiene Data'!D165))="","",OFFSET('Hygiene Data'!$D$12,0,10*ROW('Hygiene Data'!D165)))</f>
        <v/>
      </c>
      <c r="DQ171" s="353" t="str">
        <f ca="1">+IF(OFFSET('Hygiene Data'!$D$13,0,10*ROW('Hygiene Data'!D165))="","",OFFSET('Hygiene Data'!$D$13,0,10*ROW('Hygiene Data'!D165)))</f>
        <v/>
      </c>
      <c r="DR171" s="353" t="str">
        <f ca="1">+IF(OFFSET('Hygiene Data'!$E$11,0,10*ROW('Hygiene Data'!E165))="","",OFFSET('Hygiene Data'!$E$11,0,10*ROW('Hygiene Data'!E165)))</f>
        <v/>
      </c>
      <c r="DS171" s="353" t="str">
        <f ca="1">+IF(OFFSET('Hygiene Data'!$E$12,0,10*ROW('Hygiene Data'!E165))="","",OFFSET('Hygiene Data'!$E$12,0,10*ROW('Hygiene Data'!E165)))</f>
        <v/>
      </c>
      <c r="DT171" s="353" t="str">
        <f ca="1">+IF(OFFSET('Hygiene Data'!$E$13,0,10*ROW('Hygiene Data'!E165))="","",OFFSET('Hygiene Data'!$E$13,0,10*ROW('Hygiene Data'!E165)))</f>
        <v/>
      </c>
      <c r="DU171" s="353" t="str">
        <f ca="1">+IF(OFFSET('Hygiene Data'!$F$11,0,10*ROW('Hygiene Data'!F165))="","",OFFSET('Hygiene Data'!$F$11,0,10*ROW('Hygiene Data'!F165)))</f>
        <v/>
      </c>
      <c r="DV171" s="353" t="str">
        <f ca="1">+IF(OFFSET('Hygiene Data'!$F$12,0,10*ROW('Hygiene Data'!F165))="","",OFFSET('Hygiene Data'!$F$12,0,10*ROW('Hygiene Data'!F165)))</f>
        <v/>
      </c>
      <c r="DW171" s="353" t="str">
        <f ca="1">+IF(OFFSET('Hygiene Data'!$F$13,0,10*ROW('Hygiene Data'!F165))="","",OFFSET('Hygiene Data'!$F$13,0,10*ROW('Hygiene Data'!F165)))</f>
        <v/>
      </c>
      <c r="DX171" s="353" t="str">
        <f ca="1">+IF(OFFSET('Hygiene Data'!$G$11,0,10*ROW('Hygiene Data'!G165))="","",OFFSET('Hygiene Data'!$G$11,0,10*ROW('Hygiene Data'!G165)))</f>
        <v/>
      </c>
      <c r="DY171" s="353" t="str">
        <f ca="1">+IF(OFFSET('Hygiene Data'!$G$12,0,10*ROW('Hygiene Data'!G165))="","",OFFSET('Hygiene Data'!$G$12,0,10*ROW('Hygiene Data'!G165)))</f>
        <v/>
      </c>
      <c r="DZ171" s="353" t="str">
        <f ca="1">+IF(OFFSET('Hygiene Data'!$G$13,0,10*ROW('Hygiene Data'!G165))="","",OFFSET('Hygiene Data'!$G$13,0,10*ROW('Hygiene Data'!G165)))</f>
        <v/>
      </c>
      <c r="EA171" s="353" t="str">
        <f ca="1">+IF(OFFSET('Hygiene Data'!$H$11,0,10*ROW('Hygiene Data'!H165))="","",OFFSET('Hygiene Data'!$H$11,0,10*ROW('Hygiene Data'!H165)))</f>
        <v/>
      </c>
      <c r="EB171" s="353" t="str">
        <f ca="1">+IF(OFFSET('Hygiene Data'!$H$12,0,10*ROW('Hygiene Data'!H165))="","",OFFSET('Hygiene Data'!$H$12,0,10*ROW('Hygiene Data'!H165)))</f>
        <v/>
      </c>
      <c r="EC171" s="353" t="str">
        <f ca="1">+IF(OFFSET('Hygiene Data'!$H$13,0,10*ROW('Hygiene Data'!H165))="","",OFFSET('Hygiene Data'!$H$13,0,10*ROW('Hygiene Data'!H165)))</f>
        <v/>
      </c>
      <c r="ED171" s="353" t="str">
        <f ca="1">+IF(OFFSET('Hygiene Data'!$I$11,0,10*ROW('Hygiene Data'!I165))="","",OFFSET('Hygiene Data'!$I$11,0,10*ROW('Hygiene Data'!I165)))</f>
        <v/>
      </c>
      <c r="EE171" s="353" t="str">
        <f ca="1">+IF(OFFSET('Hygiene Data'!$I$12,0,10*ROW('Hygiene Data'!I165))="","",OFFSET('Hygiene Data'!$I$12,0,10*ROW('Hygiene Data'!I165)))</f>
        <v/>
      </c>
      <c r="EF171" s="353" t="str">
        <f ca="1">+IF(OFFSET('Hygiene Data'!$I$13,0,10*ROW('Hygiene Data'!I165))="","",OFFSET('Hygiene Data'!$I$13,0,10*ROW('Hygiene Data'!I165)))</f>
        <v/>
      </c>
    </row>
    <row r="172" spans="1:136" x14ac:dyDescent="0.25">
      <c r="A172" s="462" t="str">
        <f ca="1">+IF(OFFSET('Water Data'!$B$2,0,10*ROW('Water Data'!E166))="","",OFFSET('Water Data'!$B$2,0,10*ROW('Water Data'!E166)))</f>
        <v/>
      </c>
      <c r="B172" s="46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89" t="str">
        <f t="shared" ca="1" si="2"/>
        <v/>
      </c>
      <c r="D172" s="49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6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3" t="str">
        <f ca="1">+IF(OFFSET('Water Data'!$D$27,0,10*ROW('Water Data'!D166))="","",OFFSET('Water Data'!$D$27,0,10*ROW('Water Data'!D166)))</f>
        <v/>
      </c>
      <c r="BT172" s="353" t="str">
        <f ca="1">+IF(OFFSET('Water Data'!$D$28,0,10*ROW('Water Data'!D166))="","",OFFSET('Water Data'!$D$28,0,10*ROW('Water Data'!D166)))</f>
        <v/>
      </c>
      <c r="BU172" s="353" t="str">
        <f ca="1">+IF(OFFSET('Water Data'!$D$29,0,10*ROW('Water Data'!D166))="","",OFFSET('Water Data'!$D$29,0,10*ROW('Water Data'!D166)))</f>
        <v/>
      </c>
      <c r="BV172" s="353" t="str">
        <f ca="1">+IF(OFFSET('Water Data'!$E$27,0,10*ROW('Water Data'!E166))="","",OFFSET('Water Data'!$E$27,0,10*ROW('Water Data'!E166)))</f>
        <v/>
      </c>
      <c r="BW172" s="353" t="str">
        <f ca="1">+IF(OFFSET('Water Data'!$E$28,0,10*ROW('Water Data'!E166))="","",OFFSET('Water Data'!$E$28,0,10*ROW('Water Data'!E166)))</f>
        <v/>
      </c>
      <c r="BX172" s="353" t="str">
        <f ca="1">+IF(OFFSET('Water Data'!$E$29,0,10*ROW('Water Data'!E166))="","",OFFSET('Water Data'!$E$29,0,10*ROW('Water Data'!E166)))</f>
        <v/>
      </c>
      <c r="BY172" s="353" t="str">
        <f ca="1">+IF(OFFSET('Water Data'!$F$27,0,10*ROW('Water Data'!F166))="","",OFFSET('Water Data'!$F$27,0,10*ROW('Water Data'!F166)))</f>
        <v/>
      </c>
      <c r="BZ172" s="353" t="str">
        <f ca="1">+IF(OFFSET('Water Data'!$F$28,0,10*ROW('Water Data'!F166))="","",OFFSET('Water Data'!$F$28,0,10*ROW('Water Data'!F166)))</f>
        <v/>
      </c>
      <c r="CA172" s="353" t="str">
        <f ca="1">+IF(OFFSET('Water Data'!$F$29,0,10*ROW('Water Data'!F166))="","",OFFSET('Water Data'!$F$29,0,10*ROW('Water Data'!F166)))</f>
        <v/>
      </c>
      <c r="CB172" s="353" t="str">
        <f ca="1">+IF(OFFSET('Water Data'!$G$27,0,10*ROW('Water Data'!G166))="","",OFFSET('Water Data'!$G$27,0,10*ROW('Water Data'!G166)))</f>
        <v/>
      </c>
      <c r="CC172" s="353" t="str">
        <f ca="1">+IF(OFFSET('Water Data'!$G$28,0,10*ROW('Water Data'!G166))="","",OFFSET('Water Data'!$G$28,0,10*ROW('Water Data'!G166)))</f>
        <v/>
      </c>
      <c r="CD172" s="353" t="str">
        <f ca="1">+IF(OFFSET('Water Data'!$G$29,0,10*ROW('Water Data'!G166))="","",OFFSET('Water Data'!$G$29,0,10*ROW('Water Data'!G166)))</f>
        <v/>
      </c>
      <c r="CE172" s="353" t="str">
        <f ca="1">+IF(OFFSET('Water Data'!$H$27,0,10*ROW('Water Data'!H166))="","",OFFSET('Water Data'!$H$27,0,10*ROW('Water Data'!H166)))</f>
        <v/>
      </c>
      <c r="CF172" s="353" t="str">
        <f ca="1">+IF(OFFSET('Water Data'!$H$28,0,10*ROW('Water Data'!H166))="","",OFFSET('Water Data'!$H$28,0,10*ROW('Water Data'!H166)))</f>
        <v/>
      </c>
      <c r="CG172" s="353" t="str">
        <f ca="1">+IF(OFFSET('Water Data'!$H$29,0,10*ROW('Water Data'!H166))="","",OFFSET('Water Data'!$H$29,0,10*ROW('Water Data'!H166)))</f>
        <v/>
      </c>
      <c r="CH172" s="353" t="str">
        <f ca="1">+IF(OFFSET('Water Data'!$I$27,0,10*ROW('Water Data'!I166))="","",OFFSET('Water Data'!$I$27,0,10*ROW('Water Data'!I166)))</f>
        <v/>
      </c>
      <c r="CI172" s="353" t="str">
        <f ca="1">+IF(OFFSET('Water Data'!$I$28,0,10*ROW('Water Data'!I166))="","",OFFSET('Water Data'!$I$28,0,10*ROW('Water Data'!I166)))</f>
        <v/>
      </c>
      <c r="CJ172" s="353" t="str">
        <f ca="1">+IF(OFFSET('Water Data'!$I$29,0,10*ROW('Water Data'!I166))="","",OFFSET('Water Data'!$I$29,0,10*ROW('Water Data'!I166)))</f>
        <v/>
      </c>
      <c r="CK172" s="353" t="str">
        <f ca="1">+IF(OFFSET('Sanitation Data'!$D$28,0,10*ROW('Sanitation Data'!D166))="","",OFFSET('Sanitation Data'!$D$28,0,10*ROW('Sanitation Data'!D166)))</f>
        <v/>
      </c>
      <c r="CL172" s="353" t="str">
        <f ca="1">+IF(OFFSET('Sanitation Data'!$D$29,0,10*ROW('Sanitation Data'!D166))="","",OFFSET('Sanitation Data'!$D$29,0,10*ROW('Sanitation Data'!D166)))</f>
        <v/>
      </c>
      <c r="CM172" s="353" t="str">
        <f ca="1">+IF(OFFSET('Sanitation Data'!$D$30,0,10*ROW('Sanitation Data'!D166))="","",OFFSET('Sanitation Data'!$D$30,0,10*ROW('Sanitation Data'!D166)))</f>
        <v/>
      </c>
      <c r="CN172" s="353" t="str">
        <f ca="1">+IF(OFFSET('Sanitation Data'!$D$31,0,10*ROW('Sanitation Data'!D166))="","",OFFSET('Sanitation Data'!$D$31,0,10*ROW('Sanitation Data'!D166)))</f>
        <v/>
      </c>
      <c r="CO172" s="353" t="str">
        <f ca="1">+IF(OFFSET('Sanitation Data'!$D$32,0,10*ROW('Sanitation Data'!D166))="","",OFFSET('Sanitation Data'!$D$32,0,10*ROW('Sanitation Data'!D166)))</f>
        <v/>
      </c>
      <c r="CP172" s="353" t="str">
        <f ca="1">+IF(OFFSET('Sanitation Data'!$E$28,0,10*ROW('Sanitation Data'!E166))="","",OFFSET('Sanitation Data'!$E$28,0,10*ROW('Sanitation Data'!E166)))</f>
        <v/>
      </c>
      <c r="CQ172" s="353" t="str">
        <f ca="1">+IF(OFFSET('Sanitation Data'!$E$29,0,10*ROW('Sanitation Data'!E166))="","",OFFSET('Sanitation Data'!$E$29,0,10*ROW('Sanitation Data'!E166)))</f>
        <v/>
      </c>
      <c r="CR172" s="353" t="str">
        <f ca="1">+IF(OFFSET('Sanitation Data'!$E$30,0,10*ROW('Sanitation Data'!E166))="","",OFFSET('Sanitation Data'!$E$30,0,10*ROW('Sanitation Data'!E166)))</f>
        <v/>
      </c>
      <c r="CS172" s="353" t="str">
        <f ca="1">+IF(OFFSET('Sanitation Data'!$E$31,0,10*ROW('Sanitation Data'!E166))="","",OFFSET('Sanitation Data'!$E$31,0,10*ROW('Sanitation Data'!E166)))</f>
        <v/>
      </c>
      <c r="CT172" s="353" t="str">
        <f ca="1">+IF(OFFSET('Sanitation Data'!$E$32,0,10*ROW('Sanitation Data'!E166))="","",OFFSET('Sanitation Data'!$E$32,0,10*ROW('Sanitation Data'!E166)))</f>
        <v/>
      </c>
      <c r="CU172" s="353" t="str">
        <f ca="1">+IF(OFFSET('Sanitation Data'!$F$28,0,10*ROW('Sanitation Data'!F166))="","",OFFSET('Sanitation Data'!$F$28,0,10*ROW('Sanitation Data'!F166)))</f>
        <v/>
      </c>
      <c r="CV172" s="353" t="str">
        <f ca="1">+IF(OFFSET('Sanitation Data'!$F$29,0,10*ROW('Sanitation Data'!F166))="","",OFFSET('Sanitation Data'!$F$29,0,10*ROW('Sanitation Data'!F166)))</f>
        <v/>
      </c>
      <c r="CW172" s="353" t="str">
        <f ca="1">+IF(OFFSET('Sanitation Data'!$F$30,0,10*ROW('Sanitation Data'!F166))="","",OFFSET('Sanitation Data'!$F$30,0,10*ROW('Sanitation Data'!F166)))</f>
        <v/>
      </c>
      <c r="CX172" s="353" t="str">
        <f ca="1">+IF(OFFSET('Sanitation Data'!$F$31,0,10*ROW('Sanitation Data'!F166))="","",OFFSET('Sanitation Data'!$F$31,0,10*ROW('Sanitation Data'!F166)))</f>
        <v/>
      </c>
      <c r="CY172" s="353" t="str">
        <f ca="1">+IF(OFFSET('Sanitation Data'!$F$32,0,10*ROW('Sanitation Data'!F166))="","",OFFSET('Sanitation Data'!$F$32,0,10*ROW('Sanitation Data'!F166)))</f>
        <v/>
      </c>
      <c r="CZ172" s="353" t="str">
        <f ca="1">+IF(OFFSET('Sanitation Data'!$G$28,0,10*ROW('Sanitation Data'!G166))="","",OFFSET('Sanitation Data'!$G$28,0,10*ROW('Sanitation Data'!G166)))</f>
        <v/>
      </c>
      <c r="DA172" s="353" t="str">
        <f ca="1">+IF(OFFSET('Sanitation Data'!$G$29,0,10*ROW('Sanitation Data'!G166))="","",OFFSET('Sanitation Data'!$G$29,0,10*ROW('Sanitation Data'!G166)))</f>
        <v/>
      </c>
      <c r="DB172" s="353" t="str">
        <f ca="1">+IF(OFFSET('Sanitation Data'!$G$30,0,10*ROW('Sanitation Data'!G166))="","",OFFSET('Sanitation Data'!$G$30,0,10*ROW('Sanitation Data'!G166)))</f>
        <v/>
      </c>
      <c r="DC172" s="353" t="str">
        <f ca="1">+IF(OFFSET('Sanitation Data'!$G$31,0,10*ROW('Sanitation Data'!G166))="","",OFFSET('Sanitation Data'!$G$31,0,10*ROW('Sanitation Data'!G166)))</f>
        <v/>
      </c>
      <c r="DD172" s="353" t="str">
        <f ca="1">+IF(OFFSET('Sanitation Data'!$G$32,0,10*ROW('Sanitation Data'!G166))="","",OFFSET('Sanitation Data'!$G$32,0,10*ROW('Sanitation Data'!G166)))</f>
        <v/>
      </c>
      <c r="DE172" s="353" t="str">
        <f ca="1">+IF(OFFSET('Sanitation Data'!$H$28,0,10*ROW('Sanitation Data'!H166))="","",OFFSET('Sanitation Data'!$H$28,0,10*ROW('Sanitation Data'!H166)))</f>
        <v/>
      </c>
      <c r="DF172" s="353" t="str">
        <f ca="1">+IF(OFFSET('Sanitation Data'!$H$29,0,10*ROW('Sanitation Data'!H166))="","",OFFSET('Sanitation Data'!$H$29,0,10*ROW('Sanitation Data'!H166)))</f>
        <v/>
      </c>
      <c r="DG172" s="353" t="str">
        <f ca="1">+IF(OFFSET('Sanitation Data'!$H$30,0,10*ROW('Sanitation Data'!H166))="","",OFFSET('Sanitation Data'!$H$30,0,10*ROW('Sanitation Data'!H166)))</f>
        <v/>
      </c>
      <c r="DH172" s="353" t="str">
        <f ca="1">+IF(OFFSET('Sanitation Data'!$H$31,0,10*ROW('Sanitation Data'!H166))="","",OFFSET('Sanitation Data'!$H$31,0,10*ROW('Sanitation Data'!H166)))</f>
        <v/>
      </c>
      <c r="DI172" s="353" t="str">
        <f ca="1">+IF(OFFSET('Sanitation Data'!$H$32,0,10*ROW('Sanitation Data'!H166))="","",OFFSET('Sanitation Data'!$H$32,0,10*ROW('Sanitation Data'!H166)))</f>
        <v/>
      </c>
      <c r="DJ172" s="353" t="str">
        <f ca="1">+IF(OFFSET('Sanitation Data'!$I$28,0,10*ROW('Sanitation Data'!I166))="","",OFFSET('Sanitation Data'!$I$28,0,10*ROW('Sanitation Data'!I166)))</f>
        <v/>
      </c>
      <c r="DK172" s="353" t="str">
        <f ca="1">+IF(OFFSET('Sanitation Data'!$I$29,0,10*ROW('Sanitation Data'!I166))="","",OFFSET('Sanitation Data'!$I$29,0,10*ROW('Sanitation Data'!I166)))</f>
        <v/>
      </c>
      <c r="DL172" s="353" t="str">
        <f ca="1">+IF(OFFSET('Sanitation Data'!$I$30,0,10*ROW('Sanitation Data'!I166))="","",OFFSET('Sanitation Data'!$I$30,0,10*ROW('Sanitation Data'!I166)))</f>
        <v/>
      </c>
      <c r="DM172" s="353" t="str">
        <f ca="1">+IF(OFFSET('Sanitation Data'!$I$31,0,10*ROW('Sanitation Data'!I166))="","",OFFSET('Sanitation Data'!$I$31,0,10*ROW('Sanitation Data'!I166)))</f>
        <v/>
      </c>
      <c r="DN172" s="353" t="str">
        <f ca="1">+IF(OFFSET('Sanitation Data'!$I$32,0,10*ROW('Sanitation Data'!I166))="","",OFFSET('Sanitation Data'!$I$32,0,10*ROW('Sanitation Data'!I166)))</f>
        <v/>
      </c>
      <c r="DO172" s="353" t="str">
        <f ca="1">+IF(OFFSET('Hygiene Data'!$D$11,0,10*ROW('Hygiene Data'!D166))="","",OFFSET('Hygiene Data'!$D$11,0,10*ROW('Hygiene Data'!D166)))</f>
        <v/>
      </c>
      <c r="DP172" s="353" t="str">
        <f ca="1">+IF(OFFSET('Hygiene Data'!$D$12,0,10*ROW('Hygiene Data'!D166))="","",OFFSET('Hygiene Data'!$D$12,0,10*ROW('Hygiene Data'!D166)))</f>
        <v/>
      </c>
      <c r="DQ172" s="353" t="str">
        <f ca="1">+IF(OFFSET('Hygiene Data'!$D$13,0,10*ROW('Hygiene Data'!D166))="","",OFFSET('Hygiene Data'!$D$13,0,10*ROW('Hygiene Data'!D166)))</f>
        <v/>
      </c>
      <c r="DR172" s="353" t="str">
        <f ca="1">+IF(OFFSET('Hygiene Data'!$E$11,0,10*ROW('Hygiene Data'!E166))="","",OFFSET('Hygiene Data'!$E$11,0,10*ROW('Hygiene Data'!E166)))</f>
        <v/>
      </c>
      <c r="DS172" s="353" t="str">
        <f ca="1">+IF(OFFSET('Hygiene Data'!$E$12,0,10*ROW('Hygiene Data'!E166))="","",OFFSET('Hygiene Data'!$E$12,0,10*ROW('Hygiene Data'!E166)))</f>
        <v/>
      </c>
      <c r="DT172" s="353" t="str">
        <f ca="1">+IF(OFFSET('Hygiene Data'!$E$13,0,10*ROW('Hygiene Data'!E166))="","",OFFSET('Hygiene Data'!$E$13,0,10*ROW('Hygiene Data'!E166)))</f>
        <v/>
      </c>
      <c r="DU172" s="353" t="str">
        <f ca="1">+IF(OFFSET('Hygiene Data'!$F$11,0,10*ROW('Hygiene Data'!F166))="","",OFFSET('Hygiene Data'!$F$11,0,10*ROW('Hygiene Data'!F166)))</f>
        <v/>
      </c>
      <c r="DV172" s="353" t="str">
        <f ca="1">+IF(OFFSET('Hygiene Data'!$F$12,0,10*ROW('Hygiene Data'!F166))="","",OFFSET('Hygiene Data'!$F$12,0,10*ROW('Hygiene Data'!F166)))</f>
        <v/>
      </c>
      <c r="DW172" s="353" t="str">
        <f ca="1">+IF(OFFSET('Hygiene Data'!$F$13,0,10*ROW('Hygiene Data'!F166))="","",OFFSET('Hygiene Data'!$F$13,0,10*ROW('Hygiene Data'!F166)))</f>
        <v/>
      </c>
      <c r="DX172" s="353" t="str">
        <f ca="1">+IF(OFFSET('Hygiene Data'!$G$11,0,10*ROW('Hygiene Data'!G166))="","",OFFSET('Hygiene Data'!$G$11,0,10*ROW('Hygiene Data'!G166)))</f>
        <v/>
      </c>
      <c r="DY172" s="353" t="str">
        <f ca="1">+IF(OFFSET('Hygiene Data'!$G$12,0,10*ROW('Hygiene Data'!G166))="","",OFFSET('Hygiene Data'!$G$12,0,10*ROW('Hygiene Data'!G166)))</f>
        <v/>
      </c>
      <c r="DZ172" s="353" t="str">
        <f ca="1">+IF(OFFSET('Hygiene Data'!$G$13,0,10*ROW('Hygiene Data'!G166))="","",OFFSET('Hygiene Data'!$G$13,0,10*ROW('Hygiene Data'!G166)))</f>
        <v/>
      </c>
      <c r="EA172" s="353" t="str">
        <f ca="1">+IF(OFFSET('Hygiene Data'!$H$11,0,10*ROW('Hygiene Data'!H166))="","",OFFSET('Hygiene Data'!$H$11,0,10*ROW('Hygiene Data'!H166)))</f>
        <v/>
      </c>
      <c r="EB172" s="353" t="str">
        <f ca="1">+IF(OFFSET('Hygiene Data'!$H$12,0,10*ROW('Hygiene Data'!H166))="","",OFFSET('Hygiene Data'!$H$12,0,10*ROW('Hygiene Data'!H166)))</f>
        <v/>
      </c>
      <c r="EC172" s="353" t="str">
        <f ca="1">+IF(OFFSET('Hygiene Data'!$H$13,0,10*ROW('Hygiene Data'!H166))="","",OFFSET('Hygiene Data'!$H$13,0,10*ROW('Hygiene Data'!H166)))</f>
        <v/>
      </c>
      <c r="ED172" s="353" t="str">
        <f ca="1">+IF(OFFSET('Hygiene Data'!$I$11,0,10*ROW('Hygiene Data'!I166))="","",OFFSET('Hygiene Data'!$I$11,0,10*ROW('Hygiene Data'!I166)))</f>
        <v/>
      </c>
      <c r="EE172" s="353" t="str">
        <f ca="1">+IF(OFFSET('Hygiene Data'!$I$12,0,10*ROW('Hygiene Data'!I166))="","",OFFSET('Hygiene Data'!$I$12,0,10*ROW('Hygiene Data'!I166)))</f>
        <v/>
      </c>
      <c r="EF172" s="353" t="str">
        <f ca="1">+IF(OFFSET('Hygiene Data'!$I$13,0,10*ROW('Hygiene Data'!I166))="","",OFFSET('Hygiene Data'!$I$13,0,10*ROW('Hygiene Data'!I166)))</f>
        <v/>
      </c>
    </row>
    <row r="173" spans="1:136" x14ac:dyDescent="0.25">
      <c r="A173" s="462" t="str">
        <f ca="1">+IF(OFFSET('Water Data'!$B$2,0,10*ROW('Water Data'!E167))="","",OFFSET('Water Data'!$B$2,0,10*ROW('Water Data'!E167)))</f>
        <v/>
      </c>
      <c r="B173" s="46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89" t="str">
        <f t="shared" ca="1" si="2"/>
        <v/>
      </c>
      <c r="D173" s="49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6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3" t="str">
        <f ca="1">+IF(OFFSET('Water Data'!$D$27,0,10*ROW('Water Data'!D167))="","",OFFSET('Water Data'!$D$27,0,10*ROW('Water Data'!D167)))</f>
        <v/>
      </c>
      <c r="BT173" s="353" t="str">
        <f ca="1">+IF(OFFSET('Water Data'!$D$28,0,10*ROW('Water Data'!D167))="","",OFFSET('Water Data'!$D$28,0,10*ROW('Water Data'!D167)))</f>
        <v/>
      </c>
      <c r="BU173" s="353" t="str">
        <f ca="1">+IF(OFFSET('Water Data'!$D$29,0,10*ROW('Water Data'!D167))="","",OFFSET('Water Data'!$D$29,0,10*ROW('Water Data'!D167)))</f>
        <v/>
      </c>
      <c r="BV173" s="353" t="str">
        <f ca="1">+IF(OFFSET('Water Data'!$E$27,0,10*ROW('Water Data'!E167))="","",OFFSET('Water Data'!$E$27,0,10*ROW('Water Data'!E167)))</f>
        <v/>
      </c>
      <c r="BW173" s="353" t="str">
        <f ca="1">+IF(OFFSET('Water Data'!$E$28,0,10*ROW('Water Data'!E167))="","",OFFSET('Water Data'!$E$28,0,10*ROW('Water Data'!E167)))</f>
        <v/>
      </c>
      <c r="BX173" s="353" t="str">
        <f ca="1">+IF(OFFSET('Water Data'!$E$29,0,10*ROW('Water Data'!E167))="","",OFFSET('Water Data'!$E$29,0,10*ROW('Water Data'!E167)))</f>
        <v/>
      </c>
      <c r="BY173" s="353" t="str">
        <f ca="1">+IF(OFFSET('Water Data'!$F$27,0,10*ROW('Water Data'!F167))="","",OFFSET('Water Data'!$F$27,0,10*ROW('Water Data'!F167)))</f>
        <v/>
      </c>
      <c r="BZ173" s="353" t="str">
        <f ca="1">+IF(OFFSET('Water Data'!$F$28,0,10*ROW('Water Data'!F167))="","",OFFSET('Water Data'!$F$28,0,10*ROW('Water Data'!F167)))</f>
        <v/>
      </c>
      <c r="CA173" s="353" t="str">
        <f ca="1">+IF(OFFSET('Water Data'!$F$29,0,10*ROW('Water Data'!F167))="","",OFFSET('Water Data'!$F$29,0,10*ROW('Water Data'!F167)))</f>
        <v/>
      </c>
      <c r="CB173" s="353" t="str">
        <f ca="1">+IF(OFFSET('Water Data'!$G$27,0,10*ROW('Water Data'!G167))="","",OFFSET('Water Data'!$G$27,0,10*ROW('Water Data'!G167)))</f>
        <v/>
      </c>
      <c r="CC173" s="353" t="str">
        <f ca="1">+IF(OFFSET('Water Data'!$G$28,0,10*ROW('Water Data'!G167))="","",OFFSET('Water Data'!$G$28,0,10*ROW('Water Data'!G167)))</f>
        <v/>
      </c>
      <c r="CD173" s="353" t="str">
        <f ca="1">+IF(OFFSET('Water Data'!$G$29,0,10*ROW('Water Data'!G167))="","",OFFSET('Water Data'!$G$29,0,10*ROW('Water Data'!G167)))</f>
        <v/>
      </c>
      <c r="CE173" s="353" t="str">
        <f ca="1">+IF(OFFSET('Water Data'!$H$27,0,10*ROW('Water Data'!H167))="","",OFFSET('Water Data'!$H$27,0,10*ROW('Water Data'!H167)))</f>
        <v/>
      </c>
      <c r="CF173" s="353" t="str">
        <f ca="1">+IF(OFFSET('Water Data'!$H$28,0,10*ROW('Water Data'!H167))="","",OFFSET('Water Data'!$H$28,0,10*ROW('Water Data'!H167)))</f>
        <v/>
      </c>
      <c r="CG173" s="353" t="str">
        <f ca="1">+IF(OFFSET('Water Data'!$H$29,0,10*ROW('Water Data'!H167))="","",OFFSET('Water Data'!$H$29,0,10*ROW('Water Data'!H167)))</f>
        <v/>
      </c>
      <c r="CH173" s="353" t="str">
        <f ca="1">+IF(OFFSET('Water Data'!$I$27,0,10*ROW('Water Data'!I167))="","",OFFSET('Water Data'!$I$27,0,10*ROW('Water Data'!I167)))</f>
        <v/>
      </c>
      <c r="CI173" s="353" t="str">
        <f ca="1">+IF(OFFSET('Water Data'!$I$28,0,10*ROW('Water Data'!I167))="","",OFFSET('Water Data'!$I$28,0,10*ROW('Water Data'!I167)))</f>
        <v/>
      </c>
      <c r="CJ173" s="353" t="str">
        <f ca="1">+IF(OFFSET('Water Data'!$I$29,0,10*ROW('Water Data'!I167))="","",OFFSET('Water Data'!$I$29,0,10*ROW('Water Data'!I167)))</f>
        <v/>
      </c>
      <c r="CK173" s="353" t="str">
        <f ca="1">+IF(OFFSET('Sanitation Data'!$D$28,0,10*ROW('Sanitation Data'!D167))="","",OFFSET('Sanitation Data'!$D$28,0,10*ROW('Sanitation Data'!D167)))</f>
        <v/>
      </c>
      <c r="CL173" s="353" t="str">
        <f ca="1">+IF(OFFSET('Sanitation Data'!$D$29,0,10*ROW('Sanitation Data'!D167))="","",OFFSET('Sanitation Data'!$D$29,0,10*ROW('Sanitation Data'!D167)))</f>
        <v/>
      </c>
      <c r="CM173" s="353" t="str">
        <f ca="1">+IF(OFFSET('Sanitation Data'!$D$30,0,10*ROW('Sanitation Data'!D167))="","",OFFSET('Sanitation Data'!$D$30,0,10*ROW('Sanitation Data'!D167)))</f>
        <v/>
      </c>
      <c r="CN173" s="353" t="str">
        <f ca="1">+IF(OFFSET('Sanitation Data'!$D$31,0,10*ROW('Sanitation Data'!D167))="","",OFFSET('Sanitation Data'!$D$31,0,10*ROW('Sanitation Data'!D167)))</f>
        <v/>
      </c>
      <c r="CO173" s="353" t="str">
        <f ca="1">+IF(OFFSET('Sanitation Data'!$D$32,0,10*ROW('Sanitation Data'!D167))="","",OFFSET('Sanitation Data'!$D$32,0,10*ROW('Sanitation Data'!D167)))</f>
        <v/>
      </c>
      <c r="CP173" s="353" t="str">
        <f ca="1">+IF(OFFSET('Sanitation Data'!$E$28,0,10*ROW('Sanitation Data'!E167))="","",OFFSET('Sanitation Data'!$E$28,0,10*ROW('Sanitation Data'!E167)))</f>
        <v/>
      </c>
      <c r="CQ173" s="353" t="str">
        <f ca="1">+IF(OFFSET('Sanitation Data'!$E$29,0,10*ROW('Sanitation Data'!E167))="","",OFFSET('Sanitation Data'!$E$29,0,10*ROW('Sanitation Data'!E167)))</f>
        <v/>
      </c>
      <c r="CR173" s="353" t="str">
        <f ca="1">+IF(OFFSET('Sanitation Data'!$E$30,0,10*ROW('Sanitation Data'!E167))="","",OFFSET('Sanitation Data'!$E$30,0,10*ROW('Sanitation Data'!E167)))</f>
        <v/>
      </c>
      <c r="CS173" s="353" t="str">
        <f ca="1">+IF(OFFSET('Sanitation Data'!$E$31,0,10*ROW('Sanitation Data'!E167))="","",OFFSET('Sanitation Data'!$E$31,0,10*ROW('Sanitation Data'!E167)))</f>
        <v/>
      </c>
      <c r="CT173" s="353" t="str">
        <f ca="1">+IF(OFFSET('Sanitation Data'!$E$32,0,10*ROW('Sanitation Data'!E167))="","",OFFSET('Sanitation Data'!$E$32,0,10*ROW('Sanitation Data'!E167)))</f>
        <v/>
      </c>
      <c r="CU173" s="353" t="str">
        <f ca="1">+IF(OFFSET('Sanitation Data'!$F$28,0,10*ROW('Sanitation Data'!F167))="","",OFFSET('Sanitation Data'!$F$28,0,10*ROW('Sanitation Data'!F167)))</f>
        <v/>
      </c>
      <c r="CV173" s="353" t="str">
        <f ca="1">+IF(OFFSET('Sanitation Data'!$F$29,0,10*ROW('Sanitation Data'!F167))="","",OFFSET('Sanitation Data'!$F$29,0,10*ROW('Sanitation Data'!F167)))</f>
        <v/>
      </c>
      <c r="CW173" s="353" t="str">
        <f ca="1">+IF(OFFSET('Sanitation Data'!$F$30,0,10*ROW('Sanitation Data'!F167))="","",OFFSET('Sanitation Data'!$F$30,0,10*ROW('Sanitation Data'!F167)))</f>
        <v/>
      </c>
      <c r="CX173" s="353" t="str">
        <f ca="1">+IF(OFFSET('Sanitation Data'!$F$31,0,10*ROW('Sanitation Data'!F167))="","",OFFSET('Sanitation Data'!$F$31,0,10*ROW('Sanitation Data'!F167)))</f>
        <v/>
      </c>
      <c r="CY173" s="353" t="str">
        <f ca="1">+IF(OFFSET('Sanitation Data'!$F$32,0,10*ROW('Sanitation Data'!F167))="","",OFFSET('Sanitation Data'!$F$32,0,10*ROW('Sanitation Data'!F167)))</f>
        <v/>
      </c>
      <c r="CZ173" s="353" t="str">
        <f ca="1">+IF(OFFSET('Sanitation Data'!$G$28,0,10*ROW('Sanitation Data'!G167))="","",OFFSET('Sanitation Data'!$G$28,0,10*ROW('Sanitation Data'!G167)))</f>
        <v/>
      </c>
      <c r="DA173" s="353" t="str">
        <f ca="1">+IF(OFFSET('Sanitation Data'!$G$29,0,10*ROW('Sanitation Data'!G167))="","",OFFSET('Sanitation Data'!$G$29,0,10*ROW('Sanitation Data'!G167)))</f>
        <v/>
      </c>
      <c r="DB173" s="353" t="str">
        <f ca="1">+IF(OFFSET('Sanitation Data'!$G$30,0,10*ROW('Sanitation Data'!G167))="","",OFFSET('Sanitation Data'!$G$30,0,10*ROW('Sanitation Data'!G167)))</f>
        <v/>
      </c>
      <c r="DC173" s="353" t="str">
        <f ca="1">+IF(OFFSET('Sanitation Data'!$G$31,0,10*ROW('Sanitation Data'!G167))="","",OFFSET('Sanitation Data'!$G$31,0,10*ROW('Sanitation Data'!G167)))</f>
        <v/>
      </c>
      <c r="DD173" s="353" t="str">
        <f ca="1">+IF(OFFSET('Sanitation Data'!$G$32,0,10*ROW('Sanitation Data'!G167))="","",OFFSET('Sanitation Data'!$G$32,0,10*ROW('Sanitation Data'!G167)))</f>
        <v/>
      </c>
      <c r="DE173" s="353" t="str">
        <f ca="1">+IF(OFFSET('Sanitation Data'!$H$28,0,10*ROW('Sanitation Data'!H167))="","",OFFSET('Sanitation Data'!$H$28,0,10*ROW('Sanitation Data'!H167)))</f>
        <v/>
      </c>
      <c r="DF173" s="353" t="str">
        <f ca="1">+IF(OFFSET('Sanitation Data'!$H$29,0,10*ROW('Sanitation Data'!H167))="","",OFFSET('Sanitation Data'!$H$29,0,10*ROW('Sanitation Data'!H167)))</f>
        <v/>
      </c>
      <c r="DG173" s="353" t="str">
        <f ca="1">+IF(OFFSET('Sanitation Data'!$H$30,0,10*ROW('Sanitation Data'!H167))="","",OFFSET('Sanitation Data'!$H$30,0,10*ROW('Sanitation Data'!H167)))</f>
        <v/>
      </c>
      <c r="DH173" s="353" t="str">
        <f ca="1">+IF(OFFSET('Sanitation Data'!$H$31,0,10*ROW('Sanitation Data'!H167))="","",OFFSET('Sanitation Data'!$H$31,0,10*ROW('Sanitation Data'!H167)))</f>
        <v/>
      </c>
      <c r="DI173" s="353" t="str">
        <f ca="1">+IF(OFFSET('Sanitation Data'!$H$32,0,10*ROW('Sanitation Data'!H167))="","",OFFSET('Sanitation Data'!$H$32,0,10*ROW('Sanitation Data'!H167)))</f>
        <v/>
      </c>
      <c r="DJ173" s="353" t="str">
        <f ca="1">+IF(OFFSET('Sanitation Data'!$I$28,0,10*ROW('Sanitation Data'!I167))="","",OFFSET('Sanitation Data'!$I$28,0,10*ROW('Sanitation Data'!I167)))</f>
        <v/>
      </c>
      <c r="DK173" s="353" t="str">
        <f ca="1">+IF(OFFSET('Sanitation Data'!$I$29,0,10*ROW('Sanitation Data'!I167))="","",OFFSET('Sanitation Data'!$I$29,0,10*ROW('Sanitation Data'!I167)))</f>
        <v/>
      </c>
      <c r="DL173" s="353" t="str">
        <f ca="1">+IF(OFFSET('Sanitation Data'!$I$30,0,10*ROW('Sanitation Data'!I167))="","",OFFSET('Sanitation Data'!$I$30,0,10*ROW('Sanitation Data'!I167)))</f>
        <v/>
      </c>
      <c r="DM173" s="353" t="str">
        <f ca="1">+IF(OFFSET('Sanitation Data'!$I$31,0,10*ROW('Sanitation Data'!I167))="","",OFFSET('Sanitation Data'!$I$31,0,10*ROW('Sanitation Data'!I167)))</f>
        <v/>
      </c>
      <c r="DN173" s="353" t="str">
        <f ca="1">+IF(OFFSET('Sanitation Data'!$I$32,0,10*ROW('Sanitation Data'!I167))="","",OFFSET('Sanitation Data'!$I$32,0,10*ROW('Sanitation Data'!I167)))</f>
        <v/>
      </c>
      <c r="DO173" s="353" t="str">
        <f ca="1">+IF(OFFSET('Hygiene Data'!$D$11,0,10*ROW('Hygiene Data'!D167))="","",OFFSET('Hygiene Data'!$D$11,0,10*ROW('Hygiene Data'!D167)))</f>
        <v/>
      </c>
      <c r="DP173" s="353" t="str">
        <f ca="1">+IF(OFFSET('Hygiene Data'!$D$12,0,10*ROW('Hygiene Data'!D167))="","",OFFSET('Hygiene Data'!$D$12,0,10*ROW('Hygiene Data'!D167)))</f>
        <v/>
      </c>
      <c r="DQ173" s="353" t="str">
        <f ca="1">+IF(OFFSET('Hygiene Data'!$D$13,0,10*ROW('Hygiene Data'!D167))="","",OFFSET('Hygiene Data'!$D$13,0,10*ROW('Hygiene Data'!D167)))</f>
        <v/>
      </c>
      <c r="DR173" s="353" t="str">
        <f ca="1">+IF(OFFSET('Hygiene Data'!$E$11,0,10*ROW('Hygiene Data'!E167))="","",OFFSET('Hygiene Data'!$E$11,0,10*ROW('Hygiene Data'!E167)))</f>
        <v/>
      </c>
      <c r="DS173" s="353" t="str">
        <f ca="1">+IF(OFFSET('Hygiene Data'!$E$12,0,10*ROW('Hygiene Data'!E167))="","",OFFSET('Hygiene Data'!$E$12,0,10*ROW('Hygiene Data'!E167)))</f>
        <v/>
      </c>
      <c r="DT173" s="353" t="str">
        <f ca="1">+IF(OFFSET('Hygiene Data'!$E$13,0,10*ROW('Hygiene Data'!E167))="","",OFFSET('Hygiene Data'!$E$13,0,10*ROW('Hygiene Data'!E167)))</f>
        <v/>
      </c>
      <c r="DU173" s="353" t="str">
        <f ca="1">+IF(OFFSET('Hygiene Data'!$F$11,0,10*ROW('Hygiene Data'!F167))="","",OFFSET('Hygiene Data'!$F$11,0,10*ROW('Hygiene Data'!F167)))</f>
        <v/>
      </c>
      <c r="DV173" s="353" t="str">
        <f ca="1">+IF(OFFSET('Hygiene Data'!$F$12,0,10*ROW('Hygiene Data'!F167))="","",OFFSET('Hygiene Data'!$F$12,0,10*ROW('Hygiene Data'!F167)))</f>
        <v/>
      </c>
      <c r="DW173" s="353" t="str">
        <f ca="1">+IF(OFFSET('Hygiene Data'!$F$13,0,10*ROW('Hygiene Data'!F167))="","",OFFSET('Hygiene Data'!$F$13,0,10*ROW('Hygiene Data'!F167)))</f>
        <v/>
      </c>
      <c r="DX173" s="353" t="str">
        <f ca="1">+IF(OFFSET('Hygiene Data'!$G$11,0,10*ROW('Hygiene Data'!G167))="","",OFFSET('Hygiene Data'!$G$11,0,10*ROW('Hygiene Data'!G167)))</f>
        <v/>
      </c>
      <c r="DY173" s="353" t="str">
        <f ca="1">+IF(OFFSET('Hygiene Data'!$G$12,0,10*ROW('Hygiene Data'!G167))="","",OFFSET('Hygiene Data'!$G$12,0,10*ROW('Hygiene Data'!G167)))</f>
        <v/>
      </c>
      <c r="DZ173" s="353" t="str">
        <f ca="1">+IF(OFFSET('Hygiene Data'!$G$13,0,10*ROW('Hygiene Data'!G167))="","",OFFSET('Hygiene Data'!$G$13,0,10*ROW('Hygiene Data'!G167)))</f>
        <v/>
      </c>
      <c r="EA173" s="353" t="str">
        <f ca="1">+IF(OFFSET('Hygiene Data'!$H$11,0,10*ROW('Hygiene Data'!H167))="","",OFFSET('Hygiene Data'!$H$11,0,10*ROW('Hygiene Data'!H167)))</f>
        <v/>
      </c>
      <c r="EB173" s="353" t="str">
        <f ca="1">+IF(OFFSET('Hygiene Data'!$H$12,0,10*ROW('Hygiene Data'!H167))="","",OFFSET('Hygiene Data'!$H$12,0,10*ROW('Hygiene Data'!H167)))</f>
        <v/>
      </c>
      <c r="EC173" s="353" t="str">
        <f ca="1">+IF(OFFSET('Hygiene Data'!$H$13,0,10*ROW('Hygiene Data'!H167))="","",OFFSET('Hygiene Data'!$H$13,0,10*ROW('Hygiene Data'!H167)))</f>
        <v/>
      </c>
      <c r="ED173" s="353" t="str">
        <f ca="1">+IF(OFFSET('Hygiene Data'!$I$11,0,10*ROW('Hygiene Data'!I167))="","",OFFSET('Hygiene Data'!$I$11,0,10*ROW('Hygiene Data'!I167)))</f>
        <v/>
      </c>
      <c r="EE173" s="353" t="str">
        <f ca="1">+IF(OFFSET('Hygiene Data'!$I$12,0,10*ROW('Hygiene Data'!I167))="","",OFFSET('Hygiene Data'!$I$12,0,10*ROW('Hygiene Data'!I167)))</f>
        <v/>
      </c>
      <c r="EF173" s="353" t="str">
        <f ca="1">+IF(OFFSET('Hygiene Data'!$I$13,0,10*ROW('Hygiene Data'!I167))="","",OFFSET('Hygiene Data'!$I$13,0,10*ROW('Hygiene Data'!I167)))</f>
        <v/>
      </c>
    </row>
    <row r="174" spans="1:136" x14ac:dyDescent="0.25">
      <c r="A174" s="462" t="str">
        <f ca="1">+IF(OFFSET('Water Data'!$B$2,0,10*ROW('Water Data'!E168))="","",OFFSET('Water Data'!$B$2,0,10*ROW('Water Data'!E168)))</f>
        <v/>
      </c>
      <c r="B174" s="46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89" t="str">
        <f t="shared" ca="1" si="2"/>
        <v/>
      </c>
      <c r="D174" s="49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6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3" t="str">
        <f ca="1">+IF(OFFSET('Water Data'!$D$27,0,10*ROW('Water Data'!D168))="","",OFFSET('Water Data'!$D$27,0,10*ROW('Water Data'!D168)))</f>
        <v/>
      </c>
      <c r="BT174" s="353" t="str">
        <f ca="1">+IF(OFFSET('Water Data'!$D$28,0,10*ROW('Water Data'!D168))="","",OFFSET('Water Data'!$D$28,0,10*ROW('Water Data'!D168)))</f>
        <v/>
      </c>
      <c r="BU174" s="353" t="str">
        <f ca="1">+IF(OFFSET('Water Data'!$D$29,0,10*ROW('Water Data'!D168))="","",OFFSET('Water Data'!$D$29,0,10*ROW('Water Data'!D168)))</f>
        <v/>
      </c>
      <c r="BV174" s="353" t="str">
        <f ca="1">+IF(OFFSET('Water Data'!$E$27,0,10*ROW('Water Data'!E168))="","",OFFSET('Water Data'!$E$27,0,10*ROW('Water Data'!E168)))</f>
        <v/>
      </c>
      <c r="BW174" s="353" t="str">
        <f ca="1">+IF(OFFSET('Water Data'!$E$28,0,10*ROW('Water Data'!E168))="","",OFFSET('Water Data'!$E$28,0,10*ROW('Water Data'!E168)))</f>
        <v/>
      </c>
      <c r="BX174" s="353" t="str">
        <f ca="1">+IF(OFFSET('Water Data'!$E$29,0,10*ROW('Water Data'!E168))="","",OFFSET('Water Data'!$E$29,0,10*ROW('Water Data'!E168)))</f>
        <v/>
      </c>
      <c r="BY174" s="353" t="str">
        <f ca="1">+IF(OFFSET('Water Data'!$F$27,0,10*ROW('Water Data'!F168))="","",OFFSET('Water Data'!$F$27,0,10*ROW('Water Data'!F168)))</f>
        <v/>
      </c>
      <c r="BZ174" s="353" t="str">
        <f ca="1">+IF(OFFSET('Water Data'!$F$28,0,10*ROW('Water Data'!F168))="","",OFFSET('Water Data'!$F$28,0,10*ROW('Water Data'!F168)))</f>
        <v/>
      </c>
      <c r="CA174" s="353" t="str">
        <f ca="1">+IF(OFFSET('Water Data'!$F$29,0,10*ROW('Water Data'!F168))="","",OFFSET('Water Data'!$F$29,0,10*ROW('Water Data'!F168)))</f>
        <v/>
      </c>
      <c r="CB174" s="353" t="str">
        <f ca="1">+IF(OFFSET('Water Data'!$G$27,0,10*ROW('Water Data'!G168))="","",OFFSET('Water Data'!$G$27,0,10*ROW('Water Data'!G168)))</f>
        <v/>
      </c>
      <c r="CC174" s="353" t="str">
        <f ca="1">+IF(OFFSET('Water Data'!$G$28,0,10*ROW('Water Data'!G168))="","",OFFSET('Water Data'!$G$28,0,10*ROW('Water Data'!G168)))</f>
        <v/>
      </c>
      <c r="CD174" s="353" t="str">
        <f ca="1">+IF(OFFSET('Water Data'!$G$29,0,10*ROW('Water Data'!G168))="","",OFFSET('Water Data'!$G$29,0,10*ROW('Water Data'!G168)))</f>
        <v/>
      </c>
      <c r="CE174" s="353" t="str">
        <f ca="1">+IF(OFFSET('Water Data'!$H$27,0,10*ROW('Water Data'!H168))="","",OFFSET('Water Data'!$H$27,0,10*ROW('Water Data'!H168)))</f>
        <v/>
      </c>
      <c r="CF174" s="353" t="str">
        <f ca="1">+IF(OFFSET('Water Data'!$H$28,0,10*ROW('Water Data'!H168))="","",OFFSET('Water Data'!$H$28,0,10*ROW('Water Data'!H168)))</f>
        <v/>
      </c>
      <c r="CG174" s="353" t="str">
        <f ca="1">+IF(OFFSET('Water Data'!$H$29,0,10*ROW('Water Data'!H168))="","",OFFSET('Water Data'!$H$29,0,10*ROW('Water Data'!H168)))</f>
        <v/>
      </c>
      <c r="CH174" s="353" t="str">
        <f ca="1">+IF(OFFSET('Water Data'!$I$27,0,10*ROW('Water Data'!I168))="","",OFFSET('Water Data'!$I$27,0,10*ROW('Water Data'!I168)))</f>
        <v/>
      </c>
      <c r="CI174" s="353" t="str">
        <f ca="1">+IF(OFFSET('Water Data'!$I$28,0,10*ROW('Water Data'!I168))="","",OFFSET('Water Data'!$I$28,0,10*ROW('Water Data'!I168)))</f>
        <v/>
      </c>
      <c r="CJ174" s="353" t="str">
        <f ca="1">+IF(OFFSET('Water Data'!$I$29,0,10*ROW('Water Data'!I168))="","",OFFSET('Water Data'!$I$29,0,10*ROW('Water Data'!I168)))</f>
        <v/>
      </c>
      <c r="CK174" s="353" t="str">
        <f ca="1">+IF(OFFSET('Sanitation Data'!$D$28,0,10*ROW('Sanitation Data'!D168))="","",OFFSET('Sanitation Data'!$D$28,0,10*ROW('Sanitation Data'!D168)))</f>
        <v/>
      </c>
      <c r="CL174" s="353" t="str">
        <f ca="1">+IF(OFFSET('Sanitation Data'!$D$29,0,10*ROW('Sanitation Data'!D168))="","",OFFSET('Sanitation Data'!$D$29,0,10*ROW('Sanitation Data'!D168)))</f>
        <v/>
      </c>
      <c r="CM174" s="353" t="str">
        <f ca="1">+IF(OFFSET('Sanitation Data'!$D$30,0,10*ROW('Sanitation Data'!D168))="","",OFFSET('Sanitation Data'!$D$30,0,10*ROW('Sanitation Data'!D168)))</f>
        <v/>
      </c>
      <c r="CN174" s="353" t="str">
        <f ca="1">+IF(OFFSET('Sanitation Data'!$D$31,0,10*ROW('Sanitation Data'!D168))="","",OFFSET('Sanitation Data'!$D$31,0,10*ROW('Sanitation Data'!D168)))</f>
        <v/>
      </c>
      <c r="CO174" s="353" t="str">
        <f ca="1">+IF(OFFSET('Sanitation Data'!$D$32,0,10*ROW('Sanitation Data'!D168))="","",OFFSET('Sanitation Data'!$D$32,0,10*ROW('Sanitation Data'!D168)))</f>
        <v/>
      </c>
      <c r="CP174" s="353" t="str">
        <f ca="1">+IF(OFFSET('Sanitation Data'!$E$28,0,10*ROW('Sanitation Data'!E168))="","",OFFSET('Sanitation Data'!$E$28,0,10*ROW('Sanitation Data'!E168)))</f>
        <v/>
      </c>
      <c r="CQ174" s="353" t="str">
        <f ca="1">+IF(OFFSET('Sanitation Data'!$E$29,0,10*ROW('Sanitation Data'!E168))="","",OFFSET('Sanitation Data'!$E$29,0,10*ROW('Sanitation Data'!E168)))</f>
        <v/>
      </c>
      <c r="CR174" s="353" t="str">
        <f ca="1">+IF(OFFSET('Sanitation Data'!$E$30,0,10*ROW('Sanitation Data'!E168))="","",OFFSET('Sanitation Data'!$E$30,0,10*ROW('Sanitation Data'!E168)))</f>
        <v/>
      </c>
      <c r="CS174" s="353" t="str">
        <f ca="1">+IF(OFFSET('Sanitation Data'!$E$31,0,10*ROW('Sanitation Data'!E168))="","",OFFSET('Sanitation Data'!$E$31,0,10*ROW('Sanitation Data'!E168)))</f>
        <v/>
      </c>
      <c r="CT174" s="353" t="str">
        <f ca="1">+IF(OFFSET('Sanitation Data'!$E$32,0,10*ROW('Sanitation Data'!E168))="","",OFFSET('Sanitation Data'!$E$32,0,10*ROW('Sanitation Data'!E168)))</f>
        <v/>
      </c>
      <c r="CU174" s="353" t="str">
        <f ca="1">+IF(OFFSET('Sanitation Data'!$F$28,0,10*ROW('Sanitation Data'!F168))="","",OFFSET('Sanitation Data'!$F$28,0,10*ROW('Sanitation Data'!F168)))</f>
        <v/>
      </c>
      <c r="CV174" s="353" t="str">
        <f ca="1">+IF(OFFSET('Sanitation Data'!$F$29,0,10*ROW('Sanitation Data'!F168))="","",OFFSET('Sanitation Data'!$F$29,0,10*ROW('Sanitation Data'!F168)))</f>
        <v/>
      </c>
      <c r="CW174" s="353" t="str">
        <f ca="1">+IF(OFFSET('Sanitation Data'!$F$30,0,10*ROW('Sanitation Data'!F168))="","",OFFSET('Sanitation Data'!$F$30,0,10*ROW('Sanitation Data'!F168)))</f>
        <v/>
      </c>
      <c r="CX174" s="353" t="str">
        <f ca="1">+IF(OFFSET('Sanitation Data'!$F$31,0,10*ROW('Sanitation Data'!F168))="","",OFFSET('Sanitation Data'!$F$31,0,10*ROW('Sanitation Data'!F168)))</f>
        <v/>
      </c>
      <c r="CY174" s="353" t="str">
        <f ca="1">+IF(OFFSET('Sanitation Data'!$F$32,0,10*ROW('Sanitation Data'!F168))="","",OFFSET('Sanitation Data'!$F$32,0,10*ROW('Sanitation Data'!F168)))</f>
        <v/>
      </c>
      <c r="CZ174" s="353" t="str">
        <f ca="1">+IF(OFFSET('Sanitation Data'!$G$28,0,10*ROW('Sanitation Data'!G168))="","",OFFSET('Sanitation Data'!$G$28,0,10*ROW('Sanitation Data'!G168)))</f>
        <v/>
      </c>
      <c r="DA174" s="353" t="str">
        <f ca="1">+IF(OFFSET('Sanitation Data'!$G$29,0,10*ROW('Sanitation Data'!G168))="","",OFFSET('Sanitation Data'!$G$29,0,10*ROW('Sanitation Data'!G168)))</f>
        <v/>
      </c>
      <c r="DB174" s="353" t="str">
        <f ca="1">+IF(OFFSET('Sanitation Data'!$G$30,0,10*ROW('Sanitation Data'!G168))="","",OFFSET('Sanitation Data'!$G$30,0,10*ROW('Sanitation Data'!G168)))</f>
        <v/>
      </c>
      <c r="DC174" s="353" t="str">
        <f ca="1">+IF(OFFSET('Sanitation Data'!$G$31,0,10*ROW('Sanitation Data'!G168))="","",OFFSET('Sanitation Data'!$G$31,0,10*ROW('Sanitation Data'!G168)))</f>
        <v/>
      </c>
      <c r="DD174" s="353" t="str">
        <f ca="1">+IF(OFFSET('Sanitation Data'!$G$32,0,10*ROW('Sanitation Data'!G168))="","",OFFSET('Sanitation Data'!$G$32,0,10*ROW('Sanitation Data'!G168)))</f>
        <v/>
      </c>
      <c r="DE174" s="353" t="str">
        <f ca="1">+IF(OFFSET('Sanitation Data'!$H$28,0,10*ROW('Sanitation Data'!H168))="","",OFFSET('Sanitation Data'!$H$28,0,10*ROW('Sanitation Data'!H168)))</f>
        <v/>
      </c>
      <c r="DF174" s="353" t="str">
        <f ca="1">+IF(OFFSET('Sanitation Data'!$H$29,0,10*ROW('Sanitation Data'!H168))="","",OFFSET('Sanitation Data'!$H$29,0,10*ROW('Sanitation Data'!H168)))</f>
        <v/>
      </c>
      <c r="DG174" s="353" t="str">
        <f ca="1">+IF(OFFSET('Sanitation Data'!$H$30,0,10*ROW('Sanitation Data'!H168))="","",OFFSET('Sanitation Data'!$H$30,0,10*ROW('Sanitation Data'!H168)))</f>
        <v/>
      </c>
      <c r="DH174" s="353" t="str">
        <f ca="1">+IF(OFFSET('Sanitation Data'!$H$31,0,10*ROW('Sanitation Data'!H168))="","",OFFSET('Sanitation Data'!$H$31,0,10*ROW('Sanitation Data'!H168)))</f>
        <v/>
      </c>
      <c r="DI174" s="353" t="str">
        <f ca="1">+IF(OFFSET('Sanitation Data'!$H$32,0,10*ROW('Sanitation Data'!H168))="","",OFFSET('Sanitation Data'!$H$32,0,10*ROW('Sanitation Data'!H168)))</f>
        <v/>
      </c>
      <c r="DJ174" s="353" t="str">
        <f ca="1">+IF(OFFSET('Sanitation Data'!$I$28,0,10*ROW('Sanitation Data'!I168))="","",OFFSET('Sanitation Data'!$I$28,0,10*ROW('Sanitation Data'!I168)))</f>
        <v/>
      </c>
      <c r="DK174" s="353" t="str">
        <f ca="1">+IF(OFFSET('Sanitation Data'!$I$29,0,10*ROW('Sanitation Data'!I168))="","",OFFSET('Sanitation Data'!$I$29,0,10*ROW('Sanitation Data'!I168)))</f>
        <v/>
      </c>
      <c r="DL174" s="353" t="str">
        <f ca="1">+IF(OFFSET('Sanitation Data'!$I$30,0,10*ROW('Sanitation Data'!I168))="","",OFFSET('Sanitation Data'!$I$30,0,10*ROW('Sanitation Data'!I168)))</f>
        <v/>
      </c>
      <c r="DM174" s="353" t="str">
        <f ca="1">+IF(OFFSET('Sanitation Data'!$I$31,0,10*ROW('Sanitation Data'!I168))="","",OFFSET('Sanitation Data'!$I$31,0,10*ROW('Sanitation Data'!I168)))</f>
        <v/>
      </c>
      <c r="DN174" s="353" t="str">
        <f ca="1">+IF(OFFSET('Sanitation Data'!$I$32,0,10*ROW('Sanitation Data'!I168))="","",OFFSET('Sanitation Data'!$I$32,0,10*ROW('Sanitation Data'!I168)))</f>
        <v/>
      </c>
      <c r="DO174" s="353" t="str">
        <f ca="1">+IF(OFFSET('Hygiene Data'!$D$11,0,10*ROW('Hygiene Data'!D168))="","",OFFSET('Hygiene Data'!$D$11,0,10*ROW('Hygiene Data'!D168)))</f>
        <v/>
      </c>
      <c r="DP174" s="353" t="str">
        <f ca="1">+IF(OFFSET('Hygiene Data'!$D$12,0,10*ROW('Hygiene Data'!D168))="","",OFFSET('Hygiene Data'!$D$12,0,10*ROW('Hygiene Data'!D168)))</f>
        <v/>
      </c>
      <c r="DQ174" s="353" t="str">
        <f ca="1">+IF(OFFSET('Hygiene Data'!$D$13,0,10*ROW('Hygiene Data'!D168))="","",OFFSET('Hygiene Data'!$D$13,0,10*ROW('Hygiene Data'!D168)))</f>
        <v/>
      </c>
      <c r="DR174" s="353" t="str">
        <f ca="1">+IF(OFFSET('Hygiene Data'!$E$11,0,10*ROW('Hygiene Data'!E168))="","",OFFSET('Hygiene Data'!$E$11,0,10*ROW('Hygiene Data'!E168)))</f>
        <v/>
      </c>
      <c r="DS174" s="353" t="str">
        <f ca="1">+IF(OFFSET('Hygiene Data'!$E$12,0,10*ROW('Hygiene Data'!E168))="","",OFFSET('Hygiene Data'!$E$12,0,10*ROW('Hygiene Data'!E168)))</f>
        <v/>
      </c>
      <c r="DT174" s="353" t="str">
        <f ca="1">+IF(OFFSET('Hygiene Data'!$E$13,0,10*ROW('Hygiene Data'!E168))="","",OFFSET('Hygiene Data'!$E$13,0,10*ROW('Hygiene Data'!E168)))</f>
        <v/>
      </c>
      <c r="DU174" s="353" t="str">
        <f ca="1">+IF(OFFSET('Hygiene Data'!$F$11,0,10*ROW('Hygiene Data'!F168))="","",OFFSET('Hygiene Data'!$F$11,0,10*ROW('Hygiene Data'!F168)))</f>
        <v/>
      </c>
      <c r="DV174" s="353" t="str">
        <f ca="1">+IF(OFFSET('Hygiene Data'!$F$12,0,10*ROW('Hygiene Data'!F168))="","",OFFSET('Hygiene Data'!$F$12,0,10*ROW('Hygiene Data'!F168)))</f>
        <v/>
      </c>
      <c r="DW174" s="353" t="str">
        <f ca="1">+IF(OFFSET('Hygiene Data'!$F$13,0,10*ROW('Hygiene Data'!F168))="","",OFFSET('Hygiene Data'!$F$13,0,10*ROW('Hygiene Data'!F168)))</f>
        <v/>
      </c>
      <c r="DX174" s="353" t="str">
        <f ca="1">+IF(OFFSET('Hygiene Data'!$G$11,0,10*ROW('Hygiene Data'!G168))="","",OFFSET('Hygiene Data'!$G$11,0,10*ROW('Hygiene Data'!G168)))</f>
        <v/>
      </c>
      <c r="DY174" s="353" t="str">
        <f ca="1">+IF(OFFSET('Hygiene Data'!$G$12,0,10*ROW('Hygiene Data'!G168))="","",OFFSET('Hygiene Data'!$G$12,0,10*ROW('Hygiene Data'!G168)))</f>
        <v/>
      </c>
      <c r="DZ174" s="353" t="str">
        <f ca="1">+IF(OFFSET('Hygiene Data'!$G$13,0,10*ROW('Hygiene Data'!G168))="","",OFFSET('Hygiene Data'!$G$13,0,10*ROW('Hygiene Data'!G168)))</f>
        <v/>
      </c>
      <c r="EA174" s="353" t="str">
        <f ca="1">+IF(OFFSET('Hygiene Data'!$H$11,0,10*ROW('Hygiene Data'!H168))="","",OFFSET('Hygiene Data'!$H$11,0,10*ROW('Hygiene Data'!H168)))</f>
        <v/>
      </c>
      <c r="EB174" s="353" t="str">
        <f ca="1">+IF(OFFSET('Hygiene Data'!$H$12,0,10*ROW('Hygiene Data'!H168))="","",OFFSET('Hygiene Data'!$H$12,0,10*ROW('Hygiene Data'!H168)))</f>
        <v/>
      </c>
      <c r="EC174" s="353" t="str">
        <f ca="1">+IF(OFFSET('Hygiene Data'!$H$13,0,10*ROW('Hygiene Data'!H168))="","",OFFSET('Hygiene Data'!$H$13,0,10*ROW('Hygiene Data'!H168)))</f>
        <v/>
      </c>
      <c r="ED174" s="353" t="str">
        <f ca="1">+IF(OFFSET('Hygiene Data'!$I$11,0,10*ROW('Hygiene Data'!I168))="","",OFFSET('Hygiene Data'!$I$11,0,10*ROW('Hygiene Data'!I168)))</f>
        <v/>
      </c>
      <c r="EE174" s="353" t="str">
        <f ca="1">+IF(OFFSET('Hygiene Data'!$I$12,0,10*ROW('Hygiene Data'!I168))="","",OFFSET('Hygiene Data'!$I$12,0,10*ROW('Hygiene Data'!I168)))</f>
        <v/>
      </c>
      <c r="EF174" s="353" t="str">
        <f ca="1">+IF(OFFSET('Hygiene Data'!$I$13,0,10*ROW('Hygiene Data'!I168))="","",OFFSET('Hygiene Data'!$I$13,0,10*ROW('Hygiene Data'!I168)))</f>
        <v/>
      </c>
    </row>
    <row r="175" spans="1:136" x14ac:dyDescent="0.25">
      <c r="A175" s="462" t="str">
        <f ca="1">+IF(OFFSET('Water Data'!$B$2,0,10*ROW('Water Data'!E169))="","",OFFSET('Water Data'!$B$2,0,10*ROW('Water Data'!E169)))</f>
        <v/>
      </c>
      <c r="B175" s="46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89" t="str">
        <f t="shared" ca="1" si="2"/>
        <v/>
      </c>
      <c r="D175" s="49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6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3" t="str">
        <f ca="1">+IF(OFFSET('Water Data'!$D$27,0,10*ROW('Water Data'!D169))="","",OFFSET('Water Data'!$D$27,0,10*ROW('Water Data'!D169)))</f>
        <v/>
      </c>
      <c r="BT175" s="353" t="str">
        <f ca="1">+IF(OFFSET('Water Data'!$D$28,0,10*ROW('Water Data'!D169))="","",OFFSET('Water Data'!$D$28,0,10*ROW('Water Data'!D169)))</f>
        <v/>
      </c>
      <c r="BU175" s="353" t="str">
        <f ca="1">+IF(OFFSET('Water Data'!$D$29,0,10*ROW('Water Data'!D169))="","",OFFSET('Water Data'!$D$29,0,10*ROW('Water Data'!D169)))</f>
        <v/>
      </c>
      <c r="BV175" s="353" t="str">
        <f ca="1">+IF(OFFSET('Water Data'!$E$27,0,10*ROW('Water Data'!E169))="","",OFFSET('Water Data'!$E$27,0,10*ROW('Water Data'!E169)))</f>
        <v/>
      </c>
      <c r="BW175" s="353" t="str">
        <f ca="1">+IF(OFFSET('Water Data'!$E$28,0,10*ROW('Water Data'!E169))="","",OFFSET('Water Data'!$E$28,0,10*ROW('Water Data'!E169)))</f>
        <v/>
      </c>
      <c r="BX175" s="353" t="str">
        <f ca="1">+IF(OFFSET('Water Data'!$E$29,0,10*ROW('Water Data'!E169))="","",OFFSET('Water Data'!$E$29,0,10*ROW('Water Data'!E169)))</f>
        <v/>
      </c>
      <c r="BY175" s="353" t="str">
        <f ca="1">+IF(OFFSET('Water Data'!$F$27,0,10*ROW('Water Data'!F169))="","",OFFSET('Water Data'!$F$27,0,10*ROW('Water Data'!F169)))</f>
        <v/>
      </c>
      <c r="BZ175" s="353" t="str">
        <f ca="1">+IF(OFFSET('Water Data'!$F$28,0,10*ROW('Water Data'!F169))="","",OFFSET('Water Data'!$F$28,0,10*ROW('Water Data'!F169)))</f>
        <v/>
      </c>
      <c r="CA175" s="353" t="str">
        <f ca="1">+IF(OFFSET('Water Data'!$F$29,0,10*ROW('Water Data'!F169))="","",OFFSET('Water Data'!$F$29,0,10*ROW('Water Data'!F169)))</f>
        <v/>
      </c>
      <c r="CB175" s="353" t="str">
        <f ca="1">+IF(OFFSET('Water Data'!$G$27,0,10*ROW('Water Data'!G169))="","",OFFSET('Water Data'!$G$27,0,10*ROW('Water Data'!G169)))</f>
        <v/>
      </c>
      <c r="CC175" s="353" t="str">
        <f ca="1">+IF(OFFSET('Water Data'!$G$28,0,10*ROW('Water Data'!G169))="","",OFFSET('Water Data'!$G$28,0,10*ROW('Water Data'!G169)))</f>
        <v/>
      </c>
      <c r="CD175" s="353" t="str">
        <f ca="1">+IF(OFFSET('Water Data'!$G$29,0,10*ROW('Water Data'!G169))="","",OFFSET('Water Data'!$G$29,0,10*ROW('Water Data'!G169)))</f>
        <v/>
      </c>
      <c r="CE175" s="353" t="str">
        <f ca="1">+IF(OFFSET('Water Data'!$H$27,0,10*ROW('Water Data'!H169))="","",OFFSET('Water Data'!$H$27,0,10*ROW('Water Data'!H169)))</f>
        <v/>
      </c>
      <c r="CF175" s="353" t="str">
        <f ca="1">+IF(OFFSET('Water Data'!$H$28,0,10*ROW('Water Data'!H169))="","",OFFSET('Water Data'!$H$28,0,10*ROW('Water Data'!H169)))</f>
        <v/>
      </c>
      <c r="CG175" s="353" t="str">
        <f ca="1">+IF(OFFSET('Water Data'!$H$29,0,10*ROW('Water Data'!H169))="","",OFFSET('Water Data'!$H$29,0,10*ROW('Water Data'!H169)))</f>
        <v/>
      </c>
      <c r="CH175" s="353" t="str">
        <f ca="1">+IF(OFFSET('Water Data'!$I$27,0,10*ROW('Water Data'!I169))="","",OFFSET('Water Data'!$I$27,0,10*ROW('Water Data'!I169)))</f>
        <v/>
      </c>
      <c r="CI175" s="353" t="str">
        <f ca="1">+IF(OFFSET('Water Data'!$I$28,0,10*ROW('Water Data'!I169))="","",OFFSET('Water Data'!$I$28,0,10*ROW('Water Data'!I169)))</f>
        <v/>
      </c>
      <c r="CJ175" s="353" t="str">
        <f ca="1">+IF(OFFSET('Water Data'!$I$29,0,10*ROW('Water Data'!I169))="","",OFFSET('Water Data'!$I$29,0,10*ROW('Water Data'!I169)))</f>
        <v/>
      </c>
      <c r="CK175" s="353" t="str">
        <f ca="1">+IF(OFFSET('Sanitation Data'!$D$28,0,10*ROW('Sanitation Data'!D169))="","",OFFSET('Sanitation Data'!$D$28,0,10*ROW('Sanitation Data'!D169)))</f>
        <v/>
      </c>
      <c r="CL175" s="353" t="str">
        <f ca="1">+IF(OFFSET('Sanitation Data'!$D$29,0,10*ROW('Sanitation Data'!D169))="","",OFFSET('Sanitation Data'!$D$29,0,10*ROW('Sanitation Data'!D169)))</f>
        <v/>
      </c>
      <c r="CM175" s="353" t="str">
        <f ca="1">+IF(OFFSET('Sanitation Data'!$D$30,0,10*ROW('Sanitation Data'!D169))="","",OFFSET('Sanitation Data'!$D$30,0,10*ROW('Sanitation Data'!D169)))</f>
        <v/>
      </c>
      <c r="CN175" s="353" t="str">
        <f ca="1">+IF(OFFSET('Sanitation Data'!$D$31,0,10*ROW('Sanitation Data'!D169))="","",OFFSET('Sanitation Data'!$D$31,0,10*ROW('Sanitation Data'!D169)))</f>
        <v/>
      </c>
      <c r="CO175" s="353" t="str">
        <f ca="1">+IF(OFFSET('Sanitation Data'!$D$32,0,10*ROW('Sanitation Data'!D169))="","",OFFSET('Sanitation Data'!$D$32,0,10*ROW('Sanitation Data'!D169)))</f>
        <v/>
      </c>
      <c r="CP175" s="353" t="str">
        <f ca="1">+IF(OFFSET('Sanitation Data'!$E$28,0,10*ROW('Sanitation Data'!E169))="","",OFFSET('Sanitation Data'!$E$28,0,10*ROW('Sanitation Data'!E169)))</f>
        <v/>
      </c>
      <c r="CQ175" s="353" t="str">
        <f ca="1">+IF(OFFSET('Sanitation Data'!$E$29,0,10*ROW('Sanitation Data'!E169))="","",OFFSET('Sanitation Data'!$E$29,0,10*ROW('Sanitation Data'!E169)))</f>
        <v/>
      </c>
      <c r="CR175" s="353" t="str">
        <f ca="1">+IF(OFFSET('Sanitation Data'!$E$30,0,10*ROW('Sanitation Data'!E169))="","",OFFSET('Sanitation Data'!$E$30,0,10*ROW('Sanitation Data'!E169)))</f>
        <v/>
      </c>
      <c r="CS175" s="353" t="str">
        <f ca="1">+IF(OFFSET('Sanitation Data'!$E$31,0,10*ROW('Sanitation Data'!E169))="","",OFFSET('Sanitation Data'!$E$31,0,10*ROW('Sanitation Data'!E169)))</f>
        <v/>
      </c>
      <c r="CT175" s="353" t="str">
        <f ca="1">+IF(OFFSET('Sanitation Data'!$E$32,0,10*ROW('Sanitation Data'!E169))="","",OFFSET('Sanitation Data'!$E$32,0,10*ROW('Sanitation Data'!E169)))</f>
        <v/>
      </c>
      <c r="CU175" s="353" t="str">
        <f ca="1">+IF(OFFSET('Sanitation Data'!$F$28,0,10*ROW('Sanitation Data'!F169))="","",OFFSET('Sanitation Data'!$F$28,0,10*ROW('Sanitation Data'!F169)))</f>
        <v/>
      </c>
      <c r="CV175" s="353" t="str">
        <f ca="1">+IF(OFFSET('Sanitation Data'!$F$29,0,10*ROW('Sanitation Data'!F169))="","",OFFSET('Sanitation Data'!$F$29,0,10*ROW('Sanitation Data'!F169)))</f>
        <v/>
      </c>
      <c r="CW175" s="353" t="str">
        <f ca="1">+IF(OFFSET('Sanitation Data'!$F$30,0,10*ROW('Sanitation Data'!F169))="","",OFFSET('Sanitation Data'!$F$30,0,10*ROW('Sanitation Data'!F169)))</f>
        <v/>
      </c>
      <c r="CX175" s="353" t="str">
        <f ca="1">+IF(OFFSET('Sanitation Data'!$F$31,0,10*ROW('Sanitation Data'!F169))="","",OFFSET('Sanitation Data'!$F$31,0,10*ROW('Sanitation Data'!F169)))</f>
        <v/>
      </c>
      <c r="CY175" s="353" t="str">
        <f ca="1">+IF(OFFSET('Sanitation Data'!$F$32,0,10*ROW('Sanitation Data'!F169))="","",OFFSET('Sanitation Data'!$F$32,0,10*ROW('Sanitation Data'!F169)))</f>
        <v/>
      </c>
      <c r="CZ175" s="353" t="str">
        <f ca="1">+IF(OFFSET('Sanitation Data'!$G$28,0,10*ROW('Sanitation Data'!G169))="","",OFFSET('Sanitation Data'!$G$28,0,10*ROW('Sanitation Data'!G169)))</f>
        <v/>
      </c>
      <c r="DA175" s="353" t="str">
        <f ca="1">+IF(OFFSET('Sanitation Data'!$G$29,0,10*ROW('Sanitation Data'!G169))="","",OFFSET('Sanitation Data'!$G$29,0,10*ROW('Sanitation Data'!G169)))</f>
        <v/>
      </c>
      <c r="DB175" s="353" t="str">
        <f ca="1">+IF(OFFSET('Sanitation Data'!$G$30,0,10*ROW('Sanitation Data'!G169))="","",OFFSET('Sanitation Data'!$G$30,0,10*ROW('Sanitation Data'!G169)))</f>
        <v/>
      </c>
      <c r="DC175" s="353" t="str">
        <f ca="1">+IF(OFFSET('Sanitation Data'!$G$31,0,10*ROW('Sanitation Data'!G169))="","",OFFSET('Sanitation Data'!$G$31,0,10*ROW('Sanitation Data'!G169)))</f>
        <v/>
      </c>
      <c r="DD175" s="353" t="str">
        <f ca="1">+IF(OFFSET('Sanitation Data'!$G$32,0,10*ROW('Sanitation Data'!G169))="","",OFFSET('Sanitation Data'!$G$32,0,10*ROW('Sanitation Data'!G169)))</f>
        <v/>
      </c>
      <c r="DE175" s="353" t="str">
        <f ca="1">+IF(OFFSET('Sanitation Data'!$H$28,0,10*ROW('Sanitation Data'!H169))="","",OFFSET('Sanitation Data'!$H$28,0,10*ROW('Sanitation Data'!H169)))</f>
        <v/>
      </c>
      <c r="DF175" s="353" t="str">
        <f ca="1">+IF(OFFSET('Sanitation Data'!$H$29,0,10*ROW('Sanitation Data'!H169))="","",OFFSET('Sanitation Data'!$H$29,0,10*ROW('Sanitation Data'!H169)))</f>
        <v/>
      </c>
      <c r="DG175" s="353" t="str">
        <f ca="1">+IF(OFFSET('Sanitation Data'!$H$30,0,10*ROW('Sanitation Data'!H169))="","",OFFSET('Sanitation Data'!$H$30,0,10*ROW('Sanitation Data'!H169)))</f>
        <v/>
      </c>
      <c r="DH175" s="353" t="str">
        <f ca="1">+IF(OFFSET('Sanitation Data'!$H$31,0,10*ROW('Sanitation Data'!H169))="","",OFFSET('Sanitation Data'!$H$31,0,10*ROW('Sanitation Data'!H169)))</f>
        <v/>
      </c>
      <c r="DI175" s="353" t="str">
        <f ca="1">+IF(OFFSET('Sanitation Data'!$H$32,0,10*ROW('Sanitation Data'!H169))="","",OFFSET('Sanitation Data'!$H$32,0,10*ROW('Sanitation Data'!H169)))</f>
        <v/>
      </c>
      <c r="DJ175" s="353" t="str">
        <f ca="1">+IF(OFFSET('Sanitation Data'!$I$28,0,10*ROW('Sanitation Data'!I169))="","",OFFSET('Sanitation Data'!$I$28,0,10*ROW('Sanitation Data'!I169)))</f>
        <v/>
      </c>
      <c r="DK175" s="353" t="str">
        <f ca="1">+IF(OFFSET('Sanitation Data'!$I$29,0,10*ROW('Sanitation Data'!I169))="","",OFFSET('Sanitation Data'!$I$29,0,10*ROW('Sanitation Data'!I169)))</f>
        <v/>
      </c>
      <c r="DL175" s="353" t="str">
        <f ca="1">+IF(OFFSET('Sanitation Data'!$I$30,0,10*ROW('Sanitation Data'!I169))="","",OFFSET('Sanitation Data'!$I$30,0,10*ROW('Sanitation Data'!I169)))</f>
        <v/>
      </c>
      <c r="DM175" s="353" t="str">
        <f ca="1">+IF(OFFSET('Sanitation Data'!$I$31,0,10*ROW('Sanitation Data'!I169))="","",OFFSET('Sanitation Data'!$I$31,0,10*ROW('Sanitation Data'!I169)))</f>
        <v/>
      </c>
      <c r="DN175" s="353" t="str">
        <f ca="1">+IF(OFFSET('Sanitation Data'!$I$32,0,10*ROW('Sanitation Data'!I169))="","",OFFSET('Sanitation Data'!$I$32,0,10*ROW('Sanitation Data'!I169)))</f>
        <v/>
      </c>
      <c r="DO175" s="353" t="str">
        <f ca="1">+IF(OFFSET('Hygiene Data'!$D$11,0,10*ROW('Hygiene Data'!D169))="","",OFFSET('Hygiene Data'!$D$11,0,10*ROW('Hygiene Data'!D169)))</f>
        <v/>
      </c>
      <c r="DP175" s="353" t="str">
        <f ca="1">+IF(OFFSET('Hygiene Data'!$D$12,0,10*ROW('Hygiene Data'!D169))="","",OFFSET('Hygiene Data'!$D$12,0,10*ROW('Hygiene Data'!D169)))</f>
        <v/>
      </c>
      <c r="DQ175" s="353" t="str">
        <f ca="1">+IF(OFFSET('Hygiene Data'!$D$13,0,10*ROW('Hygiene Data'!D169))="","",OFFSET('Hygiene Data'!$D$13,0,10*ROW('Hygiene Data'!D169)))</f>
        <v/>
      </c>
      <c r="DR175" s="353" t="str">
        <f ca="1">+IF(OFFSET('Hygiene Data'!$E$11,0,10*ROW('Hygiene Data'!E169))="","",OFFSET('Hygiene Data'!$E$11,0,10*ROW('Hygiene Data'!E169)))</f>
        <v/>
      </c>
      <c r="DS175" s="353" t="str">
        <f ca="1">+IF(OFFSET('Hygiene Data'!$E$12,0,10*ROW('Hygiene Data'!E169))="","",OFFSET('Hygiene Data'!$E$12,0,10*ROW('Hygiene Data'!E169)))</f>
        <v/>
      </c>
      <c r="DT175" s="353" t="str">
        <f ca="1">+IF(OFFSET('Hygiene Data'!$E$13,0,10*ROW('Hygiene Data'!E169))="","",OFFSET('Hygiene Data'!$E$13,0,10*ROW('Hygiene Data'!E169)))</f>
        <v/>
      </c>
      <c r="DU175" s="353" t="str">
        <f ca="1">+IF(OFFSET('Hygiene Data'!$F$11,0,10*ROW('Hygiene Data'!F169))="","",OFFSET('Hygiene Data'!$F$11,0,10*ROW('Hygiene Data'!F169)))</f>
        <v/>
      </c>
      <c r="DV175" s="353" t="str">
        <f ca="1">+IF(OFFSET('Hygiene Data'!$F$12,0,10*ROW('Hygiene Data'!F169))="","",OFFSET('Hygiene Data'!$F$12,0,10*ROW('Hygiene Data'!F169)))</f>
        <v/>
      </c>
      <c r="DW175" s="353" t="str">
        <f ca="1">+IF(OFFSET('Hygiene Data'!$F$13,0,10*ROW('Hygiene Data'!F169))="","",OFFSET('Hygiene Data'!$F$13,0,10*ROW('Hygiene Data'!F169)))</f>
        <v/>
      </c>
      <c r="DX175" s="353" t="str">
        <f ca="1">+IF(OFFSET('Hygiene Data'!$G$11,0,10*ROW('Hygiene Data'!G169))="","",OFFSET('Hygiene Data'!$G$11,0,10*ROW('Hygiene Data'!G169)))</f>
        <v/>
      </c>
      <c r="DY175" s="353" t="str">
        <f ca="1">+IF(OFFSET('Hygiene Data'!$G$12,0,10*ROW('Hygiene Data'!G169))="","",OFFSET('Hygiene Data'!$G$12,0,10*ROW('Hygiene Data'!G169)))</f>
        <v/>
      </c>
      <c r="DZ175" s="353" t="str">
        <f ca="1">+IF(OFFSET('Hygiene Data'!$G$13,0,10*ROW('Hygiene Data'!G169))="","",OFFSET('Hygiene Data'!$G$13,0,10*ROW('Hygiene Data'!G169)))</f>
        <v/>
      </c>
      <c r="EA175" s="353" t="str">
        <f ca="1">+IF(OFFSET('Hygiene Data'!$H$11,0,10*ROW('Hygiene Data'!H169))="","",OFFSET('Hygiene Data'!$H$11,0,10*ROW('Hygiene Data'!H169)))</f>
        <v/>
      </c>
      <c r="EB175" s="353" t="str">
        <f ca="1">+IF(OFFSET('Hygiene Data'!$H$12,0,10*ROW('Hygiene Data'!H169))="","",OFFSET('Hygiene Data'!$H$12,0,10*ROW('Hygiene Data'!H169)))</f>
        <v/>
      </c>
      <c r="EC175" s="353" t="str">
        <f ca="1">+IF(OFFSET('Hygiene Data'!$H$13,0,10*ROW('Hygiene Data'!H169))="","",OFFSET('Hygiene Data'!$H$13,0,10*ROW('Hygiene Data'!H169)))</f>
        <v/>
      </c>
      <c r="ED175" s="353" t="str">
        <f ca="1">+IF(OFFSET('Hygiene Data'!$I$11,0,10*ROW('Hygiene Data'!I169))="","",OFFSET('Hygiene Data'!$I$11,0,10*ROW('Hygiene Data'!I169)))</f>
        <v/>
      </c>
      <c r="EE175" s="353" t="str">
        <f ca="1">+IF(OFFSET('Hygiene Data'!$I$12,0,10*ROW('Hygiene Data'!I169))="","",OFFSET('Hygiene Data'!$I$12,0,10*ROW('Hygiene Data'!I169)))</f>
        <v/>
      </c>
      <c r="EF175" s="353" t="str">
        <f ca="1">+IF(OFFSET('Hygiene Data'!$I$13,0,10*ROW('Hygiene Data'!I169))="","",OFFSET('Hygiene Data'!$I$13,0,10*ROW('Hygiene Data'!I169)))</f>
        <v/>
      </c>
    </row>
    <row r="176" spans="1:136" x14ac:dyDescent="0.25">
      <c r="A176" s="462" t="str">
        <f ca="1">+IF(OFFSET('Water Data'!$B$2,0,10*ROW('Water Data'!E170))="","",OFFSET('Water Data'!$B$2,0,10*ROW('Water Data'!E170)))</f>
        <v/>
      </c>
      <c r="B176" s="46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89" t="str">
        <f t="shared" ca="1" si="2"/>
        <v/>
      </c>
      <c r="D176" s="49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6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3" t="str">
        <f ca="1">+IF(OFFSET('Water Data'!$D$27,0,10*ROW('Water Data'!D170))="","",OFFSET('Water Data'!$D$27,0,10*ROW('Water Data'!D170)))</f>
        <v/>
      </c>
      <c r="BT176" s="353" t="str">
        <f ca="1">+IF(OFFSET('Water Data'!$D$28,0,10*ROW('Water Data'!D170))="","",OFFSET('Water Data'!$D$28,0,10*ROW('Water Data'!D170)))</f>
        <v/>
      </c>
      <c r="BU176" s="353" t="str">
        <f ca="1">+IF(OFFSET('Water Data'!$D$29,0,10*ROW('Water Data'!D170))="","",OFFSET('Water Data'!$D$29,0,10*ROW('Water Data'!D170)))</f>
        <v/>
      </c>
      <c r="BV176" s="353" t="str">
        <f ca="1">+IF(OFFSET('Water Data'!$E$27,0,10*ROW('Water Data'!E170))="","",OFFSET('Water Data'!$E$27,0,10*ROW('Water Data'!E170)))</f>
        <v/>
      </c>
      <c r="BW176" s="353" t="str">
        <f ca="1">+IF(OFFSET('Water Data'!$E$28,0,10*ROW('Water Data'!E170))="","",OFFSET('Water Data'!$E$28,0,10*ROW('Water Data'!E170)))</f>
        <v/>
      </c>
      <c r="BX176" s="353" t="str">
        <f ca="1">+IF(OFFSET('Water Data'!$E$29,0,10*ROW('Water Data'!E170))="","",OFFSET('Water Data'!$E$29,0,10*ROW('Water Data'!E170)))</f>
        <v/>
      </c>
      <c r="BY176" s="353" t="str">
        <f ca="1">+IF(OFFSET('Water Data'!$F$27,0,10*ROW('Water Data'!F170))="","",OFFSET('Water Data'!$F$27,0,10*ROW('Water Data'!F170)))</f>
        <v/>
      </c>
      <c r="BZ176" s="353" t="str">
        <f ca="1">+IF(OFFSET('Water Data'!$F$28,0,10*ROW('Water Data'!F170))="","",OFFSET('Water Data'!$F$28,0,10*ROW('Water Data'!F170)))</f>
        <v/>
      </c>
      <c r="CA176" s="353" t="str">
        <f ca="1">+IF(OFFSET('Water Data'!$F$29,0,10*ROW('Water Data'!F170))="","",OFFSET('Water Data'!$F$29,0,10*ROW('Water Data'!F170)))</f>
        <v/>
      </c>
      <c r="CB176" s="353" t="str">
        <f ca="1">+IF(OFFSET('Water Data'!$G$27,0,10*ROW('Water Data'!G170))="","",OFFSET('Water Data'!$G$27,0,10*ROW('Water Data'!G170)))</f>
        <v/>
      </c>
      <c r="CC176" s="353" t="str">
        <f ca="1">+IF(OFFSET('Water Data'!$G$28,0,10*ROW('Water Data'!G170))="","",OFFSET('Water Data'!$G$28,0,10*ROW('Water Data'!G170)))</f>
        <v/>
      </c>
      <c r="CD176" s="353" t="str">
        <f ca="1">+IF(OFFSET('Water Data'!$G$29,0,10*ROW('Water Data'!G170))="","",OFFSET('Water Data'!$G$29,0,10*ROW('Water Data'!G170)))</f>
        <v/>
      </c>
      <c r="CE176" s="353" t="str">
        <f ca="1">+IF(OFFSET('Water Data'!$H$27,0,10*ROW('Water Data'!H170))="","",OFFSET('Water Data'!$H$27,0,10*ROW('Water Data'!H170)))</f>
        <v/>
      </c>
      <c r="CF176" s="353" t="str">
        <f ca="1">+IF(OFFSET('Water Data'!$H$28,0,10*ROW('Water Data'!H170))="","",OFFSET('Water Data'!$H$28,0,10*ROW('Water Data'!H170)))</f>
        <v/>
      </c>
      <c r="CG176" s="353" t="str">
        <f ca="1">+IF(OFFSET('Water Data'!$H$29,0,10*ROW('Water Data'!H170))="","",OFFSET('Water Data'!$H$29,0,10*ROW('Water Data'!H170)))</f>
        <v/>
      </c>
      <c r="CH176" s="353" t="str">
        <f ca="1">+IF(OFFSET('Water Data'!$I$27,0,10*ROW('Water Data'!I170))="","",OFFSET('Water Data'!$I$27,0,10*ROW('Water Data'!I170)))</f>
        <v/>
      </c>
      <c r="CI176" s="353" t="str">
        <f ca="1">+IF(OFFSET('Water Data'!$I$28,0,10*ROW('Water Data'!I170))="","",OFFSET('Water Data'!$I$28,0,10*ROW('Water Data'!I170)))</f>
        <v/>
      </c>
      <c r="CJ176" s="353" t="str">
        <f ca="1">+IF(OFFSET('Water Data'!$I$29,0,10*ROW('Water Data'!I170))="","",OFFSET('Water Data'!$I$29,0,10*ROW('Water Data'!I170)))</f>
        <v/>
      </c>
      <c r="CK176" s="353" t="str">
        <f ca="1">+IF(OFFSET('Sanitation Data'!$D$28,0,10*ROW('Sanitation Data'!D170))="","",OFFSET('Sanitation Data'!$D$28,0,10*ROW('Sanitation Data'!D170)))</f>
        <v/>
      </c>
      <c r="CL176" s="353" t="str">
        <f ca="1">+IF(OFFSET('Sanitation Data'!$D$29,0,10*ROW('Sanitation Data'!D170))="","",OFFSET('Sanitation Data'!$D$29,0,10*ROW('Sanitation Data'!D170)))</f>
        <v/>
      </c>
      <c r="CM176" s="353" t="str">
        <f ca="1">+IF(OFFSET('Sanitation Data'!$D$30,0,10*ROW('Sanitation Data'!D170))="","",OFFSET('Sanitation Data'!$D$30,0,10*ROW('Sanitation Data'!D170)))</f>
        <v/>
      </c>
      <c r="CN176" s="353" t="str">
        <f ca="1">+IF(OFFSET('Sanitation Data'!$D$31,0,10*ROW('Sanitation Data'!D170))="","",OFFSET('Sanitation Data'!$D$31,0,10*ROW('Sanitation Data'!D170)))</f>
        <v/>
      </c>
      <c r="CO176" s="353" t="str">
        <f ca="1">+IF(OFFSET('Sanitation Data'!$D$32,0,10*ROW('Sanitation Data'!D170))="","",OFFSET('Sanitation Data'!$D$32,0,10*ROW('Sanitation Data'!D170)))</f>
        <v/>
      </c>
      <c r="CP176" s="353" t="str">
        <f ca="1">+IF(OFFSET('Sanitation Data'!$E$28,0,10*ROW('Sanitation Data'!E170))="","",OFFSET('Sanitation Data'!$E$28,0,10*ROW('Sanitation Data'!E170)))</f>
        <v/>
      </c>
      <c r="CQ176" s="353" t="str">
        <f ca="1">+IF(OFFSET('Sanitation Data'!$E$29,0,10*ROW('Sanitation Data'!E170))="","",OFFSET('Sanitation Data'!$E$29,0,10*ROW('Sanitation Data'!E170)))</f>
        <v/>
      </c>
      <c r="CR176" s="353" t="str">
        <f ca="1">+IF(OFFSET('Sanitation Data'!$E$30,0,10*ROW('Sanitation Data'!E170))="","",OFFSET('Sanitation Data'!$E$30,0,10*ROW('Sanitation Data'!E170)))</f>
        <v/>
      </c>
      <c r="CS176" s="353" t="str">
        <f ca="1">+IF(OFFSET('Sanitation Data'!$E$31,0,10*ROW('Sanitation Data'!E170))="","",OFFSET('Sanitation Data'!$E$31,0,10*ROW('Sanitation Data'!E170)))</f>
        <v/>
      </c>
      <c r="CT176" s="353" t="str">
        <f ca="1">+IF(OFFSET('Sanitation Data'!$E$32,0,10*ROW('Sanitation Data'!E170))="","",OFFSET('Sanitation Data'!$E$32,0,10*ROW('Sanitation Data'!E170)))</f>
        <v/>
      </c>
      <c r="CU176" s="353" t="str">
        <f ca="1">+IF(OFFSET('Sanitation Data'!$F$28,0,10*ROW('Sanitation Data'!F170))="","",OFFSET('Sanitation Data'!$F$28,0,10*ROW('Sanitation Data'!F170)))</f>
        <v/>
      </c>
      <c r="CV176" s="353" t="str">
        <f ca="1">+IF(OFFSET('Sanitation Data'!$F$29,0,10*ROW('Sanitation Data'!F170))="","",OFFSET('Sanitation Data'!$F$29,0,10*ROW('Sanitation Data'!F170)))</f>
        <v/>
      </c>
      <c r="CW176" s="353" t="str">
        <f ca="1">+IF(OFFSET('Sanitation Data'!$F$30,0,10*ROW('Sanitation Data'!F170))="","",OFFSET('Sanitation Data'!$F$30,0,10*ROW('Sanitation Data'!F170)))</f>
        <v/>
      </c>
      <c r="CX176" s="353" t="str">
        <f ca="1">+IF(OFFSET('Sanitation Data'!$F$31,0,10*ROW('Sanitation Data'!F170))="","",OFFSET('Sanitation Data'!$F$31,0,10*ROW('Sanitation Data'!F170)))</f>
        <v/>
      </c>
      <c r="CY176" s="353" t="str">
        <f ca="1">+IF(OFFSET('Sanitation Data'!$F$32,0,10*ROW('Sanitation Data'!F170))="","",OFFSET('Sanitation Data'!$F$32,0,10*ROW('Sanitation Data'!F170)))</f>
        <v/>
      </c>
      <c r="CZ176" s="353" t="str">
        <f ca="1">+IF(OFFSET('Sanitation Data'!$G$28,0,10*ROW('Sanitation Data'!G170))="","",OFFSET('Sanitation Data'!$G$28,0,10*ROW('Sanitation Data'!G170)))</f>
        <v/>
      </c>
      <c r="DA176" s="353" t="str">
        <f ca="1">+IF(OFFSET('Sanitation Data'!$G$29,0,10*ROW('Sanitation Data'!G170))="","",OFFSET('Sanitation Data'!$G$29,0,10*ROW('Sanitation Data'!G170)))</f>
        <v/>
      </c>
      <c r="DB176" s="353" t="str">
        <f ca="1">+IF(OFFSET('Sanitation Data'!$G$30,0,10*ROW('Sanitation Data'!G170))="","",OFFSET('Sanitation Data'!$G$30,0,10*ROW('Sanitation Data'!G170)))</f>
        <v/>
      </c>
      <c r="DC176" s="353" t="str">
        <f ca="1">+IF(OFFSET('Sanitation Data'!$G$31,0,10*ROW('Sanitation Data'!G170))="","",OFFSET('Sanitation Data'!$G$31,0,10*ROW('Sanitation Data'!G170)))</f>
        <v/>
      </c>
      <c r="DD176" s="353" t="str">
        <f ca="1">+IF(OFFSET('Sanitation Data'!$G$32,0,10*ROW('Sanitation Data'!G170))="","",OFFSET('Sanitation Data'!$G$32,0,10*ROW('Sanitation Data'!G170)))</f>
        <v/>
      </c>
      <c r="DE176" s="353" t="str">
        <f ca="1">+IF(OFFSET('Sanitation Data'!$H$28,0,10*ROW('Sanitation Data'!H170))="","",OFFSET('Sanitation Data'!$H$28,0,10*ROW('Sanitation Data'!H170)))</f>
        <v/>
      </c>
      <c r="DF176" s="353" t="str">
        <f ca="1">+IF(OFFSET('Sanitation Data'!$H$29,0,10*ROW('Sanitation Data'!H170))="","",OFFSET('Sanitation Data'!$H$29,0,10*ROW('Sanitation Data'!H170)))</f>
        <v/>
      </c>
      <c r="DG176" s="353" t="str">
        <f ca="1">+IF(OFFSET('Sanitation Data'!$H$30,0,10*ROW('Sanitation Data'!H170))="","",OFFSET('Sanitation Data'!$H$30,0,10*ROW('Sanitation Data'!H170)))</f>
        <v/>
      </c>
      <c r="DH176" s="353" t="str">
        <f ca="1">+IF(OFFSET('Sanitation Data'!$H$31,0,10*ROW('Sanitation Data'!H170))="","",OFFSET('Sanitation Data'!$H$31,0,10*ROW('Sanitation Data'!H170)))</f>
        <v/>
      </c>
      <c r="DI176" s="353" t="str">
        <f ca="1">+IF(OFFSET('Sanitation Data'!$H$32,0,10*ROW('Sanitation Data'!H170))="","",OFFSET('Sanitation Data'!$H$32,0,10*ROW('Sanitation Data'!H170)))</f>
        <v/>
      </c>
      <c r="DJ176" s="353" t="str">
        <f ca="1">+IF(OFFSET('Sanitation Data'!$I$28,0,10*ROW('Sanitation Data'!I170))="","",OFFSET('Sanitation Data'!$I$28,0,10*ROW('Sanitation Data'!I170)))</f>
        <v/>
      </c>
      <c r="DK176" s="353" t="str">
        <f ca="1">+IF(OFFSET('Sanitation Data'!$I$29,0,10*ROW('Sanitation Data'!I170))="","",OFFSET('Sanitation Data'!$I$29,0,10*ROW('Sanitation Data'!I170)))</f>
        <v/>
      </c>
      <c r="DL176" s="353" t="str">
        <f ca="1">+IF(OFFSET('Sanitation Data'!$I$30,0,10*ROW('Sanitation Data'!I170))="","",OFFSET('Sanitation Data'!$I$30,0,10*ROW('Sanitation Data'!I170)))</f>
        <v/>
      </c>
      <c r="DM176" s="353" t="str">
        <f ca="1">+IF(OFFSET('Sanitation Data'!$I$31,0,10*ROW('Sanitation Data'!I170))="","",OFFSET('Sanitation Data'!$I$31,0,10*ROW('Sanitation Data'!I170)))</f>
        <v/>
      </c>
      <c r="DN176" s="353" t="str">
        <f ca="1">+IF(OFFSET('Sanitation Data'!$I$32,0,10*ROW('Sanitation Data'!I170))="","",OFFSET('Sanitation Data'!$I$32,0,10*ROW('Sanitation Data'!I170)))</f>
        <v/>
      </c>
      <c r="DO176" s="353" t="str">
        <f ca="1">+IF(OFFSET('Hygiene Data'!$D$11,0,10*ROW('Hygiene Data'!D170))="","",OFFSET('Hygiene Data'!$D$11,0,10*ROW('Hygiene Data'!D170)))</f>
        <v/>
      </c>
      <c r="DP176" s="353" t="str">
        <f ca="1">+IF(OFFSET('Hygiene Data'!$D$12,0,10*ROW('Hygiene Data'!D170))="","",OFFSET('Hygiene Data'!$D$12,0,10*ROW('Hygiene Data'!D170)))</f>
        <v/>
      </c>
      <c r="DQ176" s="353" t="str">
        <f ca="1">+IF(OFFSET('Hygiene Data'!$D$13,0,10*ROW('Hygiene Data'!D170))="","",OFFSET('Hygiene Data'!$D$13,0,10*ROW('Hygiene Data'!D170)))</f>
        <v/>
      </c>
      <c r="DR176" s="353" t="str">
        <f ca="1">+IF(OFFSET('Hygiene Data'!$E$11,0,10*ROW('Hygiene Data'!E170))="","",OFFSET('Hygiene Data'!$E$11,0,10*ROW('Hygiene Data'!E170)))</f>
        <v/>
      </c>
      <c r="DS176" s="353" t="str">
        <f ca="1">+IF(OFFSET('Hygiene Data'!$E$12,0,10*ROW('Hygiene Data'!E170))="","",OFFSET('Hygiene Data'!$E$12,0,10*ROW('Hygiene Data'!E170)))</f>
        <v/>
      </c>
      <c r="DT176" s="353" t="str">
        <f ca="1">+IF(OFFSET('Hygiene Data'!$E$13,0,10*ROW('Hygiene Data'!E170))="","",OFFSET('Hygiene Data'!$E$13,0,10*ROW('Hygiene Data'!E170)))</f>
        <v/>
      </c>
      <c r="DU176" s="353" t="str">
        <f ca="1">+IF(OFFSET('Hygiene Data'!$F$11,0,10*ROW('Hygiene Data'!F170))="","",OFFSET('Hygiene Data'!$F$11,0,10*ROW('Hygiene Data'!F170)))</f>
        <v/>
      </c>
      <c r="DV176" s="353" t="str">
        <f ca="1">+IF(OFFSET('Hygiene Data'!$F$12,0,10*ROW('Hygiene Data'!F170))="","",OFFSET('Hygiene Data'!$F$12,0,10*ROW('Hygiene Data'!F170)))</f>
        <v/>
      </c>
      <c r="DW176" s="353" t="str">
        <f ca="1">+IF(OFFSET('Hygiene Data'!$F$13,0,10*ROW('Hygiene Data'!F170))="","",OFFSET('Hygiene Data'!$F$13,0,10*ROW('Hygiene Data'!F170)))</f>
        <v/>
      </c>
      <c r="DX176" s="353" t="str">
        <f ca="1">+IF(OFFSET('Hygiene Data'!$G$11,0,10*ROW('Hygiene Data'!G170))="","",OFFSET('Hygiene Data'!$G$11,0,10*ROW('Hygiene Data'!G170)))</f>
        <v/>
      </c>
      <c r="DY176" s="353" t="str">
        <f ca="1">+IF(OFFSET('Hygiene Data'!$G$12,0,10*ROW('Hygiene Data'!G170))="","",OFFSET('Hygiene Data'!$G$12,0,10*ROW('Hygiene Data'!G170)))</f>
        <v/>
      </c>
      <c r="DZ176" s="353" t="str">
        <f ca="1">+IF(OFFSET('Hygiene Data'!$G$13,0,10*ROW('Hygiene Data'!G170))="","",OFFSET('Hygiene Data'!$G$13,0,10*ROW('Hygiene Data'!G170)))</f>
        <v/>
      </c>
      <c r="EA176" s="353" t="str">
        <f ca="1">+IF(OFFSET('Hygiene Data'!$H$11,0,10*ROW('Hygiene Data'!H170))="","",OFFSET('Hygiene Data'!$H$11,0,10*ROW('Hygiene Data'!H170)))</f>
        <v/>
      </c>
      <c r="EB176" s="353" t="str">
        <f ca="1">+IF(OFFSET('Hygiene Data'!$H$12,0,10*ROW('Hygiene Data'!H170))="","",OFFSET('Hygiene Data'!$H$12,0,10*ROW('Hygiene Data'!H170)))</f>
        <v/>
      </c>
      <c r="EC176" s="353" t="str">
        <f ca="1">+IF(OFFSET('Hygiene Data'!$H$13,0,10*ROW('Hygiene Data'!H170))="","",OFFSET('Hygiene Data'!$H$13,0,10*ROW('Hygiene Data'!H170)))</f>
        <v/>
      </c>
      <c r="ED176" s="353" t="str">
        <f ca="1">+IF(OFFSET('Hygiene Data'!$I$11,0,10*ROW('Hygiene Data'!I170))="","",OFFSET('Hygiene Data'!$I$11,0,10*ROW('Hygiene Data'!I170)))</f>
        <v/>
      </c>
      <c r="EE176" s="353" t="str">
        <f ca="1">+IF(OFFSET('Hygiene Data'!$I$12,0,10*ROW('Hygiene Data'!I170))="","",OFFSET('Hygiene Data'!$I$12,0,10*ROW('Hygiene Data'!I170)))</f>
        <v/>
      </c>
      <c r="EF176" s="353" t="str">
        <f ca="1">+IF(OFFSET('Hygiene Data'!$I$13,0,10*ROW('Hygiene Data'!I170))="","",OFFSET('Hygiene Data'!$I$13,0,10*ROW('Hygiene Data'!I170)))</f>
        <v/>
      </c>
    </row>
    <row r="177" spans="1:136" x14ac:dyDescent="0.25">
      <c r="A177" s="462" t="str">
        <f ca="1">+IF(OFFSET('Water Data'!$B$2,0,10*ROW('Water Data'!E171))="","",OFFSET('Water Data'!$B$2,0,10*ROW('Water Data'!E171)))</f>
        <v/>
      </c>
      <c r="B177" s="46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89" t="str">
        <f t="shared" ca="1" si="2"/>
        <v/>
      </c>
      <c r="D177" s="49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6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3" t="str">
        <f ca="1">+IF(OFFSET('Water Data'!$D$27,0,10*ROW('Water Data'!D171))="","",OFFSET('Water Data'!$D$27,0,10*ROW('Water Data'!D171)))</f>
        <v/>
      </c>
      <c r="BT177" s="353" t="str">
        <f ca="1">+IF(OFFSET('Water Data'!$D$28,0,10*ROW('Water Data'!D171))="","",OFFSET('Water Data'!$D$28,0,10*ROW('Water Data'!D171)))</f>
        <v/>
      </c>
      <c r="BU177" s="353" t="str">
        <f ca="1">+IF(OFFSET('Water Data'!$D$29,0,10*ROW('Water Data'!D171))="","",OFFSET('Water Data'!$D$29,0,10*ROW('Water Data'!D171)))</f>
        <v/>
      </c>
      <c r="BV177" s="353" t="str">
        <f ca="1">+IF(OFFSET('Water Data'!$E$27,0,10*ROW('Water Data'!E171))="","",OFFSET('Water Data'!$E$27,0,10*ROW('Water Data'!E171)))</f>
        <v/>
      </c>
      <c r="BW177" s="353" t="str">
        <f ca="1">+IF(OFFSET('Water Data'!$E$28,0,10*ROW('Water Data'!E171))="","",OFFSET('Water Data'!$E$28,0,10*ROW('Water Data'!E171)))</f>
        <v/>
      </c>
      <c r="BX177" s="353" t="str">
        <f ca="1">+IF(OFFSET('Water Data'!$E$29,0,10*ROW('Water Data'!E171))="","",OFFSET('Water Data'!$E$29,0,10*ROW('Water Data'!E171)))</f>
        <v/>
      </c>
      <c r="BY177" s="353" t="str">
        <f ca="1">+IF(OFFSET('Water Data'!$F$27,0,10*ROW('Water Data'!F171))="","",OFFSET('Water Data'!$F$27,0,10*ROW('Water Data'!F171)))</f>
        <v/>
      </c>
      <c r="BZ177" s="353" t="str">
        <f ca="1">+IF(OFFSET('Water Data'!$F$28,0,10*ROW('Water Data'!F171))="","",OFFSET('Water Data'!$F$28,0,10*ROW('Water Data'!F171)))</f>
        <v/>
      </c>
      <c r="CA177" s="353" t="str">
        <f ca="1">+IF(OFFSET('Water Data'!$F$29,0,10*ROW('Water Data'!F171))="","",OFFSET('Water Data'!$F$29,0,10*ROW('Water Data'!F171)))</f>
        <v/>
      </c>
      <c r="CB177" s="353" t="str">
        <f ca="1">+IF(OFFSET('Water Data'!$G$27,0,10*ROW('Water Data'!G171))="","",OFFSET('Water Data'!$G$27,0,10*ROW('Water Data'!G171)))</f>
        <v/>
      </c>
      <c r="CC177" s="353" t="str">
        <f ca="1">+IF(OFFSET('Water Data'!$G$28,0,10*ROW('Water Data'!G171))="","",OFFSET('Water Data'!$G$28,0,10*ROW('Water Data'!G171)))</f>
        <v/>
      </c>
      <c r="CD177" s="353" t="str">
        <f ca="1">+IF(OFFSET('Water Data'!$G$29,0,10*ROW('Water Data'!G171))="","",OFFSET('Water Data'!$G$29,0,10*ROW('Water Data'!G171)))</f>
        <v/>
      </c>
      <c r="CE177" s="353" t="str">
        <f ca="1">+IF(OFFSET('Water Data'!$H$27,0,10*ROW('Water Data'!H171))="","",OFFSET('Water Data'!$H$27,0,10*ROW('Water Data'!H171)))</f>
        <v/>
      </c>
      <c r="CF177" s="353" t="str">
        <f ca="1">+IF(OFFSET('Water Data'!$H$28,0,10*ROW('Water Data'!H171))="","",OFFSET('Water Data'!$H$28,0,10*ROW('Water Data'!H171)))</f>
        <v/>
      </c>
      <c r="CG177" s="353" t="str">
        <f ca="1">+IF(OFFSET('Water Data'!$H$29,0,10*ROW('Water Data'!H171))="","",OFFSET('Water Data'!$H$29,0,10*ROW('Water Data'!H171)))</f>
        <v/>
      </c>
      <c r="CH177" s="353" t="str">
        <f ca="1">+IF(OFFSET('Water Data'!$I$27,0,10*ROW('Water Data'!I171))="","",OFFSET('Water Data'!$I$27,0,10*ROW('Water Data'!I171)))</f>
        <v/>
      </c>
      <c r="CI177" s="353" t="str">
        <f ca="1">+IF(OFFSET('Water Data'!$I$28,0,10*ROW('Water Data'!I171))="","",OFFSET('Water Data'!$I$28,0,10*ROW('Water Data'!I171)))</f>
        <v/>
      </c>
      <c r="CJ177" s="353" t="str">
        <f ca="1">+IF(OFFSET('Water Data'!$I$29,0,10*ROW('Water Data'!I171))="","",OFFSET('Water Data'!$I$29,0,10*ROW('Water Data'!I171)))</f>
        <v/>
      </c>
      <c r="CK177" s="353" t="str">
        <f ca="1">+IF(OFFSET('Sanitation Data'!$D$28,0,10*ROW('Sanitation Data'!D171))="","",OFFSET('Sanitation Data'!$D$28,0,10*ROW('Sanitation Data'!D171)))</f>
        <v/>
      </c>
      <c r="CL177" s="353" t="str">
        <f ca="1">+IF(OFFSET('Sanitation Data'!$D$29,0,10*ROW('Sanitation Data'!D171))="","",OFFSET('Sanitation Data'!$D$29,0,10*ROW('Sanitation Data'!D171)))</f>
        <v/>
      </c>
      <c r="CM177" s="353" t="str">
        <f ca="1">+IF(OFFSET('Sanitation Data'!$D$30,0,10*ROW('Sanitation Data'!D171))="","",OFFSET('Sanitation Data'!$D$30,0,10*ROW('Sanitation Data'!D171)))</f>
        <v/>
      </c>
      <c r="CN177" s="353" t="str">
        <f ca="1">+IF(OFFSET('Sanitation Data'!$D$31,0,10*ROW('Sanitation Data'!D171))="","",OFFSET('Sanitation Data'!$D$31,0,10*ROW('Sanitation Data'!D171)))</f>
        <v/>
      </c>
      <c r="CO177" s="353" t="str">
        <f ca="1">+IF(OFFSET('Sanitation Data'!$D$32,0,10*ROW('Sanitation Data'!D171))="","",OFFSET('Sanitation Data'!$D$32,0,10*ROW('Sanitation Data'!D171)))</f>
        <v/>
      </c>
      <c r="CP177" s="353" t="str">
        <f ca="1">+IF(OFFSET('Sanitation Data'!$E$28,0,10*ROW('Sanitation Data'!E171))="","",OFFSET('Sanitation Data'!$E$28,0,10*ROW('Sanitation Data'!E171)))</f>
        <v/>
      </c>
      <c r="CQ177" s="353" t="str">
        <f ca="1">+IF(OFFSET('Sanitation Data'!$E$29,0,10*ROW('Sanitation Data'!E171))="","",OFFSET('Sanitation Data'!$E$29,0,10*ROW('Sanitation Data'!E171)))</f>
        <v/>
      </c>
      <c r="CR177" s="353" t="str">
        <f ca="1">+IF(OFFSET('Sanitation Data'!$E$30,0,10*ROW('Sanitation Data'!E171))="","",OFFSET('Sanitation Data'!$E$30,0,10*ROW('Sanitation Data'!E171)))</f>
        <v/>
      </c>
      <c r="CS177" s="353" t="str">
        <f ca="1">+IF(OFFSET('Sanitation Data'!$E$31,0,10*ROW('Sanitation Data'!E171))="","",OFFSET('Sanitation Data'!$E$31,0,10*ROW('Sanitation Data'!E171)))</f>
        <v/>
      </c>
      <c r="CT177" s="353" t="str">
        <f ca="1">+IF(OFFSET('Sanitation Data'!$E$32,0,10*ROW('Sanitation Data'!E171))="","",OFFSET('Sanitation Data'!$E$32,0,10*ROW('Sanitation Data'!E171)))</f>
        <v/>
      </c>
      <c r="CU177" s="353" t="str">
        <f ca="1">+IF(OFFSET('Sanitation Data'!$F$28,0,10*ROW('Sanitation Data'!F171))="","",OFFSET('Sanitation Data'!$F$28,0,10*ROW('Sanitation Data'!F171)))</f>
        <v/>
      </c>
      <c r="CV177" s="353" t="str">
        <f ca="1">+IF(OFFSET('Sanitation Data'!$F$29,0,10*ROW('Sanitation Data'!F171))="","",OFFSET('Sanitation Data'!$F$29,0,10*ROW('Sanitation Data'!F171)))</f>
        <v/>
      </c>
      <c r="CW177" s="353" t="str">
        <f ca="1">+IF(OFFSET('Sanitation Data'!$F$30,0,10*ROW('Sanitation Data'!F171))="","",OFFSET('Sanitation Data'!$F$30,0,10*ROW('Sanitation Data'!F171)))</f>
        <v/>
      </c>
      <c r="CX177" s="353" t="str">
        <f ca="1">+IF(OFFSET('Sanitation Data'!$F$31,0,10*ROW('Sanitation Data'!F171))="","",OFFSET('Sanitation Data'!$F$31,0,10*ROW('Sanitation Data'!F171)))</f>
        <v/>
      </c>
      <c r="CY177" s="353" t="str">
        <f ca="1">+IF(OFFSET('Sanitation Data'!$F$32,0,10*ROW('Sanitation Data'!F171))="","",OFFSET('Sanitation Data'!$F$32,0,10*ROW('Sanitation Data'!F171)))</f>
        <v/>
      </c>
      <c r="CZ177" s="353" t="str">
        <f ca="1">+IF(OFFSET('Sanitation Data'!$G$28,0,10*ROW('Sanitation Data'!G171))="","",OFFSET('Sanitation Data'!$G$28,0,10*ROW('Sanitation Data'!G171)))</f>
        <v/>
      </c>
      <c r="DA177" s="353" t="str">
        <f ca="1">+IF(OFFSET('Sanitation Data'!$G$29,0,10*ROW('Sanitation Data'!G171))="","",OFFSET('Sanitation Data'!$G$29,0,10*ROW('Sanitation Data'!G171)))</f>
        <v/>
      </c>
      <c r="DB177" s="353" t="str">
        <f ca="1">+IF(OFFSET('Sanitation Data'!$G$30,0,10*ROW('Sanitation Data'!G171))="","",OFFSET('Sanitation Data'!$G$30,0,10*ROW('Sanitation Data'!G171)))</f>
        <v/>
      </c>
      <c r="DC177" s="353" t="str">
        <f ca="1">+IF(OFFSET('Sanitation Data'!$G$31,0,10*ROW('Sanitation Data'!G171))="","",OFFSET('Sanitation Data'!$G$31,0,10*ROW('Sanitation Data'!G171)))</f>
        <v/>
      </c>
      <c r="DD177" s="353" t="str">
        <f ca="1">+IF(OFFSET('Sanitation Data'!$G$32,0,10*ROW('Sanitation Data'!G171))="","",OFFSET('Sanitation Data'!$G$32,0,10*ROW('Sanitation Data'!G171)))</f>
        <v/>
      </c>
      <c r="DE177" s="353" t="str">
        <f ca="1">+IF(OFFSET('Sanitation Data'!$H$28,0,10*ROW('Sanitation Data'!H171))="","",OFFSET('Sanitation Data'!$H$28,0,10*ROW('Sanitation Data'!H171)))</f>
        <v/>
      </c>
      <c r="DF177" s="353" t="str">
        <f ca="1">+IF(OFFSET('Sanitation Data'!$H$29,0,10*ROW('Sanitation Data'!H171))="","",OFFSET('Sanitation Data'!$H$29,0,10*ROW('Sanitation Data'!H171)))</f>
        <v/>
      </c>
      <c r="DG177" s="353" t="str">
        <f ca="1">+IF(OFFSET('Sanitation Data'!$H$30,0,10*ROW('Sanitation Data'!H171))="","",OFFSET('Sanitation Data'!$H$30,0,10*ROW('Sanitation Data'!H171)))</f>
        <v/>
      </c>
      <c r="DH177" s="353" t="str">
        <f ca="1">+IF(OFFSET('Sanitation Data'!$H$31,0,10*ROW('Sanitation Data'!H171))="","",OFFSET('Sanitation Data'!$H$31,0,10*ROW('Sanitation Data'!H171)))</f>
        <v/>
      </c>
      <c r="DI177" s="353" t="str">
        <f ca="1">+IF(OFFSET('Sanitation Data'!$H$32,0,10*ROW('Sanitation Data'!H171))="","",OFFSET('Sanitation Data'!$H$32,0,10*ROW('Sanitation Data'!H171)))</f>
        <v/>
      </c>
      <c r="DJ177" s="353" t="str">
        <f ca="1">+IF(OFFSET('Sanitation Data'!$I$28,0,10*ROW('Sanitation Data'!I171))="","",OFFSET('Sanitation Data'!$I$28,0,10*ROW('Sanitation Data'!I171)))</f>
        <v/>
      </c>
      <c r="DK177" s="353" t="str">
        <f ca="1">+IF(OFFSET('Sanitation Data'!$I$29,0,10*ROW('Sanitation Data'!I171))="","",OFFSET('Sanitation Data'!$I$29,0,10*ROW('Sanitation Data'!I171)))</f>
        <v/>
      </c>
      <c r="DL177" s="353" t="str">
        <f ca="1">+IF(OFFSET('Sanitation Data'!$I$30,0,10*ROW('Sanitation Data'!I171))="","",OFFSET('Sanitation Data'!$I$30,0,10*ROW('Sanitation Data'!I171)))</f>
        <v/>
      </c>
      <c r="DM177" s="353" t="str">
        <f ca="1">+IF(OFFSET('Sanitation Data'!$I$31,0,10*ROW('Sanitation Data'!I171))="","",OFFSET('Sanitation Data'!$I$31,0,10*ROW('Sanitation Data'!I171)))</f>
        <v/>
      </c>
      <c r="DN177" s="353" t="str">
        <f ca="1">+IF(OFFSET('Sanitation Data'!$I$32,0,10*ROW('Sanitation Data'!I171))="","",OFFSET('Sanitation Data'!$I$32,0,10*ROW('Sanitation Data'!I171)))</f>
        <v/>
      </c>
      <c r="DO177" s="353" t="str">
        <f ca="1">+IF(OFFSET('Hygiene Data'!$D$11,0,10*ROW('Hygiene Data'!D171))="","",OFFSET('Hygiene Data'!$D$11,0,10*ROW('Hygiene Data'!D171)))</f>
        <v/>
      </c>
      <c r="DP177" s="353" t="str">
        <f ca="1">+IF(OFFSET('Hygiene Data'!$D$12,0,10*ROW('Hygiene Data'!D171))="","",OFFSET('Hygiene Data'!$D$12,0,10*ROW('Hygiene Data'!D171)))</f>
        <v/>
      </c>
      <c r="DQ177" s="353" t="str">
        <f ca="1">+IF(OFFSET('Hygiene Data'!$D$13,0,10*ROW('Hygiene Data'!D171))="","",OFFSET('Hygiene Data'!$D$13,0,10*ROW('Hygiene Data'!D171)))</f>
        <v/>
      </c>
      <c r="DR177" s="353" t="str">
        <f ca="1">+IF(OFFSET('Hygiene Data'!$E$11,0,10*ROW('Hygiene Data'!E171))="","",OFFSET('Hygiene Data'!$E$11,0,10*ROW('Hygiene Data'!E171)))</f>
        <v/>
      </c>
      <c r="DS177" s="353" t="str">
        <f ca="1">+IF(OFFSET('Hygiene Data'!$E$12,0,10*ROW('Hygiene Data'!E171))="","",OFFSET('Hygiene Data'!$E$12,0,10*ROW('Hygiene Data'!E171)))</f>
        <v/>
      </c>
      <c r="DT177" s="353" t="str">
        <f ca="1">+IF(OFFSET('Hygiene Data'!$E$13,0,10*ROW('Hygiene Data'!E171))="","",OFFSET('Hygiene Data'!$E$13,0,10*ROW('Hygiene Data'!E171)))</f>
        <v/>
      </c>
      <c r="DU177" s="353" t="str">
        <f ca="1">+IF(OFFSET('Hygiene Data'!$F$11,0,10*ROW('Hygiene Data'!F171))="","",OFFSET('Hygiene Data'!$F$11,0,10*ROW('Hygiene Data'!F171)))</f>
        <v/>
      </c>
      <c r="DV177" s="353" t="str">
        <f ca="1">+IF(OFFSET('Hygiene Data'!$F$12,0,10*ROW('Hygiene Data'!F171))="","",OFFSET('Hygiene Data'!$F$12,0,10*ROW('Hygiene Data'!F171)))</f>
        <v/>
      </c>
      <c r="DW177" s="353" t="str">
        <f ca="1">+IF(OFFSET('Hygiene Data'!$F$13,0,10*ROW('Hygiene Data'!F171))="","",OFFSET('Hygiene Data'!$F$13,0,10*ROW('Hygiene Data'!F171)))</f>
        <v/>
      </c>
      <c r="DX177" s="353" t="str">
        <f ca="1">+IF(OFFSET('Hygiene Data'!$G$11,0,10*ROW('Hygiene Data'!G171))="","",OFFSET('Hygiene Data'!$G$11,0,10*ROW('Hygiene Data'!G171)))</f>
        <v/>
      </c>
      <c r="DY177" s="353" t="str">
        <f ca="1">+IF(OFFSET('Hygiene Data'!$G$12,0,10*ROW('Hygiene Data'!G171))="","",OFFSET('Hygiene Data'!$G$12,0,10*ROW('Hygiene Data'!G171)))</f>
        <v/>
      </c>
      <c r="DZ177" s="353" t="str">
        <f ca="1">+IF(OFFSET('Hygiene Data'!$G$13,0,10*ROW('Hygiene Data'!G171))="","",OFFSET('Hygiene Data'!$G$13,0,10*ROW('Hygiene Data'!G171)))</f>
        <v/>
      </c>
      <c r="EA177" s="353" t="str">
        <f ca="1">+IF(OFFSET('Hygiene Data'!$H$11,0,10*ROW('Hygiene Data'!H171))="","",OFFSET('Hygiene Data'!$H$11,0,10*ROW('Hygiene Data'!H171)))</f>
        <v/>
      </c>
      <c r="EB177" s="353" t="str">
        <f ca="1">+IF(OFFSET('Hygiene Data'!$H$12,0,10*ROW('Hygiene Data'!H171))="","",OFFSET('Hygiene Data'!$H$12,0,10*ROW('Hygiene Data'!H171)))</f>
        <v/>
      </c>
      <c r="EC177" s="353" t="str">
        <f ca="1">+IF(OFFSET('Hygiene Data'!$H$13,0,10*ROW('Hygiene Data'!H171))="","",OFFSET('Hygiene Data'!$H$13,0,10*ROW('Hygiene Data'!H171)))</f>
        <v/>
      </c>
      <c r="ED177" s="353" t="str">
        <f ca="1">+IF(OFFSET('Hygiene Data'!$I$11,0,10*ROW('Hygiene Data'!I171))="","",OFFSET('Hygiene Data'!$I$11,0,10*ROW('Hygiene Data'!I171)))</f>
        <v/>
      </c>
      <c r="EE177" s="353" t="str">
        <f ca="1">+IF(OFFSET('Hygiene Data'!$I$12,0,10*ROW('Hygiene Data'!I171))="","",OFFSET('Hygiene Data'!$I$12,0,10*ROW('Hygiene Data'!I171)))</f>
        <v/>
      </c>
      <c r="EF177" s="353" t="str">
        <f ca="1">+IF(OFFSET('Hygiene Data'!$I$13,0,10*ROW('Hygiene Data'!I171))="","",OFFSET('Hygiene Data'!$I$13,0,10*ROW('Hygiene Data'!I171)))</f>
        <v/>
      </c>
    </row>
    <row r="178" spans="1:136" x14ac:dyDescent="0.25">
      <c r="A178" s="462" t="str">
        <f ca="1">+IF(OFFSET('Water Data'!$B$2,0,10*ROW('Water Data'!E172))="","",OFFSET('Water Data'!$B$2,0,10*ROW('Water Data'!E172)))</f>
        <v/>
      </c>
      <c r="B178" s="46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89" t="str">
        <f t="shared" ca="1" si="2"/>
        <v/>
      </c>
      <c r="D178" s="49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6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3" t="str">
        <f ca="1">+IF(OFFSET('Water Data'!$D$27,0,10*ROW('Water Data'!D172))="","",OFFSET('Water Data'!$D$27,0,10*ROW('Water Data'!D172)))</f>
        <v/>
      </c>
      <c r="BT178" s="353" t="str">
        <f ca="1">+IF(OFFSET('Water Data'!$D$28,0,10*ROW('Water Data'!D172))="","",OFFSET('Water Data'!$D$28,0,10*ROW('Water Data'!D172)))</f>
        <v/>
      </c>
      <c r="BU178" s="353" t="str">
        <f ca="1">+IF(OFFSET('Water Data'!$D$29,0,10*ROW('Water Data'!D172))="","",OFFSET('Water Data'!$D$29,0,10*ROW('Water Data'!D172)))</f>
        <v/>
      </c>
      <c r="BV178" s="353" t="str">
        <f ca="1">+IF(OFFSET('Water Data'!$E$27,0,10*ROW('Water Data'!E172))="","",OFFSET('Water Data'!$E$27,0,10*ROW('Water Data'!E172)))</f>
        <v/>
      </c>
      <c r="BW178" s="353" t="str">
        <f ca="1">+IF(OFFSET('Water Data'!$E$28,0,10*ROW('Water Data'!E172))="","",OFFSET('Water Data'!$E$28,0,10*ROW('Water Data'!E172)))</f>
        <v/>
      </c>
      <c r="BX178" s="353" t="str">
        <f ca="1">+IF(OFFSET('Water Data'!$E$29,0,10*ROW('Water Data'!E172))="","",OFFSET('Water Data'!$E$29,0,10*ROW('Water Data'!E172)))</f>
        <v/>
      </c>
      <c r="BY178" s="353" t="str">
        <f ca="1">+IF(OFFSET('Water Data'!$F$27,0,10*ROW('Water Data'!F172))="","",OFFSET('Water Data'!$F$27,0,10*ROW('Water Data'!F172)))</f>
        <v/>
      </c>
      <c r="BZ178" s="353" t="str">
        <f ca="1">+IF(OFFSET('Water Data'!$F$28,0,10*ROW('Water Data'!F172))="","",OFFSET('Water Data'!$F$28,0,10*ROW('Water Data'!F172)))</f>
        <v/>
      </c>
      <c r="CA178" s="353" t="str">
        <f ca="1">+IF(OFFSET('Water Data'!$F$29,0,10*ROW('Water Data'!F172))="","",OFFSET('Water Data'!$F$29,0,10*ROW('Water Data'!F172)))</f>
        <v/>
      </c>
      <c r="CB178" s="353" t="str">
        <f ca="1">+IF(OFFSET('Water Data'!$G$27,0,10*ROW('Water Data'!G172))="","",OFFSET('Water Data'!$G$27,0,10*ROW('Water Data'!G172)))</f>
        <v/>
      </c>
      <c r="CC178" s="353" t="str">
        <f ca="1">+IF(OFFSET('Water Data'!$G$28,0,10*ROW('Water Data'!G172))="","",OFFSET('Water Data'!$G$28,0,10*ROW('Water Data'!G172)))</f>
        <v/>
      </c>
      <c r="CD178" s="353" t="str">
        <f ca="1">+IF(OFFSET('Water Data'!$G$29,0,10*ROW('Water Data'!G172))="","",OFFSET('Water Data'!$G$29,0,10*ROW('Water Data'!G172)))</f>
        <v/>
      </c>
      <c r="CE178" s="353" t="str">
        <f ca="1">+IF(OFFSET('Water Data'!$H$27,0,10*ROW('Water Data'!H172))="","",OFFSET('Water Data'!$H$27,0,10*ROW('Water Data'!H172)))</f>
        <v/>
      </c>
      <c r="CF178" s="353" t="str">
        <f ca="1">+IF(OFFSET('Water Data'!$H$28,0,10*ROW('Water Data'!H172))="","",OFFSET('Water Data'!$H$28,0,10*ROW('Water Data'!H172)))</f>
        <v/>
      </c>
      <c r="CG178" s="353" t="str">
        <f ca="1">+IF(OFFSET('Water Data'!$H$29,0,10*ROW('Water Data'!H172))="","",OFFSET('Water Data'!$H$29,0,10*ROW('Water Data'!H172)))</f>
        <v/>
      </c>
      <c r="CH178" s="353" t="str">
        <f ca="1">+IF(OFFSET('Water Data'!$I$27,0,10*ROW('Water Data'!I172))="","",OFFSET('Water Data'!$I$27,0,10*ROW('Water Data'!I172)))</f>
        <v/>
      </c>
      <c r="CI178" s="353" t="str">
        <f ca="1">+IF(OFFSET('Water Data'!$I$28,0,10*ROW('Water Data'!I172))="","",OFFSET('Water Data'!$I$28,0,10*ROW('Water Data'!I172)))</f>
        <v/>
      </c>
      <c r="CJ178" s="353" t="str">
        <f ca="1">+IF(OFFSET('Water Data'!$I$29,0,10*ROW('Water Data'!I172))="","",OFFSET('Water Data'!$I$29,0,10*ROW('Water Data'!I172)))</f>
        <v/>
      </c>
      <c r="CK178" s="353" t="str">
        <f ca="1">+IF(OFFSET('Sanitation Data'!$D$28,0,10*ROW('Sanitation Data'!D172))="","",OFFSET('Sanitation Data'!$D$28,0,10*ROW('Sanitation Data'!D172)))</f>
        <v/>
      </c>
      <c r="CL178" s="353" t="str">
        <f ca="1">+IF(OFFSET('Sanitation Data'!$D$29,0,10*ROW('Sanitation Data'!D172))="","",OFFSET('Sanitation Data'!$D$29,0,10*ROW('Sanitation Data'!D172)))</f>
        <v/>
      </c>
      <c r="CM178" s="353" t="str">
        <f ca="1">+IF(OFFSET('Sanitation Data'!$D$30,0,10*ROW('Sanitation Data'!D172))="","",OFFSET('Sanitation Data'!$D$30,0,10*ROW('Sanitation Data'!D172)))</f>
        <v/>
      </c>
      <c r="CN178" s="353" t="str">
        <f ca="1">+IF(OFFSET('Sanitation Data'!$D$31,0,10*ROW('Sanitation Data'!D172))="","",OFFSET('Sanitation Data'!$D$31,0,10*ROW('Sanitation Data'!D172)))</f>
        <v/>
      </c>
      <c r="CO178" s="353" t="str">
        <f ca="1">+IF(OFFSET('Sanitation Data'!$D$32,0,10*ROW('Sanitation Data'!D172))="","",OFFSET('Sanitation Data'!$D$32,0,10*ROW('Sanitation Data'!D172)))</f>
        <v/>
      </c>
      <c r="CP178" s="353" t="str">
        <f ca="1">+IF(OFFSET('Sanitation Data'!$E$28,0,10*ROW('Sanitation Data'!E172))="","",OFFSET('Sanitation Data'!$E$28,0,10*ROW('Sanitation Data'!E172)))</f>
        <v/>
      </c>
      <c r="CQ178" s="353" t="str">
        <f ca="1">+IF(OFFSET('Sanitation Data'!$E$29,0,10*ROW('Sanitation Data'!E172))="","",OFFSET('Sanitation Data'!$E$29,0,10*ROW('Sanitation Data'!E172)))</f>
        <v/>
      </c>
      <c r="CR178" s="353" t="str">
        <f ca="1">+IF(OFFSET('Sanitation Data'!$E$30,0,10*ROW('Sanitation Data'!E172))="","",OFFSET('Sanitation Data'!$E$30,0,10*ROW('Sanitation Data'!E172)))</f>
        <v/>
      </c>
      <c r="CS178" s="353" t="str">
        <f ca="1">+IF(OFFSET('Sanitation Data'!$E$31,0,10*ROW('Sanitation Data'!E172))="","",OFFSET('Sanitation Data'!$E$31,0,10*ROW('Sanitation Data'!E172)))</f>
        <v/>
      </c>
      <c r="CT178" s="353" t="str">
        <f ca="1">+IF(OFFSET('Sanitation Data'!$E$32,0,10*ROW('Sanitation Data'!E172))="","",OFFSET('Sanitation Data'!$E$32,0,10*ROW('Sanitation Data'!E172)))</f>
        <v/>
      </c>
      <c r="CU178" s="353" t="str">
        <f ca="1">+IF(OFFSET('Sanitation Data'!$F$28,0,10*ROW('Sanitation Data'!F172))="","",OFFSET('Sanitation Data'!$F$28,0,10*ROW('Sanitation Data'!F172)))</f>
        <v/>
      </c>
      <c r="CV178" s="353" t="str">
        <f ca="1">+IF(OFFSET('Sanitation Data'!$F$29,0,10*ROW('Sanitation Data'!F172))="","",OFFSET('Sanitation Data'!$F$29,0,10*ROW('Sanitation Data'!F172)))</f>
        <v/>
      </c>
      <c r="CW178" s="353" t="str">
        <f ca="1">+IF(OFFSET('Sanitation Data'!$F$30,0,10*ROW('Sanitation Data'!F172))="","",OFFSET('Sanitation Data'!$F$30,0,10*ROW('Sanitation Data'!F172)))</f>
        <v/>
      </c>
      <c r="CX178" s="353" t="str">
        <f ca="1">+IF(OFFSET('Sanitation Data'!$F$31,0,10*ROW('Sanitation Data'!F172))="","",OFFSET('Sanitation Data'!$F$31,0,10*ROW('Sanitation Data'!F172)))</f>
        <v/>
      </c>
      <c r="CY178" s="353" t="str">
        <f ca="1">+IF(OFFSET('Sanitation Data'!$F$32,0,10*ROW('Sanitation Data'!F172))="","",OFFSET('Sanitation Data'!$F$32,0,10*ROW('Sanitation Data'!F172)))</f>
        <v/>
      </c>
      <c r="CZ178" s="353" t="str">
        <f ca="1">+IF(OFFSET('Sanitation Data'!$G$28,0,10*ROW('Sanitation Data'!G172))="","",OFFSET('Sanitation Data'!$G$28,0,10*ROW('Sanitation Data'!G172)))</f>
        <v/>
      </c>
      <c r="DA178" s="353" t="str">
        <f ca="1">+IF(OFFSET('Sanitation Data'!$G$29,0,10*ROW('Sanitation Data'!G172))="","",OFFSET('Sanitation Data'!$G$29,0,10*ROW('Sanitation Data'!G172)))</f>
        <v/>
      </c>
      <c r="DB178" s="353" t="str">
        <f ca="1">+IF(OFFSET('Sanitation Data'!$G$30,0,10*ROW('Sanitation Data'!G172))="","",OFFSET('Sanitation Data'!$G$30,0,10*ROW('Sanitation Data'!G172)))</f>
        <v/>
      </c>
      <c r="DC178" s="353" t="str">
        <f ca="1">+IF(OFFSET('Sanitation Data'!$G$31,0,10*ROW('Sanitation Data'!G172))="","",OFFSET('Sanitation Data'!$G$31,0,10*ROW('Sanitation Data'!G172)))</f>
        <v/>
      </c>
      <c r="DD178" s="353" t="str">
        <f ca="1">+IF(OFFSET('Sanitation Data'!$G$32,0,10*ROW('Sanitation Data'!G172))="","",OFFSET('Sanitation Data'!$G$32,0,10*ROW('Sanitation Data'!G172)))</f>
        <v/>
      </c>
      <c r="DE178" s="353" t="str">
        <f ca="1">+IF(OFFSET('Sanitation Data'!$H$28,0,10*ROW('Sanitation Data'!H172))="","",OFFSET('Sanitation Data'!$H$28,0,10*ROW('Sanitation Data'!H172)))</f>
        <v/>
      </c>
      <c r="DF178" s="353" t="str">
        <f ca="1">+IF(OFFSET('Sanitation Data'!$H$29,0,10*ROW('Sanitation Data'!H172))="","",OFFSET('Sanitation Data'!$H$29,0,10*ROW('Sanitation Data'!H172)))</f>
        <v/>
      </c>
      <c r="DG178" s="353" t="str">
        <f ca="1">+IF(OFFSET('Sanitation Data'!$H$30,0,10*ROW('Sanitation Data'!H172))="","",OFFSET('Sanitation Data'!$H$30,0,10*ROW('Sanitation Data'!H172)))</f>
        <v/>
      </c>
      <c r="DH178" s="353" t="str">
        <f ca="1">+IF(OFFSET('Sanitation Data'!$H$31,0,10*ROW('Sanitation Data'!H172))="","",OFFSET('Sanitation Data'!$H$31,0,10*ROW('Sanitation Data'!H172)))</f>
        <v/>
      </c>
      <c r="DI178" s="353" t="str">
        <f ca="1">+IF(OFFSET('Sanitation Data'!$H$32,0,10*ROW('Sanitation Data'!H172))="","",OFFSET('Sanitation Data'!$H$32,0,10*ROW('Sanitation Data'!H172)))</f>
        <v/>
      </c>
      <c r="DJ178" s="353" t="str">
        <f ca="1">+IF(OFFSET('Sanitation Data'!$I$28,0,10*ROW('Sanitation Data'!I172))="","",OFFSET('Sanitation Data'!$I$28,0,10*ROW('Sanitation Data'!I172)))</f>
        <v/>
      </c>
      <c r="DK178" s="353" t="str">
        <f ca="1">+IF(OFFSET('Sanitation Data'!$I$29,0,10*ROW('Sanitation Data'!I172))="","",OFFSET('Sanitation Data'!$I$29,0,10*ROW('Sanitation Data'!I172)))</f>
        <v/>
      </c>
      <c r="DL178" s="353" t="str">
        <f ca="1">+IF(OFFSET('Sanitation Data'!$I$30,0,10*ROW('Sanitation Data'!I172))="","",OFFSET('Sanitation Data'!$I$30,0,10*ROW('Sanitation Data'!I172)))</f>
        <v/>
      </c>
      <c r="DM178" s="353" t="str">
        <f ca="1">+IF(OFFSET('Sanitation Data'!$I$31,0,10*ROW('Sanitation Data'!I172))="","",OFFSET('Sanitation Data'!$I$31,0,10*ROW('Sanitation Data'!I172)))</f>
        <v/>
      </c>
      <c r="DN178" s="353" t="str">
        <f ca="1">+IF(OFFSET('Sanitation Data'!$I$32,0,10*ROW('Sanitation Data'!I172))="","",OFFSET('Sanitation Data'!$I$32,0,10*ROW('Sanitation Data'!I172)))</f>
        <v/>
      </c>
      <c r="DO178" s="353" t="str">
        <f ca="1">+IF(OFFSET('Hygiene Data'!$D$11,0,10*ROW('Hygiene Data'!D172))="","",OFFSET('Hygiene Data'!$D$11,0,10*ROW('Hygiene Data'!D172)))</f>
        <v/>
      </c>
      <c r="DP178" s="353" t="str">
        <f ca="1">+IF(OFFSET('Hygiene Data'!$D$12,0,10*ROW('Hygiene Data'!D172))="","",OFFSET('Hygiene Data'!$D$12,0,10*ROW('Hygiene Data'!D172)))</f>
        <v/>
      </c>
      <c r="DQ178" s="353" t="str">
        <f ca="1">+IF(OFFSET('Hygiene Data'!$D$13,0,10*ROW('Hygiene Data'!D172))="","",OFFSET('Hygiene Data'!$D$13,0,10*ROW('Hygiene Data'!D172)))</f>
        <v/>
      </c>
      <c r="DR178" s="353" t="str">
        <f ca="1">+IF(OFFSET('Hygiene Data'!$E$11,0,10*ROW('Hygiene Data'!E172))="","",OFFSET('Hygiene Data'!$E$11,0,10*ROW('Hygiene Data'!E172)))</f>
        <v/>
      </c>
      <c r="DS178" s="353" t="str">
        <f ca="1">+IF(OFFSET('Hygiene Data'!$E$12,0,10*ROW('Hygiene Data'!E172))="","",OFFSET('Hygiene Data'!$E$12,0,10*ROW('Hygiene Data'!E172)))</f>
        <v/>
      </c>
      <c r="DT178" s="353" t="str">
        <f ca="1">+IF(OFFSET('Hygiene Data'!$E$13,0,10*ROW('Hygiene Data'!E172))="","",OFFSET('Hygiene Data'!$E$13,0,10*ROW('Hygiene Data'!E172)))</f>
        <v/>
      </c>
      <c r="DU178" s="353" t="str">
        <f ca="1">+IF(OFFSET('Hygiene Data'!$F$11,0,10*ROW('Hygiene Data'!F172))="","",OFFSET('Hygiene Data'!$F$11,0,10*ROW('Hygiene Data'!F172)))</f>
        <v/>
      </c>
      <c r="DV178" s="353" t="str">
        <f ca="1">+IF(OFFSET('Hygiene Data'!$F$12,0,10*ROW('Hygiene Data'!F172))="","",OFFSET('Hygiene Data'!$F$12,0,10*ROW('Hygiene Data'!F172)))</f>
        <v/>
      </c>
      <c r="DW178" s="353" t="str">
        <f ca="1">+IF(OFFSET('Hygiene Data'!$F$13,0,10*ROW('Hygiene Data'!F172))="","",OFFSET('Hygiene Data'!$F$13,0,10*ROW('Hygiene Data'!F172)))</f>
        <v/>
      </c>
      <c r="DX178" s="353" t="str">
        <f ca="1">+IF(OFFSET('Hygiene Data'!$G$11,0,10*ROW('Hygiene Data'!G172))="","",OFFSET('Hygiene Data'!$G$11,0,10*ROW('Hygiene Data'!G172)))</f>
        <v/>
      </c>
      <c r="DY178" s="353" t="str">
        <f ca="1">+IF(OFFSET('Hygiene Data'!$G$12,0,10*ROW('Hygiene Data'!G172))="","",OFFSET('Hygiene Data'!$G$12,0,10*ROW('Hygiene Data'!G172)))</f>
        <v/>
      </c>
      <c r="DZ178" s="353" t="str">
        <f ca="1">+IF(OFFSET('Hygiene Data'!$G$13,0,10*ROW('Hygiene Data'!G172))="","",OFFSET('Hygiene Data'!$G$13,0,10*ROW('Hygiene Data'!G172)))</f>
        <v/>
      </c>
      <c r="EA178" s="353" t="str">
        <f ca="1">+IF(OFFSET('Hygiene Data'!$H$11,0,10*ROW('Hygiene Data'!H172))="","",OFFSET('Hygiene Data'!$H$11,0,10*ROW('Hygiene Data'!H172)))</f>
        <v/>
      </c>
      <c r="EB178" s="353" t="str">
        <f ca="1">+IF(OFFSET('Hygiene Data'!$H$12,0,10*ROW('Hygiene Data'!H172))="","",OFFSET('Hygiene Data'!$H$12,0,10*ROW('Hygiene Data'!H172)))</f>
        <v/>
      </c>
      <c r="EC178" s="353" t="str">
        <f ca="1">+IF(OFFSET('Hygiene Data'!$H$13,0,10*ROW('Hygiene Data'!H172))="","",OFFSET('Hygiene Data'!$H$13,0,10*ROW('Hygiene Data'!H172)))</f>
        <v/>
      </c>
      <c r="ED178" s="353" t="str">
        <f ca="1">+IF(OFFSET('Hygiene Data'!$I$11,0,10*ROW('Hygiene Data'!I172))="","",OFFSET('Hygiene Data'!$I$11,0,10*ROW('Hygiene Data'!I172)))</f>
        <v/>
      </c>
      <c r="EE178" s="353" t="str">
        <f ca="1">+IF(OFFSET('Hygiene Data'!$I$12,0,10*ROW('Hygiene Data'!I172))="","",OFFSET('Hygiene Data'!$I$12,0,10*ROW('Hygiene Data'!I172)))</f>
        <v/>
      </c>
      <c r="EF178" s="353" t="str">
        <f ca="1">+IF(OFFSET('Hygiene Data'!$I$13,0,10*ROW('Hygiene Data'!I172))="","",OFFSET('Hygiene Data'!$I$13,0,10*ROW('Hygiene Data'!I172)))</f>
        <v/>
      </c>
    </row>
    <row r="179" spans="1:136" x14ac:dyDescent="0.25">
      <c r="A179" s="462" t="str">
        <f ca="1">+IF(OFFSET('Water Data'!$B$2,0,10*ROW('Water Data'!E173))="","",OFFSET('Water Data'!$B$2,0,10*ROW('Water Data'!E173)))</f>
        <v/>
      </c>
      <c r="B179" s="46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89" t="str">
        <f t="shared" ca="1" si="2"/>
        <v/>
      </c>
      <c r="D179" s="49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6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3" t="str">
        <f ca="1">+IF(OFFSET('Water Data'!$D$27,0,10*ROW('Water Data'!D173))="","",OFFSET('Water Data'!$D$27,0,10*ROW('Water Data'!D173)))</f>
        <v/>
      </c>
      <c r="BT179" s="353" t="str">
        <f ca="1">+IF(OFFSET('Water Data'!$D$28,0,10*ROW('Water Data'!D173))="","",OFFSET('Water Data'!$D$28,0,10*ROW('Water Data'!D173)))</f>
        <v/>
      </c>
      <c r="BU179" s="353" t="str">
        <f ca="1">+IF(OFFSET('Water Data'!$D$29,0,10*ROW('Water Data'!D173))="","",OFFSET('Water Data'!$D$29,0,10*ROW('Water Data'!D173)))</f>
        <v/>
      </c>
      <c r="BV179" s="353" t="str">
        <f ca="1">+IF(OFFSET('Water Data'!$E$27,0,10*ROW('Water Data'!E173))="","",OFFSET('Water Data'!$E$27,0,10*ROW('Water Data'!E173)))</f>
        <v/>
      </c>
      <c r="BW179" s="353" t="str">
        <f ca="1">+IF(OFFSET('Water Data'!$E$28,0,10*ROW('Water Data'!E173))="","",OFFSET('Water Data'!$E$28,0,10*ROW('Water Data'!E173)))</f>
        <v/>
      </c>
      <c r="BX179" s="353" t="str">
        <f ca="1">+IF(OFFSET('Water Data'!$E$29,0,10*ROW('Water Data'!E173))="","",OFFSET('Water Data'!$E$29,0,10*ROW('Water Data'!E173)))</f>
        <v/>
      </c>
      <c r="BY179" s="353" t="str">
        <f ca="1">+IF(OFFSET('Water Data'!$F$27,0,10*ROW('Water Data'!F173))="","",OFFSET('Water Data'!$F$27,0,10*ROW('Water Data'!F173)))</f>
        <v/>
      </c>
      <c r="BZ179" s="353" t="str">
        <f ca="1">+IF(OFFSET('Water Data'!$F$28,0,10*ROW('Water Data'!F173))="","",OFFSET('Water Data'!$F$28,0,10*ROW('Water Data'!F173)))</f>
        <v/>
      </c>
      <c r="CA179" s="353" t="str">
        <f ca="1">+IF(OFFSET('Water Data'!$F$29,0,10*ROW('Water Data'!F173))="","",OFFSET('Water Data'!$F$29,0,10*ROW('Water Data'!F173)))</f>
        <v/>
      </c>
      <c r="CB179" s="353" t="str">
        <f ca="1">+IF(OFFSET('Water Data'!$G$27,0,10*ROW('Water Data'!G173))="","",OFFSET('Water Data'!$G$27,0,10*ROW('Water Data'!G173)))</f>
        <v/>
      </c>
      <c r="CC179" s="353" t="str">
        <f ca="1">+IF(OFFSET('Water Data'!$G$28,0,10*ROW('Water Data'!G173))="","",OFFSET('Water Data'!$G$28,0,10*ROW('Water Data'!G173)))</f>
        <v/>
      </c>
      <c r="CD179" s="353" t="str">
        <f ca="1">+IF(OFFSET('Water Data'!$G$29,0,10*ROW('Water Data'!G173))="","",OFFSET('Water Data'!$G$29,0,10*ROW('Water Data'!G173)))</f>
        <v/>
      </c>
      <c r="CE179" s="353" t="str">
        <f ca="1">+IF(OFFSET('Water Data'!$H$27,0,10*ROW('Water Data'!H173))="","",OFFSET('Water Data'!$H$27,0,10*ROW('Water Data'!H173)))</f>
        <v/>
      </c>
      <c r="CF179" s="353" t="str">
        <f ca="1">+IF(OFFSET('Water Data'!$H$28,0,10*ROW('Water Data'!H173))="","",OFFSET('Water Data'!$H$28,0,10*ROW('Water Data'!H173)))</f>
        <v/>
      </c>
      <c r="CG179" s="353" t="str">
        <f ca="1">+IF(OFFSET('Water Data'!$H$29,0,10*ROW('Water Data'!H173))="","",OFFSET('Water Data'!$H$29,0,10*ROW('Water Data'!H173)))</f>
        <v/>
      </c>
      <c r="CH179" s="353" t="str">
        <f ca="1">+IF(OFFSET('Water Data'!$I$27,0,10*ROW('Water Data'!I173))="","",OFFSET('Water Data'!$I$27,0,10*ROW('Water Data'!I173)))</f>
        <v/>
      </c>
      <c r="CI179" s="353" t="str">
        <f ca="1">+IF(OFFSET('Water Data'!$I$28,0,10*ROW('Water Data'!I173))="","",OFFSET('Water Data'!$I$28,0,10*ROW('Water Data'!I173)))</f>
        <v/>
      </c>
      <c r="CJ179" s="353" t="str">
        <f ca="1">+IF(OFFSET('Water Data'!$I$29,0,10*ROW('Water Data'!I173))="","",OFFSET('Water Data'!$I$29,0,10*ROW('Water Data'!I173)))</f>
        <v/>
      </c>
      <c r="CK179" s="353" t="str">
        <f ca="1">+IF(OFFSET('Sanitation Data'!$D$28,0,10*ROW('Sanitation Data'!D173))="","",OFFSET('Sanitation Data'!$D$28,0,10*ROW('Sanitation Data'!D173)))</f>
        <v/>
      </c>
      <c r="CL179" s="353" t="str">
        <f ca="1">+IF(OFFSET('Sanitation Data'!$D$29,0,10*ROW('Sanitation Data'!D173))="","",OFFSET('Sanitation Data'!$D$29,0,10*ROW('Sanitation Data'!D173)))</f>
        <v/>
      </c>
      <c r="CM179" s="353" t="str">
        <f ca="1">+IF(OFFSET('Sanitation Data'!$D$30,0,10*ROW('Sanitation Data'!D173))="","",OFFSET('Sanitation Data'!$D$30,0,10*ROW('Sanitation Data'!D173)))</f>
        <v/>
      </c>
      <c r="CN179" s="353" t="str">
        <f ca="1">+IF(OFFSET('Sanitation Data'!$D$31,0,10*ROW('Sanitation Data'!D173))="","",OFFSET('Sanitation Data'!$D$31,0,10*ROW('Sanitation Data'!D173)))</f>
        <v/>
      </c>
      <c r="CO179" s="353" t="str">
        <f ca="1">+IF(OFFSET('Sanitation Data'!$D$32,0,10*ROW('Sanitation Data'!D173))="","",OFFSET('Sanitation Data'!$D$32,0,10*ROW('Sanitation Data'!D173)))</f>
        <v/>
      </c>
      <c r="CP179" s="353" t="str">
        <f ca="1">+IF(OFFSET('Sanitation Data'!$E$28,0,10*ROW('Sanitation Data'!E173))="","",OFFSET('Sanitation Data'!$E$28,0,10*ROW('Sanitation Data'!E173)))</f>
        <v/>
      </c>
      <c r="CQ179" s="353" t="str">
        <f ca="1">+IF(OFFSET('Sanitation Data'!$E$29,0,10*ROW('Sanitation Data'!E173))="","",OFFSET('Sanitation Data'!$E$29,0,10*ROW('Sanitation Data'!E173)))</f>
        <v/>
      </c>
      <c r="CR179" s="353" t="str">
        <f ca="1">+IF(OFFSET('Sanitation Data'!$E$30,0,10*ROW('Sanitation Data'!E173))="","",OFFSET('Sanitation Data'!$E$30,0,10*ROW('Sanitation Data'!E173)))</f>
        <v/>
      </c>
      <c r="CS179" s="353" t="str">
        <f ca="1">+IF(OFFSET('Sanitation Data'!$E$31,0,10*ROW('Sanitation Data'!E173))="","",OFFSET('Sanitation Data'!$E$31,0,10*ROW('Sanitation Data'!E173)))</f>
        <v/>
      </c>
      <c r="CT179" s="353" t="str">
        <f ca="1">+IF(OFFSET('Sanitation Data'!$E$32,0,10*ROW('Sanitation Data'!E173))="","",OFFSET('Sanitation Data'!$E$32,0,10*ROW('Sanitation Data'!E173)))</f>
        <v/>
      </c>
      <c r="CU179" s="353" t="str">
        <f ca="1">+IF(OFFSET('Sanitation Data'!$F$28,0,10*ROW('Sanitation Data'!F173))="","",OFFSET('Sanitation Data'!$F$28,0,10*ROW('Sanitation Data'!F173)))</f>
        <v/>
      </c>
      <c r="CV179" s="353" t="str">
        <f ca="1">+IF(OFFSET('Sanitation Data'!$F$29,0,10*ROW('Sanitation Data'!F173))="","",OFFSET('Sanitation Data'!$F$29,0,10*ROW('Sanitation Data'!F173)))</f>
        <v/>
      </c>
      <c r="CW179" s="353" t="str">
        <f ca="1">+IF(OFFSET('Sanitation Data'!$F$30,0,10*ROW('Sanitation Data'!F173))="","",OFFSET('Sanitation Data'!$F$30,0,10*ROW('Sanitation Data'!F173)))</f>
        <v/>
      </c>
      <c r="CX179" s="353" t="str">
        <f ca="1">+IF(OFFSET('Sanitation Data'!$F$31,0,10*ROW('Sanitation Data'!F173))="","",OFFSET('Sanitation Data'!$F$31,0,10*ROW('Sanitation Data'!F173)))</f>
        <v/>
      </c>
      <c r="CY179" s="353" t="str">
        <f ca="1">+IF(OFFSET('Sanitation Data'!$F$32,0,10*ROW('Sanitation Data'!F173))="","",OFFSET('Sanitation Data'!$F$32,0,10*ROW('Sanitation Data'!F173)))</f>
        <v/>
      </c>
      <c r="CZ179" s="353" t="str">
        <f ca="1">+IF(OFFSET('Sanitation Data'!$G$28,0,10*ROW('Sanitation Data'!G173))="","",OFFSET('Sanitation Data'!$G$28,0,10*ROW('Sanitation Data'!G173)))</f>
        <v/>
      </c>
      <c r="DA179" s="353" t="str">
        <f ca="1">+IF(OFFSET('Sanitation Data'!$G$29,0,10*ROW('Sanitation Data'!G173))="","",OFFSET('Sanitation Data'!$G$29,0,10*ROW('Sanitation Data'!G173)))</f>
        <v/>
      </c>
      <c r="DB179" s="353" t="str">
        <f ca="1">+IF(OFFSET('Sanitation Data'!$G$30,0,10*ROW('Sanitation Data'!G173))="","",OFFSET('Sanitation Data'!$G$30,0,10*ROW('Sanitation Data'!G173)))</f>
        <v/>
      </c>
      <c r="DC179" s="353" t="str">
        <f ca="1">+IF(OFFSET('Sanitation Data'!$G$31,0,10*ROW('Sanitation Data'!G173))="","",OFFSET('Sanitation Data'!$G$31,0,10*ROW('Sanitation Data'!G173)))</f>
        <v/>
      </c>
      <c r="DD179" s="353" t="str">
        <f ca="1">+IF(OFFSET('Sanitation Data'!$G$32,0,10*ROW('Sanitation Data'!G173))="","",OFFSET('Sanitation Data'!$G$32,0,10*ROW('Sanitation Data'!G173)))</f>
        <v/>
      </c>
      <c r="DE179" s="353" t="str">
        <f ca="1">+IF(OFFSET('Sanitation Data'!$H$28,0,10*ROW('Sanitation Data'!H173))="","",OFFSET('Sanitation Data'!$H$28,0,10*ROW('Sanitation Data'!H173)))</f>
        <v/>
      </c>
      <c r="DF179" s="353" t="str">
        <f ca="1">+IF(OFFSET('Sanitation Data'!$H$29,0,10*ROW('Sanitation Data'!H173))="","",OFFSET('Sanitation Data'!$H$29,0,10*ROW('Sanitation Data'!H173)))</f>
        <v/>
      </c>
      <c r="DG179" s="353" t="str">
        <f ca="1">+IF(OFFSET('Sanitation Data'!$H$30,0,10*ROW('Sanitation Data'!H173))="","",OFFSET('Sanitation Data'!$H$30,0,10*ROW('Sanitation Data'!H173)))</f>
        <v/>
      </c>
      <c r="DH179" s="353" t="str">
        <f ca="1">+IF(OFFSET('Sanitation Data'!$H$31,0,10*ROW('Sanitation Data'!H173))="","",OFFSET('Sanitation Data'!$H$31,0,10*ROW('Sanitation Data'!H173)))</f>
        <v/>
      </c>
      <c r="DI179" s="353" t="str">
        <f ca="1">+IF(OFFSET('Sanitation Data'!$H$32,0,10*ROW('Sanitation Data'!H173))="","",OFFSET('Sanitation Data'!$H$32,0,10*ROW('Sanitation Data'!H173)))</f>
        <v/>
      </c>
      <c r="DJ179" s="353" t="str">
        <f ca="1">+IF(OFFSET('Sanitation Data'!$I$28,0,10*ROW('Sanitation Data'!I173))="","",OFFSET('Sanitation Data'!$I$28,0,10*ROW('Sanitation Data'!I173)))</f>
        <v/>
      </c>
      <c r="DK179" s="353" t="str">
        <f ca="1">+IF(OFFSET('Sanitation Data'!$I$29,0,10*ROW('Sanitation Data'!I173))="","",OFFSET('Sanitation Data'!$I$29,0,10*ROW('Sanitation Data'!I173)))</f>
        <v/>
      </c>
      <c r="DL179" s="353" t="str">
        <f ca="1">+IF(OFFSET('Sanitation Data'!$I$30,0,10*ROW('Sanitation Data'!I173))="","",OFFSET('Sanitation Data'!$I$30,0,10*ROW('Sanitation Data'!I173)))</f>
        <v/>
      </c>
      <c r="DM179" s="353" t="str">
        <f ca="1">+IF(OFFSET('Sanitation Data'!$I$31,0,10*ROW('Sanitation Data'!I173))="","",OFFSET('Sanitation Data'!$I$31,0,10*ROW('Sanitation Data'!I173)))</f>
        <v/>
      </c>
      <c r="DN179" s="353" t="str">
        <f ca="1">+IF(OFFSET('Sanitation Data'!$I$32,0,10*ROW('Sanitation Data'!I173))="","",OFFSET('Sanitation Data'!$I$32,0,10*ROW('Sanitation Data'!I173)))</f>
        <v/>
      </c>
      <c r="DO179" s="353" t="str">
        <f ca="1">+IF(OFFSET('Hygiene Data'!$D$11,0,10*ROW('Hygiene Data'!D173))="","",OFFSET('Hygiene Data'!$D$11,0,10*ROW('Hygiene Data'!D173)))</f>
        <v/>
      </c>
      <c r="DP179" s="353" t="str">
        <f ca="1">+IF(OFFSET('Hygiene Data'!$D$12,0,10*ROW('Hygiene Data'!D173))="","",OFFSET('Hygiene Data'!$D$12,0,10*ROW('Hygiene Data'!D173)))</f>
        <v/>
      </c>
      <c r="DQ179" s="353" t="str">
        <f ca="1">+IF(OFFSET('Hygiene Data'!$D$13,0,10*ROW('Hygiene Data'!D173))="","",OFFSET('Hygiene Data'!$D$13,0,10*ROW('Hygiene Data'!D173)))</f>
        <v/>
      </c>
      <c r="DR179" s="353" t="str">
        <f ca="1">+IF(OFFSET('Hygiene Data'!$E$11,0,10*ROW('Hygiene Data'!E173))="","",OFFSET('Hygiene Data'!$E$11,0,10*ROW('Hygiene Data'!E173)))</f>
        <v/>
      </c>
      <c r="DS179" s="353" t="str">
        <f ca="1">+IF(OFFSET('Hygiene Data'!$E$12,0,10*ROW('Hygiene Data'!E173))="","",OFFSET('Hygiene Data'!$E$12,0,10*ROW('Hygiene Data'!E173)))</f>
        <v/>
      </c>
      <c r="DT179" s="353" t="str">
        <f ca="1">+IF(OFFSET('Hygiene Data'!$E$13,0,10*ROW('Hygiene Data'!E173))="","",OFFSET('Hygiene Data'!$E$13,0,10*ROW('Hygiene Data'!E173)))</f>
        <v/>
      </c>
      <c r="DU179" s="353" t="str">
        <f ca="1">+IF(OFFSET('Hygiene Data'!$F$11,0,10*ROW('Hygiene Data'!F173))="","",OFFSET('Hygiene Data'!$F$11,0,10*ROW('Hygiene Data'!F173)))</f>
        <v/>
      </c>
      <c r="DV179" s="353" t="str">
        <f ca="1">+IF(OFFSET('Hygiene Data'!$F$12,0,10*ROW('Hygiene Data'!F173))="","",OFFSET('Hygiene Data'!$F$12,0,10*ROW('Hygiene Data'!F173)))</f>
        <v/>
      </c>
      <c r="DW179" s="353" t="str">
        <f ca="1">+IF(OFFSET('Hygiene Data'!$F$13,0,10*ROW('Hygiene Data'!F173))="","",OFFSET('Hygiene Data'!$F$13,0,10*ROW('Hygiene Data'!F173)))</f>
        <v/>
      </c>
      <c r="DX179" s="353" t="str">
        <f ca="1">+IF(OFFSET('Hygiene Data'!$G$11,0,10*ROW('Hygiene Data'!G173))="","",OFFSET('Hygiene Data'!$G$11,0,10*ROW('Hygiene Data'!G173)))</f>
        <v/>
      </c>
      <c r="DY179" s="353" t="str">
        <f ca="1">+IF(OFFSET('Hygiene Data'!$G$12,0,10*ROW('Hygiene Data'!G173))="","",OFFSET('Hygiene Data'!$G$12,0,10*ROW('Hygiene Data'!G173)))</f>
        <v/>
      </c>
      <c r="DZ179" s="353" t="str">
        <f ca="1">+IF(OFFSET('Hygiene Data'!$G$13,0,10*ROW('Hygiene Data'!G173))="","",OFFSET('Hygiene Data'!$G$13,0,10*ROW('Hygiene Data'!G173)))</f>
        <v/>
      </c>
      <c r="EA179" s="353" t="str">
        <f ca="1">+IF(OFFSET('Hygiene Data'!$H$11,0,10*ROW('Hygiene Data'!H173))="","",OFFSET('Hygiene Data'!$H$11,0,10*ROW('Hygiene Data'!H173)))</f>
        <v/>
      </c>
      <c r="EB179" s="353" t="str">
        <f ca="1">+IF(OFFSET('Hygiene Data'!$H$12,0,10*ROW('Hygiene Data'!H173))="","",OFFSET('Hygiene Data'!$H$12,0,10*ROW('Hygiene Data'!H173)))</f>
        <v/>
      </c>
      <c r="EC179" s="353" t="str">
        <f ca="1">+IF(OFFSET('Hygiene Data'!$H$13,0,10*ROW('Hygiene Data'!H173))="","",OFFSET('Hygiene Data'!$H$13,0,10*ROW('Hygiene Data'!H173)))</f>
        <v/>
      </c>
      <c r="ED179" s="353" t="str">
        <f ca="1">+IF(OFFSET('Hygiene Data'!$I$11,0,10*ROW('Hygiene Data'!I173))="","",OFFSET('Hygiene Data'!$I$11,0,10*ROW('Hygiene Data'!I173)))</f>
        <v/>
      </c>
      <c r="EE179" s="353" t="str">
        <f ca="1">+IF(OFFSET('Hygiene Data'!$I$12,0,10*ROW('Hygiene Data'!I173))="","",OFFSET('Hygiene Data'!$I$12,0,10*ROW('Hygiene Data'!I173)))</f>
        <v/>
      </c>
      <c r="EF179" s="353" t="str">
        <f ca="1">+IF(OFFSET('Hygiene Data'!$I$13,0,10*ROW('Hygiene Data'!I173))="","",OFFSET('Hygiene Data'!$I$13,0,10*ROW('Hygiene Data'!I173)))</f>
        <v/>
      </c>
    </row>
    <row r="180" spans="1:136" x14ac:dyDescent="0.25">
      <c r="A180" s="462" t="str">
        <f ca="1">+IF(OFFSET('Water Data'!$B$2,0,10*ROW('Water Data'!E174))="","",OFFSET('Water Data'!$B$2,0,10*ROW('Water Data'!E174)))</f>
        <v/>
      </c>
      <c r="B180" s="46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89" t="str">
        <f t="shared" ca="1" si="2"/>
        <v/>
      </c>
      <c r="D180" s="49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6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3" t="str">
        <f ca="1">+IF(OFFSET('Water Data'!$D$27,0,10*ROW('Water Data'!D174))="","",OFFSET('Water Data'!$D$27,0,10*ROW('Water Data'!D174)))</f>
        <v/>
      </c>
      <c r="BT180" s="353" t="str">
        <f ca="1">+IF(OFFSET('Water Data'!$D$28,0,10*ROW('Water Data'!D174))="","",OFFSET('Water Data'!$D$28,0,10*ROW('Water Data'!D174)))</f>
        <v/>
      </c>
      <c r="BU180" s="353" t="str">
        <f ca="1">+IF(OFFSET('Water Data'!$D$29,0,10*ROW('Water Data'!D174))="","",OFFSET('Water Data'!$D$29,0,10*ROW('Water Data'!D174)))</f>
        <v/>
      </c>
      <c r="BV180" s="353" t="str">
        <f ca="1">+IF(OFFSET('Water Data'!$E$27,0,10*ROW('Water Data'!E174))="","",OFFSET('Water Data'!$E$27,0,10*ROW('Water Data'!E174)))</f>
        <v/>
      </c>
      <c r="BW180" s="353" t="str">
        <f ca="1">+IF(OFFSET('Water Data'!$E$28,0,10*ROW('Water Data'!E174))="","",OFFSET('Water Data'!$E$28,0,10*ROW('Water Data'!E174)))</f>
        <v/>
      </c>
      <c r="BX180" s="353" t="str">
        <f ca="1">+IF(OFFSET('Water Data'!$E$29,0,10*ROW('Water Data'!E174))="","",OFFSET('Water Data'!$E$29,0,10*ROW('Water Data'!E174)))</f>
        <v/>
      </c>
      <c r="BY180" s="353" t="str">
        <f ca="1">+IF(OFFSET('Water Data'!$F$27,0,10*ROW('Water Data'!F174))="","",OFFSET('Water Data'!$F$27,0,10*ROW('Water Data'!F174)))</f>
        <v/>
      </c>
      <c r="BZ180" s="353" t="str">
        <f ca="1">+IF(OFFSET('Water Data'!$F$28,0,10*ROW('Water Data'!F174))="","",OFFSET('Water Data'!$F$28,0,10*ROW('Water Data'!F174)))</f>
        <v/>
      </c>
      <c r="CA180" s="353" t="str">
        <f ca="1">+IF(OFFSET('Water Data'!$F$29,0,10*ROW('Water Data'!F174))="","",OFFSET('Water Data'!$F$29,0,10*ROW('Water Data'!F174)))</f>
        <v/>
      </c>
      <c r="CB180" s="353" t="str">
        <f ca="1">+IF(OFFSET('Water Data'!$G$27,0,10*ROW('Water Data'!G174))="","",OFFSET('Water Data'!$G$27,0,10*ROW('Water Data'!G174)))</f>
        <v/>
      </c>
      <c r="CC180" s="353" t="str">
        <f ca="1">+IF(OFFSET('Water Data'!$G$28,0,10*ROW('Water Data'!G174))="","",OFFSET('Water Data'!$G$28,0,10*ROW('Water Data'!G174)))</f>
        <v/>
      </c>
      <c r="CD180" s="353" t="str">
        <f ca="1">+IF(OFFSET('Water Data'!$G$29,0,10*ROW('Water Data'!G174))="","",OFFSET('Water Data'!$G$29,0,10*ROW('Water Data'!G174)))</f>
        <v/>
      </c>
      <c r="CE180" s="353" t="str">
        <f ca="1">+IF(OFFSET('Water Data'!$H$27,0,10*ROW('Water Data'!H174))="","",OFFSET('Water Data'!$H$27,0,10*ROW('Water Data'!H174)))</f>
        <v/>
      </c>
      <c r="CF180" s="353" t="str">
        <f ca="1">+IF(OFFSET('Water Data'!$H$28,0,10*ROW('Water Data'!H174))="","",OFFSET('Water Data'!$H$28,0,10*ROW('Water Data'!H174)))</f>
        <v/>
      </c>
      <c r="CG180" s="353" t="str">
        <f ca="1">+IF(OFFSET('Water Data'!$H$29,0,10*ROW('Water Data'!H174))="","",OFFSET('Water Data'!$H$29,0,10*ROW('Water Data'!H174)))</f>
        <v/>
      </c>
      <c r="CH180" s="353" t="str">
        <f ca="1">+IF(OFFSET('Water Data'!$I$27,0,10*ROW('Water Data'!I174))="","",OFFSET('Water Data'!$I$27,0,10*ROW('Water Data'!I174)))</f>
        <v/>
      </c>
      <c r="CI180" s="353" t="str">
        <f ca="1">+IF(OFFSET('Water Data'!$I$28,0,10*ROW('Water Data'!I174))="","",OFFSET('Water Data'!$I$28,0,10*ROW('Water Data'!I174)))</f>
        <v/>
      </c>
      <c r="CJ180" s="353" t="str">
        <f ca="1">+IF(OFFSET('Water Data'!$I$29,0,10*ROW('Water Data'!I174))="","",OFFSET('Water Data'!$I$29,0,10*ROW('Water Data'!I174)))</f>
        <v/>
      </c>
      <c r="CK180" s="353" t="str">
        <f ca="1">+IF(OFFSET('Sanitation Data'!$D$28,0,10*ROW('Sanitation Data'!D174))="","",OFFSET('Sanitation Data'!$D$28,0,10*ROW('Sanitation Data'!D174)))</f>
        <v/>
      </c>
      <c r="CL180" s="353" t="str">
        <f ca="1">+IF(OFFSET('Sanitation Data'!$D$29,0,10*ROW('Sanitation Data'!D174))="","",OFFSET('Sanitation Data'!$D$29,0,10*ROW('Sanitation Data'!D174)))</f>
        <v/>
      </c>
      <c r="CM180" s="353" t="str">
        <f ca="1">+IF(OFFSET('Sanitation Data'!$D$30,0,10*ROW('Sanitation Data'!D174))="","",OFFSET('Sanitation Data'!$D$30,0,10*ROW('Sanitation Data'!D174)))</f>
        <v/>
      </c>
      <c r="CN180" s="353" t="str">
        <f ca="1">+IF(OFFSET('Sanitation Data'!$D$31,0,10*ROW('Sanitation Data'!D174))="","",OFFSET('Sanitation Data'!$D$31,0,10*ROW('Sanitation Data'!D174)))</f>
        <v/>
      </c>
      <c r="CO180" s="353" t="str">
        <f ca="1">+IF(OFFSET('Sanitation Data'!$D$32,0,10*ROW('Sanitation Data'!D174))="","",OFFSET('Sanitation Data'!$D$32,0,10*ROW('Sanitation Data'!D174)))</f>
        <v/>
      </c>
      <c r="CP180" s="353" t="str">
        <f ca="1">+IF(OFFSET('Sanitation Data'!$E$28,0,10*ROW('Sanitation Data'!E174))="","",OFFSET('Sanitation Data'!$E$28,0,10*ROW('Sanitation Data'!E174)))</f>
        <v/>
      </c>
      <c r="CQ180" s="353" t="str">
        <f ca="1">+IF(OFFSET('Sanitation Data'!$E$29,0,10*ROW('Sanitation Data'!E174))="","",OFFSET('Sanitation Data'!$E$29,0,10*ROW('Sanitation Data'!E174)))</f>
        <v/>
      </c>
      <c r="CR180" s="353" t="str">
        <f ca="1">+IF(OFFSET('Sanitation Data'!$E$30,0,10*ROW('Sanitation Data'!E174))="","",OFFSET('Sanitation Data'!$E$30,0,10*ROW('Sanitation Data'!E174)))</f>
        <v/>
      </c>
      <c r="CS180" s="353" t="str">
        <f ca="1">+IF(OFFSET('Sanitation Data'!$E$31,0,10*ROW('Sanitation Data'!E174))="","",OFFSET('Sanitation Data'!$E$31,0,10*ROW('Sanitation Data'!E174)))</f>
        <v/>
      </c>
      <c r="CT180" s="353" t="str">
        <f ca="1">+IF(OFFSET('Sanitation Data'!$E$32,0,10*ROW('Sanitation Data'!E174))="","",OFFSET('Sanitation Data'!$E$32,0,10*ROW('Sanitation Data'!E174)))</f>
        <v/>
      </c>
      <c r="CU180" s="353" t="str">
        <f ca="1">+IF(OFFSET('Sanitation Data'!$F$28,0,10*ROW('Sanitation Data'!F174))="","",OFFSET('Sanitation Data'!$F$28,0,10*ROW('Sanitation Data'!F174)))</f>
        <v/>
      </c>
      <c r="CV180" s="353" t="str">
        <f ca="1">+IF(OFFSET('Sanitation Data'!$F$29,0,10*ROW('Sanitation Data'!F174))="","",OFFSET('Sanitation Data'!$F$29,0,10*ROW('Sanitation Data'!F174)))</f>
        <v/>
      </c>
      <c r="CW180" s="353" t="str">
        <f ca="1">+IF(OFFSET('Sanitation Data'!$F$30,0,10*ROW('Sanitation Data'!F174))="","",OFFSET('Sanitation Data'!$F$30,0,10*ROW('Sanitation Data'!F174)))</f>
        <v/>
      </c>
      <c r="CX180" s="353" t="str">
        <f ca="1">+IF(OFFSET('Sanitation Data'!$F$31,0,10*ROW('Sanitation Data'!F174))="","",OFFSET('Sanitation Data'!$F$31,0,10*ROW('Sanitation Data'!F174)))</f>
        <v/>
      </c>
      <c r="CY180" s="353" t="str">
        <f ca="1">+IF(OFFSET('Sanitation Data'!$F$32,0,10*ROW('Sanitation Data'!F174))="","",OFFSET('Sanitation Data'!$F$32,0,10*ROW('Sanitation Data'!F174)))</f>
        <v/>
      </c>
      <c r="CZ180" s="353" t="str">
        <f ca="1">+IF(OFFSET('Sanitation Data'!$G$28,0,10*ROW('Sanitation Data'!G174))="","",OFFSET('Sanitation Data'!$G$28,0,10*ROW('Sanitation Data'!G174)))</f>
        <v/>
      </c>
      <c r="DA180" s="353" t="str">
        <f ca="1">+IF(OFFSET('Sanitation Data'!$G$29,0,10*ROW('Sanitation Data'!G174))="","",OFFSET('Sanitation Data'!$G$29,0,10*ROW('Sanitation Data'!G174)))</f>
        <v/>
      </c>
      <c r="DB180" s="353" t="str">
        <f ca="1">+IF(OFFSET('Sanitation Data'!$G$30,0,10*ROW('Sanitation Data'!G174))="","",OFFSET('Sanitation Data'!$G$30,0,10*ROW('Sanitation Data'!G174)))</f>
        <v/>
      </c>
      <c r="DC180" s="353" t="str">
        <f ca="1">+IF(OFFSET('Sanitation Data'!$G$31,0,10*ROW('Sanitation Data'!G174))="","",OFFSET('Sanitation Data'!$G$31,0,10*ROW('Sanitation Data'!G174)))</f>
        <v/>
      </c>
      <c r="DD180" s="353" t="str">
        <f ca="1">+IF(OFFSET('Sanitation Data'!$G$32,0,10*ROW('Sanitation Data'!G174))="","",OFFSET('Sanitation Data'!$G$32,0,10*ROW('Sanitation Data'!G174)))</f>
        <v/>
      </c>
      <c r="DE180" s="353" t="str">
        <f ca="1">+IF(OFFSET('Sanitation Data'!$H$28,0,10*ROW('Sanitation Data'!H174))="","",OFFSET('Sanitation Data'!$H$28,0,10*ROW('Sanitation Data'!H174)))</f>
        <v/>
      </c>
      <c r="DF180" s="353" t="str">
        <f ca="1">+IF(OFFSET('Sanitation Data'!$H$29,0,10*ROW('Sanitation Data'!H174))="","",OFFSET('Sanitation Data'!$H$29,0,10*ROW('Sanitation Data'!H174)))</f>
        <v/>
      </c>
      <c r="DG180" s="353" t="str">
        <f ca="1">+IF(OFFSET('Sanitation Data'!$H$30,0,10*ROW('Sanitation Data'!H174))="","",OFFSET('Sanitation Data'!$H$30,0,10*ROW('Sanitation Data'!H174)))</f>
        <v/>
      </c>
      <c r="DH180" s="353" t="str">
        <f ca="1">+IF(OFFSET('Sanitation Data'!$H$31,0,10*ROW('Sanitation Data'!H174))="","",OFFSET('Sanitation Data'!$H$31,0,10*ROW('Sanitation Data'!H174)))</f>
        <v/>
      </c>
      <c r="DI180" s="353" t="str">
        <f ca="1">+IF(OFFSET('Sanitation Data'!$H$32,0,10*ROW('Sanitation Data'!H174))="","",OFFSET('Sanitation Data'!$H$32,0,10*ROW('Sanitation Data'!H174)))</f>
        <v/>
      </c>
      <c r="DJ180" s="353" t="str">
        <f ca="1">+IF(OFFSET('Sanitation Data'!$I$28,0,10*ROW('Sanitation Data'!I174))="","",OFFSET('Sanitation Data'!$I$28,0,10*ROW('Sanitation Data'!I174)))</f>
        <v/>
      </c>
      <c r="DK180" s="353" t="str">
        <f ca="1">+IF(OFFSET('Sanitation Data'!$I$29,0,10*ROW('Sanitation Data'!I174))="","",OFFSET('Sanitation Data'!$I$29,0,10*ROW('Sanitation Data'!I174)))</f>
        <v/>
      </c>
      <c r="DL180" s="353" t="str">
        <f ca="1">+IF(OFFSET('Sanitation Data'!$I$30,0,10*ROW('Sanitation Data'!I174))="","",OFFSET('Sanitation Data'!$I$30,0,10*ROW('Sanitation Data'!I174)))</f>
        <v/>
      </c>
      <c r="DM180" s="353" t="str">
        <f ca="1">+IF(OFFSET('Sanitation Data'!$I$31,0,10*ROW('Sanitation Data'!I174))="","",OFFSET('Sanitation Data'!$I$31,0,10*ROW('Sanitation Data'!I174)))</f>
        <v/>
      </c>
      <c r="DN180" s="353" t="str">
        <f ca="1">+IF(OFFSET('Sanitation Data'!$I$32,0,10*ROW('Sanitation Data'!I174))="","",OFFSET('Sanitation Data'!$I$32,0,10*ROW('Sanitation Data'!I174)))</f>
        <v/>
      </c>
      <c r="DO180" s="353" t="str">
        <f ca="1">+IF(OFFSET('Hygiene Data'!$D$11,0,10*ROW('Hygiene Data'!D174))="","",OFFSET('Hygiene Data'!$D$11,0,10*ROW('Hygiene Data'!D174)))</f>
        <v/>
      </c>
      <c r="DP180" s="353" t="str">
        <f ca="1">+IF(OFFSET('Hygiene Data'!$D$12,0,10*ROW('Hygiene Data'!D174))="","",OFFSET('Hygiene Data'!$D$12,0,10*ROW('Hygiene Data'!D174)))</f>
        <v/>
      </c>
      <c r="DQ180" s="353" t="str">
        <f ca="1">+IF(OFFSET('Hygiene Data'!$D$13,0,10*ROW('Hygiene Data'!D174))="","",OFFSET('Hygiene Data'!$D$13,0,10*ROW('Hygiene Data'!D174)))</f>
        <v/>
      </c>
      <c r="DR180" s="353" t="str">
        <f ca="1">+IF(OFFSET('Hygiene Data'!$E$11,0,10*ROW('Hygiene Data'!E174))="","",OFFSET('Hygiene Data'!$E$11,0,10*ROW('Hygiene Data'!E174)))</f>
        <v/>
      </c>
      <c r="DS180" s="353" t="str">
        <f ca="1">+IF(OFFSET('Hygiene Data'!$E$12,0,10*ROW('Hygiene Data'!E174))="","",OFFSET('Hygiene Data'!$E$12,0,10*ROW('Hygiene Data'!E174)))</f>
        <v/>
      </c>
      <c r="DT180" s="353" t="str">
        <f ca="1">+IF(OFFSET('Hygiene Data'!$E$13,0,10*ROW('Hygiene Data'!E174))="","",OFFSET('Hygiene Data'!$E$13,0,10*ROW('Hygiene Data'!E174)))</f>
        <v/>
      </c>
      <c r="DU180" s="353" t="str">
        <f ca="1">+IF(OFFSET('Hygiene Data'!$F$11,0,10*ROW('Hygiene Data'!F174))="","",OFFSET('Hygiene Data'!$F$11,0,10*ROW('Hygiene Data'!F174)))</f>
        <v/>
      </c>
      <c r="DV180" s="353" t="str">
        <f ca="1">+IF(OFFSET('Hygiene Data'!$F$12,0,10*ROW('Hygiene Data'!F174))="","",OFFSET('Hygiene Data'!$F$12,0,10*ROW('Hygiene Data'!F174)))</f>
        <v/>
      </c>
      <c r="DW180" s="353" t="str">
        <f ca="1">+IF(OFFSET('Hygiene Data'!$F$13,0,10*ROW('Hygiene Data'!F174))="","",OFFSET('Hygiene Data'!$F$13,0,10*ROW('Hygiene Data'!F174)))</f>
        <v/>
      </c>
      <c r="DX180" s="353" t="str">
        <f ca="1">+IF(OFFSET('Hygiene Data'!$G$11,0,10*ROW('Hygiene Data'!G174))="","",OFFSET('Hygiene Data'!$G$11,0,10*ROW('Hygiene Data'!G174)))</f>
        <v/>
      </c>
      <c r="DY180" s="353" t="str">
        <f ca="1">+IF(OFFSET('Hygiene Data'!$G$12,0,10*ROW('Hygiene Data'!G174))="","",OFFSET('Hygiene Data'!$G$12,0,10*ROW('Hygiene Data'!G174)))</f>
        <v/>
      </c>
      <c r="DZ180" s="353" t="str">
        <f ca="1">+IF(OFFSET('Hygiene Data'!$G$13,0,10*ROW('Hygiene Data'!G174))="","",OFFSET('Hygiene Data'!$G$13,0,10*ROW('Hygiene Data'!G174)))</f>
        <v/>
      </c>
      <c r="EA180" s="353" t="str">
        <f ca="1">+IF(OFFSET('Hygiene Data'!$H$11,0,10*ROW('Hygiene Data'!H174))="","",OFFSET('Hygiene Data'!$H$11,0,10*ROW('Hygiene Data'!H174)))</f>
        <v/>
      </c>
      <c r="EB180" s="353" t="str">
        <f ca="1">+IF(OFFSET('Hygiene Data'!$H$12,0,10*ROW('Hygiene Data'!H174))="","",OFFSET('Hygiene Data'!$H$12,0,10*ROW('Hygiene Data'!H174)))</f>
        <v/>
      </c>
      <c r="EC180" s="353" t="str">
        <f ca="1">+IF(OFFSET('Hygiene Data'!$H$13,0,10*ROW('Hygiene Data'!H174))="","",OFFSET('Hygiene Data'!$H$13,0,10*ROW('Hygiene Data'!H174)))</f>
        <v/>
      </c>
      <c r="ED180" s="353" t="str">
        <f ca="1">+IF(OFFSET('Hygiene Data'!$I$11,0,10*ROW('Hygiene Data'!I174))="","",OFFSET('Hygiene Data'!$I$11,0,10*ROW('Hygiene Data'!I174)))</f>
        <v/>
      </c>
      <c r="EE180" s="353" t="str">
        <f ca="1">+IF(OFFSET('Hygiene Data'!$I$12,0,10*ROW('Hygiene Data'!I174))="","",OFFSET('Hygiene Data'!$I$12,0,10*ROW('Hygiene Data'!I174)))</f>
        <v/>
      </c>
      <c r="EF180" s="353" t="str">
        <f ca="1">+IF(OFFSET('Hygiene Data'!$I$13,0,10*ROW('Hygiene Data'!I174))="","",OFFSET('Hygiene Data'!$I$13,0,10*ROW('Hygiene Data'!I174)))</f>
        <v/>
      </c>
    </row>
    <row r="181" spans="1:136" x14ac:dyDescent="0.25">
      <c r="A181" s="462" t="str">
        <f ca="1">+IF(OFFSET('Water Data'!$B$2,0,10*ROW('Water Data'!E175))="","",OFFSET('Water Data'!$B$2,0,10*ROW('Water Data'!E175)))</f>
        <v/>
      </c>
      <c r="B181" s="46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89" t="str">
        <f t="shared" ca="1" si="2"/>
        <v/>
      </c>
      <c r="D181" s="49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6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3" t="str">
        <f ca="1">+IF(OFFSET('Water Data'!$D$27,0,10*ROW('Water Data'!D175))="","",OFFSET('Water Data'!$D$27,0,10*ROW('Water Data'!D175)))</f>
        <v/>
      </c>
      <c r="BT181" s="353" t="str">
        <f ca="1">+IF(OFFSET('Water Data'!$D$28,0,10*ROW('Water Data'!D175))="","",OFFSET('Water Data'!$D$28,0,10*ROW('Water Data'!D175)))</f>
        <v/>
      </c>
      <c r="BU181" s="353" t="str">
        <f ca="1">+IF(OFFSET('Water Data'!$D$29,0,10*ROW('Water Data'!D175))="","",OFFSET('Water Data'!$D$29,0,10*ROW('Water Data'!D175)))</f>
        <v/>
      </c>
      <c r="BV181" s="353" t="str">
        <f ca="1">+IF(OFFSET('Water Data'!$E$27,0,10*ROW('Water Data'!E175))="","",OFFSET('Water Data'!$E$27,0,10*ROW('Water Data'!E175)))</f>
        <v/>
      </c>
      <c r="BW181" s="353" t="str">
        <f ca="1">+IF(OFFSET('Water Data'!$E$28,0,10*ROW('Water Data'!E175))="","",OFFSET('Water Data'!$E$28,0,10*ROW('Water Data'!E175)))</f>
        <v/>
      </c>
      <c r="BX181" s="353" t="str">
        <f ca="1">+IF(OFFSET('Water Data'!$E$29,0,10*ROW('Water Data'!E175))="","",OFFSET('Water Data'!$E$29,0,10*ROW('Water Data'!E175)))</f>
        <v/>
      </c>
      <c r="BY181" s="353" t="str">
        <f ca="1">+IF(OFFSET('Water Data'!$F$27,0,10*ROW('Water Data'!F175))="","",OFFSET('Water Data'!$F$27,0,10*ROW('Water Data'!F175)))</f>
        <v/>
      </c>
      <c r="BZ181" s="353" t="str">
        <f ca="1">+IF(OFFSET('Water Data'!$F$28,0,10*ROW('Water Data'!F175))="","",OFFSET('Water Data'!$F$28,0,10*ROW('Water Data'!F175)))</f>
        <v/>
      </c>
      <c r="CA181" s="353" t="str">
        <f ca="1">+IF(OFFSET('Water Data'!$F$29,0,10*ROW('Water Data'!F175))="","",OFFSET('Water Data'!$F$29,0,10*ROW('Water Data'!F175)))</f>
        <v/>
      </c>
      <c r="CB181" s="353" t="str">
        <f ca="1">+IF(OFFSET('Water Data'!$G$27,0,10*ROW('Water Data'!G175))="","",OFFSET('Water Data'!$G$27,0,10*ROW('Water Data'!G175)))</f>
        <v/>
      </c>
      <c r="CC181" s="353" t="str">
        <f ca="1">+IF(OFFSET('Water Data'!$G$28,0,10*ROW('Water Data'!G175))="","",OFFSET('Water Data'!$G$28,0,10*ROW('Water Data'!G175)))</f>
        <v/>
      </c>
      <c r="CD181" s="353" t="str">
        <f ca="1">+IF(OFFSET('Water Data'!$G$29,0,10*ROW('Water Data'!G175))="","",OFFSET('Water Data'!$G$29,0,10*ROW('Water Data'!G175)))</f>
        <v/>
      </c>
      <c r="CE181" s="353" t="str">
        <f ca="1">+IF(OFFSET('Water Data'!$H$27,0,10*ROW('Water Data'!H175))="","",OFFSET('Water Data'!$H$27,0,10*ROW('Water Data'!H175)))</f>
        <v/>
      </c>
      <c r="CF181" s="353" t="str">
        <f ca="1">+IF(OFFSET('Water Data'!$H$28,0,10*ROW('Water Data'!H175))="","",OFFSET('Water Data'!$H$28,0,10*ROW('Water Data'!H175)))</f>
        <v/>
      </c>
      <c r="CG181" s="353" t="str">
        <f ca="1">+IF(OFFSET('Water Data'!$H$29,0,10*ROW('Water Data'!H175))="","",OFFSET('Water Data'!$H$29,0,10*ROW('Water Data'!H175)))</f>
        <v/>
      </c>
      <c r="CH181" s="353" t="str">
        <f ca="1">+IF(OFFSET('Water Data'!$I$27,0,10*ROW('Water Data'!I175))="","",OFFSET('Water Data'!$I$27,0,10*ROW('Water Data'!I175)))</f>
        <v/>
      </c>
      <c r="CI181" s="353" t="str">
        <f ca="1">+IF(OFFSET('Water Data'!$I$28,0,10*ROW('Water Data'!I175))="","",OFFSET('Water Data'!$I$28,0,10*ROW('Water Data'!I175)))</f>
        <v/>
      </c>
      <c r="CJ181" s="353" t="str">
        <f ca="1">+IF(OFFSET('Water Data'!$I$29,0,10*ROW('Water Data'!I175))="","",OFFSET('Water Data'!$I$29,0,10*ROW('Water Data'!I175)))</f>
        <v/>
      </c>
      <c r="CK181" s="353" t="str">
        <f ca="1">+IF(OFFSET('Sanitation Data'!$D$28,0,10*ROW('Sanitation Data'!D175))="","",OFFSET('Sanitation Data'!$D$28,0,10*ROW('Sanitation Data'!D175)))</f>
        <v/>
      </c>
      <c r="CL181" s="353" t="str">
        <f ca="1">+IF(OFFSET('Sanitation Data'!$D$29,0,10*ROW('Sanitation Data'!D175))="","",OFFSET('Sanitation Data'!$D$29,0,10*ROW('Sanitation Data'!D175)))</f>
        <v/>
      </c>
      <c r="CM181" s="353" t="str">
        <f ca="1">+IF(OFFSET('Sanitation Data'!$D$30,0,10*ROW('Sanitation Data'!D175))="","",OFFSET('Sanitation Data'!$D$30,0,10*ROW('Sanitation Data'!D175)))</f>
        <v/>
      </c>
      <c r="CN181" s="353" t="str">
        <f ca="1">+IF(OFFSET('Sanitation Data'!$D$31,0,10*ROW('Sanitation Data'!D175))="","",OFFSET('Sanitation Data'!$D$31,0,10*ROW('Sanitation Data'!D175)))</f>
        <v/>
      </c>
      <c r="CO181" s="353" t="str">
        <f ca="1">+IF(OFFSET('Sanitation Data'!$D$32,0,10*ROW('Sanitation Data'!D175))="","",OFFSET('Sanitation Data'!$D$32,0,10*ROW('Sanitation Data'!D175)))</f>
        <v/>
      </c>
      <c r="CP181" s="353" t="str">
        <f ca="1">+IF(OFFSET('Sanitation Data'!$E$28,0,10*ROW('Sanitation Data'!E175))="","",OFFSET('Sanitation Data'!$E$28,0,10*ROW('Sanitation Data'!E175)))</f>
        <v/>
      </c>
      <c r="CQ181" s="353" t="str">
        <f ca="1">+IF(OFFSET('Sanitation Data'!$E$29,0,10*ROW('Sanitation Data'!E175))="","",OFFSET('Sanitation Data'!$E$29,0,10*ROW('Sanitation Data'!E175)))</f>
        <v/>
      </c>
      <c r="CR181" s="353" t="str">
        <f ca="1">+IF(OFFSET('Sanitation Data'!$E$30,0,10*ROW('Sanitation Data'!E175))="","",OFFSET('Sanitation Data'!$E$30,0,10*ROW('Sanitation Data'!E175)))</f>
        <v/>
      </c>
      <c r="CS181" s="353" t="str">
        <f ca="1">+IF(OFFSET('Sanitation Data'!$E$31,0,10*ROW('Sanitation Data'!E175))="","",OFFSET('Sanitation Data'!$E$31,0,10*ROW('Sanitation Data'!E175)))</f>
        <v/>
      </c>
      <c r="CT181" s="353" t="str">
        <f ca="1">+IF(OFFSET('Sanitation Data'!$E$32,0,10*ROW('Sanitation Data'!E175))="","",OFFSET('Sanitation Data'!$E$32,0,10*ROW('Sanitation Data'!E175)))</f>
        <v/>
      </c>
      <c r="CU181" s="353" t="str">
        <f ca="1">+IF(OFFSET('Sanitation Data'!$F$28,0,10*ROW('Sanitation Data'!F175))="","",OFFSET('Sanitation Data'!$F$28,0,10*ROW('Sanitation Data'!F175)))</f>
        <v/>
      </c>
      <c r="CV181" s="353" t="str">
        <f ca="1">+IF(OFFSET('Sanitation Data'!$F$29,0,10*ROW('Sanitation Data'!F175))="","",OFFSET('Sanitation Data'!$F$29,0,10*ROW('Sanitation Data'!F175)))</f>
        <v/>
      </c>
      <c r="CW181" s="353" t="str">
        <f ca="1">+IF(OFFSET('Sanitation Data'!$F$30,0,10*ROW('Sanitation Data'!F175))="","",OFFSET('Sanitation Data'!$F$30,0,10*ROW('Sanitation Data'!F175)))</f>
        <v/>
      </c>
      <c r="CX181" s="353" t="str">
        <f ca="1">+IF(OFFSET('Sanitation Data'!$F$31,0,10*ROW('Sanitation Data'!F175))="","",OFFSET('Sanitation Data'!$F$31,0,10*ROW('Sanitation Data'!F175)))</f>
        <v/>
      </c>
      <c r="CY181" s="353" t="str">
        <f ca="1">+IF(OFFSET('Sanitation Data'!$F$32,0,10*ROW('Sanitation Data'!F175))="","",OFFSET('Sanitation Data'!$F$32,0,10*ROW('Sanitation Data'!F175)))</f>
        <v/>
      </c>
      <c r="CZ181" s="353" t="str">
        <f ca="1">+IF(OFFSET('Sanitation Data'!$G$28,0,10*ROW('Sanitation Data'!G175))="","",OFFSET('Sanitation Data'!$G$28,0,10*ROW('Sanitation Data'!G175)))</f>
        <v/>
      </c>
      <c r="DA181" s="353" t="str">
        <f ca="1">+IF(OFFSET('Sanitation Data'!$G$29,0,10*ROW('Sanitation Data'!G175))="","",OFFSET('Sanitation Data'!$G$29,0,10*ROW('Sanitation Data'!G175)))</f>
        <v/>
      </c>
      <c r="DB181" s="353" t="str">
        <f ca="1">+IF(OFFSET('Sanitation Data'!$G$30,0,10*ROW('Sanitation Data'!G175))="","",OFFSET('Sanitation Data'!$G$30,0,10*ROW('Sanitation Data'!G175)))</f>
        <v/>
      </c>
      <c r="DC181" s="353" t="str">
        <f ca="1">+IF(OFFSET('Sanitation Data'!$G$31,0,10*ROW('Sanitation Data'!G175))="","",OFFSET('Sanitation Data'!$G$31,0,10*ROW('Sanitation Data'!G175)))</f>
        <v/>
      </c>
      <c r="DD181" s="353" t="str">
        <f ca="1">+IF(OFFSET('Sanitation Data'!$G$32,0,10*ROW('Sanitation Data'!G175))="","",OFFSET('Sanitation Data'!$G$32,0,10*ROW('Sanitation Data'!G175)))</f>
        <v/>
      </c>
      <c r="DE181" s="353" t="str">
        <f ca="1">+IF(OFFSET('Sanitation Data'!$H$28,0,10*ROW('Sanitation Data'!H175))="","",OFFSET('Sanitation Data'!$H$28,0,10*ROW('Sanitation Data'!H175)))</f>
        <v/>
      </c>
      <c r="DF181" s="353" t="str">
        <f ca="1">+IF(OFFSET('Sanitation Data'!$H$29,0,10*ROW('Sanitation Data'!H175))="","",OFFSET('Sanitation Data'!$H$29,0,10*ROW('Sanitation Data'!H175)))</f>
        <v/>
      </c>
      <c r="DG181" s="353" t="str">
        <f ca="1">+IF(OFFSET('Sanitation Data'!$H$30,0,10*ROW('Sanitation Data'!H175))="","",OFFSET('Sanitation Data'!$H$30,0,10*ROW('Sanitation Data'!H175)))</f>
        <v/>
      </c>
      <c r="DH181" s="353" t="str">
        <f ca="1">+IF(OFFSET('Sanitation Data'!$H$31,0,10*ROW('Sanitation Data'!H175))="","",OFFSET('Sanitation Data'!$H$31,0,10*ROW('Sanitation Data'!H175)))</f>
        <v/>
      </c>
      <c r="DI181" s="353" t="str">
        <f ca="1">+IF(OFFSET('Sanitation Data'!$H$32,0,10*ROW('Sanitation Data'!H175))="","",OFFSET('Sanitation Data'!$H$32,0,10*ROW('Sanitation Data'!H175)))</f>
        <v/>
      </c>
      <c r="DJ181" s="353" t="str">
        <f ca="1">+IF(OFFSET('Sanitation Data'!$I$28,0,10*ROW('Sanitation Data'!I175))="","",OFFSET('Sanitation Data'!$I$28,0,10*ROW('Sanitation Data'!I175)))</f>
        <v/>
      </c>
      <c r="DK181" s="353" t="str">
        <f ca="1">+IF(OFFSET('Sanitation Data'!$I$29,0,10*ROW('Sanitation Data'!I175))="","",OFFSET('Sanitation Data'!$I$29,0,10*ROW('Sanitation Data'!I175)))</f>
        <v/>
      </c>
      <c r="DL181" s="353" t="str">
        <f ca="1">+IF(OFFSET('Sanitation Data'!$I$30,0,10*ROW('Sanitation Data'!I175))="","",OFFSET('Sanitation Data'!$I$30,0,10*ROW('Sanitation Data'!I175)))</f>
        <v/>
      </c>
      <c r="DM181" s="353" t="str">
        <f ca="1">+IF(OFFSET('Sanitation Data'!$I$31,0,10*ROW('Sanitation Data'!I175))="","",OFFSET('Sanitation Data'!$I$31,0,10*ROW('Sanitation Data'!I175)))</f>
        <v/>
      </c>
      <c r="DN181" s="353" t="str">
        <f ca="1">+IF(OFFSET('Sanitation Data'!$I$32,0,10*ROW('Sanitation Data'!I175))="","",OFFSET('Sanitation Data'!$I$32,0,10*ROW('Sanitation Data'!I175)))</f>
        <v/>
      </c>
      <c r="DO181" s="353" t="str">
        <f ca="1">+IF(OFFSET('Hygiene Data'!$D$11,0,10*ROW('Hygiene Data'!D175))="","",OFFSET('Hygiene Data'!$D$11,0,10*ROW('Hygiene Data'!D175)))</f>
        <v/>
      </c>
      <c r="DP181" s="353" t="str">
        <f ca="1">+IF(OFFSET('Hygiene Data'!$D$12,0,10*ROW('Hygiene Data'!D175))="","",OFFSET('Hygiene Data'!$D$12,0,10*ROW('Hygiene Data'!D175)))</f>
        <v/>
      </c>
      <c r="DQ181" s="353" t="str">
        <f ca="1">+IF(OFFSET('Hygiene Data'!$D$13,0,10*ROW('Hygiene Data'!D175))="","",OFFSET('Hygiene Data'!$D$13,0,10*ROW('Hygiene Data'!D175)))</f>
        <v/>
      </c>
      <c r="DR181" s="353" t="str">
        <f ca="1">+IF(OFFSET('Hygiene Data'!$E$11,0,10*ROW('Hygiene Data'!E175))="","",OFFSET('Hygiene Data'!$E$11,0,10*ROW('Hygiene Data'!E175)))</f>
        <v/>
      </c>
      <c r="DS181" s="353" t="str">
        <f ca="1">+IF(OFFSET('Hygiene Data'!$E$12,0,10*ROW('Hygiene Data'!E175))="","",OFFSET('Hygiene Data'!$E$12,0,10*ROW('Hygiene Data'!E175)))</f>
        <v/>
      </c>
      <c r="DT181" s="353" t="str">
        <f ca="1">+IF(OFFSET('Hygiene Data'!$E$13,0,10*ROW('Hygiene Data'!E175))="","",OFFSET('Hygiene Data'!$E$13,0,10*ROW('Hygiene Data'!E175)))</f>
        <v/>
      </c>
      <c r="DU181" s="353" t="str">
        <f ca="1">+IF(OFFSET('Hygiene Data'!$F$11,0,10*ROW('Hygiene Data'!F175))="","",OFFSET('Hygiene Data'!$F$11,0,10*ROW('Hygiene Data'!F175)))</f>
        <v/>
      </c>
      <c r="DV181" s="353" t="str">
        <f ca="1">+IF(OFFSET('Hygiene Data'!$F$12,0,10*ROW('Hygiene Data'!F175))="","",OFFSET('Hygiene Data'!$F$12,0,10*ROW('Hygiene Data'!F175)))</f>
        <v/>
      </c>
      <c r="DW181" s="353" t="str">
        <f ca="1">+IF(OFFSET('Hygiene Data'!$F$13,0,10*ROW('Hygiene Data'!F175))="","",OFFSET('Hygiene Data'!$F$13,0,10*ROW('Hygiene Data'!F175)))</f>
        <v/>
      </c>
      <c r="DX181" s="353" t="str">
        <f ca="1">+IF(OFFSET('Hygiene Data'!$G$11,0,10*ROW('Hygiene Data'!G175))="","",OFFSET('Hygiene Data'!$G$11,0,10*ROW('Hygiene Data'!G175)))</f>
        <v/>
      </c>
      <c r="DY181" s="353" t="str">
        <f ca="1">+IF(OFFSET('Hygiene Data'!$G$12,0,10*ROW('Hygiene Data'!G175))="","",OFFSET('Hygiene Data'!$G$12,0,10*ROW('Hygiene Data'!G175)))</f>
        <v/>
      </c>
      <c r="DZ181" s="353" t="str">
        <f ca="1">+IF(OFFSET('Hygiene Data'!$G$13,0,10*ROW('Hygiene Data'!G175))="","",OFFSET('Hygiene Data'!$G$13,0,10*ROW('Hygiene Data'!G175)))</f>
        <v/>
      </c>
      <c r="EA181" s="353" t="str">
        <f ca="1">+IF(OFFSET('Hygiene Data'!$H$11,0,10*ROW('Hygiene Data'!H175))="","",OFFSET('Hygiene Data'!$H$11,0,10*ROW('Hygiene Data'!H175)))</f>
        <v/>
      </c>
      <c r="EB181" s="353" t="str">
        <f ca="1">+IF(OFFSET('Hygiene Data'!$H$12,0,10*ROW('Hygiene Data'!H175))="","",OFFSET('Hygiene Data'!$H$12,0,10*ROW('Hygiene Data'!H175)))</f>
        <v/>
      </c>
      <c r="EC181" s="353" t="str">
        <f ca="1">+IF(OFFSET('Hygiene Data'!$H$13,0,10*ROW('Hygiene Data'!H175))="","",OFFSET('Hygiene Data'!$H$13,0,10*ROW('Hygiene Data'!H175)))</f>
        <v/>
      </c>
      <c r="ED181" s="353" t="str">
        <f ca="1">+IF(OFFSET('Hygiene Data'!$I$11,0,10*ROW('Hygiene Data'!I175))="","",OFFSET('Hygiene Data'!$I$11,0,10*ROW('Hygiene Data'!I175)))</f>
        <v/>
      </c>
      <c r="EE181" s="353" t="str">
        <f ca="1">+IF(OFFSET('Hygiene Data'!$I$12,0,10*ROW('Hygiene Data'!I175))="","",OFFSET('Hygiene Data'!$I$12,0,10*ROW('Hygiene Data'!I175)))</f>
        <v/>
      </c>
      <c r="EF181" s="353" t="str">
        <f ca="1">+IF(OFFSET('Hygiene Data'!$I$13,0,10*ROW('Hygiene Data'!I175))="","",OFFSET('Hygiene Data'!$I$13,0,10*ROW('Hygiene Data'!I175)))</f>
        <v/>
      </c>
    </row>
    <row r="182" spans="1:136" x14ac:dyDescent="0.25">
      <c r="A182" s="462" t="str">
        <f ca="1">+IF(OFFSET('Water Data'!$B$2,0,10*ROW('Water Data'!E176))="","",OFFSET('Water Data'!$B$2,0,10*ROW('Water Data'!E176)))</f>
        <v/>
      </c>
      <c r="B182" s="46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89" t="str">
        <f t="shared" ca="1" si="2"/>
        <v/>
      </c>
      <c r="D182" s="49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6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3" t="str">
        <f ca="1">+IF(OFFSET('Water Data'!$D$27,0,10*ROW('Water Data'!D176))="","",OFFSET('Water Data'!$D$27,0,10*ROW('Water Data'!D176)))</f>
        <v/>
      </c>
      <c r="BT182" s="353" t="str">
        <f ca="1">+IF(OFFSET('Water Data'!$D$28,0,10*ROW('Water Data'!D176))="","",OFFSET('Water Data'!$D$28,0,10*ROW('Water Data'!D176)))</f>
        <v/>
      </c>
      <c r="BU182" s="353" t="str">
        <f ca="1">+IF(OFFSET('Water Data'!$D$29,0,10*ROW('Water Data'!D176))="","",OFFSET('Water Data'!$D$29,0,10*ROW('Water Data'!D176)))</f>
        <v/>
      </c>
      <c r="BV182" s="353" t="str">
        <f ca="1">+IF(OFFSET('Water Data'!$E$27,0,10*ROW('Water Data'!E176))="","",OFFSET('Water Data'!$E$27,0,10*ROW('Water Data'!E176)))</f>
        <v/>
      </c>
      <c r="BW182" s="353" t="str">
        <f ca="1">+IF(OFFSET('Water Data'!$E$28,0,10*ROW('Water Data'!E176))="","",OFFSET('Water Data'!$E$28,0,10*ROW('Water Data'!E176)))</f>
        <v/>
      </c>
      <c r="BX182" s="353" t="str">
        <f ca="1">+IF(OFFSET('Water Data'!$E$29,0,10*ROW('Water Data'!E176))="","",OFFSET('Water Data'!$E$29,0,10*ROW('Water Data'!E176)))</f>
        <v/>
      </c>
      <c r="BY182" s="353" t="str">
        <f ca="1">+IF(OFFSET('Water Data'!$F$27,0,10*ROW('Water Data'!F176))="","",OFFSET('Water Data'!$F$27,0,10*ROW('Water Data'!F176)))</f>
        <v/>
      </c>
      <c r="BZ182" s="353" t="str">
        <f ca="1">+IF(OFFSET('Water Data'!$F$28,0,10*ROW('Water Data'!F176))="","",OFFSET('Water Data'!$F$28,0,10*ROW('Water Data'!F176)))</f>
        <v/>
      </c>
      <c r="CA182" s="353" t="str">
        <f ca="1">+IF(OFFSET('Water Data'!$F$29,0,10*ROW('Water Data'!F176))="","",OFFSET('Water Data'!$F$29,0,10*ROW('Water Data'!F176)))</f>
        <v/>
      </c>
      <c r="CB182" s="353" t="str">
        <f ca="1">+IF(OFFSET('Water Data'!$G$27,0,10*ROW('Water Data'!G176))="","",OFFSET('Water Data'!$G$27,0,10*ROW('Water Data'!G176)))</f>
        <v/>
      </c>
      <c r="CC182" s="353" t="str">
        <f ca="1">+IF(OFFSET('Water Data'!$G$28,0,10*ROW('Water Data'!G176))="","",OFFSET('Water Data'!$G$28,0,10*ROW('Water Data'!G176)))</f>
        <v/>
      </c>
      <c r="CD182" s="353" t="str">
        <f ca="1">+IF(OFFSET('Water Data'!$G$29,0,10*ROW('Water Data'!G176))="","",OFFSET('Water Data'!$G$29,0,10*ROW('Water Data'!G176)))</f>
        <v/>
      </c>
      <c r="CE182" s="353" t="str">
        <f ca="1">+IF(OFFSET('Water Data'!$H$27,0,10*ROW('Water Data'!H176))="","",OFFSET('Water Data'!$H$27,0,10*ROW('Water Data'!H176)))</f>
        <v/>
      </c>
      <c r="CF182" s="353" t="str">
        <f ca="1">+IF(OFFSET('Water Data'!$H$28,0,10*ROW('Water Data'!H176))="","",OFFSET('Water Data'!$H$28,0,10*ROW('Water Data'!H176)))</f>
        <v/>
      </c>
      <c r="CG182" s="353" t="str">
        <f ca="1">+IF(OFFSET('Water Data'!$H$29,0,10*ROW('Water Data'!H176))="","",OFFSET('Water Data'!$H$29,0,10*ROW('Water Data'!H176)))</f>
        <v/>
      </c>
      <c r="CH182" s="353" t="str">
        <f ca="1">+IF(OFFSET('Water Data'!$I$27,0,10*ROW('Water Data'!I176))="","",OFFSET('Water Data'!$I$27,0,10*ROW('Water Data'!I176)))</f>
        <v/>
      </c>
      <c r="CI182" s="353" t="str">
        <f ca="1">+IF(OFFSET('Water Data'!$I$28,0,10*ROW('Water Data'!I176))="","",OFFSET('Water Data'!$I$28,0,10*ROW('Water Data'!I176)))</f>
        <v/>
      </c>
      <c r="CJ182" s="353" t="str">
        <f ca="1">+IF(OFFSET('Water Data'!$I$29,0,10*ROW('Water Data'!I176))="","",OFFSET('Water Data'!$I$29,0,10*ROW('Water Data'!I176)))</f>
        <v/>
      </c>
      <c r="CK182" s="353" t="str">
        <f ca="1">+IF(OFFSET('Sanitation Data'!$D$28,0,10*ROW('Sanitation Data'!D176))="","",OFFSET('Sanitation Data'!$D$28,0,10*ROW('Sanitation Data'!D176)))</f>
        <v/>
      </c>
      <c r="CL182" s="353" t="str">
        <f ca="1">+IF(OFFSET('Sanitation Data'!$D$29,0,10*ROW('Sanitation Data'!D176))="","",OFFSET('Sanitation Data'!$D$29,0,10*ROW('Sanitation Data'!D176)))</f>
        <v/>
      </c>
      <c r="CM182" s="353" t="str">
        <f ca="1">+IF(OFFSET('Sanitation Data'!$D$30,0,10*ROW('Sanitation Data'!D176))="","",OFFSET('Sanitation Data'!$D$30,0,10*ROW('Sanitation Data'!D176)))</f>
        <v/>
      </c>
      <c r="CN182" s="353" t="str">
        <f ca="1">+IF(OFFSET('Sanitation Data'!$D$31,0,10*ROW('Sanitation Data'!D176))="","",OFFSET('Sanitation Data'!$D$31,0,10*ROW('Sanitation Data'!D176)))</f>
        <v/>
      </c>
      <c r="CO182" s="353" t="str">
        <f ca="1">+IF(OFFSET('Sanitation Data'!$D$32,0,10*ROW('Sanitation Data'!D176))="","",OFFSET('Sanitation Data'!$D$32,0,10*ROW('Sanitation Data'!D176)))</f>
        <v/>
      </c>
      <c r="CP182" s="353" t="str">
        <f ca="1">+IF(OFFSET('Sanitation Data'!$E$28,0,10*ROW('Sanitation Data'!E176))="","",OFFSET('Sanitation Data'!$E$28,0,10*ROW('Sanitation Data'!E176)))</f>
        <v/>
      </c>
      <c r="CQ182" s="353" t="str">
        <f ca="1">+IF(OFFSET('Sanitation Data'!$E$29,0,10*ROW('Sanitation Data'!E176))="","",OFFSET('Sanitation Data'!$E$29,0,10*ROW('Sanitation Data'!E176)))</f>
        <v/>
      </c>
      <c r="CR182" s="353" t="str">
        <f ca="1">+IF(OFFSET('Sanitation Data'!$E$30,0,10*ROW('Sanitation Data'!E176))="","",OFFSET('Sanitation Data'!$E$30,0,10*ROW('Sanitation Data'!E176)))</f>
        <v/>
      </c>
      <c r="CS182" s="353" t="str">
        <f ca="1">+IF(OFFSET('Sanitation Data'!$E$31,0,10*ROW('Sanitation Data'!E176))="","",OFFSET('Sanitation Data'!$E$31,0,10*ROW('Sanitation Data'!E176)))</f>
        <v/>
      </c>
      <c r="CT182" s="353" t="str">
        <f ca="1">+IF(OFFSET('Sanitation Data'!$E$32,0,10*ROW('Sanitation Data'!E176))="","",OFFSET('Sanitation Data'!$E$32,0,10*ROW('Sanitation Data'!E176)))</f>
        <v/>
      </c>
      <c r="CU182" s="353" t="str">
        <f ca="1">+IF(OFFSET('Sanitation Data'!$F$28,0,10*ROW('Sanitation Data'!F176))="","",OFFSET('Sanitation Data'!$F$28,0,10*ROW('Sanitation Data'!F176)))</f>
        <v/>
      </c>
      <c r="CV182" s="353" t="str">
        <f ca="1">+IF(OFFSET('Sanitation Data'!$F$29,0,10*ROW('Sanitation Data'!F176))="","",OFFSET('Sanitation Data'!$F$29,0,10*ROW('Sanitation Data'!F176)))</f>
        <v/>
      </c>
      <c r="CW182" s="353" t="str">
        <f ca="1">+IF(OFFSET('Sanitation Data'!$F$30,0,10*ROW('Sanitation Data'!F176))="","",OFFSET('Sanitation Data'!$F$30,0,10*ROW('Sanitation Data'!F176)))</f>
        <v/>
      </c>
      <c r="CX182" s="353" t="str">
        <f ca="1">+IF(OFFSET('Sanitation Data'!$F$31,0,10*ROW('Sanitation Data'!F176))="","",OFFSET('Sanitation Data'!$F$31,0,10*ROW('Sanitation Data'!F176)))</f>
        <v/>
      </c>
      <c r="CY182" s="353" t="str">
        <f ca="1">+IF(OFFSET('Sanitation Data'!$F$32,0,10*ROW('Sanitation Data'!F176))="","",OFFSET('Sanitation Data'!$F$32,0,10*ROW('Sanitation Data'!F176)))</f>
        <v/>
      </c>
      <c r="CZ182" s="353" t="str">
        <f ca="1">+IF(OFFSET('Sanitation Data'!$G$28,0,10*ROW('Sanitation Data'!G176))="","",OFFSET('Sanitation Data'!$G$28,0,10*ROW('Sanitation Data'!G176)))</f>
        <v/>
      </c>
      <c r="DA182" s="353" t="str">
        <f ca="1">+IF(OFFSET('Sanitation Data'!$G$29,0,10*ROW('Sanitation Data'!G176))="","",OFFSET('Sanitation Data'!$G$29,0,10*ROW('Sanitation Data'!G176)))</f>
        <v/>
      </c>
      <c r="DB182" s="353" t="str">
        <f ca="1">+IF(OFFSET('Sanitation Data'!$G$30,0,10*ROW('Sanitation Data'!G176))="","",OFFSET('Sanitation Data'!$G$30,0,10*ROW('Sanitation Data'!G176)))</f>
        <v/>
      </c>
      <c r="DC182" s="353" t="str">
        <f ca="1">+IF(OFFSET('Sanitation Data'!$G$31,0,10*ROW('Sanitation Data'!G176))="","",OFFSET('Sanitation Data'!$G$31,0,10*ROW('Sanitation Data'!G176)))</f>
        <v/>
      </c>
      <c r="DD182" s="353" t="str">
        <f ca="1">+IF(OFFSET('Sanitation Data'!$G$32,0,10*ROW('Sanitation Data'!G176))="","",OFFSET('Sanitation Data'!$G$32,0,10*ROW('Sanitation Data'!G176)))</f>
        <v/>
      </c>
      <c r="DE182" s="353" t="str">
        <f ca="1">+IF(OFFSET('Sanitation Data'!$H$28,0,10*ROW('Sanitation Data'!H176))="","",OFFSET('Sanitation Data'!$H$28,0,10*ROW('Sanitation Data'!H176)))</f>
        <v/>
      </c>
      <c r="DF182" s="353" t="str">
        <f ca="1">+IF(OFFSET('Sanitation Data'!$H$29,0,10*ROW('Sanitation Data'!H176))="","",OFFSET('Sanitation Data'!$H$29,0,10*ROW('Sanitation Data'!H176)))</f>
        <v/>
      </c>
      <c r="DG182" s="353" t="str">
        <f ca="1">+IF(OFFSET('Sanitation Data'!$H$30,0,10*ROW('Sanitation Data'!H176))="","",OFFSET('Sanitation Data'!$H$30,0,10*ROW('Sanitation Data'!H176)))</f>
        <v/>
      </c>
      <c r="DH182" s="353" t="str">
        <f ca="1">+IF(OFFSET('Sanitation Data'!$H$31,0,10*ROW('Sanitation Data'!H176))="","",OFFSET('Sanitation Data'!$H$31,0,10*ROW('Sanitation Data'!H176)))</f>
        <v/>
      </c>
      <c r="DI182" s="353" t="str">
        <f ca="1">+IF(OFFSET('Sanitation Data'!$H$32,0,10*ROW('Sanitation Data'!H176))="","",OFFSET('Sanitation Data'!$H$32,0,10*ROW('Sanitation Data'!H176)))</f>
        <v/>
      </c>
      <c r="DJ182" s="353" t="str">
        <f ca="1">+IF(OFFSET('Sanitation Data'!$I$28,0,10*ROW('Sanitation Data'!I176))="","",OFFSET('Sanitation Data'!$I$28,0,10*ROW('Sanitation Data'!I176)))</f>
        <v/>
      </c>
      <c r="DK182" s="353" t="str">
        <f ca="1">+IF(OFFSET('Sanitation Data'!$I$29,0,10*ROW('Sanitation Data'!I176))="","",OFFSET('Sanitation Data'!$I$29,0,10*ROW('Sanitation Data'!I176)))</f>
        <v/>
      </c>
      <c r="DL182" s="353" t="str">
        <f ca="1">+IF(OFFSET('Sanitation Data'!$I$30,0,10*ROW('Sanitation Data'!I176))="","",OFFSET('Sanitation Data'!$I$30,0,10*ROW('Sanitation Data'!I176)))</f>
        <v/>
      </c>
      <c r="DM182" s="353" t="str">
        <f ca="1">+IF(OFFSET('Sanitation Data'!$I$31,0,10*ROW('Sanitation Data'!I176))="","",OFFSET('Sanitation Data'!$I$31,0,10*ROW('Sanitation Data'!I176)))</f>
        <v/>
      </c>
      <c r="DN182" s="353" t="str">
        <f ca="1">+IF(OFFSET('Sanitation Data'!$I$32,0,10*ROW('Sanitation Data'!I176))="","",OFFSET('Sanitation Data'!$I$32,0,10*ROW('Sanitation Data'!I176)))</f>
        <v/>
      </c>
      <c r="DO182" s="353" t="str">
        <f ca="1">+IF(OFFSET('Hygiene Data'!$D$11,0,10*ROW('Hygiene Data'!D176))="","",OFFSET('Hygiene Data'!$D$11,0,10*ROW('Hygiene Data'!D176)))</f>
        <v/>
      </c>
      <c r="DP182" s="353" t="str">
        <f ca="1">+IF(OFFSET('Hygiene Data'!$D$12,0,10*ROW('Hygiene Data'!D176))="","",OFFSET('Hygiene Data'!$D$12,0,10*ROW('Hygiene Data'!D176)))</f>
        <v/>
      </c>
      <c r="DQ182" s="353" t="str">
        <f ca="1">+IF(OFFSET('Hygiene Data'!$D$13,0,10*ROW('Hygiene Data'!D176))="","",OFFSET('Hygiene Data'!$D$13,0,10*ROW('Hygiene Data'!D176)))</f>
        <v/>
      </c>
      <c r="DR182" s="353" t="str">
        <f ca="1">+IF(OFFSET('Hygiene Data'!$E$11,0,10*ROW('Hygiene Data'!E176))="","",OFFSET('Hygiene Data'!$E$11,0,10*ROW('Hygiene Data'!E176)))</f>
        <v/>
      </c>
      <c r="DS182" s="353" t="str">
        <f ca="1">+IF(OFFSET('Hygiene Data'!$E$12,0,10*ROW('Hygiene Data'!E176))="","",OFFSET('Hygiene Data'!$E$12,0,10*ROW('Hygiene Data'!E176)))</f>
        <v/>
      </c>
      <c r="DT182" s="353" t="str">
        <f ca="1">+IF(OFFSET('Hygiene Data'!$E$13,0,10*ROW('Hygiene Data'!E176))="","",OFFSET('Hygiene Data'!$E$13,0,10*ROW('Hygiene Data'!E176)))</f>
        <v/>
      </c>
      <c r="DU182" s="353" t="str">
        <f ca="1">+IF(OFFSET('Hygiene Data'!$F$11,0,10*ROW('Hygiene Data'!F176))="","",OFFSET('Hygiene Data'!$F$11,0,10*ROW('Hygiene Data'!F176)))</f>
        <v/>
      </c>
      <c r="DV182" s="353" t="str">
        <f ca="1">+IF(OFFSET('Hygiene Data'!$F$12,0,10*ROW('Hygiene Data'!F176))="","",OFFSET('Hygiene Data'!$F$12,0,10*ROW('Hygiene Data'!F176)))</f>
        <v/>
      </c>
      <c r="DW182" s="353" t="str">
        <f ca="1">+IF(OFFSET('Hygiene Data'!$F$13,0,10*ROW('Hygiene Data'!F176))="","",OFFSET('Hygiene Data'!$F$13,0,10*ROW('Hygiene Data'!F176)))</f>
        <v/>
      </c>
      <c r="DX182" s="353" t="str">
        <f ca="1">+IF(OFFSET('Hygiene Data'!$G$11,0,10*ROW('Hygiene Data'!G176))="","",OFFSET('Hygiene Data'!$G$11,0,10*ROW('Hygiene Data'!G176)))</f>
        <v/>
      </c>
      <c r="DY182" s="353" t="str">
        <f ca="1">+IF(OFFSET('Hygiene Data'!$G$12,0,10*ROW('Hygiene Data'!G176))="","",OFFSET('Hygiene Data'!$G$12,0,10*ROW('Hygiene Data'!G176)))</f>
        <v/>
      </c>
      <c r="DZ182" s="353" t="str">
        <f ca="1">+IF(OFFSET('Hygiene Data'!$G$13,0,10*ROW('Hygiene Data'!G176))="","",OFFSET('Hygiene Data'!$G$13,0,10*ROW('Hygiene Data'!G176)))</f>
        <v/>
      </c>
      <c r="EA182" s="353" t="str">
        <f ca="1">+IF(OFFSET('Hygiene Data'!$H$11,0,10*ROW('Hygiene Data'!H176))="","",OFFSET('Hygiene Data'!$H$11,0,10*ROW('Hygiene Data'!H176)))</f>
        <v/>
      </c>
      <c r="EB182" s="353" t="str">
        <f ca="1">+IF(OFFSET('Hygiene Data'!$H$12,0,10*ROW('Hygiene Data'!H176))="","",OFFSET('Hygiene Data'!$H$12,0,10*ROW('Hygiene Data'!H176)))</f>
        <v/>
      </c>
      <c r="EC182" s="353" t="str">
        <f ca="1">+IF(OFFSET('Hygiene Data'!$H$13,0,10*ROW('Hygiene Data'!H176))="","",OFFSET('Hygiene Data'!$H$13,0,10*ROW('Hygiene Data'!H176)))</f>
        <v/>
      </c>
      <c r="ED182" s="353" t="str">
        <f ca="1">+IF(OFFSET('Hygiene Data'!$I$11,0,10*ROW('Hygiene Data'!I176))="","",OFFSET('Hygiene Data'!$I$11,0,10*ROW('Hygiene Data'!I176)))</f>
        <v/>
      </c>
      <c r="EE182" s="353" t="str">
        <f ca="1">+IF(OFFSET('Hygiene Data'!$I$12,0,10*ROW('Hygiene Data'!I176))="","",OFFSET('Hygiene Data'!$I$12,0,10*ROW('Hygiene Data'!I176)))</f>
        <v/>
      </c>
      <c r="EF182" s="353" t="str">
        <f ca="1">+IF(OFFSET('Hygiene Data'!$I$13,0,10*ROW('Hygiene Data'!I176))="","",OFFSET('Hygiene Data'!$I$13,0,10*ROW('Hygiene Data'!I176)))</f>
        <v/>
      </c>
    </row>
    <row r="183" spans="1:136" x14ac:dyDescent="0.25">
      <c r="A183" s="462" t="str">
        <f ca="1">+IF(OFFSET('Water Data'!$B$2,0,10*ROW('Water Data'!E177))="","",OFFSET('Water Data'!$B$2,0,10*ROW('Water Data'!E177)))</f>
        <v/>
      </c>
      <c r="B183" s="46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89" t="str">
        <f t="shared" ca="1" si="2"/>
        <v/>
      </c>
      <c r="D183" s="49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6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3" t="str">
        <f ca="1">+IF(OFFSET('Water Data'!$D$27,0,10*ROW('Water Data'!D177))="","",OFFSET('Water Data'!$D$27,0,10*ROW('Water Data'!D177)))</f>
        <v/>
      </c>
      <c r="BT183" s="353" t="str">
        <f ca="1">+IF(OFFSET('Water Data'!$D$28,0,10*ROW('Water Data'!D177))="","",OFFSET('Water Data'!$D$28,0,10*ROW('Water Data'!D177)))</f>
        <v/>
      </c>
      <c r="BU183" s="353" t="str">
        <f ca="1">+IF(OFFSET('Water Data'!$D$29,0,10*ROW('Water Data'!D177))="","",OFFSET('Water Data'!$D$29,0,10*ROW('Water Data'!D177)))</f>
        <v/>
      </c>
      <c r="BV183" s="353" t="str">
        <f ca="1">+IF(OFFSET('Water Data'!$E$27,0,10*ROW('Water Data'!E177))="","",OFFSET('Water Data'!$E$27,0,10*ROW('Water Data'!E177)))</f>
        <v/>
      </c>
      <c r="BW183" s="353" t="str">
        <f ca="1">+IF(OFFSET('Water Data'!$E$28,0,10*ROW('Water Data'!E177))="","",OFFSET('Water Data'!$E$28,0,10*ROW('Water Data'!E177)))</f>
        <v/>
      </c>
      <c r="BX183" s="353" t="str">
        <f ca="1">+IF(OFFSET('Water Data'!$E$29,0,10*ROW('Water Data'!E177))="","",OFFSET('Water Data'!$E$29,0,10*ROW('Water Data'!E177)))</f>
        <v/>
      </c>
      <c r="BY183" s="353" t="str">
        <f ca="1">+IF(OFFSET('Water Data'!$F$27,0,10*ROW('Water Data'!F177))="","",OFFSET('Water Data'!$F$27,0,10*ROW('Water Data'!F177)))</f>
        <v/>
      </c>
      <c r="BZ183" s="353" t="str">
        <f ca="1">+IF(OFFSET('Water Data'!$F$28,0,10*ROW('Water Data'!F177))="","",OFFSET('Water Data'!$F$28,0,10*ROW('Water Data'!F177)))</f>
        <v/>
      </c>
      <c r="CA183" s="353" t="str">
        <f ca="1">+IF(OFFSET('Water Data'!$F$29,0,10*ROW('Water Data'!F177))="","",OFFSET('Water Data'!$F$29,0,10*ROW('Water Data'!F177)))</f>
        <v/>
      </c>
      <c r="CB183" s="353" t="str">
        <f ca="1">+IF(OFFSET('Water Data'!$G$27,0,10*ROW('Water Data'!G177))="","",OFFSET('Water Data'!$G$27,0,10*ROW('Water Data'!G177)))</f>
        <v/>
      </c>
      <c r="CC183" s="353" t="str">
        <f ca="1">+IF(OFFSET('Water Data'!$G$28,0,10*ROW('Water Data'!G177))="","",OFFSET('Water Data'!$G$28,0,10*ROW('Water Data'!G177)))</f>
        <v/>
      </c>
      <c r="CD183" s="353" t="str">
        <f ca="1">+IF(OFFSET('Water Data'!$G$29,0,10*ROW('Water Data'!G177))="","",OFFSET('Water Data'!$G$29,0,10*ROW('Water Data'!G177)))</f>
        <v/>
      </c>
      <c r="CE183" s="353" t="str">
        <f ca="1">+IF(OFFSET('Water Data'!$H$27,0,10*ROW('Water Data'!H177))="","",OFFSET('Water Data'!$H$27,0,10*ROW('Water Data'!H177)))</f>
        <v/>
      </c>
      <c r="CF183" s="353" t="str">
        <f ca="1">+IF(OFFSET('Water Data'!$H$28,0,10*ROW('Water Data'!H177))="","",OFFSET('Water Data'!$H$28,0,10*ROW('Water Data'!H177)))</f>
        <v/>
      </c>
      <c r="CG183" s="353" t="str">
        <f ca="1">+IF(OFFSET('Water Data'!$H$29,0,10*ROW('Water Data'!H177))="","",OFFSET('Water Data'!$H$29,0,10*ROW('Water Data'!H177)))</f>
        <v/>
      </c>
      <c r="CH183" s="353" t="str">
        <f ca="1">+IF(OFFSET('Water Data'!$I$27,0,10*ROW('Water Data'!I177))="","",OFFSET('Water Data'!$I$27,0,10*ROW('Water Data'!I177)))</f>
        <v/>
      </c>
      <c r="CI183" s="353" t="str">
        <f ca="1">+IF(OFFSET('Water Data'!$I$28,0,10*ROW('Water Data'!I177))="","",OFFSET('Water Data'!$I$28,0,10*ROW('Water Data'!I177)))</f>
        <v/>
      </c>
      <c r="CJ183" s="353" t="str">
        <f ca="1">+IF(OFFSET('Water Data'!$I$29,0,10*ROW('Water Data'!I177))="","",OFFSET('Water Data'!$I$29,0,10*ROW('Water Data'!I177)))</f>
        <v/>
      </c>
      <c r="CK183" s="353" t="str">
        <f ca="1">+IF(OFFSET('Sanitation Data'!$D$28,0,10*ROW('Sanitation Data'!D177))="","",OFFSET('Sanitation Data'!$D$28,0,10*ROW('Sanitation Data'!D177)))</f>
        <v/>
      </c>
      <c r="CL183" s="353" t="str">
        <f ca="1">+IF(OFFSET('Sanitation Data'!$D$29,0,10*ROW('Sanitation Data'!D177))="","",OFFSET('Sanitation Data'!$D$29,0,10*ROW('Sanitation Data'!D177)))</f>
        <v/>
      </c>
      <c r="CM183" s="353" t="str">
        <f ca="1">+IF(OFFSET('Sanitation Data'!$D$30,0,10*ROW('Sanitation Data'!D177))="","",OFFSET('Sanitation Data'!$D$30,0,10*ROW('Sanitation Data'!D177)))</f>
        <v/>
      </c>
      <c r="CN183" s="353" t="str">
        <f ca="1">+IF(OFFSET('Sanitation Data'!$D$31,0,10*ROW('Sanitation Data'!D177))="","",OFFSET('Sanitation Data'!$D$31,0,10*ROW('Sanitation Data'!D177)))</f>
        <v/>
      </c>
      <c r="CO183" s="353" t="str">
        <f ca="1">+IF(OFFSET('Sanitation Data'!$D$32,0,10*ROW('Sanitation Data'!D177))="","",OFFSET('Sanitation Data'!$D$32,0,10*ROW('Sanitation Data'!D177)))</f>
        <v/>
      </c>
      <c r="CP183" s="353" t="str">
        <f ca="1">+IF(OFFSET('Sanitation Data'!$E$28,0,10*ROW('Sanitation Data'!E177))="","",OFFSET('Sanitation Data'!$E$28,0,10*ROW('Sanitation Data'!E177)))</f>
        <v/>
      </c>
      <c r="CQ183" s="353" t="str">
        <f ca="1">+IF(OFFSET('Sanitation Data'!$E$29,0,10*ROW('Sanitation Data'!E177))="","",OFFSET('Sanitation Data'!$E$29,0,10*ROW('Sanitation Data'!E177)))</f>
        <v/>
      </c>
      <c r="CR183" s="353" t="str">
        <f ca="1">+IF(OFFSET('Sanitation Data'!$E$30,0,10*ROW('Sanitation Data'!E177))="","",OFFSET('Sanitation Data'!$E$30,0,10*ROW('Sanitation Data'!E177)))</f>
        <v/>
      </c>
      <c r="CS183" s="353" t="str">
        <f ca="1">+IF(OFFSET('Sanitation Data'!$E$31,0,10*ROW('Sanitation Data'!E177))="","",OFFSET('Sanitation Data'!$E$31,0,10*ROW('Sanitation Data'!E177)))</f>
        <v/>
      </c>
      <c r="CT183" s="353" t="str">
        <f ca="1">+IF(OFFSET('Sanitation Data'!$E$32,0,10*ROW('Sanitation Data'!E177))="","",OFFSET('Sanitation Data'!$E$32,0,10*ROW('Sanitation Data'!E177)))</f>
        <v/>
      </c>
      <c r="CU183" s="353" t="str">
        <f ca="1">+IF(OFFSET('Sanitation Data'!$F$28,0,10*ROW('Sanitation Data'!F177))="","",OFFSET('Sanitation Data'!$F$28,0,10*ROW('Sanitation Data'!F177)))</f>
        <v/>
      </c>
      <c r="CV183" s="353" t="str">
        <f ca="1">+IF(OFFSET('Sanitation Data'!$F$29,0,10*ROW('Sanitation Data'!F177))="","",OFFSET('Sanitation Data'!$F$29,0,10*ROW('Sanitation Data'!F177)))</f>
        <v/>
      </c>
      <c r="CW183" s="353" t="str">
        <f ca="1">+IF(OFFSET('Sanitation Data'!$F$30,0,10*ROW('Sanitation Data'!F177))="","",OFFSET('Sanitation Data'!$F$30,0,10*ROW('Sanitation Data'!F177)))</f>
        <v/>
      </c>
      <c r="CX183" s="353" t="str">
        <f ca="1">+IF(OFFSET('Sanitation Data'!$F$31,0,10*ROW('Sanitation Data'!F177))="","",OFFSET('Sanitation Data'!$F$31,0,10*ROW('Sanitation Data'!F177)))</f>
        <v/>
      </c>
      <c r="CY183" s="353" t="str">
        <f ca="1">+IF(OFFSET('Sanitation Data'!$F$32,0,10*ROW('Sanitation Data'!F177))="","",OFFSET('Sanitation Data'!$F$32,0,10*ROW('Sanitation Data'!F177)))</f>
        <v/>
      </c>
      <c r="CZ183" s="353" t="str">
        <f ca="1">+IF(OFFSET('Sanitation Data'!$G$28,0,10*ROW('Sanitation Data'!G177))="","",OFFSET('Sanitation Data'!$G$28,0,10*ROW('Sanitation Data'!G177)))</f>
        <v/>
      </c>
      <c r="DA183" s="353" t="str">
        <f ca="1">+IF(OFFSET('Sanitation Data'!$G$29,0,10*ROW('Sanitation Data'!G177))="","",OFFSET('Sanitation Data'!$G$29,0,10*ROW('Sanitation Data'!G177)))</f>
        <v/>
      </c>
      <c r="DB183" s="353" t="str">
        <f ca="1">+IF(OFFSET('Sanitation Data'!$G$30,0,10*ROW('Sanitation Data'!G177))="","",OFFSET('Sanitation Data'!$G$30,0,10*ROW('Sanitation Data'!G177)))</f>
        <v/>
      </c>
      <c r="DC183" s="353" t="str">
        <f ca="1">+IF(OFFSET('Sanitation Data'!$G$31,0,10*ROW('Sanitation Data'!G177))="","",OFFSET('Sanitation Data'!$G$31,0,10*ROW('Sanitation Data'!G177)))</f>
        <v/>
      </c>
      <c r="DD183" s="353" t="str">
        <f ca="1">+IF(OFFSET('Sanitation Data'!$G$32,0,10*ROW('Sanitation Data'!G177))="","",OFFSET('Sanitation Data'!$G$32,0,10*ROW('Sanitation Data'!G177)))</f>
        <v/>
      </c>
      <c r="DE183" s="353" t="str">
        <f ca="1">+IF(OFFSET('Sanitation Data'!$H$28,0,10*ROW('Sanitation Data'!H177))="","",OFFSET('Sanitation Data'!$H$28,0,10*ROW('Sanitation Data'!H177)))</f>
        <v/>
      </c>
      <c r="DF183" s="353" t="str">
        <f ca="1">+IF(OFFSET('Sanitation Data'!$H$29,0,10*ROW('Sanitation Data'!H177))="","",OFFSET('Sanitation Data'!$H$29,0,10*ROW('Sanitation Data'!H177)))</f>
        <v/>
      </c>
      <c r="DG183" s="353" t="str">
        <f ca="1">+IF(OFFSET('Sanitation Data'!$H$30,0,10*ROW('Sanitation Data'!H177))="","",OFFSET('Sanitation Data'!$H$30,0,10*ROW('Sanitation Data'!H177)))</f>
        <v/>
      </c>
      <c r="DH183" s="353" t="str">
        <f ca="1">+IF(OFFSET('Sanitation Data'!$H$31,0,10*ROW('Sanitation Data'!H177))="","",OFFSET('Sanitation Data'!$H$31,0,10*ROW('Sanitation Data'!H177)))</f>
        <v/>
      </c>
      <c r="DI183" s="353" t="str">
        <f ca="1">+IF(OFFSET('Sanitation Data'!$H$32,0,10*ROW('Sanitation Data'!H177))="","",OFFSET('Sanitation Data'!$H$32,0,10*ROW('Sanitation Data'!H177)))</f>
        <v/>
      </c>
      <c r="DJ183" s="353" t="str">
        <f ca="1">+IF(OFFSET('Sanitation Data'!$I$28,0,10*ROW('Sanitation Data'!I177))="","",OFFSET('Sanitation Data'!$I$28,0,10*ROW('Sanitation Data'!I177)))</f>
        <v/>
      </c>
      <c r="DK183" s="353" t="str">
        <f ca="1">+IF(OFFSET('Sanitation Data'!$I$29,0,10*ROW('Sanitation Data'!I177))="","",OFFSET('Sanitation Data'!$I$29,0,10*ROW('Sanitation Data'!I177)))</f>
        <v/>
      </c>
      <c r="DL183" s="353" t="str">
        <f ca="1">+IF(OFFSET('Sanitation Data'!$I$30,0,10*ROW('Sanitation Data'!I177))="","",OFFSET('Sanitation Data'!$I$30,0,10*ROW('Sanitation Data'!I177)))</f>
        <v/>
      </c>
      <c r="DM183" s="353" t="str">
        <f ca="1">+IF(OFFSET('Sanitation Data'!$I$31,0,10*ROW('Sanitation Data'!I177))="","",OFFSET('Sanitation Data'!$I$31,0,10*ROW('Sanitation Data'!I177)))</f>
        <v/>
      </c>
      <c r="DN183" s="353" t="str">
        <f ca="1">+IF(OFFSET('Sanitation Data'!$I$32,0,10*ROW('Sanitation Data'!I177))="","",OFFSET('Sanitation Data'!$I$32,0,10*ROW('Sanitation Data'!I177)))</f>
        <v/>
      </c>
      <c r="DO183" s="353" t="str">
        <f ca="1">+IF(OFFSET('Hygiene Data'!$D$11,0,10*ROW('Hygiene Data'!D177))="","",OFFSET('Hygiene Data'!$D$11,0,10*ROW('Hygiene Data'!D177)))</f>
        <v/>
      </c>
      <c r="DP183" s="353" t="str">
        <f ca="1">+IF(OFFSET('Hygiene Data'!$D$12,0,10*ROW('Hygiene Data'!D177))="","",OFFSET('Hygiene Data'!$D$12,0,10*ROW('Hygiene Data'!D177)))</f>
        <v/>
      </c>
      <c r="DQ183" s="353" t="str">
        <f ca="1">+IF(OFFSET('Hygiene Data'!$D$13,0,10*ROW('Hygiene Data'!D177))="","",OFFSET('Hygiene Data'!$D$13,0,10*ROW('Hygiene Data'!D177)))</f>
        <v/>
      </c>
      <c r="DR183" s="353" t="str">
        <f ca="1">+IF(OFFSET('Hygiene Data'!$E$11,0,10*ROW('Hygiene Data'!E177))="","",OFFSET('Hygiene Data'!$E$11,0,10*ROW('Hygiene Data'!E177)))</f>
        <v/>
      </c>
      <c r="DS183" s="353" t="str">
        <f ca="1">+IF(OFFSET('Hygiene Data'!$E$12,0,10*ROW('Hygiene Data'!E177))="","",OFFSET('Hygiene Data'!$E$12,0,10*ROW('Hygiene Data'!E177)))</f>
        <v/>
      </c>
      <c r="DT183" s="353" t="str">
        <f ca="1">+IF(OFFSET('Hygiene Data'!$E$13,0,10*ROW('Hygiene Data'!E177))="","",OFFSET('Hygiene Data'!$E$13,0,10*ROW('Hygiene Data'!E177)))</f>
        <v/>
      </c>
      <c r="DU183" s="353" t="str">
        <f ca="1">+IF(OFFSET('Hygiene Data'!$F$11,0,10*ROW('Hygiene Data'!F177))="","",OFFSET('Hygiene Data'!$F$11,0,10*ROW('Hygiene Data'!F177)))</f>
        <v/>
      </c>
      <c r="DV183" s="353" t="str">
        <f ca="1">+IF(OFFSET('Hygiene Data'!$F$12,0,10*ROW('Hygiene Data'!F177))="","",OFFSET('Hygiene Data'!$F$12,0,10*ROW('Hygiene Data'!F177)))</f>
        <v/>
      </c>
      <c r="DW183" s="353" t="str">
        <f ca="1">+IF(OFFSET('Hygiene Data'!$F$13,0,10*ROW('Hygiene Data'!F177))="","",OFFSET('Hygiene Data'!$F$13,0,10*ROW('Hygiene Data'!F177)))</f>
        <v/>
      </c>
      <c r="DX183" s="353" t="str">
        <f ca="1">+IF(OFFSET('Hygiene Data'!$G$11,0,10*ROW('Hygiene Data'!G177))="","",OFFSET('Hygiene Data'!$G$11,0,10*ROW('Hygiene Data'!G177)))</f>
        <v/>
      </c>
      <c r="DY183" s="353" t="str">
        <f ca="1">+IF(OFFSET('Hygiene Data'!$G$12,0,10*ROW('Hygiene Data'!G177))="","",OFFSET('Hygiene Data'!$G$12,0,10*ROW('Hygiene Data'!G177)))</f>
        <v/>
      </c>
      <c r="DZ183" s="353" t="str">
        <f ca="1">+IF(OFFSET('Hygiene Data'!$G$13,0,10*ROW('Hygiene Data'!G177))="","",OFFSET('Hygiene Data'!$G$13,0,10*ROW('Hygiene Data'!G177)))</f>
        <v/>
      </c>
      <c r="EA183" s="353" t="str">
        <f ca="1">+IF(OFFSET('Hygiene Data'!$H$11,0,10*ROW('Hygiene Data'!H177))="","",OFFSET('Hygiene Data'!$H$11,0,10*ROW('Hygiene Data'!H177)))</f>
        <v/>
      </c>
      <c r="EB183" s="353" t="str">
        <f ca="1">+IF(OFFSET('Hygiene Data'!$H$12,0,10*ROW('Hygiene Data'!H177))="","",OFFSET('Hygiene Data'!$H$12,0,10*ROW('Hygiene Data'!H177)))</f>
        <v/>
      </c>
      <c r="EC183" s="353" t="str">
        <f ca="1">+IF(OFFSET('Hygiene Data'!$H$13,0,10*ROW('Hygiene Data'!H177))="","",OFFSET('Hygiene Data'!$H$13,0,10*ROW('Hygiene Data'!H177)))</f>
        <v/>
      </c>
      <c r="ED183" s="353" t="str">
        <f ca="1">+IF(OFFSET('Hygiene Data'!$I$11,0,10*ROW('Hygiene Data'!I177))="","",OFFSET('Hygiene Data'!$I$11,0,10*ROW('Hygiene Data'!I177)))</f>
        <v/>
      </c>
      <c r="EE183" s="353" t="str">
        <f ca="1">+IF(OFFSET('Hygiene Data'!$I$12,0,10*ROW('Hygiene Data'!I177))="","",OFFSET('Hygiene Data'!$I$12,0,10*ROW('Hygiene Data'!I177)))</f>
        <v/>
      </c>
      <c r="EF183" s="353" t="str">
        <f ca="1">+IF(OFFSET('Hygiene Data'!$I$13,0,10*ROW('Hygiene Data'!I177))="","",OFFSET('Hygiene Data'!$I$13,0,10*ROW('Hygiene Data'!I177)))</f>
        <v/>
      </c>
    </row>
    <row r="184" spans="1:136" x14ac:dyDescent="0.25">
      <c r="A184" s="462" t="str">
        <f ca="1">+IF(OFFSET('Water Data'!$B$2,0,10*ROW('Water Data'!E178))="","",OFFSET('Water Data'!$B$2,0,10*ROW('Water Data'!E178)))</f>
        <v/>
      </c>
      <c r="B184" s="46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89" t="str">
        <f t="shared" ca="1" si="2"/>
        <v/>
      </c>
      <c r="D184" s="49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6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3" t="str">
        <f ca="1">+IF(OFFSET('Water Data'!$D$27,0,10*ROW('Water Data'!D178))="","",OFFSET('Water Data'!$D$27,0,10*ROW('Water Data'!D178)))</f>
        <v/>
      </c>
      <c r="BT184" s="353" t="str">
        <f ca="1">+IF(OFFSET('Water Data'!$D$28,0,10*ROW('Water Data'!D178))="","",OFFSET('Water Data'!$D$28,0,10*ROW('Water Data'!D178)))</f>
        <v/>
      </c>
      <c r="BU184" s="353" t="str">
        <f ca="1">+IF(OFFSET('Water Data'!$D$29,0,10*ROW('Water Data'!D178))="","",OFFSET('Water Data'!$D$29,0,10*ROW('Water Data'!D178)))</f>
        <v/>
      </c>
      <c r="BV184" s="353" t="str">
        <f ca="1">+IF(OFFSET('Water Data'!$E$27,0,10*ROW('Water Data'!E178))="","",OFFSET('Water Data'!$E$27,0,10*ROW('Water Data'!E178)))</f>
        <v/>
      </c>
      <c r="BW184" s="353" t="str">
        <f ca="1">+IF(OFFSET('Water Data'!$E$28,0,10*ROW('Water Data'!E178))="","",OFFSET('Water Data'!$E$28,0,10*ROW('Water Data'!E178)))</f>
        <v/>
      </c>
      <c r="BX184" s="353" t="str">
        <f ca="1">+IF(OFFSET('Water Data'!$E$29,0,10*ROW('Water Data'!E178))="","",OFFSET('Water Data'!$E$29,0,10*ROW('Water Data'!E178)))</f>
        <v/>
      </c>
      <c r="BY184" s="353" t="str">
        <f ca="1">+IF(OFFSET('Water Data'!$F$27,0,10*ROW('Water Data'!F178))="","",OFFSET('Water Data'!$F$27,0,10*ROW('Water Data'!F178)))</f>
        <v/>
      </c>
      <c r="BZ184" s="353" t="str">
        <f ca="1">+IF(OFFSET('Water Data'!$F$28,0,10*ROW('Water Data'!F178))="","",OFFSET('Water Data'!$F$28,0,10*ROW('Water Data'!F178)))</f>
        <v/>
      </c>
      <c r="CA184" s="353" t="str">
        <f ca="1">+IF(OFFSET('Water Data'!$F$29,0,10*ROW('Water Data'!F178))="","",OFFSET('Water Data'!$F$29,0,10*ROW('Water Data'!F178)))</f>
        <v/>
      </c>
      <c r="CB184" s="353" t="str">
        <f ca="1">+IF(OFFSET('Water Data'!$G$27,0,10*ROW('Water Data'!G178))="","",OFFSET('Water Data'!$G$27,0,10*ROW('Water Data'!G178)))</f>
        <v/>
      </c>
      <c r="CC184" s="353" t="str">
        <f ca="1">+IF(OFFSET('Water Data'!$G$28,0,10*ROW('Water Data'!G178))="","",OFFSET('Water Data'!$G$28,0,10*ROW('Water Data'!G178)))</f>
        <v/>
      </c>
      <c r="CD184" s="353" t="str">
        <f ca="1">+IF(OFFSET('Water Data'!$G$29,0,10*ROW('Water Data'!G178))="","",OFFSET('Water Data'!$G$29,0,10*ROW('Water Data'!G178)))</f>
        <v/>
      </c>
      <c r="CE184" s="353" t="str">
        <f ca="1">+IF(OFFSET('Water Data'!$H$27,0,10*ROW('Water Data'!H178))="","",OFFSET('Water Data'!$H$27,0,10*ROW('Water Data'!H178)))</f>
        <v/>
      </c>
      <c r="CF184" s="353" t="str">
        <f ca="1">+IF(OFFSET('Water Data'!$H$28,0,10*ROW('Water Data'!H178))="","",OFFSET('Water Data'!$H$28,0,10*ROW('Water Data'!H178)))</f>
        <v/>
      </c>
      <c r="CG184" s="353" t="str">
        <f ca="1">+IF(OFFSET('Water Data'!$H$29,0,10*ROW('Water Data'!H178))="","",OFFSET('Water Data'!$H$29,0,10*ROW('Water Data'!H178)))</f>
        <v/>
      </c>
      <c r="CH184" s="353" t="str">
        <f ca="1">+IF(OFFSET('Water Data'!$I$27,0,10*ROW('Water Data'!I178))="","",OFFSET('Water Data'!$I$27,0,10*ROW('Water Data'!I178)))</f>
        <v/>
      </c>
      <c r="CI184" s="353" t="str">
        <f ca="1">+IF(OFFSET('Water Data'!$I$28,0,10*ROW('Water Data'!I178))="","",OFFSET('Water Data'!$I$28,0,10*ROW('Water Data'!I178)))</f>
        <v/>
      </c>
      <c r="CJ184" s="353" t="str">
        <f ca="1">+IF(OFFSET('Water Data'!$I$29,0,10*ROW('Water Data'!I178))="","",OFFSET('Water Data'!$I$29,0,10*ROW('Water Data'!I178)))</f>
        <v/>
      </c>
      <c r="CK184" s="353" t="str">
        <f ca="1">+IF(OFFSET('Sanitation Data'!$D$28,0,10*ROW('Sanitation Data'!D178))="","",OFFSET('Sanitation Data'!$D$28,0,10*ROW('Sanitation Data'!D178)))</f>
        <v/>
      </c>
      <c r="CL184" s="353" t="str">
        <f ca="1">+IF(OFFSET('Sanitation Data'!$D$29,0,10*ROW('Sanitation Data'!D178))="","",OFFSET('Sanitation Data'!$D$29,0,10*ROW('Sanitation Data'!D178)))</f>
        <v/>
      </c>
      <c r="CM184" s="353" t="str">
        <f ca="1">+IF(OFFSET('Sanitation Data'!$D$30,0,10*ROW('Sanitation Data'!D178))="","",OFFSET('Sanitation Data'!$D$30,0,10*ROW('Sanitation Data'!D178)))</f>
        <v/>
      </c>
      <c r="CN184" s="353" t="str">
        <f ca="1">+IF(OFFSET('Sanitation Data'!$D$31,0,10*ROW('Sanitation Data'!D178))="","",OFFSET('Sanitation Data'!$D$31,0,10*ROW('Sanitation Data'!D178)))</f>
        <v/>
      </c>
      <c r="CO184" s="353" t="str">
        <f ca="1">+IF(OFFSET('Sanitation Data'!$D$32,0,10*ROW('Sanitation Data'!D178))="","",OFFSET('Sanitation Data'!$D$32,0,10*ROW('Sanitation Data'!D178)))</f>
        <v/>
      </c>
      <c r="CP184" s="353" t="str">
        <f ca="1">+IF(OFFSET('Sanitation Data'!$E$28,0,10*ROW('Sanitation Data'!E178))="","",OFFSET('Sanitation Data'!$E$28,0,10*ROW('Sanitation Data'!E178)))</f>
        <v/>
      </c>
      <c r="CQ184" s="353" t="str">
        <f ca="1">+IF(OFFSET('Sanitation Data'!$E$29,0,10*ROW('Sanitation Data'!E178))="","",OFFSET('Sanitation Data'!$E$29,0,10*ROW('Sanitation Data'!E178)))</f>
        <v/>
      </c>
      <c r="CR184" s="353" t="str">
        <f ca="1">+IF(OFFSET('Sanitation Data'!$E$30,0,10*ROW('Sanitation Data'!E178))="","",OFFSET('Sanitation Data'!$E$30,0,10*ROW('Sanitation Data'!E178)))</f>
        <v/>
      </c>
      <c r="CS184" s="353" t="str">
        <f ca="1">+IF(OFFSET('Sanitation Data'!$E$31,0,10*ROW('Sanitation Data'!E178))="","",OFFSET('Sanitation Data'!$E$31,0,10*ROW('Sanitation Data'!E178)))</f>
        <v/>
      </c>
      <c r="CT184" s="353" t="str">
        <f ca="1">+IF(OFFSET('Sanitation Data'!$E$32,0,10*ROW('Sanitation Data'!E178))="","",OFFSET('Sanitation Data'!$E$32,0,10*ROW('Sanitation Data'!E178)))</f>
        <v/>
      </c>
      <c r="CU184" s="353" t="str">
        <f ca="1">+IF(OFFSET('Sanitation Data'!$F$28,0,10*ROW('Sanitation Data'!F178))="","",OFFSET('Sanitation Data'!$F$28,0,10*ROW('Sanitation Data'!F178)))</f>
        <v/>
      </c>
      <c r="CV184" s="353" t="str">
        <f ca="1">+IF(OFFSET('Sanitation Data'!$F$29,0,10*ROW('Sanitation Data'!F178))="","",OFFSET('Sanitation Data'!$F$29,0,10*ROW('Sanitation Data'!F178)))</f>
        <v/>
      </c>
      <c r="CW184" s="353" t="str">
        <f ca="1">+IF(OFFSET('Sanitation Data'!$F$30,0,10*ROW('Sanitation Data'!F178))="","",OFFSET('Sanitation Data'!$F$30,0,10*ROW('Sanitation Data'!F178)))</f>
        <v/>
      </c>
      <c r="CX184" s="353" t="str">
        <f ca="1">+IF(OFFSET('Sanitation Data'!$F$31,0,10*ROW('Sanitation Data'!F178))="","",OFFSET('Sanitation Data'!$F$31,0,10*ROW('Sanitation Data'!F178)))</f>
        <v/>
      </c>
      <c r="CY184" s="353" t="str">
        <f ca="1">+IF(OFFSET('Sanitation Data'!$F$32,0,10*ROW('Sanitation Data'!F178))="","",OFFSET('Sanitation Data'!$F$32,0,10*ROW('Sanitation Data'!F178)))</f>
        <v/>
      </c>
      <c r="CZ184" s="353" t="str">
        <f ca="1">+IF(OFFSET('Sanitation Data'!$G$28,0,10*ROW('Sanitation Data'!G178))="","",OFFSET('Sanitation Data'!$G$28,0,10*ROW('Sanitation Data'!G178)))</f>
        <v/>
      </c>
      <c r="DA184" s="353" t="str">
        <f ca="1">+IF(OFFSET('Sanitation Data'!$G$29,0,10*ROW('Sanitation Data'!G178))="","",OFFSET('Sanitation Data'!$G$29,0,10*ROW('Sanitation Data'!G178)))</f>
        <v/>
      </c>
      <c r="DB184" s="353" t="str">
        <f ca="1">+IF(OFFSET('Sanitation Data'!$G$30,0,10*ROW('Sanitation Data'!G178))="","",OFFSET('Sanitation Data'!$G$30,0,10*ROW('Sanitation Data'!G178)))</f>
        <v/>
      </c>
      <c r="DC184" s="353" t="str">
        <f ca="1">+IF(OFFSET('Sanitation Data'!$G$31,0,10*ROW('Sanitation Data'!G178))="","",OFFSET('Sanitation Data'!$G$31,0,10*ROW('Sanitation Data'!G178)))</f>
        <v/>
      </c>
      <c r="DD184" s="353" t="str">
        <f ca="1">+IF(OFFSET('Sanitation Data'!$G$32,0,10*ROW('Sanitation Data'!G178))="","",OFFSET('Sanitation Data'!$G$32,0,10*ROW('Sanitation Data'!G178)))</f>
        <v/>
      </c>
      <c r="DE184" s="353" t="str">
        <f ca="1">+IF(OFFSET('Sanitation Data'!$H$28,0,10*ROW('Sanitation Data'!H178))="","",OFFSET('Sanitation Data'!$H$28,0,10*ROW('Sanitation Data'!H178)))</f>
        <v/>
      </c>
      <c r="DF184" s="353" t="str">
        <f ca="1">+IF(OFFSET('Sanitation Data'!$H$29,0,10*ROW('Sanitation Data'!H178))="","",OFFSET('Sanitation Data'!$H$29,0,10*ROW('Sanitation Data'!H178)))</f>
        <v/>
      </c>
      <c r="DG184" s="353" t="str">
        <f ca="1">+IF(OFFSET('Sanitation Data'!$H$30,0,10*ROW('Sanitation Data'!H178))="","",OFFSET('Sanitation Data'!$H$30,0,10*ROW('Sanitation Data'!H178)))</f>
        <v/>
      </c>
      <c r="DH184" s="353" t="str">
        <f ca="1">+IF(OFFSET('Sanitation Data'!$H$31,0,10*ROW('Sanitation Data'!H178))="","",OFFSET('Sanitation Data'!$H$31,0,10*ROW('Sanitation Data'!H178)))</f>
        <v/>
      </c>
      <c r="DI184" s="353" t="str">
        <f ca="1">+IF(OFFSET('Sanitation Data'!$H$32,0,10*ROW('Sanitation Data'!H178))="","",OFFSET('Sanitation Data'!$H$32,0,10*ROW('Sanitation Data'!H178)))</f>
        <v/>
      </c>
      <c r="DJ184" s="353" t="str">
        <f ca="1">+IF(OFFSET('Sanitation Data'!$I$28,0,10*ROW('Sanitation Data'!I178))="","",OFFSET('Sanitation Data'!$I$28,0,10*ROW('Sanitation Data'!I178)))</f>
        <v/>
      </c>
      <c r="DK184" s="353" t="str">
        <f ca="1">+IF(OFFSET('Sanitation Data'!$I$29,0,10*ROW('Sanitation Data'!I178))="","",OFFSET('Sanitation Data'!$I$29,0,10*ROW('Sanitation Data'!I178)))</f>
        <v/>
      </c>
      <c r="DL184" s="353" t="str">
        <f ca="1">+IF(OFFSET('Sanitation Data'!$I$30,0,10*ROW('Sanitation Data'!I178))="","",OFFSET('Sanitation Data'!$I$30,0,10*ROW('Sanitation Data'!I178)))</f>
        <v/>
      </c>
      <c r="DM184" s="353" t="str">
        <f ca="1">+IF(OFFSET('Sanitation Data'!$I$31,0,10*ROW('Sanitation Data'!I178))="","",OFFSET('Sanitation Data'!$I$31,0,10*ROW('Sanitation Data'!I178)))</f>
        <v/>
      </c>
      <c r="DN184" s="353" t="str">
        <f ca="1">+IF(OFFSET('Sanitation Data'!$I$32,0,10*ROW('Sanitation Data'!I178))="","",OFFSET('Sanitation Data'!$I$32,0,10*ROW('Sanitation Data'!I178)))</f>
        <v/>
      </c>
      <c r="DO184" s="353" t="str">
        <f ca="1">+IF(OFFSET('Hygiene Data'!$D$11,0,10*ROW('Hygiene Data'!D178))="","",OFFSET('Hygiene Data'!$D$11,0,10*ROW('Hygiene Data'!D178)))</f>
        <v/>
      </c>
      <c r="DP184" s="353" t="str">
        <f ca="1">+IF(OFFSET('Hygiene Data'!$D$12,0,10*ROW('Hygiene Data'!D178))="","",OFFSET('Hygiene Data'!$D$12,0,10*ROW('Hygiene Data'!D178)))</f>
        <v/>
      </c>
      <c r="DQ184" s="353" t="str">
        <f ca="1">+IF(OFFSET('Hygiene Data'!$D$13,0,10*ROW('Hygiene Data'!D178))="","",OFFSET('Hygiene Data'!$D$13,0,10*ROW('Hygiene Data'!D178)))</f>
        <v/>
      </c>
      <c r="DR184" s="353" t="str">
        <f ca="1">+IF(OFFSET('Hygiene Data'!$E$11,0,10*ROW('Hygiene Data'!E178))="","",OFFSET('Hygiene Data'!$E$11,0,10*ROW('Hygiene Data'!E178)))</f>
        <v/>
      </c>
      <c r="DS184" s="353" t="str">
        <f ca="1">+IF(OFFSET('Hygiene Data'!$E$12,0,10*ROW('Hygiene Data'!E178))="","",OFFSET('Hygiene Data'!$E$12,0,10*ROW('Hygiene Data'!E178)))</f>
        <v/>
      </c>
      <c r="DT184" s="353" t="str">
        <f ca="1">+IF(OFFSET('Hygiene Data'!$E$13,0,10*ROW('Hygiene Data'!E178))="","",OFFSET('Hygiene Data'!$E$13,0,10*ROW('Hygiene Data'!E178)))</f>
        <v/>
      </c>
      <c r="DU184" s="353" t="str">
        <f ca="1">+IF(OFFSET('Hygiene Data'!$F$11,0,10*ROW('Hygiene Data'!F178))="","",OFFSET('Hygiene Data'!$F$11,0,10*ROW('Hygiene Data'!F178)))</f>
        <v/>
      </c>
      <c r="DV184" s="353" t="str">
        <f ca="1">+IF(OFFSET('Hygiene Data'!$F$12,0,10*ROW('Hygiene Data'!F178))="","",OFFSET('Hygiene Data'!$F$12,0,10*ROW('Hygiene Data'!F178)))</f>
        <v/>
      </c>
      <c r="DW184" s="353" t="str">
        <f ca="1">+IF(OFFSET('Hygiene Data'!$F$13,0,10*ROW('Hygiene Data'!F178))="","",OFFSET('Hygiene Data'!$F$13,0,10*ROW('Hygiene Data'!F178)))</f>
        <v/>
      </c>
      <c r="DX184" s="353" t="str">
        <f ca="1">+IF(OFFSET('Hygiene Data'!$G$11,0,10*ROW('Hygiene Data'!G178))="","",OFFSET('Hygiene Data'!$G$11,0,10*ROW('Hygiene Data'!G178)))</f>
        <v/>
      </c>
      <c r="DY184" s="353" t="str">
        <f ca="1">+IF(OFFSET('Hygiene Data'!$G$12,0,10*ROW('Hygiene Data'!G178))="","",OFFSET('Hygiene Data'!$G$12,0,10*ROW('Hygiene Data'!G178)))</f>
        <v/>
      </c>
      <c r="DZ184" s="353" t="str">
        <f ca="1">+IF(OFFSET('Hygiene Data'!$G$13,0,10*ROW('Hygiene Data'!G178))="","",OFFSET('Hygiene Data'!$G$13,0,10*ROW('Hygiene Data'!G178)))</f>
        <v/>
      </c>
      <c r="EA184" s="353" t="str">
        <f ca="1">+IF(OFFSET('Hygiene Data'!$H$11,0,10*ROW('Hygiene Data'!H178))="","",OFFSET('Hygiene Data'!$H$11,0,10*ROW('Hygiene Data'!H178)))</f>
        <v/>
      </c>
      <c r="EB184" s="353" t="str">
        <f ca="1">+IF(OFFSET('Hygiene Data'!$H$12,0,10*ROW('Hygiene Data'!H178))="","",OFFSET('Hygiene Data'!$H$12,0,10*ROW('Hygiene Data'!H178)))</f>
        <v/>
      </c>
      <c r="EC184" s="353" t="str">
        <f ca="1">+IF(OFFSET('Hygiene Data'!$H$13,0,10*ROW('Hygiene Data'!H178))="","",OFFSET('Hygiene Data'!$H$13,0,10*ROW('Hygiene Data'!H178)))</f>
        <v/>
      </c>
      <c r="ED184" s="353" t="str">
        <f ca="1">+IF(OFFSET('Hygiene Data'!$I$11,0,10*ROW('Hygiene Data'!I178))="","",OFFSET('Hygiene Data'!$I$11,0,10*ROW('Hygiene Data'!I178)))</f>
        <v/>
      </c>
      <c r="EE184" s="353" t="str">
        <f ca="1">+IF(OFFSET('Hygiene Data'!$I$12,0,10*ROW('Hygiene Data'!I178))="","",OFFSET('Hygiene Data'!$I$12,0,10*ROW('Hygiene Data'!I178)))</f>
        <v/>
      </c>
      <c r="EF184" s="353" t="str">
        <f ca="1">+IF(OFFSET('Hygiene Data'!$I$13,0,10*ROW('Hygiene Data'!I178))="","",OFFSET('Hygiene Data'!$I$13,0,10*ROW('Hygiene Data'!I178)))</f>
        <v/>
      </c>
    </row>
    <row r="185" spans="1:136" x14ac:dyDescent="0.25">
      <c r="A185" s="462" t="str">
        <f ca="1">+IF(OFFSET('Water Data'!$B$2,0,10*ROW('Water Data'!E179))="","",OFFSET('Water Data'!$B$2,0,10*ROW('Water Data'!E179)))</f>
        <v/>
      </c>
      <c r="B185" s="46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89" t="str">
        <f t="shared" ca="1" si="2"/>
        <v/>
      </c>
      <c r="D185" s="49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6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3" t="str">
        <f ca="1">+IF(OFFSET('Water Data'!$D$27,0,10*ROW('Water Data'!D179))="","",OFFSET('Water Data'!$D$27,0,10*ROW('Water Data'!D179)))</f>
        <v/>
      </c>
      <c r="BT185" s="353" t="str">
        <f ca="1">+IF(OFFSET('Water Data'!$D$28,0,10*ROW('Water Data'!D179))="","",OFFSET('Water Data'!$D$28,0,10*ROW('Water Data'!D179)))</f>
        <v/>
      </c>
      <c r="BU185" s="353" t="str">
        <f ca="1">+IF(OFFSET('Water Data'!$D$29,0,10*ROW('Water Data'!D179))="","",OFFSET('Water Data'!$D$29,0,10*ROW('Water Data'!D179)))</f>
        <v/>
      </c>
      <c r="BV185" s="353" t="str">
        <f ca="1">+IF(OFFSET('Water Data'!$E$27,0,10*ROW('Water Data'!E179))="","",OFFSET('Water Data'!$E$27,0,10*ROW('Water Data'!E179)))</f>
        <v/>
      </c>
      <c r="BW185" s="353" t="str">
        <f ca="1">+IF(OFFSET('Water Data'!$E$28,0,10*ROW('Water Data'!E179))="","",OFFSET('Water Data'!$E$28,0,10*ROW('Water Data'!E179)))</f>
        <v/>
      </c>
      <c r="BX185" s="353" t="str">
        <f ca="1">+IF(OFFSET('Water Data'!$E$29,0,10*ROW('Water Data'!E179))="","",OFFSET('Water Data'!$E$29,0,10*ROW('Water Data'!E179)))</f>
        <v/>
      </c>
      <c r="BY185" s="353" t="str">
        <f ca="1">+IF(OFFSET('Water Data'!$F$27,0,10*ROW('Water Data'!F179))="","",OFFSET('Water Data'!$F$27,0,10*ROW('Water Data'!F179)))</f>
        <v/>
      </c>
      <c r="BZ185" s="353" t="str">
        <f ca="1">+IF(OFFSET('Water Data'!$F$28,0,10*ROW('Water Data'!F179))="","",OFFSET('Water Data'!$F$28,0,10*ROW('Water Data'!F179)))</f>
        <v/>
      </c>
      <c r="CA185" s="353" t="str">
        <f ca="1">+IF(OFFSET('Water Data'!$F$29,0,10*ROW('Water Data'!F179))="","",OFFSET('Water Data'!$F$29,0,10*ROW('Water Data'!F179)))</f>
        <v/>
      </c>
      <c r="CB185" s="353" t="str">
        <f ca="1">+IF(OFFSET('Water Data'!$G$27,0,10*ROW('Water Data'!G179))="","",OFFSET('Water Data'!$G$27,0,10*ROW('Water Data'!G179)))</f>
        <v/>
      </c>
      <c r="CC185" s="353" t="str">
        <f ca="1">+IF(OFFSET('Water Data'!$G$28,0,10*ROW('Water Data'!G179))="","",OFFSET('Water Data'!$G$28,0,10*ROW('Water Data'!G179)))</f>
        <v/>
      </c>
      <c r="CD185" s="353" t="str">
        <f ca="1">+IF(OFFSET('Water Data'!$G$29,0,10*ROW('Water Data'!G179))="","",OFFSET('Water Data'!$G$29,0,10*ROW('Water Data'!G179)))</f>
        <v/>
      </c>
      <c r="CE185" s="353" t="str">
        <f ca="1">+IF(OFFSET('Water Data'!$H$27,0,10*ROW('Water Data'!H179))="","",OFFSET('Water Data'!$H$27,0,10*ROW('Water Data'!H179)))</f>
        <v/>
      </c>
      <c r="CF185" s="353" t="str">
        <f ca="1">+IF(OFFSET('Water Data'!$H$28,0,10*ROW('Water Data'!H179))="","",OFFSET('Water Data'!$H$28,0,10*ROW('Water Data'!H179)))</f>
        <v/>
      </c>
      <c r="CG185" s="353" t="str">
        <f ca="1">+IF(OFFSET('Water Data'!$H$29,0,10*ROW('Water Data'!H179))="","",OFFSET('Water Data'!$H$29,0,10*ROW('Water Data'!H179)))</f>
        <v/>
      </c>
      <c r="CH185" s="353" t="str">
        <f ca="1">+IF(OFFSET('Water Data'!$I$27,0,10*ROW('Water Data'!I179))="","",OFFSET('Water Data'!$I$27,0,10*ROW('Water Data'!I179)))</f>
        <v/>
      </c>
      <c r="CI185" s="353" t="str">
        <f ca="1">+IF(OFFSET('Water Data'!$I$28,0,10*ROW('Water Data'!I179))="","",OFFSET('Water Data'!$I$28,0,10*ROW('Water Data'!I179)))</f>
        <v/>
      </c>
      <c r="CJ185" s="353" t="str">
        <f ca="1">+IF(OFFSET('Water Data'!$I$29,0,10*ROW('Water Data'!I179))="","",OFFSET('Water Data'!$I$29,0,10*ROW('Water Data'!I179)))</f>
        <v/>
      </c>
      <c r="CK185" s="353" t="str">
        <f ca="1">+IF(OFFSET('Sanitation Data'!$D$28,0,10*ROW('Sanitation Data'!D179))="","",OFFSET('Sanitation Data'!$D$28,0,10*ROW('Sanitation Data'!D179)))</f>
        <v/>
      </c>
      <c r="CL185" s="353" t="str">
        <f ca="1">+IF(OFFSET('Sanitation Data'!$D$29,0,10*ROW('Sanitation Data'!D179))="","",OFFSET('Sanitation Data'!$D$29,0,10*ROW('Sanitation Data'!D179)))</f>
        <v/>
      </c>
      <c r="CM185" s="353" t="str">
        <f ca="1">+IF(OFFSET('Sanitation Data'!$D$30,0,10*ROW('Sanitation Data'!D179))="","",OFFSET('Sanitation Data'!$D$30,0,10*ROW('Sanitation Data'!D179)))</f>
        <v/>
      </c>
      <c r="CN185" s="353" t="str">
        <f ca="1">+IF(OFFSET('Sanitation Data'!$D$31,0,10*ROW('Sanitation Data'!D179))="","",OFFSET('Sanitation Data'!$D$31,0,10*ROW('Sanitation Data'!D179)))</f>
        <v/>
      </c>
      <c r="CO185" s="353" t="str">
        <f ca="1">+IF(OFFSET('Sanitation Data'!$D$32,0,10*ROW('Sanitation Data'!D179))="","",OFFSET('Sanitation Data'!$D$32,0,10*ROW('Sanitation Data'!D179)))</f>
        <v/>
      </c>
      <c r="CP185" s="353" t="str">
        <f ca="1">+IF(OFFSET('Sanitation Data'!$E$28,0,10*ROW('Sanitation Data'!E179))="","",OFFSET('Sanitation Data'!$E$28,0,10*ROW('Sanitation Data'!E179)))</f>
        <v/>
      </c>
      <c r="CQ185" s="353" t="str">
        <f ca="1">+IF(OFFSET('Sanitation Data'!$E$29,0,10*ROW('Sanitation Data'!E179))="","",OFFSET('Sanitation Data'!$E$29,0,10*ROW('Sanitation Data'!E179)))</f>
        <v/>
      </c>
      <c r="CR185" s="353" t="str">
        <f ca="1">+IF(OFFSET('Sanitation Data'!$E$30,0,10*ROW('Sanitation Data'!E179))="","",OFFSET('Sanitation Data'!$E$30,0,10*ROW('Sanitation Data'!E179)))</f>
        <v/>
      </c>
      <c r="CS185" s="353" t="str">
        <f ca="1">+IF(OFFSET('Sanitation Data'!$E$31,0,10*ROW('Sanitation Data'!E179))="","",OFFSET('Sanitation Data'!$E$31,0,10*ROW('Sanitation Data'!E179)))</f>
        <v/>
      </c>
      <c r="CT185" s="353" t="str">
        <f ca="1">+IF(OFFSET('Sanitation Data'!$E$32,0,10*ROW('Sanitation Data'!E179))="","",OFFSET('Sanitation Data'!$E$32,0,10*ROW('Sanitation Data'!E179)))</f>
        <v/>
      </c>
      <c r="CU185" s="353" t="str">
        <f ca="1">+IF(OFFSET('Sanitation Data'!$F$28,0,10*ROW('Sanitation Data'!F179))="","",OFFSET('Sanitation Data'!$F$28,0,10*ROW('Sanitation Data'!F179)))</f>
        <v/>
      </c>
      <c r="CV185" s="353" t="str">
        <f ca="1">+IF(OFFSET('Sanitation Data'!$F$29,0,10*ROW('Sanitation Data'!F179))="","",OFFSET('Sanitation Data'!$F$29,0,10*ROW('Sanitation Data'!F179)))</f>
        <v/>
      </c>
      <c r="CW185" s="353" t="str">
        <f ca="1">+IF(OFFSET('Sanitation Data'!$F$30,0,10*ROW('Sanitation Data'!F179))="","",OFFSET('Sanitation Data'!$F$30,0,10*ROW('Sanitation Data'!F179)))</f>
        <v/>
      </c>
      <c r="CX185" s="353" t="str">
        <f ca="1">+IF(OFFSET('Sanitation Data'!$F$31,0,10*ROW('Sanitation Data'!F179))="","",OFFSET('Sanitation Data'!$F$31,0,10*ROW('Sanitation Data'!F179)))</f>
        <v/>
      </c>
      <c r="CY185" s="353" t="str">
        <f ca="1">+IF(OFFSET('Sanitation Data'!$F$32,0,10*ROW('Sanitation Data'!F179))="","",OFFSET('Sanitation Data'!$F$32,0,10*ROW('Sanitation Data'!F179)))</f>
        <v/>
      </c>
      <c r="CZ185" s="353" t="str">
        <f ca="1">+IF(OFFSET('Sanitation Data'!$G$28,0,10*ROW('Sanitation Data'!G179))="","",OFFSET('Sanitation Data'!$G$28,0,10*ROW('Sanitation Data'!G179)))</f>
        <v/>
      </c>
      <c r="DA185" s="353" t="str">
        <f ca="1">+IF(OFFSET('Sanitation Data'!$G$29,0,10*ROW('Sanitation Data'!G179))="","",OFFSET('Sanitation Data'!$G$29,0,10*ROW('Sanitation Data'!G179)))</f>
        <v/>
      </c>
      <c r="DB185" s="353" t="str">
        <f ca="1">+IF(OFFSET('Sanitation Data'!$G$30,0,10*ROW('Sanitation Data'!G179))="","",OFFSET('Sanitation Data'!$G$30,0,10*ROW('Sanitation Data'!G179)))</f>
        <v/>
      </c>
      <c r="DC185" s="353" t="str">
        <f ca="1">+IF(OFFSET('Sanitation Data'!$G$31,0,10*ROW('Sanitation Data'!G179))="","",OFFSET('Sanitation Data'!$G$31,0,10*ROW('Sanitation Data'!G179)))</f>
        <v/>
      </c>
      <c r="DD185" s="353" t="str">
        <f ca="1">+IF(OFFSET('Sanitation Data'!$G$32,0,10*ROW('Sanitation Data'!G179))="","",OFFSET('Sanitation Data'!$G$32,0,10*ROW('Sanitation Data'!G179)))</f>
        <v/>
      </c>
      <c r="DE185" s="353" t="str">
        <f ca="1">+IF(OFFSET('Sanitation Data'!$H$28,0,10*ROW('Sanitation Data'!H179))="","",OFFSET('Sanitation Data'!$H$28,0,10*ROW('Sanitation Data'!H179)))</f>
        <v/>
      </c>
      <c r="DF185" s="353" t="str">
        <f ca="1">+IF(OFFSET('Sanitation Data'!$H$29,0,10*ROW('Sanitation Data'!H179))="","",OFFSET('Sanitation Data'!$H$29,0,10*ROW('Sanitation Data'!H179)))</f>
        <v/>
      </c>
      <c r="DG185" s="353" t="str">
        <f ca="1">+IF(OFFSET('Sanitation Data'!$H$30,0,10*ROW('Sanitation Data'!H179))="","",OFFSET('Sanitation Data'!$H$30,0,10*ROW('Sanitation Data'!H179)))</f>
        <v/>
      </c>
      <c r="DH185" s="353" t="str">
        <f ca="1">+IF(OFFSET('Sanitation Data'!$H$31,0,10*ROW('Sanitation Data'!H179))="","",OFFSET('Sanitation Data'!$H$31,0,10*ROW('Sanitation Data'!H179)))</f>
        <v/>
      </c>
      <c r="DI185" s="353" t="str">
        <f ca="1">+IF(OFFSET('Sanitation Data'!$H$32,0,10*ROW('Sanitation Data'!H179))="","",OFFSET('Sanitation Data'!$H$32,0,10*ROW('Sanitation Data'!H179)))</f>
        <v/>
      </c>
      <c r="DJ185" s="353" t="str">
        <f ca="1">+IF(OFFSET('Sanitation Data'!$I$28,0,10*ROW('Sanitation Data'!I179))="","",OFFSET('Sanitation Data'!$I$28,0,10*ROW('Sanitation Data'!I179)))</f>
        <v/>
      </c>
      <c r="DK185" s="353" t="str">
        <f ca="1">+IF(OFFSET('Sanitation Data'!$I$29,0,10*ROW('Sanitation Data'!I179))="","",OFFSET('Sanitation Data'!$I$29,0,10*ROW('Sanitation Data'!I179)))</f>
        <v/>
      </c>
      <c r="DL185" s="353" t="str">
        <f ca="1">+IF(OFFSET('Sanitation Data'!$I$30,0,10*ROW('Sanitation Data'!I179))="","",OFFSET('Sanitation Data'!$I$30,0,10*ROW('Sanitation Data'!I179)))</f>
        <v/>
      </c>
      <c r="DM185" s="353" t="str">
        <f ca="1">+IF(OFFSET('Sanitation Data'!$I$31,0,10*ROW('Sanitation Data'!I179))="","",OFFSET('Sanitation Data'!$I$31,0,10*ROW('Sanitation Data'!I179)))</f>
        <v/>
      </c>
      <c r="DN185" s="353" t="str">
        <f ca="1">+IF(OFFSET('Sanitation Data'!$I$32,0,10*ROW('Sanitation Data'!I179))="","",OFFSET('Sanitation Data'!$I$32,0,10*ROW('Sanitation Data'!I179)))</f>
        <v/>
      </c>
      <c r="DO185" s="353" t="str">
        <f ca="1">+IF(OFFSET('Hygiene Data'!$D$11,0,10*ROW('Hygiene Data'!D179))="","",OFFSET('Hygiene Data'!$D$11,0,10*ROW('Hygiene Data'!D179)))</f>
        <v/>
      </c>
      <c r="DP185" s="353" t="str">
        <f ca="1">+IF(OFFSET('Hygiene Data'!$D$12,0,10*ROW('Hygiene Data'!D179))="","",OFFSET('Hygiene Data'!$D$12,0,10*ROW('Hygiene Data'!D179)))</f>
        <v/>
      </c>
      <c r="DQ185" s="353" t="str">
        <f ca="1">+IF(OFFSET('Hygiene Data'!$D$13,0,10*ROW('Hygiene Data'!D179))="","",OFFSET('Hygiene Data'!$D$13,0,10*ROW('Hygiene Data'!D179)))</f>
        <v/>
      </c>
      <c r="DR185" s="353" t="str">
        <f ca="1">+IF(OFFSET('Hygiene Data'!$E$11,0,10*ROW('Hygiene Data'!E179))="","",OFFSET('Hygiene Data'!$E$11,0,10*ROW('Hygiene Data'!E179)))</f>
        <v/>
      </c>
      <c r="DS185" s="353" t="str">
        <f ca="1">+IF(OFFSET('Hygiene Data'!$E$12,0,10*ROW('Hygiene Data'!E179))="","",OFFSET('Hygiene Data'!$E$12,0,10*ROW('Hygiene Data'!E179)))</f>
        <v/>
      </c>
      <c r="DT185" s="353" t="str">
        <f ca="1">+IF(OFFSET('Hygiene Data'!$E$13,0,10*ROW('Hygiene Data'!E179))="","",OFFSET('Hygiene Data'!$E$13,0,10*ROW('Hygiene Data'!E179)))</f>
        <v/>
      </c>
      <c r="DU185" s="353" t="str">
        <f ca="1">+IF(OFFSET('Hygiene Data'!$F$11,0,10*ROW('Hygiene Data'!F179))="","",OFFSET('Hygiene Data'!$F$11,0,10*ROW('Hygiene Data'!F179)))</f>
        <v/>
      </c>
      <c r="DV185" s="353" t="str">
        <f ca="1">+IF(OFFSET('Hygiene Data'!$F$12,0,10*ROW('Hygiene Data'!F179))="","",OFFSET('Hygiene Data'!$F$12,0,10*ROW('Hygiene Data'!F179)))</f>
        <v/>
      </c>
      <c r="DW185" s="353" t="str">
        <f ca="1">+IF(OFFSET('Hygiene Data'!$F$13,0,10*ROW('Hygiene Data'!F179))="","",OFFSET('Hygiene Data'!$F$13,0,10*ROW('Hygiene Data'!F179)))</f>
        <v/>
      </c>
      <c r="DX185" s="353" t="str">
        <f ca="1">+IF(OFFSET('Hygiene Data'!$G$11,0,10*ROW('Hygiene Data'!G179))="","",OFFSET('Hygiene Data'!$G$11,0,10*ROW('Hygiene Data'!G179)))</f>
        <v/>
      </c>
      <c r="DY185" s="353" t="str">
        <f ca="1">+IF(OFFSET('Hygiene Data'!$G$12,0,10*ROW('Hygiene Data'!G179))="","",OFFSET('Hygiene Data'!$G$12,0,10*ROW('Hygiene Data'!G179)))</f>
        <v/>
      </c>
      <c r="DZ185" s="353" t="str">
        <f ca="1">+IF(OFFSET('Hygiene Data'!$G$13,0,10*ROW('Hygiene Data'!G179))="","",OFFSET('Hygiene Data'!$G$13,0,10*ROW('Hygiene Data'!G179)))</f>
        <v/>
      </c>
      <c r="EA185" s="353" t="str">
        <f ca="1">+IF(OFFSET('Hygiene Data'!$H$11,0,10*ROW('Hygiene Data'!H179))="","",OFFSET('Hygiene Data'!$H$11,0,10*ROW('Hygiene Data'!H179)))</f>
        <v/>
      </c>
      <c r="EB185" s="353" t="str">
        <f ca="1">+IF(OFFSET('Hygiene Data'!$H$12,0,10*ROW('Hygiene Data'!H179))="","",OFFSET('Hygiene Data'!$H$12,0,10*ROW('Hygiene Data'!H179)))</f>
        <v/>
      </c>
      <c r="EC185" s="353" t="str">
        <f ca="1">+IF(OFFSET('Hygiene Data'!$H$13,0,10*ROW('Hygiene Data'!H179))="","",OFFSET('Hygiene Data'!$H$13,0,10*ROW('Hygiene Data'!H179)))</f>
        <v/>
      </c>
      <c r="ED185" s="353" t="str">
        <f ca="1">+IF(OFFSET('Hygiene Data'!$I$11,0,10*ROW('Hygiene Data'!I179))="","",OFFSET('Hygiene Data'!$I$11,0,10*ROW('Hygiene Data'!I179)))</f>
        <v/>
      </c>
      <c r="EE185" s="353" t="str">
        <f ca="1">+IF(OFFSET('Hygiene Data'!$I$12,0,10*ROW('Hygiene Data'!I179))="","",OFFSET('Hygiene Data'!$I$12,0,10*ROW('Hygiene Data'!I179)))</f>
        <v/>
      </c>
      <c r="EF185" s="353" t="str">
        <f ca="1">+IF(OFFSET('Hygiene Data'!$I$13,0,10*ROW('Hygiene Data'!I179))="","",OFFSET('Hygiene Data'!$I$13,0,10*ROW('Hygiene Data'!I179)))</f>
        <v/>
      </c>
    </row>
    <row r="186" spans="1:136" x14ac:dyDescent="0.25">
      <c r="A186" s="462" t="str">
        <f ca="1">+IF(OFFSET('Water Data'!$B$2,0,10*ROW('Water Data'!E180))="","",OFFSET('Water Data'!$B$2,0,10*ROW('Water Data'!E180)))</f>
        <v/>
      </c>
      <c r="B186" s="46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89" t="str">
        <f t="shared" ca="1" si="2"/>
        <v/>
      </c>
      <c r="D186" s="49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6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3" t="str">
        <f ca="1">+IF(OFFSET('Water Data'!$D$27,0,10*ROW('Water Data'!D180))="","",OFFSET('Water Data'!$D$27,0,10*ROW('Water Data'!D180)))</f>
        <v/>
      </c>
      <c r="BT186" s="353" t="str">
        <f ca="1">+IF(OFFSET('Water Data'!$D$28,0,10*ROW('Water Data'!D180))="","",OFFSET('Water Data'!$D$28,0,10*ROW('Water Data'!D180)))</f>
        <v/>
      </c>
      <c r="BU186" s="353" t="str">
        <f ca="1">+IF(OFFSET('Water Data'!$D$29,0,10*ROW('Water Data'!D180))="","",OFFSET('Water Data'!$D$29,0,10*ROW('Water Data'!D180)))</f>
        <v/>
      </c>
      <c r="BV186" s="353" t="str">
        <f ca="1">+IF(OFFSET('Water Data'!$E$27,0,10*ROW('Water Data'!E180))="","",OFFSET('Water Data'!$E$27,0,10*ROW('Water Data'!E180)))</f>
        <v/>
      </c>
      <c r="BW186" s="353" t="str">
        <f ca="1">+IF(OFFSET('Water Data'!$E$28,0,10*ROW('Water Data'!E180))="","",OFFSET('Water Data'!$E$28,0,10*ROW('Water Data'!E180)))</f>
        <v/>
      </c>
      <c r="BX186" s="353" t="str">
        <f ca="1">+IF(OFFSET('Water Data'!$E$29,0,10*ROW('Water Data'!E180))="","",OFFSET('Water Data'!$E$29,0,10*ROW('Water Data'!E180)))</f>
        <v/>
      </c>
      <c r="BY186" s="353" t="str">
        <f ca="1">+IF(OFFSET('Water Data'!$F$27,0,10*ROW('Water Data'!F180))="","",OFFSET('Water Data'!$F$27,0,10*ROW('Water Data'!F180)))</f>
        <v/>
      </c>
      <c r="BZ186" s="353" t="str">
        <f ca="1">+IF(OFFSET('Water Data'!$F$28,0,10*ROW('Water Data'!F180))="","",OFFSET('Water Data'!$F$28,0,10*ROW('Water Data'!F180)))</f>
        <v/>
      </c>
      <c r="CA186" s="353" t="str">
        <f ca="1">+IF(OFFSET('Water Data'!$F$29,0,10*ROW('Water Data'!F180))="","",OFFSET('Water Data'!$F$29,0,10*ROW('Water Data'!F180)))</f>
        <v/>
      </c>
      <c r="CB186" s="353" t="str">
        <f ca="1">+IF(OFFSET('Water Data'!$G$27,0,10*ROW('Water Data'!G180))="","",OFFSET('Water Data'!$G$27,0,10*ROW('Water Data'!G180)))</f>
        <v/>
      </c>
      <c r="CC186" s="353" t="str">
        <f ca="1">+IF(OFFSET('Water Data'!$G$28,0,10*ROW('Water Data'!G180))="","",OFFSET('Water Data'!$G$28,0,10*ROW('Water Data'!G180)))</f>
        <v/>
      </c>
      <c r="CD186" s="353" t="str">
        <f ca="1">+IF(OFFSET('Water Data'!$G$29,0,10*ROW('Water Data'!G180))="","",OFFSET('Water Data'!$G$29,0,10*ROW('Water Data'!G180)))</f>
        <v/>
      </c>
      <c r="CE186" s="353" t="str">
        <f ca="1">+IF(OFFSET('Water Data'!$H$27,0,10*ROW('Water Data'!H180))="","",OFFSET('Water Data'!$H$27,0,10*ROW('Water Data'!H180)))</f>
        <v/>
      </c>
      <c r="CF186" s="353" t="str">
        <f ca="1">+IF(OFFSET('Water Data'!$H$28,0,10*ROW('Water Data'!H180))="","",OFFSET('Water Data'!$H$28,0,10*ROW('Water Data'!H180)))</f>
        <v/>
      </c>
      <c r="CG186" s="353" t="str">
        <f ca="1">+IF(OFFSET('Water Data'!$H$29,0,10*ROW('Water Data'!H180))="","",OFFSET('Water Data'!$H$29,0,10*ROW('Water Data'!H180)))</f>
        <v/>
      </c>
      <c r="CH186" s="353" t="str">
        <f ca="1">+IF(OFFSET('Water Data'!$I$27,0,10*ROW('Water Data'!I180))="","",OFFSET('Water Data'!$I$27,0,10*ROW('Water Data'!I180)))</f>
        <v/>
      </c>
      <c r="CI186" s="353" t="str">
        <f ca="1">+IF(OFFSET('Water Data'!$I$28,0,10*ROW('Water Data'!I180))="","",OFFSET('Water Data'!$I$28,0,10*ROW('Water Data'!I180)))</f>
        <v/>
      </c>
      <c r="CJ186" s="353" t="str">
        <f ca="1">+IF(OFFSET('Water Data'!$I$29,0,10*ROW('Water Data'!I180))="","",OFFSET('Water Data'!$I$29,0,10*ROW('Water Data'!I180)))</f>
        <v/>
      </c>
      <c r="CK186" s="353" t="str">
        <f ca="1">+IF(OFFSET('Sanitation Data'!$D$28,0,10*ROW('Sanitation Data'!D180))="","",OFFSET('Sanitation Data'!$D$28,0,10*ROW('Sanitation Data'!D180)))</f>
        <v/>
      </c>
      <c r="CL186" s="353" t="str">
        <f ca="1">+IF(OFFSET('Sanitation Data'!$D$29,0,10*ROW('Sanitation Data'!D180))="","",OFFSET('Sanitation Data'!$D$29,0,10*ROW('Sanitation Data'!D180)))</f>
        <v/>
      </c>
      <c r="CM186" s="353" t="str">
        <f ca="1">+IF(OFFSET('Sanitation Data'!$D$30,0,10*ROW('Sanitation Data'!D180))="","",OFFSET('Sanitation Data'!$D$30,0,10*ROW('Sanitation Data'!D180)))</f>
        <v/>
      </c>
      <c r="CN186" s="353" t="str">
        <f ca="1">+IF(OFFSET('Sanitation Data'!$D$31,0,10*ROW('Sanitation Data'!D180))="","",OFFSET('Sanitation Data'!$D$31,0,10*ROW('Sanitation Data'!D180)))</f>
        <v/>
      </c>
      <c r="CO186" s="353" t="str">
        <f ca="1">+IF(OFFSET('Sanitation Data'!$D$32,0,10*ROW('Sanitation Data'!D180))="","",OFFSET('Sanitation Data'!$D$32,0,10*ROW('Sanitation Data'!D180)))</f>
        <v/>
      </c>
      <c r="CP186" s="353" t="str">
        <f ca="1">+IF(OFFSET('Sanitation Data'!$E$28,0,10*ROW('Sanitation Data'!E180))="","",OFFSET('Sanitation Data'!$E$28,0,10*ROW('Sanitation Data'!E180)))</f>
        <v/>
      </c>
      <c r="CQ186" s="353" t="str">
        <f ca="1">+IF(OFFSET('Sanitation Data'!$E$29,0,10*ROW('Sanitation Data'!E180))="","",OFFSET('Sanitation Data'!$E$29,0,10*ROW('Sanitation Data'!E180)))</f>
        <v/>
      </c>
      <c r="CR186" s="353" t="str">
        <f ca="1">+IF(OFFSET('Sanitation Data'!$E$30,0,10*ROW('Sanitation Data'!E180))="","",OFFSET('Sanitation Data'!$E$30,0,10*ROW('Sanitation Data'!E180)))</f>
        <v/>
      </c>
      <c r="CS186" s="353" t="str">
        <f ca="1">+IF(OFFSET('Sanitation Data'!$E$31,0,10*ROW('Sanitation Data'!E180))="","",OFFSET('Sanitation Data'!$E$31,0,10*ROW('Sanitation Data'!E180)))</f>
        <v/>
      </c>
      <c r="CT186" s="353" t="str">
        <f ca="1">+IF(OFFSET('Sanitation Data'!$E$32,0,10*ROW('Sanitation Data'!E180))="","",OFFSET('Sanitation Data'!$E$32,0,10*ROW('Sanitation Data'!E180)))</f>
        <v/>
      </c>
      <c r="CU186" s="353" t="str">
        <f ca="1">+IF(OFFSET('Sanitation Data'!$F$28,0,10*ROW('Sanitation Data'!F180))="","",OFFSET('Sanitation Data'!$F$28,0,10*ROW('Sanitation Data'!F180)))</f>
        <v/>
      </c>
      <c r="CV186" s="353" t="str">
        <f ca="1">+IF(OFFSET('Sanitation Data'!$F$29,0,10*ROW('Sanitation Data'!F180))="","",OFFSET('Sanitation Data'!$F$29,0,10*ROW('Sanitation Data'!F180)))</f>
        <v/>
      </c>
      <c r="CW186" s="353" t="str">
        <f ca="1">+IF(OFFSET('Sanitation Data'!$F$30,0,10*ROW('Sanitation Data'!F180))="","",OFFSET('Sanitation Data'!$F$30,0,10*ROW('Sanitation Data'!F180)))</f>
        <v/>
      </c>
      <c r="CX186" s="353" t="str">
        <f ca="1">+IF(OFFSET('Sanitation Data'!$F$31,0,10*ROW('Sanitation Data'!F180))="","",OFFSET('Sanitation Data'!$F$31,0,10*ROW('Sanitation Data'!F180)))</f>
        <v/>
      </c>
      <c r="CY186" s="353" t="str">
        <f ca="1">+IF(OFFSET('Sanitation Data'!$F$32,0,10*ROW('Sanitation Data'!F180))="","",OFFSET('Sanitation Data'!$F$32,0,10*ROW('Sanitation Data'!F180)))</f>
        <v/>
      </c>
      <c r="CZ186" s="353" t="str">
        <f ca="1">+IF(OFFSET('Sanitation Data'!$G$28,0,10*ROW('Sanitation Data'!G180))="","",OFFSET('Sanitation Data'!$G$28,0,10*ROW('Sanitation Data'!G180)))</f>
        <v/>
      </c>
      <c r="DA186" s="353" t="str">
        <f ca="1">+IF(OFFSET('Sanitation Data'!$G$29,0,10*ROW('Sanitation Data'!G180))="","",OFFSET('Sanitation Data'!$G$29,0,10*ROW('Sanitation Data'!G180)))</f>
        <v/>
      </c>
      <c r="DB186" s="353" t="str">
        <f ca="1">+IF(OFFSET('Sanitation Data'!$G$30,0,10*ROW('Sanitation Data'!G180))="","",OFFSET('Sanitation Data'!$G$30,0,10*ROW('Sanitation Data'!G180)))</f>
        <v/>
      </c>
      <c r="DC186" s="353" t="str">
        <f ca="1">+IF(OFFSET('Sanitation Data'!$G$31,0,10*ROW('Sanitation Data'!G180))="","",OFFSET('Sanitation Data'!$G$31,0,10*ROW('Sanitation Data'!G180)))</f>
        <v/>
      </c>
      <c r="DD186" s="353" t="str">
        <f ca="1">+IF(OFFSET('Sanitation Data'!$G$32,0,10*ROW('Sanitation Data'!G180))="","",OFFSET('Sanitation Data'!$G$32,0,10*ROW('Sanitation Data'!G180)))</f>
        <v/>
      </c>
      <c r="DE186" s="353" t="str">
        <f ca="1">+IF(OFFSET('Sanitation Data'!$H$28,0,10*ROW('Sanitation Data'!H180))="","",OFFSET('Sanitation Data'!$H$28,0,10*ROW('Sanitation Data'!H180)))</f>
        <v/>
      </c>
      <c r="DF186" s="353" t="str">
        <f ca="1">+IF(OFFSET('Sanitation Data'!$H$29,0,10*ROW('Sanitation Data'!H180))="","",OFFSET('Sanitation Data'!$H$29,0,10*ROW('Sanitation Data'!H180)))</f>
        <v/>
      </c>
      <c r="DG186" s="353" t="str">
        <f ca="1">+IF(OFFSET('Sanitation Data'!$H$30,0,10*ROW('Sanitation Data'!H180))="","",OFFSET('Sanitation Data'!$H$30,0,10*ROW('Sanitation Data'!H180)))</f>
        <v/>
      </c>
      <c r="DH186" s="353" t="str">
        <f ca="1">+IF(OFFSET('Sanitation Data'!$H$31,0,10*ROW('Sanitation Data'!H180))="","",OFFSET('Sanitation Data'!$H$31,0,10*ROW('Sanitation Data'!H180)))</f>
        <v/>
      </c>
      <c r="DI186" s="353" t="str">
        <f ca="1">+IF(OFFSET('Sanitation Data'!$H$32,0,10*ROW('Sanitation Data'!H180))="","",OFFSET('Sanitation Data'!$H$32,0,10*ROW('Sanitation Data'!H180)))</f>
        <v/>
      </c>
      <c r="DJ186" s="353" t="str">
        <f ca="1">+IF(OFFSET('Sanitation Data'!$I$28,0,10*ROW('Sanitation Data'!I180))="","",OFFSET('Sanitation Data'!$I$28,0,10*ROW('Sanitation Data'!I180)))</f>
        <v/>
      </c>
      <c r="DK186" s="353" t="str">
        <f ca="1">+IF(OFFSET('Sanitation Data'!$I$29,0,10*ROW('Sanitation Data'!I180))="","",OFFSET('Sanitation Data'!$I$29,0,10*ROW('Sanitation Data'!I180)))</f>
        <v/>
      </c>
      <c r="DL186" s="353" t="str">
        <f ca="1">+IF(OFFSET('Sanitation Data'!$I$30,0,10*ROW('Sanitation Data'!I180))="","",OFFSET('Sanitation Data'!$I$30,0,10*ROW('Sanitation Data'!I180)))</f>
        <v/>
      </c>
      <c r="DM186" s="353" t="str">
        <f ca="1">+IF(OFFSET('Sanitation Data'!$I$31,0,10*ROW('Sanitation Data'!I180))="","",OFFSET('Sanitation Data'!$I$31,0,10*ROW('Sanitation Data'!I180)))</f>
        <v/>
      </c>
      <c r="DN186" s="353" t="str">
        <f ca="1">+IF(OFFSET('Sanitation Data'!$I$32,0,10*ROW('Sanitation Data'!I180))="","",OFFSET('Sanitation Data'!$I$32,0,10*ROW('Sanitation Data'!I180)))</f>
        <v/>
      </c>
      <c r="DO186" s="353" t="str">
        <f ca="1">+IF(OFFSET('Hygiene Data'!$D$11,0,10*ROW('Hygiene Data'!D180))="","",OFFSET('Hygiene Data'!$D$11,0,10*ROW('Hygiene Data'!D180)))</f>
        <v/>
      </c>
      <c r="DP186" s="353" t="str">
        <f ca="1">+IF(OFFSET('Hygiene Data'!$D$12,0,10*ROW('Hygiene Data'!D180))="","",OFFSET('Hygiene Data'!$D$12,0,10*ROW('Hygiene Data'!D180)))</f>
        <v/>
      </c>
      <c r="DQ186" s="353" t="str">
        <f ca="1">+IF(OFFSET('Hygiene Data'!$D$13,0,10*ROW('Hygiene Data'!D180))="","",OFFSET('Hygiene Data'!$D$13,0,10*ROW('Hygiene Data'!D180)))</f>
        <v/>
      </c>
      <c r="DR186" s="353" t="str">
        <f ca="1">+IF(OFFSET('Hygiene Data'!$E$11,0,10*ROW('Hygiene Data'!E180))="","",OFFSET('Hygiene Data'!$E$11,0,10*ROW('Hygiene Data'!E180)))</f>
        <v/>
      </c>
      <c r="DS186" s="353" t="str">
        <f ca="1">+IF(OFFSET('Hygiene Data'!$E$12,0,10*ROW('Hygiene Data'!E180))="","",OFFSET('Hygiene Data'!$E$12,0,10*ROW('Hygiene Data'!E180)))</f>
        <v/>
      </c>
      <c r="DT186" s="353" t="str">
        <f ca="1">+IF(OFFSET('Hygiene Data'!$E$13,0,10*ROW('Hygiene Data'!E180))="","",OFFSET('Hygiene Data'!$E$13,0,10*ROW('Hygiene Data'!E180)))</f>
        <v/>
      </c>
      <c r="DU186" s="353" t="str">
        <f ca="1">+IF(OFFSET('Hygiene Data'!$F$11,0,10*ROW('Hygiene Data'!F180))="","",OFFSET('Hygiene Data'!$F$11,0,10*ROW('Hygiene Data'!F180)))</f>
        <v/>
      </c>
      <c r="DV186" s="353" t="str">
        <f ca="1">+IF(OFFSET('Hygiene Data'!$F$12,0,10*ROW('Hygiene Data'!F180))="","",OFFSET('Hygiene Data'!$F$12,0,10*ROW('Hygiene Data'!F180)))</f>
        <v/>
      </c>
      <c r="DW186" s="353" t="str">
        <f ca="1">+IF(OFFSET('Hygiene Data'!$F$13,0,10*ROW('Hygiene Data'!F180))="","",OFFSET('Hygiene Data'!$F$13,0,10*ROW('Hygiene Data'!F180)))</f>
        <v/>
      </c>
      <c r="DX186" s="353" t="str">
        <f ca="1">+IF(OFFSET('Hygiene Data'!$G$11,0,10*ROW('Hygiene Data'!G180))="","",OFFSET('Hygiene Data'!$G$11,0,10*ROW('Hygiene Data'!G180)))</f>
        <v/>
      </c>
      <c r="DY186" s="353" t="str">
        <f ca="1">+IF(OFFSET('Hygiene Data'!$G$12,0,10*ROW('Hygiene Data'!G180))="","",OFFSET('Hygiene Data'!$G$12,0,10*ROW('Hygiene Data'!G180)))</f>
        <v/>
      </c>
      <c r="DZ186" s="353" t="str">
        <f ca="1">+IF(OFFSET('Hygiene Data'!$G$13,0,10*ROW('Hygiene Data'!G180))="","",OFFSET('Hygiene Data'!$G$13,0,10*ROW('Hygiene Data'!G180)))</f>
        <v/>
      </c>
      <c r="EA186" s="353" t="str">
        <f ca="1">+IF(OFFSET('Hygiene Data'!$H$11,0,10*ROW('Hygiene Data'!H180))="","",OFFSET('Hygiene Data'!$H$11,0,10*ROW('Hygiene Data'!H180)))</f>
        <v/>
      </c>
      <c r="EB186" s="353" t="str">
        <f ca="1">+IF(OFFSET('Hygiene Data'!$H$12,0,10*ROW('Hygiene Data'!H180))="","",OFFSET('Hygiene Data'!$H$12,0,10*ROW('Hygiene Data'!H180)))</f>
        <v/>
      </c>
      <c r="EC186" s="353" t="str">
        <f ca="1">+IF(OFFSET('Hygiene Data'!$H$13,0,10*ROW('Hygiene Data'!H180))="","",OFFSET('Hygiene Data'!$H$13,0,10*ROW('Hygiene Data'!H180)))</f>
        <v/>
      </c>
      <c r="ED186" s="353" t="str">
        <f ca="1">+IF(OFFSET('Hygiene Data'!$I$11,0,10*ROW('Hygiene Data'!I180))="","",OFFSET('Hygiene Data'!$I$11,0,10*ROW('Hygiene Data'!I180)))</f>
        <v/>
      </c>
      <c r="EE186" s="353" t="str">
        <f ca="1">+IF(OFFSET('Hygiene Data'!$I$12,0,10*ROW('Hygiene Data'!I180))="","",OFFSET('Hygiene Data'!$I$12,0,10*ROW('Hygiene Data'!I180)))</f>
        <v/>
      </c>
      <c r="EF186" s="353" t="str">
        <f ca="1">+IF(OFFSET('Hygiene Data'!$I$13,0,10*ROW('Hygiene Data'!I180))="","",OFFSET('Hygiene Data'!$I$13,0,10*ROW('Hygiene Data'!I180)))</f>
        <v/>
      </c>
    </row>
    <row r="187" spans="1:136" x14ac:dyDescent="0.25">
      <c r="A187" s="462" t="str">
        <f ca="1">+IF(OFFSET('Water Data'!$B$2,0,10*ROW('Water Data'!E181))="","",OFFSET('Water Data'!$B$2,0,10*ROW('Water Data'!E181)))</f>
        <v/>
      </c>
      <c r="B187" s="46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89" t="str">
        <f t="shared" ca="1" si="2"/>
        <v/>
      </c>
      <c r="D187" s="49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6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3" t="str">
        <f ca="1">+IF(OFFSET('Water Data'!$D$27,0,10*ROW('Water Data'!D181))="","",OFFSET('Water Data'!$D$27,0,10*ROW('Water Data'!D181)))</f>
        <v/>
      </c>
      <c r="BT187" s="353" t="str">
        <f ca="1">+IF(OFFSET('Water Data'!$D$28,0,10*ROW('Water Data'!D181))="","",OFFSET('Water Data'!$D$28,0,10*ROW('Water Data'!D181)))</f>
        <v/>
      </c>
      <c r="BU187" s="353" t="str">
        <f ca="1">+IF(OFFSET('Water Data'!$D$29,0,10*ROW('Water Data'!D181))="","",OFFSET('Water Data'!$D$29,0,10*ROW('Water Data'!D181)))</f>
        <v/>
      </c>
      <c r="BV187" s="353" t="str">
        <f ca="1">+IF(OFFSET('Water Data'!$E$27,0,10*ROW('Water Data'!E181))="","",OFFSET('Water Data'!$E$27,0,10*ROW('Water Data'!E181)))</f>
        <v/>
      </c>
      <c r="BW187" s="353" t="str">
        <f ca="1">+IF(OFFSET('Water Data'!$E$28,0,10*ROW('Water Data'!E181))="","",OFFSET('Water Data'!$E$28,0,10*ROW('Water Data'!E181)))</f>
        <v/>
      </c>
      <c r="BX187" s="353" t="str">
        <f ca="1">+IF(OFFSET('Water Data'!$E$29,0,10*ROW('Water Data'!E181))="","",OFFSET('Water Data'!$E$29,0,10*ROW('Water Data'!E181)))</f>
        <v/>
      </c>
      <c r="BY187" s="353" t="str">
        <f ca="1">+IF(OFFSET('Water Data'!$F$27,0,10*ROW('Water Data'!F181))="","",OFFSET('Water Data'!$F$27,0,10*ROW('Water Data'!F181)))</f>
        <v/>
      </c>
      <c r="BZ187" s="353" t="str">
        <f ca="1">+IF(OFFSET('Water Data'!$F$28,0,10*ROW('Water Data'!F181))="","",OFFSET('Water Data'!$F$28,0,10*ROW('Water Data'!F181)))</f>
        <v/>
      </c>
      <c r="CA187" s="353" t="str">
        <f ca="1">+IF(OFFSET('Water Data'!$F$29,0,10*ROW('Water Data'!F181))="","",OFFSET('Water Data'!$F$29,0,10*ROW('Water Data'!F181)))</f>
        <v/>
      </c>
      <c r="CB187" s="353" t="str">
        <f ca="1">+IF(OFFSET('Water Data'!$G$27,0,10*ROW('Water Data'!G181))="","",OFFSET('Water Data'!$G$27,0,10*ROW('Water Data'!G181)))</f>
        <v/>
      </c>
      <c r="CC187" s="353" t="str">
        <f ca="1">+IF(OFFSET('Water Data'!$G$28,0,10*ROW('Water Data'!G181))="","",OFFSET('Water Data'!$G$28,0,10*ROW('Water Data'!G181)))</f>
        <v/>
      </c>
      <c r="CD187" s="353" t="str">
        <f ca="1">+IF(OFFSET('Water Data'!$G$29,0,10*ROW('Water Data'!G181))="","",OFFSET('Water Data'!$G$29,0,10*ROW('Water Data'!G181)))</f>
        <v/>
      </c>
      <c r="CE187" s="353" t="str">
        <f ca="1">+IF(OFFSET('Water Data'!$H$27,0,10*ROW('Water Data'!H181))="","",OFFSET('Water Data'!$H$27,0,10*ROW('Water Data'!H181)))</f>
        <v/>
      </c>
      <c r="CF187" s="353" t="str">
        <f ca="1">+IF(OFFSET('Water Data'!$H$28,0,10*ROW('Water Data'!H181))="","",OFFSET('Water Data'!$H$28,0,10*ROW('Water Data'!H181)))</f>
        <v/>
      </c>
      <c r="CG187" s="353" t="str">
        <f ca="1">+IF(OFFSET('Water Data'!$H$29,0,10*ROW('Water Data'!H181))="","",OFFSET('Water Data'!$H$29,0,10*ROW('Water Data'!H181)))</f>
        <v/>
      </c>
      <c r="CH187" s="353" t="str">
        <f ca="1">+IF(OFFSET('Water Data'!$I$27,0,10*ROW('Water Data'!I181))="","",OFFSET('Water Data'!$I$27,0,10*ROW('Water Data'!I181)))</f>
        <v/>
      </c>
      <c r="CI187" s="353" t="str">
        <f ca="1">+IF(OFFSET('Water Data'!$I$28,0,10*ROW('Water Data'!I181))="","",OFFSET('Water Data'!$I$28,0,10*ROW('Water Data'!I181)))</f>
        <v/>
      </c>
      <c r="CJ187" s="353" t="str">
        <f ca="1">+IF(OFFSET('Water Data'!$I$29,0,10*ROW('Water Data'!I181))="","",OFFSET('Water Data'!$I$29,0,10*ROW('Water Data'!I181)))</f>
        <v/>
      </c>
      <c r="CK187" s="353" t="str">
        <f ca="1">+IF(OFFSET('Sanitation Data'!$D$28,0,10*ROW('Sanitation Data'!D181))="","",OFFSET('Sanitation Data'!$D$28,0,10*ROW('Sanitation Data'!D181)))</f>
        <v/>
      </c>
      <c r="CL187" s="353" t="str">
        <f ca="1">+IF(OFFSET('Sanitation Data'!$D$29,0,10*ROW('Sanitation Data'!D181))="","",OFFSET('Sanitation Data'!$D$29,0,10*ROW('Sanitation Data'!D181)))</f>
        <v/>
      </c>
      <c r="CM187" s="353" t="str">
        <f ca="1">+IF(OFFSET('Sanitation Data'!$D$30,0,10*ROW('Sanitation Data'!D181))="","",OFFSET('Sanitation Data'!$D$30,0,10*ROW('Sanitation Data'!D181)))</f>
        <v/>
      </c>
      <c r="CN187" s="353" t="str">
        <f ca="1">+IF(OFFSET('Sanitation Data'!$D$31,0,10*ROW('Sanitation Data'!D181))="","",OFFSET('Sanitation Data'!$D$31,0,10*ROW('Sanitation Data'!D181)))</f>
        <v/>
      </c>
      <c r="CO187" s="353" t="str">
        <f ca="1">+IF(OFFSET('Sanitation Data'!$D$32,0,10*ROW('Sanitation Data'!D181))="","",OFFSET('Sanitation Data'!$D$32,0,10*ROW('Sanitation Data'!D181)))</f>
        <v/>
      </c>
      <c r="CP187" s="353" t="str">
        <f ca="1">+IF(OFFSET('Sanitation Data'!$E$28,0,10*ROW('Sanitation Data'!E181))="","",OFFSET('Sanitation Data'!$E$28,0,10*ROW('Sanitation Data'!E181)))</f>
        <v/>
      </c>
      <c r="CQ187" s="353" t="str">
        <f ca="1">+IF(OFFSET('Sanitation Data'!$E$29,0,10*ROW('Sanitation Data'!E181))="","",OFFSET('Sanitation Data'!$E$29,0,10*ROW('Sanitation Data'!E181)))</f>
        <v/>
      </c>
      <c r="CR187" s="353" t="str">
        <f ca="1">+IF(OFFSET('Sanitation Data'!$E$30,0,10*ROW('Sanitation Data'!E181))="","",OFFSET('Sanitation Data'!$E$30,0,10*ROW('Sanitation Data'!E181)))</f>
        <v/>
      </c>
      <c r="CS187" s="353" t="str">
        <f ca="1">+IF(OFFSET('Sanitation Data'!$E$31,0,10*ROW('Sanitation Data'!E181))="","",OFFSET('Sanitation Data'!$E$31,0,10*ROW('Sanitation Data'!E181)))</f>
        <v/>
      </c>
      <c r="CT187" s="353" t="str">
        <f ca="1">+IF(OFFSET('Sanitation Data'!$E$32,0,10*ROW('Sanitation Data'!E181))="","",OFFSET('Sanitation Data'!$E$32,0,10*ROW('Sanitation Data'!E181)))</f>
        <v/>
      </c>
      <c r="CU187" s="353" t="str">
        <f ca="1">+IF(OFFSET('Sanitation Data'!$F$28,0,10*ROW('Sanitation Data'!F181))="","",OFFSET('Sanitation Data'!$F$28,0,10*ROW('Sanitation Data'!F181)))</f>
        <v/>
      </c>
      <c r="CV187" s="353" t="str">
        <f ca="1">+IF(OFFSET('Sanitation Data'!$F$29,0,10*ROW('Sanitation Data'!F181))="","",OFFSET('Sanitation Data'!$F$29,0,10*ROW('Sanitation Data'!F181)))</f>
        <v/>
      </c>
      <c r="CW187" s="353" t="str">
        <f ca="1">+IF(OFFSET('Sanitation Data'!$F$30,0,10*ROW('Sanitation Data'!F181))="","",OFFSET('Sanitation Data'!$F$30,0,10*ROW('Sanitation Data'!F181)))</f>
        <v/>
      </c>
      <c r="CX187" s="353" t="str">
        <f ca="1">+IF(OFFSET('Sanitation Data'!$F$31,0,10*ROW('Sanitation Data'!F181))="","",OFFSET('Sanitation Data'!$F$31,0,10*ROW('Sanitation Data'!F181)))</f>
        <v/>
      </c>
      <c r="CY187" s="353" t="str">
        <f ca="1">+IF(OFFSET('Sanitation Data'!$F$32,0,10*ROW('Sanitation Data'!F181))="","",OFFSET('Sanitation Data'!$F$32,0,10*ROW('Sanitation Data'!F181)))</f>
        <v/>
      </c>
      <c r="CZ187" s="353" t="str">
        <f ca="1">+IF(OFFSET('Sanitation Data'!$G$28,0,10*ROW('Sanitation Data'!G181))="","",OFFSET('Sanitation Data'!$G$28,0,10*ROW('Sanitation Data'!G181)))</f>
        <v/>
      </c>
      <c r="DA187" s="353" t="str">
        <f ca="1">+IF(OFFSET('Sanitation Data'!$G$29,0,10*ROW('Sanitation Data'!G181))="","",OFFSET('Sanitation Data'!$G$29,0,10*ROW('Sanitation Data'!G181)))</f>
        <v/>
      </c>
      <c r="DB187" s="353" t="str">
        <f ca="1">+IF(OFFSET('Sanitation Data'!$G$30,0,10*ROW('Sanitation Data'!G181))="","",OFFSET('Sanitation Data'!$G$30,0,10*ROW('Sanitation Data'!G181)))</f>
        <v/>
      </c>
      <c r="DC187" s="353" t="str">
        <f ca="1">+IF(OFFSET('Sanitation Data'!$G$31,0,10*ROW('Sanitation Data'!G181))="","",OFFSET('Sanitation Data'!$G$31,0,10*ROW('Sanitation Data'!G181)))</f>
        <v/>
      </c>
      <c r="DD187" s="353" t="str">
        <f ca="1">+IF(OFFSET('Sanitation Data'!$G$32,0,10*ROW('Sanitation Data'!G181))="","",OFFSET('Sanitation Data'!$G$32,0,10*ROW('Sanitation Data'!G181)))</f>
        <v/>
      </c>
      <c r="DE187" s="353" t="str">
        <f ca="1">+IF(OFFSET('Sanitation Data'!$H$28,0,10*ROW('Sanitation Data'!H181))="","",OFFSET('Sanitation Data'!$H$28,0,10*ROW('Sanitation Data'!H181)))</f>
        <v/>
      </c>
      <c r="DF187" s="353" t="str">
        <f ca="1">+IF(OFFSET('Sanitation Data'!$H$29,0,10*ROW('Sanitation Data'!H181))="","",OFFSET('Sanitation Data'!$H$29,0,10*ROW('Sanitation Data'!H181)))</f>
        <v/>
      </c>
      <c r="DG187" s="353" t="str">
        <f ca="1">+IF(OFFSET('Sanitation Data'!$H$30,0,10*ROW('Sanitation Data'!H181))="","",OFFSET('Sanitation Data'!$H$30,0,10*ROW('Sanitation Data'!H181)))</f>
        <v/>
      </c>
      <c r="DH187" s="353" t="str">
        <f ca="1">+IF(OFFSET('Sanitation Data'!$H$31,0,10*ROW('Sanitation Data'!H181))="","",OFFSET('Sanitation Data'!$H$31,0,10*ROW('Sanitation Data'!H181)))</f>
        <v/>
      </c>
      <c r="DI187" s="353" t="str">
        <f ca="1">+IF(OFFSET('Sanitation Data'!$H$32,0,10*ROW('Sanitation Data'!H181))="","",OFFSET('Sanitation Data'!$H$32,0,10*ROW('Sanitation Data'!H181)))</f>
        <v/>
      </c>
      <c r="DJ187" s="353" t="str">
        <f ca="1">+IF(OFFSET('Sanitation Data'!$I$28,0,10*ROW('Sanitation Data'!I181))="","",OFFSET('Sanitation Data'!$I$28,0,10*ROW('Sanitation Data'!I181)))</f>
        <v/>
      </c>
      <c r="DK187" s="353" t="str">
        <f ca="1">+IF(OFFSET('Sanitation Data'!$I$29,0,10*ROW('Sanitation Data'!I181))="","",OFFSET('Sanitation Data'!$I$29,0,10*ROW('Sanitation Data'!I181)))</f>
        <v/>
      </c>
      <c r="DL187" s="353" t="str">
        <f ca="1">+IF(OFFSET('Sanitation Data'!$I$30,0,10*ROW('Sanitation Data'!I181))="","",OFFSET('Sanitation Data'!$I$30,0,10*ROW('Sanitation Data'!I181)))</f>
        <v/>
      </c>
      <c r="DM187" s="353" t="str">
        <f ca="1">+IF(OFFSET('Sanitation Data'!$I$31,0,10*ROW('Sanitation Data'!I181))="","",OFFSET('Sanitation Data'!$I$31,0,10*ROW('Sanitation Data'!I181)))</f>
        <v/>
      </c>
      <c r="DN187" s="353" t="str">
        <f ca="1">+IF(OFFSET('Sanitation Data'!$I$32,0,10*ROW('Sanitation Data'!I181))="","",OFFSET('Sanitation Data'!$I$32,0,10*ROW('Sanitation Data'!I181)))</f>
        <v/>
      </c>
      <c r="DO187" s="353" t="str">
        <f ca="1">+IF(OFFSET('Hygiene Data'!$D$11,0,10*ROW('Hygiene Data'!D181))="","",OFFSET('Hygiene Data'!$D$11,0,10*ROW('Hygiene Data'!D181)))</f>
        <v/>
      </c>
      <c r="DP187" s="353" t="str">
        <f ca="1">+IF(OFFSET('Hygiene Data'!$D$12,0,10*ROW('Hygiene Data'!D181))="","",OFFSET('Hygiene Data'!$D$12,0,10*ROW('Hygiene Data'!D181)))</f>
        <v/>
      </c>
      <c r="DQ187" s="353" t="str">
        <f ca="1">+IF(OFFSET('Hygiene Data'!$D$13,0,10*ROW('Hygiene Data'!D181))="","",OFFSET('Hygiene Data'!$D$13,0,10*ROW('Hygiene Data'!D181)))</f>
        <v/>
      </c>
      <c r="DR187" s="353" t="str">
        <f ca="1">+IF(OFFSET('Hygiene Data'!$E$11,0,10*ROW('Hygiene Data'!E181))="","",OFFSET('Hygiene Data'!$E$11,0,10*ROW('Hygiene Data'!E181)))</f>
        <v/>
      </c>
      <c r="DS187" s="353" t="str">
        <f ca="1">+IF(OFFSET('Hygiene Data'!$E$12,0,10*ROW('Hygiene Data'!E181))="","",OFFSET('Hygiene Data'!$E$12,0,10*ROW('Hygiene Data'!E181)))</f>
        <v/>
      </c>
      <c r="DT187" s="353" t="str">
        <f ca="1">+IF(OFFSET('Hygiene Data'!$E$13,0,10*ROW('Hygiene Data'!E181))="","",OFFSET('Hygiene Data'!$E$13,0,10*ROW('Hygiene Data'!E181)))</f>
        <v/>
      </c>
      <c r="DU187" s="353" t="str">
        <f ca="1">+IF(OFFSET('Hygiene Data'!$F$11,0,10*ROW('Hygiene Data'!F181))="","",OFFSET('Hygiene Data'!$F$11,0,10*ROW('Hygiene Data'!F181)))</f>
        <v/>
      </c>
      <c r="DV187" s="353" t="str">
        <f ca="1">+IF(OFFSET('Hygiene Data'!$F$12,0,10*ROW('Hygiene Data'!F181))="","",OFFSET('Hygiene Data'!$F$12,0,10*ROW('Hygiene Data'!F181)))</f>
        <v/>
      </c>
      <c r="DW187" s="353" t="str">
        <f ca="1">+IF(OFFSET('Hygiene Data'!$F$13,0,10*ROW('Hygiene Data'!F181))="","",OFFSET('Hygiene Data'!$F$13,0,10*ROW('Hygiene Data'!F181)))</f>
        <v/>
      </c>
      <c r="DX187" s="353" t="str">
        <f ca="1">+IF(OFFSET('Hygiene Data'!$G$11,0,10*ROW('Hygiene Data'!G181))="","",OFFSET('Hygiene Data'!$G$11,0,10*ROW('Hygiene Data'!G181)))</f>
        <v/>
      </c>
      <c r="DY187" s="353" t="str">
        <f ca="1">+IF(OFFSET('Hygiene Data'!$G$12,0,10*ROW('Hygiene Data'!G181))="","",OFFSET('Hygiene Data'!$G$12,0,10*ROW('Hygiene Data'!G181)))</f>
        <v/>
      </c>
      <c r="DZ187" s="353" t="str">
        <f ca="1">+IF(OFFSET('Hygiene Data'!$G$13,0,10*ROW('Hygiene Data'!G181))="","",OFFSET('Hygiene Data'!$G$13,0,10*ROW('Hygiene Data'!G181)))</f>
        <v/>
      </c>
      <c r="EA187" s="353" t="str">
        <f ca="1">+IF(OFFSET('Hygiene Data'!$H$11,0,10*ROW('Hygiene Data'!H181))="","",OFFSET('Hygiene Data'!$H$11,0,10*ROW('Hygiene Data'!H181)))</f>
        <v/>
      </c>
      <c r="EB187" s="353" t="str">
        <f ca="1">+IF(OFFSET('Hygiene Data'!$H$12,0,10*ROW('Hygiene Data'!H181))="","",OFFSET('Hygiene Data'!$H$12,0,10*ROW('Hygiene Data'!H181)))</f>
        <v/>
      </c>
      <c r="EC187" s="353" t="str">
        <f ca="1">+IF(OFFSET('Hygiene Data'!$H$13,0,10*ROW('Hygiene Data'!H181))="","",OFFSET('Hygiene Data'!$H$13,0,10*ROW('Hygiene Data'!H181)))</f>
        <v/>
      </c>
      <c r="ED187" s="353" t="str">
        <f ca="1">+IF(OFFSET('Hygiene Data'!$I$11,0,10*ROW('Hygiene Data'!I181))="","",OFFSET('Hygiene Data'!$I$11,0,10*ROW('Hygiene Data'!I181)))</f>
        <v/>
      </c>
      <c r="EE187" s="353" t="str">
        <f ca="1">+IF(OFFSET('Hygiene Data'!$I$12,0,10*ROW('Hygiene Data'!I181))="","",OFFSET('Hygiene Data'!$I$12,0,10*ROW('Hygiene Data'!I181)))</f>
        <v/>
      </c>
      <c r="EF187" s="353" t="str">
        <f ca="1">+IF(OFFSET('Hygiene Data'!$I$13,0,10*ROW('Hygiene Data'!I181))="","",OFFSET('Hygiene Data'!$I$13,0,10*ROW('Hygiene Data'!I181)))</f>
        <v/>
      </c>
    </row>
    <row r="188" spans="1:136" x14ac:dyDescent="0.25">
      <c r="A188" s="462" t="str">
        <f ca="1">+IF(OFFSET('Water Data'!$B$2,0,10*ROW('Water Data'!E182))="","",OFFSET('Water Data'!$B$2,0,10*ROW('Water Data'!E182)))</f>
        <v/>
      </c>
      <c r="B188" s="46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89" t="str">
        <f t="shared" ca="1" si="2"/>
        <v/>
      </c>
      <c r="D188" s="49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6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3" t="str">
        <f ca="1">+IF(OFFSET('Water Data'!$D$27,0,10*ROW('Water Data'!D182))="","",OFFSET('Water Data'!$D$27,0,10*ROW('Water Data'!D182)))</f>
        <v/>
      </c>
      <c r="BT188" s="353" t="str">
        <f ca="1">+IF(OFFSET('Water Data'!$D$28,0,10*ROW('Water Data'!D182))="","",OFFSET('Water Data'!$D$28,0,10*ROW('Water Data'!D182)))</f>
        <v/>
      </c>
      <c r="BU188" s="353" t="str">
        <f ca="1">+IF(OFFSET('Water Data'!$D$29,0,10*ROW('Water Data'!D182))="","",OFFSET('Water Data'!$D$29,0,10*ROW('Water Data'!D182)))</f>
        <v/>
      </c>
      <c r="BV188" s="353" t="str">
        <f ca="1">+IF(OFFSET('Water Data'!$E$27,0,10*ROW('Water Data'!E182))="","",OFFSET('Water Data'!$E$27,0,10*ROW('Water Data'!E182)))</f>
        <v/>
      </c>
      <c r="BW188" s="353" t="str">
        <f ca="1">+IF(OFFSET('Water Data'!$E$28,0,10*ROW('Water Data'!E182))="","",OFFSET('Water Data'!$E$28,0,10*ROW('Water Data'!E182)))</f>
        <v/>
      </c>
      <c r="BX188" s="353" t="str">
        <f ca="1">+IF(OFFSET('Water Data'!$E$29,0,10*ROW('Water Data'!E182))="","",OFFSET('Water Data'!$E$29,0,10*ROW('Water Data'!E182)))</f>
        <v/>
      </c>
      <c r="BY188" s="353" t="str">
        <f ca="1">+IF(OFFSET('Water Data'!$F$27,0,10*ROW('Water Data'!F182))="","",OFFSET('Water Data'!$F$27,0,10*ROW('Water Data'!F182)))</f>
        <v/>
      </c>
      <c r="BZ188" s="353" t="str">
        <f ca="1">+IF(OFFSET('Water Data'!$F$28,0,10*ROW('Water Data'!F182))="","",OFFSET('Water Data'!$F$28,0,10*ROW('Water Data'!F182)))</f>
        <v/>
      </c>
      <c r="CA188" s="353" t="str">
        <f ca="1">+IF(OFFSET('Water Data'!$F$29,0,10*ROW('Water Data'!F182))="","",OFFSET('Water Data'!$F$29,0,10*ROW('Water Data'!F182)))</f>
        <v/>
      </c>
      <c r="CB188" s="353" t="str">
        <f ca="1">+IF(OFFSET('Water Data'!$G$27,0,10*ROW('Water Data'!G182))="","",OFFSET('Water Data'!$G$27,0,10*ROW('Water Data'!G182)))</f>
        <v/>
      </c>
      <c r="CC188" s="353" t="str">
        <f ca="1">+IF(OFFSET('Water Data'!$G$28,0,10*ROW('Water Data'!G182))="","",OFFSET('Water Data'!$G$28,0,10*ROW('Water Data'!G182)))</f>
        <v/>
      </c>
      <c r="CD188" s="353" t="str">
        <f ca="1">+IF(OFFSET('Water Data'!$G$29,0,10*ROW('Water Data'!G182))="","",OFFSET('Water Data'!$G$29,0,10*ROW('Water Data'!G182)))</f>
        <v/>
      </c>
      <c r="CE188" s="353" t="str">
        <f ca="1">+IF(OFFSET('Water Data'!$H$27,0,10*ROW('Water Data'!H182))="","",OFFSET('Water Data'!$H$27,0,10*ROW('Water Data'!H182)))</f>
        <v/>
      </c>
      <c r="CF188" s="353" t="str">
        <f ca="1">+IF(OFFSET('Water Data'!$H$28,0,10*ROW('Water Data'!H182))="","",OFFSET('Water Data'!$H$28,0,10*ROW('Water Data'!H182)))</f>
        <v/>
      </c>
      <c r="CG188" s="353" t="str">
        <f ca="1">+IF(OFFSET('Water Data'!$H$29,0,10*ROW('Water Data'!H182))="","",OFFSET('Water Data'!$H$29,0,10*ROW('Water Data'!H182)))</f>
        <v/>
      </c>
      <c r="CH188" s="353" t="str">
        <f ca="1">+IF(OFFSET('Water Data'!$I$27,0,10*ROW('Water Data'!I182))="","",OFFSET('Water Data'!$I$27,0,10*ROW('Water Data'!I182)))</f>
        <v/>
      </c>
      <c r="CI188" s="353" t="str">
        <f ca="1">+IF(OFFSET('Water Data'!$I$28,0,10*ROW('Water Data'!I182))="","",OFFSET('Water Data'!$I$28,0,10*ROW('Water Data'!I182)))</f>
        <v/>
      </c>
      <c r="CJ188" s="353" t="str">
        <f ca="1">+IF(OFFSET('Water Data'!$I$29,0,10*ROW('Water Data'!I182))="","",OFFSET('Water Data'!$I$29,0,10*ROW('Water Data'!I182)))</f>
        <v/>
      </c>
      <c r="CK188" s="353" t="str">
        <f ca="1">+IF(OFFSET('Sanitation Data'!$D$28,0,10*ROW('Sanitation Data'!D182))="","",OFFSET('Sanitation Data'!$D$28,0,10*ROW('Sanitation Data'!D182)))</f>
        <v/>
      </c>
      <c r="CL188" s="353" t="str">
        <f ca="1">+IF(OFFSET('Sanitation Data'!$D$29,0,10*ROW('Sanitation Data'!D182))="","",OFFSET('Sanitation Data'!$D$29,0,10*ROW('Sanitation Data'!D182)))</f>
        <v/>
      </c>
      <c r="CM188" s="353" t="str">
        <f ca="1">+IF(OFFSET('Sanitation Data'!$D$30,0,10*ROW('Sanitation Data'!D182))="","",OFFSET('Sanitation Data'!$D$30,0,10*ROW('Sanitation Data'!D182)))</f>
        <v/>
      </c>
      <c r="CN188" s="353" t="str">
        <f ca="1">+IF(OFFSET('Sanitation Data'!$D$31,0,10*ROW('Sanitation Data'!D182))="","",OFFSET('Sanitation Data'!$D$31,0,10*ROW('Sanitation Data'!D182)))</f>
        <v/>
      </c>
      <c r="CO188" s="353" t="str">
        <f ca="1">+IF(OFFSET('Sanitation Data'!$D$32,0,10*ROW('Sanitation Data'!D182))="","",OFFSET('Sanitation Data'!$D$32,0,10*ROW('Sanitation Data'!D182)))</f>
        <v/>
      </c>
      <c r="CP188" s="353" t="str">
        <f ca="1">+IF(OFFSET('Sanitation Data'!$E$28,0,10*ROW('Sanitation Data'!E182))="","",OFFSET('Sanitation Data'!$E$28,0,10*ROW('Sanitation Data'!E182)))</f>
        <v/>
      </c>
      <c r="CQ188" s="353" t="str">
        <f ca="1">+IF(OFFSET('Sanitation Data'!$E$29,0,10*ROW('Sanitation Data'!E182))="","",OFFSET('Sanitation Data'!$E$29,0,10*ROW('Sanitation Data'!E182)))</f>
        <v/>
      </c>
      <c r="CR188" s="353" t="str">
        <f ca="1">+IF(OFFSET('Sanitation Data'!$E$30,0,10*ROW('Sanitation Data'!E182))="","",OFFSET('Sanitation Data'!$E$30,0,10*ROW('Sanitation Data'!E182)))</f>
        <v/>
      </c>
      <c r="CS188" s="353" t="str">
        <f ca="1">+IF(OFFSET('Sanitation Data'!$E$31,0,10*ROW('Sanitation Data'!E182))="","",OFFSET('Sanitation Data'!$E$31,0,10*ROW('Sanitation Data'!E182)))</f>
        <v/>
      </c>
      <c r="CT188" s="353" t="str">
        <f ca="1">+IF(OFFSET('Sanitation Data'!$E$32,0,10*ROW('Sanitation Data'!E182))="","",OFFSET('Sanitation Data'!$E$32,0,10*ROW('Sanitation Data'!E182)))</f>
        <v/>
      </c>
      <c r="CU188" s="353" t="str">
        <f ca="1">+IF(OFFSET('Sanitation Data'!$F$28,0,10*ROW('Sanitation Data'!F182))="","",OFFSET('Sanitation Data'!$F$28,0,10*ROW('Sanitation Data'!F182)))</f>
        <v/>
      </c>
      <c r="CV188" s="353" t="str">
        <f ca="1">+IF(OFFSET('Sanitation Data'!$F$29,0,10*ROW('Sanitation Data'!F182))="","",OFFSET('Sanitation Data'!$F$29,0,10*ROW('Sanitation Data'!F182)))</f>
        <v/>
      </c>
      <c r="CW188" s="353" t="str">
        <f ca="1">+IF(OFFSET('Sanitation Data'!$F$30,0,10*ROW('Sanitation Data'!F182))="","",OFFSET('Sanitation Data'!$F$30,0,10*ROW('Sanitation Data'!F182)))</f>
        <v/>
      </c>
      <c r="CX188" s="353" t="str">
        <f ca="1">+IF(OFFSET('Sanitation Data'!$F$31,0,10*ROW('Sanitation Data'!F182))="","",OFFSET('Sanitation Data'!$F$31,0,10*ROW('Sanitation Data'!F182)))</f>
        <v/>
      </c>
      <c r="CY188" s="353" t="str">
        <f ca="1">+IF(OFFSET('Sanitation Data'!$F$32,0,10*ROW('Sanitation Data'!F182))="","",OFFSET('Sanitation Data'!$F$32,0,10*ROW('Sanitation Data'!F182)))</f>
        <v/>
      </c>
      <c r="CZ188" s="353" t="str">
        <f ca="1">+IF(OFFSET('Sanitation Data'!$G$28,0,10*ROW('Sanitation Data'!G182))="","",OFFSET('Sanitation Data'!$G$28,0,10*ROW('Sanitation Data'!G182)))</f>
        <v/>
      </c>
      <c r="DA188" s="353" t="str">
        <f ca="1">+IF(OFFSET('Sanitation Data'!$G$29,0,10*ROW('Sanitation Data'!G182))="","",OFFSET('Sanitation Data'!$G$29,0,10*ROW('Sanitation Data'!G182)))</f>
        <v/>
      </c>
      <c r="DB188" s="353" t="str">
        <f ca="1">+IF(OFFSET('Sanitation Data'!$G$30,0,10*ROW('Sanitation Data'!G182))="","",OFFSET('Sanitation Data'!$G$30,0,10*ROW('Sanitation Data'!G182)))</f>
        <v/>
      </c>
      <c r="DC188" s="353" t="str">
        <f ca="1">+IF(OFFSET('Sanitation Data'!$G$31,0,10*ROW('Sanitation Data'!G182))="","",OFFSET('Sanitation Data'!$G$31,0,10*ROW('Sanitation Data'!G182)))</f>
        <v/>
      </c>
      <c r="DD188" s="353" t="str">
        <f ca="1">+IF(OFFSET('Sanitation Data'!$G$32,0,10*ROW('Sanitation Data'!G182))="","",OFFSET('Sanitation Data'!$G$32,0,10*ROW('Sanitation Data'!G182)))</f>
        <v/>
      </c>
      <c r="DE188" s="353" t="str">
        <f ca="1">+IF(OFFSET('Sanitation Data'!$H$28,0,10*ROW('Sanitation Data'!H182))="","",OFFSET('Sanitation Data'!$H$28,0,10*ROW('Sanitation Data'!H182)))</f>
        <v/>
      </c>
      <c r="DF188" s="353" t="str">
        <f ca="1">+IF(OFFSET('Sanitation Data'!$H$29,0,10*ROW('Sanitation Data'!H182))="","",OFFSET('Sanitation Data'!$H$29,0,10*ROW('Sanitation Data'!H182)))</f>
        <v/>
      </c>
      <c r="DG188" s="353" t="str">
        <f ca="1">+IF(OFFSET('Sanitation Data'!$H$30,0,10*ROW('Sanitation Data'!H182))="","",OFFSET('Sanitation Data'!$H$30,0,10*ROW('Sanitation Data'!H182)))</f>
        <v/>
      </c>
      <c r="DH188" s="353" t="str">
        <f ca="1">+IF(OFFSET('Sanitation Data'!$H$31,0,10*ROW('Sanitation Data'!H182))="","",OFFSET('Sanitation Data'!$H$31,0,10*ROW('Sanitation Data'!H182)))</f>
        <v/>
      </c>
      <c r="DI188" s="353" t="str">
        <f ca="1">+IF(OFFSET('Sanitation Data'!$H$32,0,10*ROW('Sanitation Data'!H182))="","",OFFSET('Sanitation Data'!$H$32,0,10*ROW('Sanitation Data'!H182)))</f>
        <v/>
      </c>
      <c r="DJ188" s="353" t="str">
        <f ca="1">+IF(OFFSET('Sanitation Data'!$I$28,0,10*ROW('Sanitation Data'!I182))="","",OFFSET('Sanitation Data'!$I$28,0,10*ROW('Sanitation Data'!I182)))</f>
        <v/>
      </c>
      <c r="DK188" s="353" t="str">
        <f ca="1">+IF(OFFSET('Sanitation Data'!$I$29,0,10*ROW('Sanitation Data'!I182))="","",OFFSET('Sanitation Data'!$I$29,0,10*ROW('Sanitation Data'!I182)))</f>
        <v/>
      </c>
      <c r="DL188" s="353" t="str">
        <f ca="1">+IF(OFFSET('Sanitation Data'!$I$30,0,10*ROW('Sanitation Data'!I182))="","",OFFSET('Sanitation Data'!$I$30,0,10*ROW('Sanitation Data'!I182)))</f>
        <v/>
      </c>
      <c r="DM188" s="353" t="str">
        <f ca="1">+IF(OFFSET('Sanitation Data'!$I$31,0,10*ROW('Sanitation Data'!I182))="","",OFFSET('Sanitation Data'!$I$31,0,10*ROW('Sanitation Data'!I182)))</f>
        <v/>
      </c>
      <c r="DN188" s="353" t="str">
        <f ca="1">+IF(OFFSET('Sanitation Data'!$I$32,0,10*ROW('Sanitation Data'!I182))="","",OFFSET('Sanitation Data'!$I$32,0,10*ROW('Sanitation Data'!I182)))</f>
        <v/>
      </c>
      <c r="DO188" s="353" t="str">
        <f ca="1">+IF(OFFSET('Hygiene Data'!$D$11,0,10*ROW('Hygiene Data'!D182))="","",OFFSET('Hygiene Data'!$D$11,0,10*ROW('Hygiene Data'!D182)))</f>
        <v/>
      </c>
      <c r="DP188" s="353" t="str">
        <f ca="1">+IF(OFFSET('Hygiene Data'!$D$12,0,10*ROW('Hygiene Data'!D182))="","",OFFSET('Hygiene Data'!$D$12,0,10*ROW('Hygiene Data'!D182)))</f>
        <v/>
      </c>
      <c r="DQ188" s="353" t="str">
        <f ca="1">+IF(OFFSET('Hygiene Data'!$D$13,0,10*ROW('Hygiene Data'!D182))="","",OFFSET('Hygiene Data'!$D$13,0,10*ROW('Hygiene Data'!D182)))</f>
        <v/>
      </c>
      <c r="DR188" s="353" t="str">
        <f ca="1">+IF(OFFSET('Hygiene Data'!$E$11,0,10*ROW('Hygiene Data'!E182))="","",OFFSET('Hygiene Data'!$E$11,0,10*ROW('Hygiene Data'!E182)))</f>
        <v/>
      </c>
      <c r="DS188" s="353" t="str">
        <f ca="1">+IF(OFFSET('Hygiene Data'!$E$12,0,10*ROW('Hygiene Data'!E182))="","",OFFSET('Hygiene Data'!$E$12,0,10*ROW('Hygiene Data'!E182)))</f>
        <v/>
      </c>
      <c r="DT188" s="353" t="str">
        <f ca="1">+IF(OFFSET('Hygiene Data'!$E$13,0,10*ROW('Hygiene Data'!E182))="","",OFFSET('Hygiene Data'!$E$13,0,10*ROW('Hygiene Data'!E182)))</f>
        <v/>
      </c>
      <c r="DU188" s="353" t="str">
        <f ca="1">+IF(OFFSET('Hygiene Data'!$F$11,0,10*ROW('Hygiene Data'!F182))="","",OFFSET('Hygiene Data'!$F$11,0,10*ROW('Hygiene Data'!F182)))</f>
        <v/>
      </c>
      <c r="DV188" s="353" t="str">
        <f ca="1">+IF(OFFSET('Hygiene Data'!$F$12,0,10*ROW('Hygiene Data'!F182))="","",OFFSET('Hygiene Data'!$F$12,0,10*ROW('Hygiene Data'!F182)))</f>
        <v/>
      </c>
      <c r="DW188" s="353" t="str">
        <f ca="1">+IF(OFFSET('Hygiene Data'!$F$13,0,10*ROW('Hygiene Data'!F182))="","",OFFSET('Hygiene Data'!$F$13,0,10*ROW('Hygiene Data'!F182)))</f>
        <v/>
      </c>
      <c r="DX188" s="353" t="str">
        <f ca="1">+IF(OFFSET('Hygiene Data'!$G$11,0,10*ROW('Hygiene Data'!G182))="","",OFFSET('Hygiene Data'!$G$11,0,10*ROW('Hygiene Data'!G182)))</f>
        <v/>
      </c>
      <c r="DY188" s="353" t="str">
        <f ca="1">+IF(OFFSET('Hygiene Data'!$G$12,0,10*ROW('Hygiene Data'!G182))="","",OFFSET('Hygiene Data'!$G$12,0,10*ROW('Hygiene Data'!G182)))</f>
        <v/>
      </c>
      <c r="DZ188" s="353" t="str">
        <f ca="1">+IF(OFFSET('Hygiene Data'!$G$13,0,10*ROW('Hygiene Data'!G182))="","",OFFSET('Hygiene Data'!$G$13,0,10*ROW('Hygiene Data'!G182)))</f>
        <v/>
      </c>
      <c r="EA188" s="353" t="str">
        <f ca="1">+IF(OFFSET('Hygiene Data'!$H$11,0,10*ROW('Hygiene Data'!H182))="","",OFFSET('Hygiene Data'!$H$11,0,10*ROW('Hygiene Data'!H182)))</f>
        <v/>
      </c>
      <c r="EB188" s="353" t="str">
        <f ca="1">+IF(OFFSET('Hygiene Data'!$H$12,0,10*ROW('Hygiene Data'!H182))="","",OFFSET('Hygiene Data'!$H$12,0,10*ROW('Hygiene Data'!H182)))</f>
        <v/>
      </c>
      <c r="EC188" s="353" t="str">
        <f ca="1">+IF(OFFSET('Hygiene Data'!$H$13,0,10*ROW('Hygiene Data'!H182))="","",OFFSET('Hygiene Data'!$H$13,0,10*ROW('Hygiene Data'!H182)))</f>
        <v/>
      </c>
      <c r="ED188" s="353" t="str">
        <f ca="1">+IF(OFFSET('Hygiene Data'!$I$11,0,10*ROW('Hygiene Data'!I182))="","",OFFSET('Hygiene Data'!$I$11,0,10*ROW('Hygiene Data'!I182)))</f>
        <v/>
      </c>
      <c r="EE188" s="353" t="str">
        <f ca="1">+IF(OFFSET('Hygiene Data'!$I$12,0,10*ROW('Hygiene Data'!I182))="","",OFFSET('Hygiene Data'!$I$12,0,10*ROW('Hygiene Data'!I182)))</f>
        <v/>
      </c>
      <c r="EF188" s="353" t="str">
        <f ca="1">+IF(OFFSET('Hygiene Data'!$I$13,0,10*ROW('Hygiene Data'!I182))="","",OFFSET('Hygiene Data'!$I$13,0,10*ROW('Hygiene Data'!I182)))</f>
        <v/>
      </c>
    </row>
    <row r="189" spans="1:136" x14ac:dyDescent="0.25">
      <c r="A189" s="462" t="str">
        <f ca="1">+IF(OFFSET('Water Data'!$B$2,0,10*ROW('Water Data'!E183))="","",OFFSET('Water Data'!$B$2,0,10*ROW('Water Data'!E183)))</f>
        <v/>
      </c>
      <c r="B189" s="46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89" t="str">
        <f t="shared" ca="1" si="2"/>
        <v/>
      </c>
      <c r="D189" s="49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6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3" t="str">
        <f ca="1">+IF(OFFSET('Water Data'!$D$27,0,10*ROW('Water Data'!D183))="","",OFFSET('Water Data'!$D$27,0,10*ROW('Water Data'!D183)))</f>
        <v/>
      </c>
      <c r="BT189" s="353" t="str">
        <f ca="1">+IF(OFFSET('Water Data'!$D$28,0,10*ROW('Water Data'!D183))="","",OFFSET('Water Data'!$D$28,0,10*ROW('Water Data'!D183)))</f>
        <v/>
      </c>
      <c r="BU189" s="353" t="str">
        <f ca="1">+IF(OFFSET('Water Data'!$D$29,0,10*ROW('Water Data'!D183))="","",OFFSET('Water Data'!$D$29,0,10*ROW('Water Data'!D183)))</f>
        <v/>
      </c>
      <c r="BV189" s="353" t="str">
        <f ca="1">+IF(OFFSET('Water Data'!$E$27,0,10*ROW('Water Data'!E183))="","",OFFSET('Water Data'!$E$27,0,10*ROW('Water Data'!E183)))</f>
        <v/>
      </c>
      <c r="BW189" s="353" t="str">
        <f ca="1">+IF(OFFSET('Water Data'!$E$28,0,10*ROW('Water Data'!E183))="","",OFFSET('Water Data'!$E$28,0,10*ROW('Water Data'!E183)))</f>
        <v/>
      </c>
      <c r="BX189" s="353" t="str">
        <f ca="1">+IF(OFFSET('Water Data'!$E$29,0,10*ROW('Water Data'!E183))="","",OFFSET('Water Data'!$E$29,0,10*ROW('Water Data'!E183)))</f>
        <v/>
      </c>
      <c r="BY189" s="353" t="str">
        <f ca="1">+IF(OFFSET('Water Data'!$F$27,0,10*ROW('Water Data'!F183))="","",OFFSET('Water Data'!$F$27,0,10*ROW('Water Data'!F183)))</f>
        <v/>
      </c>
      <c r="BZ189" s="353" t="str">
        <f ca="1">+IF(OFFSET('Water Data'!$F$28,0,10*ROW('Water Data'!F183))="","",OFFSET('Water Data'!$F$28,0,10*ROW('Water Data'!F183)))</f>
        <v/>
      </c>
      <c r="CA189" s="353" t="str">
        <f ca="1">+IF(OFFSET('Water Data'!$F$29,0,10*ROW('Water Data'!F183))="","",OFFSET('Water Data'!$F$29,0,10*ROW('Water Data'!F183)))</f>
        <v/>
      </c>
      <c r="CB189" s="353" t="str">
        <f ca="1">+IF(OFFSET('Water Data'!$G$27,0,10*ROW('Water Data'!G183))="","",OFFSET('Water Data'!$G$27,0,10*ROW('Water Data'!G183)))</f>
        <v/>
      </c>
      <c r="CC189" s="353" t="str">
        <f ca="1">+IF(OFFSET('Water Data'!$G$28,0,10*ROW('Water Data'!G183))="","",OFFSET('Water Data'!$G$28,0,10*ROW('Water Data'!G183)))</f>
        <v/>
      </c>
      <c r="CD189" s="353" t="str">
        <f ca="1">+IF(OFFSET('Water Data'!$G$29,0,10*ROW('Water Data'!G183))="","",OFFSET('Water Data'!$G$29,0,10*ROW('Water Data'!G183)))</f>
        <v/>
      </c>
      <c r="CE189" s="353" t="str">
        <f ca="1">+IF(OFFSET('Water Data'!$H$27,0,10*ROW('Water Data'!H183))="","",OFFSET('Water Data'!$H$27,0,10*ROW('Water Data'!H183)))</f>
        <v/>
      </c>
      <c r="CF189" s="353" t="str">
        <f ca="1">+IF(OFFSET('Water Data'!$H$28,0,10*ROW('Water Data'!H183))="","",OFFSET('Water Data'!$H$28,0,10*ROW('Water Data'!H183)))</f>
        <v/>
      </c>
      <c r="CG189" s="353" t="str">
        <f ca="1">+IF(OFFSET('Water Data'!$H$29,0,10*ROW('Water Data'!H183))="","",OFFSET('Water Data'!$H$29,0,10*ROW('Water Data'!H183)))</f>
        <v/>
      </c>
      <c r="CH189" s="353" t="str">
        <f ca="1">+IF(OFFSET('Water Data'!$I$27,0,10*ROW('Water Data'!I183))="","",OFFSET('Water Data'!$I$27,0,10*ROW('Water Data'!I183)))</f>
        <v/>
      </c>
      <c r="CI189" s="353" t="str">
        <f ca="1">+IF(OFFSET('Water Data'!$I$28,0,10*ROW('Water Data'!I183))="","",OFFSET('Water Data'!$I$28,0,10*ROW('Water Data'!I183)))</f>
        <v/>
      </c>
      <c r="CJ189" s="353" t="str">
        <f ca="1">+IF(OFFSET('Water Data'!$I$29,0,10*ROW('Water Data'!I183))="","",OFFSET('Water Data'!$I$29,0,10*ROW('Water Data'!I183)))</f>
        <v/>
      </c>
      <c r="CK189" s="353" t="str">
        <f ca="1">+IF(OFFSET('Sanitation Data'!$D$28,0,10*ROW('Sanitation Data'!D183))="","",OFFSET('Sanitation Data'!$D$28,0,10*ROW('Sanitation Data'!D183)))</f>
        <v/>
      </c>
      <c r="CL189" s="353" t="str">
        <f ca="1">+IF(OFFSET('Sanitation Data'!$D$29,0,10*ROW('Sanitation Data'!D183))="","",OFFSET('Sanitation Data'!$D$29,0,10*ROW('Sanitation Data'!D183)))</f>
        <v/>
      </c>
      <c r="CM189" s="353" t="str">
        <f ca="1">+IF(OFFSET('Sanitation Data'!$D$30,0,10*ROW('Sanitation Data'!D183))="","",OFFSET('Sanitation Data'!$D$30,0,10*ROW('Sanitation Data'!D183)))</f>
        <v/>
      </c>
      <c r="CN189" s="353" t="str">
        <f ca="1">+IF(OFFSET('Sanitation Data'!$D$31,0,10*ROW('Sanitation Data'!D183))="","",OFFSET('Sanitation Data'!$D$31,0,10*ROW('Sanitation Data'!D183)))</f>
        <v/>
      </c>
      <c r="CO189" s="353" t="str">
        <f ca="1">+IF(OFFSET('Sanitation Data'!$D$32,0,10*ROW('Sanitation Data'!D183))="","",OFFSET('Sanitation Data'!$D$32,0,10*ROW('Sanitation Data'!D183)))</f>
        <v/>
      </c>
      <c r="CP189" s="353" t="str">
        <f ca="1">+IF(OFFSET('Sanitation Data'!$E$28,0,10*ROW('Sanitation Data'!E183))="","",OFFSET('Sanitation Data'!$E$28,0,10*ROW('Sanitation Data'!E183)))</f>
        <v/>
      </c>
      <c r="CQ189" s="353" t="str">
        <f ca="1">+IF(OFFSET('Sanitation Data'!$E$29,0,10*ROW('Sanitation Data'!E183))="","",OFFSET('Sanitation Data'!$E$29,0,10*ROW('Sanitation Data'!E183)))</f>
        <v/>
      </c>
      <c r="CR189" s="353" t="str">
        <f ca="1">+IF(OFFSET('Sanitation Data'!$E$30,0,10*ROW('Sanitation Data'!E183))="","",OFFSET('Sanitation Data'!$E$30,0,10*ROW('Sanitation Data'!E183)))</f>
        <v/>
      </c>
      <c r="CS189" s="353" t="str">
        <f ca="1">+IF(OFFSET('Sanitation Data'!$E$31,0,10*ROW('Sanitation Data'!E183))="","",OFFSET('Sanitation Data'!$E$31,0,10*ROW('Sanitation Data'!E183)))</f>
        <v/>
      </c>
      <c r="CT189" s="353" t="str">
        <f ca="1">+IF(OFFSET('Sanitation Data'!$E$32,0,10*ROW('Sanitation Data'!E183))="","",OFFSET('Sanitation Data'!$E$32,0,10*ROW('Sanitation Data'!E183)))</f>
        <v/>
      </c>
      <c r="CU189" s="353" t="str">
        <f ca="1">+IF(OFFSET('Sanitation Data'!$F$28,0,10*ROW('Sanitation Data'!F183))="","",OFFSET('Sanitation Data'!$F$28,0,10*ROW('Sanitation Data'!F183)))</f>
        <v/>
      </c>
      <c r="CV189" s="353" t="str">
        <f ca="1">+IF(OFFSET('Sanitation Data'!$F$29,0,10*ROW('Sanitation Data'!F183))="","",OFFSET('Sanitation Data'!$F$29,0,10*ROW('Sanitation Data'!F183)))</f>
        <v/>
      </c>
      <c r="CW189" s="353" t="str">
        <f ca="1">+IF(OFFSET('Sanitation Data'!$F$30,0,10*ROW('Sanitation Data'!F183))="","",OFFSET('Sanitation Data'!$F$30,0,10*ROW('Sanitation Data'!F183)))</f>
        <v/>
      </c>
      <c r="CX189" s="353" t="str">
        <f ca="1">+IF(OFFSET('Sanitation Data'!$F$31,0,10*ROW('Sanitation Data'!F183))="","",OFFSET('Sanitation Data'!$F$31,0,10*ROW('Sanitation Data'!F183)))</f>
        <v/>
      </c>
      <c r="CY189" s="353" t="str">
        <f ca="1">+IF(OFFSET('Sanitation Data'!$F$32,0,10*ROW('Sanitation Data'!F183))="","",OFFSET('Sanitation Data'!$F$32,0,10*ROW('Sanitation Data'!F183)))</f>
        <v/>
      </c>
      <c r="CZ189" s="353" t="str">
        <f ca="1">+IF(OFFSET('Sanitation Data'!$G$28,0,10*ROW('Sanitation Data'!G183))="","",OFFSET('Sanitation Data'!$G$28,0,10*ROW('Sanitation Data'!G183)))</f>
        <v/>
      </c>
      <c r="DA189" s="353" t="str">
        <f ca="1">+IF(OFFSET('Sanitation Data'!$G$29,0,10*ROW('Sanitation Data'!G183))="","",OFFSET('Sanitation Data'!$G$29,0,10*ROW('Sanitation Data'!G183)))</f>
        <v/>
      </c>
      <c r="DB189" s="353" t="str">
        <f ca="1">+IF(OFFSET('Sanitation Data'!$G$30,0,10*ROW('Sanitation Data'!G183))="","",OFFSET('Sanitation Data'!$G$30,0,10*ROW('Sanitation Data'!G183)))</f>
        <v/>
      </c>
      <c r="DC189" s="353" t="str">
        <f ca="1">+IF(OFFSET('Sanitation Data'!$G$31,0,10*ROW('Sanitation Data'!G183))="","",OFFSET('Sanitation Data'!$G$31,0,10*ROW('Sanitation Data'!G183)))</f>
        <v/>
      </c>
      <c r="DD189" s="353" t="str">
        <f ca="1">+IF(OFFSET('Sanitation Data'!$G$32,0,10*ROW('Sanitation Data'!G183))="","",OFFSET('Sanitation Data'!$G$32,0,10*ROW('Sanitation Data'!G183)))</f>
        <v/>
      </c>
      <c r="DE189" s="353" t="str">
        <f ca="1">+IF(OFFSET('Sanitation Data'!$H$28,0,10*ROW('Sanitation Data'!H183))="","",OFFSET('Sanitation Data'!$H$28,0,10*ROW('Sanitation Data'!H183)))</f>
        <v/>
      </c>
      <c r="DF189" s="353" t="str">
        <f ca="1">+IF(OFFSET('Sanitation Data'!$H$29,0,10*ROW('Sanitation Data'!H183))="","",OFFSET('Sanitation Data'!$H$29,0,10*ROW('Sanitation Data'!H183)))</f>
        <v/>
      </c>
      <c r="DG189" s="353" t="str">
        <f ca="1">+IF(OFFSET('Sanitation Data'!$H$30,0,10*ROW('Sanitation Data'!H183))="","",OFFSET('Sanitation Data'!$H$30,0,10*ROW('Sanitation Data'!H183)))</f>
        <v/>
      </c>
      <c r="DH189" s="353" t="str">
        <f ca="1">+IF(OFFSET('Sanitation Data'!$H$31,0,10*ROW('Sanitation Data'!H183))="","",OFFSET('Sanitation Data'!$H$31,0,10*ROW('Sanitation Data'!H183)))</f>
        <v/>
      </c>
      <c r="DI189" s="353" t="str">
        <f ca="1">+IF(OFFSET('Sanitation Data'!$H$32,0,10*ROW('Sanitation Data'!H183))="","",OFFSET('Sanitation Data'!$H$32,0,10*ROW('Sanitation Data'!H183)))</f>
        <v/>
      </c>
      <c r="DJ189" s="353" t="str">
        <f ca="1">+IF(OFFSET('Sanitation Data'!$I$28,0,10*ROW('Sanitation Data'!I183))="","",OFFSET('Sanitation Data'!$I$28,0,10*ROW('Sanitation Data'!I183)))</f>
        <v/>
      </c>
      <c r="DK189" s="353" t="str">
        <f ca="1">+IF(OFFSET('Sanitation Data'!$I$29,0,10*ROW('Sanitation Data'!I183))="","",OFFSET('Sanitation Data'!$I$29,0,10*ROW('Sanitation Data'!I183)))</f>
        <v/>
      </c>
      <c r="DL189" s="353" t="str">
        <f ca="1">+IF(OFFSET('Sanitation Data'!$I$30,0,10*ROW('Sanitation Data'!I183))="","",OFFSET('Sanitation Data'!$I$30,0,10*ROW('Sanitation Data'!I183)))</f>
        <v/>
      </c>
      <c r="DM189" s="353" t="str">
        <f ca="1">+IF(OFFSET('Sanitation Data'!$I$31,0,10*ROW('Sanitation Data'!I183))="","",OFFSET('Sanitation Data'!$I$31,0,10*ROW('Sanitation Data'!I183)))</f>
        <v/>
      </c>
      <c r="DN189" s="353" t="str">
        <f ca="1">+IF(OFFSET('Sanitation Data'!$I$32,0,10*ROW('Sanitation Data'!I183))="","",OFFSET('Sanitation Data'!$I$32,0,10*ROW('Sanitation Data'!I183)))</f>
        <v/>
      </c>
      <c r="DO189" s="353" t="str">
        <f ca="1">+IF(OFFSET('Hygiene Data'!$D$11,0,10*ROW('Hygiene Data'!D183))="","",OFFSET('Hygiene Data'!$D$11,0,10*ROW('Hygiene Data'!D183)))</f>
        <v/>
      </c>
      <c r="DP189" s="353" t="str">
        <f ca="1">+IF(OFFSET('Hygiene Data'!$D$12,0,10*ROW('Hygiene Data'!D183))="","",OFFSET('Hygiene Data'!$D$12,0,10*ROW('Hygiene Data'!D183)))</f>
        <v/>
      </c>
      <c r="DQ189" s="353" t="str">
        <f ca="1">+IF(OFFSET('Hygiene Data'!$D$13,0,10*ROW('Hygiene Data'!D183))="","",OFFSET('Hygiene Data'!$D$13,0,10*ROW('Hygiene Data'!D183)))</f>
        <v/>
      </c>
      <c r="DR189" s="353" t="str">
        <f ca="1">+IF(OFFSET('Hygiene Data'!$E$11,0,10*ROW('Hygiene Data'!E183))="","",OFFSET('Hygiene Data'!$E$11,0,10*ROW('Hygiene Data'!E183)))</f>
        <v/>
      </c>
      <c r="DS189" s="353" t="str">
        <f ca="1">+IF(OFFSET('Hygiene Data'!$E$12,0,10*ROW('Hygiene Data'!E183))="","",OFFSET('Hygiene Data'!$E$12,0,10*ROW('Hygiene Data'!E183)))</f>
        <v/>
      </c>
      <c r="DT189" s="353" t="str">
        <f ca="1">+IF(OFFSET('Hygiene Data'!$E$13,0,10*ROW('Hygiene Data'!E183))="","",OFFSET('Hygiene Data'!$E$13,0,10*ROW('Hygiene Data'!E183)))</f>
        <v/>
      </c>
      <c r="DU189" s="353" t="str">
        <f ca="1">+IF(OFFSET('Hygiene Data'!$F$11,0,10*ROW('Hygiene Data'!F183))="","",OFFSET('Hygiene Data'!$F$11,0,10*ROW('Hygiene Data'!F183)))</f>
        <v/>
      </c>
      <c r="DV189" s="353" t="str">
        <f ca="1">+IF(OFFSET('Hygiene Data'!$F$12,0,10*ROW('Hygiene Data'!F183))="","",OFFSET('Hygiene Data'!$F$12,0,10*ROW('Hygiene Data'!F183)))</f>
        <v/>
      </c>
      <c r="DW189" s="353" t="str">
        <f ca="1">+IF(OFFSET('Hygiene Data'!$F$13,0,10*ROW('Hygiene Data'!F183))="","",OFFSET('Hygiene Data'!$F$13,0,10*ROW('Hygiene Data'!F183)))</f>
        <v/>
      </c>
      <c r="DX189" s="353" t="str">
        <f ca="1">+IF(OFFSET('Hygiene Data'!$G$11,0,10*ROW('Hygiene Data'!G183))="","",OFFSET('Hygiene Data'!$G$11,0,10*ROW('Hygiene Data'!G183)))</f>
        <v/>
      </c>
      <c r="DY189" s="353" t="str">
        <f ca="1">+IF(OFFSET('Hygiene Data'!$G$12,0,10*ROW('Hygiene Data'!G183))="","",OFFSET('Hygiene Data'!$G$12,0,10*ROW('Hygiene Data'!G183)))</f>
        <v/>
      </c>
      <c r="DZ189" s="353" t="str">
        <f ca="1">+IF(OFFSET('Hygiene Data'!$G$13,0,10*ROW('Hygiene Data'!G183))="","",OFFSET('Hygiene Data'!$G$13,0,10*ROW('Hygiene Data'!G183)))</f>
        <v/>
      </c>
      <c r="EA189" s="353" t="str">
        <f ca="1">+IF(OFFSET('Hygiene Data'!$H$11,0,10*ROW('Hygiene Data'!H183))="","",OFFSET('Hygiene Data'!$H$11,0,10*ROW('Hygiene Data'!H183)))</f>
        <v/>
      </c>
      <c r="EB189" s="353" t="str">
        <f ca="1">+IF(OFFSET('Hygiene Data'!$H$12,0,10*ROW('Hygiene Data'!H183))="","",OFFSET('Hygiene Data'!$H$12,0,10*ROW('Hygiene Data'!H183)))</f>
        <v/>
      </c>
      <c r="EC189" s="353" t="str">
        <f ca="1">+IF(OFFSET('Hygiene Data'!$H$13,0,10*ROW('Hygiene Data'!H183))="","",OFFSET('Hygiene Data'!$H$13,0,10*ROW('Hygiene Data'!H183)))</f>
        <v/>
      </c>
      <c r="ED189" s="353" t="str">
        <f ca="1">+IF(OFFSET('Hygiene Data'!$I$11,0,10*ROW('Hygiene Data'!I183))="","",OFFSET('Hygiene Data'!$I$11,0,10*ROW('Hygiene Data'!I183)))</f>
        <v/>
      </c>
      <c r="EE189" s="353" t="str">
        <f ca="1">+IF(OFFSET('Hygiene Data'!$I$12,0,10*ROW('Hygiene Data'!I183))="","",OFFSET('Hygiene Data'!$I$12,0,10*ROW('Hygiene Data'!I183)))</f>
        <v/>
      </c>
      <c r="EF189" s="353" t="str">
        <f ca="1">+IF(OFFSET('Hygiene Data'!$I$13,0,10*ROW('Hygiene Data'!I183))="","",OFFSET('Hygiene Data'!$I$13,0,10*ROW('Hygiene Data'!I183)))</f>
        <v/>
      </c>
    </row>
    <row r="190" spans="1:136" x14ac:dyDescent="0.25">
      <c r="A190" s="462" t="str">
        <f ca="1">+IF(OFFSET('Water Data'!$B$2,0,10*ROW('Water Data'!E184))="","",OFFSET('Water Data'!$B$2,0,10*ROW('Water Data'!E184)))</f>
        <v/>
      </c>
      <c r="B190" s="46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89" t="str">
        <f t="shared" ca="1" si="2"/>
        <v/>
      </c>
      <c r="D190" s="49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6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3" t="str">
        <f ca="1">+IF(OFFSET('Water Data'!$D$27,0,10*ROW('Water Data'!D184))="","",OFFSET('Water Data'!$D$27,0,10*ROW('Water Data'!D184)))</f>
        <v/>
      </c>
      <c r="BT190" s="353" t="str">
        <f ca="1">+IF(OFFSET('Water Data'!$D$28,0,10*ROW('Water Data'!D184))="","",OFFSET('Water Data'!$D$28,0,10*ROW('Water Data'!D184)))</f>
        <v/>
      </c>
      <c r="BU190" s="353" t="str">
        <f ca="1">+IF(OFFSET('Water Data'!$D$29,0,10*ROW('Water Data'!D184))="","",OFFSET('Water Data'!$D$29,0,10*ROW('Water Data'!D184)))</f>
        <v/>
      </c>
      <c r="BV190" s="353" t="str">
        <f ca="1">+IF(OFFSET('Water Data'!$E$27,0,10*ROW('Water Data'!E184))="","",OFFSET('Water Data'!$E$27,0,10*ROW('Water Data'!E184)))</f>
        <v/>
      </c>
      <c r="BW190" s="353" t="str">
        <f ca="1">+IF(OFFSET('Water Data'!$E$28,0,10*ROW('Water Data'!E184))="","",OFFSET('Water Data'!$E$28,0,10*ROW('Water Data'!E184)))</f>
        <v/>
      </c>
      <c r="BX190" s="353" t="str">
        <f ca="1">+IF(OFFSET('Water Data'!$E$29,0,10*ROW('Water Data'!E184))="","",OFFSET('Water Data'!$E$29,0,10*ROW('Water Data'!E184)))</f>
        <v/>
      </c>
      <c r="BY190" s="353" t="str">
        <f ca="1">+IF(OFFSET('Water Data'!$F$27,0,10*ROW('Water Data'!F184))="","",OFFSET('Water Data'!$F$27,0,10*ROW('Water Data'!F184)))</f>
        <v/>
      </c>
      <c r="BZ190" s="353" t="str">
        <f ca="1">+IF(OFFSET('Water Data'!$F$28,0,10*ROW('Water Data'!F184))="","",OFFSET('Water Data'!$F$28,0,10*ROW('Water Data'!F184)))</f>
        <v/>
      </c>
      <c r="CA190" s="353" t="str">
        <f ca="1">+IF(OFFSET('Water Data'!$F$29,0,10*ROW('Water Data'!F184))="","",OFFSET('Water Data'!$F$29,0,10*ROW('Water Data'!F184)))</f>
        <v/>
      </c>
      <c r="CB190" s="353" t="str">
        <f ca="1">+IF(OFFSET('Water Data'!$G$27,0,10*ROW('Water Data'!G184))="","",OFFSET('Water Data'!$G$27,0,10*ROW('Water Data'!G184)))</f>
        <v/>
      </c>
      <c r="CC190" s="353" t="str">
        <f ca="1">+IF(OFFSET('Water Data'!$G$28,0,10*ROW('Water Data'!G184))="","",OFFSET('Water Data'!$G$28,0,10*ROW('Water Data'!G184)))</f>
        <v/>
      </c>
      <c r="CD190" s="353" t="str">
        <f ca="1">+IF(OFFSET('Water Data'!$G$29,0,10*ROW('Water Data'!G184))="","",OFFSET('Water Data'!$G$29,0,10*ROW('Water Data'!G184)))</f>
        <v/>
      </c>
      <c r="CE190" s="353" t="str">
        <f ca="1">+IF(OFFSET('Water Data'!$H$27,0,10*ROW('Water Data'!H184))="","",OFFSET('Water Data'!$H$27,0,10*ROW('Water Data'!H184)))</f>
        <v/>
      </c>
      <c r="CF190" s="353" t="str">
        <f ca="1">+IF(OFFSET('Water Data'!$H$28,0,10*ROW('Water Data'!H184))="","",OFFSET('Water Data'!$H$28,0,10*ROW('Water Data'!H184)))</f>
        <v/>
      </c>
      <c r="CG190" s="353" t="str">
        <f ca="1">+IF(OFFSET('Water Data'!$H$29,0,10*ROW('Water Data'!H184))="","",OFFSET('Water Data'!$H$29,0,10*ROW('Water Data'!H184)))</f>
        <v/>
      </c>
      <c r="CH190" s="353" t="str">
        <f ca="1">+IF(OFFSET('Water Data'!$I$27,0,10*ROW('Water Data'!I184))="","",OFFSET('Water Data'!$I$27,0,10*ROW('Water Data'!I184)))</f>
        <v/>
      </c>
      <c r="CI190" s="353" t="str">
        <f ca="1">+IF(OFFSET('Water Data'!$I$28,0,10*ROW('Water Data'!I184))="","",OFFSET('Water Data'!$I$28,0,10*ROW('Water Data'!I184)))</f>
        <v/>
      </c>
      <c r="CJ190" s="353" t="str">
        <f ca="1">+IF(OFFSET('Water Data'!$I$29,0,10*ROW('Water Data'!I184))="","",OFFSET('Water Data'!$I$29,0,10*ROW('Water Data'!I184)))</f>
        <v/>
      </c>
      <c r="CK190" s="353" t="str">
        <f ca="1">+IF(OFFSET('Sanitation Data'!$D$28,0,10*ROW('Sanitation Data'!D184))="","",OFFSET('Sanitation Data'!$D$28,0,10*ROW('Sanitation Data'!D184)))</f>
        <v/>
      </c>
      <c r="CL190" s="353" t="str">
        <f ca="1">+IF(OFFSET('Sanitation Data'!$D$29,0,10*ROW('Sanitation Data'!D184))="","",OFFSET('Sanitation Data'!$D$29,0,10*ROW('Sanitation Data'!D184)))</f>
        <v/>
      </c>
      <c r="CM190" s="353" t="str">
        <f ca="1">+IF(OFFSET('Sanitation Data'!$D$30,0,10*ROW('Sanitation Data'!D184))="","",OFFSET('Sanitation Data'!$D$30,0,10*ROW('Sanitation Data'!D184)))</f>
        <v/>
      </c>
      <c r="CN190" s="353" t="str">
        <f ca="1">+IF(OFFSET('Sanitation Data'!$D$31,0,10*ROW('Sanitation Data'!D184))="","",OFFSET('Sanitation Data'!$D$31,0,10*ROW('Sanitation Data'!D184)))</f>
        <v/>
      </c>
      <c r="CO190" s="353" t="str">
        <f ca="1">+IF(OFFSET('Sanitation Data'!$D$32,0,10*ROW('Sanitation Data'!D184))="","",OFFSET('Sanitation Data'!$D$32,0,10*ROW('Sanitation Data'!D184)))</f>
        <v/>
      </c>
      <c r="CP190" s="353" t="str">
        <f ca="1">+IF(OFFSET('Sanitation Data'!$E$28,0,10*ROW('Sanitation Data'!E184))="","",OFFSET('Sanitation Data'!$E$28,0,10*ROW('Sanitation Data'!E184)))</f>
        <v/>
      </c>
      <c r="CQ190" s="353" t="str">
        <f ca="1">+IF(OFFSET('Sanitation Data'!$E$29,0,10*ROW('Sanitation Data'!E184))="","",OFFSET('Sanitation Data'!$E$29,0,10*ROW('Sanitation Data'!E184)))</f>
        <v/>
      </c>
      <c r="CR190" s="353" t="str">
        <f ca="1">+IF(OFFSET('Sanitation Data'!$E$30,0,10*ROW('Sanitation Data'!E184))="","",OFFSET('Sanitation Data'!$E$30,0,10*ROW('Sanitation Data'!E184)))</f>
        <v/>
      </c>
      <c r="CS190" s="353" t="str">
        <f ca="1">+IF(OFFSET('Sanitation Data'!$E$31,0,10*ROW('Sanitation Data'!E184))="","",OFFSET('Sanitation Data'!$E$31,0,10*ROW('Sanitation Data'!E184)))</f>
        <v/>
      </c>
      <c r="CT190" s="353" t="str">
        <f ca="1">+IF(OFFSET('Sanitation Data'!$E$32,0,10*ROW('Sanitation Data'!E184))="","",OFFSET('Sanitation Data'!$E$32,0,10*ROW('Sanitation Data'!E184)))</f>
        <v/>
      </c>
      <c r="CU190" s="353" t="str">
        <f ca="1">+IF(OFFSET('Sanitation Data'!$F$28,0,10*ROW('Sanitation Data'!F184))="","",OFFSET('Sanitation Data'!$F$28,0,10*ROW('Sanitation Data'!F184)))</f>
        <v/>
      </c>
      <c r="CV190" s="353" t="str">
        <f ca="1">+IF(OFFSET('Sanitation Data'!$F$29,0,10*ROW('Sanitation Data'!F184))="","",OFFSET('Sanitation Data'!$F$29,0,10*ROW('Sanitation Data'!F184)))</f>
        <v/>
      </c>
      <c r="CW190" s="353" t="str">
        <f ca="1">+IF(OFFSET('Sanitation Data'!$F$30,0,10*ROW('Sanitation Data'!F184))="","",OFFSET('Sanitation Data'!$F$30,0,10*ROW('Sanitation Data'!F184)))</f>
        <v/>
      </c>
      <c r="CX190" s="353" t="str">
        <f ca="1">+IF(OFFSET('Sanitation Data'!$F$31,0,10*ROW('Sanitation Data'!F184))="","",OFFSET('Sanitation Data'!$F$31,0,10*ROW('Sanitation Data'!F184)))</f>
        <v/>
      </c>
      <c r="CY190" s="353" t="str">
        <f ca="1">+IF(OFFSET('Sanitation Data'!$F$32,0,10*ROW('Sanitation Data'!F184))="","",OFFSET('Sanitation Data'!$F$32,0,10*ROW('Sanitation Data'!F184)))</f>
        <v/>
      </c>
      <c r="CZ190" s="353" t="str">
        <f ca="1">+IF(OFFSET('Sanitation Data'!$G$28,0,10*ROW('Sanitation Data'!G184))="","",OFFSET('Sanitation Data'!$G$28,0,10*ROW('Sanitation Data'!G184)))</f>
        <v/>
      </c>
      <c r="DA190" s="353" t="str">
        <f ca="1">+IF(OFFSET('Sanitation Data'!$G$29,0,10*ROW('Sanitation Data'!G184))="","",OFFSET('Sanitation Data'!$G$29,0,10*ROW('Sanitation Data'!G184)))</f>
        <v/>
      </c>
      <c r="DB190" s="353" t="str">
        <f ca="1">+IF(OFFSET('Sanitation Data'!$G$30,0,10*ROW('Sanitation Data'!G184))="","",OFFSET('Sanitation Data'!$G$30,0,10*ROW('Sanitation Data'!G184)))</f>
        <v/>
      </c>
      <c r="DC190" s="353" t="str">
        <f ca="1">+IF(OFFSET('Sanitation Data'!$G$31,0,10*ROW('Sanitation Data'!G184))="","",OFFSET('Sanitation Data'!$G$31,0,10*ROW('Sanitation Data'!G184)))</f>
        <v/>
      </c>
      <c r="DD190" s="353" t="str">
        <f ca="1">+IF(OFFSET('Sanitation Data'!$G$32,0,10*ROW('Sanitation Data'!G184))="","",OFFSET('Sanitation Data'!$G$32,0,10*ROW('Sanitation Data'!G184)))</f>
        <v/>
      </c>
      <c r="DE190" s="353" t="str">
        <f ca="1">+IF(OFFSET('Sanitation Data'!$H$28,0,10*ROW('Sanitation Data'!H184))="","",OFFSET('Sanitation Data'!$H$28,0,10*ROW('Sanitation Data'!H184)))</f>
        <v/>
      </c>
      <c r="DF190" s="353" t="str">
        <f ca="1">+IF(OFFSET('Sanitation Data'!$H$29,0,10*ROW('Sanitation Data'!H184))="","",OFFSET('Sanitation Data'!$H$29,0,10*ROW('Sanitation Data'!H184)))</f>
        <v/>
      </c>
      <c r="DG190" s="353" t="str">
        <f ca="1">+IF(OFFSET('Sanitation Data'!$H$30,0,10*ROW('Sanitation Data'!H184))="","",OFFSET('Sanitation Data'!$H$30,0,10*ROW('Sanitation Data'!H184)))</f>
        <v/>
      </c>
      <c r="DH190" s="353" t="str">
        <f ca="1">+IF(OFFSET('Sanitation Data'!$H$31,0,10*ROW('Sanitation Data'!H184))="","",OFFSET('Sanitation Data'!$H$31,0,10*ROW('Sanitation Data'!H184)))</f>
        <v/>
      </c>
      <c r="DI190" s="353" t="str">
        <f ca="1">+IF(OFFSET('Sanitation Data'!$H$32,0,10*ROW('Sanitation Data'!H184))="","",OFFSET('Sanitation Data'!$H$32,0,10*ROW('Sanitation Data'!H184)))</f>
        <v/>
      </c>
      <c r="DJ190" s="353" t="str">
        <f ca="1">+IF(OFFSET('Sanitation Data'!$I$28,0,10*ROW('Sanitation Data'!I184))="","",OFFSET('Sanitation Data'!$I$28,0,10*ROW('Sanitation Data'!I184)))</f>
        <v/>
      </c>
      <c r="DK190" s="353" t="str">
        <f ca="1">+IF(OFFSET('Sanitation Data'!$I$29,0,10*ROW('Sanitation Data'!I184))="","",OFFSET('Sanitation Data'!$I$29,0,10*ROW('Sanitation Data'!I184)))</f>
        <v/>
      </c>
      <c r="DL190" s="353" t="str">
        <f ca="1">+IF(OFFSET('Sanitation Data'!$I$30,0,10*ROW('Sanitation Data'!I184))="","",OFFSET('Sanitation Data'!$I$30,0,10*ROW('Sanitation Data'!I184)))</f>
        <v/>
      </c>
      <c r="DM190" s="353" t="str">
        <f ca="1">+IF(OFFSET('Sanitation Data'!$I$31,0,10*ROW('Sanitation Data'!I184))="","",OFFSET('Sanitation Data'!$I$31,0,10*ROW('Sanitation Data'!I184)))</f>
        <v/>
      </c>
      <c r="DN190" s="353" t="str">
        <f ca="1">+IF(OFFSET('Sanitation Data'!$I$32,0,10*ROW('Sanitation Data'!I184))="","",OFFSET('Sanitation Data'!$I$32,0,10*ROW('Sanitation Data'!I184)))</f>
        <v/>
      </c>
      <c r="DO190" s="353" t="str">
        <f ca="1">+IF(OFFSET('Hygiene Data'!$D$11,0,10*ROW('Hygiene Data'!D184))="","",OFFSET('Hygiene Data'!$D$11,0,10*ROW('Hygiene Data'!D184)))</f>
        <v/>
      </c>
      <c r="DP190" s="353" t="str">
        <f ca="1">+IF(OFFSET('Hygiene Data'!$D$12,0,10*ROW('Hygiene Data'!D184))="","",OFFSET('Hygiene Data'!$D$12,0,10*ROW('Hygiene Data'!D184)))</f>
        <v/>
      </c>
      <c r="DQ190" s="353" t="str">
        <f ca="1">+IF(OFFSET('Hygiene Data'!$D$13,0,10*ROW('Hygiene Data'!D184))="","",OFFSET('Hygiene Data'!$D$13,0,10*ROW('Hygiene Data'!D184)))</f>
        <v/>
      </c>
      <c r="DR190" s="353" t="str">
        <f ca="1">+IF(OFFSET('Hygiene Data'!$E$11,0,10*ROW('Hygiene Data'!E184))="","",OFFSET('Hygiene Data'!$E$11,0,10*ROW('Hygiene Data'!E184)))</f>
        <v/>
      </c>
      <c r="DS190" s="353" t="str">
        <f ca="1">+IF(OFFSET('Hygiene Data'!$E$12,0,10*ROW('Hygiene Data'!E184))="","",OFFSET('Hygiene Data'!$E$12,0,10*ROW('Hygiene Data'!E184)))</f>
        <v/>
      </c>
      <c r="DT190" s="353" t="str">
        <f ca="1">+IF(OFFSET('Hygiene Data'!$E$13,0,10*ROW('Hygiene Data'!E184))="","",OFFSET('Hygiene Data'!$E$13,0,10*ROW('Hygiene Data'!E184)))</f>
        <v/>
      </c>
      <c r="DU190" s="353" t="str">
        <f ca="1">+IF(OFFSET('Hygiene Data'!$F$11,0,10*ROW('Hygiene Data'!F184))="","",OFFSET('Hygiene Data'!$F$11,0,10*ROW('Hygiene Data'!F184)))</f>
        <v/>
      </c>
      <c r="DV190" s="353" t="str">
        <f ca="1">+IF(OFFSET('Hygiene Data'!$F$12,0,10*ROW('Hygiene Data'!F184))="","",OFFSET('Hygiene Data'!$F$12,0,10*ROW('Hygiene Data'!F184)))</f>
        <v/>
      </c>
      <c r="DW190" s="353" t="str">
        <f ca="1">+IF(OFFSET('Hygiene Data'!$F$13,0,10*ROW('Hygiene Data'!F184))="","",OFFSET('Hygiene Data'!$F$13,0,10*ROW('Hygiene Data'!F184)))</f>
        <v/>
      </c>
      <c r="DX190" s="353" t="str">
        <f ca="1">+IF(OFFSET('Hygiene Data'!$G$11,0,10*ROW('Hygiene Data'!G184))="","",OFFSET('Hygiene Data'!$G$11,0,10*ROW('Hygiene Data'!G184)))</f>
        <v/>
      </c>
      <c r="DY190" s="353" t="str">
        <f ca="1">+IF(OFFSET('Hygiene Data'!$G$12,0,10*ROW('Hygiene Data'!G184))="","",OFFSET('Hygiene Data'!$G$12,0,10*ROW('Hygiene Data'!G184)))</f>
        <v/>
      </c>
      <c r="DZ190" s="353" t="str">
        <f ca="1">+IF(OFFSET('Hygiene Data'!$G$13,0,10*ROW('Hygiene Data'!G184))="","",OFFSET('Hygiene Data'!$G$13,0,10*ROW('Hygiene Data'!G184)))</f>
        <v/>
      </c>
      <c r="EA190" s="353" t="str">
        <f ca="1">+IF(OFFSET('Hygiene Data'!$H$11,0,10*ROW('Hygiene Data'!H184))="","",OFFSET('Hygiene Data'!$H$11,0,10*ROW('Hygiene Data'!H184)))</f>
        <v/>
      </c>
      <c r="EB190" s="353" t="str">
        <f ca="1">+IF(OFFSET('Hygiene Data'!$H$12,0,10*ROW('Hygiene Data'!H184))="","",OFFSET('Hygiene Data'!$H$12,0,10*ROW('Hygiene Data'!H184)))</f>
        <v/>
      </c>
      <c r="EC190" s="353" t="str">
        <f ca="1">+IF(OFFSET('Hygiene Data'!$H$13,0,10*ROW('Hygiene Data'!H184))="","",OFFSET('Hygiene Data'!$H$13,0,10*ROW('Hygiene Data'!H184)))</f>
        <v/>
      </c>
      <c r="ED190" s="353" t="str">
        <f ca="1">+IF(OFFSET('Hygiene Data'!$I$11,0,10*ROW('Hygiene Data'!I184))="","",OFFSET('Hygiene Data'!$I$11,0,10*ROW('Hygiene Data'!I184)))</f>
        <v/>
      </c>
      <c r="EE190" s="353" t="str">
        <f ca="1">+IF(OFFSET('Hygiene Data'!$I$12,0,10*ROW('Hygiene Data'!I184))="","",OFFSET('Hygiene Data'!$I$12,0,10*ROW('Hygiene Data'!I184)))</f>
        <v/>
      </c>
      <c r="EF190" s="353" t="str">
        <f ca="1">+IF(OFFSET('Hygiene Data'!$I$13,0,10*ROW('Hygiene Data'!I184))="","",OFFSET('Hygiene Data'!$I$13,0,10*ROW('Hygiene Data'!I184)))</f>
        <v/>
      </c>
    </row>
    <row r="191" spans="1:136" x14ac:dyDescent="0.25">
      <c r="A191" s="462" t="str">
        <f ca="1">+IF(OFFSET('Water Data'!$B$2,0,10*ROW('Water Data'!E185))="","",OFFSET('Water Data'!$B$2,0,10*ROW('Water Data'!E185)))</f>
        <v/>
      </c>
      <c r="B191" s="46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89" t="str">
        <f t="shared" ca="1" si="2"/>
        <v/>
      </c>
      <c r="D191" s="49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6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3" t="str">
        <f ca="1">+IF(OFFSET('Water Data'!$D$27,0,10*ROW('Water Data'!D185))="","",OFFSET('Water Data'!$D$27,0,10*ROW('Water Data'!D185)))</f>
        <v/>
      </c>
      <c r="BT191" s="353" t="str">
        <f ca="1">+IF(OFFSET('Water Data'!$D$28,0,10*ROW('Water Data'!D185))="","",OFFSET('Water Data'!$D$28,0,10*ROW('Water Data'!D185)))</f>
        <v/>
      </c>
      <c r="BU191" s="353" t="str">
        <f ca="1">+IF(OFFSET('Water Data'!$D$29,0,10*ROW('Water Data'!D185))="","",OFFSET('Water Data'!$D$29,0,10*ROW('Water Data'!D185)))</f>
        <v/>
      </c>
      <c r="BV191" s="353" t="str">
        <f ca="1">+IF(OFFSET('Water Data'!$E$27,0,10*ROW('Water Data'!E185))="","",OFFSET('Water Data'!$E$27,0,10*ROW('Water Data'!E185)))</f>
        <v/>
      </c>
      <c r="BW191" s="353" t="str">
        <f ca="1">+IF(OFFSET('Water Data'!$E$28,0,10*ROW('Water Data'!E185))="","",OFFSET('Water Data'!$E$28,0,10*ROW('Water Data'!E185)))</f>
        <v/>
      </c>
      <c r="BX191" s="353" t="str">
        <f ca="1">+IF(OFFSET('Water Data'!$E$29,0,10*ROW('Water Data'!E185))="","",OFFSET('Water Data'!$E$29,0,10*ROW('Water Data'!E185)))</f>
        <v/>
      </c>
      <c r="BY191" s="353" t="str">
        <f ca="1">+IF(OFFSET('Water Data'!$F$27,0,10*ROW('Water Data'!F185))="","",OFFSET('Water Data'!$F$27,0,10*ROW('Water Data'!F185)))</f>
        <v/>
      </c>
      <c r="BZ191" s="353" t="str">
        <f ca="1">+IF(OFFSET('Water Data'!$F$28,0,10*ROW('Water Data'!F185))="","",OFFSET('Water Data'!$F$28,0,10*ROW('Water Data'!F185)))</f>
        <v/>
      </c>
      <c r="CA191" s="353" t="str">
        <f ca="1">+IF(OFFSET('Water Data'!$F$29,0,10*ROW('Water Data'!F185))="","",OFFSET('Water Data'!$F$29,0,10*ROW('Water Data'!F185)))</f>
        <v/>
      </c>
      <c r="CB191" s="353" t="str">
        <f ca="1">+IF(OFFSET('Water Data'!$G$27,0,10*ROW('Water Data'!G185))="","",OFFSET('Water Data'!$G$27,0,10*ROW('Water Data'!G185)))</f>
        <v/>
      </c>
      <c r="CC191" s="353" t="str">
        <f ca="1">+IF(OFFSET('Water Data'!$G$28,0,10*ROW('Water Data'!G185))="","",OFFSET('Water Data'!$G$28,0,10*ROW('Water Data'!G185)))</f>
        <v/>
      </c>
      <c r="CD191" s="353" t="str">
        <f ca="1">+IF(OFFSET('Water Data'!$G$29,0,10*ROW('Water Data'!G185))="","",OFFSET('Water Data'!$G$29,0,10*ROW('Water Data'!G185)))</f>
        <v/>
      </c>
      <c r="CE191" s="353" t="str">
        <f ca="1">+IF(OFFSET('Water Data'!$H$27,0,10*ROW('Water Data'!H185))="","",OFFSET('Water Data'!$H$27,0,10*ROW('Water Data'!H185)))</f>
        <v/>
      </c>
      <c r="CF191" s="353" t="str">
        <f ca="1">+IF(OFFSET('Water Data'!$H$28,0,10*ROW('Water Data'!H185))="","",OFFSET('Water Data'!$H$28,0,10*ROW('Water Data'!H185)))</f>
        <v/>
      </c>
      <c r="CG191" s="353" t="str">
        <f ca="1">+IF(OFFSET('Water Data'!$H$29,0,10*ROW('Water Data'!H185))="","",OFFSET('Water Data'!$H$29,0,10*ROW('Water Data'!H185)))</f>
        <v/>
      </c>
      <c r="CH191" s="353" t="str">
        <f ca="1">+IF(OFFSET('Water Data'!$I$27,0,10*ROW('Water Data'!I185))="","",OFFSET('Water Data'!$I$27,0,10*ROW('Water Data'!I185)))</f>
        <v/>
      </c>
      <c r="CI191" s="353" t="str">
        <f ca="1">+IF(OFFSET('Water Data'!$I$28,0,10*ROW('Water Data'!I185))="","",OFFSET('Water Data'!$I$28,0,10*ROW('Water Data'!I185)))</f>
        <v/>
      </c>
      <c r="CJ191" s="353" t="str">
        <f ca="1">+IF(OFFSET('Water Data'!$I$29,0,10*ROW('Water Data'!I185))="","",OFFSET('Water Data'!$I$29,0,10*ROW('Water Data'!I185)))</f>
        <v/>
      </c>
      <c r="CK191" s="353" t="str">
        <f ca="1">+IF(OFFSET('Sanitation Data'!$D$28,0,10*ROW('Sanitation Data'!D185))="","",OFFSET('Sanitation Data'!$D$28,0,10*ROW('Sanitation Data'!D185)))</f>
        <v/>
      </c>
      <c r="CL191" s="353" t="str">
        <f ca="1">+IF(OFFSET('Sanitation Data'!$D$29,0,10*ROW('Sanitation Data'!D185))="","",OFFSET('Sanitation Data'!$D$29,0,10*ROW('Sanitation Data'!D185)))</f>
        <v/>
      </c>
      <c r="CM191" s="353" t="str">
        <f ca="1">+IF(OFFSET('Sanitation Data'!$D$30,0,10*ROW('Sanitation Data'!D185))="","",OFFSET('Sanitation Data'!$D$30,0,10*ROW('Sanitation Data'!D185)))</f>
        <v/>
      </c>
      <c r="CN191" s="353" t="str">
        <f ca="1">+IF(OFFSET('Sanitation Data'!$D$31,0,10*ROW('Sanitation Data'!D185))="","",OFFSET('Sanitation Data'!$D$31,0,10*ROW('Sanitation Data'!D185)))</f>
        <v/>
      </c>
      <c r="CO191" s="353" t="str">
        <f ca="1">+IF(OFFSET('Sanitation Data'!$D$32,0,10*ROW('Sanitation Data'!D185))="","",OFFSET('Sanitation Data'!$D$32,0,10*ROW('Sanitation Data'!D185)))</f>
        <v/>
      </c>
      <c r="CP191" s="353" t="str">
        <f ca="1">+IF(OFFSET('Sanitation Data'!$E$28,0,10*ROW('Sanitation Data'!E185))="","",OFFSET('Sanitation Data'!$E$28,0,10*ROW('Sanitation Data'!E185)))</f>
        <v/>
      </c>
      <c r="CQ191" s="353" t="str">
        <f ca="1">+IF(OFFSET('Sanitation Data'!$E$29,0,10*ROW('Sanitation Data'!E185))="","",OFFSET('Sanitation Data'!$E$29,0,10*ROW('Sanitation Data'!E185)))</f>
        <v/>
      </c>
      <c r="CR191" s="353" t="str">
        <f ca="1">+IF(OFFSET('Sanitation Data'!$E$30,0,10*ROW('Sanitation Data'!E185))="","",OFFSET('Sanitation Data'!$E$30,0,10*ROW('Sanitation Data'!E185)))</f>
        <v/>
      </c>
      <c r="CS191" s="353" t="str">
        <f ca="1">+IF(OFFSET('Sanitation Data'!$E$31,0,10*ROW('Sanitation Data'!E185))="","",OFFSET('Sanitation Data'!$E$31,0,10*ROW('Sanitation Data'!E185)))</f>
        <v/>
      </c>
      <c r="CT191" s="353" t="str">
        <f ca="1">+IF(OFFSET('Sanitation Data'!$E$32,0,10*ROW('Sanitation Data'!E185))="","",OFFSET('Sanitation Data'!$E$32,0,10*ROW('Sanitation Data'!E185)))</f>
        <v/>
      </c>
      <c r="CU191" s="353" t="str">
        <f ca="1">+IF(OFFSET('Sanitation Data'!$F$28,0,10*ROW('Sanitation Data'!F185))="","",OFFSET('Sanitation Data'!$F$28,0,10*ROW('Sanitation Data'!F185)))</f>
        <v/>
      </c>
      <c r="CV191" s="353" t="str">
        <f ca="1">+IF(OFFSET('Sanitation Data'!$F$29,0,10*ROW('Sanitation Data'!F185))="","",OFFSET('Sanitation Data'!$F$29,0,10*ROW('Sanitation Data'!F185)))</f>
        <v/>
      </c>
      <c r="CW191" s="353" t="str">
        <f ca="1">+IF(OFFSET('Sanitation Data'!$F$30,0,10*ROW('Sanitation Data'!F185))="","",OFFSET('Sanitation Data'!$F$30,0,10*ROW('Sanitation Data'!F185)))</f>
        <v/>
      </c>
      <c r="CX191" s="353" t="str">
        <f ca="1">+IF(OFFSET('Sanitation Data'!$F$31,0,10*ROW('Sanitation Data'!F185))="","",OFFSET('Sanitation Data'!$F$31,0,10*ROW('Sanitation Data'!F185)))</f>
        <v/>
      </c>
      <c r="CY191" s="353" t="str">
        <f ca="1">+IF(OFFSET('Sanitation Data'!$F$32,0,10*ROW('Sanitation Data'!F185))="","",OFFSET('Sanitation Data'!$F$32,0,10*ROW('Sanitation Data'!F185)))</f>
        <v/>
      </c>
      <c r="CZ191" s="353" t="str">
        <f ca="1">+IF(OFFSET('Sanitation Data'!$G$28,0,10*ROW('Sanitation Data'!G185))="","",OFFSET('Sanitation Data'!$G$28,0,10*ROW('Sanitation Data'!G185)))</f>
        <v/>
      </c>
      <c r="DA191" s="353" t="str">
        <f ca="1">+IF(OFFSET('Sanitation Data'!$G$29,0,10*ROW('Sanitation Data'!G185))="","",OFFSET('Sanitation Data'!$G$29,0,10*ROW('Sanitation Data'!G185)))</f>
        <v/>
      </c>
      <c r="DB191" s="353" t="str">
        <f ca="1">+IF(OFFSET('Sanitation Data'!$G$30,0,10*ROW('Sanitation Data'!G185))="","",OFFSET('Sanitation Data'!$G$30,0,10*ROW('Sanitation Data'!G185)))</f>
        <v/>
      </c>
      <c r="DC191" s="353" t="str">
        <f ca="1">+IF(OFFSET('Sanitation Data'!$G$31,0,10*ROW('Sanitation Data'!G185))="","",OFFSET('Sanitation Data'!$G$31,0,10*ROW('Sanitation Data'!G185)))</f>
        <v/>
      </c>
      <c r="DD191" s="353" t="str">
        <f ca="1">+IF(OFFSET('Sanitation Data'!$G$32,0,10*ROW('Sanitation Data'!G185))="","",OFFSET('Sanitation Data'!$G$32,0,10*ROW('Sanitation Data'!G185)))</f>
        <v/>
      </c>
      <c r="DE191" s="353" t="str">
        <f ca="1">+IF(OFFSET('Sanitation Data'!$H$28,0,10*ROW('Sanitation Data'!H185))="","",OFFSET('Sanitation Data'!$H$28,0,10*ROW('Sanitation Data'!H185)))</f>
        <v/>
      </c>
      <c r="DF191" s="353" t="str">
        <f ca="1">+IF(OFFSET('Sanitation Data'!$H$29,0,10*ROW('Sanitation Data'!H185))="","",OFFSET('Sanitation Data'!$H$29,0,10*ROW('Sanitation Data'!H185)))</f>
        <v/>
      </c>
      <c r="DG191" s="353" t="str">
        <f ca="1">+IF(OFFSET('Sanitation Data'!$H$30,0,10*ROW('Sanitation Data'!H185))="","",OFFSET('Sanitation Data'!$H$30,0,10*ROW('Sanitation Data'!H185)))</f>
        <v/>
      </c>
      <c r="DH191" s="353" t="str">
        <f ca="1">+IF(OFFSET('Sanitation Data'!$H$31,0,10*ROW('Sanitation Data'!H185))="","",OFFSET('Sanitation Data'!$H$31,0,10*ROW('Sanitation Data'!H185)))</f>
        <v/>
      </c>
      <c r="DI191" s="353" t="str">
        <f ca="1">+IF(OFFSET('Sanitation Data'!$H$32,0,10*ROW('Sanitation Data'!H185))="","",OFFSET('Sanitation Data'!$H$32,0,10*ROW('Sanitation Data'!H185)))</f>
        <v/>
      </c>
      <c r="DJ191" s="353" t="str">
        <f ca="1">+IF(OFFSET('Sanitation Data'!$I$28,0,10*ROW('Sanitation Data'!I185))="","",OFFSET('Sanitation Data'!$I$28,0,10*ROW('Sanitation Data'!I185)))</f>
        <v/>
      </c>
      <c r="DK191" s="353" t="str">
        <f ca="1">+IF(OFFSET('Sanitation Data'!$I$29,0,10*ROW('Sanitation Data'!I185))="","",OFFSET('Sanitation Data'!$I$29,0,10*ROW('Sanitation Data'!I185)))</f>
        <v/>
      </c>
      <c r="DL191" s="353" t="str">
        <f ca="1">+IF(OFFSET('Sanitation Data'!$I$30,0,10*ROW('Sanitation Data'!I185))="","",OFFSET('Sanitation Data'!$I$30,0,10*ROW('Sanitation Data'!I185)))</f>
        <v/>
      </c>
      <c r="DM191" s="353" t="str">
        <f ca="1">+IF(OFFSET('Sanitation Data'!$I$31,0,10*ROW('Sanitation Data'!I185))="","",OFFSET('Sanitation Data'!$I$31,0,10*ROW('Sanitation Data'!I185)))</f>
        <v/>
      </c>
      <c r="DN191" s="353" t="str">
        <f ca="1">+IF(OFFSET('Sanitation Data'!$I$32,0,10*ROW('Sanitation Data'!I185))="","",OFFSET('Sanitation Data'!$I$32,0,10*ROW('Sanitation Data'!I185)))</f>
        <v/>
      </c>
      <c r="DO191" s="353" t="str">
        <f ca="1">+IF(OFFSET('Hygiene Data'!$D$11,0,10*ROW('Hygiene Data'!D185))="","",OFFSET('Hygiene Data'!$D$11,0,10*ROW('Hygiene Data'!D185)))</f>
        <v/>
      </c>
      <c r="DP191" s="353" t="str">
        <f ca="1">+IF(OFFSET('Hygiene Data'!$D$12,0,10*ROW('Hygiene Data'!D185))="","",OFFSET('Hygiene Data'!$D$12,0,10*ROW('Hygiene Data'!D185)))</f>
        <v/>
      </c>
      <c r="DQ191" s="353" t="str">
        <f ca="1">+IF(OFFSET('Hygiene Data'!$D$13,0,10*ROW('Hygiene Data'!D185))="","",OFFSET('Hygiene Data'!$D$13,0,10*ROW('Hygiene Data'!D185)))</f>
        <v/>
      </c>
      <c r="DR191" s="353" t="str">
        <f ca="1">+IF(OFFSET('Hygiene Data'!$E$11,0,10*ROW('Hygiene Data'!E185))="","",OFFSET('Hygiene Data'!$E$11,0,10*ROW('Hygiene Data'!E185)))</f>
        <v/>
      </c>
      <c r="DS191" s="353" t="str">
        <f ca="1">+IF(OFFSET('Hygiene Data'!$E$12,0,10*ROW('Hygiene Data'!E185))="","",OFFSET('Hygiene Data'!$E$12,0,10*ROW('Hygiene Data'!E185)))</f>
        <v/>
      </c>
      <c r="DT191" s="353" t="str">
        <f ca="1">+IF(OFFSET('Hygiene Data'!$E$13,0,10*ROW('Hygiene Data'!E185))="","",OFFSET('Hygiene Data'!$E$13,0,10*ROW('Hygiene Data'!E185)))</f>
        <v/>
      </c>
      <c r="DU191" s="353" t="str">
        <f ca="1">+IF(OFFSET('Hygiene Data'!$F$11,0,10*ROW('Hygiene Data'!F185))="","",OFFSET('Hygiene Data'!$F$11,0,10*ROW('Hygiene Data'!F185)))</f>
        <v/>
      </c>
      <c r="DV191" s="353" t="str">
        <f ca="1">+IF(OFFSET('Hygiene Data'!$F$12,0,10*ROW('Hygiene Data'!F185))="","",OFFSET('Hygiene Data'!$F$12,0,10*ROW('Hygiene Data'!F185)))</f>
        <v/>
      </c>
      <c r="DW191" s="353" t="str">
        <f ca="1">+IF(OFFSET('Hygiene Data'!$F$13,0,10*ROW('Hygiene Data'!F185))="","",OFFSET('Hygiene Data'!$F$13,0,10*ROW('Hygiene Data'!F185)))</f>
        <v/>
      </c>
      <c r="DX191" s="353" t="str">
        <f ca="1">+IF(OFFSET('Hygiene Data'!$G$11,0,10*ROW('Hygiene Data'!G185))="","",OFFSET('Hygiene Data'!$G$11,0,10*ROW('Hygiene Data'!G185)))</f>
        <v/>
      </c>
      <c r="DY191" s="353" t="str">
        <f ca="1">+IF(OFFSET('Hygiene Data'!$G$12,0,10*ROW('Hygiene Data'!G185))="","",OFFSET('Hygiene Data'!$G$12,0,10*ROW('Hygiene Data'!G185)))</f>
        <v/>
      </c>
      <c r="DZ191" s="353" t="str">
        <f ca="1">+IF(OFFSET('Hygiene Data'!$G$13,0,10*ROW('Hygiene Data'!G185))="","",OFFSET('Hygiene Data'!$G$13,0,10*ROW('Hygiene Data'!G185)))</f>
        <v/>
      </c>
      <c r="EA191" s="353" t="str">
        <f ca="1">+IF(OFFSET('Hygiene Data'!$H$11,0,10*ROW('Hygiene Data'!H185))="","",OFFSET('Hygiene Data'!$H$11,0,10*ROW('Hygiene Data'!H185)))</f>
        <v/>
      </c>
      <c r="EB191" s="353" t="str">
        <f ca="1">+IF(OFFSET('Hygiene Data'!$H$12,0,10*ROW('Hygiene Data'!H185))="","",OFFSET('Hygiene Data'!$H$12,0,10*ROW('Hygiene Data'!H185)))</f>
        <v/>
      </c>
      <c r="EC191" s="353" t="str">
        <f ca="1">+IF(OFFSET('Hygiene Data'!$H$13,0,10*ROW('Hygiene Data'!H185))="","",OFFSET('Hygiene Data'!$H$13,0,10*ROW('Hygiene Data'!H185)))</f>
        <v/>
      </c>
      <c r="ED191" s="353" t="str">
        <f ca="1">+IF(OFFSET('Hygiene Data'!$I$11,0,10*ROW('Hygiene Data'!I185))="","",OFFSET('Hygiene Data'!$I$11,0,10*ROW('Hygiene Data'!I185)))</f>
        <v/>
      </c>
      <c r="EE191" s="353" t="str">
        <f ca="1">+IF(OFFSET('Hygiene Data'!$I$12,0,10*ROW('Hygiene Data'!I185))="","",OFFSET('Hygiene Data'!$I$12,0,10*ROW('Hygiene Data'!I185)))</f>
        <v/>
      </c>
      <c r="EF191" s="353" t="str">
        <f ca="1">+IF(OFFSET('Hygiene Data'!$I$13,0,10*ROW('Hygiene Data'!I185))="","",OFFSET('Hygiene Data'!$I$13,0,10*ROW('Hygiene Data'!I185)))</f>
        <v/>
      </c>
    </row>
    <row r="192" spans="1:136" x14ac:dyDescent="0.25">
      <c r="A192" s="462" t="str">
        <f ca="1">+IF(OFFSET('Water Data'!$B$2,0,10*ROW('Water Data'!E186))="","",OFFSET('Water Data'!$B$2,0,10*ROW('Water Data'!E186)))</f>
        <v/>
      </c>
      <c r="B192" s="46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89" t="str">
        <f t="shared" ca="1" si="2"/>
        <v/>
      </c>
      <c r="D192" s="49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6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3" t="str">
        <f ca="1">+IF(OFFSET('Water Data'!$D$27,0,10*ROW('Water Data'!D186))="","",OFFSET('Water Data'!$D$27,0,10*ROW('Water Data'!D186)))</f>
        <v/>
      </c>
      <c r="BT192" s="353" t="str">
        <f ca="1">+IF(OFFSET('Water Data'!$D$28,0,10*ROW('Water Data'!D186))="","",OFFSET('Water Data'!$D$28,0,10*ROW('Water Data'!D186)))</f>
        <v/>
      </c>
      <c r="BU192" s="353" t="str">
        <f ca="1">+IF(OFFSET('Water Data'!$D$29,0,10*ROW('Water Data'!D186))="","",OFFSET('Water Data'!$D$29,0,10*ROW('Water Data'!D186)))</f>
        <v/>
      </c>
      <c r="BV192" s="353" t="str">
        <f ca="1">+IF(OFFSET('Water Data'!$E$27,0,10*ROW('Water Data'!E186))="","",OFFSET('Water Data'!$E$27,0,10*ROW('Water Data'!E186)))</f>
        <v/>
      </c>
      <c r="BW192" s="353" t="str">
        <f ca="1">+IF(OFFSET('Water Data'!$E$28,0,10*ROW('Water Data'!E186))="","",OFFSET('Water Data'!$E$28,0,10*ROW('Water Data'!E186)))</f>
        <v/>
      </c>
      <c r="BX192" s="353" t="str">
        <f ca="1">+IF(OFFSET('Water Data'!$E$29,0,10*ROW('Water Data'!E186))="","",OFFSET('Water Data'!$E$29,0,10*ROW('Water Data'!E186)))</f>
        <v/>
      </c>
      <c r="BY192" s="353" t="str">
        <f ca="1">+IF(OFFSET('Water Data'!$F$27,0,10*ROW('Water Data'!F186))="","",OFFSET('Water Data'!$F$27,0,10*ROW('Water Data'!F186)))</f>
        <v/>
      </c>
      <c r="BZ192" s="353" t="str">
        <f ca="1">+IF(OFFSET('Water Data'!$F$28,0,10*ROW('Water Data'!F186))="","",OFFSET('Water Data'!$F$28,0,10*ROW('Water Data'!F186)))</f>
        <v/>
      </c>
      <c r="CA192" s="353" t="str">
        <f ca="1">+IF(OFFSET('Water Data'!$F$29,0,10*ROW('Water Data'!F186))="","",OFFSET('Water Data'!$F$29,0,10*ROW('Water Data'!F186)))</f>
        <v/>
      </c>
      <c r="CB192" s="353" t="str">
        <f ca="1">+IF(OFFSET('Water Data'!$G$27,0,10*ROW('Water Data'!G186))="","",OFFSET('Water Data'!$G$27,0,10*ROW('Water Data'!G186)))</f>
        <v/>
      </c>
      <c r="CC192" s="353" t="str">
        <f ca="1">+IF(OFFSET('Water Data'!$G$28,0,10*ROW('Water Data'!G186))="","",OFFSET('Water Data'!$G$28,0,10*ROW('Water Data'!G186)))</f>
        <v/>
      </c>
      <c r="CD192" s="353" t="str">
        <f ca="1">+IF(OFFSET('Water Data'!$G$29,0,10*ROW('Water Data'!G186))="","",OFFSET('Water Data'!$G$29,0,10*ROW('Water Data'!G186)))</f>
        <v/>
      </c>
      <c r="CE192" s="353" t="str">
        <f ca="1">+IF(OFFSET('Water Data'!$H$27,0,10*ROW('Water Data'!H186))="","",OFFSET('Water Data'!$H$27,0,10*ROW('Water Data'!H186)))</f>
        <v/>
      </c>
      <c r="CF192" s="353" t="str">
        <f ca="1">+IF(OFFSET('Water Data'!$H$28,0,10*ROW('Water Data'!H186))="","",OFFSET('Water Data'!$H$28,0,10*ROW('Water Data'!H186)))</f>
        <v/>
      </c>
      <c r="CG192" s="353" t="str">
        <f ca="1">+IF(OFFSET('Water Data'!$H$29,0,10*ROW('Water Data'!H186))="","",OFFSET('Water Data'!$H$29,0,10*ROW('Water Data'!H186)))</f>
        <v/>
      </c>
      <c r="CH192" s="353" t="str">
        <f ca="1">+IF(OFFSET('Water Data'!$I$27,0,10*ROW('Water Data'!I186))="","",OFFSET('Water Data'!$I$27,0,10*ROW('Water Data'!I186)))</f>
        <v/>
      </c>
      <c r="CI192" s="353" t="str">
        <f ca="1">+IF(OFFSET('Water Data'!$I$28,0,10*ROW('Water Data'!I186))="","",OFFSET('Water Data'!$I$28,0,10*ROW('Water Data'!I186)))</f>
        <v/>
      </c>
      <c r="CJ192" s="353" t="str">
        <f ca="1">+IF(OFFSET('Water Data'!$I$29,0,10*ROW('Water Data'!I186))="","",OFFSET('Water Data'!$I$29,0,10*ROW('Water Data'!I186)))</f>
        <v/>
      </c>
      <c r="CK192" s="353" t="str">
        <f ca="1">+IF(OFFSET('Sanitation Data'!$D$28,0,10*ROW('Sanitation Data'!D186))="","",OFFSET('Sanitation Data'!$D$28,0,10*ROW('Sanitation Data'!D186)))</f>
        <v/>
      </c>
      <c r="CL192" s="353" t="str">
        <f ca="1">+IF(OFFSET('Sanitation Data'!$D$29,0,10*ROW('Sanitation Data'!D186))="","",OFFSET('Sanitation Data'!$D$29,0,10*ROW('Sanitation Data'!D186)))</f>
        <v/>
      </c>
      <c r="CM192" s="353" t="str">
        <f ca="1">+IF(OFFSET('Sanitation Data'!$D$30,0,10*ROW('Sanitation Data'!D186))="","",OFFSET('Sanitation Data'!$D$30,0,10*ROW('Sanitation Data'!D186)))</f>
        <v/>
      </c>
      <c r="CN192" s="353" t="str">
        <f ca="1">+IF(OFFSET('Sanitation Data'!$D$31,0,10*ROW('Sanitation Data'!D186))="","",OFFSET('Sanitation Data'!$D$31,0,10*ROW('Sanitation Data'!D186)))</f>
        <v/>
      </c>
      <c r="CO192" s="353" t="str">
        <f ca="1">+IF(OFFSET('Sanitation Data'!$D$32,0,10*ROW('Sanitation Data'!D186))="","",OFFSET('Sanitation Data'!$D$32,0,10*ROW('Sanitation Data'!D186)))</f>
        <v/>
      </c>
      <c r="CP192" s="353" t="str">
        <f ca="1">+IF(OFFSET('Sanitation Data'!$E$28,0,10*ROW('Sanitation Data'!E186))="","",OFFSET('Sanitation Data'!$E$28,0,10*ROW('Sanitation Data'!E186)))</f>
        <v/>
      </c>
      <c r="CQ192" s="353" t="str">
        <f ca="1">+IF(OFFSET('Sanitation Data'!$E$29,0,10*ROW('Sanitation Data'!E186))="","",OFFSET('Sanitation Data'!$E$29,0,10*ROW('Sanitation Data'!E186)))</f>
        <v/>
      </c>
      <c r="CR192" s="353" t="str">
        <f ca="1">+IF(OFFSET('Sanitation Data'!$E$30,0,10*ROW('Sanitation Data'!E186))="","",OFFSET('Sanitation Data'!$E$30,0,10*ROW('Sanitation Data'!E186)))</f>
        <v/>
      </c>
      <c r="CS192" s="353" t="str">
        <f ca="1">+IF(OFFSET('Sanitation Data'!$E$31,0,10*ROW('Sanitation Data'!E186))="","",OFFSET('Sanitation Data'!$E$31,0,10*ROW('Sanitation Data'!E186)))</f>
        <v/>
      </c>
      <c r="CT192" s="353" t="str">
        <f ca="1">+IF(OFFSET('Sanitation Data'!$E$32,0,10*ROW('Sanitation Data'!E186))="","",OFFSET('Sanitation Data'!$E$32,0,10*ROW('Sanitation Data'!E186)))</f>
        <v/>
      </c>
      <c r="CU192" s="353" t="str">
        <f ca="1">+IF(OFFSET('Sanitation Data'!$F$28,0,10*ROW('Sanitation Data'!F186))="","",OFFSET('Sanitation Data'!$F$28,0,10*ROW('Sanitation Data'!F186)))</f>
        <v/>
      </c>
      <c r="CV192" s="353" t="str">
        <f ca="1">+IF(OFFSET('Sanitation Data'!$F$29,0,10*ROW('Sanitation Data'!F186))="","",OFFSET('Sanitation Data'!$F$29,0,10*ROW('Sanitation Data'!F186)))</f>
        <v/>
      </c>
      <c r="CW192" s="353" t="str">
        <f ca="1">+IF(OFFSET('Sanitation Data'!$F$30,0,10*ROW('Sanitation Data'!F186))="","",OFFSET('Sanitation Data'!$F$30,0,10*ROW('Sanitation Data'!F186)))</f>
        <v/>
      </c>
      <c r="CX192" s="353" t="str">
        <f ca="1">+IF(OFFSET('Sanitation Data'!$F$31,0,10*ROW('Sanitation Data'!F186))="","",OFFSET('Sanitation Data'!$F$31,0,10*ROW('Sanitation Data'!F186)))</f>
        <v/>
      </c>
      <c r="CY192" s="353" t="str">
        <f ca="1">+IF(OFFSET('Sanitation Data'!$F$32,0,10*ROW('Sanitation Data'!F186))="","",OFFSET('Sanitation Data'!$F$32,0,10*ROW('Sanitation Data'!F186)))</f>
        <v/>
      </c>
      <c r="CZ192" s="353" t="str">
        <f ca="1">+IF(OFFSET('Sanitation Data'!$G$28,0,10*ROW('Sanitation Data'!G186))="","",OFFSET('Sanitation Data'!$G$28,0,10*ROW('Sanitation Data'!G186)))</f>
        <v/>
      </c>
      <c r="DA192" s="353" t="str">
        <f ca="1">+IF(OFFSET('Sanitation Data'!$G$29,0,10*ROW('Sanitation Data'!G186))="","",OFFSET('Sanitation Data'!$G$29,0,10*ROW('Sanitation Data'!G186)))</f>
        <v/>
      </c>
      <c r="DB192" s="353" t="str">
        <f ca="1">+IF(OFFSET('Sanitation Data'!$G$30,0,10*ROW('Sanitation Data'!G186))="","",OFFSET('Sanitation Data'!$G$30,0,10*ROW('Sanitation Data'!G186)))</f>
        <v/>
      </c>
      <c r="DC192" s="353" t="str">
        <f ca="1">+IF(OFFSET('Sanitation Data'!$G$31,0,10*ROW('Sanitation Data'!G186))="","",OFFSET('Sanitation Data'!$G$31,0,10*ROW('Sanitation Data'!G186)))</f>
        <v/>
      </c>
      <c r="DD192" s="353" t="str">
        <f ca="1">+IF(OFFSET('Sanitation Data'!$G$32,0,10*ROW('Sanitation Data'!G186))="","",OFFSET('Sanitation Data'!$G$32,0,10*ROW('Sanitation Data'!G186)))</f>
        <v/>
      </c>
      <c r="DE192" s="353" t="str">
        <f ca="1">+IF(OFFSET('Sanitation Data'!$H$28,0,10*ROW('Sanitation Data'!H186))="","",OFFSET('Sanitation Data'!$H$28,0,10*ROW('Sanitation Data'!H186)))</f>
        <v/>
      </c>
      <c r="DF192" s="353" t="str">
        <f ca="1">+IF(OFFSET('Sanitation Data'!$H$29,0,10*ROW('Sanitation Data'!H186))="","",OFFSET('Sanitation Data'!$H$29,0,10*ROW('Sanitation Data'!H186)))</f>
        <v/>
      </c>
      <c r="DG192" s="353" t="str">
        <f ca="1">+IF(OFFSET('Sanitation Data'!$H$30,0,10*ROW('Sanitation Data'!H186))="","",OFFSET('Sanitation Data'!$H$30,0,10*ROW('Sanitation Data'!H186)))</f>
        <v/>
      </c>
      <c r="DH192" s="353" t="str">
        <f ca="1">+IF(OFFSET('Sanitation Data'!$H$31,0,10*ROW('Sanitation Data'!H186))="","",OFFSET('Sanitation Data'!$H$31,0,10*ROW('Sanitation Data'!H186)))</f>
        <v/>
      </c>
      <c r="DI192" s="353" t="str">
        <f ca="1">+IF(OFFSET('Sanitation Data'!$H$32,0,10*ROW('Sanitation Data'!H186))="","",OFFSET('Sanitation Data'!$H$32,0,10*ROW('Sanitation Data'!H186)))</f>
        <v/>
      </c>
      <c r="DJ192" s="353" t="str">
        <f ca="1">+IF(OFFSET('Sanitation Data'!$I$28,0,10*ROW('Sanitation Data'!I186))="","",OFFSET('Sanitation Data'!$I$28,0,10*ROW('Sanitation Data'!I186)))</f>
        <v/>
      </c>
      <c r="DK192" s="353" t="str">
        <f ca="1">+IF(OFFSET('Sanitation Data'!$I$29,0,10*ROW('Sanitation Data'!I186))="","",OFFSET('Sanitation Data'!$I$29,0,10*ROW('Sanitation Data'!I186)))</f>
        <v/>
      </c>
      <c r="DL192" s="353" t="str">
        <f ca="1">+IF(OFFSET('Sanitation Data'!$I$30,0,10*ROW('Sanitation Data'!I186))="","",OFFSET('Sanitation Data'!$I$30,0,10*ROW('Sanitation Data'!I186)))</f>
        <v/>
      </c>
      <c r="DM192" s="353" t="str">
        <f ca="1">+IF(OFFSET('Sanitation Data'!$I$31,0,10*ROW('Sanitation Data'!I186))="","",OFFSET('Sanitation Data'!$I$31,0,10*ROW('Sanitation Data'!I186)))</f>
        <v/>
      </c>
      <c r="DN192" s="353" t="str">
        <f ca="1">+IF(OFFSET('Sanitation Data'!$I$32,0,10*ROW('Sanitation Data'!I186))="","",OFFSET('Sanitation Data'!$I$32,0,10*ROW('Sanitation Data'!I186)))</f>
        <v/>
      </c>
      <c r="DO192" s="353" t="str">
        <f ca="1">+IF(OFFSET('Hygiene Data'!$D$11,0,10*ROW('Hygiene Data'!D186))="","",OFFSET('Hygiene Data'!$D$11,0,10*ROW('Hygiene Data'!D186)))</f>
        <v/>
      </c>
      <c r="DP192" s="353" t="str">
        <f ca="1">+IF(OFFSET('Hygiene Data'!$D$12,0,10*ROW('Hygiene Data'!D186))="","",OFFSET('Hygiene Data'!$D$12,0,10*ROW('Hygiene Data'!D186)))</f>
        <v/>
      </c>
      <c r="DQ192" s="353" t="str">
        <f ca="1">+IF(OFFSET('Hygiene Data'!$D$13,0,10*ROW('Hygiene Data'!D186))="","",OFFSET('Hygiene Data'!$D$13,0,10*ROW('Hygiene Data'!D186)))</f>
        <v/>
      </c>
      <c r="DR192" s="353" t="str">
        <f ca="1">+IF(OFFSET('Hygiene Data'!$E$11,0,10*ROW('Hygiene Data'!E186))="","",OFFSET('Hygiene Data'!$E$11,0,10*ROW('Hygiene Data'!E186)))</f>
        <v/>
      </c>
      <c r="DS192" s="353" t="str">
        <f ca="1">+IF(OFFSET('Hygiene Data'!$E$12,0,10*ROW('Hygiene Data'!E186))="","",OFFSET('Hygiene Data'!$E$12,0,10*ROW('Hygiene Data'!E186)))</f>
        <v/>
      </c>
      <c r="DT192" s="353" t="str">
        <f ca="1">+IF(OFFSET('Hygiene Data'!$E$13,0,10*ROW('Hygiene Data'!E186))="","",OFFSET('Hygiene Data'!$E$13,0,10*ROW('Hygiene Data'!E186)))</f>
        <v/>
      </c>
      <c r="DU192" s="353" t="str">
        <f ca="1">+IF(OFFSET('Hygiene Data'!$F$11,0,10*ROW('Hygiene Data'!F186))="","",OFFSET('Hygiene Data'!$F$11,0,10*ROW('Hygiene Data'!F186)))</f>
        <v/>
      </c>
      <c r="DV192" s="353" t="str">
        <f ca="1">+IF(OFFSET('Hygiene Data'!$F$12,0,10*ROW('Hygiene Data'!F186))="","",OFFSET('Hygiene Data'!$F$12,0,10*ROW('Hygiene Data'!F186)))</f>
        <v/>
      </c>
      <c r="DW192" s="353" t="str">
        <f ca="1">+IF(OFFSET('Hygiene Data'!$F$13,0,10*ROW('Hygiene Data'!F186))="","",OFFSET('Hygiene Data'!$F$13,0,10*ROW('Hygiene Data'!F186)))</f>
        <v/>
      </c>
      <c r="DX192" s="353" t="str">
        <f ca="1">+IF(OFFSET('Hygiene Data'!$G$11,0,10*ROW('Hygiene Data'!G186))="","",OFFSET('Hygiene Data'!$G$11,0,10*ROW('Hygiene Data'!G186)))</f>
        <v/>
      </c>
      <c r="DY192" s="353" t="str">
        <f ca="1">+IF(OFFSET('Hygiene Data'!$G$12,0,10*ROW('Hygiene Data'!G186))="","",OFFSET('Hygiene Data'!$G$12,0,10*ROW('Hygiene Data'!G186)))</f>
        <v/>
      </c>
      <c r="DZ192" s="353" t="str">
        <f ca="1">+IF(OFFSET('Hygiene Data'!$G$13,0,10*ROW('Hygiene Data'!G186))="","",OFFSET('Hygiene Data'!$G$13,0,10*ROW('Hygiene Data'!G186)))</f>
        <v/>
      </c>
      <c r="EA192" s="353" t="str">
        <f ca="1">+IF(OFFSET('Hygiene Data'!$H$11,0,10*ROW('Hygiene Data'!H186))="","",OFFSET('Hygiene Data'!$H$11,0,10*ROW('Hygiene Data'!H186)))</f>
        <v/>
      </c>
      <c r="EB192" s="353" t="str">
        <f ca="1">+IF(OFFSET('Hygiene Data'!$H$12,0,10*ROW('Hygiene Data'!H186))="","",OFFSET('Hygiene Data'!$H$12,0,10*ROW('Hygiene Data'!H186)))</f>
        <v/>
      </c>
      <c r="EC192" s="353" t="str">
        <f ca="1">+IF(OFFSET('Hygiene Data'!$H$13,0,10*ROW('Hygiene Data'!H186))="","",OFFSET('Hygiene Data'!$H$13,0,10*ROW('Hygiene Data'!H186)))</f>
        <v/>
      </c>
      <c r="ED192" s="353" t="str">
        <f ca="1">+IF(OFFSET('Hygiene Data'!$I$11,0,10*ROW('Hygiene Data'!I186))="","",OFFSET('Hygiene Data'!$I$11,0,10*ROW('Hygiene Data'!I186)))</f>
        <v/>
      </c>
      <c r="EE192" s="353" t="str">
        <f ca="1">+IF(OFFSET('Hygiene Data'!$I$12,0,10*ROW('Hygiene Data'!I186))="","",OFFSET('Hygiene Data'!$I$12,0,10*ROW('Hygiene Data'!I186)))</f>
        <v/>
      </c>
      <c r="EF192" s="353" t="str">
        <f ca="1">+IF(OFFSET('Hygiene Data'!$I$13,0,10*ROW('Hygiene Data'!I186))="","",OFFSET('Hygiene Data'!$I$13,0,10*ROW('Hygiene Data'!I186)))</f>
        <v/>
      </c>
    </row>
    <row r="193" spans="1:136" x14ac:dyDescent="0.25">
      <c r="A193" s="462" t="str">
        <f ca="1">+IF(OFFSET('Water Data'!$B$2,0,10*ROW('Water Data'!E187))="","",OFFSET('Water Data'!$B$2,0,10*ROW('Water Data'!E187)))</f>
        <v/>
      </c>
      <c r="B193" s="46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89" t="str">
        <f t="shared" ca="1" si="2"/>
        <v/>
      </c>
      <c r="D193" s="49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6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3" t="str">
        <f ca="1">+IF(OFFSET('Water Data'!$D$27,0,10*ROW('Water Data'!D187))="","",OFFSET('Water Data'!$D$27,0,10*ROW('Water Data'!D187)))</f>
        <v/>
      </c>
      <c r="BT193" s="353" t="str">
        <f ca="1">+IF(OFFSET('Water Data'!$D$28,0,10*ROW('Water Data'!D187))="","",OFFSET('Water Data'!$D$28,0,10*ROW('Water Data'!D187)))</f>
        <v/>
      </c>
      <c r="BU193" s="353" t="str">
        <f ca="1">+IF(OFFSET('Water Data'!$D$29,0,10*ROW('Water Data'!D187))="","",OFFSET('Water Data'!$D$29,0,10*ROW('Water Data'!D187)))</f>
        <v/>
      </c>
      <c r="BV193" s="353" t="str">
        <f ca="1">+IF(OFFSET('Water Data'!$E$27,0,10*ROW('Water Data'!E187))="","",OFFSET('Water Data'!$E$27,0,10*ROW('Water Data'!E187)))</f>
        <v/>
      </c>
      <c r="BW193" s="353" t="str">
        <f ca="1">+IF(OFFSET('Water Data'!$E$28,0,10*ROW('Water Data'!E187))="","",OFFSET('Water Data'!$E$28,0,10*ROW('Water Data'!E187)))</f>
        <v/>
      </c>
      <c r="BX193" s="353" t="str">
        <f ca="1">+IF(OFFSET('Water Data'!$E$29,0,10*ROW('Water Data'!E187))="","",OFFSET('Water Data'!$E$29,0,10*ROW('Water Data'!E187)))</f>
        <v/>
      </c>
      <c r="BY193" s="353" t="str">
        <f ca="1">+IF(OFFSET('Water Data'!$F$27,0,10*ROW('Water Data'!F187))="","",OFFSET('Water Data'!$F$27,0,10*ROW('Water Data'!F187)))</f>
        <v/>
      </c>
      <c r="BZ193" s="353" t="str">
        <f ca="1">+IF(OFFSET('Water Data'!$F$28,0,10*ROW('Water Data'!F187))="","",OFFSET('Water Data'!$F$28,0,10*ROW('Water Data'!F187)))</f>
        <v/>
      </c>
      <c r="CA193" s="353" t="str">
        <f ca="1">+IF(OFFSET('Water Data'!$F$29,0,10*ROW('Water Data'!F187))="","",OFFSET('Water Data'!$F$29,0,10*ROW('Water Data'!F187)))</f>
        <v/>
      </c>
      <c r="CB193" s="353" t="str">
        <f ca="1">+IF(OFFSET('Water Data'!$G$27,0,10*ROW('Water Data'!G187))="","",OFFSET('Water Data'!$G$27,0,10*ROW('Water Data'!G187)))</f>
        <v/>
      </c>
      <c r="CC193" s="353" t="str">
        <f ca="1">+IF(OFFSET('Water Data'!$G$28,0,10*ROW('Water Data'!G187))="","",OFFSET('Water Data'!$G$28,0,10*ROW('Water Data'!G187)))</f>
        <v/>
      </c>
      <c r="CD193" s="353" t="str">
        <f ca="1">+IF(OFFSET('Water Data'!$G$29,0,10*ROW('Water Data'!G187))="","",OFFSET('Water Data'!$G$29,0,10*ROW('Water Data'!G187)))</f>
        <v/>
      </c>
      <c r="CE193" s="353" t="str">
        <f ca="1">+IF(OFFSET('Water Data'!$H$27,0,10*ROW('Water Data'!H187))="","",OFFSET('Water Data'!$H$27,0,10*ROW('Water Data'!H187)))</f>
        <v/>
      </c>
      <c r="CF193" s="353" t="str">
        <f ca="1">+IF(OFFSET('Water Data'!$H$28,0,10*ROW('Water Data'!H187))="","",OFFSET('Water Data'!$H$28,0,10*ROW('Water Data'!H187)))</f>
        <v/>
      </c>
      <c r="CG193" s="353" t="str">
        <f ca="1">+IF(OFFSET('Water Data'!$H$29,0,10*ROW('Water Data'!H187))="","",OFFSET('Water Data'!$H$29,0,10*ROW('Water Data'!H187)))</f>
        <v/>
      </c>
      <c r="CH193" s="353" t="str">
        <f ca="1">+IF(OFFSET('Water Data'!$I$27,0,10*ROW('Water Data'!I187))="","",OFFSET('Water Data'!$I$27,0,10*ROW('Water Data'!I187)))</f>
        <v/>
      </c>
      <c r="CI193" s="353" t="str">
        <f ca="1">+IF(OFFSET('Water Data'!$I$28,0,10*ROW('Water Data'!I187))="","",OFFSET('Water Data'!$I$28,0,10*ROW('Water Data'!I187)))</f>
        <v/>
      </c>
      <c r="CJ193" s="353" t="str">
        <f ca="1">+IF(OFFSET('Water Data'!$I$29,0,10*ROW('Water Data'!I187))="","",OFFSET('Water Data'!$I$29,0,10*ROW('Water Data'!I187)))</f>
        <v/>
      </c>
      <c r="CK193" s="353" t="str">
        <f ca="1">+IF(OFFSET('Sanitation Data'!$D$28,0,10*ROW('Sanitation Data'!D187))="","",OFFSET('Sanitation Data'!$D$28,0,10*ROW('Sanitation Data'!D187)))</f>
        <v/>
      </c>
      <c r="CL193" s="353" t="str">
        <f ca="1">+IF(OFFSET('Sanitation Data'!$D$29,0,10*ROW('Sanitation Data'!D187))="","",OFFSET('Sanitation Data'!$D$29,0,10*ROW('Sanitation Data'!D187)))</f>
        <v/>
      </c>
      <c r="CM193" s="353" t="str">
        <f ca="1">+IF(OFFSET('Sanitation Data'!$D$30,0,10*ROW('Sanitation Data'!D187))="","",OFFSET('Sanitation Data'!$D$30,0,10*ROW('Sanitation Data'!D187)))</f>
        <v/>
      </c>
      <c r="CN193" s="353" t="str">
        <f ca="1">+IF(OFFSET('Sanitation Data'!$D$31,0,10*ROW('Sanitation Data'!D187))="","",OFFSET('Sanitation Data'!$D$31,0,10*ROW('Sanitation Data'!D187)))</f>
        <v/>
      </c>
      <c r="CO193" s="353" t="str">
        <f ca="1">+IF(OFFSET('Sanitation Data'!$D$32,0,10*ROW('Sanitation Data'!D187))="","",OFFSET('Sanitation Data'!$D$32,0,10*ROW('Sanitation Data'!D187)))</f>
        <v/>
      </c>
      <c r="CP193" s="353" t="str">
        <f ca="1">+IF(OFFSET('Sanitation Data'!$E$28,0,10*ROW('Sanitation Data'!E187))="","",OFFSET('Sanitation Data'!$E$28,0,10*ROW('Sanitation Data'!E187)))</f>
        <v/>
      </c>
      <c r="CQ193" s="353" t="str">
        <f ca="1">+IF(OFFSET('Sanitation Data'!$E$29,0,10*ROW('Sanitation Data'!E187))="","",OFFSET('Sanitation Data'!$E$29,0,10*ROW('Sanitation Data'!E187)))</f>
        <v/>
      </c>
      <c r="CR193" s="353" t="str">
        <f ca="1">+IF(OFFSET('Sanitation Data'!$E$30,0,10*ROW('Sanitation Data'!E187))="","",OFFSET('Sanitation Data'!$E$30,0,10*ROW('Sanitation Data'!E187)))</f>
        <v/>
      </c>
      <c r="CS193" s="353" t="str">
        <f ca="1">+IF(OFFSET('Sanitation Data'!$E$31,0,10*ROW('Sanitation Data'!E187))="","",OFFSET('Sanitation Data'!$E$31,0,10*ROW('Sanitation Data'!E187)))</f>
        <v/>
      </c>
      <c r="CT193" s="353" t="str">
        <f ca="1">+IF(OFFSET('Sanitation Data'!$E$32,0,10*ROW('Sanitation Data'!E187))="","",OFFSET('Sanitation Data'!$E$32,0,10*ROW('Sanitation Data'!E187)))</f>
        <v/>
      </c>
      <c r="CU193" s="353" t="str">
        <f ca="1">+IF(OFFSET('Sanitation Data'!$F$28,0,10*ROW('Sanitation Data'!F187))="","",OFFSET('Sanitation Data'!$F$28,0,10*ROW('Sanitation Data'!F187)))</f>
        <v/>
      </c>
      <c r="CV193" s="353" t="str">
        <f ca="1">+IF(OFFSET('Sanitation Data'!$F$29,0,10*ROW('Sanitation Data'!F187))="","",OFFSET('Sanitation Data'!$F$29,0,10*ROW('Sanitation Data'!F187)))</f>
        <v/>
      </c>
      <c r="CW193" s="353" t="str">
        <f ca="1">+IF(OFFSET('Sanitation Data'!$F$30,0,10*ROW('Sanitation Data'!F187))="","",OFFSET('Sanitation Data'!$F$30,0,10*ROW('Sanitation Data'!F187)))</f>
        <v/>
      </c>
      <c r="CX193" s="353" t="str">
        <f ca="1">+IF(OFFSET('Sanitation Data'!$F$31,0,10*ROW('Sanitation Data'!F187))="","",OFFSET('Sanitation Data'!$F$31,0,10*ROW('Sanitation Data'!F187)))</f>
        <v/>
      </c>
      <c r="CY193" s="353" t="str">
        <f ca="1">+IF(OFFSET('Sanitation Data'!$F$32,0,10*ROW('Sanitation Data'!F187))="","",OFFSET('Sanitation Data'!$F$32,0,10*ROW('Sanitation Data'!F187)))</f>
        <v/>
      </c>
      <c r="CZ193" s="353" t="str">
        <f ca="1">+IF(OFFSET('Sanitation Data'!$G$28,0,10*ROW('Sanitation Data'!G187))="","",OFFSET('Sanitation Data'!$G$28,0,10*ROW('Sanitation Data'!G187)))</f>
        <v/>
      </c>
      <c r="DA193" s="353" t="str">
        <f ca="1">+IF(OFFSET('Sanitation Data'!$G$29,0,10*ROW('Sanitation Data'!G187))="","",OFFSET('Sanitation Data'!$G$29,0,10*ROW('Sanitation Data'!G187)))</f>
        <v/>
      </c>
      <c r="DB193" s="353" t="str">
        <f ca="1">+IF(OFFSET('Sanitation Data'!$G$30,0,10*ROW('Sanitation Data'!G187))="","",OFFSET('Sanitation Data'!$G$30,0,10*ROW('Sanitation Data'!G187)))</f>
        <v/>
      </c>
      <c r="DC193" s="353" t="str">
        <f ca="1">+IF(OFFSET('Sanitation Data'!$G$31,0,10*ROW('Sanitation Data'!G187))="","",OFFSET('Sanitation Data'!$G$31,0,10*ROW('Sanitation Data'!G187)))</f>
        <v/>
      </c>
      <c r="DD193" s="353" t="str">
        <f ca="1">+IF(OFFSET('Sanitation Data'!$G$32,0,10*ROW('Sanitation Data'!G187))="","",OFFSET('Sanitation Data'!$G$32,0,10*ROW('Sanitation Data'!G187)))</f>
        <v/>
      </c>
      <c r="DE193" s="353" t="str">
        <f ca="1">+IF(OFFSET('Sanitation Data'!$H$28,0,10*ROW('Sanitation Data'!H187))="","",OFFSET('Sanitation Data'!$H$28,0,10*ROW('Sanitation Data'!H187)))</f>
        <v/>
      </c>
      <c r="DF193" s="353" t="str">
        <f ca="1">+IF(OFFSET('Sanitation Data'!$H$29,0,10*ROW('Sanitation Data'!H187))="","",OFFSET('Sanitation Data'!$H$29,0,10*ROW('Sanitation Data'!H187)))</f>
        <v/>
      </c>
      <c r="DG193" s="353" t="str">
        <f ca="1">+IF(OFFSET('Sanitation Data'!$H$30,0,10*ROW('Sanitation Data'!H187))="","",OFFSET('Sanitation Data'!$H$30,0,10*ROW('Sanitation Data'!H187)))</f>
        <v/>
      </c>
      <c r="DH193" s="353" t="str">
        <f ca="1">+IF(OFFSET('Sanitation Data'!$H$31,0,10*ROW('Sanitation Data'!H187))="","",OFFSET('Sanitation Data'!$H$31,0,10*ROW('Sanitation Data'!H187)))</f>
        <v/>
      </c>
      <c r="DI193" s="353" t="str">
        <f ca="1">+IF(OFFSET('Sanitation Data'!$H$32,0,10*ROW('Sanitation Data'!H187))="","",OFFSET('Sanitation Data'!$H$32,0,10*ROW('Sanitation Data'!H187)))</f>
        <v/>
      </c>
      <c r="DJ193" s="353" t="str">
        <f ca="1">+IF(OFFSET('Sanitation Data'!$I$28,0,10*ROW('Sanitation Data'!I187))="","",OFFSET('Sanitation Data'!$I$28,0,10*ROW('Sanitation Data'!I187)))</f>
        <v/>
      </c>
      <c r="DK193" s="353" t="str">
        <f ca="1">+IF(OFFSET('Sanitation Data'!$I$29,0,10*ROW('Sanitation Data'!I187))="","",OFFSET('Sanitation Data'!$I$29,0,10*ROW('Sanitation Data'!I187)))</f>
        <v/>
      </c>
      <c r="DL193" s="353" t="str">
        <f ca="1">+IF(OFFSET('Sanitation Data'!$I$30,0,10*ROW('Sanitation Data'!I187))="","",OFFSET('Sanitation Data'!$I$30,0,10*ROW('Sanitation Data'!I187)))</f>
        <v/>
      </c>
      <c r="DM193" s="353" t="str">
        <f ca="1">+IF(OFFSET('Sanitation Data'!$I$31,0,10*ROW('Sanitation Data'!I187))="","",OFFSET('Sanitation Data'!$I$31,0,10*ROW('Sanitation Data'!I187)))</f>
        <v/>
      </c>
      <c r="DN193" s="353" t="str">
        <f ca="1">+IF(OFFSET('Sanitation Data'!$I$32,0,10*ROW('Sanitation Data'!I187))="","",OFFSET('Sanitation Data'!$I$32,0,10*ROW('Sanitation Data'!I187)))</f>
        <v/>
      </c>
      <c r="DO193" s="353" t="str">
        <f ca="1">+IF(OFFSET('Hygiene Data'!$D$11,0,10*ROW('Hygiene Data'!D187))="","",OFFSET('Hygiene Data'!$D$11,0,10*ROW('Hygiene Data'!D187)))</f>
        <v/>
      </c>
      <c r="DP193" s="353" t="str">
        <f ca="1">+IF(OFFSET('Hygiene Data'!$D$12,0,10*ROW('Hygiene Data'!D187))="","",OFFSET('Hygiene Data'!$D$12,0,10*ROW('Hygiene Data'!D187)))</f>
        <v/>
      </c>
      <c r="DQ193" s="353" t="str">
        <f ca="1">+IF(OFFSET('Hygiene Data'!$D$13,0,10*ROW('Hygiene Data'!D187))="","",OFFSET('Hygiene Data'!$D$13,0,10*ROW('Hygiene Data'!D187)))</f>
        <v/>
      </c>
      <c r="DR193" s="353" t="str">
        <f ca="1">+IF(OFFSET('Hygiene Data'!$E$11,0,10*ROW('Hygiene Data'!E187))="","",OFFSET('Hygiene Data'!$E$11,0,10*ROW('Hygiene Data'!E187)))</f>
        <v/>
      </c>
      <c r="DS193" s="353" t="str">
        <f ca="1">+IF(OFFSET('Hygiene Data'!$E$12,0,10*ROW('Hygiene Data'!E187))="","",OFFSET('Hygiene Data'!$E$12,0,10*ROW('Hygiene Data'!E187)))</f>
        <v/>
      </c>
      <c r="DT193" s="353" t="str">
        <f ca="1">+IF(OFFSET('Hygiene Data'!$E$13,0,10*ROW('Hygiene Data'!E187))="","",OFFSET('Hygiene Data'!$E$13,0,10*ROW('Hygiene Data'!E187)))</f>
        <v/>
      </c>
      <c r="DU193" s="353" t="str">
        <f ca="1">+IF(OFFSET('Hygiene Data'!$F$11,0,10*ROW('Hygiene Data'!F187))="","",OFFSET('Hygiene Data'!$F$11,0,10*ROW('Hygiene Data'!F187)))</f>
        <v/>
      </c>
      <c r="DV193" s="353" t="str">
        <f ca="1">+IF(OFFSET('Hygiene Data'!$F$12,0,10*ROW('Hygiene Data'!F187))="","",OFFSET('Hygiene Data'!$F$12,0,10*ROW('Hygiene Data'!F187)))</f>
        <v/>
      </c>
      <c r="DW193" s="353" t="str">
        <f ca="1">+IF(OFFSET('Hygiene Data'!$F$13,0,10*ROW('Hygiene Data'!F187))="","",OFFSET('Hygiene Data'!$F$13,0,10*ROW('Hygiene Data'!F187)))</f>
        <v/>
      </c>
      <c r="DX193" s="353" t="str">
        <f ca="1">+IF(OFFSET('Hygiene Data'!$G$11,0,10*ROW('Hygiene Data'!G187))="","",OFFSET('Hygiene Data'!$G$11,0,10*ROW('Hygiene Data'!G187)))</f>
        <v/>
      </c>
      <c r="DY193" s="353" t="str">
        <f ca="1">+IF(OFFSET('Hygiene Data'!$G$12,0,10*ROW('Hygiene Data'!G187))="","",OFFSET('Hygiene Data'!$G$12,0,10*ROW('Hygiene Data'!G187)))</f>
        <v/>
      </c>
      <c r="DZ193" s="353" t="str">
        <f ca="1">+IF(OFFSET('Hygiene Data'!$G$13,0,10*ROW('Hygiene Data'!G187))="","",OFFSET('Hygiene Data'!$G$13,0,10*ROW('Hygiene Data'!G187)))</f>
        <v/>
      </c>
      <c r="EA193" s="353" t="str">
        <f ca="1">+IF(OFFSET('Hygiene Data'!$H$11,0,10*ROW('Hygiene Data'!H187))="","",OFFSET('Hygiene Data'!$H$11,0,10*ROW('Hygiene Data'!H187)))</f>
        <v/>
      </c>
      <c r="EB193" s="353" t="str">
        <f ca="1">+IF(OFFSET('Hygiene Data'!$H$12,0,10*ROW('Hygiene Data'!H187))="","",OFFSET('Hygiene Data'!$H$12,0,10*ROW('Hygiene Data'!H187)))</f>
        <v/>
      </c>
      <c r="EC193" s="353" t="str">
        <f ca="1">+IF(OFFSET('Hygiene Data'!$H$13,0,10*ROW('Hygiene Data'!H187))="","",OFFSET('Hygiene Data'!$H$13,0,10*ROW('Hygiene Data'!H187)))</f>
        <v/>
      </c>
      <c r="ED193" s="353" t="str">
        <f ca="1">+IF(OFFSET('Hygiene Data'!$I$11,0,10*ROW('Hygiene Data'!I187))="","",OFFSET('Hygiene Data'!$I$11,0,10*ROW('Hygiene Data'!I187)))</f>
        <v/>
      </c>
      <c r="EE193" s="353" t="str">
        <f ca="1">+IF(OFFSET('Hygiene Data'!$I$12,0,10*ROW('Hygiene Data'!I187))="","",OFFSET('Hygiene Data'!$I$12,0,10*ROW('Hygiene Data'!I187)))</f>
        <v/>
      </c>
      <c r="EF193" s="353" t="str">
        <f ca="1">+IF(OFFSET('Hygiene Data'!$I$13,0,10*ROW('Hygiene Data'!I187))="","",OFFSET('Hygiene Data'!$I$13,0,10*ROW('Hygiene Data'!I187)))</f>
        <v/>
      </c>
    </row>
    <row r="194" spans="1:136" x14ac:dyDescent="0.25">
      <c r="A194" s="462" t="str">
        <f ca="1">+IF(OFFSET('Water Data'!$B$2,0,10*ROW('Water Data'!E188))="","",OFFSET('Water Data'!$B$2,0,10*ROW('Water Data'!E188)))</f>
        <v/>
      </c>
      <c r="B194" s="46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89" t="str">
        <f t="shared" ca="1" si="2"/>
        <v/>
      </c>
      <c r="D194" s="49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6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3" t="str">
        <f ca="1">+IF(OFFSET('Water Data'!$D$27,0,10*ROW('Water Data'!D188))="","",OFFSET('Water Data'!$D$27,0,10*ROW('Water Data'!D188)))</f>
        <v/>
      </c>
      <c r="BT194" s="353" t="str">
        <f ca="1">+IF(OFFSET('Water Data'!$D$28,0,10*ROW('Water Data'!D188))="","",OFFSET('Water Data'!$D$28,0,10*ROW('Water Data'!D188)))</f>
        <v/>
      </c>
      <c r="BU194" s="353" t="str">
        <f ca="1">+IF(OFFSET('Water Data'!$D$29,0,10*ROW('Water Data'!D188))="","",OFFSET('Water Data'!$D$29,0,10*ROW('Water Data'!D188)))</f>
        <v/>
      </c>
      <c r="BV194" s="353" t="str">
        <f ca="1">+IF(OFFSET('Water Data'!$E$27,0,10*ROW('Water Data'!E188))="","",OFFSET('Water Data'!$E$27,0,10*ROW('Water Data'!E188)))</f>
        <v/>
      </c>
      <c r="BW194" s="353" t="str">
        <f ca="1">+IF(OFFSET('Water Data'!$E$28,0,10*ROW('Water Data'!E188))="","",OFFSET('Water Data'!$E$28,0,10*ROW('Water Data'!E188)))</f>
        <v/>
      </c>
      <c r="BX194" s="353" t="str">
        <f ca="1">+IF(OFFSET('Water Data'!$E$29,0,10*ROW('Water Data'!E188))="","",OFFSET('Water Data'!$E$29,0,10*ROW('Water Data'!E188)))</f>
        <v/>
      </c>
      <c r="BY194" s="353" t="str">
        <f ca="1">+IF(OFFSET('Water Data'!$F$27,0,10*ROW('Water Data'!F188))="","",OFFSET('Water Data'!$F$27,0,10*ROW('Water Data'!F188)))</f>
        <v/>
      </c>
      <c r="BZ194" s="353" t="str">
        <f ca="1">+IF(OFFSET('Water Data'!$F$28,0,10*ROW('Water Data'!F188))="","",OFFSET('Water Data'!$F$28,0,10*ROW('Water Data'!F188)))</f>
        <v/>
      </c>
      <c r="CA194" s="353" t="str">
        <f ca="1">+IF(OFFSET('Water Data'!$F$29,0,10*ROW('Water Data'!F188))="","",OFFSET('Water Data'!$F$29,0,10*ROW('Water Data'!F188)))</f>
        <v/>
      </c>
      <c r="CB194" s="353" t="str">
        <f ca="1">+IF(OFFSET('Water Data'!$G$27,0,10*ROW('Water Data'!G188))="","",OFFSET('Water Data'!$G$27,0,10*ROW('Water Data'!G188)))</f>
        <v/>
      </c>
      <c r="CC194" s="353" t="str">
        <f ca="1">+IF(OFFSET('Water Data'!$G$28,0,10*ROW('Water Data'!G188))="","",OFFSET('Water Data'!$G$28,0,10*ROW('Water Data'!G188)))</f>
        <v/>
      </c>
      <c r="CD194" s="353" t="str">
        <f ca="1">+IF(OFFSET('Water Data'!$G$29,0,10*ROW('Water Data'!G188))="","",OFFSET('Water Data'!$G$29,0,10*ROW('Water Data'!G188)))</f>
        <v/>
      </c>
      <c r="CE194" s="353" t="str">
        <f ca="1">+IF(OFFSET('Water Data'!$H$27,0,10*ROW('Water Data'!H188))="","",OFFSET('Water Data'!$H$27,0,10*ROW('Water Data'!H188)))</f>
        <v/>
      </c>
      <c r="CF194" s="353" t="str">
        <f ca="1">+IF(OFFSET('Water Data'!$H$28,0,10*ROW('Water Data'!H188))="","",OFFSET('Water Data'!$H$28,0,10*ROW('Water Data'!H188)))</f>
        <v/>
      </c>
      <c r="CG194" s="353" t="str">
        <f ca="1">+IF(OFFSET('Water Data'!$H$29,0,10*ROW('Water Data'!H188))="","",OFFSET('Water Data'!$H$29,0,10*ROW('Water Data'!H188)))</f>
        <v/>
      </c>
      <c r="CH194" s="353" t="str">
        <f ca="1">+IF(OFFSET('Water Data'!$I$27,0,10*ROW('Water Data'!I188))="","",OFFSET('Water Data'!$I$27,0,10*ROW('Water Data'!I188)))</f>
        <v/>
      </c>
      <c r="CI194" s="353" t="str">
        <f ca="1">+IF(OFFSET('Water Data'!$I$28,0,10*ROW('Water Data'!I188))="","",OFFSET('Water Data'!$I$28,0,10*ROW('Water Data'!I188)))</f>
        <v/>
      </c>
      <c r="CJ194" s="353" t="str">
        <f ca="1">+IF(OFFSET('Water Data'!$I$29,0,10*ROW('Water Data'!I188))="","",OFFSET('Water Data'!$I$29,0,10*ROW('Water Data'!I188)))</f>
        <v/>
      </c>
      <c r="CK194" s="353" t="str">
        <f ca="1">+IF(OFFSET('Sanitation Data'!$D$28,0,10*ROW('Sanitation Data'!D188))="","",OFFSET('Sanitation Data'!$D$28,0,10*ROW('Sanitation Data'!D188)))</f>
        <v/>
      </c>
      <c r="CL194" s="353" t="str">
        <f ca="1">+IF(OFFSET('Sanitation Data'!$D$29,0,10*ROW('Sanitation Data'!D188))="","",OFFSET('Sanitation Data'!$D$29,0,10*ROW('Sanitation Data'!D188)))</f>
        <v/>
      </c>
      <c r="CM194" s="353" t="str">
        <f ca="1">+IF(OFFSET('Sanitation Data'!$D$30,0,10*ROW('Sanitation Data'!D188))="","",OFFSET('Sanitation Data'!$D$30,0,10*ROW('Sanitation Data'!D188)))</f>
        <v/>
      </c>
      <c r="CN194" s="353" t="str">
        <f ca="1">+IF(OFFSET('Sanitation Data'!$D$31,0,10*ROW('Sanitation Data'!D188))="","",OFFSET('Sanitation Data'!$D$31,0,10*ROW('Sanitation Data'!D188)))</f>
        <v/>
      </c>
      <c r="CO194" s="353" t="str">
        <f ca="1">+IF(OFFSET('Sanitation Data'!$D$32,0,10*ROW('Sanitation Data'!D188))="","",OFFSET('Sanitation Data'!$D$32,0,10*ROW('Sanitation Data'!D188)))</f>
        <v/>
      </c>
      <c r="CP194" s="353" t="str">
        <f ca="1">+IF(OFFSET('Sanitation Data'!$E$28,0,10*ROW('Sanitation Data'!E188))="","",OFFSET('Sanitation Data'!$E$28,0,10*ROW('Sanitation Data'!E188)))</f>
        <v/>
      </c>
      <c r="CQ194" s="353" t="str">
        <f ca="1">+IF(OFFSET('Sanitation Data'!$E$29,0,10*ROW('Sanitation Data'!E188))="","",OFFSET('Sanitation Data'!$E$29,0,10*ROW('Sanitation Data'!E188)))</f>
        <v/>
      </c>
      <c r="CR194" s="353" t="str">
        <f ca="1">+IF(OFFSET('Sanitation Data'!$E$30,0,10*ROW('Sanitation Data'!E188))="","",OFFSET('Sanitation Data'!$E$30,0,10*ROW('Sanitation Data'!E188)))</f>
        <v/>
      </c>
      <c r="CS194" s="353" t="str">
        <f ca="1">+IF(OFFSET('Sanitation Data'!$E$31,0,10*ROW('Sanitation Data'!E188))="","",OFFSET('Sanitation Data'!$E$31,0,10*ROW('Sanitation Data'!E188)))</f>
        <v/>
      </c>
      <c r="CT194" s="353" t="str">
        <f ca="1">+IF(OFFSET('Sanitation Data'!$E$32,0,10*ROW('Sanitation Data'!E188))="","",OFFSET('Sanitation Data'!$E$32,0,10*ROW('Sanitation Data'!E188)))</f>
        <v/>
      </c>
      <c r="CU194" s="353" t="str">
        <f ca="1">+IF(OFFSET('Sanitation Data'!$F$28,0,10*ROW('Sanitation Data'!F188))="","",OFFSET('Sanitation Data'!$F$28,0,10*ROW('Sanitation Data'!F188)))</f>
        <v/>
      </c>
      <c r="CV194" s="353" t="str">
        <f ca="1">+IF(OFFSET('Sanitation Data'!$F$29,0,10*ROW('Sanitation Data'!F188))="","",OFFSET('Sanitation Data'!$F$29,0,10*ROW('Sanitation Data'!F188)))</f>
        <v/>
      </c>
      <c r="CW194" s="353" t="str">
        <f ca="1">+IF(OFFSET('Sanitation Data'!$F$30,0,10*ROW('Sanitation Data'!F188))="","",OFFSET('Sanitation Data'!$F$30,0,10*ROW('Sanitation Data'!F188)))</f>
        <v/>
      </c>
      <c r="CX194" s="353" t="str">
        <f ca="1">+IF(OFFSET('Sanitation Data'!$F$31,0,10*ROW('Sanitation Data'!F188))="","",OFFSET('Sanitation Data'!$F$31,0,10*ROW('Sanitation Data'!F188)))</f>
        <v/>
      </c>
      <c r="CY194" s="353" t="str">
        <f ca="1">+IF(OFFSET('Sanitation Data'!$F$32,0,10*ROW('Sanitation Data'!F188))="","",OFFSET('Sanitation Data'!$F$32,0,10*ROW('Sanitation Data'!F188)))</f>
        <v/>
      </c>
      <c r="CZ194" s="353" t="str">
        <f ca="1">+IF(OFFSET('Sanitation Data'!$G$28,0,10*ROW('Sanitation Data'!G188))="","",OFFSET('Sanitation Data'!$G$28,0,10*ROW('Sanitation Data'!G188)))</f>
        <v/>
      </c>
      <c r="DA194" s="353" t="str">
        <f ca="1">+IF(OFFSET('Sanitation Data'!$G$29,0,10*ROW('Sanitation Data'!G188))="","",OFFSET('Sanitation Data'!$G$29,0,10*ROW('Sanitation Data'!G188)))</f>
        <v/>
      </c>
      <c r="DB194" s="353" t="str">
        <f ca="1">+IF(OFFSET('Sanitation Data'!$G$30,0,10*ROW('Sanitation Data'!G188))="","",OFFSET('Sanitation Data'!$G$30,0,10*ROW('Sanitation Data'!G188)))</f>
        <v/>
      </c>
      <c r="DC194" s="353" t="str">
        <f ca="1">+IF(OFFSET('Sanitation Data'!$G$31,0,10*ROW('Sanitation Data'!G188))="","",OFFSET('Sanitation Data'!$G$31,0,10*ROW('Sanitation Data'!G188)))</f>
        <v/>
      </c>
      <c r="DD194" s="353" t="str">
        <f ca="1">+IF(OFFSET('Sanitation Data'!$G$32,0,10*ROW('Sanitation Data'!G188))="","",OFFSET('Sanitation Data'!$G$32,0,10*ROW('Sanitation Data'!G188)))</f>
        <v/>
      </c>
      <c r="DE194" s="353" t="str">
        <f ca="1">+IF(OFFSET('Sanitation Data'!$H$28,0,10*ROW('Sanitation Data'!H188))="","",OFFSET('Sanitation Data'!$H$28,0,10*ROW('Sanitation Data'!H188)))</f>
        <v/>
      </c>
      <c r="DF194" s="353" t="str">
        <f ca="1">+IF(OFFSET('Sanitation Data'!$H$29,0,10*ROW('Sanitation Data'!H188))="","",OFFSET('Sanitation Data'!$H$29,0,10*ROW('Sanitation Data'!H188)))</f>
        <v/>
      </c>
      <c r="DG194" s="353" t="str">
        <f ca="1">+IF(OFFSET('Sanitation Data'!$H$30,0,10*ROW('Sanitation Data'!H188))="","",OFFSET('Sanitation Data'!$H$30,0,10*ROW('Sanitation Data'!H188)))</f>
        <v/>
      </c>
      <c r="DH194" s="353" t="str">
        <f ca="1">+IF(OFFSET('Sanitation Data'!$H$31,0,10*ROW('Sanitation Data'!H188))="","",OFFSET('Sanitation Data'!$H$31,0,10*ROW('Sanitation Data'!H188)))</f>
        <v/>
      </c>
      <c r="DI194" s="353" t="str">
        <f ca="1">+IF(OFFSET('Sanitation Data'!$H$32,0,10*ROW('Sanitation Data'!H188))="","",OFFSET('Sanitation Data'!$H$32,0,10*ROW('Sanitation Data'!H188)))</f>
        <v/>
      </c>
      <c r="DJ194" s="353" t="str">
        <f ca="1">+IF(OFFSET('Sanitation Data'!$I$28,0,10*ROW('Sanitation Data'!I188))="","",OFFSET('Sanitation Data'!$I$28,0,10*ROW('Sanitation Data'!I188)))</f>
        <v/>
      </c>
      <c r="DK194" s="353" t="str">
        <f ca="1">+IF(OFFSET('Sanitation Data'!$I$29,0,10*ROW('Sanitation Data'!I188))="","",OFFSET('Sanitation Data'!$I$29,0,10*ROW('Sanitation Data'!I188)))</f>
        <v/>
      </c>
      <c r="DL194" s="353" t="str">
        <f ca="1">+IF(OFFSET('Sanitation Data'!$I$30,0,10*ROW('Sanitation Data'!I188))="","",OFFSET('Sanitation Data'!$I$30,0,10*ROW('Sanitation Data'!I188)))</f>
        <v/>
      </c>
      <c r="DM194" s="353" t="str">
        <f ca="1">+IF(OFFSET('Sanitation Data'!$I$31,0,10*ROW('Sanitation Data'!I188))="","",OFFSET('Sanitation Data'!$I$31,0,10*ROW('Sanitation Data'!I188)))</f>
        <v/>
      </c>
      <c r="DN194" s="353" t="str">
        <f ca="1">+IF(OFFSET('Sanitation Data'!$I$32,0,10*ROW('Sanitation Data'!I188))="","",OFFSET('Sanitation Data'!$I$32,0,10*ROW('Sanitation Data'!I188)))</f>
        <v/>
      </c>
      <c r="DO194" s="353" t="str">
        <f ca="1">+IF(OFFSET('Hygiene Data'!$D$11,0,10*ROW('Hygiene Data'!D188))="","",OFFSET('Hygiene Data'!$D$11,0,10*ROW('Hygiene Data'!D188)))</f>
        <v/>
      </c>
      <c r="DP194" s="353" t="str">
        <f ca="1">+IF(OFFSET('Hygiene Data'!$D$12,0,10*ROW('Hygiene Data'!D188))="","",OFFSET('Hygiene Data'!$D$12,0,10*ROW('Hygiene Data'!D188)))</f>
        <v/>
      </c>
      <c r="DQ194" s="353" t="str">
        <f ca="1">+IF(OFFSET('Hygiene Data'!$D$13,0,10*ROW('Hygiene Data'!D188))="","",OFFSET('Hygiene Data'!$D$13,0,10*ROW('Hygiene Data'!D188)))</f>
        <v/>
      </c>
      <c r="DR194" s="353" t="str">
        <f ca="1">+IF(OFFSET('Hygiene Data'!$E$11,0,10*ROW('Hygiene Data'!E188))="","",OFFSET('Hygiene Data'!$E$11,0,10*ROW('Hygiene Data'!E188)))</f>
        <v/>
      </c>
      <c r="DS194" s="353" t="str">
        <f ca="1">+IF(OFFSET('Hygiene Data'!$E$12,0,10*ROW('Hygiene Data'!E188))="","",OFFSET('Hygiene Data'!$E$12,0,10*ROW('Hygiene Data'!E188)))</f>
        <v/>
      </c>
      <c r="DT194" s="353" t="str">
        <f ca="1">+IF(OFFSET('Hygiene Data'!$E$13,0,10*ROW('Hygiene Data'!E188))="","",OFFSET('Hygiene Data'!$E$13,0,10*ROW('Hygiene Data'!E188)))</f>
        <v/>
      </c>
      <c r="DU194" s="353" t="str">
        <f ca="1">+IF(OFFSET('Hygiene Data'!$F$11,0,10*ROW('Hygiene Data'!F188))="","",OFFSET('Hygiene Data'!$F$11,0,10*ROW('Hygiene Data'!F188)))</f>
        <v/>
      </c>
      <c r="DV194" s="353" t="str">
        <f ca="1">+IF(OFFSET('Hygiene Data'!$F$12,0,10*ROW('Hygiene Data'!F188))="","",OFFSET('Hygiene Data'!$F$12,0,10*ROW('Hygiene Data'!F188)))</f>
        <v/>
      </c>
      <c r="DW194" s="353" t="str">
        <f ca="1">+IF(OFFSET('Hygiene Data'!$F$13,0,10*ROW('Hygiene Data'!F188))="","",OFFSET('Hygiene Data'!$F$13,0,10*ROW('Hygiene Data'!F188)))</f>
        <v/>
      </c>
      <c r="DX194" s="353" t="str">
        <f ca="1">+IF(OFFSET('Hygiene Data'!$G$11,0,10*ROW('Hygiene Data'!G188))="","",OFFSET('Hygiene Data'!$G$11,0,10*ROW('Hygiene Data'!G188)))</f>
        <v/>
      </c>
      <c r="DY194" s="353" t="str">
        <f ca="1">+IF(OFFSET('Hygiene Data'!$G$12,0,10*ROW('Hygiene Data'!G188))="","",OFFSET('Hygiene Data'!$G$12,0,10*ROW('Hygiene Data'!G188)))</f>
        <v/>
      </c>
      <c r="DZ194" s="353" t="str">
        <f ca="1">+IF(OFFSET('Hygiene Data'!$G$13,0,10*ROW('Hygiene Data'!G188))="","",OFFSET('Hygiene Data'!$G$13,0,10*ROW('Hygiene Data'!G188)))</f>
        <v/>
      </c>
      <c r="EA194" s="353" t="str">
        <f ca="1">+IF(OFFSET('Hygiene Data'!$H$11,0,10*ROW('Hygiene Data'!H188))="","",OFFSET('Hygiene Data'!$H$11,0,10*ROW('Hygiene Data'!H188)))</f>
        <v/>
      </c>
      <c r="EB194" s="353" t="str">
        <f ca="1">+IF(OFFSET('Hygiene Data'!$H$12,0,10*ROW('Hygiene Data'!H188))="","",OFFSET('Hygiene Data'!$H$12,0,10*ROW('Hygiene Data'!H188)))</f>
        <v/>
      </c>
      <c r="EC194" s="353" t="str">
        <f ca="1">+IF(OFFSET('Hygiene Data'!$H$13,0,10*ROW('Hygiene Data'!H188))="","",OFFSET('Hygiene Data'!$H$13,0,10*ROW('Hygiene Data'!H188)))</f>
        <v/>
      </c>
      <c r="ED194" s="353" t="str">
        <f ca="1">+IF(OFFSET('Hygiene Data'!$I$11,0,10*ROW('Hygiene Data'!I188))="","",OFFSET('Hygiene Data'!$I$11,0,10*ROW('Hygiene Data'!I188)))</f>
        <v/>
      </c>
      <c r="EE194" s="353" t="str">
        <f ca="1">+IF(OFFSET('Hygiene Data'!$I$12,0,10*ROW('Hygiene Data'!I188))="","",OFFSET('Hygiene Data'!$I$12,0,10*ROW('Hygiene Data'!I188)))</f>
        <v/>
      </c>
      <c r="EF194" s="353" t="str">
        <f ca="1">+IF(OFFSET('Hygiene Data'!$I$13,0,10*ROW('Hygiene Data'!I188))="","",OFFSET('Hygiene Data'!$I$13,0,10*ROW('Hygiene Data'!I188)))</f>
        <v/>
      </c>
    </row>
    <row r="195" spans="1:136" x14ac:dyDescent="0.25">
      <c r="A195" s="462" t="str">
        <f ca="1">+IF(OFFSET('Water Data'!$B$2,0,10*ROW('Water Data'!E189))="","",OFFSET('Water Data'!$B$2,0,10*ROW('Water Data'!E189)))</f>
        <v/>
      </c>
      <c r="B195" s="46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89" t="str">
        <f t="shared" ca="1" si="2"/>
        <v/>
      </c>
      <c r="D195" s="49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6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3" t="str">
        <f ca="1">+IF(OFFSET('Water Data'!$D$27,0,10*ROW('Water Data'!D189))="","",OFFSET('Water Data'!$D$27,0,10*ROW('Water Data'!D189)))</f>
        <v/>
      </c>
      <c r="BT195" s="353" t="str">
        <f ca="1">+IF(OFFSET('Water Data'!$D$28,0,10*ROW('Water Data'!D189))="","",OFFSET('Water Data'!$D$28,0,10*ROW('Water Data'!D189)))</f>
        <v/>
      </c>
      <c r="BU195" s="353" t="str">
        <f ca="1">+IF(OFFSET('Water Data'!$D$29,0,10*ROW('Water Data'!D189))="","",OFFSET('Water Data'!$D$29,0,10*ROW('Water Data'!D189)))</f>
        <v/>
      </c>
      <c r="BV195" s="353" t="str">
        <f ca="1">+IF(OFFSET('Water Data'!$E$27,0,10*ROW('Water Data'!E189))="","",OFFSET('Water Data'!$E$27,0,10*ROW('Water Data'!E189)))</f>
        <v/>
      </c>
      <c r="BW195" s="353" t="str">
        <f ca="1">+IF(OFFSET('Water Data'!$E$28,0,10*ROW('Water Data'!E189))="","",OFFSET('Water Data'!$E$28,0,10*ROW('Water Data'!E189)))</f>
        <v/>
      </c>
      <c r="BX195" s="353" t="str">
        <f ca="1">+IF(OFFSET('Water Data'!$E$29,0,10*ROW('Water Data'!E189))="","",OFFSET('Water Data'!$E$29,0,10*ROW('Water Data'!E189)))</f>
        <v/>
      </c>
      <c r="BY195" s="353" t="str">
        <f ca="1">+IF(OFFSET('Water Data'!$F$27,0,10*ROW('Water Data'!F189))="","",OFFSET('Water Data'!$F$27,0,10*ROW('Water Data'!F189)))</f>
        <v/>
      </c>
      <c r="BZ195" s="353" t="str">
        <f ca="1">+IF(OFFSET('Water Data'!$F$28,0,10*ROW('Water Data'!F189))="","",OFFSET('Water Data'!$F$28,0,10*ROW('Water Data'!F189)))</f>
        <v/>
      </c>
      <c r="CA195" s="353" t="str">
        <f ca="1">+IF(OFFSET('Water Data'!$F$29,0,10*ROW('Water Data'!F189))="","",OFFSET('Water Data'!$F$29,0,10*ROW('Water Data'!F189)))</f>
        <v/>
      </c>
      <c r="CB195" s="353" t="str">
        <f ca="1">+IF(OFFSET('Water Data'!$G$27,0,10*ROW('Water Data'!G189))="","",OFFSET('Water Data'!$G$27,0,10*ROW('Water Data'!G189)))</f>
        <v/>
      </c>
      <c r="CC195" s="353" t="str">
        <f ca="1">+IF(OFFSET('Water Data'!$G$28,0,10*ROW('Water Data'!G189))="","",OFFSET('Water Data'!$G$28,0,10*ROW('Water Data'!G189)))</f>
        <v/>
      </c>
      <c r="CD195" s="353" t="str">
        <f ca="1">+IF(OFFSET('Water Data'!$G$29,0,10*ROW('Water Data'!G189))="","",OFFSET('Water Data'!$G$29,0,10*ROW('Water Data'!G189)))</f>
        <v/>
      </c>
      <c r="CE195" s="353" t="str">
        <f ca="1">+IF(OFFSET('Water Data'!$H$27,0,10*ROW('Water Data'!H189))="","",OFFSET('Water Data'!$H$27,0,10*ROW('Water Data'!H189)))</f>
        <v/>
      </c>
      <c r="CF195" s="353" t="str">
        <f ca="1">+IF(OFFSET('Water Data'!$H$28,0,10*ROW('Water Data'!H189))="","",OFFSET('Water Data'!$H$28,0,10*ROW('Water Data'!H189)))</f>
        <v/>
      </c>
      <c r="CG195" s="353" t="str">
        <f ca="1">+IF(OFFSET('Water Data'!$H$29,0,10*ROW('Water Data'!H189))="","",OFFSET('Water Data'!$H$29,0,10*ROW('Water Data'!H189)))</f>
        <v/>
      </c>
      <c r="CH195" s="353" t="str">
        <f ca="1">+IF(OFFSET('Water Data'!$I$27,0,10*ROW('Water Data'!I189))="","",OFFSET('Water Data'!$I$27,0,10*ROW('Water Data'!I189)))</f>
        <v/>
      </c>
      <c r="CI195" s="353" t="str">
        <f ca="1">+IF(OFFSET('Water Data'!$I$28,0,10*ROW('Water Data'!I189))="","",OFFSET('Water Data'!$I$28,0,10*ROW('Water Data'!I189)))</f>
        <v/>
      </c>
      <c r="CJ195" s="353" t="str">
        <f ca="1">+IF(OFFSET('Water Data'!$I$29,0,10*ROW('Water Data'!I189))="","",OFFSET('Water Data'!$I$29,0,10*ROW('Water Data'!I189)))</f>
        <v/>
      </c>
      <c r="CK195" s="353" t="str">
        <f ca="1">+IF(OFFSET('Sanitation Data'!$D$28,0,10*ROW('Sanitation Data'!D189))="","",OFFSET('Sanitation Data'!$D$28,0,10*ROW('Sanitation Data'!D189)))</f>
        <v/>
      </c>
      <c r="CL195" s="353" t="str">
        <f ca="1">+IF(OFFSET('Sanitation Data'!$D$29,0,10*ROW('Sanitation Data'!D189))="","",OFFSET('Sanitation Data'!$D$29,0,10*ROW('Sanitation Data'!D189)))</f>
        <v/>
      </c>
      <c r="CM195" s="353" t="str">
        <f ca="1">+IF(OFFSET('Sanitation Data'!$D$30,0,10*ROW('Sanitation Data'!D189))="","",OFFSET('Sanitation Data'!$D$30,0,10*ROW('Sanitation Data'!D189)))</f>
        <v/>
      </c>
      <c r="CN195" s="353" t="str">
        <f ca="1">+IF(OFFSET('Sanitation Data'!$D$31,0,10*ROW('Sanitation Data'!D189))="","",OFFSET('Sanitation Data'!$D$31,0,10*ROW('Sanitation Data'!D189)))</f>
        <v/>
      </c>
      <c r="CO195" s="353" t="str">
        <f ca="1">+IF(OFFSET('Sanitation Data'!$D$32,0,10*ROW('Sanitation Data'!D189))="","",OFFSET('Sanitation Data'!$D$32,0,10*ROW('Sanitation Data'!D189)))</f>
        <v/>
      </c>
      <c r="CP195" s="353" t="str">
        <f ca="1">+IF(OFFSET('Sanitation Data'!$E$28,0,10*ROW('Sanitation Data'!E189))="","",OFFSET('Sanitation Data'!$E$28,0,10*ROW('Sanitation Data'!E189)))</f>
        <v/>
      </c>
      <c r="CQ195" s="353" t="str">
        <f ca="1">+IF(OFFSET('Sanitation Data'!$E$29,0,10*ROW('Sanitation Data'!E189))="","",OFFSET('Sanitation Data'!$E$29,0,10*ROW('Sanitation Data'!E189)))</f>
        <v/>
      </c>
      <c r="CR195" s="353" t="str">
        <f ca="1">+IF(OFFSET('Sanitation Data'!$E$30,0,10*ROW('Sanitation Data'!E189))="","",OFFSET('Sanitation Data'!$E$30,0,10*ROW('Sanitation Data'!E189)))</f>
        <v/>
      </c>
      <c r="CS195" s="353" t="str">
        <f ca="1">+IF(OFFSET('Sanitation Data'!$E$31,0,10*ROW('Sanitation Data'!E189))="","",OFFSET('Sanitation Data'!$E$31,0,10*ROW('Sanitation Data'!E189)))</f>
        <v/>
      </c>
      <c r="CT195" s="353" t="str">
        <f ca="1">+IF(OFFSET('Sanitation Data'!$E$32,0,10*ROW('Sanitation Data'!E189))="","",OFFSET('Sanitation Data'!$E$32,0,10*ROW('Sanitation Data'!E189)))</f>
        <v/>
      </c>
      <c r="CU195" s="353" t="str">
        <f ca="1">+IF(OFFSET('Sanitation Data'!$F$28,0,10*ROW('Sanitation Data'!F189))="","",OFFSET('Sanitation Data'!$F$28,0,10*ROW('Sanitation Data'!F189)))</f>
        <v/>
      </c>
      <c r="CV195" s="353" t="str">
        <f ca="1">+IF(OFFSET('Sanitation Data'!$F$29,0,10*ROW('Sanitation Data'!F189))="","",OFFSET('Sanitation Data'!$F$29,0,10*ROW('Sanitation Data'!F189)))</f>
        <v/>
      </c>
      <c r="CW195" s="353" t="str">
        <f ca="1">+IF(OFFSET('Sanitation Data'!$F$30,0,10*ROW('Sanitation Data'!F189))="","",OFFSET('Sanitation Data'!$F$30,0,10*ROW('Sanitation Data'!F189)))</f>
        <v/>
      </c>
      <c r="CX195" s="353" t="str">
        <f ca="1">+IF(OFFSET('Sanitation Data'!$F$31,0,10*ROW('Sanitation Data'!F189))="","",OFFSET('Sanitation Data'!$F$31,0,10*ROW('Sanitation Data'!F189)))</f>
        <v/>
      </c>
      <c r="CY195" s="353" t="str">
        <f ca="1">+IF(OFFSET('Sanitation Data'!$F$32,0,10*ROW('Sanitation Data'!F189))="","",OFFSET('Sanitation Data'!$F$32,0,10*ROW('Sanitation Data'!F189)))</f>
        <v/>
      </c>
      <c r="CZ195" s="353" t="str">
        <f ca="1">+IF(OFFSET('Sanitation Data'!$G$28,0,10*ROW('Sanitation Data'!G189))="","",OFFSET('Sanitation Data'!$G$28,0,10*ROW('Sanitation Data'!G189)))</f>
        <v/>
      </c>
      <c r="DA195" s="353" t="str">
        <f ca="1">+IF(OFFSET('Sanitation Data'!$G$29,0,10*ROW('Sanitation Data'!G189))="","",OFFSET('Sanitation Data'!$G$29,0,10*ROW('Sanitation Data'!G189)))</f>
        <v/>
      </c>
      <c r="DB195" s="353" t="str">
        <f ca="1">+IF(OFFSET('Sanitation Data'!$G$30,0,10*ROW('Sanitation Data'!G189))="","",OFFSET('Sanitation Data'!$G$30,0,10*ROW('Sanitation Data'!G189)))</f>
        <v/>
      </c>
      <c r="DC195" s="353" t="str">
        <f ca="1">+IF(OFFSET('Sanitation Data'!$G$31,0,10*ROW('Sanitation Data'!G189))="","",OFFSET('Sanitation Data'!$G$31,0,10*ROW('Sanitation Data'!G189)))</f>
        <v/>
      </c>
      <c r="DD195" s="353" t="str">
        <f ca="1">+IF(OFFSET('Sanitation Data'!$G$32,0,10*ROW('Sanitation Data'!G189))="","",OFFSET('Sanitation Data'!$G$32,0,10*ROW('Sanitation Data'!G189)))</f>
        <v/>
      </c>
      <c r="DE195" s="353" t="str">
        <f ca="1">+IF(OFFSET('Sanitation Data'!$H$28,0,10*ROW('Sanitation Data'!H189))="","",OFFSET('Sanitation Data'!$H$28,0,10*ROW('Sanitation Data'!H189)))</f>
        <v/>
      </c>
      <c r="DF195" s="353" t="str">
        <f ca="1">+IF(OFFSET('Sanitation Data'!$H$29,0,10*ROW('Sanitation Data'!H189))="","",OFFSET('Sanitation Data'!$H$29,0,10*ROW('Sanitation Data'!H189)))</f>
        <v/>
      </c>
      <c r="DG195" s="353" t="str">
        <f ca="1">+IF(OFFSET('Sanitation Data'!$H$30,0,10*ROW('Sanitation Data'!H189))="","",OFFSET('Sanitation Data'!$H$30,0,10*ROW('Sanitation Data'!H189)))</f>
        <v/>
      </c>
      <c r="DH195" s="353" t="str">
        <f ca="1">+IF(OFFSET('Sanitation Data'!$H$31,0,10*ROW('Sanitation Data'!H189))="","",OFFSET('Sanitation Data'!$H$31,0,10*ROW('Sanitation Data'!H189)))</f>
        <v/>
      </c>
      <c r="DI195" s="353" t="str">
        <f ca="1">+IF(OFFSET('Sanitation Data'!$H$32,0,10*ROW('Sanitation Data'!H189))="","",OFFSET('Sanitation Data'!$H$32,0,10*ROW('Sanitation Data'!H189)))</f>
        <v/>
      </c>
      <c r="DJ195" s="353" t="str">
        <f ca="1">+IF(OFFSET('Sanitation Data'!$I$28,0,10*ROW('Sanitation Data'!I189))="","",OFFSET('Sanitation Data'!$I$28,0,10*ROW('Sanitation Data'!I189)))</f>
        <v/>
      </c>
      <c r="DK195" s="353" t="str">
        <f ca="1">+IF(OFFSET('Sanitation Data'!$I$29,0,10*ROW('Sanitation Data'!I189))="","",OFFSET('Sanitation Data'!$I$29,0,10*ROW('Sanitation Data'!I189)))</f>
        <v/>
      </c>
      <c r="DL195" s="353" t="str">
        <f ca="1">+IF(OFFSET('Sanitation Data'!$I$30,0,10*ROW('Sanitation Data'!I189))="","",OFFSET('Sanitation Data'!$I$30,0,10*ROW('Sanitation Data'!I189)))</f>
        <v/>
      </c>
      <c r="DM195" s="353" t="str">
        <f ca="1">+IF(OFFSET('Sanitation Data'!$I$31,0,10*ROW('Sanitation Data'!I189))="","",OFFSET('Sanitation Data'!$I$31,0,10*ROW('Sanitation Data'!I189)))</f>
        <v/>
      </c>
      <c r="DN195" s="353" t="str">
        <f ca="1">+IF(OFFSET('Sanitation Data'!$I$32,0,10*ROW('Sanitation Data'!I189))="","",OFFSET('Sanitation Data'!$I$32,0,10*ROW('Sanitation Data'!I189)))</f>
        <v/>
      </c>
      <c r="DO195" s="353" t="str">
        <f ca="1">+IF(OFFSET('Hygiene Data'!$D$11,0,10*ROW('Hygiene Data'!D189))="","",OFFSET('Hygiene Data'!$D$11,0,10*ROW('Hygiene Data'!D189)))</f>
        <v/>
      </c>
      <c r="DP195" s="353" t="str">
        <f ca="1">+IF(OFFSET('Hygiene Data'!$D$12,0,10*ROW('Hygiene Data'!D189))="","",OFFSET('Hygiene Data'!$D$12,0,10*ROW('Hygiene Data'!D189)))</f>
        <v/>
      </c>
      <c r="DQ195" s="353" t="str">
        <f ca="1">+IF(OFFSET('Hygiene Data'!$D$13,0,10*ROW('Hygiene Data'!D189))="","",OFFSET('Hygiene Data'!$D$13,0,10*ROW('Hygiene Data'!D189)))</f>
        <v/>
      </c>
      <c r="DR195" s="353" t="str">
        <f ca="1">+IF(OFFSET('Hygiene Data'!$E$11,0,10*ROW('Hygiene Data'!E189))="","",OFFSET('Hygiene Data'!$E$11,0,10*ROW('Hygiene Data'!E189)))</f>
        <v/>
      </c>
      <c r="DS195" s="353" t="str">
        <f ca="1">+IF(OFFSET('Hygiene Data'!$E$12,0,10*ROW('Hygiene Data'!E189))="","",OFFSET('Hygiene Data'!$E$12,0,10*ROW('Hygiene Data'!E189)))</f>
        <v/>
      </c>
      <c r="DT195" s="353" t="str">
        <f ca="1">+IF(OFFSET('Hygiene Data'!$E$13,0,10*ROW('Hygiene Data'!E189))="","",OFFSET('Hygiene Data'!$E$13,0,10*ROW('Hygiene Data'!E189)))</f>
        <v/>
      </c>
      <c r="DU195" s="353" t="str">
        <f ca="1">+IF(OFFSET('Hygiene Data'!$F$11,0,10*ROW('Hygiene Data'!F189))="","",OFFSET('Hygiene Data'!$F$11,0,10*ROW('Hygiene Data'!F189)))</f>
        <v/>
      </c>
      <c r="DV195" s="353" t="str">
        <f ca="1">+IF(OFFSET('Hygiene Data'!$F$12,0,10*ROW('Hygiene Data'!F189))="","",OFFSET('Hygiene Data'!$F$12,0,10*ROW('Hygiene Data'!F189)))</f>
        <v/>
      </c>
      <c r="DW195" s="353" t="str">
        <f ca="1">+IF(OFFSET('Hygiene Data'!$F$13,0,10*ROW('Hygiene Data'!F189))="","",OFFSET('Hygiene Data'!$F$13,0,10*ROW('Hygiene Data'!F189)))</f>
        <v/>
      </c>
      <c r="DX195" s="353" t="str">
        <f ca="1">+IF(OFFSET('Hygiene Data'!$G$11,0,10*ROW('Hygiene Data'!G189))="","",OFFSET('Hygiene Data'!$G$11,0,10*ROW('Hygiene Data'!G189)))</f>
        <v/>
      </c>
      <c r="DY195" s="353" t="str">
        <f ca="1">+IF(OFFSET('Hygiene Data'!$G$12,0,10*ROW('Hygiene Data'!G189))="","",OFFSET('Hygiene Data'!$G$12,0,10*ROW('Hygiene Data'!G189)))</f>
        <v/>
      </c>
      <c r="DZ195" s="353" t="str">
        <f ca="1">+IF(OFFSET('Hygiene Data'!$G$13,0,10*ROW('Hygiene Data'!G189))="","",OFFSET('Hygiene Data'!$G$13,0,10*ROW('Hygiene Data'!G189)))</f>
        <v/>
      </c>
      <c r="EA195" s="353" t="str">
        <f ca="1">+IF(OFFSET('Hygiene Data'!$H$11,0,10*ROW('Hygiene Data'!H189))="","",OFFSET('Hygiene Data'!$H$11,0,10*ROW('Hygiene Data'!H189)))</f>
        <v/>
      </c>
      <c r="EB195" s="353" t="str">
        <f ca="1">+IF(OFFSET('Hygiene Data'!$H$12,0,10*ROW('Hygiene Data'!H189))="","",OFFSET('Hygiene Data'!$H$12,0,10*ROW('Hygiene Data'!H189)))</f>
        <v/>
      </c>
      <c r="EC195" s="353" t="str">
        <f ca="1">+IF(OFFSET('Hygiene Data'!$H$13,0,10*ROW('Hygiene Data'!H189))="","",OFFSET('Hygiene Data'!$H$13,0,10*ROW('Hygiene Data'!H189)))</f>
        <v/>
      </c>
      <c r="ED195" s="353" t="str">
        <f ca="1">+IF(OFFSET('Hygiene Data'!$I$11,0,10*ROW('Hygiene Data'!I189))="","",OFFSET('Hygiene Data'!$I$11,0,10*ROW('Hygiene Data'!I189)))</f>
        <v/>
      </c>
      <c r="EE195" s="353" t="str">
        <f ca="1">+IF(OFFSET('Hygiene Data'!$I$12,0,10*ROW('Hygiene Data'!I189))="","",OFFSET('Hygiene Data'!$I$12,0,10*ROW('Hygiene Data'!I189)))</f>
        <v/>
      </c>
      <c r="EF195" s="353" t="str">
        <f ca="1">+IF(OFFSET('Hygiene Data'!$I$13,0,10*ROW('Hygiene Data'!I189))="","",OFFSET('Hygiene Data'!$I$13,0,10*ROW('Hygiene Data'!I189)))</f>
        <v/>
      </c>
    </row>
    <row r="196" spans="1:136" x14ac:dyDescent="0.25">
      <c r="A196" s="462" t="str">
        <f ca="1">+IF(OFFSET('Water Data'!$B$2,0,10*ROW('Water Data'!E190))="","",OFFSET('Water Data'!$B$2,0,10*ROW('Water Data'!E190)))</f>
        <v/>
      </c>
      <c r="B196" s="46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89" t="str">
        <f t="shared" ca="1" si="2"/>
        <v/>
      </c>
      <c r="D196" s="49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6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3" t="str">
        <f ca="1">+IF(OFFSET('Water Data'!$D$27,0,10*ROW('Water Data'!D190))="","",OFFSET('Water Data'!$D$27,0,10*ROW('Water Data'!D190)))</f>
        <v/>
      </c>
      <c r="BT196" s="353" t="str">
        <f ca="1">+IF(OFFSET('Water Data'!$D$28,0,10*ROW('Water Data'!D190))="","",OFFSET('Water Data'!$D$28,0,10*ROW('Water Data'!D190)))</f>
        <v/>
      </c>
      <c r="BU196" s="353" t="str">
        <f ca="1">+IF(OFFSET('Water Data'!$D$29,0,10*ROW('Water Data'!D190))="","",OFFSET('Water Data'!$D$29,0,10*ROW('Water Data'!D190)))</f>
        <v/>
      </c>
      <c r="BV196" s="353" t="str">
        <f ca="1">+IF(OFFSET('Water Data'!$E$27,0,10*ROW('Water Data'!E190))="","",OFFSET('Water Data'!$E$27,0,10*ROW('Water Data'!E190)))</f>
        <v/>
      </c>
      <c r="BW196" s="353" t="str">
        <f ca="1">+IF(OFFSET('Water Data'!$E$28,0,10*ROW('Water Data'!E190))="","",OFFSET('Water Data'!$E$28,0,10*ROW('Water Data'!E190)))</f>
        <v/>
      </c>
      <c r="BX196" s="353" t="str">
        <f ca="1">+IF(OFFSET('Water Data'!$E$29,0,10*ROW('Water Data'!E190))="","",OFFSET('Water Data'!$E$29,0,10*ROW('Water Data'!E190)))</f>
        <v/>
      </c>
      <c r="BY196" s="353" t="str">
        <f ca="1">+IF(OFFSET('Water Data'!$F$27,0,10*ROW('Water Data'!F190))="","",OFFSET('Water Data'!$F$27,0,10*ROW('Water Data'!F190)))</f>
        <v/>
      </c>
      <c r="BZ196" s="353" t="str">
        <f ca="1">+IF(OFFSET('Water Data'!$F$28,0,10*ROW('Water Data'!F190))="","",OFFSET('Water Data'!$F$28,0,10*ROW('Water Data'!F190)))</f>
        <v/>
      </c>
      <c r="CA196" s="353" t="str">
        <f ca="1">+IF(OFFSET('Water Data'!$F$29,0,10*ROW('Water Data'!F190))="","",OFFSET('Water Data'!$F$29,0,10*ROW('Water Data'!F190)))</f>
        <v/>
      </c>
      <c r="CB196" s="353" t="str">
        <f ca="1">+IF(OFFSET('Water Data'!$G$27,0,10*ROW('Water Data'!G190))="","",OFFSET('Water Data'!$G$27,0,10*ROW('Water Data'!G190)))</f>
        <v/>
      </c>
      <c r="CC196" s="353" t="str">
        <f ca="1">+IF(OFFSET('Water Data'!$G$28,0,10*ROW('Water Data'!G190))="","",OFFSET('Water Data'!$G$28,0,10*ROW('Water Data'!G190)))</f>
        <v/>
      </c>
      <c r="CD196" s="353" t="str">
        <f ca="1">+IF(OFFSET('Water Data'!$G$29,0,10*ROW('Water Data'!G190))="","",OFFSET('Water Data'!$G$29,0,10*ROW('Water Data'!G190)))</f>
        <v/>
      </c>
      <c r="CE196" s="353" t="str">
        <f ca="1">+IF(OFFSET('Water Data'!$H$27,0,10*ROW('Water Data'!H190))="","",OFFSET('Water Data'!$H$27,0,10*ROW('Water Data'!H190)))</f>
        <v/>
      </c>
      <c r="CF196" s="353" t="str">
        <f ca="1">+IF(OFFSET('Water Data'!$H$28,0,10*ROW('Water Data'!H190))="","",OFFSET('Water Data'!$H$28,0,10*ROW('Water Data'!H190)))</f>
        <v/>
      </c>
      <c r="CG196" s="353" t="str">
        <f ca="1">+IF(OFFSET('Water Data'!$H$29,0,10*ROW('Water Data'!H190))="","",OFFSET('Water Data'!$H$29,0,10*ROW('Water Data'!H190)))</f>
        <v/>
      </c>
      <c r="CH196" s="353" t="str">
        <f ca="1">+IF(OFFSET('Water Data'!$I$27,0,10*ROW('Water Data'!I190))="","",OFFSET('Water Data'!$I$27,0,10*ROW('Water Data'!I190)))</f>
        <v/>
      </c>
      <c r="CI196" s="353" t="str">
        <f ca="1">+IF(OFFSET('Water Data'!$I$28,0,10*ROW('Water Data'!I190))="","",OFFSET('Water Data'!$I$28,0,10*ROW('Water Data'!I190)))</f>
        <v/>
      </c>
      <c r="CJ196" s="353" t="str">
        <f ca="1">+IF(OFFSET('Water Data'!$I$29,0,10*ROW('Water Data'!I190))="","",OFFSET('Water Data'!$I$29,0,10*ROW('Water Data'!I190)))</f>
        <v/>
      </c>
      <c r="CK196" s="353" t="str">
        <f ca="1">+IF(OFFSET('Sanitation Data'!$D$28,0,10*ROW('Sanitation Data'!D190))="","",OFFSET('Sanitation Data'!$D$28,0,10*ROW('Sanitation Data'!D190)))</f>
        <v/>
      </c>
      <c r="CL196" s="353" t="str">
        <f ca="1">+IF(OFFSET('Sanitation Data'!$D$29,0,10*ROW('Sanitation Data'!D190))="","",OFFSET('Sanitation Data'!$D$29,0,10*ROW('Sanitation Data'!D190)))</f>
        <v/>
      </c>
      <c r="CM196" s="353" t="str">
        <f ca="1">+IF(OFFSET('Sanitation Data'!$D$30,0,10*ROW('Sanitation Data'!D190))="","",OFFSET('Sanitation Data'!$D$30,0,10*ROW('Sanitation Data'!D190)))</f>
        <v/>
      </c>
      <c r="CN196" s="353" t="str">
        <f ca="1">+IF(OFFSET('Sanitation Data'!$D$31,0,10*ROW('Sanitation Data'!D190))="","",OFFSET('Sanitation Data'!$D$31,0,10*ROW('Sanitation Data'!D190)))</f>
        <v/>
      </c>
      <c r="CO196" s="353" t="str">
        <f ca="1">+IF(OFFSET('Sanitation Data'!$D$32,0,10*ROW('Sanitation Data'!D190))="","",OFFSET('Sanitation Data'!$D$32,0,10*ROW('Sanitation Data'!D190)))</f>
        <v/>
      </c>
      <c r="CP196" s="353" t="str">
        <f ca="1">+IF(OFFSET('Sanitation Data'!$E$28,0,10*ROW('Sanitation Data'!E190))="","",OFFSET('Sanitation Data'!$E$28,0,10*ROW('Sanitation Data'!E190)))</f>
        <v/>
      </c>
      <c r="CQ196" s="353" t="str">
        <f ca="1">+IF(OFFSET('Sanitation Data'!$E$29,0,10*ROW('Sanitation Data'!E190))="","",OFFSET('Sanitation Data'!$E$29,0,10*ROW('Sanitation Data'!E190)))</f>
        <v/>
      </c>
      <c r="CR196" s="353" t="str">
        <f ca="1">+IF(OFFSET('Sanitation Data'!$E$30,0,10*ROW('Sanitation Data'!E190))="","",OFFSET('Sanitation Data'!$E$30,0,10*ROW('Sanitation Data'!E190)))</f>
        <v/>
      </c>
      <c r="CS196" s="353" t="str">
        <f ca="1">+IF(OFFSET('Sanitation Data'!$E$31,0,10*ROW('Sanitation Data'!E190))="","",OFFSET('Sanitation Data'!$E$31,0,10*ROW('Sanitation Data'!E190)))</f>
        <v/>
      </c>
      <c r="CT196" s="353" t="str">
        <f ca="1">+IF(OFFSET('Sanitation Data'!$E$32,0,10*ROW('Sanitation Data'!E190))="","",OFFSET('Sanitation Data'!$E$32,0,10*ROW('Sanitation Data'!E190)))</f>
        <v/>
      </c>
      <c r="CU196" s="353" t="str">
        <f ca="1">+IF(OFFSET('Sanitation Data'!$F$28,0,10*ROW('Sanitation Data'!F190))="","",OFFSET('Sanitation Data'!$F$28,0,10*ROW('Sanitation Data'!F190)))</f>
        <v/>
      </c>
      <c r="CV196" s="353" t="str">
        <f ca="1">+IF(OFFSET('Sanitation Data'!$F$29,0,10*ROW('Sanitation Data'!F190))="","",OFFSET('Sanitation Data'!$F$29,0,10*ROW('Sanitation Data'!F190)))</f>
        <v/>
      </c>
      <c r="CW196" s="353" t="str">
        <f ca="1">+IF(OFFSET('Sanitation Data'!$F$30,0,10*ROW('Sanitation Data'!F190))="","",OFFSET('Sanitation Data'!$F$30,0,10*ROW('Sanitation Data'!F190)))</f>
        <v/>
      </c>
      <c r="CX196" s="353" t="str">
        <f ca="1">+IF(OFFSET('Sanitation Data'!$F$31,0,10*ROW('Sanitation Data'!F190))="","",OFFSET('Sanitation Data'!$F$31,0,10*ROW('Sanitation Data'!F190)))</f>
        <v/>
      </c>
      <c r="CY196" s="353" t="str">
        <f ca="1">+IF(OFFSET('Sanitation Data'!$F$32,0,10*ROW('Sanitation Data'!F190))="","",OFFSET('Sanitation Data'!$F$32,0,10*ROW('Sanitation Data'!F190)))</f>
        <v/>
      </c>
      <c r="CZ196" s="353" t="str">
        <f ca="1">+IF(OFFSET('Sanitation Data'!$G$28,0,10*ROW('Sanitation Data'!G190))="","",OFFSET('Sanitation Data'!$G$28,0,10*ROW('Sanitation Data'!G190)))</f>
        <v/>
      </c>
      <c r="DA196" s="353" t="str">
        <f ca="1">+IF(OFFSET('Sanitation Data'!$G$29,0,10*ROW('Sanitation Data'!G190))="","",OFFSET('Sanitation Data'!$G$29,0,10*ROW('Sanitation Data'!G190)))</f>
        <v/>
      </c>
      <c r="DB196" s="353" t="str">
        <f ca="1">+IF(OFFSET('Sanitation Data'!$G$30,0,10*ROW('Sanitation Data'!G190))="","",OFFSET('Sanitation Data'!$G$30,0,10*ROW('Sanitation Data'!G190)))</f>
        <v/>
      </c>
      <c r="DC196" s="353" t="str">
        <f ca="1">+IF(OFFSET('Sanitation Data'!$G$31,0,10*ROW('Sanitation Data'!G190))="","",OFFSET('Sanitation Data'!$G$31,0,10*ROW('Sanitation Data'!G190)))</f>
        <v/>
      </c>
      <c r="DD196" s="353" t="str">
        <f ca="1">+IF(OFFSET('Sanitation Data'!$G$32,0,10*ROW('Sanitation Data'!G190))="","",OFFSET('Sanitation Data'!$G$32,0,10*ROW('Sanitation Data'!G190)))</f>
        <v/>
      </c>
      <c r="DE196" s="353" t="str">
        <f ca="1">+IF(OFFSET('Sanitation Data'!$H$28,0,10*ROW('Sanitation Data'!H190))="","",OFFSET('Sanitation Data'!$H$28,0,10*ROW('Sanitation Data'!H190)))</f>
        <v/>
      </c>
      <c r="DF196" s="353" t="str">
        <f ca="1">+IF(OFFSET('Sanitation Data'!$H$29,0,10*ROW('Sanitation Data'!H190))="","",OFFSET('Sanitation Data'!$H$29,0,10*ROW('Sanitation Data'!H190)))</f>
        <v/>
      </c>
      <c r="DG196" s="353" t="str">
        <f ca="1">+IF(OFFSET('Sanitation Data'!$H$30,0,10*ROW('Sanitation Data'!H190))="","",OFFSET('Sanitation Data'!$H$30,0,10*ROW('Sanitation Data'!H190)))</f>
        <v/>
      </c>
      <c r="DH196" s="353" t="str">
        <f ca="1">+IF(OFFSET('Sanitation Data'!$H$31,0,10*ROW('Sanitation Data'!H190))="","",OFFSET('Sanitation Data'!$H$31,0,10*ROW('Sanitation Data'!H190)))</f>
        <v/>
      </c>
      <c r="DI196" s="353" t="str">
        <f ca="1">+IF(OFFSET('Sanitation Data'!$H$32,0,10*ROW('Sanitation Data'!H190))="","",OFFSET('Sanitation Data'!$H$32,0,10*ROW('Sanitation Data'!H190)))</f>
        <v/>
      </c>
      <c r="DJ196" s="353" t="str">
        <f ca="1">+IF(OFFSET('Sanitation Data'!$I$28,0,10*ROW('Sanitation Data'!I190))="","",OFFSET('Sanitation Data'!$I$28,0,10*ROW('Sanitation Data'!I190)))</f>
        <v/>
      </c>
      <c r="DK196" s="353" t="str">
        <f ca="1">+IF(OFFSET('Sanitation Data'!$I$29,0,10*ROW('Sanitation Data'!I190))="","",OFFSET('Sanitation Data'!$I$29,0,10*ROW('Sanitation Data'!I190)))</f>
        <v/>
      </c>
      <c r="DL196" s="353" t="str">
        <f ca="1">+IF(OFFSET('Sanitation Data'!$I$30,0,10*ROW('Sanitation Data'!I190))="","",OFFSET('Sanitation Data'!$I$30,0,10*ROW('Sanitation Data'!I190)))</f>
        <v/>
      </c>
      <c r="DM196" s="353" t="str">
        <f ca="1">+IF(OFFSET('Sanitation Data'!$I$31,0,10*ROW('Sanitation Data'!I190))="","",OFFSET('Sanitation Data'!$I$31,0,10*ROW('Sanitation Data'!I190)))</f>
        <v/>
      </c>
      <c r="DN196" s="353" t="str">
        <f ca="1">+IF(OFFSET('Sanitation Data'!$I$32,0,10*ROW('Sanitation Data'!I190))="","",OFFSET('Sanitation Data'!$I$32,0,10*ROW('Sanitation Data'!I190)))</f>
        <v/>
      </c>
      <c r="DO196" s="353" t="str">
        <f ca="1">+IF(OFFSET('Hygiene Data'!$D$11,0,10*ROW('Hygiene Data'!D190))="","",OFFSET('Hygiene Data'!$D$11,0,10*ROW('Hygiene Data'!D190)))</f>
        <v/>
      </c>
      <c r="DP196" s="353" t="str">
        <f ca="1">+IF(OFFSET('Hygiene Data'!$D$12,0,10*ROW('Hygiene Data'!D190))="","",OFFSET('Hygiene Data'!$D$12,0,10*ROW('Hygiene Data'!D190)))</f>
        <v/>
      </c>
      <c r="DQ196" s="353" t="str">
        <f ca="1">+IF(OFFSET('Hygiene Data'!$D$13,0,10*ROW('Hygiene Data'!D190))="","",OFFSET('Hygiene Data'!$D$13,0,10*ROW('Hygiene Data'!D190)))</f>
        <v/>
      </c>
      <c r="DR196" s="353" t="str">
        <f ca="1">+IF(OFFSET('Hygiene Data'!$E$11,0,10*ROW('Hygiene Data'!E190))="","",OFFSET('Hygiene Data'!$E$11,0,10*ROW('Hygiene Data'!E190)))</f>
        <v/>
      </c>
      <c r="DS196" s="353" t="str">
        <f ca="1">+IF(OFFSET('Hygiene Data'!$E$12,0,10*ROW('Hygiene Data'!E190))="","",OFFSET('Hygiene Data'!$E$12,0,10*ROW('Hygiene Data'!E190)))</f>
        <v/>
      </c>
      <c r="DT196" s="353" t="str">
        <f ca="1">+IF(OFFSET('Hygiene Data'!$E$13,0,10*ROW('Hygiene Data'!E190))="","",OFFSET('Hygiene Data'!$E$13,0,10*ROW('Hygiene Data'!E190)))</f>
        <v/>
      </c>
      <c r="DU196" s="353" t="str">
        <f ca="1">+IF(OFFSET('Hygiene Data'!$F$11,0,10*ROW('Hygiene Data'!F190))="","",OFFSET('Hygiene Data'!$F$11,0,10*ROW('Hygiene Data'!F190)))</f>
        <v/>
      </c>
      <c r="DV196" s="353" t="str">
        <f ca="1">+IF(OFFSET('Hygiene Data'!$F$12,0,10*ROW('Hygiene Data'!F190))="","",OFFSET('Hygiene Data'!$F$12,0,10*ROW('Hygiene Data'!F190)))</f>
        <v/>
      </c>
      <c r="DW196" s="353" t="str">
        <f ca="1">+IF(OFFSET('Hygiene Data'!$F$13,0,10*ROW('Hygiene Data'!F190))="","",OFFSET('Hygiene Data'!$F$13,0,10*ROW('Hygiene Data'!F190)))</f>
        <v/>
      </c>
      <c r="DX196" s="353" t="str">
        <f ca="1">+IF(OFFSET('Hygiene Data'!$G$11,0,10*ROW('Hygiene Data'!G190))="","",OFFSET('Hygiene Data'!$G$11,0,10*ROW('Hygiene Data'!G190)))</f>
        <v/>
      </c>
      <c r="DY196" s="353" t="str">
        <f ca="1">+IF(OFFSET('Hygiene Data'!$G$12,0,10*ROW('Hygiene Data'!G190))="","",OFFSET('Hygiene Data'!$G$12,0,10*ROW('Hygiene Data'!G190)))</f>
        <v/>
      </c>
      <c r="DZ196" s="353" t="str">
        <f ca="1">+IF(OFFSET('Hygiene Data'!$G$13,0,10*ROW('Hygiene Data'!G190))="","",OFFSET('Hygiene Data'!$G$13,0,10*ROW('Hygiene Data'!G190)))</f>
        <v/>
      </c>
      <c r="EA196" s="353" t="str">
        <f ca="1">+IF(OFFSET('Hygiene Data'!$H$11,0,10*ROW('Hygiene Data'!H190))="","",OFFSET('Hygiene Data'!$H$11,0,10*ROW('Hygiene Data'!H190)))</f>
        <v/>
      </c>
      <c r="EB196" s="353" t="str">
        <f ca="1">+IF(OFFSET('Hygiene Data'!$H$12,0,10*ROW('Hygiene Data'!H190))="","",OFFSET('Hygiene Data'!$H$12,0,10*ROW('Hygiene Data'!H190)))</f>
        <v/>
      </c>
      <c r="EC196" s="353" t="str">
        <f ca="1">+IF(OFFSET('Hygiene Data'!$H$13,0,10*ROW('Hygiene Data'!H190))="","",OFFSET('Hygiene Data'!$H$13,0,10*ROW('Hygiene Data'!H190)))</f>
        <v/>
      </c>
      <c r="ED196" s="353" t="str">
        <f ca="1">+IF(OFFSET('Hygiene Data'!$I$11,0,10*ROW('Hygiene Data'!I190))="","",OFFSET('Hygiene Data'!$I$11,0,10*ROW('Hygiene Data'!I190)))</f>
        <v/>
      </c>
      <c r="EE196" s="353" t="str">
        <f ca="1">+IF(OFFSET('Hygiene Data'!$I$12,0,10*ROW('Hygiene Data'!I190))="","",OFFSET('Hygiene Data'!$I$12,0,10*ROW('Hygiene Data'!I190)))</f>
        <v/>
      </c>
      <c r="EF196" s="353" t="str">
        <f ca="1">+IF(OFFSET('Hygiene Data'!$I$13,0,10*ROW('Hygiene Data'!I190))="","",OFFSET('Hygiene Data'!$I$13,0,10*ROW('Hygiene Data'!I190)))</f>
        <v/>
      </c>
    </row>
    <row r="197" spans="1:136" x14ac:dyDescent="0.25">
      <c r="A197" s="462" t="str">
        <f ca="1">+IF(OFFSET('Water Data'!$B$2,0,10*ROW('Water Data'!E191))="","",OFFSET('Water Data'!$B$2,0,10*ROW('Water Data'!E191)))</f>
        <v/>
      </c>
      <c r="B197" s="46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89" t="str">
        <f t="shared" ca="1" si="2"/>
        <v/>
      </c>
      <c r="D197" s="49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6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3" t="str">
        <f ca="1">+IF(OFFSET('Water Data'!$D$27,0,10*ROW('Water Data'!D191))="","",OFFSET('Water Data'!$D$27,0,10*ROW('Water Data'!D191)))</f>
        <v/>
      </c>
      <c r="BT197" s="353" t="str">
        <f ca="1">+IF(OFFSET('Water Data'!$D$28,0,10*ROW('Water Data'!D191))="","",OFFSET('Water Data'!$D$28,0,10*ROW('Water Data'!D191)))</f>
        <v/>
      </c>
      <c r="BU197" s="353" t="str">
        <f ca="1">+IF(OFFSET('Water Data'!$D$29,0,10*ROW('Water Data'!D191))="","",OFFSET('Water Data'!$D$29,0,10*ROW('Water Data'!D191)))</f>
        <v/>
      </c>
      <c r="BV197" s="353" t="str">
        <f ca="1">+IF(OFFSET('Water Data'!$E$27,0,10*ROW('Water Data'!E191))="","",OFFSET('Water Data'!$E$27,0,10*ROW('Water Data'!E191)))</f>
        <v/>
      </c>
      <c r="BW197" s="353" t="str">
        <f ca="1">+IF(OFFSET('Water Data'!$E$28,0,10*ROW('Water Data'!E191))="","",OFFSET('Water Data'!$E$28,0,10*ROW('Water Data'!E191)))</f>
        <v/>
      </c>
      <c r="BX197" s="353" t="str">
        <f ca="1">+IF(OFFSET('Water Data'!$E$29,0,10*ROW('Water Data'!E191))="","",OFFSET('Water Data'!$E$29,0,10*ROW('Water Data'!E191)))</f>
        <v/>
      </c>
      <c r="BY197" s="353" t="str">
        <f ca="1">+IF(OFFSET('Water Data'!$F$27,0,10*ROW('Water Data'!F191))="","",OFFSET('Water Data'!$F$27,0,10*ROW('Water Data'!F191)))</f>
        <v/>
      </c>
      <c r="BZ197" s="353" t="str">
        <f ca="1">+IF(OFFSET('Water Data'!$F$28,0,10*ROW('Water Data'!F191))="","",OFFSET('Water Data'!$F$28,0,10*ROW('Water Data'!F191)))</f>
        <v/>
      </c>
      <c r="CA197" s="353" t="str">
        <f ca="1">+IF(OFFSET('Water Data'!$F$29,0,10*ROW('Water Data'!F191))="","",OFFSET('Water Data'!$F$29,0,10*ROW('Water Data'!F191)))</f>
        <v/>
      </c>
      <c r="CB197" s="353" t="str">
        <f ca="1">+IF(OFFSET('Water Data'!$G$27,0,10*ROW('Water Data'!G191))="","",OFFSET('Water Data'!$G$27,0,10*ROW('Water Data'!G191)))</f>
        <v/>
      </c>
      <c r="CC197" s="353" t="str">
        <f ca="1">+IF(OFFSET('Water Data'!$G$28,0,10*ROW('Water Data'!G191))="","",OFFSET('Water Data'!$G$28,0,10*ROW('Water Data'!G191)))</f>
        <v/>
      </c>
      <c r="CD197" s="353" t="str">
        <f ca="1">+IF(OFFSET('Water Data'!$G$29,0,10*ROW('Water Data'!G191))="","",OFFSET('Water Data'!$G$29,0,10*ROW('Water Data'!G191)))</f>
        <v/>
      </c>
      <c r="CE197" s="353" t="str">
        <f ca="1">+IF(OFFSET('Water Data'!$H$27,0,10*ROW('Water Data'!H191))="","",OFFSET('Water Data'!$H$27,0,10*ROW('Water Data'!H191)))</f>
        <v/>
      </c>
      <c r="CF197" s="353" t="str">
        <f ca="1">+IF(OFFSET('Water Data'!$H$28,0,10*ROW('Water Data'!H191))="","",OFFSET('Water Data'!$H$28,0,10*ROW('Water Data'!H191)))</f>
        <v/>
      </c>
      <c r="CG197" s="353" t="str">
        <f ca="1">+IF(OFFSET('Water Data'!$H$29,0,10*ROW('Water Data'!H191))="","",OFFSET('Water Data'!$H$29,0,10*ROW('Water Data'!H191)))</f>
        <v/>
      </c>
      <c r="CH197" s="353" t="str">
        <f ca="1">+IF(OFFSET('Water Data'!$I$27,0,10*ROW('Water Data'!I191))="","",OFFSET('Water Data'!$I$27,0,10*ROW('Water Data'!I191)))</f>
        <v/>
      </c>
      <c r="CI197" s="353" t="str">
        <f ca="1">+IF(OFFSET('Water Data'!$I$28,0,10*ROW('Water Data'!I191))="","",OFFSET('Water Data'!$I$28,0,10*ROW('Water Data'!I191)))</f>
        <v/>
      </c>
      <c r="CJ197" s="353" t="str">
        <f ca="1">+IF(OFFSET('Water Data'!$I$29,0,10*ROW('Water Data'!I191))="","",OFFSET('Water Data'!$I$29,0,10*ROW('Water Data'!I191)))</f>
        <v/>
      </c>
      <c r="CK197" s="353" t="str">
        <f ca="1">+IF(OFFSET('Sanitation Data'!$D$28,0,10*ROW('Sanitation Data'!D191))="","",OFFSET('Sanitation Data'!$D$28,0,10*ROW('Sanitation Data'!D191)))</f>
        <v/>
      </c>
      <c r="CL197" s="353" t="str">
        <f ca="1">+IF(OFFSET('Sanitation Data'!$D$29,0,10*ROW('Sanitation Data'!D191))="","",OFFSET('Sanitation Data'!$D$29,0,10*ROW('Sanitation Data'!D191)))</f>
        <v/>
      </c>
      <c r="CM197" s="353" t="str">
        <f ca="1">+IF(OFFSET('Sanitation Data'!$D$30,0,10*ROW('Sanitation Data'!D191))="","",OFFSET('Sanitation Data'!$D$30,0,10*ROW('Sanitation Data'!D191)))</f>
        <v/>
      </c>
      <c r="CN197" s="353" t="str">
        <f ca="1">+IF(OFFSET('Sanitation Data'!$D$31,0,10*ROW('Sanitation Data'!D191))="","",OFFSET('Sanitation Data'!$D$31,0,10*ROW('Sanitation Data'!D191)))</f>
        <v/>
      </c>
      <c r="CO197" s="353" t="str">
        <f ca="1">+IF(OFFSET('Sanitation Data'!$D$32,0,10*ROW('Sanitation Data'!D191))="","",OFFSET('Sanitation Data'!$D$32,0,10*ROW('Sanitation Data'!D191)))</f>
        <v/>
      </c>
      <c r="CP197" s="353" t="str">
        <f ca="1">+IF(OFFSET('Sanitation Data'!$E$28,0,10*ROW('Sanitation Data'!E191))="","",OFFSET('Sanitation Data'!$E$28,0,10*ROW('Sanitation Data'!E191)))</f>
        <v/>
      </c>
      <c r="CQ197" s="353" t="str">
        <f ca="1">+IF(OFFSET('Sanitation Data'!$E$29,0,10*ROW('Sanitation Data'!E191))="","",OFFSET('Sanitation Data'!$E$29,0,10*ROW('Sanitation Data'!E191)))</f>
        <v/>
      </c>
      <c r="CR197" s="353" t="str">
        <f ca="1">+IF(OFFSET('Sanitation Data'!$E$30,0,10*ROW('Sanitation Data'!E191))="","",OFFSET('Sanitation Data'!$E$30,0,10*ROW('Sanitation Data'!E191)))</f>
        <v/>
      </c>
      <c r="CS197" s="353" t="str">
        <f ca="1">+IF(OFFSET('Sanitation Data'!$E$31,0,10*ROW('Sanitation Data'!E191))="","",OFFSET('Sanitation Data'!$E$31,0,10*ROW('Sanitation Data'!E191)))</f>
        <v/>
      </c>
      <c r="CT197" s="353" t="str">
        <f ca="1">+IF(OFFSET('Sanitation Data'!$E$32,0,10*ROW('Sanitation Data'!E191))="","",OFFSET('Sanitation Data'!$E$32,0,10*ROW('Sanitation Data'!E191)))</f>
        <v/>
      </c>
      <c r="CU197" s="353" t="str">
        <f ca="1">+IF(OFFSET('Sanitation Data'!$F$28,0,10*ROW('Sanitation Data'!F191))="","",OFFSET('Sanitation Data'!$F$28,0,10*ROW('Sanitation Data'!F191)))</f>
        <v/>
      </c>
      <c r="CV197" s="353" t="str">
        <f ca="1">+IF(OFFSET('Sanitation Data'!$F$29,0,10*ROW('Sanitation Data'!F191))="","",OFFSET('Sanitation Data'!$F$29,0,10*ROW('Sanitation Data'!F191)))</f>
        <v/>
      </c>
      <c r="CW197" s="353" t="str">
        <f ca="1">+IF(OFFSET('Sanitation Data'!$F$30,0,10*ROW('Sanitation Data'!F191))="","",OFFSET('Sanitation Data'!$F$30,0,10*ROW('Sanitation Data'!F191)))</f>
        <v/>
      </c>
      <c r="CX197" s="353" t="str">
        <f ca="1">+IF(OFFSET('Sanitation Data'!$F$31,0,10*ROW('Sanitation Data'!F191))="","",OFFSET('Sanitation Data'!$F$31,0,10*ROW('Sanitation Data'!F191)))</f>
        <v/>
      </c>
      <c r="CY197" s="353" t="str">
        <f ca="1">+IF(OFFSET('Sanitation Data'!$F$32,0,10*ROW('Sanitation Data'!F191))="","",OFFSET('Sanitation Data'!$F$32,0,10*ROW('Sanitation Data'!F191)))</f>
        <v/>
      </c>
      <c r="CZ197" s="353" t="str">
        <f ca="1">+IF(OFFSET('Sanitation Data'!$G$28,0,10*ROW('Sanitation Data'!G191))="","",OFFSET('Sanitation Data'!$G$28,0,10*ROW('Sanitation Data'!G191)))</f>
        <v/>
      </c>
      <c r="DA197" s="353" t="str">
        <f ca="1">+IF(OFFSET('Sanitation Data'!$G$29,0,10*ROW('Sanitation Data'!G191))="","",OFFSET('Sanitation Data'!$G$29,0,10*ROW('Sanitation Data'!G191)))</f>
        <v/>
      </c>
      <c r="DB197" s="353" t="str">
        <f ca="1">+IF(OFFSET('Sanitation Data'!$G$30,0,10*ROW('Sanitation Data'!G191))="","",OFFSET('Sanitation Data'!$G$30,0,10*ROW('Sanitation Data'!G191)))</f>
        <v/>
      </c>
      <c r="DC197" s="353" t="str">
        <f ca="1">+IF(OFFSET('Sanitation Data'!$G$31,0,10*ROW('Sanitation Data'!G191))="","",OFFSET('Sanitation Data'!$G$31,0,10*ROW('Sanitation Data'!G191)))</f>
        <v/>
      </c>
      <c r="DD197" s="353" t="str">
        <f ca="1">+IF(OFFSET('Sanitation Data'!$G$32,0,10*ROW('Sanitation Data'!G191))="","",OFFSET('Sanitation Data'!$G$32,0,10*ROW('Sanitation Data'!G191)))</f>
        <v/>
      </c>
      <c r="DE197" s="353" t="str">
        <f ca="1">+IF(OFFSET('Sanitation Data'!$H$28,0,10*ROW('Sanitation Data'!H191))="","",OFFSET('Sanitation Data'!$H$28,0,10*ROW('Sanitation Data'!H191)))</f>
        <v/>
      </c>
      <c r="DF197" s="353" t="str">
        <f ca="1">+IF(OFFSET('Sanitation Data'!$H$29,0,10*ROW('Sanitation Data'!H191))="","",OFFSET('Sanitation Data'!$H$29,0,10*ROW('Sanitation Data'!H191)))</f>
        <v/>
      </c>
      <c r="DG197" s="353" t="str">
        <f ca="1">+IF(OFFSET('Sanitation Data'!$H$30,0,10*ROW('Sanitation Data'!H191))="","",OFFSET('Sanitation Data'!$H$30,0,10*ROW('Sanitation Data'!H191)))</f>
        <v/>
      </c>
      <c r="DH197" s="353" t="str">
        <f ca="1">+IF(OFFSET('Sanitation Data'!$H$31,0,10*ROW('Sanitation Data'!H191))="","",OFFSET('Sanitation Data'!$H$31,0,10*ROW('Sanitation Data'!H191)))</f>
        <v/>
      </c>
      <c r="DI197" s="353" t="str">
        <f ca="1">+IF(OFFSET('Sanitation Data'!$H$32,0,10*ROW('Sanitation Data'!H191))="","",OFFSET('Sanitation Data'!$H$32,0,10*ROW('Sanitation Data'!H191)))</f>
        <v/>
      </c>
      <c r="DJ197" s="353" t="str">
        <f ca="1">+IF(OFFSET('Sanitation Data'!$I$28,0,10*ROW('Sanitation Data'!I191))="","",OFFSET('Sanitation Data'!$I$28,0,10*ROW('Sanitation Data'!I191)))</f>
        <v/>
      </c>
      <c r="DK197" s="353" t="str">
        <f ca="1">+IF(OFFSET('Sanitation Data'!$I$29,0,10*ROW('Sanitation Data'!I191))="","",OFFSET('Sanitation Data'!$I$29,0,10*ROW('Sanitation Data'!I191)))</f>
        <v/>
      </c>
      <c r="DL197" s="353" t="str">
        <f ca="1">+IF(OFFSET('Sanitation Data'!$I$30,0,10*ROW('Sanitation Data'!I191))="","",OFFSET('Sanitation Data'!$I$30,0,10*ROW('Sanitation Data'!I191)))</f>
        <v/>
      </c>
      <c r="DM197" s="353" t="str">
        <f ca="1">+IF(OFFSET('Sanitation Data'!$I$31,0,10*ROW('Sanitation Data'!I191))="","",OFFSET('Sanitation Data'!$I$31,0,10*ROW('Sanitation Data'!I191)))</f>
        <v/>
      </c>
      <c r="DN197" s="353" t="str">
        <f ca="1">+IF(OFFSET('Sanitation Data'!$I$32,0,10*ROW('Sanitation Data'!I191))="","",OFFSET('Sanitation Data'!$I$32,0,10*ROW('Sanitation Data'!I191)))</f>
        <v/>
      </c>
      <c r="DO197" s="353" t="str">
        <f ca="1">+IF(OFFSET('Hygiene Data'!$D$11,0,10*ROW('Hygiene Data'!D191))="","",OFFSET('Hygiene Data'!$D$11,0,10*ROW('Hygiene Data'!D191)))</f>
        <v/>
      </c>
      <c r="DP197" s="353" t="str">
        <f ca="1">+IF(OFFSET('Hygiene Data'!$D$12,0,10*ROW('Hygiene Data'!D191))="","",OFFSET('Hygiene Data'!$D$12,0,10*ROW('Hygiene Data'!D191)))</f>
        <v/>
      </c>
      <c r="DQ197" s="353" t="str">
        <f ca="1">+IF(OFFSET('Hygiene Data'!$D$13,0,10*ROW('Hygiene Data'!D191))="","",OFFSET('Hygiene Data'!$D$13,0,10*ROW('Hygiene Data'!D191)))</f>
        <v/>
      </c>
      <c r="DR197" s="353" t="str">
        <f ca="1">+IF(OFFSET('Hygiene Data'!$E$11,0,10*ROW('Hygiene Data'!E191))="","",OFFSET('Hygiene Data'!$E$11,0,10*ROW('Hygiene Data'!E191)))</f>
        <v/>
      </c>
      <c r="DS197" s="353" t="str">
        <f ca="1">+IF(OFFSET('Hygiene Data'!$E$12,0,10*ROW('Hygiene Data'!E191))="","",OFFSET('Hygiene Data'!$E$12,0,10*ROW('Hygiene Data'!E191)))</f>
        <v/>
      </c>
      <c r="DT197" s="353" t="str">
        <f ca="1">+IF(OFFSET('Hygiene Data'!$E$13,0,10*ROW('Hygiene Data'!E191))="","",OFFSET('Hygiene Data'!$E$13,0,10*ROW('Hygiene Data'!E191)))</f>
        <v/>
      </c>
      <c r="DU197" s="353" t="str">
        <f ca="1">+IF(OFFSET('Hygiene Data'!$F$11,0,10*ROW('Hygiene Data'!F191))="","",OFFSET('Hygiene Data'!$F$11,0,10*ROW('Hygiene Data'!F191)))</f>
        <v/>
      </c>
      <c r="DV197" s="353" t="str">
        <f ca="1">+IF(OFFSET('Hygiene Data'!$F$12,0,10*ROW('Hygiene Data'!F191))="","",OFFSET('Hygiene Data'!$F$12,0,10*ROW('Hygiene Data'!F191)))</f>
        <v/>
      </c>
      <c r="DW197" s="353" t="str">
        <f ca="1">+IF(OFFSET('Hygiene Data'!$F$13,0,10*ROW('Hygiene Data'!F191))="","",OFFSET('Hygiene Data'!$F$13,0,10*ROW('Hygiene Data'!F191)))</f>
        <v/>
      </c>
      <c r="DX197" s="353" t="str">
        <f ca="1">+IF(OFFSET('Hygiene Data'!$G$11,0,10*ROW('Hygiene Data'!G191))="","",OFFSET('Hygiene Data'!$G$11,0,10*ROW('Hygiene Data'!G191)))</f>
        <v/>
      </c>
      <c r="DY197" s="353" t="str">
        <f ca="1">+IF(OFFSET('Hygiene Data'!$G$12,0,10*ROW('Hygiene Data'!G191))="","",OFFSET('Hygiene Data'!$G$12,0,10*ROW('Hygiene Data'!G191)))</f>
        <v/>
      </c>
      <c r="DZ197" s="353" t="str">
        <f ca="1">+IF(OFFSET('Hygiene Data'!$G$13,0,10*ROW('Hygiene Data'!G191))="","",OFFSET('Hygiene Data'!$G$13,0,10*ROW('Hygiene Data'!G191)))</f>
        <v/>
      </c>
      <c r="EA197" s="353" t="str">
        <f ca="1">+IF(OFFSET('Hygiene Data'!$H$11,0,10*ROW('Hygiene Data'!H191))="","",OFFSET('Hygiene Data'!$H$11,0,10*ROW('Hygiene Data'!H191)))</f>
        <v/>
      </c>
      <c r="EB197" s="353" t="str">
        <f ca="1">+IF(OFFSET('Hygiene Data'!$H$12,0,10*ROW('Hygiene Data'!H191))="","",OFFSET('Hygiene Data'!$H$12,0,10*ROW('Hygiene Data'!H191)))</f>
        <v/>
      </c>
      <c r="EC197" s="353" t="str">
        <f ca="1">+IF(OFFSET('Hygiene Data'!$H$13,0,10*ROW('Hygiene Data'!H191))="","",OFFSET('Hygiene Data'!$H$13,0,10*ROW('Hygiene Data'!H191)))</f>
        <v/>
      </c>
      <c r="ED197" s="353" t="str">
        <f ca="1">+IF(OFFSET('Hygiene Data'!$I$11,0,10*ROW('Hygiene Data'!I191))="","",OFFSET('Hygiene Data'!$I$11,0,10*ROW('Hygiene Data'!I191)))</f>
        <v/>
      </c>
      <c r="EE197" s="353" t="str">
        <f ca="1">+IF(OFFSET('Hygiene Data'!$I$12,0,10*ROW('Hygiene Data'!I191))="","",OFFSET('Hygiene Data'!$I$12,0,10*ROW('Hygiene Data'!I191)))</f>
        <v/>
      </c>
      <c r="EF197" s="353" t="str">
        <f ca="1">+IF(OFFSET('Hygiene Data'!$I$13,0,10*ROW('Hygiene Data'!I191))="","",OFFSET('Hygiene Data'!$I$13,0,10*ROW('Hygiene Data'!I191)))</f>
        <v/>
      </c>
    </row>
    <row r="198" spans="1:136" x14ac:dyDescent="0.25">
      <c r="A198" s="462" t="str">
        <f ca="1">+IF(OFFSET('Water Data'!$B$2,0,10*ROW('Water Data'!E192))="","",OFFSET('Water Data'!$B$2,0,10*ROW('Water Data'!E192)))</f>
        <v/>
      </c>
      <c r="B198" s="46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89" t="str">
        <f t="shared" ca="1" si="2"/>
        <v/>
      </c>
      <c r="D198" s="49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6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3" t="str">
        <f ca="1">+IF(OFFSET('Water Data'!$D$27,0,10*ROW('Water Data'!D192))="","",OFFSET('Water Data'!$D$27,0,10*ROW('Water Data'!D192)))</f>
        <v/>
      </c>
      <c r="BT198" s="353" t="str">
        <f ca="1">+IF(OFFSET('Water Data'!$D$28,0,10*ROW('Water Data'!D192))="","",OFFSET('Water Data'!$D$28,0,10*ROW('Water Data'!D192)))</f>
        <v/>
      </c>
      <c r="BU198" s="353" t="str">
        <f ca="1">+IF(OFFSET('Water Data'!$D$29,0,10*ROW('Water Data'!D192))="","",OFFSET('Water Data'!$D$29,0,10*ROW('Water Data'!D192)))</f>
        <v/>
      </c>
      <c r="BV198" s="353" t="str">
        <f ca="1">+IF(OFFSET('Water Data'!$E$27,0,10*ROW('Water Data'!E192))="","",OFFSET('Water Data'!$E$27,0,10*ROW('Water Data'!E192)))</f>
        <v/>
      </c>
      <c r="BW198" s="353" t="str">
        <f ca="1">+IF(OFFSET('Water Data'!$E$28,0,10*ROW('Water Data'!E192))="","",OFFSET('Water Data'!$E$28,0,10*ROW('Water Data'!E192)))</f>
        <v/>
      </c>
      <c r="BX198" s="353" t="str">
        <f ca="1">+IF(OFFSET('Water Data'!$E$29,0,10*ROW('Water Data'!E192))="","",OFFSET('Water Data'!$E$29,0,10*ROW('Water Data'!E192)))</f>
        <v/>
      </c>
      <c r="BY198" s="353" t="str">
        <f ca="1">+IF(OFFSET('Water Data'!$F$27,0,10*ROW('Water Data'!F192))="","",OFFSET('Water Data'!$F$27,0,10*ROW('Water Data'!F192)))</f>
        <v/>
      </c>
      <c r="BZ198" s="353" t="str">
        <f ca="1">+IF(OFFSET('Water Data'!$F$28,0,10*ROW('Water Data'!F192))="","",OFFSET('Water Data'!$F$28,0,10*ROW('Water Data'!F192)))</f>
        <v/>
      </c>
      <c r="CA198" s="353" t="str">
        <f ca="1">+IF(OFFSET('Water Data'!$F$29,0,10*ROW('Water Data'!F192))="","",OFFSET('Water Data'!$F$29,0,10*ROW('Water Data'!F192)))</f>
        <v/>
      </c>
      <c r="CB198" s="353" t="str">
        <f ca="1">+IF(OFFSET('Water Data'!$G$27,0,10*ROW('Water Data'!G192))="","",OFFSET('Water Data'!$G$27,0,10*ROW('Water Data'!G192)))</f>
        <v/>
      </c>
      <c r="CC198" s="353" t="str">
        <f ca="1">+IF(OFFSET('Water Data'!$G$28,0,10*ROW('Water Data'!G192))="","",OFFSET('Water Data'!$G$28,0,10*ROW('Water Data'!G192)))</f>
        <v/>
      </c>
      <c r="CD198" s="353" t="str">
        <f ca="1">+IF(OFFSET('Water Data'!$G$29,0,10*ROW('Water Data'!G192))="","",OFFSET('Water Data'!$G$29,0,10*ROW('Water Data'!G192)))</f>
        <v/>
      </c>
      <c r="CE198" s="353" t="str">
        <f ca="1">+IF(OFFSET('Water Data'!$H$27,0,10*ROW('Water Data'!H192))="","",OFFSET('Water Data'!$H$27,0,10*ROW('Water Data'!H192)))</f>
        <v/>
      </c>
      <c r="CF198" s="353" t="str">
        <f ca="1">+IF(OFFSET('Water Data'!$H$28,0,10*ROW('Water Data'!H192))="","",OFFSET('Water Data'!$H$28,0,10*ROW('Water Data'!H192)))</f>
        <v/>
      </c>
      <c r="CG198" s="353" t="str">
        <f ca="1">+IF(OFFSET('Water Data'!$H$29,0,10*ROW('Water Data'!H192))="","",OFFSET('Water Data'!$H$29,0,10*ROW('Water Data'!H192)))</f>
        <v/>
      </c>
      <c r="CH198" s="353" t="str">
        <f ca="1">+IF(OFFSET('Water Data'!$I$27,0,10*ROW('Water Data'!I192))="","",OFFSET('Water Data'!$I$27,0,10*ROW('Water Data'!I192)))</f>
        <v/>
      </c>
      <c r="CI198" s="353" t="str">
        <f ca="1">+IF(OFFSET('Water Data'!$I$28,0,10*ROW('Water Data'!I192))="","",OFFSET('Water Data'!$I$28,0,10*ROW('Water Data'!I192)))</f>
        <v/>
      </c>
      <c r="CJ198" s="353" t="str">
        <f ca="1">+IF(OFFSET('Water Data'!$I$29,0,10*ROW('Water Data'!I192))="","",OFFSET('Water Data'!$I$29,0,10*ROW('Water Data'!I192)))</f>
        <v/>
      </c>
      <c r="CK198" s="353" t="str">
        <f ca="1">+IF(OFFSET('Sanitation Data'!$D$28,0,10*ROW('Sanitation Data'!D192))="","",OFFSET('Sanitation Data'!$D$28,0,10*ROW('Sanitation Data'!D192)))</f>
        <v/>
      </c>
      <c r="CL198" s="353" t="str">
        <f ca="1">+IF(OFFSET('Sanitation Data'!$D$29,0,10*ROW('Sanitation Data'!D192))="","",OFFSET('Sanitation Data'!$D$29,0,10*ROW('Sanitation Data'!D192)))</f>
        <v/>
      </c>
      <c r="CM198" s="353" t="str">
        <f ca="1">+IF(OFFSET('Sanitation Data'!$D$30,0,10*ROW('Sanitation Data'!D192))="","",OFFSET('Sanitation Data'!$D$30,0,10*ROW('Sanitation Data'!D192)))</f>
        <v/>
      </c>
      <c r="CN198" s="353" t="str">
        <f ca="1">+IF(OFFSET('Sanitation Data'!$D$31,0,10*ROW('Sanitation Data'!D192))="","",OFFSET('Sanitation Data'!$D$31,0,10*ROW('Sanitation Data'!D192)))</f>
        <v/>
      </c>
      <c r="CO198" s="353" t="str">
        <f ca="1">+IF(OFFSET('Sanitation Data'!$D$32,0,10*ROW('Sanitation Data'!D192))="","",OFFSET('Sanitation Data'!$D$32,0,10*ROW('Sanitation Data'!D192)))</f>
        <v/>
      </c>
      <c r="CP198" s="353" t="str">
        <f ca="1">+IF(OFFSET('Sanitation Data'!$E$28,0,10*ROW('Sanitation Data'!E192))="","",OFFSET('Sanitation Data'!$E$28,0,10*ROW('Sanitation Data'!E192)))</f>
        <v/>
      </c>
      <c r="CQ198" s="353" t="str">
        <f ca="1">+IF(OFFSET('Sanitation Data'!$E$29,0,10*ROW('Sanitation Data'!E192))="","",OFFSET('Sanitation Data'!$E$29,0,10*ROW('Sanitation Data'!E192)))</f>
        <v/>
      </c>
      <c r="CR198" s="353" t="str">
        <f ca="1">+IF(OFFSET('Sanitation Data'!$E$30,0,10*ROW('Sanitation Data'!E192))="","",OFFSET('Sanitation Data'!$E$30,0,10*ROW('Sanitation Data'!E192)))</f>
        <v/>
      </c>
      <c r="CS198" s="353" t="str">
        <f ca="1">+IF(OFFSET('Sanitation Data'!$E$31,0,10*ROW('Sanitation Data'!E192))="","",OFFSET('Sanitation Data'!$E$31,0,10*ROW('Sanitation Data'!E192)))</f>
        <v/>
      </c>
      <c r="CT198" s="353" t="str">
        <f ca="1">+IF(OFFSET('Sanitation Data'!$E$32,0,10*ROW('Sanitation Data'!E192))="","",OFFSET('Sanitation Data'!$E$32,0,10*ROW('Sanitation Data'!E192)))</f>
        <v/>
      </c>
      <c r="CU198" s="353" t="str">
        <f ca="1">+IF(OFFSET('Sanitation Data'!$F$28,0,10*ROW('Sanitation Data'!F192))="","",OFFSET('Sanitation Data'!$F$28,0,10*ROW('Sanitation Data'!F192)))</f>
        <v/>
      </c>
      <c r="CV198" s="353" t="str">
        <f ca="1">+IF(OFFSET('Sanitation Data'!$F$29,0,10*ROW('Sanitation Data'!F192))="","",OFFSET('Sanitation Data'!$F$29,0,10*ROW('Sanitation Data'!F192)))</f>
        <v/>
      </c>
      <c r="CW198" s="353" t="str">
        <f ca="1">+IF(OFFSET('Sanitation Data'!$F$30,0,10*ROW('Sanitation Data'!F192))="","",OFFSET('Sanitation Data'!$F$30,0,10*ROW('Sanitation Data'!F192)))</f>
        <v/>
      </c>
      <c r="CX198" s="353" t="str">
        <f ca="1">+IF(OFFSET('Sanitation Data'!$F$31,0,10*ROW('Sanitation Data'!F192))="","",OFFSET('Sanitation Data'!$F$31,0,10*ROW('Sanitation Data'!F192)))</f>
        <v/>
      </c>
      <c r="CY198" s="353" t="str">
        <f ca="1">+IF(OFFSET('Sanitation Data'!$F$32,0,10*ROW('Sanitation Data'!F192))="","",OFFSET('Sanitation Data'!$F$32,0,10*ROW('Sanitation Data'!F192)))</f>
        <v/>
      </c>
      <c r="CZ198" s="353" t="str">
        <f ca="1">+IF(OFFSET('Sanitation Data'!$G$28,0,10*ROW('Sanitation Data'!G192))="","",OFFSET('Sanitation Data'!$G$28,0,10*ROW('Sanitation Data'!G192)))</f>
        <v/>
      </c>
      <c r="DA198" s="353" t="str">
        <f ca="1">+IF(OFFSET('Sanitation Data'!$G$29,0,10*ROW('Sanitation Data'!G192))="","",OFFSET('Sanitation Data'!$G$29,0,10*ROW('Sanitation Data'!G192)))</f>
        <v/>
      </c>
      <c r="DB198" s="353" t="str">
        <f ca="1">+IF(OFFSET('Sanitation Data'!$G$30,0,10*ROW('Sanitation Data'!G192))="","",OFFSET('Sanitation Data'!$G$30,0,10*ROW('Sanitation Data'!G192)))</f>
        <v/>
      </c>
      <c r="DC198" s="353" t="str">
        <f ca="1">+IF(OFFSET('Sanitation Data'!$G$31,0,10*ROW('Sanitation Data'!G192))="","",OFFSET('Sanitation Data'!$G$31,0,10*ROW('Sanitation Data'!G192)))</f>
        <v/>
      </c>
      <c r="DD198" s="353" t="str">
        <f ca="1">+IF(OFFSET('Sanitation Data'!$G$32,0,10*ROW('Sanitation Data'!G192))="","",OFFSET('Sanitation Data'!$G$32,0,10*ROW('Sanitation Data'!G192)))</f>
        <v/>
      </c>
      <c r="DE198" s="353" t="str">
        <f ca="1">+IF(OFFSET('Sanitation Data'!$H$28,0,10*ROW('Sanitation Data'!H192))="","",OFFSET('Sanitation Data'!$H$28,0,10*ROW('Sanitation Data'!H192)))</f>
        <v/>
      </c>
      <c r="DF198" s="353" t="str">
        <f ca="1">+IF(OFFSET('Sanitation Data'!$H$29,0,10*ROW('Sanitation Data'!H192))="","",OFFSET('Sanitation Data'!$H$29,0,10*ROW('Sanitation Data'!H192)))</f>
        <v/>
      </c>
      <c r="DG198" s="353" t="str">
        <f ca="1">+IF(OFFSET('Sanitation Data'!$H$30,0,10*ROW('Sanitation Data'!H192))="","",OFFSET('Sanitation Data'!$H$30,0,10*ROW('Sanitation Data'!H192)))</f>
        <v/>
      </c>
      <c r="DH198" s="353" t="str">
        <f ca="1">+IF(OFFSET('Sanitation Data'!$H$31,0,10*ROW('Sanitation Data'!H192))="","",OFFSET('Sanitation Data'!$H$31,0,10*ROW('Sanitation Data'!H192)))</f>
        <v/>
      </c>
      <c r="DI198" s="353" t="str">
        <f ca="1">+IF(OFFSET('Sanitation Data'!$H$32,0,10*ROW('Sanitation Data'!H192))="","",OFFSET('Sanitation Data'!$H$32,0,10*ROW('Sanitation Data'!H192)))</f>
        <v/>
      </c>
      <c r="DJ198" s="353" t="str">
        <f ca="1">+IF(OFFSET('Sanitation Data'!$I$28,0,10*ROW('Sanitation Data'!I192))="","",OFFSET('Sanitation Data'!$I$28,0,10*ROW('Sanitation Data'!I192)))</f>
        <v/>
      </c>
      <c r="DK198" s="353" t="str">
        <f ca="1">+IF(OFFSET('Sanitation Data'!$I$29,0,10*ROW('Sanitation Data'!I192))="","",OFFSET('Sanitation Data'!$I$29,0,10*ROW('Sanitation Data'!I192)))</f>
        <v/>
      </c>
      <c r="DL198" s="353" t="str">
        <f ca="1">+IF(OFFSET('Sanitation Data'!$I$30,0,10*ROW('Sanitation Data'!I192))="","",OFFSET('Sanitation Data'!$I$30,0,10*ROW('Sanitation Data'!I192)))</f>
        <v/>
      </c>
      <c r="DM198" s="353" t="str">
        <f ca="1">+IF(OFFSET('Sanitation Data'!$I$31,0,10*ROW('Sanitation Data'!I192))="","",OFFSET('Sanitation Data'!$I$31,0,10*ROW('Sanitation Data'!I192)))</f>
        <v/>
      </c>
      <c r="DN198" s="353" t="str">
        <f ca="1">+IF(OFFSET('Sanitation Data'!$I$32,0,10*ROW('Sanitation Data'!I192))="","",OFFSET('Sanitation Data'!$I$32,0,10*ROW('Sanitation Data'!I192)))</f>
        <v/>
      </c>
      <c r="DO198" s="353" t="str">
        <f ca="1">+IF(OFFSET('Hygiene Data'!$D$11,0,10*ROW('Hygiene Data'!D192))="","",OFFSET('Hygiene Data'!$D$11,0,10*ROW('Hygiene Data'!D192)))</f>
        <v/>
      </c>
      <c r="DP198" s="353" t="str">
        <f ca="1">+IF(OFFSET('Hygiene Data'!$D$12,0,10*ROW('Hygiene Data'!D192))="","",OFFSET('Hygiene Data'!$D$12,0,10*ROW('Hygiene Data'!D192)))</f>
        <v/>
      </c>
      <c r="DQ198" s="353" t="str">
        <f ca="1">+IF(OFFSET('Hygiene Data'!$D$13,0,10*ROW('Hygiene Data'!D192))="","",OFFSET('Hygiene Data'!$D$13,0,10*ROW('Hygiene Data'!D192)))</f>
        <v/>
      </c>
      <c r="DR198" s="353" t="str">
        <f ca="1">+IF(OFFSET('Hygiene Data'!$E$11,0,10*ROW('Hygiene Data'!E192))="","",OFFSET('Hygiene Data'!$E$11,0,10*ROW('Hygiene Data'!E192)))</f>
        <v/>
      </c>
      <c r="DS198" s="353" t="str">
        <f ca="1">+IF(OFFSET('Hygiene Data'!$E$12,0,10*ROW('Hygiene Data'!E192))="","",OFFSET('Hygiene Data'!$E$12,0,10*ROW('Hygiene Data'!E192)))</f>
        <v/>
      </c>
      <c r="DT198" s="353" t="str">
        <f ca="1">+IF(OFFSET('Hygiene Data'!$E$13,0,10*ROW('Hygiene Data'!E192))="","",OFFSET('Hygiene Data'!$E$13,0,10*ROW('Hygiene Data'!E192)))</f>
        <v/>
      </c>
      <c r="DU198" s="353" t="str">
        <f ca="1">+IF(OFFSET('Hygiene Data'!$F$11,0,10*ROW('Hygiene Data'!F192))="","",OFFSET('Hygiene Data'!$F$11,0,10*ROW('Hygiene Data'!F192)))</f>
        <v/>
      </c>
      <c r="DV198" s="353" t="str">
        <f ca="1">+IF(OFFSET('Hygiene Data'!$F$12,0,10*ROW('Hygiene Data'!F192))="","",OFFSET('Hygiene Data'!$F$12,0,10*ROW('Hygiene Data'!F192)))</f>
        <v/>
      </c>
      <c r="DW198" s="353" t="str">
        <f ca="1">+IF(OFFSET('Hygiene Data'!$F$13,0,10*ROW('Hygiene Data'!F192))="","",OFFSET('Hygiene Data'!$F$13,0,10*ROW('Hygiene Data'!F192)))</f>
        <v/>
      </c>
      <c r="DX198" s="353" t="str">
        <f ca="1">+IF(OFFSET('Hygiene Data'!$G$11,0,10*ROW('Hygiene Data'!G192))="","",OFFSET('Hygiene Data'!$G$11,0,10*ROW('Hygiene Data'!G192)))</f>
        <v/>
      </c>
      <c r="DY198" s="353" t="str">
        <f ca="1">+IF(OFFSET('Hygiene Data'!$G$12,0,10*ROW('Hygiene Data'!G192))="","",OFFSET('Hygiene Data'!$G$12,0,10*ROW('Hygiene Data'!G192)))</f>
        <v/>
      </c>
      <c r="DZ198" s="353" t="str">
        <f ca="1">+IF(OFFSET('Hygiene Data'!$G$13,0,10*ROW('Hygiene Data'!G192))="","",OFFSET('Hygiene Data'!$G$13,0,10*ROW('Hygiene Data'!G192)))</f>
        <v/>
      </c>
      <c r="EA198" s="353" t="str">
        <f ca="1">+IF(OFFSET('Hygiene Data'!$H$11,0,10*ROW('Hygiene Data'!H192))="","",OFFSET('Hygiene Data'!$H$11,0,10*ROW('Hygiene Data'!H192)))</f>
        <v/>
      </c>
      <c r="EB198" s="353" t="str">
        <f ca="1">+IF(OFFSET('Hygiene Data'!$H$12,0,10*ROW('Hygiene Data'!H192))="","",OFFSET('Hygiene Data'!$H$12,0,10*ROW('Hygiene Data'!H192)))</f>
        <v/>
      </c>
      <c r="EC198" s="353" t="str">
        <f ca="1">+IF(OFFSET('Hygiene Data'!$H$13,0,10*ROW('Hygiene Data'!H192))="","",OFFSET('Hygiene Data'!$H$13,0,10*ROW('Hygiene Data'!H192)))</f>
        <v/>
      </c>
      <c r="ED198" s="353" t="str">
        <f ca="1">+IF(OFFSET('Hygiene Data'!$I$11,0,10*ROW('Hygiene Data'!I192))="","",OFFSET('Hygiene Data'!$I$11,0,10*ROW('Hygiene Data'!I192)))</f>
        <v/>
      </c>
      <c r="EE198" s="353" t="str">
        <f ca="1">+IF(OFFSET('Hygiene Data'!$I$12,0,10*ROW('Hygiene Data'!I192))="","",OFFSET('Hygiene Data'!$I$12,0,10*ROW('Hygiene Data'!I192)))</f>
        <v/>
      </c>
      <c r="EF198" s="353" t="str">
        <f ca="1">+IF(OFFSET('Hygiene Data'!$I$13,0,10*ROW('Hygiene Data'!I192))="","",OFFSET('Hygiene Data'!$I$13,0,10*ROW('Hygiene Data'!I192)))</f>
        <v/>
      </c>
    </row>
    <row r="199" spans="1:136" x14ac:dyDescent="0.25">
      <c r="A199" s="462" t="str">
        <f ca="1">+IF(OFFSET('Water Data'!$B$2,0,10*ROW('Water Data'!E193))="","",OFFSET('Water Data'!$B$2,0,10*ROW('Water Data'!E193)))</f>
        <v/>
      </c>
      <c r="B199" s="46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89" t="str">
        <f t="shared" ref="C199:C207" ca="1" si="3">+IF(ISNUMBER(VALUE(MID(A199,5,4))), VALUE(MID(A199, 5,4)),"")</f>
        <v/>
      </c>
      <c r="D199" s="49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6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3" t="str">
        <f ca="1">+IF(OFFSET('Water Data'!$D$27,0,10*ROW('Water Data'!D193))="","",OFFSET('Water Data'!$D$27,0,10*ROW('Water Data'!D193)))</f>
        <v/>
      </c>
      <c r="BT199" s="353" t="str">
        <f ca="1">+IF(OFFSET('Water Data'!$D$28,0,10*ROW('Water Data'!D193))="","",OFFSET('Water Data'!$D$28,0,10*ROW('Water Data'!D193)))</f>
        <v/>
      </c>
      <c r="BU199" s="353" t="str">
        <f ca="1">+IF(OFFSET('Water Data'!$D$29,0,10*ROW('Water Data'!D193))="","",OFFSET('Water Data'!$D$29,0,10*ROW('Water Data'!D193)))</f>
        <v/>
      </c>
      <c r="BV199" s="353" t="str">
        <f ca="1">+IF(OFFSET('Water Data'!$E$27,0,10*ROW('Water Data'!E193))="","",OFFSET('Water Data'!$E$27,0,10*ROW('Water Data'!E193)))</f>
        <v/>
      </c>
      <c r="BW199" s="353" t="str">
        <f ca="1">+IF(OFFSET('Water Data'!$E$28,0,10*ROW('Water Data'!E193))="","",OFFSET('Water Data'!$E$28,0,10*ROW('Water Data'!E193)))</f>
        <v/>
      </c>
      <c r="BX199" s="353" t="str">
        <f ca="1">+IF(OFFSET('Water Data'!$E$29,0,10*ROW('Water Data'!E193))="","",OFFSET('Water Data'!$E$29,0,10*ROW('Water Data'!E193)))</f>
        <v/>
      </c>
      <c r="BY199" s="353" t="str">
        <f ca="1">+IF(OFFSET('Water Data'!$F$27,0,10*ROW('Water Data'!F193))="","",OFFSET('Water Data'!$F$27,0,10*ROW('Water Data'!F193)))</f>
        <v/>
      </c>
      <c r="BZ199" s="353" t="str">
        <f ca="1">+IF(OFFSET('Water Data'!$F$28,0,10*ROW('Water Data'!F193))="","",OFFSET('Water Data'!$F$28,0,10*ROW('Water Data'!F193)))</f>
        <v/>
      </c>
      <c r="CA199" s="353" t="str">
        <f ca="1">+IF(OFFSET('Water Data'!$F$29,0,10*ROW('Water Data'!F193))="","",OFFSET('Water Data'!$F$29,0,10*ROW('Water Data'!F193)))</f>
        <v/>
      </c>
      <c r="CB199" s="353" t="str">
        <f ca="1">+IF(OFFSET('Water Data'!$G$27,0,10*ROW('Water Data'!G193))="","",OFFSET('Water Data'!$G$27,0,10*ROW('Water Data'!G193)))</f>
        <v/>
      </c>
      <c r="CC199" s="353" t="str">
        <f ca="1">+IF(OFFSET('Water Data'!$G$28,0,10*ROW('Water Data'!G193))="","",OFFSET('Water Data'!$G$28,0,10*ROW('Water Data'!G193)))</f>
        <v/>
      </c>
      <c r="CD199" s="353" t="str">
        <f ca="1">+IF(OFFSET('Water Data'!$G$29,0,10*ROW('Water Data'!G193))="","",OFFSET('Water Data'!$G$29,0,10*ROW('Water Data'!G193)))</f>
        <v/>
      </c>
      <c r="CE199" s="353" t="str">
        <f ca="1">+IF(OFFSET('Water Data'!$H$27,0,10*ROW('Water Data'!H193))="","",OFFSET('Water Data'!$H$27,0,10*ROW('Water Data'!H193)))</f>
        <v/>
      </c>
      <c r="CF199" s="353" t="str">
        <f ca="1">+IF(OFFSET('Water Data'!$H$28,0,10*ROW('Water Data'!H193))="","",OFFSET('Water Data'!$H$28,0,10*ROW('Water Data'!H193)))</f>
        <v/>
      </c>
      <c r="CG199" s="353" t="str">
        <f ca="1">+IF(OFFSET('Water Data'!$H$29,0,10*ROW('Water Data'!H193))="","",OFFSET('Water Data'!$H$29,0,10*ROW('Water Data'!H193)))</f>
        <v/>
      </c>
      <c r="CH199" s="353" t="str">
        <f ca="1">+IF(OFFSET('Water Data'!$I$27,0,10*ROW('Water Data'!I193))="","",OFFSET('Water Data'!$I$27,0,10*ROW('Water Data'!I193)))</f>
        <v/>
      </c>
      <c r="CI199" s="353" t="str">
        <f ca="1">+IF(OFFSET('Water Data'!$I$28,0,10*ROW('Water Data'!I193))="","",OFFSET('Water Data'!$I$28,0,10*ROW('Water Data'!I193)))</f>
        <v/>
      </c>
      <c r="CJ199" s="353" t="str">
        <f ca="1">+IF(OFFSET('Water Data'!$I$29,0,10*ROW('Water Data'!I193))="","",OFFSET('Water Data'!$I$29,0,10*ROW('Water Data'!I193)))</f>
        <v/>
      </c>
      <c r="CK199" s="353" t="str">
        <f ca="1">+IF(OFFSET('Sanitation Data'!$D$28,0,10*ROW('Sanitation Data'!D193))="","",OFFSET('Sanitation Data'!$D$28,0,10*ROW('Sanitation Data'!D193)))</f>
        <v/>
      </c>
      <c r="CL199" s="353" t="str">
        <f ca="1">+IF(OFFSET('Sanitation Data'!$D$29,0,10*ROW('Sanitation Data'!D193))="","",OFFSET('Sanitation Data'!$D$29,0,10*ROW('Sanitation Data'!D193)))</f>
        <v/>
      </c>
      <c r="CM199" s="353" t="str">
        <f ca="1">+IF(OFFSET('Sanitation Data'!$D$30,0,10*ROW('Sanitation Data'!D193))="","",OFFSET('Sanitation Data'!$D$30,0,10*ROW('Sanitation Data'!D193)))</f>
        <v/>
      </c>
      <c r="CN199" s="353" t="str">
        <f ca="1">+IF(OFFSET('Sanitation Data'!$D$31,0,10*ROW('Sanitation Data'!D193))="","",OFFSET('Sanitation Data'!$D$31,0,10*ROW('Sanitation Data'!D193)))</f>
        <v/>
      </c>
      <c r="CO199" s="353" t="str">
        <f ca="1">+IF(OFFSET('Sanitation Data'!$D$32,0,10*ROW('Sanitation Data'!D193))="","",OFFSET('Sanitation Data'!$D$32,0,10*ROW('Sanitation Data'!D193)))</f>
        <v/>
      </c>
      <c r="CP199" s="353" t="str">
        <f ca="1">+IF(OFFSET('Sanitation Data'!$E$28,0,10*ROW('Sanitation Data'!E193))="","",OFFSET('Sanitation Data'!$E$28,0,10*ROW('Sanitation Data'!E193)))</f>
        <v/>
      </c>
      <c r="CQ199" s="353" t="str">
        <f ca="1">+IF(OFFSET('Sanitation Data'!$E$29,0,10*ROW('Sanitation Data'!E193))="","",OFFSET('Sanitation Data'!$E$29,0,10*ROW('Sanitation Data'!E193)))</f>
        <v/>
      </c>
      <c r="CR199" s="353" t="str">
        <f ca="1">+IF(OFFSET('Sanitation Data'!$E$30,0,10*ROW('Sanitation Data'!E193))="","",OFFSET('Sanitation Data'!$E$30,0,10*ROW('Sanitation Data'!E193)))</f>
        <v/>
      </c>
      <c r="CS199" s="353" t="str">
        <f ca="1">+IF(OFFSET('Sanitation Data'!$E$31,0,10*ROW('Sanitation Data'!E193))="","",OFFSET('Sanitation Data'!$E$31,0,10*ROW('Sanitation Data'!E193)))</f>
        <v/>
      </c>
      <c r="CT199" s="353" t="str">
        <f ca="1">+IF(OFFSET('Sanitation Data'!$E$32,0,10*ROW('Sanitation Data'!E193))="","",OFFSET('Sanitation Data'!$E$32,0,10*ROW('Sanitation Data'!E193)))</f>
        <v/>
      </c>
      <c r="CU199" s="353" t="str">
        <f ca="1">+IF(OFFSET('Sanitation Data'!$F$28,0,10*ROW('Sanitation Data'!F193))="","",OFFSET('Sanitation Data'!$F$28,0,10*ROW('Sanitation Data'!F193)))</f>
        <v/>
      </c>
      <c r="CV199" s="353" t="str">
        <f ca="1">+IF(OFFSET('Sanitation Data'!$F$29,0,10*ROW('Sanitation Data'!F193))="","",OFFSET('Sanitation Data'!$F$29,0,10*ROW('Sanitation Data'!F193)))</f>
        <v/>
      </c>
      <c r="CW199" s="353" t="str">
        <f ca="1">+IF(OFFSET('Sanitation Data'!$F$30,0,10*ROW('Sanitation Data'!F193))="","",OFFSET('Sanitation Data'!$F$30,0,10*ROW('Sanitation Data'!F193)))</f>
        <v/>
      </c>
      <c r="CX199" s="353" t="str">
        <f ca="1">+IF(OFFSET('Sanitation Data'!$F$31,0,10*ROW('Sanitation Data'!F193))="","",OFFSET('Sanitation Data'!$F$31,0,10*ROW('Sanitation Data'!F193)))</f>
        <v/>
      </c>
      <c r="CY199" s="353" t="str">
        <f ca="1">+IF(OFFSET('Sanitation Data'!$F$32,0,10*ROW('Sanitation Data'!F193))="","",OFFSET('Sanitation Data'!$F$32,0,10*ROW('Sanitation Data'!F193)))</f>
        <v/>
      </c>
      <c r="CZ199" s="353" t="str">
        <f ca="1">+IF(OFFSET('Sanitation Data'!$G$28,0,10*ROW('Sanitation Data'!G193))="","",OFFSET('Sanitation Data'!$G$28,0,10*ROW('Sanitation Data'!G193)))</f>
        <v/>
      </c>
      <c r="DA199" s="353" t="str">
        <f ca="1">+IF(OFFSET('Sanitation Data'!$G$29,0,10*ROW('Sanitation Data'!G193))="","",OFFSET('Sanitation Data'!$G$29,0,10*ROW('Sanitation Data'!G193)))</f>
        <v/>
      </c>
      <c r="DB199" s="353" t="str">
        <f ca="1">+IF(OFFSET('Sanitation Data'!$G$30,0,10*ROW('Sanitation Data'!G193))="","",OFFSET('Sanitation Data'!$G$30,0,10*ROW('Sanitation Data'!G193)))</f>
        <v/>
      </c>
      <c r="DC199" s="353" t="str">
        <f ca="1">+IF(OFFSET('Sanitation Data'!$G$31,0,10*ROW('Sanitation Data'!G193))="","",OFFSET('Sanitation Data'!$G$31,0,10*ROW('Sanitation Data'!G193)))</f>
        <v/>
      </c>
      <c r="DD199" s="353" t="str">
        <f ca="1">+IF(OFFSET('Sanitation Data'!$G$32,0,10*ROW('Sanitation Data'!G193))="","",OFFSET('Sanitation Data'!$G$32,0,10*ROW('Sanitation Data'!G193)))</f>
        <v/>
      </c>
      <c r="DE199" s="353" t="str">
        <f ca="1">+IF(OFFSET('Sanitation Data'!$H$28,0,10*ROW('Sanitation Data'!H193))="","",OFFSET('Sanitation Data'!$H$28,0,10*ROW('Sanitation Data'!H193)))</f>
        <v/>
      </c>
      <c r="DF199" s="353" t="str">
        <f ca="1">+IF(OFFSET('Sanitation Data'!$H$29,0,10*ROW('Sanitation Data'!H193))="","",OFFSET('Sanitation Data'!$H$29,0,10*ROW('Sanitation Data'!H193)))</f>
        <v/>
      </c>
      <c r="DG199" s="353" t="str">
        <f ca="1">+IF(OFFSET('Sanitation Data'!$H$30,0,10*ROW('Sanitation Data'!H193))="","",OFFSET('Sanitation Data'!$H$30,0,10*ROW('Sanitation Data'!H193)))</f>
        <v/>
      </c>
      <c r="DH199" s="353" t="str">
        <f ca="1">+IF(OFFSET('Sanitation Data'!$H$31,0,10*ROW('Sanitation Data'!H193))="","",OFFSET('Sanitation Data'!$H$31,0,10*ROW('Sanitation Data'!H193)))</f>
        <v/>
      </c>
      <c r="DI199" s="353" t="str">
        <f ca="1">+IF(OFFSET('Sanitation Data'!$H$32,0,10*ROW('Sanitation Data'!H193))="","",OFFSET('Sanitation Data'!$H$32,0,10*ROW('Sanitation Data'!H193)))</f>
        <v/>
      </c>
      <c r="DJ199" s="353" t="str">
        <f ca="1">+IF(OFFSET('Sanitation Data'!$I$28,0,10*ROW('Sanitation Data'!I193))="","",OFFSET('Sanitation Data'!$I$28,0,10*ROW('Sanitation Data'!I193)))</f>
        <v/>
      </c>
      <c r="DK199" s="353" t="str">
        <f ca="1">+IF(OFFSET('Sanitation Data'!$I$29,0,10*ROW('Sanitation Data'!I193))="","",OFFSET('Sanitation Data'!$I$29,0,10*ROW('Sanitation Data'!I193)))</f>
        <v/>
      </c>
      <c r="DL199" s="353" t="str">
        <f ca="1">+IF(OFFSET('Sanitation Data'!$I$30,0,10*ROW('Sanitation Data'!I193))="","",OFFSET('Sanitation Data'!$I$30,0,10*ROW('Sanitation Data'!I193)))</f>
        <v/>
      </c>
      <c r="DM199" s="353" t="str">
        <f ca="1">+IF(OFFSET('Sanitation Data'!$I$31,0,10*ROW('Sanitation Data'!I193))="","",OFFSET('Sanitation Data'!$I$31,0,10*ROW('Sanitation Data'!I193)))</f>
        <v/>
      </c>
      <c r="DN199" s="353" t="str">
        <f ca="1">+IF(OFFSET('Sanitation Data'!$I$32,0,10*ROW('Sanitation Data'!I193))="","",OFFSET('Sanitation Data'!$I$32,0,10*ROW('Sanitation Data'!I193)))</f>
        <v/>
      </c>
      <c r="DO199" s="353" t="str">
        <f ca="1">+IF(OFFSET('Hygiene Data'!$D$11,0,10*ROW('Hygiene Data'!D193))="","",OFFSET('Hygiene Data'!$D$11,0,10*ROW('Hygiene Data'!D193)))</f>
        <v/>
      </c>
      <c r="DP199" s="353" t="str">
        <f ca="1">+IF(OFFSET('Hygiene Data'!$D$12,0,10*ROW('Hygiene Data'!D193))="","",OFFSET('Hygiene Data'!$D$12,0,10*ROW('Hygiene Data'!D193)))</f>
        <v/>
      </c>
      <c r="DQ199" s="353" t="str">
        <f ca="1">+IF(OFFSET('Hygiene Data'!$D$13,0,10*ROW('Hygiene Data'!D193))="","",OFFSET('Hygiene Data'!$D$13,0,10*ROW('Hygiene Data'!D193)))</f>
        <v/>
      </c>
      <c r="DR199" s="353" t="str">
        <f ca="1">+IF(OFFSET('Hygiene Data'!$E$11,0,10*ROW('Hygiene Data'!E193))="","",OFFSET('Hygiene Data'!$E$11,0,10*ROW('Hygiene Data'!E193)))</f>
        <v/>
      </c>
      <c r="DS199" s="353" t="str">
        <f ca="1">+IF(OFFSET('Hygiene Data'!$E$12,0,10*ROW('Hygiene Data'!E193))="","",OFFSET('Hygiene Data'!$E$12,0,10*ROW('Hygiene Data'!E193)))</f>
        <v/>
      </c>
      <c r="DT199" s="353" t="str">
        <f ca="1">+IF(OFFSET('Hygiene Data'!$E$13,0,10*ROW('Hygiene Data'!E193))="","",OFFSET('Hygiene Data'!$E$13,0,10*ROW('Hygiene Data'!E193)))</f>
        <v/>
      </c>
      <c r="DU199" s="353" t="str">
        <f ca="1">+IF(OFFSET('Hygiene Data'!$F$11,0,10*ROW('Hygiene Data'!F193))="","",OFFSET('Hygiene Data'!$F$11,0,10*ROW('Hygiene Data'!F193)))</f>
        <v/>
      </c>
      <c r="DV199" s="353" t="str">
        <f ca="1">+IF(OFFSET('Hygiene Data'!$F$12,0,10*ROW('Hygiene Data'!F193))="","",OFFSET('Hygiene Data'!$F$12,0,10*ROW('Hygiene Data'!F193)))</f>
        <v/>
      </c>
      <c r="DW199" s="353" t="str">
        <f ca="1">+IF(OFFSET('Hygiene Data'!$F$13,0,10*ROW('Hygiene Data'!F193))="","",OFFSET('Hygiene Data'!$F$13,0,10*ROW('Hygiene Data'!F193)))</f>
        <v/>
      </c>
      <c r="DX199" s="353" t="str">
        <f ca="1">+IF(OFFSET('Hygiene Data'!$G$11,0,10*ROW('Hygiene Data'!G193))="","",OFFSET('Hygiene Data'!$G$11,0,10*ROW('Hygiene Data'!G193)))</f>
        <v/>
      </c>
      <c r="DY199" s="353" t="str">
        <f ca="1">+IF(OFFSET('Hygiene Data'!$G$12,0,10*ROW('Hygiene Data'!G193))="","",OFFSET('Hygiene Data'!$G$12,0,10*ROW('Hygiene Data'!G193)))</f>
        <v/>
      </c>
      <c r="DZ199" s="353" t="str">
        <f ca="1">+IF(OFFSET('Hygiene Data'!$G$13,0,10*ROW('Hygiene Data'!G193))="","",OFFSET('Hygiene Data'!$G$13,0,10*ROW('Hygiene Data'!G193)))</f>
        <v/>
      </c>
      <c r="EA199" s="353" t="str">
        <f ca="1">+IF(OFFSET('Hygiene Data'!$H$11,0,10*ROW('Hygiene Data'!H193))="","",OFFSET('Hygiene Data'!$H$11,0,10*ROW('Hygiene Data'!H193)))</f>
        <v/>
      </c>
      <c r="EB199" s="353" t="str">
        <f ca="1">+IF(OFFSET('Hygiene Data'!$H$12,0,10*ROW('Hygiene Data'!H193))="","",OFFSET('Hygiene Data'!$H$12,0,10*ROW('Hygiene Data'!H193)))</f>
        <v/>
      </c>
      <c r="EC199" s="353" t="str">
        <f ca="1">+IF(OFFSET('Hygiene Data'!$H$13,0,10*ROW('Hygiene Data'!H193))="","",OFFSET('Hygiene Data'!$H$13,0,10*ROW('Hygiene Data'!H193)))</f>
        <v/>
      </c>
      <c r="ED199" s="353" t="str">
        <f ca="1">+IF(OFFSET('Hygiene Data'!$I$11,0,10*ROW('Hygiene Data'!I193))="","",OFFSET('Hygiene Data'!$I$11,0,10*ROW('Hygiene Data'!I193)))</f>
        <v/>
      </c>
      <c r="EE199" s="353" t="str">
        <f ca="1">+IF(OFFSET('Hygiene Data'!$I$12,0,10*ROW('Hygiene Data'!I193))="","",OFFSET('Hygiene Data'!$I$12,0,10*ROW('Hygiene Data'!I193)))</f>
        <v/>
      </c>
      <c r="EF199" s="353" t="str">
        <f ca="1">+IF(OFFSET('Hygiene Data'!$I$13,0,10*ROW('Hygiene Data'!I193))="","",OFFSET('Hygiene Data'!$I$13,0,10*ROW('Hygiene Data'!I193)))</f>
        <v/>
      </c>
    </row>
    <row r="200" spans="1:136" x14ac:dyDescent="0.25">
      <c r="A200" s="462" t="str">
        <f ca="1">+IF(OFFSET('Water Data'!$B$2,0,10*ROW('Water Data'!E194))="","",OFFSET('Water Data'!$B$2,0,10*ROW('Water Data'!E194)))</f>
        <v/>
      </c>
      <c r="B200" s="46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89" t="str">
        <f t="shared" ca="1" si="3"/>
        <v/>
      </c>
      <c r="D200" s="49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6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3" t="str">
        <f ca="1">+IF(OFFSET('Water Data'!$D$27,0,10*ROW('Water Data'!D194))="","",OFFSET('Water Data'!$D$27,0,10*ROW('Water Data'!D194)))</f>
        <v/>
      </c>
      <c r="BT200" s="353" t="str">
        <f ca="1">+IF(OFFSET('Water Data'!$D$28,0,10*ROW('Water Data'!D194))="","",OFFSET('Water Data'!$D$28,0,10*ROW('Water Data'!D194)))</f>
        <v/>
      </c>
      <c r="BU200" s="353" t="str">
        <f ca="1">+IF(OFFSET('Water Data'!$D$29,0,10*ROW('Water Data'!D194))="","",OFFSET('Water Data'!$D$29,0,10*ROW('Water Data'!D194)))</f>
        <v/>
      </c>
      <c r="BV200" s="353" t="str">
        <f ca="1">+IF(OFFSET('Water Data'!$E$27,0,10*ROW('Water Data'!E194))="","",OFFSET('Water Data'!$E$27,0,10*ROW('Water Data'!E194)))</f>
        <v/>
      </c>
      <c r="BW200" s="353" t="str">
        <f ca="1">+IF(OFFSET('Water Data'!$E$28,0,10*ROW('Water Data'!E194))="","",OFFSET('Water Data'!$E$28,0,10*ROW('Water Data'!E194)))</f>
        <v/>
      </c>
      <c r="BX200" s="353" t="str">
        <f ca="1">+IF(OFFSET('Water Data'!$E$29,0,10*ROW('Water Data'!E194))="","",OFFSET('Water Data'!$E$29,0,10*ROW('Water Data'!E194)))</f>
        <v/>
      </c>
      <c r="BY200" s="353" t="str">
        <f ca="1">+IF(OFFSET('Water Data'!$F$27,0,10*ROW('Water Data'!F194))="","",OFFSET('Water Data'!$F$27,0,10*ROW('Water Data'!F194)))</f>
        <v/>
      </c>
      <c r="BZ200" s="353" t="str">
        <f ca="1">+IF(OFFSET('Water Data'!$F$28,0,10*ROW('Water Data'!F194))="","",OFFSET('Water Data'!$F$28,0,10*ROW('Water Data'!F194)))</f>
        <v/>
      </c>
      <c r="CA200" s="353" t="str">
        <f ca="1">+IF(OFFSET('Water Data'!$F$29,0,10*ROW('Water Data'!F194))="","",OFFSET('Water Data'!$F$29,0,10*ROW('Water Data'!F194)))</f>
        <v/>
      </c>
      <c r="CB200" s="353" t="str">
        <f ca="1">+IF(OFFSET('Water Data'!$G$27,0,10*ROW('Water Data'!G194))="","",OFFSET('Water Data'!$G$27,0,10*ROW('Water Data'!G194)))</f>
        <v/>
      </c>
      <c r="CC200" s="353" t="str">
        <f ca="1">+IF(OFFSET('Water Data'!$G$28,0,10*ROW('Water Data'!G194))="","",OFFSET('Water Data'!$G$28,0,10*ROW('Water Data'!G194)))</f>
        <v/>
      </c>
      <c r="CD200" s="353" t="str">
        <f ca="1">+IF(OFFSET('Water Data'!$G$29,0,10*ROW('Water Data'!G194))="","",OFFSET('Water Data'!$G$29,0,10*ROW('Water Data'!G194)))</f>
        <v/>
      </c>
      <c r="CE200" s="353" t="str">
        <f ca="1">+IF(OFFSET('Water Data'!$H$27,0,10*ROW('Water Data'!H194))="","",OFFSET('Water Data'!$H$27,0,10*ROW('Water Data'!H194)))</f>
        <v/>
      </c>
      <c r="CF200" s="353" t="str">
        <f ca="1">+IF(OFFSET('Water Data'!$H$28,0,10*ROW('Water Data'!H194))="","",OFFSET('Water Data'!$H$28,0,10*ROW('Water Data'!H194)))</f>
        <v/>
      </c>
      <c r="CG200" s="353" t="str">
        <f ca="1">+IF(OFFSET('Water Data'!$H$29,0,10*ROW('Water Data'!H194))="","",OFFSET('Water Data'!$H$29,0,10*ROW('Water Data'!H194)))</f>
        <v/>
      </c>
      <c r="CH200" s="353" t="str">
        <f ca="1">+IF(OFFSET('Water Data'!$I$27,0,10*ROW('Water Data'!I194))="","",OFFSET('Water Data'!$I$27,0,10*ROW('Water Data'!I194)))</f>
        <v/>
      </c>
      <c r="CI200" s="353" t="str">
        <f ca="1">+IF(OFFSET('Water Data'!$I$28,0,10*ROW('Water Data'!I194))="","",OFFSET('Water Data'!$I$28,0,10*ROW('Water Data'!I194)))</f>
        <v/>
      </c>
      <c r="CJ200" s="353" t="str">
        <f ca="1">+IF(OFFSET('Water Data'!$I$29,0,10*ROW('Water Data'!I194))="","",OFFSET('Water Data'!$I$29,0,10*ROW('Water Data'!I194)))</f>
        <v/>
      </c>
      <c r="CK200" s="353" t="str">
        <f ca="1">+IF(OFFSET('Sanitation Data'!$D$28,0,10*ROW('Sanitation Data'!D194))="","",OFFSET('Sanitation Data'!$D$28,0,10*ROW('Sanitation Data'!D194)))</f>
        <v/>
      </c>
      <c r="CL200" s="353" t="str">
        <f ca="1">+IF(OFFSET('Sanitation Data'!$D$29,0,10*ROW('Sanitation Data'!D194))="","",OFFSET('Sanitation Data'!$D$29,0,10*ROW('Sanitation Data'!D194)))</f>
        <v/>
      </c>
      <c r="CM200" s="353" t="str">
        <f ca="1">+IF(OFFSET('Sanitation Data'!$D$30,0,10*ROW('Sanitation Data'!D194))="","",OFFSET('Sanitation Data'!$D$30,0,10*ROW('Sanitation Data'!D194)))</f>
        <v/>
      </c>
      <c r="CN200" s="353" t="str">
        <f ca="1">+IF(OFFSET('Sanitation Data'!$D$31,0,10*ROW('Sanitation Data'!D194))="","",OFFSET('Sanitation Data'!$D$31,0,10*ROW('Sanitation Data'!D194)))</f>
        <v/>
      </c>
      <c r="CO200" s="353" t="str">
        <f ca="1">+IF(OFFSET('Sanitation Data'!$D$32,0,10*ROW('Sanitation Data'!D194))="","",OFFSET('Sanitation Data'!$D$32,0,10*ROW('Sanitation Data'!D194)))</f>
        <v/>
      </c>
      <c r="CP200" s="353" t="str">
        <f ca="1">+IF(OFFSET('Sanitation Data'!$E$28,0,10*ROW('Sanitation Data'!E194))="","",OFFSET('Sanitation Data'!$E$28,0,10*ROW('Sanitation Data'!E194)))</f>
        <v/>
      </c>
      <c r="CQ200" s="353" t="str">
        <f ca="1">+IF(OFFSET('Sanitation Data'!$E$29,0,10*ROW('Sanitation Data'!E194))="","",OFFSET('Sanitation Data'!$E$29,0,10*ROW('Sanitation Data'!E194)))</f>
        <v/>
      </c>
      <c r="CR200" s="353" t="str">
        <f ca="1">+IF(OFFSET('Sanitation Data'!$E$30,0,10*ROW('Sanitation Data'!E194))="","",OFFSET('Sanitation Data'!$E$30,0,10*ROW('Sanitation Data'!E194)))</f>
        <v/>
      </c>
      <c r="CS200" s="353" t="str">
        <f ca="1">+IF(OFFSET('Sanitation Data'!$E$31,0,10*ROW('Sanitation Data'!E194))="","",OFFSET('Sanitation Data'!$E$31,0,10*ROW('Sanitation Data'!E194)))</f>
        <v/>
      </c>
      <c r="CT200" s="353" t="str">
        <f ca="1">+IF(OFFSET('Sanitation Data'!$E$32,0,10*ROW('Sanitation Data'!E194))="","",OFFSET('Sanitation Data'!$E$32,0,10*ROW('Sanitation Data'!E194)))</f>
        <v/>
      </c>
      <c r="CU200" s="353" t="str">
        <f ca="1">+IF(OFFSET('Sanitation Data'!$F$28,0,10*ROW('Sanitation Data'!F194))="","",OFFSET('Sanitation Data'!$F$28,0,10*ROW('Sanitation Data'!F194)))</f>
        <v/>
      </c>
      <c r="CV200" s="353" t="str">
        <f ca="1">+IF(OFFSET('Sanitation Data'!$F$29,0,10*ROW('Sanitation Data'!F194))="","",OFFSET('Sanitation Data'!$F$29,0,10*ROW('Sanitation Data'!F194)))</f>
        <v/>
      </c>
      <c r="CW200" s="353" t="str">
        <f ca="1">+IF(OFFSET('Sanitation Data'!$F$30,0,10*ROW('Sanitation Data'!F194))="","",OFFSET('Sanitation Data'!$F$30,0,10*ROW('Sanitation Data'!F194)))</f>
        <v/>
      </c>
      <c r="CX200" s="353" t="str">
        <f ca="1">+IF(OFFSET('Sanitation Data'!$F$31,0,10*ROW('Sanitation Data'!F194))="","",OFFSET('Sanitation Data'!$F$31,0,10*ROW('Sanitation Data'!F194)))</f>
        <v/>
      </c>
      <c r="CY200" s="353" t="str">
        <f ca="1">+IF(OFFSET('Sanitation Data'!$F$32,0,10*ROW('Sanitation Data'!F194))="","",OFFSET('Sanitation Data'!$F$32,0,10*ROW('Sanitation Data'!F194)))</f>
        <v/>
      </c>
      <c r="CZ200" s="353" t="str">
        <f ca="1">+IF(OFFSET('Sanitation Data'!$G$28,0,10*ROW('Sanitation Data'!G194))="","",OFFSET('Sanitation Data'!$G$28,0,10*ROW('Sanitation Data'!G194)))</f>
        <v/>
      </c>
      <c r="DA200" s="353" t="str">
        <f ca="1">+IF(OFFSET('Sanitation Data'!$G$29,0,10*ROW('Sanitation Data'!G194))="","",OFFSET('Sanitation Data'!$G$29,0,10*ROW('Sanitation Data'!G194)))</f>
        <v/>
      </c>
      <c r="DB200" s="353" t="str">
        <f ca="1">+IF(OFFSET('Sanitation Data'!$G$30,0,10*ROW('Sanitation Data'!G194))="","",OFFSET('Sanitation Data'!$G$30,0,10*ROW('Sanitation Data'!G194)))</f>
        <v/>
      </c>
      <c r="DC200" s="353" t="str">
        <f ca="1">+IF(OFFSET('Sanitation Data'!$G$31,0,10*ROW('Sanitation Data'!G194))="","",OFFSET('Sanitation Data'!$G$31,0,10*ROW('Sanitation Data'!G194)))</f>
        <v/>
      </c>
      <c r="DD200" s="353" t="str">
        <f ca="1">+IF(OFFSET('Sanitation Data'!$G$32,0,10*ROW('Sanitation Data'!G194))="","",OFFSET('Sanitation Data'!$G$32,0,10*ROW('Sanitation Data'!G194)))</f>
        <v/>
      </c>
      <c r="DE200" s="353" t="str">
        <f ca="1">+IF(OFFSET('Sanitation Data'!$H$28,0,10*ROW('Sanitation Data'!H194))="","",OFFSET('Sanitation Data'!$H$28,0,10*ROW('Sanitation Data'!H194)))</f>
        <v/>
      </c>
      <c r="DF200" s="353" t="str">
        <f ca="1">+IF(OFFSET('Sanitation Data'!$H$29,0,10*ROW('Sanitation Data'!H194))="","",OFFSET('Sanitation Data'!$H$29,0,10*ROW('Sanitation Data'!H194)))</f>
        <v/>
      </c>
      <c r="DG200" s="353" t="str">
        <f ca="1">+IF(OFFSET('Sanitation Data'!$H$30,0,10*ROW('Sanitation Data'!H194))="","",OFFSET('Sanitation Data'!$H$30,0,10*ROW('Sanitation Data'!H194)))</f>
        <v/>
      </c>
      <c r="DH200" s="353" t="str">
        <f ca="1">+IF(OFFSET('Sanitation Data'!$H$31,0,10*ROW('Sanitation Data'!H194))="","",OFFSET('Sanitation Data'!$H$31,0,10*ROW('Sanitation Data'!H194)))</f>
        <v/>
      </c>
      <c r="DI200" s="353" t="str">
        <f ca="1">+IF(OFFSET('Sanitation Data'!$H$32,0,10*ROW('Sanitation Data'!H194))="","",OFFSET('Sanitation Data'!$H$32,0,10*ROW('Sanitation Data'!H194)))</f>
        <v/>
      </c>
      <c r="DJ200" s="353" t="str">
        <f ca="1">+IF(OFFSET('Sanitation Data'!$I$28,0,10*ROW('Sanitation Data'!I194))="","",OFFSET('Sanitation Data'!$I$28,0,10*ROW('Sanitation Data'!I194)))</f>
        <v/>
      </c>
      <c r="DK200" s="353" t="str">
        <f ca="1">+IF(OFFSET('Sanitation Data'!$I$29,0,10*ROW('Sanitation Data'!I194))="","",OFFSET('Sanitation Data'!$I$29,0,10*ROW('Sanitation Data'!I194)))</f>
        <v/>
      </c>
      <c r="DL200" s="353" t="str">
        <f ca="1">+IF(OFFSET('Sanitation Data'!$I$30,0,10*ROW('Sanitation Data'!I194))="","",OFFSET('Sanitation Data'!$I$30,0,10*ROW('Sanitation Data'!I194)))</f>
        <v/>
      </c>
      <c r="DM200" s="353" t="str">
        <f ca="1">+IF(OFFSET('Sanitation Data'!$I$31,0,10*ROW('Sanitation Data'!I194))="","",OFFSET('Sanitation Data'!$I$31,0,10*ROW('Sanitation Data'!I194)))</f>
        <v/>
      </c>
      <c r="DN200" s="353" t="str">
        <f ca="1">+IF(OFFSET('Sanitation Data'!$I$32,0,10*ROW('Sanitation Data'!I194))="","",OFFSET('Sanitation Data'!$I$32,0,10*ROW('Sanitation Data'!I194)))</f>
        <v/>
      </c>
      <c r="DO200" s="353" t="str">
        <f ca="1">+IF(OFFSET('Hygiene Data'!$D$11,0,10*ROW('Hygiene Data'!D194))="","",OFFSET('Hygiene Data'!$D$11,0,10*ROW('Hygiene Data'!D194)))</f>
        <v/>
      </c>
      <c r="DP200" s="353" t="str">
        <f ca="1">+IF(OFFSET('Hygiene Data'!$D$12,0,10*ROW('Hygiene Data'!D194))="","",OFFSET('Hygiene Data'!$D$12,0,10*ROW('Hygiene Data'!D194)))</f>
        <v/>
      </c>
      <c r="DQ200" s="353" t="str">
        <f ca="1">+IF(OFFSET('Hygiene Data'!$D$13,0,10*ROW('Hygiene Data'!D194))="","",OFFSET('Hygiene Data'!$D$13,0,10*ROW('Hygiene Data'!D194)))</f>
        <v/>
      </c>
      <c r="DR200" s="353" t="str">
        <f ca="1">+IF(OFFSET('Hygiene Data'!$E$11,0,10*ROW('Hygiene Data'!E194))="","",OFFSET('Hygiene Data'!$E$11,0,10*ROW('Hygiene Data'!E194)))</f>
        <v/>
      </c>
      <c r="DS200" s="353" t="str">
        <f ca="1">+IF(OFFSET('Hygiene Data'!$E$12,0,10*ROW('Hygiene Data'!E194))="","",OFFSET('Hygiene Data'!$E$12,0,10*ROW('Hygiene Data'!E194)))</f>
        <v/>
      </c>
      <c r="DT200" s="353" t="str">
        <f ca="1">+IF(OFFSET('Hygiene Data'!$E$13,0,10*ROW('Hygiene Data'!E194))="","",OFFSET('Hygiene Data'!$E$13,0,10*ROW('Hygiene Data'!E194)))</f>
        <v/>
      </c>
      <c r="DU200" s="353" t="str">
        <f ca="1">+IF(OFFSET('Hygiene Data'!$F$11,0,10*ROW('Hygiene Data'!F194))="","",OFFSET('Hygiene Data'!$F$11,0,10*ROW('Hygiene Data'!F194)))</f>
        <v/>
      </c>
      <c r="DV200" s="353" t="str">
        <f ca="1">+IF(OFFSET('Hygiene Data'!$F$12,0,10*ROW('Hygiene Data'!F194))="","",OFFSET('Hygiene Data'!$F$12,0,10*ROW('Hygiene Data'!F194)))</f>
        <v/>
      </c>
      <c r="DW200" s="353" t="str">
        <f ca="1">+IF(OFFSET('Hygiene Data'!$F$13,0,10*ROW('Hygiene Data'!F194))="","",OFFSET('Hygiene Data'!$F$13,0,10*ROW('Hygiene Data'!F194)))</f>
        <v/>
      </c>
      <c r="DX200" s="353" t="str">
        <f ca="1">+IF(OFFSET('Hygiene Data'!$G$11,0,10*ROW('Hygiene Data'!G194))="","",OFFSET('Hygiene Data'!$G$11,0,10*ROW('Hygiene Data'!G194)))</f>
        <v/>
      </c>
      <c r="DY200" s="353" t="str">
        <f ca="1">+IF(OFFSET('Hygiene Data'!$G$12,0,10*ROW('Hygiene Data'!G194))="","",OFFSET('Hygiene Data'!$G$12,0,10*ROW('Hygiene Data'!G194)))</f>
        <v/>
      </c>
      <c r="DZ200" s="353" t="str">
        <f ca="1">+IF(OFFSET('Hygiene Data'!$G$13,0,10*ROW('Hygiene Data'!G194))="","",OFFSET('Hygiene Data'!$G$13,0,10*ROW('Hygiene Data'!G194)))</f>
        <v/>
      </c>
      <c r="EA200" s="353" t="str">
        <f ca="1">+IF(OFFSET('Hygiene Data'!$H$11,0,10*ROW('Hygiene Data'!H194))="","",OFFSET('Hygiene Data'!$H$11,0,10*ROW('Hygiene Data'!H194)))</f>
        <v/>
      </c>
      <c r="EB200" s="353" t="str">
        <f ca="1">+IF(OFFSET('Hygiene Data'!$H$12,0,10*ROW('Hygiene Data'!H194))="","",OFFSET('Hygiene Data'!$H$12,0,10*ROW('Hygiene Data'!H194)))</f>
        <v/>
      </c>
      <c r="EC200" s="353" t="str">
        <f ca="1">+IF(OFFSET('Hygiene Data'!$H$13,0,10*ROW('Hygiene Data'!H194))="","",OFFSET('Hygiene Data'!$H$13,0,10*ROW('Hygiene Data'!H194)))</f>
        <v/>
      </c>
      <c r="ED200" s="353" t="str">
        <f ca="1">+IF(OFFSET('Hygiene Data'!$I$11,0,10*ROW('Hygiene Data'!I194))="","",OFFSET('Hygiene Data'!$I$11,0,10*ROW('Hygiene Data'!I194)))</f>
        <v/>
      </c>
      <c r="EE200" s="353" t="str">
        <f ca="1">+IF(OFFSET('Hygiene Data'!$I$12,0,10*ROW('Hygiene Data'!I194))="","",OFFSET('Hygiene Data'!$I$12,0,10*ROW('Hygiene Data'!I194)))</f>
        <v/>
      </c>
      <c r="EF200" s="353" t="str">
        <f ca="1">+IF(OFFSET('Hygiene Data'!$I$13,0,10*ROW('Hygiene Data'!I194))="","",OFFSET('Hygiene Data'!$I$13,0,10*ROW('Hygiene Data'!I194)))</f>
        <v/>
      </c>
    </row>
    <row r="201" spans="1:136" x14ac:dyDescent="0.25">
      <c r="A201" s="462" t="str">
        <f ca="1">+IF(OFFSET('Water Data'!$B$2,0,10*ROW('Water Data'!E195))="","",OFFSET('Water Data'!$B$2,0,10*ROW('Water Data'!E195)))</f>
        <v/>
      </c>
      <c r="B201" s="46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89" t="str">
        <f t="shared" ca="1" si="3"/>
        <v/>
      </c>
      <c r="D201" s="49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6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3" t="str">
        <f ca="1">+IF(OFFSET('Water Data'!$D$27,0,10*ROW('Water Data'!D195))="","",OFFSET('Water Data'!$D$27,0,10*ROW('Water Data'!D195)))</f>
        <v/>
      </c>
      <c r="BT201" s="353" t="str">
        <f ca="1">+IF(OFFSET('Water Data'!$D$28,0,10*ROW('Water Data'!D195))="","",OFFSET('Water Data'!$D$28,0,10*ROW('Water Data'!D195)))</f>
        <v/>
      </c>
      <c r="BU201" s="353" t="str">
        <f ca="1">+IF(OFFSET('Water Data'!$D$29,0,10*ROW('Water Data'!D195))="","",OFFSET('Water Data'!$D$29,0,10*ROW('Water Data'!D195)))</f>
        <v/>
      </c>
      <c r="BV201" s="353" t="str">
        <f ca="1">+IF(OFFSET('Water Data'!$E$27,0,10*ROW('Water Data'!E195))="","",OFFSET('Water Data'!$E$27,0,10*ROW('Water Data'!E195)))</f>
        <v/>
      </c>
      <c r="BW201" s="353" t="str">
        <f ca="1">+IF(OFFSET('Water Data'!$E$28,0,10*ROW('Water Data'!E195))="","",OFFSET('Water Data'!$E$28,0,10*ROW('Water Data'!E195)))</f>
        <v/>
      </c>
      <c r="BX201" s="353" t="str">
        <f ca="1">+IF(OFFSET('Water Data'!$E$29,0,10*ROW('Water Data'!E195))="","",OFFSET('Water Data'!$E$29,0,10*ROW('Water Data'!E195)))</f>
        <v/>
      </c>
      <c r="BY201" s="353" t="str">
        <f ca="1">+IF(OFFSET('Water Data'!$F$27,0,10*ROW('Water Data'!F195))="","",OFFSET('Water Data'!$F$27,0,10*ROW('Water Data'!F195)))</f>
        <v/>
      </c>
      <c r="BZ201" s="353" t="str">
        <f ca="1">+IF(OFFSET('Water Data'!$F$28,0,10*ROW('Water Data'!F195))="","",OFFSET('Water Data'!$F$28,0,10*ROW('Water Data'!F195)))</f>
        <v/>
      </c>
      <c r="CA201" s="353" t="str">
        <f ca="1">+IF(OFFSET('Water Data'!$F$29,0,10*ROW('Water Data'!F195))="","",OFFSET('Water Data'!$F$29,0,10*ROW('Water Data'!F195)))</f>
        <v/>
      </c>
      <c r="CB201" s="353" t="str">
        <f ca="1">+IF(OFFSET('Water Data'!$G$27,0,10*ROW('Water Data'!G195))="","",OFFSET('Water Data'!$G$27,0,10*ROW('Water Data'!G195)))</f>
        <v/>
      </c>
      <c r="CC201" s="353" t="str">
        <f ca="1">+IF(OFFSET('Water Data'!$G$28,0,10*ROW('Water Data'!G195))="","",OFFSET('Water Data'!$G$28,0,10*ROW('Water Data'!G195)))</f>
        <v/>
      </c>
      <c r="CD201" s="353" t="str">
        <f ca="1">+IF(OFFSET('Water Data'!$G$29,0,10*ROW('Water Data'!G195))="","",OFFSET('Water Data'!$G$29,0,10*ROW('Water Data'!G195)))</f>
        <v/>
      </c>
      <c r="CE201" s="353" t="str">
        <f ca="1">+IF(OFFSET('Water Data'!$H$27,0,10*ROW('Water Data'!H195))="","",OFFSET('Water Data'!$H$27,0,10*ROW('Water Data'!H195)))</f>
        <v/>
      </c>
      <c r="CF201" s="353" t="str">
        <f ca="1">+IF(OFFSET('Water Data'!$H$28,0,10*ROW('Water Data'!H195))="","",OFFSET('Water Data'!$H$28,0,10*ROW('Water Data'!H195)))</f>
        <v/>
      </c>
      <c r="CG201" s="353" t="str">
        <f ca="1">+IF(OFFSET('Water Data'!$H$29,0,10*ROW('Water Data'!H195))="","",OFFSET('Water Data'!$H$29,0,10*ROW('Water Data'!H195)))</f>
        <v/>
      </c>
      <c r="CH201" s="353" t="str">
        <f ca="1">+IF(OFFSET('Water Data'!$I$27,0,10*ROW('Water Data'!I195))="","",OFFSET('Water Data'!$I$27,0,10*ROW('Water Data'!I195)))</f>
        <v/>
      </c>
      <c r="CI201" s="353" t="str">
        <f ca="1">+IF(OFFSET('Water Data'!$I$28,0,10*ROW('Water Data'!I195))="","",OFFSET('Water Data'!$I$28,0,10*ROW('Water Data'!I195)))</f>
        <v/>
      </c>
      <c r="CJ201" s="353" t="str">
        <f ca="1">+IF(OFFSET('Water Data'!$I$29,0,10*ROW('Water Data'!I195))="","",OFFSET('Water Data'!$I$29,0,10*ROW('Water Data'!I195)))</f>
        <v/>
      </c>
      <c r="CK201" s="353" t="str">
        <f ca="1">+IF(OFFSET('Sanitation Data'!$D$28,0,10*ROW('Sanitation Data'!D195))="","",OFFSET('Sanitation Data'!$D$28,0,10*ROW('Sanitation Data'!D195)))</f>
        <v/>
      </c>
      <c r="CL201" s="353" t="str">
        <f ca="1">+IF(OFFSET('Sanitation Data'!$D$29,0,10*ROW('Sanitation Data'!D195))="","",OFFSET('Sanitation Data'!$D$29,0,10*ROW('Sanitation Data'!D195)))</f>
        <v/>
      </c>
      <c r="CM201" s="353" t="str">
        <f ca="1">+IF(OFFSET('Sanitation Data'!$D$30,0,10*ROW('Sanitation Data'!D195))="","",OFFSET('Sanitation Data'!$D$30,0,10*ROW('Sanitation Data'!D195)))</f>
        <v/>
      </c>
      <c r="CN201" s="353" t="str">
        <f ca="1">+IF(OFFSET('Sanitation Data'!$D$31,0,10*ROW('Sanitation Data'!D195))="","",OFFSET('Sanitation Data'!$D$31,0,10*ROW('Sanitation Data'!D195)))</f>
        <v/>
      </c>
      <c r="CO201" s="353" t="str">
        <f ca="1">+IF(OFFSET('Sanitation Data'!$D$32,0,10*ROW('Sanitation Data'!D195))="","",OFFSET('Sanitation Data'!$D$32,0,10*ROW('Sanitation Data'!D195)))</f>
        <v/>
      </c>
      <c r="CP201" s="353" t="str">
        <f ca="1">+IF(OFFSET('Sanitation Data'!$E$28,0,10*ROW('Sanitation Data'!E195))="","",OFFSET('Sanitation Data'!$E$28,0,10*ROW('Sanitation Data'!E195)))</f>
        <v/>
      </c>
      <c r="CQ201" s="353" t="str">
        <f ca="1">+IF(OFFSET('Sanitation Data'!$E$29,0,10*ROW('Sanitation Data'!E195))="","",OFFSET('Sanitation Data'!$E$29,0,10*ROW('Sanitation Data'!E195)))</f>
        <v/>
      </c>
      <c r="CR201" s="353" t="str">
        <f ca="1">+IF(OFFSET('Sanitation Data'!$E$30,0,10*ROW('Sanitation Data'!E195))="","",OFFSET('Sanitation Data'!$E$30,0,10*ROW('Sanitation Data'!E195)))</f>
        <v/>
      </c>
      <c r="CS201" s="353" t="str">
        <f ca="1">+IF(OFFSET('Sanitation Data'!$E$31,0,10*ROW('Sanitation Data'!E195))="","",OFFSET('Sanitation Data'!$E$31,0,10*ROW('Sanitation Data'!E195)))</f>
        <v/>
      </c>
      <c r="CT201" s="353" t="str">
        <f ca="1">+IF(OFFSET('Sanitation Data'!$E$32,0,10*ROW('Sanitation Data'!E195))="","",OFFSET('Sanitation Data'!$E$32,0,10*ROW('Sanitation Data'!E195)))</f>
        <v/>
      </c>
      <c r="CU201" s="353" t="str">
        <f ca="1">+IF(OFFSET('Sanitation Data'!$F$28,0,10*ROW('Sanitation Data'!F195))="","",OFFSET('Sanitation Data'!$F$28,0,10*ROW('Sanitation Data'!F195)))</f>
        <v/>
      </c>
      <c r="CV201" s="353" t="str">
        <f ca="1">+IF(OFFSET('Sanitation Data'!$F$29,0,10*ROW('Sanitation Data'!F195))="","",OFFSET('Sanitation Data'!$F$29,0,10*ROW('Sanitation Data'!F195)))</f>
        <v/>
      </c>
      <c r="CW201" s="353" t="str">
        <f ca="1">+IF(OFFSET('Sanitation Data'!$F$30,0,10*ROW('Sanitation Data'!F195))="","",OFFSET('Sanitation Data'!$F$30,0,10*ROW('Sanitation Data'!F195)))</f>
        <v/>
      </c>
      <c r="CX201" s="353" t="str">
        <f ca="1">+IF(OFFSET('Sanitation Data'!$F$31,0,10*ROW('Sanitation Data'!F195))="","",OFFSET('Sanitation Data'!$F$31,0,10*ROW('Sanitation Data'!F195)))</f>
        <v/>
      </c>
      <c r="CY201" s="353" t="str">
        <f ca="1">+IF(OFFSET('Sanitation Data'!$F$32,0,10*ROW('Sanitation Data'!F195))="","",OFFSET('Sanitation Data'!$F$32,0,10*ROW('Sanitation Data'!F195)))</f>
        <v/>
      </c>
      <c r="CZ201" s="353" t="str">
        <f ca="1">+IF(OFFSET('Sanitation Data'!$G$28,0,10*ROW('Sanitation Data'!G195))="","",OFFSET('Sanitation Data'!$G$28,0,10*ROW('Sanitation Data'!G195)))</f>
        <v/>
      </c>
      <c r="DA201" s="353" t="str">
        <f ca="1">+IF(OFFSET('Sanitation Data'!$G$29,0,10*ROW('Sanitation Data'!G195))="","",OFFSET('Sanitation Data'!$G$29,0,10*ROW('Sanitation Data'!G195)))</f>
        <v/>
      </c>
      <c r="DB201" s="353" t="str">
        <f ca="1">+IF(OFFSET('Sanitation Data'!$G$30,0,10*ROW('Sanitation Data'!G195))="","",OFFSET('Sanitation Data'!$G$30,0,10*ROW('Sanitation Data'!G195)))</f>
        <v/>
      </c>
      <c r="DC201" s="353" t="str">
        <f ca="1">+IF(OFFSET('Sanitation Data'!$G$31,0,10*ROW('Sanitation Data'!G195))="","",OFFSET('Sanitation Data'!$G$31,0,10*ROW('Sanitation Data'!G195)))</f>
        <v/>
      </c>
      <c r="DD201" s="353" t="str">
        <f ca="1">+IF(OFFSET('Sanitation Data'!$G$32,0,10*ROW('Sanitation Data'!G195))="","",OFFSET('Sanitation Data'!$G$32,0,10*ROW('Sanitation Data'!G195)))</f>
        <v/>
      </c>
      <c r="DE201" s="353" t="str">
        <f ca="1">+IF(OFFSET('Sanitation Data'!$H$28,0,10*ROW('Sanitation Data'!H195))="","",OFFSET('Sanitation Data'!$H$28,0,10*ROW('Sanitation Data'!H195)))</f>
        <v/>
      </c>
      <c r="DF201" s="353" t="str">
        <f ca="1">+IF(OFFSET('Sanitation Data'!$H$29,0,10*ROW('Sanitation Data'!H195))="","",OFFSET('Sanitation Data'!$H$29,0,10*ROW('Sanitation Data'!H195)))</f>
        <v/>
      </c>
      <c r="DG201" s="353" t="str">
        <f ca="1">+IF(OFFSET('Sanitation Data'!$H$30,0,10*ROW('Sanitation Data'!H195))="","",OFFSET('Sanitation Data'!$H$30,0,10*ROW('Sanitation Data'!H195)))</f>
        <v/>
      </c>
      <c r="DH201" s="353" t="str">
        <f ca="1">+IF(OFFSET('Sanitation Data'!$H$31,0,10*ROW('Sanitation Data'!H195))="","",OFFSET('Sanitation Data'!$H$31,0,10*ROW('Sanitation Data'!H195)))</f>
        <v/>
      </c>
      <c r="DI201" s="353" t="str">
        <f ca="1">+IF(OFFSET('Sanitation Data'!$H$32,0,10*ROW('Sanitation Data'!H195))="","",OFFSET('Sanitation Data'!$H$32,0,10*ROW('Sanitation Data'!H195)))</f>
        <v/>
      </c>
      <c r="DJ201" s="353" t="str">
        <f ca="1">+IF(OFFSET('Sanitation Data'!$I$28,0,10*ROW('Sanitation Data'!I195))="","",OFFSET('Sanitation Data'!$I$28,0,10*ROW('Sanitation Data'!I195)))</f>
        <v/>
      </c>
      <c r="DK201" s="353" t="str">
        <f ca="1">+IF(OFFSET('Sanitation Data'!$I$29,0,10*ROW('Sanitation Data'!I195))="","",OFFSET('Sanitation Data'!$I$29,0,10*ROW('Sanitation Data'!I195)))</f>
        <v/>
      </c>
      <c r="DL201" s="353" t="str">
        <f ca="1">+IF(OFFSET('Sanitation Data'!$I$30,0,10*ROW('Sanitation Data'!I195))="","",OFFSET('Sanitation Data'!$I$30,0,10*ROW('Sanitation Data'!I195)))</f>
        <v/>
      </c>
      <c r="DM201" s="353" t="str">
        <f ca="1">+IF(OFFSET('Sanitation Data'!$I$31,0,10*ROW('Sanitation Data'!I195))="","",OFFSET('Sanitation Data'!$I$31,0,10*ROW('Sanitation Data'!I195)))</f>
        <v/>
      </c>
      <c r="DN201" s="353" t="str">
        <f ca="1">+IF(OFFSET('Sanitation Data'!$I$32,0,10*ROW('Sanitation Data'!I195))="","",OFFSET('Sanitation Data'!$I$32,0,10*ROW('Sanitation Data'!I195)))</f>
        <v/>
      </c>
      <c r="DO201" s="353" t="str">
        <f ca="1">+IF(OFFSET('Hygiene Data'!$D$11,0,10*ROW('Hygiene Data'!D195))="","",OFFSET('Hygiene Data'!$D$11,0,10*ROW('Hygiene Data'!D195)))</f>
        <v/>
      </c>
      <c r="DP201" s="353" t="str">
        <f ca="1">+IF(OFFSET('Hygiene Data'!$D$12,0,10*ROW('Hygiene Data'!D195))="","",OFFSET('Hygiene Data'!$D$12,0,10*ROW('Hygiene Data'!D195)))</f>
        <v/>
      </c>
      <c r="DQ201" s="353" t="str">
        <f ca="1">+IF(OFFSET('Hygiene Data'!$D$13,0,10*ROW('Hygiene Data'!D195))="","",OFFSET('Hygiene Data'!$D$13,0,10*ROW('Hygiene Data'!D195)))</f>
        <v/>
      </c>
      <c r="DR201" s="353" t="str">
        <f ca="1">+IF(OFFSET('Hygiene Data'!$E$11,0,10*ROW('Hygiene Data'!E195))="","",OFFSET('Hygiene Data'!$E$11,0,10*ROW('Hygiene Data'!E195)))</f>
        <v/>
      </c>
      <c r="DS201" s="353" t="str">
        <f ca="1">+IF(OFFSET('Hygiene Data'!$E$12,0,10*ROW('Hygiene Data'!E195))="","",OFFSET('Hygiene Data'!$E$12,0,10*ROW('Hygiene Data'!E195)))</f>
        <v/>
      </c>
      <c r="DT201" s="353" t="str">
        <f ca="1">+IF(OFFSET('Hygiene Data'!$E$13,0,10*ROW('Hygiene Data'!E195))="","",OFFSET('Hygiene Data'!$E$13,0,10*ROW('Hygiene Data'!E195)))</f>
        <v/>
      </c>
      <c r="DU201" s="353" t="str">
        <f ca="1">+IF(OFFSET('Hygiene Data'!$F$11,0,10*ROW('Hygiene Data'!F195))="","",OFFSET('Hygiene Data'!$F$11,0,10*ROW('Hygiene Data'!F195)))</f>
        <v/>
      </c>
      <c r="DV201" s="353" t="str">
        <f ca="1">+IF(OFFSET('Hygiene Data'!$F$12,0,10*ROW('Hygiene Data'!F195))="","",OFFSET('Hygiene Data'!$F$12,0,10*ROW('Hygiene Data'!F195)))</f>
        <v/>
      </c>
      <c r="DW201" s="353" t="str">
        <f ca="1">+IF(OFFSET('Hygiene Data'!$F$13,0,10*ROW('Hygiene Data'!F195))="","",OFFSET('Hygiene Data'!$F$13,0,10*ROW('Hygiene Data'!F195)))</f>
        <v/>
      </c>
      <c r="DX201" s="353" t="str">
        <f ca="1">+IF(OFFSET('Hygiene Data'!$G$11,0,10*ROW('Hygiene Data'!G195))="","",OFFSET('Hygiene Data'!$G$11,0,10*ROW('Hygiene Data'!G195)))</f>
        <v/>
      </c>
      <c r="DY201" s="353" t="str">
        <f ca="1">+IF(OFFSET('Hygiene Data'!$G$12,0,10*ROW('Hygiene Data'!G195))="","",OFFSET('Hygiene Data'!$G$12,0,10*ROW('Hygiene Data'!G195)))</f>
        <v/>
      </c>
      <c r="DZ201" s="353" t="str">
        <f ca="1">+IF(OFFSET('Hygiene Data'!$G$13,0,10*ROW('Hygiene Data'!G195))="","",OFFSET('Hygiene Data'!$G$13,0,10*ROW('Hygiene Data'!G195)))</f>
        <v/>
      </c>
      <c r="EA201" s="353" t="str">
        <f ca="1">+IF(OFFSET('Hygiene Data'!$H$11,0,10*ROW('Hygiene Data'!H195))="","",OFFSET('Hygiene Data'!$H$11,0,10*ROW('Hygiene Data'!H195)))</f>
        <v/>
      </c>
      <c r="EB201" s="353" t="str">
        <f ca="1">+IF(OFFSET('Hygiene Data'!$H$12,0,10*ROW('Hygiene Data'!H195))="","",OFFSET('Hygiene Data'!$H$12,0,10*ROW('Hygiene Data'!H195)))</f>
        <v/>
      </c>
      <c r="EC201" s="353" t="str">
        <f ca="1">+IF(OFFSET('Hygiene Data'!$H$13,0,10*ROW('Hygiene Data'!H195))="","",OFFSET('Hygiene Data'!$H$13,0,10*ROW('Hygiene Data'!H195)))</f>
        <v/>
      </c>
      <c r="ED201" s="353" t="str">
        <f ca="1">+IF(OFFSET('Hygiene Data'!$I$11,0,10*ROW('Hygiene Data'!I195))="","",OFFSET('Hygiene Data'!$I$11,0,10*ROW('Hygiene Data'!I195)))</f>
        <v/>
      </c>
      <c r="EE201" s="353" t="str">
        <f ca="1">+IF(OFFSET('Hygiene Data'!$I$12,0,10*ROW('Hygiene Data'!I195))="","",OFFSET('Hygiene Data'!$I$12,0,10*ROW('Hygiene Data'!I195)))</f>
        <v/>
      </c>
      <c r="EF201" s="353" t="str">
        <f ca="1">+IF(OFFSET('Hygiene Data'!$I$13,0,10*ROW('Hygiene Data'!I195))="","",OFFSET('Hygiene Data'!$I$13,0,10*ROW('Hygiene Data'!I195)))</f>
        <v/>
      </c>
    </row>
    <row r="202" spans="1:136" x14ac:dyDescent="0.25">
      <c r="A202" s="462" t="str">
        <f ca="1">+IF(OFFSET('Water Data'!$B$2,0,10*ROW('Water Data'!E196))="","",OFFSET('Water Data'!$B$2,0,10*ROW('Water Data'!E196)))</f>
        <v/>
      </c>
      <c r="B202" s="46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89" t="str">
        <f t="shared" ca="1" si="3"/>
        <v/>
      </c>
      <c r="D202" s="49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6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3" t="str">
        <f ca="1">+IF(OFFSET('Water Data'!$D$27,0,10*ROW('Water Data'!D196))="","",OFFSET('Water Data'!$D$27,0,10*ROW('Water Data'!D196)))</f>
        <v/>
      </c>
      <c r="BT202" s="353" t="str">
        <f ca="1">+IF(OFFSET('Water Data'!$D$28,0,10*ROW('Water Data'!D196))="","",OFFSET('Water Data'!$D$28,0,10*ROW('Water Data'!D196)))</f>
        <v/>
      </c>
      <c r="BU202" s="353" t="str">
        <f ca="1">+IF(OFFSET('Water Data'!$D$29,0,10*ROW('Water Data'!D196))="","",OFFSET('Water Data'!$D$29,0,10*ROW('Water Data'!D196)))</f>
        <v/>
      </c>
      <c r="BV202" s="353" t="str">
        <f ca="1">+IF(OFFSET('Water Data'!$E$27,0,10*ROW('Water Data'!E196))="","",OFFSET('Water Data'!$E$27,0,10*ROW('Water Data'!E196)))</f>
        <v/>
      </c>
      <c r="BW202" s="353" t="str">
        <f ca="1">+IF(OFFSET('Water Data'!$E$28,0,10*ROW('Water Data'!E196))="","",OFFSET('Water Data'!$E$28,0,10*ROW('Water Data'!E196)))</f>
        <v/>
      </c>
      <c r="BX202" s="353" t="str">
        <f ca="1">+IF(OFFSET('Water Data'!$E$29,0,10*ROW('Water Data'!E196))="","",OFFSET('Water Data'!$E$29,0,10*ROW('Water Data'!E196)))</f>
        <v/>
      </c>
      <c r="BY202" s="353" t="str">
        <f ca="1">+IF(OFFSET('Water Data'!$F$27,0,10*ROW('Water Data'!F196))="","",OFFSET('Water Data'!$F$27,0,10*ROW('Water Data'!F196)))</f>
        <v/>
      </c>
      <c r="BZ202" s="353" t="str">
        <f ca="1">+IF(OFFSET('Water Data'!$F$28,0,10*ROW('Water Data'!F196))="","",OFFSET('Water Data'!$F$28,0,10*ROW('Water Data'!F196)))</f>
        <v/>
      </c>
      <c r="CA202" s="353" t="str">
        <f ca="1">+IF(OFFSET('Water Data'!$F$29,0,10*ROW('Water Data'!F196))="","",OFFSET('Water Data'!$F$29,0,10*ROW('Water Data'!F196)))</f>
        <v/>
      </c>
      <c r="CB202" s="353" t="str">
        <f ca="1">+IF(OFFSET('Water Data'!$G$27,0,10*ROW('Water Data'!G196))="","",OFFSET('Water Data'!$G$27,0,10*ROW('Water Data'!G196)))</f>
        <v/>
      </c>
      <c r="CC202" s="353" t="str">
        <f ca="1">+IF(OFFSET('Water Data'!$G$28,0,10*ROW('Water Data'!G196))="","",OFFSET('Water Data'!$G$28,0,10*ROW('Water Data'!G196)))</f>
        <v/>
      </c>
      <c r="CD202" s="353" t="str">
        <f ca="1">+IF(OFFSET('Water Data'!$G$29,0,10*ROW('Water Data'!G196))="","",OFFSET('Water Data'!$G$29,0,10*ROW('Water Data'!G196)))</f>
        <v/>
      </c>
      <c r="CE202" s="353" t="str">
        <f ca="1">+IF(OFFSET('Water Data'!$H$27,0,10*ROW('Water Data'!H196))="","",OFFSET('Water Data'!$H$27,0,10*ROW('Water Data'!H196)))</f>
        <v/>
      </c>
      <c r="CF202" s="353" t="str">
        <f ca="1">+IF(OFFSET('Water Data'!$H$28,0,10*ROW('Water Data'!H196))="","",OFFSET('Water Data'!$H$28,0,10*ROW('Water Data'!H196)))</f>
        <v/>
      </c>
      <c r="CG202" s="353" t="str">
        <f ca="1">+IF(OFFSET('Water Data'!$H$29,0,10*ROW('Water Data'!H196))="","",OFFSET('Water Data'!$H$29,0,10*ROW('Water Data'!H196)))</f>
        <v/>
      </c>
      <c r="CH202" s="353" t="str">
        <f ca="1">+IF(OFFSET('Water Data'!$I$27,0,10*ROW('Water Data'!I196))="","",OFFSET('Water Data'!$I$27,0,10*ROW('Water Data'!I196)))</f>
        <v/>
      </c>
      <c r="CI202" s="353" t="str">
        <f ca="1">+IF(OFFSET('Water Data'!$I$28,0,10*ROW('Water Data'!I196))="","",OFFSET('Water Data'!$I$28,0,10*ROW('Water Data'!I196)))</f>
        <v/>
      </c>
      <c r="CJ202" s="353" t="str">
        <f ca="1">+IF(OFFSET('Water Data'!$I$29,0,10*ROW('Water Data'!I196))="","",OFFSET('Water Data'!$I$29,0,10*ROW('Water Data'!I196)))</f>
        <v/>
      </c>
      <c r="CK202" s="353" t="str">
        <f ca="1">+IF(OFFSET('Sanitation Data'!$D$28,0,10*ROW('Sanitation Data'!D196))="","",OFFSET('Sanitation Data'!$D$28,0,10*ROW('Sanitation Data'!D196)))</f>
        <v/>
      </c>
      <c r="CL202" s="353" t="str">
        <f ca="1">+IF(OFFSET('Sanitation Data'!$D$29,0,10*ROW('Sanitation Data'!D196))="","",OFFSET('Sanitation Data'!$D$29,0,10*ROW('Sanitation Data'!D196)))</f>
        <v/>
      </c>
      <c r="CM202" s="353" t="str">
        <f ca="1">+IF(OFFSET('Sanitation Data'!$D$30,0,10*ROW('Sanitation Data'!D196))="","",OFFSET('Sanitation Data'!$D$30,0,10*ROW('Sanitation Data'!D196)))</f>
        <v/>
      </c>
      <c r="CN202" s="353" t="str">
        <f ca="1">+IF(OFFSET('Sanitation Data'!$D$31,0,10*ROW('Sanitation Data'!D196))="","",OFFSET('Sanitation Data'!$D$31,0,10*ROW('Sanitation Data'!D196)))</f>
        <v/>
      </c>
      <c r="CO202" s="353" t="str">
        <f ca="1">+IF(OFFSET('Sanitation Data'!$D$32,0,10*ROW('Sanitation Data'!D196))="","",OFFSET('Sanitation Data'!$D$32,0,10*ROW('Sanitation Data'!D196)))</f>
        <v/>
      </c>
      <c r="CP202" s="353" t="str">
        <f ca="1">+IF(OFFSET('Sanitation Data'!$E$28,0,10*ROW('Sanitation Data'!E196))="","",OFFSET('Sanitation Data'!$E$28,0,10*ROW('Sanitation Data'!E196)))</f>
        <v/>
      </c>
      <c r="CQ202" s="353" t="str">
        <f ca="1">+IF(OFFSET('Sanitation Data'!$E$29,0,10*ROW('Sanitation Data'!E196))="","",OFFSET('Sanitation Data'!$E$29,0,10*ROW('Sanitation Data'!E196)))</f>
        <v/>
      </c>
      <c r="CR202" s="353" t="str">
        <f ca="1">+IF(OFFSET('Sanitation Data'!$E$30,0,10*ROW('Sanitation Data'!E196))="","",OFFSET('Sanitation Data'!$E$30,0,10*ROW('Sanitation Data'!E196)))</f>
        <v/>
      </c>
      <c r="CS202" s="353" t="str">
        <f ca="1">+IF(OFFSET('Sanitation Data'!$E$31,0,10*ROW('Sanitation Data'!E196))="","",OFFSET('Sanitation Data'!$E$31,0,10*ROW('Sanitation Data'!E196)))</f>
        <v/>
      </c>
      <c r="CT202" s="353" t="str">
        <f ca="1">+IF(OFFSET('Sanitation Data'!$E$32,0,10*ROW('Sanitation Data'!E196))="","",OFFSET('Sanitation Data'!$E$32,0,10*ROW('Sanitation Data'!E196)))</f>
        <v/>
      </c>
      <c r="CU202" s="353" t="str">
        <f ca="1">+IF(OFFSET('Sanitation Data'!$F$28,0,10*ROW('Sanitation Data'!F196))="","",OFFSET('Sanitation Data'!$F$28,0,10*ROW('Sanitation Data'!F196)))</f>
        <v/>
      </c>
      <c r="CV202" s="353" t="str">
        <f ca="1">+IF(OFFSET('Sanitation Data'!$F$29,0,10*ROW('Sanitation Data'!F196))="","",OFFSET('Sanitation Data'!$F$29,0,10*ROW('Sanitation Data'!F196)))</f>
        <v/>
      </c>
      <c r="CW202" s="353" t="str">
        <f ca="1">+IF(OFFSET('Sanitation Data'!$F$30,0,10*ROW('Sanitation Data'!F196))="","",OFFSET('Sanitation Data'!$F$30,0,10*ROW('Sanitation Data'!F196)))</f>
        <v/>
      </c>
      <c r="CX202" s="353" t="str">
        <f ca="1">+IF(OFFSET('Sanitation Data'!$F$31,0,10*ROW('Sanitation Data'!F196))="","",OFFSET('Sanitation Data'!$F$31,0,10*ROW('Sanitation Data'!F196)))</f>
        <v/>
      </c>
      <c r="CY202" s="353" t="str">
        <f ca="1">+IF(OFFSET('Sanitation Data'!$F$32,0,10*ROW('Sanitation Data'!F196))="","",OFFSET('Sanitation Data'!$F$32,0,10*ROW('Sanitation Data'!F196)))</f>
        <v/>
      </c>
      <c r="CZ202" s="353" t="str">
        <f ca="1">+IF(OFFSET('Sanitation Data'!$G$28,0,10*ROW('Sanitation Data'!G196))="","",OFFSET('Sanitation Data'!$G$28,0,10*ROW('Sanitation Data'!G196)))</f>
        <v/>
      </c>
      <c r="DA202" s="353" t="str">
        <f ca="1">+IF(OFFSET('Sanitation Data'!$G$29,0,10*ROW('Sanitation Data'!G196))="","",OFFSET('Sanitation Data'!$G$29,0,10*ROW('Sanitation Data'!G196)))</f>
        <v/>
      </c>
      <c r="DB202" s="353" t="str">
        <f ca="1">+IF(OFFSET('Sanitation Data'!$G$30,0,10*ROW('Sanitation Data'!G196))="","",OFFSET('Sanitation Data'!$G$30,0,10*ROW('Sanitation Data'!G196)))</f>
        <v/>
      </c>
      <c r="DC202" s="353" t="str">
        <f ca="1">+IF(OFFSET('Sanitation Data'!$G$31,0,10*ROW('Sanitation Data'!G196))="","",OFFSET('Sanitation Data'!$G$31,0,10*ROW('Sanitation Data'!G196)))</f>
        <v/>
      </c>
      <c r="DD202" s="353" t="str">
        <f ca="1">+IF(OFFSET('Sanitation Data'!$G$32,0,10*ROW('Sanitation Data'!G196))="","",OFFSET('Sanitation Data'!$G$32,0,10*ROW('Sanitation Data'!G196)))</f>
        <v/>
      </c>
      <c r="DE202" s="353" t="str">
        <f ca="1">+IF(OFFSET('Sanitation Data'!$H$28,0,10*ROW('Sanitation Data'!H196))="","",OFFSET('Sanitation Data'!$H$28,0,10*ROW('Sanitation Data'!H196)))</f>
        <v/>
      </c>
      <c r="DF202" s="353" t="str">
        <f ca="1">+IF(OFFSET('Sanitation Data'!$H$29,0,10*ROW('Sanitation Data'!H196))="","",OFFSET('Sanitation Data'!$H$29,0,10*ROW('Sanitation Data'!H196)))</f>
        <v/>
      </c>
      <c r="DG202" s="353" t="str">
        <f ca="1">+IF(OFFSET('Sanitation Data'!$H$30,0,10*ROW('Sanitation Data'!H196))="","",OFFSET('Sanitation Data'!$H$30,0,10*ROW('Sanitation Data'!H196)))</f>
        <v/>
      </c>
      <c r="DH202" s="353" t="str">
        <f ca="1">+IF(OFFSET('Sanitation Data'!$H$31,0,10*ROW('Sanitation Data'!H196))="","",OFFSET('Sanitation Data'!$H$31,0,10*ROW('Sanitation Data'!H196)))</f>
        <v/>
      </c>
      <c r="DI202" s="353" t="str">
        <f ca="1">+IF(OFFSET('Sanitation Data'!$H$32,0,10*ROW('Sanitation Data'!H196))="","",OFFSET('Sanitation Data'!$H$32,0,10*ROW('Sanitation Data'!H196)))</f>
        <v/>
      </c>
      <c r="DJ202" s="353" t="str">
        <f ca="1">+IF(OFFSET('Sanitation Data'!$I$28,0,10*ROW('Sanitation Data'!I196))="","",OFFSET('Sanitation Data'!$I$28,0,10*ROW('Sanitation Data'!I196)))</f>
        <v/>
      </c>
      <c r="DK202" s="353" t="str">
        <f ca="1">+IF(OFFSET('Sanitation Data'!$I$29,0,10*ROW('Sanitation Data'!I196))="","",OFFSET('Sanitation Data'!$I$29,0,10*ROW('Sanitation Data'!I196)))</f>
        <v/>
      </c>
      <c r="DL202" s="353" t="str">
        <f ca="1">+IF(OFFSET('Sanitation Data'!$I$30,0,10*ROW('Sanitation Data'!I196))="","",OFFSET('Sanitation Data'!$I$30,0,10*ROW('Sanitation Data'!I196)))</f>
        <v/>
      </c>
      <c r="DM202" s="353" t="str">
        <f ca="1">+IF(OFFSET('Sanitation Data'!$I$31,0,10*ROW('Sanitation Data'!I196))="","",OFFSET('Sanitation Data'!$I$31,0,10*ROW('Sanitation Data'!I196)))</f>
        <v/>
      </c>
      <c r="DN202" s="353" t="str">
        <f ca="1">+IF(OFFSET('Sanitation Data'!$I$32,0,10*ROW('Sanitation Data'!I196))="","",OFFSET('Sanitation Data'!$I$32,0,10*ROW('Sanitation Data'!I196)))</f>
        <v/>
      </c>
      <c r="DO202" s="353" t="str">
        <f ca="1">+IF(OFFSET('Hygiene Data'!$D$11,0,10*ROW('Hygiene Data'!D196))="","",OFFSET('Hygiene Data'!$D$11,0,10*ROW('Hygiene Data'!D196)))</f>
        <v/>
      </c>
      <c r="DP202" s="353" t="str">
        <f ca="1">+IF(OFFSET('Hygiene Data'!$D$12,0,10*ROW('Hygiene Data'!D196))="","",OFFSET('Hygiene Data'!$D$12,0,10*ROW('Hygiene Data'!D196)))</f>
        <v/>
      </c>
      <c r="DQ202" s="353" t="str">
        <f ca="1">+IF(OFFSET('Hygiene Data'!$D$13,0,10*ROW('Hygiene Data'!D196))="","",OFFSET('Hygiene Data'!$D$13,0,10*ROW('Hygiene Data'!D196)))</f>
        <v/>
      </c>
      <c r="DR202" s="353" t="str">
        <f ca="1">+IF(OFFSET('Hygiene Data'!$E$11,0,10*ROW('Hygiene Data'!E196))="","",OFFSET('Hygiene Data'!$E$11,0,10*ROW('Hygiene Data'!E196)))</f>
        <v/>
      </c>
      <c r="DS202" s="353" t="str">
        <f ca="1">+IF(OFFSET('Hygiene Data'!$E$12,0,10*ROW('Hygiene Data'!E196))="","",OFFSET('Hygiene Data'!$E$12,0,10*ROW('Hygiene Data'!E196)))</f>
        <v/>
      </c>
      <c r="DT202" s="353" t="str">
        <f ca="1">+IF(OFFSET('Hygiene Data'!$E$13,0,10*ROW('Hygiene Data'!E196))="","",OFFSET('Hygiene Data'!$E$13,0,10*ROW('Hygiene Data'!E196)))</f>
        <v/>
      </c>
      <c r="DU202" s="353" t="str">
        <f ca="1">+IF(OFFSET('Hygiene Data'!$F$11,0,10*ROW('Hygiene Data'!F196))="","",OFFSET('Hygiene Data'!$F$11,0,10*ROW('Hygiene Data'!F196)))</f>
        <v/>
      </c>
      <c r="DV202" s="353" t="str">
        <f ca="1">+IF(OFFSET('Hygiene Data'!$F$12,0,10*ROW('Hygiene Data'!F196))="","",OFFSET('Hygiene Data'!$F$12,0,10*ROW('Hygiene Data'!F196)))</f>
        <v/>
      </c>
      <c r="DW202" s="353" t="str">
        <f ca="1">+IF(OFFSET('Hygiene Data'!$F$13,0,10*ROW('Hygiene Data'!F196))="","",OFFSET('Hygiene Data'!$F$13,0,10*ROW('Hygiene Data'!F196)))</f>
        <v/>
      </c>
      <c r="DX202" s="353" t="str">
        <f ca="1">+IF(OFFSET('Hygiene Data'!$G$11,0,10*ROW('Hygiene Data'!G196))="","",OFFSET('Hygiene Data'!$G$11,0,10*ROW('Hygiene Data'!G196)))</f>
        <v/>
      </c>
      <c r="DY202" s="353" t="str">
        <f ca="1">+IF(OFFSET('Hygiene Data'!$G$12,0,10*ROW('Hygiene Data'!G196))="","",OFFSET('Hygiene Data'!$G$12,0,10*ROW('Hygiene Data'!G196)))</f>
        <v/>
      </c>
      <c r="DZ202" s="353" t="str">
        <f ca="1">+IF(OFFSET('Hygiene Data'!$G$13,0,10*ROW('Hygiene Data'!G196))="","",OFFSET('Hygiene Data'!$G$13,0,10*ROW('Hygiene Data'!G196)))</f>
        <v/>
      </c>
      <c r="EA202" s="353" t="str">
        <f ca="1">+IF(OFFSET('Hygiene Data'!$H$11,0,10*ROW('Hygiene Data'!H196))="","",OFFSET('Hygiene Data'!$H$11,0,10*ROW('Hygiene Data'!H196)))</f>
        <v/>
      </c>
      <c r="EB202" s="353" t="str">
        <f ca="1">+IF(OFFSET('Hygiene Data'!$H$12,0,10*ROW('Hygiene Data'!H196))="","",OFFSET('Hygiene Data'!$H$12,0,10*ROW('Hygiene Data'!H196)))</f>
        <v/>
      </c>
      <c r="EC202" s="353" t="str">
        <f ca="1">+IF(OFFSET('Hygiene Data'!$H$13,0,10*ROW('Hygiene Data'!H196))="","",OFFSET('Hygiene Data'!$H$13,0,10*ROW('Hygiene Data'!H196)))</f>
        <v/>
      </c>
      <c r="ED202" s="353" t="str">
        <f ca="1">+IF(OFFSET('Hygiene Data'!$I$11,0,10*ROW('Hygiene Data'!I196))="","",OFFSET('Hygiene Data'!$I$11,0,10*ROW('Hygiene Data'!I196)))</f>
        <v/>
      </c>
      <c r="EE202" s="353" t="str">
        <f ca="1">+IF(OFFSET('Hygiene Data'!$I$12,0,10*ROW('Hygiene Data'!I196))="","",OFFSET('Hygiene Data'!$I$12,0,10*ROW('Hygiene Data'!I196)))</f>
        <v/>
      </c>
      <c r="EF202" s="353" t="str">
        <f ca="1">+IF(OFFSET('Hygiene Data'!$I$13,0,10*ROW('Hygiene Data'!I196))="","",OFFSET('Hygiene Data'!$I$13,0,10*ROW('Hygiene Data'!I196)))</f>
        <v/>
      </c>
    </row>
    <row r="203" spans="1:136" x14ac:dyDescent="0.25">
      <c r="A203" s="462" t="str">
        <f ca="1">+IF(OFFSET('Water Data'!$B$2,0,10*ROW('Water Data'!E197))="","",OFFSET('Water Data'!$B$2,0,10*ROW('Water Data'!E197)))</f>
        <v/>
      </c>
      <c r="B203" s="46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89" t="str">
        <f t="shared" ca="1" si="3"/>
        <v/>
      </c>
      <c r="D203" s="49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6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3" t="str">
        <f ca="1">+IF(OFFSET('Water Data'!$D$27,0,10*ROW('Water Data'!D197))="","",OFFSET('Water Data'!$D$27,0,10*ROW('Water Data'!D197)))</f>
        <v/>
      </c>
      <c r="BT203" s="353" t="str">
        <f ca="1">+IF(OFFSET('Water Data'!$D$28,0,10*ROW('Water Data'!D197))="","",OFFSET('Water Data'!$D$28,0,10*ROW('Water Data'!D197)))</f>
        <v/>
      </c>
      <c r="BU203" s="353" t="str">
        <f ca="1">+IF(OFFSET('Water Data'!$D$29,0,10*ROW('Water Data'!D197))="","",OFFSET('Water Data'!$D$29,0,10*ROW('Water Data'!D197)))</f>
        <v/>
      </c>
      <c r="BV203" s="353" t="str">
        <f ca="1">+IF(OFFSET('Water Data'!$E$27,0,10*ROW('Water Data'!E197))="","",OFFSET('Water Data'!$E$27,0,10*ROW('Water Data'!E197)))</f>
        <v/>
      </c>
      <c r="BW203" s="353" t="str">
        <f ca="1">+IF(OFFSET('Water Data'!$E$28,0,10*ROW('Water Data'!E197))="","",OFFSET('Water Data'!$E$28,0,10*ROW('Water Data'!E197)))</f>
        <v/>
      </c>
      <c r="BX203" s="353" t="str">
        <f ca="1">+IF(OFFSET('Water Data'!$E$29,0,10*ROW('Water Data'!E197))="","",OFFSET('Water Data'!$E$29,0,10*ROW('Water Data'!E197)))</f>
        <v/>
      </c>
      <c r="BY203" s="353" t="str">
        <f ca="1">+IF(OFFSET('Water Data'!$F$27,0,10*ROW('Water Data'!F197))="","",OFFSET('Water Data'!$F$27,0,10*ROW('Water Data'!F197)))</f>
        <v/>
      </c>
      <c r="BZ203" s="353" t="str">
        <f ca="1">+IF(OFFSET('Water Data'!$F$28,0,10*ROW('Water Data'!F197))="","",OFFSET('Water Data'!$F$28,0,10*ROW('Water Data'!F197)))</f>
        <v/>
      </c>
      <c r="CA203" s="353" t="str">
        <f ca="1">+IF(OFFSET('Water Data'!$F$29,0,10*ROW('Water Data'!F197))="","",OFFSET('Water Data'!$F$29,0,10*ROW('Water Data'!F197)))</f>
        <v/>
      </c>
      <c r="CB203" s="353" t="str">
        <f ca="1">+IF(OFFSET('Water Data'!$G$27,0,10*ROW('Water Data'!G197))="","",OFFSET('Water Data'!$G$27,0,10*ROW('Water Data'!G197)))</f>
        <v/>
      </c>
      <c r="CC203" s="353" t="str">
        <f ca="1">+IF(OFFSET('Water Data'!$G$28,0,10*ROW('Water Data'!G197))="","",OFFSET('Water Data'!$G$28,0,10*ROW('Water Data'!G197)))</f>
        <v/>
      </c>
      <c r="CD203" s="353" t="str">
        <f ca="1">+IF(OFFSET('Water Data'!$G$29,0,10*ROW('Water Data'!G197))="","",OFFSET('Water Data'!$G$29,0,10*ROW('Water Data'!G197)))</f>
        <v/>
      </c>
      <c r="CE203" s="353" t="str">
        <f ca="1">+IF(OFFSET('Water Data'!$H$27,0,10*ROW('Water Data'!H197))="","",OFFSET('Water Data'!$H$27,0,10*ROW('Water Data'!H197)))</f>
        <v/>
      </c>
      <c r="CF203" s="353" t="str">
        <f ca="1">+IF(OFFSET('Water Data'!$H$28,0,10*ROW('Water Data'!H197))="","",OFFSET('Water Data'!$H$28,0,10*ROW('Water Data'!H197)))</f>
        <v/>
      </c>
      <c r="CG203" s="353" t="str">
        <f ca="1">+IF(OFFSET('Water Data'!$H$29,0,10*ROW('Water Data'!H197))="","",OFFSET('Water Data'!$H$29,0,10*ROW('Water Data'!H197)))</f>
        <v/>
      </c>
      <c r="CH203" s="353" t="str">
        <f ca="1">+IF(OFFSET('Water Data'!$I$27,0,10*ROW('Water Data'!I197))="","",OFFSET('Water Data'!$I$27,0,10*ROW('Water Data'!I197)))</f>
        <v/>
      </c>
      <c r="CI203" s="353" t="str">
        <f ca="1">+IF(OFFSET('Water Data'!$I$28,0,10*ROW('Water Data'!I197))="","",OFFSET('Water Data'!$I$28,0,10*ROW('Water Data'!I197)))</f>
        <v/>
      </c>
      <c r="CJ203" s="353" t="str">
        <f ca="1">+IF(OFFSET('Water Data'!$I$29,0,10*ROW('Water Data'!I197))="","",OFFSET('Water Data'!$I$29,0,10*ROW('Water Data'!I197)))</f>
        <v/>
      </c>
      <c r="CK203" s="353" t="str">
        <f ca="1">+IF(OFFSET('Sanitation Data'!$D$28,0,10*ROW('Sanitation Data'!D197))="","",OFFSET('Sanitation Data'!$D$28,0,10*ROW('Sanitation Data'!D197)))</f>
        <v/>
      </c>
      <c r="CL203" s="353" t="str">
        <f ca="1">+IF(OFFSET('Sanitation Data'!$D$29,0,10*ROW('Sanitation Data'!D197))="","",OFFSET('Sanitation Data'!$D$29,0,10*ROW('Sanitation Data'!D197)))</f>
        <v/>
      </c>
      <c r="CM203" s="353" t="str">
        <f ca="1">+IF(OFFSET('Sanitation Data'!$D$30,0,10*ROW('Sanitation Data'!D197))="","",OFFSET('Sanitation Data'!$D$30,0,10*ROW('Sanitation Data'!D197)))</f>
        <v/>
      </c>
      <c r="CN203" s="353" t="str">
        <f ca="1">+IF(OFFSET('Sanitation Data'!$D$31,0,10*ROW('Sanitation Data'!D197))="","",OFFSET('Sanitation Data'!$D$31,0,10*ROW('Sanitation Data'!D197)))</f>
        <v/>
      </c>
      <c r="CO203" s="353" t="str">
        <f ca="1">+IF(OFFSET('Sanitation Data'!$D$32,0,10*ROW('Sanitation Data'!D197))="","",OFFSET('Sanitation Data'!$D$32,0,10*ROW('Sanitation Data'!D197)))</f>
        <v/>
      </c>
      <c r="CP203" s="353" t="str">
        <f ca="1">+IF(OFFSET('Sanitation Data'!$E$28,0,10*ROW('Sanitation Data'!E197))="","",OFFSET('Sanitation Data'!$E$28,0,10*ROW('Sanitation Data'!E197)))</f>
        <v/>
      </c>
      <c r="CQ203" s="353" t="str">
        <f ca="1">+IF(OFFSET('Sanitation Data'!$E$29,0,10*ROW('Sanitation Data'!E197))="","",OFFSET('Sanitation Data'!$E$29,0,10*ROW('Sanitation Data'!E197)))</f>
        <v/>
      </c>
      <c r="CR203" s="353" t="str">
        <f ca="1">+IF(OFFSET('Sanitation Data'!$E$30,0,10*ROW('Sanitation Data'!E197))="","",OFFSET('Sanitation Data'!$E$30,0,10*ROW('Sanitation Data'!E197)))</f>
        <v/>
      </c>
      <c r="CS203" s="353" t="str">
        <f ca="1">+IF(OFFSET('Sanitation Data'!$E$31,0,10*ROW('Sanitation Data'!E197))="","",OFFSET('Sanitation Data'!$E$31,0,10*ROW('Sanitation Data'!E197)))</f>
        <v/>
      </c>
      <c r="CT203" s="353" t="str">
        <f ca="1">+IF(OFFSET('Sanitation Data'!$E$32,0,10*ROW('Sanitation Data'!E197))="","",OFFSET('Sanitation Data'!$E$32,0,10*ROW('Sanitation Data'!E197)))</f>
        <v/>
      </c>
      <c r="CU203" s="353" t="str">
        <f ca="1">+IF(OFFSET('Sanitation Data'!$F$28,0,10*ROW('Sanitation Data'!F197))="","",OFFSET('Sanitation Data'!$F$28,0,10*ROW('Sanitation Data'!F197)))</f>
        <v/>
      </c>
      <c r="CV203" s="353" t="str">
        <f ca="1">+IF(OFFSET('Sanitation Data'!$F$29,0,10*ROW('Sanitation Data'!F197))="","",OFFSET('Sanitation Data'!$F$29,0,10*ROW('Sanitation Data'!F197)))</f>
        <v/>
      </c>
      <c r="CW203" s="353" t="str">
        <f ca="1">+IF(OFFSET('Sanitation Data'!$F$30,0,10*ROW('Sanitation Data'!F197))="","",OFFSET('Sanitation Data'!$F$30,0,10*ROW('Sanitation Data'!F197)))</f>
        <v/>
      </c>
      <c r="CX203" s="353" t="str">
        <f ca="1">+IF(OFFSET('Sanitation Data'!$F$31,0,10*ROW('Sanitation Data'!F197))="","",OFFSET('Sanitation Data'!$F$31,0,10*ROW('Sanitation Data'!F197)))</f>
        <v/>
      </c>
      <c r="CY203" s="353" t="str">
        <f ca="1">+IF(OFFSET('Sanitation Data'!$F$32,0,10*ROW('Sanitation Data'!F197))="","",OFFSET('Sanitation Data'!$F$32,0,10*ROW('Sanitation Data'!F197)))</f>
        <v/>
      </c>
      <c r="CZ203" s="353" t="str">
        <f ca="1">+IF(OFFSET('Sanitation Data'!$G$28,0,10*ROW('Sanitation Data'!G197))="","",OFFSET('Sanitation Data'!$G$28,0,10*ROW('Sanitation Data'!G197)))</f>
        <v/>
      </c>
      <c r="DA203" s="353" t="str">
        <f ca="1">+IF(OFFSET('Sanitation Data'!$G$29,0,10*ROW('Sanitation Data'!G197))="","",OFFSET('Sanitation Data'!$G$29,0,10*ROW('Sanitation Data'!G197)))</f>
        <v/>
      </c>
      <c r="DB203" s="353" t="str">
        <f ca="1">+IF(OFFSET('Sanitation Data'!$G$30,0,10*ROW('Sanitation Data'!G197))="","",OFFSET('Sanitation Data'!$G$30,0,10*ROW('Sanitation Data'!G197)))</f>
        <v/>
      </c>
      <c r="DC203" s="353" t="str">
        <f ca="1">+IF(OFFSET('Sanitation Data'!$G$31,0,10*ROW('Sanitation Data'!G197))="","",OFFSET('Sanitation Data'!$G$31,0,10*ROW('Sanitation Data'!G197)))</f>
        <v/>
      </c>
      <c r="DD203" s="353" t="str">
        <f ca="1">+IF(OFFSET('Sanitation Data'!$G$32,0,10*ROW('Sanitation Data'!G197))="","",OFFSET('Sanitation Data'!$G$32,0,10*ROW('Sanitation Data'!G197)))</f>
        <v/>
      </c>
      <c r="DE203" s="353" t="str">
        <f ca="1">+IF(OFFSET('Sanitation Data'!$H$28,0,10*ROW('Sanitation Data'!H197))="","",OFFSET('Sanitation Data'!$H$28,0,10*ROW('Sanitation Data'!H197)))</f>
        <v/>
      </c>
      <c r="DF203" s="353" t="str">
        <f ca="1">+IF(OFFSET('Sanitation Data'!$H$29,0,10*ROW('Sanitation Data'!H197))="","",OFFSET('Sanitation Data'!$H$29,0,10*ROW('Sanitation Data'!H197)))</f>
        <v/>
      </c>
      <c r="DG203" s="353" t="str">
        <f ca="1">+IF(OFFSET('Sanitation Data'!$H$30,0,10*ROW('Sanitation Data'!H197))="","",OFFSET('Sanitation Data'!$H$30,0,10*ROW('Sanitation Data'!H197)))</f>
        <v/>
      </c>
      <c r="DH203" s="353" t="str">
        <f ca="1">+IF(OFFSET('Sanitation Data'!$H$31,0,10*ROW('Sanitation Data'!H197))="","",OFFSET('Sanitation Data'!$H$31,0,10*ROW('Sanitation Data'!H197)))</f>
        <v/>
      </c>
      <c r="DI203" s="353" t="str">
        <f ca="1">+IF(OFFSET('Sanitation Data'!$H$32,0,10*ROW('Sanitation Data'!H197))="","",OFFSET('Sanitation Data'!$H$32,0,10*ROW('Sanitation Data'!H197)))</f>
        <v/>
      </c>
      <c r="DJ203" s="353" t="str">
        <f ca="1">+IF(OFFSET('Sanitation Data'!$I$28,0,10*ROW('Sanitation Data'!I197))="","",OFFSET('Sanitation Data'!$I$28,0,10*ROW('Sanitation Data'!I197)))</f>
        <v/>
      </c>
      <c r="DK203" s="353" t="str">
        <f ca="1">+IF(OFFSET('Sanitation Data'!$I$29,0,10*ROW('Sanitation Data'!I197))="","",OFFSET('Sanitation Data'!$I$29,0,10*ROW('Sanitation Data'!I197)))</f>
        <v/>
      </c>
      <c r="DL203" s="353" t="str">
        <f ca="1">+IF(OFFSET('Sanitation Data'!$I$30,0,10*ROW('Sanitation Data'!I197))="","",OFFSET('Sanitation Data'!$I$30,0,10*ROW('Sanitation Data'!I197)))</f>
        <v/>
      </c>
      <c r="DM203" s="353" t="str">
        <f ca="1">+IF(OFFSET('Sanitation Data'!$I$31,0,10*ROW('Sanitation Data'!I197))="","",OFFSET('Sanitation Data'!$I$31,0,10*ROW('Sanitation Data'!I197)))</f>
        <v/>
      </c>
      <c r="DN203" s="353" t="str">
        <f ca="1">+IF(OFFSET('Sanitation Data'!$I$32,0,10*ROW('Sanitation Data'!I197))="","",OFFSET('Sanitation Data'!$I$32,0,10*ROW('Sanitation Data'!I197)))</f>
        <v/>
      </c>
      <c r="DO203" s="353" t="str">
        <f ca="1">+IF(OFFSET('Hygiene Data'!$D$11,0,10*ROW('Hygiene Data'!D197))="","",OFFSET('Hygiene Data'!$D$11,0,10*ROW('Hygiene Data'!D197)))</f>
        <v/>
      </c>
      <c r="DP203" s="353" t="str">
        <f ca="1">+IF(OFFSET('Hygiene Data'!$D$12,0,10*ROW('Hygiene Data'!D197))="","",OFFSET('Hygiene Data'!$D$12,0,10*ROW('Hygiene Data'!D197)))</f>
        <v/>
      </c>
      <c r="DQ203" s="353" t="str">
        <f ca="1">+IF(OFFSET('Hygiene Data'!$D$13,0,10*ROW('Hygiene Data'!D197))="","",OFFSET('Hygiene Data'!$D$13,0,10*ROW('Hygiene Data'!D197)))</f>
        <v/>
      </c>
      <c r="DR203" s="353" t="str">
        <f ca="1">+IF(OFFSET('Hygiene Data'!$E$11,0,10*ROW('Hygiene Data'!E197))="","",OFFSET('Hygiene Data'!$E$11,0,10*ROW('Hygiene Data'!E197)))</f>
        <v/>
      </c>
      <c r="DS203" s="353" t="str">
        <f ca="1">+IF(OFFSET('Hygiene Data'!$E$12,0,10*ROW('Hygiene Data'!E197))="","",OFFSET('Hygiene Data'!$E$12,0,10*ROW('Hygiene Data'!E197)))</f>
        <v/>
      </c>
      <c r="DT203" s="353" t="str">
        <f ca="1">+IF(OFFSET('Hygiene Data'!$E$13,0,10*ROW('Hygiene Data'!E197))="","",OFFSET('Hygiene Data'!$E$13,0,10*ROW('Hygiene Data'!E197)))</f>
        <v/>
      </c>
      <c r="DU203" s="353" t="str">
        <f ca="1">+IF(OFFSET('Hygiene Data'!$F$11,0,10*ROW('Hygiene Data'!F197))="","",OFFSET('Hygiene Data'!$F$11,0,10*ROW('Hygiene Data'!F197)))</f>
        <v/>
      </c>
      <c r="DV203" s="353" t="str">
        <f ca="1">+IF(OFFSET('Hygiene Data'!$F$12,0,10*ROW('Hygiene Data'!F197))="","",OFFSET('Hygiene Data'!$F$12,0,10*ROW('Hygiene Data'!F197)))</f>
        <v/>
      </c>
      <c r="DW203" s="353" t="str">
        <f ca="1">+IF(OFFSET('Hygiene Data'!$F$13,0,10*ROW('Hygiene Data'!F197))="","",OFFSET('Hygiene Data'!$F$13,0,10*ROW('Hygiene Data'!F197)))</f>
        <v/>
      </c>
      <c r="DX203" s="353" t="str">
        <f ca="1">+IF(OFFSET('Hygiene Data'!$G$11,0,10*ROW('Hygiene Data'!G197))="","",OFFSET('Hygiene Data'!$G$11,0,10*ROW('Hygiene Data'!G197)))</f>
        <v/>
      </c>
      <c r="DY203" s="353" t="str">
        <f ca="1">+IF(OFFSET('Hygiene Data'!$G$12,0,10*ROW('Hygiene Data'!G197))="","",OFFSET('Hygiene Data'!$G$12,0,10*ROW('Hygiene Data'!G197)))</f>
        <v/>
      </c>
      <c r="DZ203" s="353" t="str">
        <f ca="1">+IF(OFFSET('Hygiene Data'!$G$13,0,10*ROW('Hygiene Data'!G197))="","",OFFSET('Hygiene Data'!$G$13,0,10*ROW('Hygiene Data'!G197)))</f>
        <v/>
      </c>
      <c r="EA203" s="353" t="str">
        <f ca="1">+IF(OFFSET('Hygiene Data'!$H$11,0,10*ROW('Hygiene Data'!H197))="","",OFFSET('Hygiene Data'!$H$11,0,10*ROW('Hygiene Data'!H197)))</f>
        <v/>
      </c>
      <c r="EB203" s="353" t="str">
        <f ca="1">+IF(OFFSET('Hygiene Data'!$H$12,0,10*ROW('Hygiene Data'!H197))="","",OFFSET('Hygiene Data'!$H$12,0,10*ROW('Hygiene Data'!H197)))</f>
        <v/>
      </c>
      <c r="EC203" s="353" t="str">
        <f ca="1">+IF(OFFSET('Hygiene Data'!$H$13,0,10*ROW('Hygiene Data'!H197))="","",OFFSET('Hygiene Data'!$H$13,0,10*ROW('Hygiene Data'!H197)))</f>
        <v/>
      </c>
      <c r="ED203" s="353" t="str">
        <f ca="1">+IF(OFFSET('Hygiene Data'!$I$11,0,10*ROW('Hygiene Data'!I197))="","",OFFSET('Hygiene Data'!$I$11,0,10*ROW('Hygiene Data'!I197)))</f>
        <v/>
      </c>
      <c r="EE203" s="353" t="str">
        <f ca="1">+IF(OFFSET('Hygiene Data'!$I$12,0,10*ROW('Hygiene Data'!I197))="","",OFFSET('Hygiene Data'!$I$12,0,10*ROW('Hygiene Data'!I197)))</f>
        <v/>
      </c>
      <c r="EF203" s="353" t="str">
        <f ca="1">+IF(OFFSET('Hygiene Data'!$I$13,0,10*ROW('Hygiene Data'!I197))="","",OFFSET('Hygiene Data'!$I$13,0,10*ROW('Hygiene Data'!I197)))</f>
        <v/>
      </c>
    </row>
    <row r="204" spans="1:136" x14ac:dyDescent="0.25">
      <c r="A204" s="462" t="str">
        <f ca="1">+IF(OFFSET('Water Data'!$B$2,0,10*ROW('Water Data'!E198))="","",OFFSET('Water Data'!$B$2,0,10*ROW('Water Data'!E198)))</f>
        <v/>
      </c>
      <c r="B204" s="46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89" t="str">
        <f t="shared" ca="1" si="3"/>
        <v/>
      </c>
      <c r="D204" s="49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6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3" t="str">
        <f ca="1">+IF(OFFSET('Water Data'!$D$27,0,10*ROW('Water Data'!D198))="","",OFFSET('Water Data'!$D$27,0,10*ROW('Water Data'!D198)))</f>
        <v/>
      </c>
      <c r="BT204" s="353" t="str">
        <f ca="1">+IF(OFFSET('Water Data'!$D$28,0,10*ROW('Water Data'!D198))="","",OFFSET('Water Data'!$D$28,0,10*ROW('Water Data'!D198)))</f>
        <v/>
      </c>
      <c r="BU204" s="353" t="str">
        <f ca="1">+IF(OFFSET('Water Data'!$D$29,0,10*ROW('Water Data'!D198))="","",OFFSET('Water Data'!$D$29,0,10*ROW('Water Data'!D198)))</f>
        <v/>
      </c>
      <c r="BV204" s="353" t="str">
        <f ca="1">+IF(OFFSET('Water Data'!$E$27,0,10*ROW('Water Data'!E198))="","",OFFSET('Water Data'!$E$27,0,10*ROW('Water Data'!E198)))</f>
        <v/>
      </c>
      <c r="BW204" s="353" t="str">
        <f ca="1">+IF(OFFSET('Water Data'!$E$28,0,10*ROW('Water Data'!E198))="","",OFFSET('Water Data'!$E$28,0,10*ROW('Water Data'!E198)))</f>
        <v/>
      </c>
      <c r="BX204" s="353" t="str">
        <f ca="1">+IF(OFFSET('Water Data'!$E$29,0,10*ROW('Water Data'!E198))="","",OFFSET('Water Data'!$E$29,0,10*ROW('Water Data'!E198)))</f>
        <v/>
      </c>
      <c r="BY204" s="353" t="str">
        <f ca="1">+IF(OFFSET('Water Data'!$F$27,0,10*ROW('Water Data'!F198))="","",OFFSET('Water Data'!$F$27,0,10*ROW('Water Data'!F198)))</f>
        <v/>
      </c>
      <c r="BZ204" s="353" t="str">
        <f ca="1">+IF(OFFSET('Water Data'!$F$28,0,10*ROW('Water Data'!F198))="","",OFFSET('Water Data'!$F$28,0,10*ROW('Water Data'!F198)))</f>
        <v/>
      </c>
      <c r="CA204" s="353" t="str">
        <f ca="1">+IF(OFFSET('Water Data'!$F$29,0,10*ROW('Water Data'!F198))="","",OFFSET('Water Data'!$F$29,0,10*ROW('Water Data'!F198)))</f>
        <v/>
      </c>
      <c r="CB204" s="353" t="str">
        <f ca="1">+IF(OFFSET('Water Data'!$G$27,0,10*ROW('Water Data'!G198))="","",OFFSET('Water Data'!$G$27,0,10*ROW('Water Data'!G198)))</f>
        <v/>
      </c>
      <c r="CC204" s="353" t="str">
        <f ca="1">+IF(OFFSET('Water Data'!$G$28,0,10*ROW('Water Data'!G198))="","",OFFSET('Water Data'!$G$28,0,10*ROW('Water Data'!G198)))</f>
        <v/>
      </c>
      <c r="CD204" s="353" t="str">
        <f ca="1">+IF(OFFSET('Water Data'!$G$29,0,10*ROW('Water Data'!G198))="","",OFFSET('Water Data'!$G$29,0,10*ROW('Water Data'!G198)))</f>
        <v/>
      </c>
      <c r="CE204" s="353" t="str">
        <f ca="1">+IF(OFFSET('Water Data'!$H$27,0,10*ROW('Water Data'!H198))="","",OFFSET('Water Data'!$H$27,0,10*ROW('Water Data'!H198)))</f>
        <v/>
      </c>
      <c r="CF204" s="353" t="str">
        <f ca="1">+IF(OFFSET('Water Data'!$H$28,0,10*ROW('Water Data'!H198))="","",OFFSET('Water Data'!$H$28,0,10*ROW('Water Data'!H198)))</f>
        <v/>
      </c>
      <c r="CG204" s="353" t="str">
        <f ca="1">+IF(OFFSET('Water Data'!$H$29,0,10*ROW('Water Data'!H198))="","",OFFSET('Water Data'!$H$29,0,10*ROW('Water Data'!H198)))</f>
        <v/>
      </c>
      <c r="CH204" s="353" t="str">
        <f ca="1">+IF(OFFSET('Water Data'!$I$27,0,10*ROW('Water Data'!I198))="","",OFFSET('Water Data'!$I$27,0,10*ROW('Water Data'!I198)))</f>
        <v/>
      </c>
      <c r="CI204" s="353" t="str">
        <f ca="1">+IF(OFFSET('Water Data'!$I$28,0,10*ROW('Water Data'!I198))="","",OFFSET('Water Data'!$I$28,0,10*ROW('Water Data'!I198)))</f>
        <v/>
      </c>
      <c r="CJ204" s="353" t="str">
        <f ca="1">+IF(OFFSET('Water Data'!$I$29,0,10*ROW('Water Data'!I198))="","",OFFSET('Water Data'!$I$29,0,10*ROW('Water Data'!I198)))</f>
        <v/>
      </c>
      <c r="CK204" s="353" t="str">
        <f ca="1">+IF(OFFSET('Sanitation Data'!$D$28,0,10*ROW('Sanitation Data'!D198))="","",OFFSET('Sanitation Data'!$D$28,0,10*ROW('Sanitation Data'!D198)))</f>
        <v/>
      </c>
      <c r="CL204" s="353" t="str">
        <f ca="1">+IF(OFFSET('Sanitation Data'!$D$29,0,10*ROW('Sanitation Data'!D198))="","",OFFSET('Sanitation Data'!$D$29,0,10*ROW('Sanitation Data'!D198)))</f>
        <v/>
      </c>
      <c r="CM204" s="353" t="str">
        <f ca="1">+IF(OFFSET('Sanitation Data'!$D$30,0,10*ROW('Sanitation Data'!D198))="","",OFFSET('Sanitation Data'!$D$30,0,10*ROW('Sanitation Data'!D198)))</f>
        <v/>
      </c>
      <c r="CN204" s="353" t="str">
        <f ca="1">+IF(OFFSET('Sanitation Data'!$D$31,0,10*ROW('Sanitation Data'!D198))="","",OFFSET('Sanitation Data'!$D$31,0,10*ROW('Sanitation Data'!D198)))</f>
        <v/>
      </c>
      <c r="CO204" s="353" t="str">
        <f ca="1">+IF(OFFSET('Sanitation Data'!$D$32,0,10*ROW('Sanitation Data'!D198))="","",OFFSET('Sanitation Data'!$D$32,0,10*ROW('Sanitation Data'!D198)))</f>
        <v/>
      </c>
      <c r="CP204" s="353" t="str">
        <f ca="1">+IF(OFFSET('Sanitation Data'!$E$28,0,10*ROW('Sanitation Data'!E198))="","",OFFSET('Sanitation Data'!$E$28,0,10*ROW('Sanitation Data'!E198)))</f>
        <v/>
      </c>
      <c r="CQ204" s="353" t="str">
        <f ca="1">+IF(OFFSET('Sanitation Data'!$E$29,0,10*ROW('Sanitation Data'!E198))="","",OFFSET('Sanitation Data'!$E$29,0,10*ROW('Sanitation Data'!E198)))</f>
        <v/>
      </c>
      <c r="CR204" s="353" t="str">
        <f ca="1">+IF(OFFSET('Sanitation Data'!$E$30,0,10*ROW('Sanitation Data'!E198))="","",OFFSET('Sanitation Data'!$E$30,0,10*ROW('Sanitation Data'!E198)))</f>
        <v/>
      </c>
      <c r="CS204" s="353" t="str">
        <f ca="1">+IF(OFFSET('Sanitation Data'!$E$31,0,10*ROW('Sanitation Data'!E198))="","",OFFSET('Sanitation Data'!$E$31,0,10*ROW('Sanitation Data'!E198)))</f>
        <v/>
      </c>
      <c r="CT204" s="353" t="str">
        <f ca="1">+IF(OFFSET('Sanitation Data'!$E$32,0,10*ROW('Sanitation Data'!E198))="","",OFFSET('Sanitation Data'!$E$32,0,10*ROW('Sanitation Data'!E198)))</f>
        <v/>
      </c>
      <c r="CU204" s="353" t="str">
        <f ca="1">+IF(OFFSET('Sanitation Data'!$F$28,0,10*ROW('Sanitation Data'!F198))="","",OFFSET('Sanitation Data'!$F$28,0,10*ROW('Sanitation Data'!F198)))</f>
        <v/>
      </c>
      <c r="CV204" s="353" t="str">
        <f ca="1">+IF(OFFSET('Sanitation Data'!$F$29,0,10*ROW('Sanitation Data'!F198))="","",OFFSET('Sanitation Data'!$F$29,0,10*ROW('Sanitation Data'!F198)))</f>
        <v/>
      </c>
      <c r="CW204" s="353" t="str">
        <f ca="1">+IF(OFFSET('Sanitation Data'!$F$30,0,10*ROW('Sanitation Data'!F198))="","",OFFSET('Sanitation Data'!$F$30,0,10*ROW('Sanitation Data'!F198)))</f>
        <v/>
      </c>
      <c r="CX204" s="353" t="str">
        <f ca="1">+IF(OFFSET('Sanitation Data'!$F$31,0,10*ROW('Sanitation Data'!F198))="","",OFFSET('Sanitation Data'!$F$31,0,10*ROW('Sanitation Data'!F198)))</f>
        <v/>
      </c>
      <c r="CY204" s="353" t="str">
        <f ca="1">+IF(OFFSET('Sanitation Data'!$F$32,0,10*ROW('Sanitation Data'!F198))="","",OFFSET('Sanitation Data'!$F$32,0,10*ROW('Sanitation Data'!F198)))</f>
        <v/>
      </c>
      <c r="CZ204" s="353" t="str">
        <f ca="1">+IF(OFFSET('Sanitation Data'!$G$28,0,10*ROW('Sanitation Data'!G198))="","",OFFSET('Sanitation Data'!$G$28,0,10*ROW('Sanitation Data'!G198)))</f>
        <v/>
      </c>
      <c r="DA204" s="353" t="str">
        <f ca="1">+IF(OFFSET('Sanitation Data'!$G$29,0,10*ROW('Sanitation Data'!G198))="","",OFFSET('Sanitation Data'!$G$29,0,10*ROW('Sanitation Data'!G198)))</f>
        <v/>
      </c>
      <c r="DB204" s="353" t="str">
        <f ca="1">+IF(OFFSET('Sanitation Data'!$G$30,0,10*ROW('Sanitation Data'!G198))="","",OFFSET('Sanitation Data'!$G$30,0,10*ROW('Sanitation Data'!G198)))</f>
        <v/>
      </c>
      <c r="DC204" s="353" t="str">
        <f ca="1">+IF(OFFSET('Sanitation Data'!$G$31,0,10*ROW('Sanitation Data'!G198))="","",OFFSET('Sanitation Data'!$G$31,0,10*ROW('Sanitation Data'!G198)))</f>
        <v/>
      </c>
      <c r="DD204" s="353" t="str">
        <f ca="1">+IF(OFFSET('Sanitation Data'!$G$32,0,10*ROW('Sanitation Data'!G198))="","",OFFSET('Sanitation Data'!$G$32,0,10*ROW('Sanitation Data'!G198)))</f>
        <v/>
      </c>
      <c r="DE204" s="353" t="str">
        <f ca="1">+IF(OFFSET('Sanitation Data'!$H$28,0,10*ROW('Sanitation Data'!H198))="","",OFFSET('Sanitation Data'!$H$28,0,10*ROW('Sanitation Data'!H198)))</f>
        <v/>
      </c>
      <c r="DF204" s="353" t="str">
        <f ca="1">+IF(OFFSET('Sanitation Data'!$H$29,0,10*ROW('Sanitation Data'!H198))="","",OFFSET('Sanitation Data'!$H$29,0,10*ROW('Sanitation Data'!H198)))</f>
        <v/>
      </c>
      <c r="DG204" s="353" t="str">
        <f ca="1">+IF(OFFSET('Sanitation Data'!$H$30,0,10*ROW('Sanitation Data'!H198))="","",OFFSET('Sanitation Data'!$H$30,0,10*ROW('Sanitation Data'!H198)))</f>
        <v/>
      </c>
      <c r="DH204" s="353" t="str">
        <f ca="1">+IF(OFFSET('Sanitation Data'!$H$31,0,10*ROW('Sanitation Data'!H198))="","",OFFSET('Sanitation Data'!$H$31,0,10*ROW('Sanitation Data'!H198)))</f>
        <v/>
      </c>
      <c r="DI204" s="353" t="str">
        <f ca="1">+IF(OFFSET('Sanitation Data'!$H$32,0,10*ROW('Sanitation Data'!H198))="","",OFFSET('Sanitation Data'!$H$32,0,10*ROW('Sanitation Data'!H198)))</f>
        <v/>
      </c>
      <c r="DJ204" s="353" t="str">
        <f ca="1">+IF(OFFSET('Sanitation Data'!$I$28,0,10*ROW('Sanitation Data'!I198))="","",OFFSET('Sanitation Data'!$I$28,0,10*ROW('Sanitation Data'!I198)))</f>
        <v/>
      </c>
      <c r="DK204" s="353" t="str">
        <f ca="1">+IF(OFFSET('Sanitation Data'!$I$29,0,10*ROW('Sanitation Data'!I198))="","",OFFSET('Sanitation Data'!$I$29,0,10*ROW('Sanitation Data'!I198)))</f>
        <v/>
      </c>
      <c r="DL204" s="353" t="str">
        <f ca="1">+IF(OFFSET('Sanitation Data'!$I$30,0,10*ROW('Sanitation Data'!I198))="","",OFFSET('Sanitation Data'!$I$30,0,10*ROW('Sanitation Data'!I198)))</f>
        <v/>
      </c>
      <c r="DM204" s="353" t="str">
        <f ca="1">+IF(OFFSET('Sanitation Data'!$I$31,0,10*ROW('Sanitation Data'!I198))="","",OFFSET('Sanitation Data'!$I$31,0,10*ROW('Sanitation Data'!I198)))</f>
        <v/>
      </c>
      <c r="DN204" s="353" t="str">
        <f ca="1">+IF(OFFSET('Sanitation Data'!$I$32,0,10*ROW('Sanitation Data'!I198))="","",OFFSET('Sanitation Data'!$I$32,0,10*ROW('Sanitation Data'!I198)))</f>
        <v/>
      </c>
      <c r="DO204" s="353" t="str">
        <f ca="1">+IF(OFFSET('Hygiene Data'!$D$11,0,10*ROW('Hygiene Data'!D198))="","",OFFSET('Hygiene Data'!$D$11,0,10*ROW('Hygiene Data'!D198)))</f>
        <v/>
      </c>
      <c r="DP204" s="353" t="str">
        <f ca="1">+IF(OFFSET('Hygiene Data'!$D$12,0,10*ROW('Hygiene Data'!D198))="","",OFFSET('Hygiene Data'!$D$12,0,10*ROW('Hygiene Data'!D198)))</f>
        <v/>
      </c>
      <c r="DQ204" s="353" t="str">
        <f ca="1">+IF(OFFSET('Hygiene Data'!$D$13,0,10*ROW('Hygiene Data'!D198))="","",OFFSET('Hygiene Data'!$D$13,0,10*ROW('Hygiene Data'!D198)))</f>
        <v/>
      </c>
      <c r="DR204" s="353" t="str">
        <f ca="1">+IF(OFFSET('Hygiene Data'!$E$11,0,10*ROW('Hygiene Data'!E198))="","",OFFSET('Hygiene Data'!$E$11,0,10*ROW('Hygiene Data'!E198)))</f>
        <v/>
      </c>
      <c r="DS204" s="353" t="str">
        <f ca="1">+IF(OFFSET('Hygiene Data'!$E$12,0,10*ROW('Hygiene Data'!E198))="","",OFFSET('Hygiene Data'!$E$12,0,10*ROW('Hygiene Data'!E198)))</f>
        <v/>
      </c>
      <c r="DT204" s="353" t="str">
        <f ca="1">+IF(OFFSET('Hygiene Data'!$E$13,0,10*ROW('Hygiene Data'!E198))="","",OFFSET('Hygiene Data'!$E$13,0,10*ROW('Hygiene Data'!E198)))</f>
        <v/>
      </c>
      <c r="DU204" s="353" t="str">
        <f ca="1">+IF(OFFSET('Hygiene Data'!$F$11,0,10*ROW('Hygiene Data'!F198))="","",OFFSET('Hygiene Data'!$F$11,0,10*ROW('Hygiene Data'!F198)))</f>
        <v/>
      </c>
      <c r="DV204" s="353" t="str">
        <f ca="1">+IF(OFFSET('Hygiene Data'!$F$12,0,10*ROW('Hygiene Data'!F198))="","",OFFSET('Hygiene Data'!$F$12,0,10*ROW('Hygiene Data'!F198)))</f>
        <v/>
      </c>
      <c r="DW204" s="353" t="str">
        <f ca="1">+IF(OFFSET('Hygiene Data'!$F$13,0,10*ROW('Hygiene Data'!F198))="","",OFFSET('Hygiene Data'!$F$13,0,10*ROW('Hygiene Data'!F198)))</f>
        <v/>
      </c>
      <c r="DX204" s="353" t="str">
        <f ca="1">+IF(OFFSET('Hygiene Data'!$G$11,0,10*ROW('Hygiene Data'!G198))="","",OFFSET('Hygiene Data'!$G$11,0,10*ROW('Hygiene Data'!G198)))</f>
        <v/>
      </c>
      <c r="DY204" s="353" t="str">
        <f ca="1">+IF(OFFSET('Hygiene Data'!$G$12,0,10*ROW('Hygiene Data'!G198))="","",OFFSET('Hygiene Data'!$G$12,0,10*ROW('Hygiene Data'!G198)))</f>
        <v/>
      </c>
      <c r="DZ204" s="353" t="str">
        <f ca="1">+IF(OFFSET('Hygiene Data'!$G$13,0,10*ROW('Hygiene Data'!G198))="","",OFFSET('Hygiene Data'!$G$13,0,10*ROW('Hygiene Data'!G198)))</f>
        <v/>
      </c>
      <c r="EA204" s="353" t="str">
        <f ca="1">+IF(OFFSET('Hygiene Data'!$H$11,0,10*ROW('Hygiene Data'!H198))="","",OFFSET('Hygiene Data'!$H$11,0,10*ROW('Hygiene Data'!H198)))</f>
        <v/>
      </c>
      <c r="EB204" s="353" t="str">
        <f ca="1">+IF(OFFSET('Hygiene Data'!$H$12,0,10*ROW('Hygiene Data'!H198))="","",OFFSET('Hygiene Data'!$H$12,0,10*ROW('Hygiene Data'!H198)))</f>
        <v/>
      </c>
      <c r="EC204" s="353" t="str">
        <f ca="1">+IF(OFFSET('Hygiene Data'!$H$13,0,10*ROW('Hygiene Data'!H198))="","",OFFSET('Hygiene Data'!$H$13,0,10*ROW('Hygiene Data'!H198)))</f>
        <v/>
      </c>
      <c r="ED204" s="353" t="str">
        <f ca="1">+IF(OFFSET('Hygiene Data'!$I$11,0,10*ROW('Hygiene Data'!I198))="","",OFFSET('Hygiene Data'!$I$11,0,10*ROW('Hygiene Data'!I198)))</f>
        <v/>
      </c>
      <c r="EE204" s="353" t="str">
        <f ca="1">+IF(OFFSET('Hygiene Data'!$I$12,0,10*ROW('Hygiene Data'!I198))="","",OFFSET('Hygiene Data'!$I$12,0,10*ROW('Hygiene Data'!I198)))</f>
        <v/>
      </c>
      <c r="EF204" s="353" t="str">
        <f ca="1">+IF(OFFSET('Hygiene Data'!$I$13,0,10*ROW('Hygiene Data'!I198))="","",OFFSET('Hygiene Data'!$I$13,0,10*ROW('Hygiene Data'!I198)))</f>
        <v/>
      </c>
    </row>
    <row r="205" spans="1:136" x14ac:dyDescent="0.25">
      <c r="A205" s="462" t="str">
        <f ca="1">+IF(OFFSET('Water Data'!$B$2,0,10*ROW('Water Data'!E199))="","",OFFSET('Water Data'!$B$2,0,10*ROW('Water Data'!E199)))</f>
        <v/>
      </c>
      <c r="B205" s="46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89" t="str">
        <f t="shared" ca="1" si="3"/>
        <v/>
      </c>
      <c r="D205" s="49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6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3" t="str">
        <f ca="1">+IF(OFFSET('Water Data'!$D$27,0,10*ROW('Water Data'!D199))="","",OFFSET('Water Data'!$D$27,0,10*ROW('Water Data'!D199)))</f>
        <v/>
      </c>
      <c r="BT205" s="353" t="str">
        <f ca="1">+IF(OFFSET('Water Data'!$D$28,0,10*ROW('Water Data'!D199))="","",OFFSET('Water Data'!$D$28,0,10*ROW('Water Data'!D199)))</f>
        <v/>
      </c>
      <c r="BU205" s="353" t="str">
        <f ca="1">+IF(OFFSET('Water Data'!$D$29,0,10*ROW('Water Data'!D199))="","",OFFSET('Water Data'!$D$29,0,10*ROW('Water Data'!D199)))</f>
        <v/>
      </c>
      <c r="BV205" s="353" t="str">
        <f ca="1">+IF(OFFSET('Water Data'!$E$27,0,10*ROW('Water Data'!E199))="","",OFFSET('Water Data'!$E$27,0,10*ROW('Water Data'!E199)))</f>
        <v/>
      </c>
      <c r="BW205" s="353" t="str">
        <f ca="1">+IF(OFFSET('Water Data'!$E$28,0,10*ROW('Water Data'!E199))="","",OFFSET('Water Data'!$E$28,0,10*ROW('Water Data'!E199)))</f>
        <v/>
      </c>
      <c r="BX205" s="353" t="str">
        <f ca="1">+IF(OFFSET('Water Data'!$E$29,0,10*ROW('Water Data'!E199))="","",OFFSET('Water Data'!$E$29,0,10*ROW('Water Data'!E199)))</f>
        <v/>
      </c>
      <c r="BY205" s="353" t="str">
        <f ca="1">+IF(OFFSET('Water Data'!$F$27,0,10*ROW('Water Data'!F199))="","",OFFSET('Water Data'!$F$27,0,10*ROW('Water Data'!F199)))</f>
        <v/>
      </c>
      <c r="BZ205" s="353" t="str">
        <f ca="1">+IF(OFFSET('Water Data'!$F$28,0,10*ROW('Water Data'!F199))="","",OFFSET('Water Data'!$F$28,0,10*ROW('Water Data'!F199)))</f>
        <v/>
      </c>
      <c r="CA205" s="353" t="str">
        <f ca="1">+IF(OFFSET('Water Data'!$F$29,0,10*ROW('Water Data'!F199))="","",OFFSET('Water Data'!$F$29,0,10*ROW('Water Data'!F199)))</f>
        <v/>
      </c>
      <c r="CB205" s="353" t="str">
        <f ca="1">+IF(OFFSET('Water Data'!$G$27,0,10*ROW('Water Data'!G199))="","",OFFSET('Water Data'!$G$27,0,10*ROW('Water Data'!G199)))</f>
        <v/>
      </c>
      <c r="CC205" s="353" t="str">
        <f ca="1">+IF(OFFSET('Water Data'!$G$28,0,10*ROW('Water Data'!G199))="","",OFFSET('Water Data'!$G$28,0,10*ROW('Water Data'!G199)))</f>
        <v/>
      </c>
      <c r="CD205" s="353" t="str">
        <f ca="1">+IF(OFFSET('Water Data'!$G$29,0,10*ROW('Water Data'!G199))="","",OFFSET('Water Data'!$G$29,0,10*ROW('Water Data'!G199)))</f>
        <v/>
      </c>
      <c r="CE205" s="353" t="str">
        <f ca="1">+IF(OFFSET('Water Data'!$H$27,0,10*ROW('Water Data'!H199))="","",OFFSET('Water Data'!$H$27,0,10*ROW('Water Data'!H199)))</f>
        <v/>
      </c>
      <c r="CF205" s="353" t="str">
        <f ca="1">+IF(OFFSET('Water Data'!$H$28,0,10*ROW('Water Data'!H199))="","",OFFSET('Water Data'!$H$28,0,10*ROW('Water Data'!H199)))</f>
        <v/>
      </c>
      <c r="CG205" s="353" t="str">
        <f ca="1">+IF(OFFSET('Water Data'!$H$29,0,10*ROW('Water Data'!H199))="","",OFFSET('Water Data'!$H$29,0,10*ROW('Water Data'!H199)))</f>
        <v/>
      </c>
      <c r="CH205" s="353" t="str">
        <f ca="1">+IF(OFFSET('Water Data'!$I$27,0,10*ROW('Water Data'!I199))="","",OFFSET('Water Data'!$I$27,0,10*ROW('Water Data'!I199)))</f>
        <v/>
      </c>
      <c r="CI205" s="353" t="str">
        <f ca="1">+IF(OFFSET('Water Data'!$I$28,0,10*ROW('Water Data'!I199))="","",OFFSET('Water Data'!$I$28,0,10*ROW('Water Data'!I199)))</f>
        <v/>
      </c>
      <c r="CJ205" s="353" t="str">
        <f ca="1">+IF(OFFSET('Water Data'!$I$29,0,10*ROW('Water Data'!I199))="","",OFFSET('Water Data'!$I$29,0,10*ROW('Water Data'!I199)))</f>
        <v/>
      </c>
      <c r="CK205" s="353" t="str">
        <f ca="1">+IF(OFFSET('Sanitation Data'!$D$28,0,10*ROW('Sanitation Data'!D199))="","",OFFSET('Sanitation Data'!$D$28,0,10*ROW('Sanitation Data'!D199)))</f>
        <v/>
      </c>
      <c r="CL205" s="353" t="str">
        <f ca="1">+IF(OFFSET('Sanitation Data'!$D$29,0,10*ROW('Sanitation Data'!D199))="","",OFFSET('Sanitation Data'!$D$29,0,10*ROW('Sanitation Data'!D199)))</f>
        <v/>
      </c>
      <c r="CM205" s="353" t="str">
        <f ca="1">+IF(OFFSET('Sanitation Data'!$D$30,0,10*ROW('Sanitation Data'!D199))="","",OFFSET('Sanitation Data'!$D$30,0,10*ROW('Sanitation Data'!D199)))</f>
        <v/>
      </c>
      <c r="CN205" s="353" t="str">
        <f ca="1">+IF(OFFSET('Sanitation Data'!$D$31,0,10*ROW('Sanitation Data'!D199))="","",OFFSET('Sanitation Data'!$D$31,0,10*ROW('Sanitation Data'!D199)))</f>
        <v/>
      </c>
      <c r="CO205" s="353" t="str">
        <f ca="1">+IF(OFFSET('Sanitation Data'!$D$32,0,10*ROW('Sanitation Data'!D199))="","",OFFSET('Sanitation Data'!$D$32,0,10*ROW('Sanitation Data'!D199)))</f>
        <v/>
      </c>
      <c r="CP205" s="353" t="str">
        <f ca="1">+IF(OFFSET('Sanitation Data'!$E$28,0,10*ROW('Sanitation Data'!E199))="","",OFFSET('Sanitation Data'!$E$28,0,10*ROW('Sanitation Data'!E199)))</f>
        <v/>
      </c>
      <c r="CQ205" s="353" t="str">
        <f ca="1">+IF(OFFSET('Sanitation Data'!$E$29,0,10*ROW('Sanitation Data'!E199))="","",OFFSET('Sanitation Data'!$E$29,0,10*ROW('Sanitation Data'!E199)))</f>
        <v/>
      </c>
      <c r="CR205" s="353" t="str">
        <f ca="1">+IF(OFFSET('Sanitation Data'!$E$30,0,10*ROW('Sanitation Data'!E199))="","",OFFSET('Sanitation Data'!$E$30,0,10*ROW('Sanitation Data'!E199)))</f>
        <v/>
      </c>
      <c r="CS205" s="353" t="str">
        <f ca="1">+IF(OFFSET('Sanitation Data'!$E$31,0,10*ROW('Sanitation Data'!E199))="","",OFFSET('Sanitation Data'!$E$31,0,10*ROW('Sanitation Data'!E199)))</f>
        <v/>
      </c>
      <c r="CT205" s="353" t="str">
        <f ca="1">+IF(OFFSET('Sanitation Data'!$E$32,0,10*ROW('Sanitation Data'!E199))="","",OFFSET('Sanitation Data'!$E$32,0,10*ROW('Sanitation Data'!E199)))</f>
        <v/>
      </c>
      <c r="CU205" s="353" t="str">
        <f ca="1">+IF(OFFSET('Sanitation Data'!$F$28,0,10*ROW('Sanitation Data'!F199))="","",OFFSET('Sanitation Data'!$F$28,0,10*ROW('Sanitation Data'!F199)))</f>
        <v/>
      </c>
      <c r="CV205" s="353" t="str">
        <f ca="1">+IF(OFFSET('Sanitation Data'!$F$29,0,10*ROW('Sanitation Data'!F199))="","",OFFSET('Sanitation Data'!$F$29,0,10*ROW('Sanitation Data'!F199)))</f>
        <v/>
      </c>
      <c r="CW205" s="353" t="str">
        <f ca="1">+IF(OFFSET('Sanitation Data'!$F$30,0,10*ROW('Sanitation Data'!F199))="","",OFFSET('Sanitation Data'!$F$30,0,10*ROW('Sanitation Data'!F199)))</f>
        <v/>
      </c>
      <c r="CX205" s="353" t="str">
        <f ca="1">+IF(OFFSET('Sanitation Data'!$F$31,0,10*ROW('Sanitation Data'!F199))="","",OFFSET('Sanitation Data'!$F$31,0,10*ROW('Sanitation Data'!F199)))</f>
        <v/>
      </c>
      <c r="CY205" s="353" t="str">
        <f ca="1">+IF(OFFSET('Sanitation Data'!$F$32,0,10*ROW('Sanitation Data'!F199))="","",OFFSET('Sanitation Data'!$F$32,0,10*ROW('Sanitation Data'!F199)))</f>
        <v/>
      </c>
      <c r="CZ205" s="353" t="str">
        <f ca="1">+IF(OFFSET('Sanitation Data'!$G$28,0,10*ROW('Sanitation Data'!G199))="","",OFFSET('Sanitation Data'!$G$28,0,10*ROW('Sanitation Data'!G199)))</f>
        <v/>
      </c>
      <c r="DA205" s="353" t="str">
        <f ca="1">+IF(OFFSET('Sanitation Data'!$G$29,0,10*ROW('Sanitation Data'!G199))="","",OFFSET('Sanitation Data'!$G$29,0,10*ROW('Sanitation Data'!G199)))</f>
        <v/>
      </c>
      <c r="DB205" s="353" t="str">
        <f ca="1">+IF(OFFSET('Sanitation Data'!$G$30,0,10*ROW('Sanitation Data'!G199))="","",OFFSET('Sanitation Data'!$G$30,0,10*ROW('Sanitation Data'!G199)))</f>
        <v/>
      </c>
      <c r="DC205" s="353" t="str">
        <f ca="1">+IF(OFFSET('Sanitation Data'!$G$31,0,10*ROW('Sanitation Data'!G199))="","",OFFSET('Sanitation Data'!$G$31,0,10*ROW('Sanitation Data'!G199)))</f>
        <v/>
      </c>
      <c r="DD205" s="353" t="str">
        <f ca="1">+IF(OFFSET('Sanitation Data'!$G$32,0,10*ROW('Sanitation Data'!G199))="","",OFFSET('Sanitation Data'!$G$32,0,10*ROW('Sanitation Data'!G199)))</f>
        <v/>
      </c>
      <c r="DE205" s="353" t="str">
        <f ca="1">+IF(OFFSET('Sanitation Data'!$H$28,0,10*ROW('Sanitation Data'!H199))="","",OFFSET('Sanitation Data'!$H$28,0,10*ROW('Sanitation Data'!H199)))</f>
        <v/>
      </c>
      <c r="DF205" s="353" t="str">
        <f ca="1">+IF(OFFSET('Sanitation Data'!$H$29,0,10*ROW('Sanitation Data'!H199))="","",OFFSET('Sanitation Data'!$H$29,0,10*ROW('Sanitation Data'!H199)))</f>
        <v/>
      </c>
      <c r="DG205" s="353" t="str">
        <f ca="1">+IF(OFFSET('Sanitation Data'!$H$30,0,10*ROW('Sanitation Data'!H199))="","",OFFSET('Sanitation Data'!$H$30,0,10*ROW('Sanitation Data'!H199)))</f>
        <v/>
      </c>
      <c r="DH205" s="353" t="str">
        <f ca="1">+IF(OFFSET('Sanitation Data'!$H$31,0,10*ROW('Sanitation Data'!H199))="","",OFFSET('Sanitation Data'!$H$31,0,10*ROW('Sanitation Data'!H199)))</f>
        <v/>
      </c>
      <c r="DI205" s="353" t="str">
        <f ca="1">+IF(OFFSET('Sanitation Data'!$H$32,0,10*ROW('Sanitation Data'!H199))="","",OFFSET('Sanitation Data'!$H$32,0,10*ROW('Sanitation Data'!H199)))</f>
        <v/>
      </c>
      <c r="DJ205" s="353" t="str">
        <f ca="1">+IF(OFFSET('Sanitation Data'!$I$28,0,10*ROW('Sanitation Data'!I199))="","",OFFSET('Sanitation Data'!$I$28,0,10*ROW('Sanitation Data'!I199)))</f>
        <v/>
      </c>
      <c r="DK205" s="353" t="str">
        <f ca="1">+IF(OFFSET('Sanitation Data'!$I$29,0,10*ROW('Sanitation Data'!I199))="","",OFFSET('Sanitation Data'!$I$29,0,10*ROW('Sanitation Data'!I199)))</f>
        <v/>
      </c>
      <c r="DL205" s="353" t="str">
        <f ca="1">+IF(OFFSET('Sanitation Data'!$I$30,0,10*ROW('Sanitation Data'!I199))="","",OFFSET('Sanitation Data'!$I$30,0,10*ROW('Sanitation Data'!I199)))</f>
        <v/>
      </c>
      <c r="DM205" s="353" t="str">
        <f ca="1">+IF(OFFSET('Sanitation Data'!$I$31,0,10*ROW('Sanitation Data'!I199))="","",OFFSET('Sanitation Data'!$I$31,0,10*ROW('Sanitation Data'!I199)))</f>
        <v/>
      </c>
      <c r="DN205" s="353" t="str">
        <f ca="1">+IF(OFFSET('Sanitation Data'!$I$32,0,10*ROW('Sanitation Data'!I199))="","",OFFSET('Sanitation Data'!$I$32,0,10*ROW('Sanitation Data'!I199)))</f>
        <v/>
      </c>
      <c r="DO205" s="353" t="str">
        <f ca="1">+IF(OFFSET('Hygiene Data'!$D$11,0,10*ROW('Hygiene Data'!D199))="","",OFFSET('Hygiene Data'!$D$11,0,10*ROW('Hygiene Data'!D199)))</f>
        <v/>
      </c>
      <c r="DP205" s="353" t="str">
        <f ca="1">+IF(OFFSET('Hygiene Data'!$D$12,0,10*ROW('Hygiene Data'!D199))="","",OFFSET('Hygiene Data'!$D$12,0,10*ROW('Hygiene Data'!D199)))</f>
        <v/>
      </c>
      <c r="DQ205" s="353" t="str">
        <f ca="1">+IF(OFFSET('Hygiene Data'!$D$13,0,10*ROW('Hygiene Data'!D199))="","",OFFSET('Hygiene Data'!$D$13,0,10*ROW('Hygiene Data'!D199)))</f>
        <v/>
      </c>
      <c r="DR205" s="353" t="str">
        <f ca="1">+IF(OFFSET('Hygiene Data'!$E$11,0,10*ROW('Hygiene Data'!E199))="","",OFFSET('Hygiene Data'!$E$11,0,10*ROW('Hygiene Data'!E199)))</f>
        <v/>
      </c>
      <c r="DS205" s="353" t="str">
        <f ca="1">+IF(OFFSET('Hygiene Data'!$E$12,0,10*ROW('Hygiene Data'!E199))="","",OFFSET('Hygiene Data'!$E$12,0,10*ROW('Hygiene Data'!E199)))</f>
        <v/>
      </c>
      <c r="DT205" s="353" t="str">
        <f ca="1">+IF(OFFSET('Hygiene Data'!$E$13,0,10*ROW('Hygiene Data'!E199))="","",OFFSET('Hygiene Data'!$E$13,0,10*ROW('Hygiene Data'!E199)))</f>
        <v/>
      </c>
      <c r="DU205" s="353" t="str">
        <f ca="1">+IF(OFFSET('Hygiene Data'!$F$11,0,10*ROW('Hygiene Data'!F199))="","",OFFSET('Hygiene Data'!$F$11,0,10*ROW('Hygiene Data'!F199)))</f>
        <v/>
      </c>
      <c r="DV205" s="353" t="str">
        <f ca="1">+IF(OFFSET('Hygiene Data'!$F$12,0,10*ROW('Hygiene Data'!F199))="","",OFFSET('Hygiene Data'!$F$12,0,10*ROW('Hygiene Data'!F199)))</f>
        <v/>
      </c>
      <c r="DW205" s="353" t="str">
        <f ca="1">+IF(OFFSET('Hygiene Data'!$F$13,0,10*ROW('Hygiene Data'!F199))="","",OFFSET('Hygiene Data'!$F$13,0,10*ROW('Hygiene Data'!F199)))</f>
        <v/>
      </c>
      <c r="DX205" s="353" t="str">
        <f ca="1">+IF(OFFSET('Hygiene Data'!$G$11,0,10*ROW('Hygiene Data'!G199))="","",OFFSET('Hygiene Data'!$G$11,0,10*ROW('Hygiene Data'!G199)))</f>
        <v/>
      </c>
      <c r="DY205" s="353" t="str">
        <f ca="1">+IF(OFFSET('Hygiene Data'!$G$12,0,10*ROW('Hygiene Data'!G199))="","",OFFSET('Hygiene Data'!$G$12,0,10*ROW('Hygiene Data'!G199)))</f>
        <v/>
      </c>
      <c r="DZ205" s="353" t="str">
        <f ca="1">+IF(OFFSET('Hygiene Data'!$G$13,0,10*ROW('Hygiene Data'!G199))="","",OFFSET('Hygiene Data'!$G$13,0,10*ROW('Hygiene Data'!G199)))</f>
        <v/>
      </c>
      <c r="EA205" s="353" t="str">
        <f ca="1">+IF(OFFSET('Hygiene Data'!$H$11,0,10*ROW('Hygiene Data'!H199))="","",OFFSET('Hygiene Data'!$H$11,0,10*ROW('Hygiene Data'!H199)))</f>
        <v/>
      </c>
      <c r="EB205" s="353" t="str">
        <f ca="1">+IF(OFFSET('Hygiene Data'!$H$12,0,10*ROW('Hygiene Data'!H199))="","",OFFSET('Hygiene Data'!$H$12,0,10*ROW('Hygiene Data'!H199)))</f>
        <v/>
      </c>
      <c r="EC205" s="353" t="str">
        <f ca="1">+IF(OFFSET('Hygiene Data'!$H$13,0,10*ROW('Hygiene Data'!H199))="","",OFFSET('Hygiene Data'!$H$13,0,10*ROW('Hygiene Data'!H199)))</f>
        <v/>
      </c>
      <c r="ED205" s="353" t="str">
        <f ca="1">+IF(OFFSET('Hygiene Data'!$I$11,0,10*ROW('Hygiene Data'!I199))="","",OFFSET('Hygiene Data'!$I$11,0,10*ROW('Hygiene Data'!I199)))</f>
        <v/>
      </c>
      <c r="EE205" s="353" t="str">
        <f ca="1">+IF(OFFSET('Hygiene Data'!$I$12,0,10*ROW('Hygiene Data'!I199))="","",OFFSET('Hygiene Data'!$I$12,0,10*ROW('Hygiene Data'!I199)))</f>
        <v/>
      </c>
      <c r="EF205" s="353" t="str">
        <f ca="1">+IF(OFFSET('Hygiene Data'!$I$13,0,10*ROW('Hygiene Data'!I199))="","",OFFSET('Hygiene Data'!$I$13,0,10*ROW('Hygiene Data'!I199)))</f>
        <v/>
      </c>
    </row>
    <row r="206" spans="1:136" x14ac:dyDescent="0.25">
      <c r="A206" s="462" t="str">
        <f ca="1">+IF(OFFSET('Water Data'!$B$2,0,10*ROW('Water Data'!E200))="","",OFFSET('Water Data'!$B$2,0,10*ROW('Water Data'!E200)))</f>
        <v/>
      </c>
      <c r="B206" s="46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89" t="str">
        <f t="shared" ca="1" si="3"/>
        <v/>
      </c>
      <c r="D206" s="49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6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3" t="str">
        <f ca="1">+IF(OFFSET('Water Data'!$D$27,0,10*ROW('Water Data'!D200))="","",OFFSET('Water Data'!$D$27,0,10*ROW('Water Data'!D200)))</f>
        <v/>
      </c>
      <c r="BT206" s="353" t="str">
        <f ca="1">+IF(OFFSET('Water Data'!$D$28,0,10*ROW('Water Data'!D200))="","",OFFSET('Water Data'!$D$28,0,10*ROW('Water Data'!D200)))</f>
        <v/>
      </c>
      <c r="BU206" s="353" t="str">
        <f ca="1">+IF(OFFSET('Water Data'!$D$29,0,10*ROW('Water Data'!D200))="","",OFFSET('Water Data'!$D$29,0,10*ROW('Water Data'!D200)))</f>
        <v/>
      </c>
      <c r="BV206" s="353" t="str">
        <f ca="1">+IF(OFFSET('Water Data'!$E$27,0,10*ROW('Water Data'!E200))="","",OFFSET('Water Data'!$E$27,0,10*ROW('Water Data'!E200)))</f>
        <v/>
      </c>
      <c r="BW206" s="353" t="str">
        <f ca="1">+IF(OFFSET('Water Data'!$E$28,0,10*ROW('Water Data'!E200))="","",OFFSET('Water Data'!$E$28,0,10*ROW('Water Data'!E200)))</f>
        <v/>
      </c>
      <c r="BX206" s="353" t="str">
        <f ca="1">+IF(OFFSET('Water Data'!$E$29,0,10*ROW('Water Data'!E200))="","",OFFSET('Water Data'!$E$29,0,10*ROW('Water Data'!E200)))</f>
        <v/>
      </c>
      <c r="BY206" s="353" t="str">
        <f ca="1">+IF(OFFSET('Water Data'!$F$27,0,10*ROW('Water Data'!F200))="","",OFFSET('Water Data'!$F$27,0,10*ROW('Water Data'!F200)))</f>
        <v/>
      </c>
      <c r="BZ206" s="353" t="str">
        <f ca="1">+IF(OFFSET('Water Data'!$F$28,0,10*ROW('Water Data'!F200))="","",OFFSET('Water Data'!$F$28,0,10*ROW('Water Data'!F200)))</f>
        <v/>
      </c>
      <c r="CA206" s="353" t="str">
        <f ca="1">+IF(OFFSET('Water Data'!$F$29,0,10*ROW('Water Data'!F200))="","",OFFSET('Water Data'!$F$29,0,10*ROW('Water Data'!F200)))</f>
        <v/>
      </c>
      <c r="CB206" s="353" t="str">
        <f ca="1">+IF(OFFSET('Water Data'!$G$27,0,10*ROW('Water Data'!G200))="","",OFFSET('Water Data'!$G$27,0,10*ROW('Water Data'!G200)))</f>
        <v/>
      </c>
      <c r="CC206" s="353" t="str">
        <f ca="1">+IF(OFFSET('Water Data'!$G$28,0,10*ROW('Water Data'!G200))="","",OFFSET('Water Data'!$G$28,0,10*ROW('Water Data'!G200)))</f>
        <v/>
      </c>
      <c r="CD206" s="353" t="str">
        <f ca="1">+IF(OFFSET('Water Data'!$G$29,0,10*ROW('Water Data'!G200))="","",OFFSET('Water Data'!$G$29,0,10*ROW('Water Data'!G200)))</f>
        <v/>
      </c>
      <c r="CE206" s="353" t="str">
        <f ca="1">+IF(OFFSET('Water Data'!$H$27,0,10*ROW('Water Data'!H200))="","",OFFSET('Water Data'!$H$27,0,10*ROW('Water Data'!H200)))</f>
        <v/>
      </c>
      <c r="CF206" s="353" t="str">
        <f ca="1">+IF(OFFSET('Water Data'!$H$28,0,10*ROW('Water Data'!H200))="","",OFFSET('Water Data'!$H$28,0,10*ROW('Water Data'!H200)))</f>
        <v/>
      </c>
      <c r="CG206" s="353" t="str">
        <f ca="1">+IF(OFFSET('Water Data'!$H$29,0,10*ROW('Water Data'!H200))="","",OFFSET('Water Data'!$H$29,0,10*ROW('Water Data'!H200)))</f>
        <v/>
      </c>
      <c r="CH206" s="353" t="str">
        <f ca="1">+IF(OFFSET('Water Data'!$I$27,0,10*ROW('Water Data'!I200))="","",OFFSET('Water Data'!$I$27,0,10*ROW('Water Data'!I200)))</f>
        <v/>
      </c>
      <c r="CI206" s="353" t="str">
        <f ca="1">+IF(OFFSET('Water Data'!$I$28,0,10*ROW('Water Data'!I200))="","",OFFSET('Water Data'!$I$28,0,10*ROW('Water Data'!I200)))</f>
        <v/>
      </c>
      <c r="CJ206" s="353" t="str">
        <f ca="1">+IF(OFFSET('Water Data'!$I$29,0,10*ROW('Water Data'!I200))="","",OFFSET('Water Data'!$I$29,0,10*ROW('Water Data'!I200)))</f>
        <v/>
      </c>
      <c r="CK206" s="353" t="str">
        <f ca="1">+IF(OFFSET('Sanitation Data'!$D$28,0,10*ROW('Sanitation Data'!D200))="","",OFFSET('Sanitation Data'!$D$28,0,10*ROW('Sanitation Data'!D200)))</f>
        <v/>
      </c>
      <c r="CL206" s="353" t="str">
        <f ca="1">+IF(OFFSET('Sanitation Data'!$D$29,0,10*ROW('Sanitation Data'!D200))="","",OFFSET('Sanitation Data'!$D$29,0,10*ROW('Sanitation Data'!D200)))</f>
        <v/>
      </c>
      <c r="CM206" s="353" t="str">
        <f ca="1">+IF(OFFSET('Sanitation Data'!$D$30,0,10*ROW('Sanitation Data'!D200))="","",OFFSET('Sanitation Data'!$D$30,0,10*ROW('Sanitation Data'!D200)))</f>
        <v/>
      </c>
      <c r="CN206" s="353" t="str">
        <f ca="1">+IF(OFFSET('Sanitation Data'!$D$31,0,10*ROW('Sanitation Data'!D200))="","",OFFSET('Sanitation Data'!$D$31,0,10*ROW('Sanitation Data'!D200)))</f>
        <v/>
      </c>
      <c r="CO206" s="353" t="str">
        <f ca="1">+IF(OFFSET('Sanitation Data'!$D$32,0,10*ROW('Sanitation Data'!D200))="","",OFFSET('Sanitation Data'!$D$32,0,10*ROW('Sanitation Data'!D200)))</f>
        <v/>
      </c>
      <c r="CP206" s="353" t="str">
        <f ca="1">+IF(OFFSET('Sanitation Data'!$E$28,0,10*ROW('Sanitation Data'!E200))="","",OFFSET('Sanitation Data'!$E$28,0,10*ROW('Sanitation Data'!E200)))</f>
        <v/>
      </c>
      <c r="CQ206" s="353" t="str">
        <f ca="1">+IF(OFFSET('Sanitation Data'!$E$29,0,10*ROW('Sanitation Data'!E200))="","",OFFSET('Sanitation Data'!$E$29,0,10*ROW('Sanitation Data'!E200)))</f>
        <v/>
      </c>
      <c r="CR206" s="353" t="str">
        <f ca="1">+IF(OFFSET('Sanitation Data'!$E$30,0,10*ROW('Sanitation Data'!E200))="","",OFFSET('Sanitation Data'!$E$30,0,10*ROW('Sanitation Data'!E200)))</f>
        <v/>
      </c>
      <c r="CS206" s="353" t="str">
        <f ca="1">+IF(OFFSET('Sanitation Data'!$E$31,0,10*ROW('Sanitation Data'!E200))="","",OFFSET('Sanitation Data'!$E$31,0,10*ROW('Sanitation Data'!E200)))</f>
        <v/>
      </c>
      <c r="CT206" s="353" t="str">
        <f ca="1">+IF(OFFSET('Sanitation Data'!$E$32,0,10*ROW('Sanitation Data'!E200))="","",OFFSET('Sanitation Data'!$E$32,0,10*ROW('Sanitation Data'!E200)))</f>
        <v/>
      </c>
      <c r="CU206" s="353" t="str">
        <f ca="1">+IF(OFFSET('Sanitation Data'!$F$28,0,10*ROW('Sanitation Data'!F200))="","",OFFSET('Sanitation Data'!$F$28,0,10*ROW('Sanitation Data'!F200)))</f>
        <v/>
      </c>
      <c r="CV206" s="353" t="str">
        <f ca="1">+IF(OFFSET('Sanitation Data'!$F$29,0,10*ROW('Sanitation Data'!F200))="","",OFFSET('Sanitation Data'!$F$29,0,10*ROW('Sanitation Data'!F200)))</f>
        <v/>
      </c>
      <c r="CW206" s="353" t="str">
        <f ca="1">+IF(OFFSET('Sanitation Data'!$F$30,0,10*ROW('Sanitation Data'!F200))="","",OFFSET('Sanitation Data'!$F$30,0,10*ROW('Sanitation Data'!F200)))</f>
        <v/>
      </c>
      <c r="CX206" s="353" t="str">
        <f ca="1">+IF(OFFSET('Sanitation Data'!$F$31,0,10*ROW('Sanitation Data'!F200))="","",OFFSET('Sanitation Data'!$F$31,0,10*ROW('Sanitation Data'!F200)))</f>
        <v/>
      </c>
      <c r="CY206" s="353" t="str">
        <f ca="1">+IF(OFFSET('Sanitation Data'!$F$32,0,10*ROW('Sanitation Data'!F200))="","",OFFSET('Sanitation Data'!$F$32,0,10*ROW('Sanitation Data'!F200)))</f>
        <v/>
      </c>
      <c r="CZ206" s="353" t="str">
        <f ca="1">+IF(OFFSET('Sanitation Data'!$G$28,0,10*ROW('Sanitation Data'!G200))="","",OFFSET('Sanitation Data'!$G$28,0,10*ROW('Sanitation Data'!G200)))</f>
        <v/>
      </c>
      <c r="DA206" s="353" t="str">
        <f ca="1">+IF(OFFSET('Sanitation Data'!$G$29,0,10*ROW('Sanitation Data'!G200))="","",OFFSET('Sanitation Data'!$G$29,0,10*ROW('Sanitation Data'!G200)))</f>
        <v/>
      </c>
      <c r="DB206" s="353" t="str">
        <f ca="1">+IF(OFFSET('Sanitation Data'!$G$30,0,10*ROW('Sanitation Data'!G200))="","",OFFSET('Sanitation Data'!$G$30,0,10*ROW('Sanitation Data'!G200)))</f>
        <v/>
      </c>
      <c r="DC206" s="353" t="str">
        <f ca="1">+IF(OFFSET('Sanitation Data'!$G$31,0,10*ROW('Sanitation Data'!G200))="","",OFFSET('Sanitation Data'!$G$31,0,10*ROW('Sanitation Data'!G200)))</f>
        <v/>
      </c>
      <c r="DD206" s="353" t="str">
        <f ca="1">+IF(OFFSET('Sanitation Data'!$G$32,0,10*ROW('Sanitation Data'!G200))="","",OFFSET('Sanitation Data'!$G$32,0,10*ROW('Sanitation Data'!G200)))</f>
        <v/>
      </c>
      <c r="DE206" s="353" t="str">
        <f ca="1">+IF(OFFSET('Sanitation Data'!$H$28,0,10*ROW('Sanitation Data'!H200))="","",OFFSET('Sanitation Data'!$H$28,0,10*ROW('Sanitation Data'!H200)))</f>
        <v/>
      </c>
      <c r="DF206" s="353" t="str">
        <f ca="1">+IF(OFFSET('Sanitation Data'!$H$29,0,10*ROW('Sanitation Data'!H200))="","",OFFSET('Sanitation Data'!$H$29,0,10*ROW('Sanitation Data'!H200)))</f>
        <v/>
      </c>
      <c r="DG206" s="353" t="str">
        <f ca="1">+IF(OFFSET('Sanitation Data'!$H$30,0,10*ROW('Sanitation Data'!H200))="","",OFFSET('Sanitation Data'!$H$30,0,10*ROW('Sanitation Data'!H200)))</f>
        <v/>
      </c>
      <c r="DH206" s="353" t="str">
        <f ca="1">+IF(OFFSET('Sanitation Data'!$H$31,0,10*ROW('Sanitation Data'!H200))="","",OFFSET('Sanitation Data'!$H$31,0,10*ROW('Sanitation Data'!H200)))</f>
        <v/>
      </c>
      <c r="DI206" s="353" t="str">
        <f ca="1">+IF(OFFSET('Sanitation Data'!$H$32,0,10*ROW('Sanitation Data'!H200))="","",OFFSET('Sanitation Data'!$H$32,0,10*ROW('Sanitation Data'!H200)))</f>
        <v/>
      </c>
      <c r="DJ206" s="353" t="str">
        <f ca="1">+IF(OFFSET('Sanitation Data'!$I$28,0,10*ROW('Sanitation Data'!I200))="","",OFFSET('Sanitation Data'!$I$28,0,10*ROW('Sanitation Data'!I200)))</f>
        <v/>
      </c>
      <c r="DK206" s="353" t="str">
        <f ca="1">+IF(OFFSET('Sanitation Data'!$I$29,0,10*ROW('Sanitation Data'!I200))="","",OFFSET('Sanitation Data'!$I$29,0,10*ROW('Sanitation Data'!I200)))</f>
        <v/>
      </c>
      <c r="DL206" s="353" t="str">
        <f ca="1">+IF(OFFSET('Sanitation Data'!$I$30,0,10*ROW('Sanitation Data'!I200))="","",OFFSET('Sanitation Data'!$I$30,0,10*ROW('Sanitation Data'!I200)))</f>
        <v/>
      </c>
      <c r="DM206" s="353" t="str">
        <f ca="1">+IF(OFFSET('Sanitation Data'!$I$31,0,10*ROW('Sanitation Data'!I200))="","",OFFSET('Sanitation Data'!$I$31,0,10*ROW('Sanitation Data'!I200)))</f>
        <v/>
      </c>
      <c r="DN206" s="353" t="str">
        <f ca="1">+IF(OFFSET('Sanitation Data'!$I$32,0,10*ROW('Sanitation Data'!I200))="","",OFFSET('Sanitation Data'!$I$32,0,10*ROW('Sanitation Data'!I200)))</f>
        <v/>
      </c>
      <c r="DO206" s="353" t="str">
        <f ca="1">+IF(OFFSET('Hygiene Data'!$D$11,0,10*ROW('Hygiene Data'!D200))="","",OFFSET('Hygiene Data'!$D$11,0,10*ROW('Hygiene Data'!D200)))</f>
        <v/>
      </c>
      <c r="DP206" s="353" t="str">
        <f ca="1">+IF(OFFSET('Hygiene Data'!$D$12,0,10*ROW('Hygiene Data'!D200))="","",OFFSET('Hygiene Data'!$D$12,0,10*ROW('Hygiene Data'!D200)))</f>
        <v/>
      </c>
      <c r="DQ206" s="353" t="str">
        <f ca="1">+IF(OFFSET('Hygiene Data'!$D$13,0,10*ROW('Hygiene Data'!D200))="","",OFFSET('Hygiene Data'!$D$13,0,10*ROW('Hygiene Data'!D200)))</f>
        <v/>
      </c>
      <c r="DR206" s="353" t="str">
        <f ca="1">+IF(OFFSET('Hygiene Data'!$E$11,0,10*ROW('Hygiene Data'!E200))="","",OFFSET('Hygiene Data'!$E$11,0,10*ROW('Hygiene Data'!E200)))</f>
        <v/>
      </c>
      <c r="DS206" s="353" t="str">
        <f ca="1">+IF(OFFSET('Hygiene Data'!$E$12,0,10*ROW('Hygiene Data'!E200))="","",OFFSET('Hygiene Data'!$E$12,0,10*ROW('Hygiene Data'!E200)))</f>
        <v/>
      </c>
      <c r="DT206" s="353" t="str">
        <f ca="1">+IF(OFFSET('Hygiene Data'!$E$13,0,10*ROW('Hygiene Data'!E200))="","",OFFSET('Hygiene Data'!$E$13,0,10*ROW('Hygiene Data'!E200)))</f>
        <v/>
      </c>
      <c r="DU206" s="353" t="str">
        <f ca="1">+IF(OFFSET('Hygiene Data'!$F$11,0,10*ROW('Hygiene Data'!F200))="","",OFFSET('Hygiene Data'!$F$11,0,10*ROW('Hygiene Data'!F200)))</f>
        <v/>
      </c>
      <c r="DV206" s="353" t="str">
        <f ca="1">+IF(OFFSET('Hygiene Data'!$F$12,0,10*ROW('Hygiene Data'!F200))="","",OFFSET('Hygiene Data'!$F$12,0,10*ROW('Hygiene Data'!F200)))</f>
        <v/>
      </c>
      <c r="DW206" s="353" t="str">
        <f ca="1">+IF(OFFSET('Hygiene Data'!$F$13,0,10*ROW('Hygiene Data'!F200))="","",OFFSET('Hygiene Data'!$F$13,0,10*ROW('Hygiene Data'!F200)))</f>
        <v/>
      </c>
      <c r="DX206" s="353" t="str">
        <f ca="1">+IF(OFFSET('Hygiene Data'!$G$11,0,10*ROW('Hygiene Data'!G200))="","",OFFSET('Hygiene Data'!$G$11,0,10*ROW('Hygiene Data'!G200)))</f>
        <v/>
      </c>
      <c r="DY206" s="353" t="str">
        <f ca="1">+IF(OFFSET('Hygiene Data'!$G$12,0,10*ROW('Hygiene Data'!G200))="","",OFFSET('Hygiene Data'!$G$12,0,10*ROW('Hygiene Data'!G200)))</f>
        <v/>
      </c>
      <c r="DZ206" s="353" t="str">
        <f ca="1">+IF(OFFSET('Hygiene Data'!$G$13,0,10*ROW('Hygiene Data'!G200))="","",OFFSET('Hygiene Data'!$G$13,0,10*ROW('Hygiene Data'!G200)))</f>
        <v/>
      </c>
      <c r="EA206" s="353" t="str">
        <f ca="1">+IF(OFFSET('Hygiene Data'!$H$11,0,10*ROW('Hygiene Data'!H200))="","",OFFSET('Hygiene Data'!$H$11,0,10*ROW('Hygiene Data'!H200)))</f>
        <v/>
      </c>
      <c r="EB206" s="353" t="str">
        <f ca="1">+IF(OFFSET('Hygiene Data'!$H$12,0,10*ROW('Hygiene Data'!H200))="","",OFFSET('Hygiene Data'!$H$12,0,10*ROW('Hygiene Data'!H200)))</f>
        <v/>
      </c>
      <c r="EC206" s="353" t="str">
        <f ca="1">+IF(OFFSET('Hygiene Data'!$H$13,0,10*ROW('Hygiene Data'!H200))="","",OFFSET('Hygiene Data'!$H$13,0,10*ROW('Hygiene Data'!H200)))</f>
        <v/>
      </c>
      <c r="ED206" s="353" t="str">
        <f ca="1">+IF(OFFSET('Hygiene Data'!$I$11,0,10*ROW('Hygiene Data'!I200))="","",OFFSET('Hygiene Data'!$I$11,0,10*ROW('Hygiene Data'!I200)))</f>
        <v/>
      </c>
      <c r="EE206" s="353" t="str">
        <f ca="1">+IF(OFFSET('Hygiene Data'!$I$12,0,10*ROW('Hygiene Data'!I200))="","",OFFSET('Hygiene Data'!$I$12,0,10*ROW('Hygiene Data'!I200)))</f>
        <v/>
      </c>
      <c r="EF206" s="353" t="str">
        <f ca="1">+IF(OFFSET('Hygiene Data'!$I$13,0,10*ROW('Hygiene Data'!I200))="","",OFFSET('Hygiene Data'!$I$13,0,10*ROW('Hygiene Data'!I200)))</f>
        <v/>
      </c>
    </row>
    <row r="207" spans="1:136" x14ac:dyDescent="0.25">
      <c r="A207" s="462" t="str">
        <f ca="1">+IF(OFFSET('Water Data'!$B$2,0,10*ROW('Water Data'!E201))="","",OFFSET('Water Data'!$B$2,0,10*ROW('Water Data'!E201)))</f>
        <v/>
      </c>
      <c r="B207" s="46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89" t="str">
        <f t="shared" ca="1" si="3"/>
        <v/>
      </c>
      <c r="D207" s="49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6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3" t="str">
        <f ca="1">+IF(OFFSET('Water Data'!$D$27,0,10*ROW('Water Data'!D201))="","",OFFSET('Water Data'!$D$27,0,10*ROW('Water Data'!D201)))</f>
        <v/>
      </c>
      <c r="BT207" s="353" t="str">
        <f ca="1">+IF(OFFSET('Water Data'!$D$28,0,10*ROW('Water Data'!D201))="","",OFFSET('Water Data'!$D$28,0,10*ROW('Water Data'!D201)))</f>
        <v/>
      </c>
      <c r="BU207" s="353" t="str">
        <f ca="1">+IF(OFFSET('Water Data'!$D$29,0,10*ROW('Water Data'!D201))="","",OFFSET('Water Data'!$D$29,0,10*ROW('Water Data'!D201)))</f>
        <v/>
      </c>
      <c r="BV207" s="353" t="str">
        <f ca="1">+IF(OFFSET('Water Data'!$E$27,0,10*ROW('Water Data'!E201))="","",OFFSET('Water Data'!$E$27,0,10*ROW('Water Data'!E201)))</f>
        <v/>
      </c>
      <c r="BW207" s="353" t="str">
        <f ca="1">+IF(OFFSET('Water Data'!$E$28,0,10*ROW('Water Data'!E201))="","",OFFSET('Water Data'!$E$28,0,10*ROW('Water Data'!E201)))</f>
        <v/>
      </c>
      <c r="BX207" s="353" t="str">
        <f ca="1">+IF(OFFSET('Water Data'!$E$29,0,10*ROW('Water Data'!E201))="","",OFFSET('Water Data'!$E$29,0,10*ROW('Water Data'!E201)))</f>
        <v/>
      </c>
      <c r="BY207" s="353" t="str">
        <f ca="1">+IF(OFFSET('Water Data'!$F$27,0,10*ROW('Water Data'!F201))="","",OFFSET('Water Data'!$F$27,0,10*ROW('Water Data'!F201)))</f>
        <v/>
      </c>
      <c r="BZ207" s="353" t="str">
        <f ca="1">+IF(OFFSET('Water Data'!$F$28,0,10*ROW('Water Data'!F201))="","",OFFSET('Water Data'!$F$28,0,10*ROW('Water Data'!F201)))</f>
        <v/>
      </c>
      <c r="CA207" s="353" t="str">
        <f ca="1">+IF(OFFSET('Water Data'!$F$29,0,10*ROW('Water Data'!F201))="","",OFFSET('Water Data'!$F$29,0,10*ROW('Water Data'!F201)))</f>
        <v/>
      </c>
      <c r="CB207" s="353" t="str">
        <f ca="1">+IF(OFFSET('Water Data'!$G$27,0,10*ROW('Water Data'!G201))="","",OFFSET('Water Data'!$G$27,0,10*ROW('Water Data'!G201)))</f>
        <v/>
      </c>
      <c r="CC207" s="353" t="str">
        <f ca="1">+IF(OFFSET('Water Data'!$G$28,0,10*ROW('Water Data'!G201))="","",OFFSET('Water Data'!$G$28,0,10*ROW('Water Data'!G201)))</f>
        <v/>
      </c>
      <c r="CD207" s="353" t="str">
        <f ca="1">+IF(OFFSET('Water Data'!$G$29,0,10*ROW('Water Data'!G201))="","",OFFSET('Water Data'!$G$29,0,10*ROW('Water Data'!G201)))</f>
        <v/>
      </c>
      <c r="CE207" s="353" t="str">
        <f ca="1">+IF(OFFSET('Water Data'!$H$27,0,10*ROW('Water Data'!H201))="","",OFFSET('Water Data'!$H$27,0,10*ROW('Water Data'!H201)))</f>
        <v/>
      </c>
      <c r="CF207" s="353" t="str">
        <f ca="1">+IF(OFFSET('Water Data'!$H$28,0,10*ROW('Water Data'!H201))="","",OFFSET('Water Data'!$H$28,0,10*ROW('Water Data'!H201)))</f>
        <v/>
      </c>
      <c r="CG207" s="353" t="str">
        <f ca="1">+IF(OFFSET('Water Data'!$H$29,0,10*ROW('Water Data'!H201))="","",OFFSET('Water Data'!$H$29,0,10*ROW('Water Data'!H201)))</f>
        <v/>
      </c>
      <c r="CH207" s="353" t="str">
        <f ca="1">+IF(OFFSET('Water Data'!$I$27,0,10*ROW('Water Data'!I201))="","",OFFSET('Water Data'!$I$27,0,10*ROW('Water Data'!I201)))</f>
        <v/>
      </c>
      <c r="CI207" s="353" t="str">
        <f ca="1">+IF(OFFSET('Water Data'!$I$28,0,10*ROW('Water Data'!I201))="","",OFFSET('Water Data'!$I$28,0,10*ROW('Water Data'!I201)))</f>
        <v/>
      </c>
      <c r="CJ207" s="353" t="str">
        <f ca="1">+IF(OFFSET('Water Data'!$I$29,0,10*ROW('Water Data'!I201))="","",OFFSET('Water Data'!$I$29,0,10*ROW('Water Data'!I201)))</f>
        <v/>
      </c>
      <c r="CK207" s="353" t="str">
        <f ca="1">+IF(OFFSET('Sanitation Data'!$D$28,0,10*ROW('Sanitation Data'!D201))="","",OFFSET('Sanitation Data'!$D$28,0,10*ROW('Sanitation Data'!D201)))</f>
        <v/>
      </c>
      <c r="CL207" s="353" t="str">
        <f ca="1">+IF(OFFSET('Sanitation Data'!$D$29,0,10*ROW('Sanitation Data'!D201))="","",OFFSET('Sanitation Data'!$D$29,0,10*ROW('Sanitation Data'!D201)))</f>
        <v/>
      </c>
      <c r="CM207" s="353" t="str">
        <f ca="1">+IF(OFFSET('Sanitation Data'!$D$30,0,10*ROW('Sanitation Data'!D201))="","",OFFSET('Sanitation Data'!$D$30,0,10*ROW('Sanitation Data'!D201)))</f>
        <v/>
      </c>
      <c r="CN207" s="353" t="str">
        <f ca="1">+IF(OFFSET('Sanitation Data'!$D$31,0,10*ROW('Sanitation Data'!D201))="","",OFFSET('Sanitation Data'!$D$31,0,10*ROW('Sanitation Data'!D201)))</f>
        <v/>
      </c>
      <c r="CO207" s="353" t="str">
        <f ca="1">+IF(OFFSET('Sanitation Data'!$D$32,0,10*ROW('Sanitation Data'!D201))="","",OFFSET('Sanitation Data'!$D$32,0,10*ROW('Sanitation Data'!D201)))</f>
        <v/>
      </c>
      <c r="CP207" s="353" t="str">
        <f ca="1">+IF(OFFSET('Sanitation Data'!$E$28,0,10*ROW('Sanitation Data'!E201))="","",OFFSET('Sanitation Data'!$E$28,0,10*ROW('Sanitation Data'!E201)))</f>
        <v/>
      </c>
      <c r="CQ207" s="353" t="str">
        <f ca="1">+IF(OFFSET('Sanitation Data'!$E$29,0,10*ROW('Sanitation Data'!E201))="","",OFFSET('Sanitation Data'!$E$29,0,10*ROW('Sanitation Data'!E201)))</f>
        <v/>
      </c>
      <c r="CR207" s="353" t="str">
        <f ca="1">+IF(OFFSET('Sanitation Data'!$E$30,0,10*ROW('Sanitation Data'!E201))="","",OFFSET('Sanitation Data'!$E$30,0,10*ROW('Sanitation Data'!E201)))</f>
        <v/>
      </c>
      <c r="CS207" s="353" t="str">
        <f ca="1">+IF(OFFSET('Sanitation Data'!$E$31,0,10*ROW('Sanitation Data'!E201))="","",OFFSET('Sanitation Data'!$E$31,0,10*ROW('Sanitation Data'!E201)))</f>
        <v/>
      </c>
      <c r="CT207" s="353" t="str">
        <f ca="1">+IF(OFFSET('Sanitation Data'!$E$32,0,10*ROW('Sanitation Data'!E201))="","",OFFSET('Sanitation Data'!$E$32,0,10*ROW('Sanitation Data'!E201)))</f>
        <v/>
      </c>
      <c r="CU207" s="353" t="str">
        <f ca="1">+IF(OFFSET('Sanitation Data'!$F$28,0,10*ROW('Sanitation Data'!F201))="","",OFFSET('Sanitation Data'!$F$28,0,10*ROW('Sanitation Data'!F201)))</f>
        <v/>
      </c>
      <c r="CV207" s="353" t="str">
        <f ca="1">+IF(OFFSET('Sanitation Data'!$F$29,0,10*ROW('Sanitation Data'!F201))="","",OFFSET('Sanitation Data'!$F$29,0,10*ROW('Sanitation Data'!F201)))</f>
        <v/>
      </c>
      <c r="CW207" s="353" t="str">
        <f ca="1">+IF(OFFSET('Sanitation Data'!$F$30,0,10*ROW('Sanitation Data'!F201))="","",OFFSET('Sanitation Data'!$F$30,0,10*ROW('Sanitation Data'!F201)))</f>
        <v/>
      </c>
      <c r="CX207" s="353" t="str">
        <f ca="1">+IF(OFFSET('Sanitation Data'!$F$31,0,10*ROW('Sanitation Data'!F201))="","",OFFSET('Sanitation Data'!$F$31,0,10*ROW('Sanitation Data'!F201)))</f>
        <v/>
      </c>
      <c r="CY207" s="353" t="str">
        <f ca="1">+IF(OFFSET('Sanitation Data'!$F$32,0,10*ROW('Sanitation Data'!F201))="","",OFFSET('Sanitation Data'!$F$32,0,10*ROW('Sanitation Data'!F201)))</f>
        <v/>
      </c>
      <c r="CZ207" s="353" t="str">
        <f ca="1">+IF(OFFSET('Sanitation Data'!$G$28,0,10*ROW('Sanitation Data'!G201))="","",OFFSET('Sanitation Data'!$G$28,0,10*ROW('Sanitation Data'!G201)))</f>
        <v/>
      </c>
      <c r="DA207" s="353" t="str">
        <f ca="1">+IF(OFFSET('Sanitation Data'!$G$29,0,10*ROW('Sanitation Data'!G201))="","",OFFSET('Sanitation Data'!$G$29,0,10*ROW('Sanitation Data'!G201)))</f>
        <v/>
      </c>
      <c r="DB207" s="353" t="str">
        <f ca="1">+IF(OFFSET('Sanitation Data'!$G$30,0,10*ROW('Sanitation Data'!G201))="","",OFFSET('Sanitation Data'!$G$30,0,10*ROW('Sanitation Data'!G201)))</f>
        <v/>
      </c>
      <c r="DC207" s="353" t="str">
        <f ca="1">+IF(OFFSET('Sanitation Data'!$G$31,0,10*ROW('Sanitation Data'!G201))="","",OFFSET('Sanitation Data'!$G$31,0,10*ROW('Sanitation Data'!G201)))</f>
        <v/>
      </c>
      <c r="DD207" s="353" t="str">
        <f ca="1">+IF(OFFSET('Sanitation Data'!$G$32,0,10*ROW('Sanitation Data'!G201))="","",OFFSET('Sanitation Data'!$G$32,0,10*ROW('Sanitation Data'!G201)))</f>
        <v/>
      </c>
      <c r="DE207" s="353" t="str">
        <f ca="1">+IF(OFFSET('Sanitation Data'!$H$28,0,10*ROW('Sanitation Data'!H201))="","",OFFSET('Sanitation Data'!$H$28,0,10*ROW('Sanitation Data'!H201)))</f>
        <v/>
      </c>
      <c r="DF207" s="353" t="str">
        <f ca="1">+IF(OFFSET('Sanitation Data'!$H$29,0,10*ROW('Sanitation Data'!H201))="","",OFFSET('Sanitation Data'!$H$29,0,10*ROW('Sanitation Data'!H201)))</f>
        <v/>
      </c>
      <c r="DG207" s="353" t="str">
        <f ca="1">+IF(OFFSET('Sanitation Data'!$H$30,0,10*ROW('Sanitation Data'!H201))="","",OFFSET('Sanitation Data'!$H$30,0,10*ROW('Sanitation Data'!H201)))</f>
        <v/>
      </c>
      <c r="DH207" s="353" t="str">
        <f ca="1">+IF(OFFSET('Sanitation Data'!$H$31,0,10*ROW('Sanitation Data'!H201))="","",OFFSET('Sanitation Data'!$H$31,0,10*ROW('Sanitation Data'!H201)))</f>
        <v/>
      </c>
      <c r="DI207" s="353" t="str">
        <f ca="1">+IF(OFFSET('Sanitation Data'!$H$32,0,10*ROW('Sanitation Data'!H201))="","",OFFSET('Sanitation Data'!$H$32,0,10*ROW('Sanitation Data'!H201)))</f>
        <v/>
      </c>
      <c r="DJ207" s="353" t="str">
        <f ca="1">+IF(OFFSET('Sanitation Data'!$I$28,0,10*ROW('Sanitation Data'!I201))="","",OFFSET('Sanitation Data'!$I$28,0,10*ROW('Sanitation Data'!I201)))</f>
        <v/>
      </c>
      <c r="DK207" s="353" t="str">
        <f ca="1">+IF(OFFSET('Sanitation Data'!$I$29,0,10*ROW('Sanitation Data'!I201))="","",OFFSET('Sanitation Data'!$I$29,0,10*ROW('Sanitation Data'!I201)))</f>
        <v/>
      </c>
      <c r="DL207" s="353" t="str">
        <f ca="1">+IF(OFFSET('Sanitation Data'!$I$30,0,10*ROW('Sanitation Data'!I201))="","",OFFSET('Sanitation Data'!$I$30,0,10*ROW('Sanitation Data'!I201)))</f>
        <v/>
      </c>
      <c r="DM207" s="353" t="str">
        <f ca="1">+IF(OFFSET('Sanitation Data'!$I$31,0,10*ROW('Sanitation Data'!I201))="","",OFFSET('Sanitation Data'!$I$31,0,10*ROW('Sanitation Data'!I201)))</f>
        <v/>
      </c>
      <c r="DN207" s="353" t="str">
        <f ca="1">+IF(OFFSET('Sanitation Data'!$I$32,0,10*ROW('Sanitation Data'!I201))="","",OFFSET('Sanitation Data'!$I$32,0,10*ROW('Sanitation Data'!I201)))</f>
        <v/>
      </c>
      <c r="DO207" s="353" t="str">
        <f ca="1">+IF(OFFSET('Hygiene Data'!$D$11,0,10*ROW('Hygiene Data'!D201))="","",OFFSET('Hygiene Data'!$D$11,0,10*ROW('Hygiene Data'!D201)))</f>
        <v/>
      </c>
      <c r="DP207" s="353" t="str">
        <f ca="1">+IF(OFFSET('Hygiene Data'!$D$12,0,10*ROW('Hygiene Data'!D201))="","",OFFSET('Hygiene Data'!$D$12,0,10*ROW('Hygiene Data'!D201)))</f>
        <v/>
      </c>
      <c r="DQ207" s="353" t="str">
        <f ca="1">+IF(OFFSET('Hygiene Data'!$D$13,0,10*ROW('Hygiene Data'!D201))="","",OFFSET('Hygiene Data'!$D$13,0,10*ROW('Hygiene Data'!D201)))</f>
        <v/>
      </c>
      <c r="DR207" s="353" t="str">
        <f ca="1">+IF(OFFSET('Hygiene Data'!$E$11,0,10*ROW('Hygiene Data'!E201))="","",OFFSET('Hygiene Data'!$E$11,0,10*ROW('Hygiene Data'!E201)))</f>
        <v/>
      </c>
      <c r="DS207" s="353" t="str">
        <f ca="1">+IF(OFFSET('Hygiene Data'!$E$12,0,10*ROW('Hygiene Data'!E201))="","",OFFSET('Hygiene Data'!$E$12,0,10*ROW('Hygiene Data'!E201)))</f>
        <v/>
      </c>
      <c r="DT207" s="353" t="str">
        <f ca="1">+IF(OFFSET('Hygiene Data'!$E$13,0,10*ROW('Hygiene Data'!E201))="","",OFFSET('Hygiene Data'!$E$13,0,10*ROW('Hygiene Data'!E201)))</f>
        <v/>
      </c>
      <c r="DU207" s="353" t="str">
        <f ca="1">+IF(OFFSET('Hygiene Data'!$F$11,0,10*ROW('Hygiene Data'!F201))="","",OFFSET('Hygiene Data'!$F$11,0,10*ROW('Hygiene Data'!F201)))</f>
        <v/>
      </c>
      <c r="DV207" s="353" t="str">
        <f ca="1">+IF(OFFSET('Hygiene Data'!$F$12,0,10*ROW('Hygiene Data'!F201))="","",OFFSET('Hygiene Data'!$F$12,0,10*ROW('Hygiene Data'!F201)))</f>
        <v/>
      </c>
      <c r="DW207" s="353" t="str">
        <f ca="1">+IF(OFFSET('Hygiene Data'!$F$13,0,10*ROW('Hygiene Data'!F201))="","",OFFSET('Hygiene Data'!$F$13,0,10*ROW('Hygiene Data'!F201)))</f>
        <v/>
      </c>
      <c r="DX207" s="353" t="str">
        <f ca="1">+IF(OFFSET('Hygiene Data'!$G$11,0,10*ROW('Hygiene Data'!G201))="","",OFFSET('Hygiene Data'!$G$11,0,10*ROW('Hygiene Data'!G201)))</f>
        <v/>
      </c>
      <c r="DY207" s="353" t="str">
        <f ca="1">+IF(OFFSET('Hygiene Data'!$G$12,0,10*ROW('Hygiene Data'!G201))="","",OFFSET('Hygiene Data'!$G$12,0,10*ROW('Hygiene Data'!G201)))</f>
        <v/>
      </c>
      <c r="DZ207" s="353" t="str">
        <f ca="1">+IF(OFFSET('Hygiene Data'!$G$13,0,10*ROW('Hygiene Data'!G201))="","",OFFSET('Hygiene Data'!$G$13,0,10*ROW('Hygiene Data'!G201)))</f>
        <v/>
      </c>
      <c r="EA207" s="353" t="str">
        <f ca="1">+IF(OFFSET('Hygiene Data'!$H$11,0,10*ROW('Hygiene Data'!H201))="","",OFFSET('Hygiene Data'!$H$11,0,10*ROW('Hygiene Data'!H201)))</f>
        <v/>
      </c>
      <c r="EB207" s="353" t="str">
        <f ca="1">+IF(OFFSET('Hygiene Data'!$H$12,0,10*ROW('Hygiene Data'!H201))="","",OFFSET('Hygiene Data'!$H$12,0,10*ROW('Hygiene Data'!H201)))</f>
        <v/>
      </c>
      <c r="EC207" s="353" t="str">
        <f ca="1">+IF(OFFSET('Hygiene Data'!$H$13,0,10*ROW('Hygiene Data'!H201))="","",OFFSET('Hygiene Data'!$H$13,0,10*ROW('Hygiene Data'!H201)))</f>
        <v/>
      </c>
      <c r="ED207" s="353" t="str">
        <f ca="1">+IF(OFFSET('Hygiene Data'!$I$11,0,10*ROW('Hygiene Data'!I201))="","",OFFSET('Hygiene Data'!$I$11,0,10*ROW('Hygiene Data'!I201)))</f>
        <v/>
      </c>
      <c r="EE207" s="353" t="str">
        <f ca="1">+IF(OFFSET('Hygiene Data'!$I$12,0,10*ROW('Hygiene Data'!I201))="","",OFFSET('Hygiene Data'!$I$12,0,10*ROW('Hygiene Data'!I201)))</f>
        <v/>
      </c>
      <c r="EF207" s="353" t="str">
        <f ca="1">+IF(OFFSET('Hygiene Data'!$I$13,0,10*ROW('Hygiene Data'!I201))="","",OFFSET('Hygiene Data'!$I$13,0,10*ROW('Hygiene Data'!I201)))</f>
        <v/>
      </c>
    </row>
    <row r="208" spans="1:136" s="352" customFormat="1" x14ac:dyDescent="0.25">
      <c r="BA208" s="470"/>
    </row>
    <row r="209" spans="53:53" s="352" customFormat="1" x14ac:dyDescent="0.25">
      <c r="BA209" s="470"/>
    </row>
    <row r="210" spans="53:53" s="352" customFormat="1" x14ac:dyDescent="0.25">
      <c r="BA210" s="470"/>
    </row>
    <row r="211" spans="53:53" s="352" customFormat="1" x14ac:dyDescent="0.25">
      <c r="BA211" s="470"/>
    </row>
    <row r="212" spans="53:53" s="352" customFormat="1" x14ac:dyDescent="0.25">
      <c r="BA212" s="470"/>
    </row>
    <row r="213" spans="53:53" s="352" customFormat="1" x14ac:dyDescent="0.25">
      <c r="BA213" s="470"/>
    </row>
    <row r="214" spans="53:53" s="352" customFormat="1" x14ac:dyDescent="0.25">
      <c r="BA214" s="470"/>
    </row>
    <row r="215" spans="53:53" s="352" customFormat="1" x14ac:dyDescent="0.25">
      <c r="BA215" s="470"/>
    </row>
    <row r="216" spans="53:53" s="352" customFormat="1" x14ac:dyDescent="0.25">
      <c r="BA216" s="470"/>
    </row>
    <row r="217" spans="53:53" s="352" customFormat="1" x14ac:dyDescent="0.25">
      <c r="BA217" s="470"/>
    </row>
    <row r="218" spans="53:53" s="352" customFormat="1" x14ac:dyDescent="0.25">
      <c r="BA218" s="470"/>
    </row>
    <row r="219" spans="53:53" s="352" customFormat="1" x14ac:dyDescent="0.25">
      <c r="BA219" s="470"/>
    </row>
    <row r="220" spans="53:53" s="352" customFormat="1" x14ac:dyDescent="0.25">
      <c r="BA220" s="470"/>
    </row>
    <row r="221" spans="53:53" s="352" customFormat="1" x14ac:dyDescent="0.25">
      <c r="BA221" s="470"/>
    </row>
    <row r="222" spans="53:53" s="352" customFormat="1" x14ac:dyDescent="0.25">
      <c r="BA222" s="470"/>
    </row>
    <row r="223" spans="53:53" s="352" customFormat="1" x14ac:dyDescent="0.25">
      <c r="BA223" s="470"/>
    </row>
    <row r="224" spans="53:53" s="352" customFormat="1" x14ac:dyDescent="0.25">
      <c r="BA224" s="470"/>
    </row>
    <row r="225" spans="53:53" s="352" customFormat="1" x14ac:dyDescent="0.25">
      <c r="BA225" s="470"/>
    </row>
    <row r="226" spans="53:53" s="352" customFormat="1" x14ac:dyDescent="0.25">
      <c r="BA226" s="470"/>
    </row>
    <row r="227" spans="53:53" s="352" customFormat="1" x14ac:dyDescent="0.25">
      <c r="BA227" s="470"/>
    </row>
    <row r="228" spans="53:53" s="352" customFormat="1" x14ac:dyDescent="0.25">
      <c r="BA228" s="470"/>
    </row>
    <row r="229" spans="53:53" s="352" customFormat="1" x14ac:dyDescent="0.25">
      <c r="BA229" s="470"/>
    </row>
    <row r="230" spans="53:53" s="352" customFormat="1" x14ac:dyDescent="0.25">
      <c r="BA230" s="470"/>
    </row>
    <row r="231" spans="53:53" s="352" customFormat="1" x14ac:dyDescent="0.25">
      <c r="BA231" s="470"/>
    </row>
    <row r="232" spans="53:53" s="352" customFormat="1" x14ac:dyDescent="0.25">
      <c r="BA232" s="470"/>
    </row>
    <row r="233" spans="53:53" s="352" customFormat="1" x14ac:dyDescent="0.25">
      <c r="BA233" s="470"/>
    </row>
    <row r="234" spans="53:53" s="352" customFormat="1" x14ac:dyDescent="0.25">
      <c r="BA234" s="470"/>
    </row>
    <row r="235" spans="53:53" s="352" customFormat="1" x14ac:dyDescent="0.25">
      <c r="BA235" s="470"/>
    </row>
    <row r="236" spans="53:53" s="352" customFormat="1" x14ac:dyDescent="0.25">
      <c r="BA236" s="470"/>
    </row>
    <row r="237" spans="53:53" s="352" customFormat="1" x14ac:dyDescent="0.25">
      <c r="BA237" s="470"/>
    </row>
    <row r="238" spans="53:53" s="352" customFormat="1" x14ac:dyDescent="0.25">
      <c r="BA238" s="470"/>
    </row>
    <row r="239" spans="53:53" s="352" customFormat="1" x14ac:dyDescent="0.25">
      <c r="BA239" s="470"/>
    </row>
    <row r="240" spans="53:53" s="352" customFormat="1" x14ac:dyDescent="0.25">
      <c r="BA240" s="470"/>
    </row>
    <row r="241" spans="53:53" s="352" customFormat="1" x14ac:dyDescent="0.25">
      <c r="BA241" s="470"/>
    </row>
    <row r="242" spans="53:53" s="352" customFormat="1" x14ac:dyDescent="0.25">
      <c r="BA242" s="470"/>
    </row>
    <row r="243" spans="53:53" s="352" customFormat="1" x14ac:dyDescent="0.25">
      <c r="BA243" s="470"/>
    </row>
    <row r="244" spans="53:53" s="352" customFormat="1" x14ac:dyDescent="0.25">
      <c r="BA244" s="470"/>
    </row>
    <row r="245" spans="53:53" s="352" customFormat="1" x14ac:dyDescent="0.25">
      <c r="BA245" s="470"/>
    </row>
    <row r="246" spans="53:53" s="352" customFormat="1" x14ac:dyDescent="0.25">
      <c r="BA246" s="470"/>
    </row>
    <row r="247" spans="53:53" s="352" customFormat="1" x14ac:dyDescent="0.25">
      <c r="BA247" s="470"/>
    </row>
    <row r="248" spans="53:53" s="352" customFormat="1" x14ac:dyDescent="0.25">
      <c r="BA248" s="470"/>
    </row>
    <row r="249" spans="53:53" s="352" customFormat="1" x14ac:dyDescent="0.25">
      <c r="BA249" s="470"/>
    </row>
    <row r="250" spans="53:53" s="352" customFormat="1" x14ac:dyDescent="0.25">
      <c r="BA250" s="470"/>
    </row>
    <row r="251" spans="53:53" s="352" customFormat="1" x14ac:dyDescent="0.25">
      <c r="BA251" s="470"/>
    </row>
    <row r="252" spans="53:53" s="352" customFormat="1" x14ac:dyDescent="0.25">
      <c r="BA252" s="470"/>
    </row>
    <row r="253" spans="53:53" s="352" customFormat="1" x14ac:dyDescent="0.25">
      <c r="BA253" s="470"/>
    </row>
    <row r="254" spans="53:53" s="352" customFormat="1" x14ac:dyDescent="0.25">
      <c r="BA254" s="470"/>
    </row>
    <row r="255" spans="53:53" s="352" customFormat="1" x14ac:dyDescent="0.25">
      <c r="BA255" s="470"/>
    </row>
    <row r="256" spans="53:53" s="352" customFormat="1" x14ac:dyDescent="0.25">
      <c r="BA256" s="470"/>
    </row>
    <row r="257" spans="53:53" s="352" customFormat="1" x14ac:dyDescent="0.25">
      <c r="BA257" s="470"/>
    </row>
    <row r="258" spans="53:53" s="352" customFormat="1" x14ac:dyDescent="0.25">
      <c r="BA258" s="470"/>
    </row>
    <row r="259" spans="53:53" s="352" customFormat="1" x14ac:dyDescent="0.25">
      <c r="BA259" s="470"/>
    </row>
    <row r="260" spans="53:53" s="352" customFormat="1" x14ac:dyDescent="0.25">
      <c r="BA260" s="470"/>
    </row>
    <row r="261" spans="53:53" s="352" customFormat="1" x14ac:dyDescent="0.25">
      <c r="BA261" s="470"/>
    </row>
    <row r="262" spans="53:53" s="352" customFormat="1" x14ac:dyDescent="0.25">
      <c r="BA262" s="470"/>
    </row>
    <row r="263" spans="53:53" s="352" customFormat="1" x14ac:dyDescent="0.25">
      <c r="BA263" s="470"/>
    </row>
    <row r="264" spans="53:53" s="352" customFormat="1" x14ac:dyDescent="0.25">
      <c r="BA264" s="470"/>
    </row>
    <row r="265" spans="53:53" s="352" customFormat="1" x14ac:dyDescent="0.25">
      <c r="BA265" s="470"/>
    </row>
    <row r="266" spans="53:53" s="352" customFormat="1" x14ac:dyDescent="0.25">
      <c r="BA266" s="470"/>
    </row>
    <row r="267" spans="53:53" s="352" customFormat="1" x14ac:dyDescent="0.25">
      <c r="BA267" s="470"/>
    </row>
    <row r="268" spans="53:53" s="352" customFormat="1" x14ac:dyDescent="0.25">
      <c r="BA268" s="470"/>
    </row>
    <row r="269" spans="53:53" s="352" customFormat="1" x14ac:dyDescent="0.25">
      <c r="BA269" s="470"/>
    </row>
    <row r="270" spans="53:53" s="352" customFormat="1" x14ac:dyDescent="0.25">
      <c r="BA270" s="470"/>
    </row>
    <row r="271" spans="53:53" s="352" customFormat="1" x14ac:dyDescent="0.25">
      <c r="BA271" s="470"/>
    </row>
    <row r="272" spans="53:53" s="352" customFormat="1" x14ac:dyDescent="0.25">
      <c r="BA272" s="470"/>
    </row>
    <row r="273" spans="53:53" s="352" customFormat="1" x14ac:dyDescent="0.25">
      <c r="BA273" s="470"/>
    </row>
    <row r="274" spans="53:53" s="352" customFormat="1" x14ac:dyDescent="0.25">
      <c r="BA274" s="470"/>
    </row>
    <row r="275" spans="53:53" s="352" customFormat="1" x14ac:dyDescent="0.25">
      <c r="BA275" s="470"/>
    </row>
    <row r="276" spans="53:53" s="352" customFormat="1" x14ac:dyDescent="0.25">
      <c r="BA276" s="470"/>
    </row>
    <row r="277" spans="53:53" s="352" customFormat="1" x14ac:dyDescent="0.25">
      <c r="BA277" s="470"/>
    </row>
    <row r="278" spans="53:53" s="352" customFormat="1" x14ac:dyDescent="0.25">
      <c r="BA278" s="470"/>
    </row>
    <row r="279" spans="53:53" s="352" customFormat="1" x14ac:dyDescent="0.25">
      <c r="BA279" s="470"/>
    </row>
    <row r="280" spans="53:53" s="352" customFormat="1" x14ac:dyDescent="0.25">
      <c r="BA280" s="470"/>
    </row>
    <row r="281" spans="53:53" s="352" customFormat="1" x14ac:dyDescent="0.25">
      <c r="BA281" s="470"/>
    </row>
    <row r="282" spans="53:53" s="352" customFormat="1" x14ac:dyDescent="0.25">
      <c r="BA282" s="470"/>
    </row>
    <row r="283" spans="53:53" s="352" customFormat="1" x14ac:dyDescent="0.25">
      <c r="BA283" s="470"/>
    </row>
    <row r="284" spans="53:53" s="352" customFormat="1" x14ac:dyDescent="0.25">
      <c r="BA284" s="470"/>
    </row>
    <row r="285" spans="53:53" s="352" customFormat="1" x14ac:dyDescent="0.25">
      <c r="BA285" s="470"/>
    </row>
    <row r="286" spans="53:53" s="352" customFormat="1" x14ac:dyDescent="0.25">
      <c r="BA286" s="470"/>
    </row>
    <row r="287" spans="53:53" s="352" customFormat="1" x14ac:dyDescent="0.25">
      <c r="BA287" s="470"/>
    </row>
    <row r="288" spans="53:53" s="352" customFormat="1" x14ac:dyDescent="0.25">
      <c r="BA288" s="470"/>
    </row>
    <row r="289" spans="53:53" s="352" customFormat="1" x14ac:dyDescent="0.25">
      <c r="BA289" s="470"/>
    </row>
    <row r="290" spans="53:53" s="352" customFormat="1" x14ac:dyDescent="0.25">
      <c r="BA290" s="470"/>
    </row>
    <row r="291" spans="53:53" s="352" customFormat="1" x14ac:dyDescent="0.25">
      <c r="BA291" s="470"/>
    </row>
    <row r="292" spans="53:53" s="352" customFormat="1" x14ac:dyDescent="0.25">
      <c r="BA292" s="470"/>
    </row>
    <row r="293" spans="53:53" s="352" customFormat="1" x14ac:dyDescent="0.25">
      <c r="BA293" s="470"/>
    </row>
    <row r="294" spans="53:53" s="352" customFormat="1" x14ac:dyDescent="0.25">
      <c r="BA294" s="470"/>
    </row>
    <row r="295" spans="53:53" s="352" customFormat="1" x14ac:dyDescent="0.25">
      <c r="BA295" s="470"/>
    </row>
    <row r="296" spans="53:53" s="352" customFormat="1" x14ac:dyDescent="0.25">
      <c r="BA296" s="470"/>
    </row>
    <row r="297" spans="53:53" s="352" customFormat="1" x14ac:dyDescent="0.25">
      <c r="BA297" s="470"/>
    </row>
    <row r="298" spans="53:53" s="352" customFormat="1" x14ac:dyDescent="0.25">
      <c r="BA298" s="470"/>
    </row>
    <row r="299" spans="53:53" s="352" customFormat="1" x14ac:dyDescent="0.25">
      <c r="BA299" s="470"/>
    </row>
    <row r="300" spans="53:53" s="352" customFormat="1" x14ac:dyDescent="0.25">
      <c r="BA300" s="470"/>
    </row>
    <row r="301" spans="53:53" s="352" customFormat="1" x14ac:dyDescent="0.25">
      <c r="BA301" s="470"/>
    </row>
    <row r="302" spans="53:53" s="352" customFormat="1" x14ac:dyDescent="0.25">
      <c r="BA302" s="470"/>
    </row>
    <row r="303" spans="53:53" s="352" customFormat="1" x14ac:dyDescent="0.25">
      <c r="BA303" s="470"/>
    </row>
    <row r="304" spans="53:53" s="352" customFormat="1" x14ac:dyDescent="0.25">
      <c r="BA304" s="470"/>
    </row>
    <row r="305" spans="53:53" s="352" customFormat="1" x14ac:dyDescent="0.25">
      <c r="BA305" s="470"/>
    </row>
    <row r="306" spans="53:53" s="352" customFormat="1" x14ac:dyDescent="0.25">
      <c r="BA306" s="470"/>
    </row>
    <row r="307" spans="53:53" s="352" customFormat="1" x14ac:dyDescent="0.25">
      <c r="BA307" s="470"/>
    </row>
    <row r="308" spans="53:53" s="352" customFormat="1" x14ac:dyDescent="0.25">
      <c r="BA308" s="470"/>
    </row>
    <row r="309" spans="53:53" s="352" customFormat="1" x14ac:dyDescent="0.25">
      <c r="BA309" s="470"/>
    </row>
    <row r="310" spans="53:53" s="352" customFormat="1" x14ac:dyDescent="0.25">
      <c r="BA310" s="470"/>
    </row>
    <row r="311" spans="53:53" s="352" customFormat="1" x14ac:dyDescent="0.25">
      <c r="BA311" s="470"/>
    </row>
    <row r="312" spans="53:53" s="352" customFormat="1" x14ac:dyDescent="0.25">
      <c r="BA312" s="470"/>
    </row>
    <row r="313" spans="53:53" s="352" customFormat="1" x14ac:dyDescent="0.25">
      <c r="BA313" s="470"/>
    </row>
    <row r="314" spans="53:53" s="352" customFormat="1" x14ac:dyDescent="0.25">
      <c r="BA314" s="470"/>
    </row>
    <row r="315" spans="53:53" s="352" customFormat="1" x14ac:dyDescent="0.25">
      <c r="BA315" s="470"/>
    </row>
    <row r="316" spans="53:53" s="352" customFormat="1" x14ac:dyDescent="0.25">
      <c r="BA316" s="470"/>
    </row>
    <row r="317" spans="53:53" s="352" customFormat="1" x14ac:dyDescent="0.25">
      <c r="BA317" s="470"/>
    </row>
    <row r="318" spans="53:53" s="352" customFormat="1" x14ac:dyDescent="0.25">
      <c r="BA318" s="470"/>
    </row>
    <row r="319" spans="53:53" s="352" customFormat="1" x14ac:dyDescent="0.25">
      <c r="BA319" s="470"/>
    </row>
    <row r="320" spans="53:53" s="352" customFormat="1" x14ac:dyDescent="0.25">
      <c r="BA320" s="470"/>
    </row>
    <row r="321" spans="53:53" s="352" customFormat="1" x14ac:dyDescent="0.25">
      <c r="BA321" s="470"/>
    </row>
    <row r="322" spans="53:53" s="352" customFormat="1" x14ac:dyDescent="0.25">
      <c r="BA322" s="470"/>
    </row>
    <row r="323" spans="53:53" s="352" customFormat="1" x14ac:dyDescent="0.25">
      <c r="BA323" s="470"/>
    </row>
    <row r="324" spans="53:53" s="352" customFormat="1" x14ac:dyDescent="0.25">
      <c r="BA324" s="470"/>
    </row>
    <row r="325" spans="53:53" s="352" customFormat="1" x14ac:dyDescent="0.25">
      <c r="BA325" s="470"/>
    </row>
    <row r="326" spans="53:53" s="352" customFormat="1" x14ac:dyDescent="0.25">
      <c r="BA326" s="470"/>
    </row>
    <row r="327" spans="53:53" s="352" customFormat="1" x14ac:dyDescent="0.25">
      <c r="BA327" s="470"/>
    </row>
    <row r="328" spans="53:53" s="352" customFormat="1" x14ac:dyDescent="0.25">
      <c r="BA328" s="470"/>
    </row>
    <row r="329" spans="53:53" s="352" customFormat="1" x14ac:dyDescent="0.25">
      <c r="BA329" s="470"/>
    </row>
    <row r="330" spans="53:53" s="352" customFormat="1" x14ac:dyDescent="0.25">
      <c r="BA330" s="470"/>
    </row>
    <row r="331" spans="53:53" s="352" customFormat="1" x14ac:dyDescent="0.25">
      <c r="BA331" s="470"/>
    </row>
    <row r="332" spans="53:53" s="352" customFormat="1" x14ac:dyDescent="0.25">
      <c r="BA332" s="470"/>
    </row>
    <row r="333" spans="53:53" s="352" customFormat="1" x14ac:dyDescent="0.25">
      <c r="BA333" s="470"/>
    </row>
    <row r="334" spans="53:53" s="352" customFormat="1" x14ac:dyDescent="0.25">
      <c r="BA334" s="470"/>
    </row>
    <row r="335" spans="53:53" s="352" customFormat="1" x14ac:dyDescent="0.25">
      <c r="BA335" s="470"/>
    </row>
    <row r="336" spans="53:53" s="352" customFormat="1" x14ac:dyDescent="0.25">
      <c r="BA336" s="470"/>
    </row>
    <row r="337" spans="53:53" s="352" customFormat="1" x14ac:dyDescent="0.25">
      <c r="BA337" s="470"/>
    </row>
    <row r="338" spans="53:53" s="352" customFormat="1" x14ac:dyDescent="0.25">
      <c r="BA338" s="470"/>
    </row>
    <row r="339" spans="53:53" s="352" customFormat="1" x14ac:dyDescent="0.25">
      <c r="BA339" s="470"/>
    </row>
    <row r="340" spans="53:53" s="352" customFormat="1" x14ac:dyDescent="0.25">
      <c r="BA340" s="470"/>
    </row>
    <row r="341" spans="53:53" s="352" customFormat="1" x14ac:dyDescent="0.25">
      <c r="BA341" s="470"/>
    </row>
    <row r="342" spans="53:53" s="352" customFormat="1" x14ac:dyDescent="0.25">
      <c r="BA342" s="470"/>
    </row>
    <row r="343" spans="53:53" s="352" customFormat="1" x14ac:dyDescent="0.25">
      <c r="BA343" s="470"/>
    </row>
    <row r="344" spans="53:53" s="352" customFormat="1" x14ac:dyDescent="0.25">
      <c r="BA344" s="470"/>
    </row>
    <row r="345" spans="53:53" s="352" customFormat="1" x14ac:dyDescent="0.25">
      <c r="BA345" s="470"/>
    </row>
    <row r="346" spans="53:53" s="352" customFormat="1" x14ac:dyDescent="0.25">
      <c r="BA346" s="470"/>
    </row>
    <row r="347" spans="53:53" s="352" customFormat="1" x14ac:dyDescent="0.25">
      <c r="BA347" s="470"/>
    </row>
    <row r="348" spans="53:53" s="352" customFormat="1" x14ac:dyDescent="0.25">
      <c r="BA348" s="470"/>
    </row>
    <row r="349" spans="53:53" s="352" customFormat="1" x14ac:dyDescent="0.25">
      <c r="BA349" s="470"/>
    </row>
    <row r="350" spans="53:53" s="352" customFormat="1" x14ac:dyDescent="0.25">
      <c r="BA350" s="470"/>
    </row>
    <row r="351" spans="53:53" s="352" customFormat="1" x14ac:dyDescent="0.25">
      <c r="BA351" s="470"/>
    </row>
    <row r="352" spans="53:53" s="352" customFormat="1" x14ac:dyDescent="0.25">
      <c r="BA352" s="470"/>
    </row>
    <row r="353" spans="53:53" s="352" customFormat="1" x14ac:dyDescent="0.25">
      <c r="BA353" s="470"/>
    </row>
    <row r="354" spans="53:53" s="352" customFormat="1" x14ac:dyDescent="0.25">
      <c r="BA354" s="470"/>
    </row>
    <row r="355" spans="53:53" s="352" customFormat="1" x14ac:dyDescent="0.25">
      <c r="BA355" s="470"/>
    </row>
    <row r="356" spans="53:53" s="352" customFormat="1" x14ac:dyDescent="0.25">
      <c r="BA356" s="470"/>
    </row>
    <row r="357" spans="53:53" s="352" customFormat="1" x14ac:dyDescent="0.25">
      <c r="BA357" s="470"/>
    </row>
    <row r="358" spans="53:53" s="352" customFormat="1" x14ac:dyDescent="0.25">
      <c r="BA358" s="470"/>
    </row>
    <row r="359" spans="53:53" s="352" customFormat="1" x14ac:dyDescent="0.25">
      <c r="BA359" s="470"/>
    </row>
    <row r="360" spans="53:53" s="352" customFormat="1" x14ac:dyDescent="0.25">
      <c r="BA360" s="470"/>
    </row>
    <row r="361" spans="53:53" s="352" customFormat="1" x14ac:dyDescent="0.25">
      <c r="BA361" s="470"/>
    </row>
    <row r="362" spans="53:53" s="352" customFormat="1" x14ac:dyDescent="0.25">
      <c r="BA362" s="470"/>
    </row>
    <row r="363" spans="53:53" s="352" customFormat="1" x14ac:dyDescent="0.25">
      <c r="BA363" s="470"/>
    </row>
    <row r="364" spans="53:53" s="352" customFormat="1" x14ac:dyDescent="0.25">
      <c r="BA364" s="470"/>
    </row>
    <row r="365" spans="53:53" s="352" customFormat="1" x14ac:dyDescent="0.25">
      <c r="BA365" s="470"/>
    </row>
    <row r="366" spans="53:53" s="352" customFormat="1" x14ac:dyDescent="0.25">
      <c r="BA366" s="470"/>
    </row>
    <row r="367" spans="53:53" s="352" customFormat="1" x14ac:dyDescent="0.25">
      <c r="BA367" s="470"/>
    </row>
    <row r="368" spans="53:53" s="352" customFormat="1" x14ac:dyDescent="0.25">
      <c r="BA368" s="470"/>
    </row>
    <row r="369" spans="53:53" s="352" customFormat="1" x14ac:dyDescent="0.25">
      <c r="BA369" s="470"/>
    </row>
    <row r="370" spans="53:53" s="352" customFormat="1" x14ac:dyDescent="0.25">
      <c r="BA370" s="470"/>
    </row>
    <row r="371" spans="53:53" s="352" customFormat="1" x14ac:dyDescent="0.25">
      <c r="BA371" s="470"/>
    </row>
    <row r="372" spans="53:53" s="352" customFormat="1" x14ac:dyDescent="0.25">
      <c r="BA372" s="470"/>
    </row>
    <row r="373" spans="53:53" s="352" customFormat="1" x14ac:dyDescent="0.25">
      <c r="BA373" s="470"/>
    </row>
    <row r="374" spans="53:53" s="352" customFormat="1" x14ac:dyDescent="0.25">
      <c r="BA374" s="470"/>
    </row>
    <row r="375" spans="53:53" s="352" customFormat="1" x14ac:dyDescent="0.25">
      <c r="BA375" s="470"/>
    </row>
    <row r="376" spans="53:53" s="352" customFormat="1" x14ac:dyDescent="0.25">
      <c r="BA376" s="470"/>
    </row>
    <row r="377" spans="53:53" s="352" customFormat="1" x14ac:dyDescent="0.25">
      <c r="BA377" s="470"/>
    </row>
    <row r="378" spans="53:53" s="352" customFormat="1" x14ac:dyDescent="0.25">
      <c r="BA378" s="470"/>
    </row>
    <row r="379" spans="53:53" s="352" customFormat="1" x14ac:dyDescent="0.25">
      <c r="BA379" s="470"/>
    </row>
    <row r="380" spans="53:53" s="352" customFormat="1" x14ac:dyDescent="0.25">
      <c r="BA380" s="470"/>
    </row>
    <row r="381" spans="53:53" s="352" customFormat="1" x14ac:dyDescent="0.25">
      <c r="BA381" s="470"/>
    </row>
    <row r="382" spans="53:53" s="352" customFormat="1" x14ac:dyDescent="0.25">
      <c r="BA382" s="470"/>
    </row>
    <row r="383" spans="53:53" s="352" customFormat="1" x14ac:dyDescent="0.25">
      <c r="BA383" s="470"/>
    </row>
    <row r="384" spans="53:53" s="352" customFormat="1" x14ac:dyDescent="0.25">
      <c r="BA384" s="470"/>
    </row>
    <row r="385" spans="53:53" s="352" customFormat="1" x14ac:dyDescent="0.25">
      <c r="BA385" s="470"/>
    </row>
    <row r="386" spans="53:53" s="352" customFormat="1" x14ac:dyDescent="0.25">
      <c r="BA386" s="470"/>
    </row>
    <row r="387" spans="53:53" s="352" customFormat="1" x14ac:dyDescent="0.25">
      <c r="BA387" s="470"/>
    </row>
    <row r="388" spans="53:53" s="352" customFormat="1" x14ac:dyDescent="0.25">
      <c r="BA388" s="470"/>
    </row>
    <row r="389" spans="53:53" s="352" customFormat="1" x14ac:dyDescent="0.25">
      <c r="BA389" s="470"/>
    </row>
    <row r="390" spans="53:53" s="352" customFormat="1" x14ac:dyDescent="0.25">
      <c r="BA390" s="470"/>
    </row>
    <row r="391" spans="53:53" s="352" customFormat="1" x14ac:dyDescent="0.25">
      <c r="BA391" s="470"/>
    </row>
    <row r="392" spans="53:53" s="352" customFormat="1" x14ac:dyDescent="0.25">
      <c r="BA392" s="470"/>
    </row>
    <row r="393" spans="53:53" s="352" customFormat="1" x14ac:dyDescent="0.25">
      <c r="BA393" s="470"/>
    </row>
    <row r="394" spans="53:53" s="352" customFormat="1" x14ac:dyDescent="0.25">
      <c r="BA394" s="470"/>
    </row>
    <row r="395" spans="53:53" s="352" customFormat="1" x14ac:dyDescent="0.25">
      <c r="BA395" s="470"/>
    </row>
    <row r="396" spans="53:53" s="352" customFormat="1" x14ac:dyDescent="0.25">
      <c r="BA396" s="470"/>
    </row>
    <row r="397" spans="53:53" s="352" customFormat="1" x14ac:dyDescent="0.25">
      <c r="BA397" s="470"/>
    </row>
    <row r="398" spans="53:53" s="352" customFormat="1" x14ac:dyDescent="0.25">
      <c r="BA398" s="470"/>
    </row>
    <row r="399" spans="53:53" s="352" customFormat="1" x14ac:dyDescent="0.25">
      <c r="BA399" s="470"/>
    </row>
    <row r="400" spans="53:53" s="352" customFormat="1" x14ac:dyDescent="0.25">
      <c r="BA400" s="470"/>
    </row>
    <row r="401" spans="53:53" s="352" customFormat="1" x14ac:dyDescent="0.25">
      <c r="BA401" s="470"/>
    </row>
    <row r="402" spans="53:53" s="352" customFormat="1" x14ac:dyDescent="0.25">
      <c r="BA402" s="470"/>
    </row>
    <row r="403" spans="53:53" s="352" customFormat="1" x14ac:dyDescent="0.25">
      <c r="BA403" s="470"/>
    </row>
    <row r="404" spans="53:53" s="352" customFormat="1" x14ac:dyDescent="0.25">
      <c r="BA404" s="470"/>
    </row>
    <row r="405" spans="53:53" s="352" customFormat="1" x14ac:dyDescent="0.25">
      <c r="BA405" s="470"/>
    </row>
    <row r="406" spans="53:53" s="352" customFormat="1" x14ac:dyDescent="0.25">
      <c r="BA406" s="470"/>
    </row>
    <row r="407" spans="53:53" s="352" customFormat="1" x14ac:dyDescent="0.25">
      <c r="BA407" s="470"/>
    </row>
    <row r="408" spans="53:53" s="352" customFormat="1" x14ac:dyDescent="0.25">
      <c r="BA408" s="470"/>
    </row>
    <row r="409" spans="53:53" s="352" customFormat="1" x14ac:dyDescent="0.25">
      <c r="BA409" s="470"/>
    </row>
    <row r="410" spans="53:53" s="352" customFormat="1" x14ac:dyDescent="0.25">
      <c r="BA410" s="470"/>
    </row>
    <row r="411" spans="53:53" s="352" customFormat="1" x14ac:dyDescent="0.25">
      <c r="BA411" s="470"/>
    </row>
    <row r="412" spans="53:53" s="352" customFormat="1" x14ac:dyDescent="0.25">
      <c r="BA412" s="470"/>
    </row>
    <row r="413" spans="53:53" s="352" customFormat="1" x14ac:dyDescent="0.25">
      <c r="BA413" s="470"/>
    </row>
    <row r="414" spans="53:53" s="352" customFormat="1" x14ac:dyDescent="0.25">
      <c r="BA414" s="470"/>
    </row>
    <row r="415" spans="53:53" s="352" customFormat="1" x14ac:dyDescent="0.25">
      <c r="BA415" s="470"/>
    </row>
    <row r="416" spans="53:53" s="352" customFormat="1" x14ac:dyDescent="0.25">
      <c r="BA416" s="470"/>
    </row>
    <row r="417" spans="53:53" s="352" customFormat="1" x14ac:dyDescent="0.25">
      <c r="BA417" s="470"/>
    </row>
    <row r="418" spans="53:53" s="352" customFormat="1" x14ac:dyDescent="0.25">
      <c r="BA418" s="470"/>
    </row>
    <row r="419" spans="53:53" s="352" customFormat="1" x14ac:dyDescent="0.25">
      <c r="BA419" s="470"/>
    </row>
    <row r="420" spans="53:53" s="352" customFormat="1" x14ac:dyDescent="0.25">
      <c r="BA420" s="470"/>
    </row>
    <row r="421" spans="53:53" s="352" customFormat="1" x14ac:dyDescent="0.25">
      <c r="BA421" s="470"/>
    </row>
    <row r="422" spans="53:53" s="352" customFormat="1" x14ac:dyDescent="0.25">
      <c r="BA422" s="470"/>
    </row>
    <row r="423" spans="53:53" s="352" customFormat="1" x14ac:dyDescent="0.25">
      <c r="BA423" s="470"/>
    </row>
    <row r="424" spans="53:53" s="352" customFormat="1" x14ac:dyDescent="0.25">
      <c r="BA424" s="470"/>
    </row>
    <row r="425" spans="53:53" s="352" customFormat="1" x14ac:dyDescent="0.25">
      <c r="BA425" s="470"/>
    </row>
    <row r="426" spans="53:53" s="352" customFormat="1" x14ac:dyDescent="0.25">
      <c r="BA426" s="470"/>
    </row>
    <row r="427" spans="53:53" s="352" customFormat="1" x14ac:dyDescent="0.25">
      <c r="BA427" s="470"/>
    </row>
    <row r="428" spans="53:53" s="352" customFormat="1" x14ac:dyDescent="0.25">
      <c r="BA428" s="470"/>
    </row>
    <row r="429" spans="53:53" s="352" customFormat="1" x14ac:dyDescent="0.25">
      <c r="BA429" s="470"/>
    </row>
    <row r="430" spans="53:53" s="352" customFormat="1" x14ac:dyDescent="0.25">
      <c r="BA430" s="470"/>
    </row>
    <row r="431" spans="53:53" s="352" customFormat="1" x14ac:dyDescent="0.25">
      <c r="BA431" s="470"/>
    </row>
    <row r="432" spans="53:53" s="352" customFormat="1" x14ac:dyDescent="0.25">
      <c r="BA432" s="470"/>
    </row>
    <row r="433" spans="53:53" s="352" customFormat="1" x14ac:dyDescent="0.25">
      <c r="BA433" s="470"/>
    </row>
    <row r="434" spans="53:53" s="352" customFormat="1" x14ac:dyDescent="0.25">
      <c r="BA434" s="470"/>
    </row>
    <row r="435" spans="53:53" s="352" customFormat="1" x14ac:dyDescent="0.25">
      <c r="BA435" s="470"/>
    </row>
    <row r="436" spans="53:53" s="352" customFormat="1" x14ac:dyDescent="0.25">
      <c r="BA436" s="470"/>
    </row>
    <row r="437" spans="53:53" s="352" customFormat="1" x14ac:dyDescent="0.25">
      <c r="BA437" s="470"/>
    </row>
    <row r="438" spans="53:53" s="352" customFormat="1" x14ac:dyDescent="0.25">
      <c r="BA438" s="470"/>
    </row>
    <row r="439" spans="53:53" s="352" customFormat="1" x14ac:dyDescent="0.25">
      <c r="BA439" s="470"/>
    </row>
    <row r="440" spans="53:53" s="352" customFormat="1" x14ac:dyDescent="0.25">
      <c r="BA440" s="470"/>
    </row>
    <row r="441" spans="53:53" s="352" customFormat="1" x14ac:dyDescent="0.25">
      <c r="BA441" s="470"/>
    </row>
    <row r="442" spans="53:53" s="352" customFormat="1" x14ac:dyDescent="0.25">
      <c r="BA442" s="470"/>
    </row>
    <row r="443" spans="53:53" s="352" customFormat="1" x14ac:dyDescent="0.25">
      <c r="BA443" s="470"/>
    </row>
    <row r="444" spans="53:53" s="352" customFormat="1" x14ac:dyDescent="0.25">
      <c r="BA444" s="470"/>
    </row>
    <row r="445" spans="53:53" s="352" customFormat="1" x14ac:dyDescent="0.25">
      <c r="BA445" s="470"/>
    </row>
    <row r="446" spans="53:53" s="352" customFormat="1" x14ac:dyDescent="0.25">
      <c r="BA446" s="470"/>
    </row>
    <row r="447" spans="53:53" s="352" customFormat="1" x14ac:dyDescent="0.25">
      <c r="BA447" s="470"/>
    </row>
    <row r="448" spans="53:53" s="352" customFormat="1" x14ac:dyDescent="0.25">
      <c r="BA448" s="470"/>
    </row>
    <row r="449" spans="53:53" s="352" customFormat="1" x14ac:dyDescent="0.25">
      <c r="BA449" s="470"/>
    </row>
    <row r="450" spans="53:53" s="352" customFormat="1" x14ac:dyDescent="0.25">
      <c r="BA450" s="470"/>
    </row>
    <row r="451" spans="53:53" s="352" customFormat="1" x14ac:dyDescent="0.25">
      <c r="BA451" s="470"/>
    </row>
    <row r="452" spans="53:53" s="352" customFormat="1" x14ac:dyDescent="0.25">
      <c r="BA452" s="470"/>
    </row>
    <row r="453" spans="53:53" s="352" customFormat="1" x14ac:dyDescent="0.25">
      <c r="BA453" s="470"/>
    </row>
    <row r="454" spans="53:53" s="352" customFormat="1" x14ac:dyDescent="0.25">
      <c r="BA454" s="470"/>
    </row>
    <row r="455" spans="53:53" s="352" customFormat="1" x14ac:dyDescent="0.25">
      <c r="BA455" s="470"/>
    </row>
    <row r="456" spans="53:53" s="352" customFormat="1" x14ac:dyDescent="0.25">
      <c r="BA456" s="470"/>
    </row>
    <row r="457" spans="53:53" s="352" customFormat="1" x14ac:dyDescent="0.25">
      <c r="BA457" s="470"/>
    </row>
    <row r="458" spans="53:53" s="352" customFormat="1" x14ac:dyDescent="0.25">
      <c r="BA458" s="470"/>
    </row>
    <row r="459" spans="53:53" s="352" customFormat="1" x14ac:dyDescent="0.25">
      <c r="BA459" s="470"/>
    </row>
    <row r="460" spans="53:53" s="352" customFormat="1" x14ac:dyDescent="0.25">
      <c r="BA460" s="470"/>
    </row>
    <row r="461" spans="53:53" s="352" customFormat="1" x14ac:dyDescent="0.25">
      <c r="BA461" s="470"/>
    </row>
    <row r="462" spans="53:53" s="352" customFormat="1" x14ac:dyDescent="0.25">
      <c r="BA462" s="470"/>
    </row>
    <row r="463" spans="53:53" s="352" customFormat="1" x14ac:dyDescent="0.25">
      <c r="BA463" s="470"/>
    </row>
    <row r="464" spans="53:53" s="352" customFormat="1" x14ac:dyDescent="0.25">
      <c r="BA464" s="470"/>
    </row>
    <row r="465" spans="53:53" s="352" customFormat="1" x14ac:dyDescent="0.25">
      <c r="BA465" s="470"/>
    </row>
    <row r="466" spans="53:53" s="352" customFormat="1" x14ac:dyDescent="0.25">
      <c r="BA466" s="470"/>
    </row>
    <row r="467" spans="53:53" s="352" customFormat="1" x14ac:dyDescent="0.25">
      <c r="BA467" s="470"/>
    </row>
    <row r="468" spans="53:53" s="352" customFormat="1" x14ac:dyDescent="0.25">
      <c r="BA468" s="470"/>
    </row>
    <row r="469" spans="53:53" s="352" customFormat="1" x14ac:dyDescent="0.25">
      <c r="BA469" s="470"/>
    </row>
    <row r="470" spans="53:53" s="352" customFormat="1" x14ac:dyDescent="0.25">
      <c r="BA470" s="470"/>
    </row>
    <row r="471" spans="53:53" s="352" customFormat="1" x14ac:dyDescent="0.25">
      <c r="BA471" s="470"/>
    </row>
    <row r="472" spans="53:53" s="352" customFormat="1" x14ac:dyDescent="0.25">
      <c r="BA472" s="470"/>
    </row>
    <row r="473" spans="53:53" s="352" customFormat="1" x14ac:dyDescent="0.25">
      <c r="BA473" s="470"/>
    </row>
    <row r="474" spans="53:53" s="352" customFormat="1" x14ac:dyDescent="0.25">
      <c r="BA474" s="470"/>
    </row>
    <row r="475" spans="53:53" s="352" customFormat="1" x14ac:dyDescent="0.25">
      <c r="BA475" s="470"/>
    </row>
    <row r="476" spans="53:53" s="352" customFormat="1" x14ac:dyDescent="0.25">
      <c r="BA476" s="470"/>
    </row>
    <row r="477" spans="53:53" s="352" customFormat="1" x14ac:dyDescent="0.25">
      <c r="BA477" s="470"/>
    </row>
    <row r="478" spans="53:53" s="352" customFormat="1" x14ac:dyDescent="0.25">
      <c r="BA478" s="470"/>
    </row>
    <row r="479" spans="53:53" s="352" customFormat="1" x14ac:dyDescent="0.25">
      <c r="BA479" s="470"/>
    </row>
    <row r="480" spans="53:53" s="352" customFormat="1" x14ac:dyDescent="0.25">
      <c r="BA480" s="470"/>
    </row>
    <row r="481" spans="53:53" s="352" customFormat="1" x14ac:dyDescent="0.25">
      <c r="BA481" s="470"/>
    </row>
    <row r="482" spans="53:53" s="352" customFormat="1" x14ac:dyDescent="0.25">
      <c r="BA482" s="470"/>
    </row>
    <row r="483" spans="53:53" s="352" customFormat="1" x14ac:dyDescent="0.25">
      <c r="BA483" s="470"/>
    </row>
    <row r="484" spans="53:53" s="352" customFormat="1" x14ac:dyDescent="0.25">
      <c r="BA484" s="470"/>
    </row>
    <row r="485" spans="53:53" s="352" customFormat="1" x14ac:dyDescent="0.25">
      <c r="BA485" s="470"/>
    </row>
    <row r="486" spans="53:53" s="352" customFormat="1" x14ac:dyDescent="0.25">
      <c r="BA486" s="470"/>
    </row>
    <row r="487" spans="53:53" s="352" customFormat="1" x14ac:dyDescent="0.25">
      <c r="BA487" s="470"/>
    </row>
    <row r="488" spans="53:53" s="352" customFormat="1" x14ac:dyDescent="0.25">
      <c r="BA488" s="470"/>
    </row>
    <row r="489" spans="53:53" s="352" customFormat="1" x14ac:dyDescent="0.25">
      <c r="BA489" s="470"/>
    </row>
    <row r="490" spans="53:53" s="352" customFormat="1" x14ac:dyDescent="0.25">
      <c r="BA490" s="470"/>
    </row>
    <row r="491" spans="53:53" s="352" customFormat="1" x14ac:dyDescent="0.25">
      <c r="BA491" s="470"/>
    </row>
    <row r="492" spans="53:53" s="352" customFormat="1" x14ac:dyDescent="0.25">
      <c r="BA492" s="470"/>
    </row>
    <row r="493" spans="53:53" s="352" customFormat="1" x14ac:dyDescent="0.25">
      <c r="BA493" s="470"/>
    </row>
    <row r="494" spans="53:53" s="352" customFormat="1" x14ac:dyDescent="0.25">
      <c r="BA494" s="470"/>
    </row>
    <row r="495" spans="53:53" s="352" customFormat="1" x14ac:dyDescent="0.25">
      <c r="BA495" s="470"/>
    </row>
    <row r="496" spans="53:53" s="352" customFormat="1" x14ac:dyDescent="0.25">
      <c r="BA496" s="470"/>
    </row>
    <row r="497" spans="53:53" s="352" customFormat="1" x14ac:dyDescent="0.25">
      <c r="BA497" s="470"/>
    </row>
    <row r="498" spans="53:53" s="352" customFormat="1" x14ac:dyDescent="0.25">
      <c r="BA498" s="470"/>
    </row>
    <row r="499" spans="53:53" s="352" customFormat="1" x14ac:dyDescent="0.25">
      <c r="BA499" s="470"/>
    </row>
    <row r="500" spans="53:53" s="352" customFormat="1" x14ac:dyDescent="0.25">
      <c r="BA500" s="470"/>
    </row>
    <row r="501" spans="53:53" s="352" customFormat="1" x14ac:dyDescent="0.25">
      <c r="BA501" s="470"/>
    </row>
    <row r="502" spans="53:53" s="352" customFormat="1" x14ac:dyDescent="0.25">
      <c r="BA502" s="470"/>
    </row>
    <row r="503" spans="53:53" s="352" customFormat="1" x14ac:dyDescent="0.25">
      <c r="BA503" s="470"/>
    </row>
    <row r="504" spans="53:53" s="352" customFormat="1" x14ac:dyDescent="0.25">
      <c r="BA504" s="470"/>
    </row>
    <row r="505" spans="53:53" s="352" customFormat="1" x14ac:dyDescent="0.25">
      <c r="BA505" s="470"/>
    </row>
    <row r="506" spans="53:53" s="352" customFormat="1" x14ac:dyDescent="0.25">
      <c r="BA506" s="470"/>
    </row>
    <row r="507" spans="53:53" s="352" customFormat="1" x14ac:dyDescent="0.25">
      <c r="BA507" s="470"/>
    </row>
    <row r="508" spans="53:53" s="352" customFormat="1" x14ac:dyDescent="0.25">
      <c r="BA508" s="470"/>
    </row>
    <row r="509" spans="53:53" s="352" customFormat="1" x14ac:dyDescent="0.25">
      <c r="BA509" s="470"/>
    </row>
    <row r="510" spans="53:53" s="352" customFormat="1" x14ac:dyDescent="0.25">
      <c r="BA510" s="470"/>
    </row>
    <row r="511" spans="53:53" s="352" customFormat="1" x14ac:dyDescent="0.25">
      <c r="BA511" s="470"/>
    </row>
    <row r="512" spans="53:53" s="352" customFormat="1" x14ac:dyDescent="0.25">
      <c r="BA512" s="470"/>
    </row>
    <row r="513" spans="53:53" s="352" customFormat="1" x14ac:dyDescent="0.25">
      <c r="BA513" s="470"/>
    </row>
    <row r="514" spans="53:53" s="352" customFormat="1" x14ac:dyDescent="0.25">
      <c r="BA514" s="470"/>
    </row>
    <row r="515" spans="53:53" s="352" customFormat="1" x14ac:dyDescent="0.25">
      <c r="BA515" s="470"/>
    </row>
    <row r="516" spans="53:53" s="352" customFormat="1" x14ac:dyDescent="0.25">
      <c r="BA516" s="470"/>
    </row>
    <row r="517" spans="53:53" s="352" customFormat="1" x14ac:dyDescent="0.25">
      <c r="BA517" s="470"/>
    </row>
    <row r="518" spans="53:53" s="352" customFormat="1" x14ac:dyDescent="0.25">
      <c r="BA518" s="470"/>
    </row>
    <row r="519" spans="53:53" s="352" customFormat="1" x14ac:dyDescent="0.25">
      <c r="BA519" s="470"/>
    </row>
    <row r="520" spans="53:53" s="352" customFormat="1" x14ac:dyDescent="0.25">
      <c r="BA520" s="470"/>
    </row>
    <row r="521" spans="53:53" s="352" customFormat="1" x14ac:dyDescent="0.25">
      <c r="BA521" s="470"/>
    </row>
    <row r="522" spans="53:53" s="352" customFormat="1" x14ac:dyDescent="0.25">
      <c r="BA522" s="470"/>
    </row>
    <row r="523" spans="53:53" s="352" customFormat="1" x14ac:dyDescent="0.25">
      <c r="BA523" s="470"/>
    </row>
    <row r="524" spans="53:53" s="352" customFormat="1" x14ac:dyDescent="0.25">
      <c r="BA524" s="470"/>
    </row>
    <row r="525" spans="53:53" s="352" customFormat="1" x14ac:dyDescent="0.25">
      <c r="BA525" s="470"/>
    </row>
    <row r="526" spans="53:53" s="352" customFormat="1" x14ac:dyDescent="0.25">
      <c r="BA526" s="470"/>
    </row>
    <row r="527" spans="53:53" s="352" customFormat="1" x14ac:dyDescent="0.25">
      <c r="BA527" s="470"/>
    </row>
    <row r="528" spans="53:53" s="352" customFormat="1" x14ac:dyDescent="0.25">
      <c r="BA528" s="470"/>
    </row>
    <row r="529" spans="53:53" s="352" customFormat="1" x14ac:dyDescent="0.25">
      <c r="BA529" s="470"/>
    </row>
    <row r="530" spans="53:53" s="352" customFormat="1" x14ac:dyDescent="0.25">
      <c r="BA530" s="470"/>
    </row>
    <row r="531" spans="53:53" s="352" customFormat="1" x14ac:dyDescent="0.25">
      <c r="BA531" s="470"/>
    </row>
    <row r="532" spans="53:53" s="352" customFormat="1" x14ac:dyDescent="0.25">
      <c r="BA532" s="470"/>
    </row>
    <row r="533" spans="53:53" s="352" customFormat="1" x14ac:dyDescent="0.25">
      <c r="BA533" s="470"/>
    </row>
    <row r="534" spans="53:53" s="352" customFormat="1" x14ac:dyDescent="0.25">
      <c r="BA534" s="470"/>
    </row>
    <row r="535" spans="53:53" s="352" customFormat="1" x14ac:dyDescent="0.25">
      <c r="BA535" s="470"/>
    </row>
    <row r="536" spans="53:53" s="352" customFormat="1" x14ac:dyDescent="0.25">
      <c r="BA536" s="470"/>
    </row>
    <row r="537" spans="53:53" s="352" customFormat="1" x14ac:dyDescent="0.25">
      <c r="BA537" s="470"/>
    </row>
    <row r="538" spans="53:53" s="352" customFormat="1" x14ac:dyDescent="0.25">
      <c r="BA538" s="470"/>
    </row>
    <row r="539" spans="53:53" s="352" customFormat="1" x14ac:dyDescent="0.25">
      <c r="BA539" s="470"/>
    </row>
    <row r="540" spans="53:53" s="352" customFormat="1" x14ac:dyDescent="0.25">
      <c r="BA540" s="470"/>
    </row>
    <row r="541" spans="53:53" s="352" customFormat="1" x14ac:dyDescent="0.25">
      <c r="BA541" s="470"/>
    </row>
    <row r="542" spans="53:53" s="352" customFormat="1" x14ac:dyDescent="0.25">
      <c r="BA542" s="470"/>
    </row>
    <row r="543" spans="53:53" s="352" customFormat="1" x14ac:dyDescent="0.25">
      <c r="BA543" s="470"/>
    </row>
    <row r="544" spans="53:53" s="352" customFormat="1" x14ac:dyDescent="0.25">
      <c r="BA544" s="470"/>
    </row>
    <row r="545" spans="53:53" s="352" customFormat="1" x14ac:dyDescent="0.25">
      <c r="BA545" s="470"/>
    </row>
    <row r="546" spans="53:53" s="352" customFormat="1" x14ac:dyDescent="0.25">
      <c r="BA546" s="470"/>
    </row>
    <row r="547" spans="53:53" s="352" customFormat="1" x14ac:dyDescent="0.25">
      <c r="BA547" s="470"/>
    </row>
    <row r="548" spans="53:53" s="352" customFormat="1" x14ac:dyDescent="0.25">
      <c r="BA548" s="470"/>
    </row>
    <row r="549" spans="53:53" s="352" customFormat="1" x14ac:dyDescent="0.25">
      <c r="BA549" s="470"/>
    </row>
    <row r="550" spans="53:53" s="352" customFormat="1" x14ac:dyDescent="0.25">
      <c r="BA550" s="470"/>
    </row>
    <row r="551" spans="53:53" s="352" customFormat="1" x14ac:dyDescent="0.25">
      <c r="BA551" s="470"/>
    </row>
    <row r="552" spans="53:53" s="352" customFormat="1" x14ac:dyDescent="0.25">
      <c r="BA552" s="470"/>
    </row>
    <row r="553" spans="53:53" s="352" customFormat="1" x14ac:dyDescent="0.25">
      <c r="BA553" s="470"/>
    </row>
    <row r="554" spans="53:53" s="352" customFormat="1" x14ac:dyDescent="0.25">
      <c r="BA554" s="470"/>
    </row>
    <row r="555" spans="53:53" s="352" customFormat="1" x14ac:dyDescent="0.25">
      <c r="BA555" s="470"/>
    </row>
    <row r="556" spans="53:53" s="352" customFormat="1" x14ac:dyDescent="0.25">
      <c r="BA556" s="470"/>
    </row>
    <row r="557" spans="53:53" s="352" customFormat="1" x14ac:dyDescent="0.25">
      <c r="BA557" s="470"/>
    </row>
    <row r="558" spans="53:53" s="352" customFormat="1" x14ac:dyDescent="0.25">
      <c r="BA558" s="470"/>
    </row>
    <row r="559" spans="53:53" s="352" customFormat="1" x14ac:dyDescent="0.25">
      <c r="BA559" s="470"/>
    </row>
    <row r="560" spans="53:53" s="352" customFormat="1" x14ac:dyDescent="0.25">
      <c r="BA560" s="470"/>
    </row>
    <row r="561" spans="53:53" s="352" customFormat="1" x14ac:dyDescent="0.25">
      <c r="BA561" s="470"/>
    </row>
    <row r="562" spans="53:53" s="352" customFormat="1" x14ac:dyDescent="0.25">
      <c r="BA562" s="470"/>
    </row>
    <row r="563" spans="53:53" s="352" customFormat="1" x14ac:dyDescent="0.25">
      <c r="BA563" s="470"/>
    </row>
    <row r="564" spans="53:53" s="352" customFormat="1" x14ac:dyDescent="0.25">
      <c r="BA564" s="470"/>
    </row>
    <row r="565" spans="53:53" s="352" customFormat="1" x14ac:dyDescent="0.25">
      <c r="BA565" s="470"/>
    </row>
    <row r="566" spans="53:53" s="352" customFormat="1" x14ac:dyDescent="0.25">
      <c r="BA566" s="470"/>
    </row>
    <row r="567" spans="53:53" s="352" customFormat="1" x14ac:dyDescent="0.25">
      <c r="BA567" s="470"/>
    </row>
    <row r="568" spans="53:53" s="352" customFormat="1" x14ac:dyDescent="0.25">
      <c r="BA568" s="470"/>
    </row>
    <row r="569" spans="53:53" s="352" customFormat="1" x14ac:dyDescent="0.25">
      <c r="BA569" s="470"/>
    </row>
    <row r="570" spans="53:53" s="352" customFormat="1" x14ac:dyDescent="0.25">
      <c r="BA570" s="470"/>
    </row>
    <row r="571" spans="53:53" s="352" customFormat="1" x14ac:dyDescent="0.25">
      <c r="BA571" s="470"/>
    </row>
    <row r="572" spans="53:53" s="352" customFormat="1" x14ac:dyDescent="0.25">
      <c r="BA572" s="470"/>
    </row>
    <row r="573" spans="53:53" s="352" customFormat="1" x14ac:dyDescent="0.25">
      <c r="BA573" s="470"/>
    </row>
    <row r="574" spans="53:53" s="352" customFormat="1" x14ac:dyDescent="0.25">
      <c r="BA574" s="470"/>
    </row>
    <row r="575" spans="53:53" s="352" customFormat="1" x14ac:dyDescent="0.25">
      <c r="BA575" s="470"/>
    </row>
    <row r="576" spans="53:53" s="352" customFormat="1" x14ac:dyDescent="0.25">
      <c r="BA576" s="470"/>
    </row>
    <row r="577" spans="53:53" s="352" customFormat="1" x14ac:dyDescent="0.25">
      <c r="BA577" s="470"/>
    </row>
    <row r="578" spans="53:53" s="352" customFormat="1" x14ac:dyDescent="0.25">
      <c r="BA578" s="470"/>
    </row>
    <row r="579" spans="53:53" s="352" customFormat="1" x14ac:dyDescent="0.25">
      <c r="BA579" s="470"/>
    </row>
    <row r="580" spans="53:53" s="352" customFormat="1" x14ac:dyDescent="0.25">
      <c r="BA580" s="470"/>
    </row>
    <row r="581" spans="53:53" s="352" customFormat="1" x14ac:dyDescent="0.25">
      <c r="BA581" s="470"/>
    </row>
    <row r="582" spans="53:53" s="352" customFormat="1" x14ac:dyDescent="0.25">
      <c r="BA582" s="470"/>
    </row>
    <row r="583" spans="53:53" s="352" customFormat="1" x14ac:dyDescent="0.25">
      <c r="BA583" s="470"/>
    </row>
    <row r="584" spans="53:53" s="352" customFormat="1" x14ac:dyDescent="0.25">
      <c r="BA584" s="470"/>
    </row>
    <row r="585" spans="53:53" s="352" customFormat="1" x14ac:dyDescent="0.25">
      <c r="BA585" s="470"/>
    </row>
    <row r="586" spans="53:53" s="352" customFormat="1" x14ac:dyDescent="0.25">
      <c r="BA586" s="470"/>
    </row>
    <row r="587" spans="53:53" s="352" customFormat="1" x14ac:dyDescent="0.25">
      <c r="BA587" s="470"/>
    </row>
    <row r="588" spans="53:53" s="352" customFormat="1" x14ac:dyDescent="0.25">
      <c r="BA588" s="470"/>
    </row>
    <row r="589" spans="53:53" s="352" customFormat="1" x14ac:dyDescent="0.25">
      <c r="BA589" s="470"/>
    </row>
    <row r="590" spans="53:53" s="352" customFormat="1" x14ac:dyDescent="0.25">
      <c r="BA590" s="470"/>
    </row>
    <row r="591" spans="53:53" s="352" customFormat="1" x14ac:dyDescent="0.25">
      <c r="BA591" s="470"/>
    </row>
    <row r="592" spans="53:53" s="352" customFormat="1" x14ac:dyDescent="0.25">
      <c r="BA592" s="470"/>
    </row>
    <row r="593" spans="53:53" s="352" customFormat="1" x14ac:dyDescent="0.25">
      <c r="BA593" s="470"/>
    </row>
    <row r="594" spans="53:53" s="352" customFormat="1" x14ac:dyDescent="0.25">
      <c r="BA594" s="470"/>
    </row>
    <row r="595" spans="53:53" s="352" customFormat="1" x14ac:dyDescent="0.25">
      <c r="BA595" s="470"/>
    </row>
    <row r="596" spans="53:53" s="352" customFormat="1" x14ac:dyDescent="0.25">
      <c r="BA596" s="470"/>
    </row>
    <row r="597" spans="53:53" s="352" customFormat="1" x14ac:dyDescent="0.25">
      <c r="BA597" s="470"/>
    </row>
    <row r="598" spans="53:53" s="352" customFormat="1" x14ac:dyDescent="0.25">
      <c r="BA598" s="470"/>
    </row>
    <row r="599" spans="53:53" s="352" customFormat="1" x14ac:dyDescent="0.25">
      <c r="BA599" s="470"/>
    </row>
    <row r="600" spans="53:53" s="352" customFormat="1" x14ac:dyDescent="0.25">
      <c r="BA600" s="470"/>
    </row>
    <row r="601" spans="53:53" s="352" customFormat="1" x14ac:dyDescent="0.25">
      <c r="BA601" s="470"/>
    </row>
    <row r="602" spans="53:53" s="352" customFormat="1" x14ac:dyDescent="0.25">
      <c r="BA602" s="470"/>
    </row>
    <row r="603" spans="53:53" s="352" customFormat="1" x14ac:dyDescent="0.25">
      <c r="BA603" s="470"/>
    </row>
    <row r="604" spans="53:53" s="352" customFormat="1" x14ac:dyDescent="0.25">
      <c r="BA604" s="470"/>
    </row>
    <row r="605" spans="53:53" s="352" customFormat="1" x14ac:dyDescent="0.25">
      <c r="BA605" s="470"/>
    </row>
    <row r="606" spans="53:53" s="352" customFormat="1" x14ac:dyDescent="0.25">
      <c r="BA606" s="470"/>
    </row>
    <row r="607" spans="53:53" s="352" customFormat="1" x14ac:dyDescent="0.25">
      <c r="BA607" s="470"/>
    </row>
    <row r="608" spans="53:53" s="352" customFormat="1" x14ac:dyDescent="0.25">
      <c r="BA608" s="470"/>
    </row>
    <row r="609" spans="53:53" s="352" customFormat="1" x14ac:dyDescent="0.25">
      <c r="BA609" s="470"/>
    </row>
    <row r="610" spans="53:53" s="352" customFormat="1" x14ac:dyDescent="0.25">
      <c r="BA610" s="470"/>
    </row>
    <row r="611" spans="53:53" s="352" customFormat="1" x14ac:dyDescent="0.25">
      <c r="BA611" s="470"/>
    </row>
    <row r="612" spans="53:53" s="352" customFormat="1" x14ac:dyDescent="0.25">
      <c r="BA612" s="470"/>
    </row>
    <row r="613" spans="53:53" s="352" customFormat="1" x14ac:dyDescent="0.25">
      <c r="BA613" s="470"/>
    </row>
    <row r="614" spans="53:53" s="352" customFormat="1" x14ac:dyDescent="0.25">
      <c r="BA614" s="470"/>
    </row>
    <row r="615" spans="53:53" s="352" customFormat="1" x14ac:dyDescent="0.25">
      <c r="BA615" s="470"/>
    </row>
    <row r="616" spans="53:53" s="352" customFormat="1" x14ac:dyDescent="0.25">
      <c r="BA616" s="470"/>
    </row>
    <row r="617" spans="53:53" s="352" customFormat="1" x14ac:dyDescent="0.25">
      <c r="BA617" s="470"/>
    </row>
    <row r="618" spans="53:53" s="352" customFormat="1" x14ac:dyDescent="0.25">
      <c r="BA618" s="470"/>
    </row>
    <row r="619" spans="53:53" s="352" customFormat="1" x14ac:dyDescent="0.25">
      <c r="BA619" s="470"/>
    </row>
    <row r="620" spans="53:53" s="352" customFormat="1" x14ac:dyDescent="0.25">
      <c r="BA620" s="470"/>
    </row>
    <row r="621" spans="53:53" s="352" customFormat="1" x14ac:dyDescent="0.25">
      <c r="BA621" s="470"/>
    </row>
    <row r="622" spans="53:53" s="352" customFormat="1" x14ac:dyDescent="0.25">
      <c r="BA622" s="470"/>
    </row>
    <row r="623" spans="53:53" s="352" customFormat="1" x14ac:dyDescent="0.25">
      <c r="BA623" s="470"/>
    </row>
    <row r="624" spans="53:53" s="352" customFormat="1" x14ac:dyDescent="0.25">
      <c r="BA624" s="470"/>
    </row>
    <row r="625" spans="53:53" s="352" customFormat="1" x14ac:dyDescent="0.25">
      <c r="BA625" s="470"/>
    </row>
    <row r="626" spans="53:53" s="352" customFormat="1" x14ac:dyDescent="0.25">
      <c r="BA626" s="470"/>
    </row>
    <row r="627" spans="53:53" s="352" customFormat="1" x14ac:dyDescent="0.25">
      <c r="BA627" s="470"/>
    </row>
    <row r="628" spans="53:53" s="352" customFormat="1" x14ac:dyDescent="0.25">
      <c r="BA628" s="470"/>
    </row>
    <row r="629" spans="53:53" s="352" customFormat="1" x14ac:dyDescent="0.25">
      <c r="BA629" s="470"/>
    </row>
    <row r="630" spans="53:53" s="352" customFormat="1" x14ac:dyDescent="0.25">
      <c r="BA630" s="470"/>
    </row>
    <row r="631" spans="53:53" s="352" customFormat="1" x14ac:dyDescent="0.25">
      <c r="BA631" s="470"/>
    </row>
    <row r="632" spans="53:53" s="352" customFormat="1" x14ac:dyDescent="0.25">
      <c r="BA632" s="470"/>
    </row>
    <row r="633" spans="53:53" s="352" customFormat="1" x14ac:dyDescent="0.25">
      <c r="BA633" s="470"/>
    </row>
    <row r="634" spans="53:53" s="352" customFormat="1" x14ac:dyDescent="0.25">
      <c r="BA634" s="470"/>
    </row>
    <row r="635" spans="53:53" s="352" customFormat="1" x14ac:dyDescent="0.25">
      <c r="BA635" s="47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89" t="e">
        <f>HLOOKUP(Introduction!$G$4,nametranslations,101,FALSE)</f>
        <v>#N/A</v>
      </c>
      <c r="C1" s="167" t="s">
        <v>183</v>
      </c>
      <c r="D1" s="149" t="e">
        <f>+Introduction!$C$7</f>
        <v>#N/A</v>
      </c>
      <c r="E1" s="149"/>
      <c r="F1" s="149"/>
      <c r="G1" s="149"/>
      <c r="H1" s="149"/>
      <c r="I1" s="153"/>
      <c r="J1" s="141"/>
      <c r="K1" s="141"/>
      <c r="L1" s="589" t="e">
        <f>HLOOKUP(Introduction!$G$4,nametranslations,101,FALSE)</f>
        <v>#N/A</v>
      </c>
      <c r="M1" s="167">
        <v>2020</v>
      </c>
      <c r="N1" s="149" t="e">
        <f>+Introduction!$C$7</f>
        <v>#N/A</v>
      </c>
      <c r="O1" s="149"/>
      <c r="P1" s="149"/>
      <c r="Q1" s="149"/>
      <c r="R1" s="149"/>
      <c r="S1" s="153"/>
      <c r="T1" s="141"/>
      <c r="U1" s="141"/>
      <c r="V1" s="589" t="e">
        <f>HLOOKUP(Introduction!$G$4,nametranslations,101,FALSE)</f>
        <v>#N/A</v>
      </c>
      <c r="W1" s="167">
        <v>2023</v>
      </c>
      <c r="X1" s="149" t="e">
        <f>+Introduction!$C$7</f>
        <v>#N/A</v>
      </c>
      <c r="Y1" s="149"/>
      <c r="Z1" s="149"/>
      <c r="AA1" s="149"/>
      <c r="AB1" s="149"/>
      <c r="AC1" s="153"/>
      <c r="AD1" s="141"/>
      <c r="AE1" s="141"/>
      <c r="AF1" s="589" t="e">
        <f>HLOOKUP(Introduction!$G$4,nametranslations,101,FALSE)</f>
        <v>#N/A</v>
      </c>
      <c r="AG1" s="167">
        <v>2024</v>
      </c>
      <c r="AH1" s="149" t="e">
        <f>+Introduction!$C$7</f>
        <v>#N/A</v>
      </c>
      <c r="AI1" s="149"/>
      <c r="AJ1" s="149"/>
      <c r="AK1" s="149"/>
      <c r="AL1" s="149"/>
      <c r="AM1" s="153"/>
      <c r="AN1" s="141"/>
      <c r="AO1" s="141"/>
    </row>
    <row r="2" spans="1:212" s="140" customFormat="1" ht="30" customHeight="1" x14ac:dyDescent="0.3">
      <c r="A2" s="334" t="s">
        <v>200</v>
      </c>
      <c r="B2" s="150" t="s">
        <v>182</v>
      </c>
      <c r="C2" s="110" t="s">
        <v>149</v>
      </c>
      <c r="D2" s="110" t="s">
        <v>148</v>
      </c>
      <c r="E2" s="151"/>
      <c r="F2" s="151"/>
      <c r="G2" s="151"/>
      <c r="H2" s="151"/>
      <c r="I2" s="152"/>
      <c r="J2" s="141" t="s">
        <v>184</v>
      </c>
      <c r="K2" s="141"/>
      <c r="L2" s="150" t="s">
        <v>198</v>
      </c>
      <c r="M2" s="110" t="s">
        <v>149</v>
      </c>
      <c r="N2" s="110" t="s">
        <v>148</v>
      </c>
      <c r="O2" s="151"/>
      <c r="P2" s="151"/>
      <c r="Q2" s="151"/>
      <c r="R2" s="151"/>
      <c r="S2" s="152"/>
      <c r="T2" s="141" t="s">
        <v>184</v>
      </c>
      <c r="U2" s="141"/>
      <c r="V2" s="150" t="s">
        <v>214</v>
      </c>
      <c r="W2" s="110" t="s">
        <v>149</v>
      </c>
      <c r="X2" s="110" t="s">
        <v>148</v>
      </c>
      <c r="Y2" s="151"/>
      <c r="Z2" s="151"/>
      <c r="AA2" s="151"/>
      <c r="AB2" s="151"/>
      <c r="AC2" s="152"/>
      <c r="AD2" s="141" t="s">
        <v>184</v>
      </c>
      <c r="AE2" s="141"/>
      <c r="AF2" s="150" t="s">
        <v>215</v>
      </c>
      <c r="AG2" s="110" t="s">
        <v>149</v>
      </c>
      <c r="AH2" s="110" t="s">
        <v>148</v>
      </c>
      <c r="AI2" s="151"/>
      <c r="AJ2" s="151"/>
      <c r="AK2" s="151"/>
      <c r="AL2" s="151"/>
      <c r="AM2" s="152"/>
      <c r="AN2" s="141" t="s">
        <v>184</v>
      </c>
      <c r="AO2" s="141"/>
    </row>
    <row r="3" spans="1:212" s="118" customFormat="1" ht="18" customHeight="1" x14ac:dyDescent="0.3">
      <c r="A3" s="334"/>
      <c r="B3" s="111" t="e">
        <f>HLOOKUP(Introduction!$G$4,nametranslations,152,FALSE)</f>
        <v>#N/A</v>
      </c>
      <c r="C3" s="112" t="e">
        <f>HLOOKUP(Introduction!$G$4,nametranslations,102,FALSE)</f>
        <v>#N/A</v>
      </c>
      <c r="D3" s="113" t="e">
        <f>HLOOKUP(Introduction!$G$4,nametranslations,24,FALSE)</f>
        <v>#N/A</v>
      </c>
      <c r="E3" s="114" t="e">
        <f>HLOOKUP(Introduction!$G$4,nametranslations,26,FALSE)</f>
        <v>#N/A</v>
      </c>
      <c r="F3" s="114" t="e">
        <f>HLOOKUP(Introduction!$G$4,nametranslations,25,FALSE)</f>
        <v>#N/A</v>
      </c>
      <c r="G3" s="114" t="e">
        <f>HLOOKUP(Introduction!$G$4,nametranslations,27,FALSE)</f>
        <v>#N/A</v>
      </c>
      <c r="H3" s="114" t="e">
        <f>HLOOKUP(Introduction!$G$4,nametranslations,28,FALSE)</f>
        <v>#N/A</v>
      </c>
      <c r="I3" s="115" t="e">
        <f>HLOOKUP(Introduction!$G$4,nametranslations,29,FALSE)</f>
        <v>#N/A</v>
      </c>
      <c r="J3" s="116"/>
      <c r="K3" s="116"/>
      <c r="L3" s="111" t="e">
        <f>HLOOKUP(Introduction!$G$4,nametranslations,152,FALSE)</f>
        <v>#N/A</v>
      </c>
      <c r="M3" s="112" t="e">
        <f>HLOOKUP(Introduction!$G$4,nametranslations,102,FALSE)</f>
        <v>#N/A</v>
      </c>
      <c r="N3" s="113" t="e">
        <f>HLOOKUP(Introduction!$G$4,nametranslations,24,FALSE)</f>
        <v>#N/A</v>
      </c>
      <c r="O3" s="114" t="e">
        <f>HLOOKUP(Introduction!$G$4,nametranslations,26,FALSE)</f>
        <v>#N/A</v>
      </c>
      <c r="P3" s="114" t="e">
        <f>HLOOKUP(Introduction!$G$4,nametranslations,25,FALSE)</f>
        <v>#N/A</v>
      </c>
      <c r="Q3" s="114" t="e">
        <f>HLOOKUP(Introduction!$G$4,nametranslations,27,FALSE)</f>
        <v>#N/A</v>
      </c>
      <c r="R3" s="114" t="e">
        <f>HLOOKUP(Introduction!$G$4,nametranslations,28,FALSE)</f>
        <v>#N/A</v>
      </c>
      <c r="S3" s="115" t="e">
        <f>HLOOKUP(Introduction!$G$4,nametranslations,29,FALSE)</f>
        <v>#N/A</v>
      </c>
      <c r="T3" s="116"/>
      <c r="U3" s="116"/>
      <c r="V3" s="111" t="e">
        <f>HLOOKUP(Introduction!$G$4,nametranslations,152,FALSE)</f>
        <v>#N/A</v>
      </c>
      <c r="W3" s="112" t="e">
        <f>HLOOKUP(Introduction!$G$4,nametranslations,102,FALSE)</f>
        <v>#N/A</v>
      </c>
      <c r="X3" s="113" t="e">
        <f>HLOOKUP(Introduction!$G$4,nametranslations,24,FALSE)</f>
        <v>#N/A</v>
      </c>
      <c r="Y3" s="114" t="e">
        <f>HLOOKUP(Introduction!$G$4,nametranslations,26,FALSE)</f>
        <v>#N/A</v>
      </c>
      <c r="Z3" s="114" t="e">
        <f>HLOOKUP(Introduction!$G$4,nametranslations,25,FALSE)</f>
        <v>#N/A</v>
      </c>
      <c r="AA3" s="114" t="e">
        <f>HLOOKUP(Introduction!$G$4,nametranslations,27,FALSE)</f>
        <v>#N/A</v>
      </c>
      <c r="AB3" s="114" t="e">
        <f>HLOOKUP(Introduction!$G$4,nametranslations,28,FALSE)</f>
        <v>#N/A</v>
      </c>
      <c r="AC3" s="115" t="e">
        <f>HLOOKUP(Introduction!$G$4,nametranslations,29,FALSE)</f>
        <v>#N/A</v>
      </c>
      <c r="AD3" s="116"/>
      <c r="AE3" s="116"/>
      <c r="AF3" s="111" t="e">
        <f>HLOOKUP(Introduction!$G$4,nametranslations,152,FALSE)</f>
        <v>#N/A</v>
      </c>
      <c r="AG3" s="112" t="e">
        <f>HLOOKUP(Introduction!$G$4,nametranslations,102,FALSE)</f>
        <v>#N/A</v>
      </c>
      <c r="AH3" s="113" t="e">
        <f>HLOOKUP(Introduction!$G$4,nametranslations,24,FALSE)</f>
        <v>#N/A</v>
      </c>
      <c r="AI3" s="114" t="e">
        <f>HLOOKUP(Introduction!$G$4,nametranslations,26,FALSE)</f>
        <v>#N/A</v>
      </c>
      <c r="AJ3" s="114" t="e">
        <f>HLOOKUP(Introduction!$G$4,nametranslations,25,FALSE)</f>
        <v>#N/A</v>
      </c>
      <c r="AK3" s="114" t="e">
        <f>HLOOKUP(Introduction!$G$4,nametranslations,27,FALSE)</f>
        <v>#N/A</v>
      </c>
      <c r="AL3" s="114" t="e">
        <f>HLOOKUP(Introduction!$G$4,nametranslations,28,FALSE)</f>
        <v>#N/A</v>
      </c>
      <c r="AM3" s="115" t="e">
        <f>HLOOKUP(Introduction!$G$4,nametranslations,29,FALSE)</f>
        <v>#N/A</v>
      </c>
      <c r="AN3" s="116"/>
      <c r="AO3" s="116"/>
      <c r="AP3" s="117"/>
      <c r="AZ3" s="117"/>
      <c r="BJ3" s="117"/>
      <c r="BT3" s="117"/>
      <c r="CD3" s="117"/>
      <c r="CN3" s="117"/>
      <c r="CX3" s="117"/>
      <c r="DH3" s="117"/>
      <c r="DR3" s="117"/>
      <c r="EB3" s="117"/>
      <c r="EL3" s="117"/>
      <c r="EV3" s="117"/>
      <c r="FF3" s="117"/>
      <c r="FP3" s="117"/>
      <c r="FZ3" s="117"/>
      <c r="GJ3" s="117"/>
      <c r="GT3" s="117"/>
      <c r="HD3" s="117"/>
    </row>
    <row r="4" spans="1:212" s="2" customFormat="1" x14ac:dyDescent="0.3">
      <c r="A4" s="610" t="str">
        <f>IF(ISBLANK('Data Summary'!A6),"",'Data Summary'!A6)</f>
        <v>CYM_2018_UIS</v>
      </c>
      <c r="B4" s="51"/>
      <c r="C4" s="61" t="e">
        <f>HLOOKUP(Introduction!$G$4,nametranslations,103,FALSE)</f>
        <v>#N/A</v>
      </c>
      <c r="D4" s="6">
        <f>IF(COUNTA(D13)=0,"",D13)</f>
        <v>0</v>
      </c>
      <c r="E4" s="6" t="str">
        <f t="shared" ref="E4:I4" si="0">IF(COUNTA(E13)=0,"",E13)</f>
        <v/>
      </c>
      <c r="F4" s="6" t="str">
        <f t="shared" si="0"/>
        <v/>
      </c>
      <c r="G4" s="6" t="str">
        <f t="shared" si="0"/>
        <v/>
      </c>
      <c r="H4" s="6">
        <f t="shared" si="0"/>
        <v>0</v>
      </c>
      <c r="I4" s="22">
        <f t="shared" si="0"/>
        <v>0</v>
      </c>
      <c r="J4" s="16"/>
      <c r="K4" s="16"/>
      <c r="L4" s="51"/>
      <c r="M4" s="61" t="e">
        <f>HLOOKUP(Introduction!$G$4,nametranslations,103,FALSE)</f>
        <v>#N/A</v>
      </c>
      <c r="N4" s="6">
        <f>IF(COUNTA(N13)=0,"",N13)</f>
        <v>0</v>
      </c>
      <c r="O4" s="6" t="str">
        <f t="shared" ref="O4:S4" si="1">IF(COUNTA(O13)=0,"",O13)</f>
        <v/>
      </c>
      <c r="P4" s="6" t="str">
        <f t="shared" si="1"/>
        <v/>
      </c>
      <c r="Q4" s="6" t="str">
        <f t="shared" si="1"/>
        <v/>
      </c>
      <c r="R4" s="6">
        <f t="shared" si="1"/>
        <v>0</v>
      </c>
      <c r="S4" s="22">
        <f t="shared" si="1"/>
        <v>0</v>
      </c>
      <c r="T4" s="16"/>
      <c r="U4" s="16"/>
      <c r="V4" s="51"/>
      <c r="W4" s="61" t="e">
        <f>HLOOKUP(Introduction!$G$4,nametranslations,103,FALSE)</f>
        <v>#N/A</v>
      </c>
      <c r="X4" s="6">
        <f>IF(COUNTA(X13)=0,"",X13)</f>
        <v>0</v>
      </c>
      <c r="Y4" s="6" t="str">
        <f t="shared" ref="Y4:AC4" si="2">IF(COUNTA(Y13)=0,"",Y13)</f>
        <v/>
      </c>
      <c r="Z4" s="6" t="str">
        <f t="shared" si="2"/>
        <v/>
      </c>
      <c r="AA4" s="6" t="str">
        <f t="shared" si="2"/>
        <v/>
      </c>
      <c r="AB4" s="6">
        <f t="shared" si="2"/>
        <v>0</v>
      </c>
      <c r="AC4" s="22">
        <f t="shared" si="2"/>
        <v>0</v>
      </c>
      <c r="AD4" s="16"/>
      <c r="AE4" s="16"/>
      <c r="AF4" s="51"/>
      <c r="AG4" s="61" t="e">
        <f>HLOOKUP(Introduction!$G$4,nametranslations,103,FALSE)</f>
        <v>#N/A</v>
      </c>
      <c r="AH4" s="6">
        <f>IF(COUNTA(AH13)=0,"",AH13)</f>
        <v>0</v>
      </c>
      <c r="AI4" s="6" t="str">
        <f t="shared" ref="AI4:AM4" si="3">IF(COUNTA(AI13)=0,"",AI13)</f>
        <v/>
      </c>
      <c r="AJ4" s="6" t="str">
        <f t="shared" si="3"/>
        <v/>
      </c>
      <c r="AK4" s="6" t="str">
        <f t="shared" si="3"/>
        <v/>
      </c>
      <c r="AL4" s="6">
        <f t="shared" si="3"/>
        <v>0</v>
      </c>
      <c r="AM4" s="22">
        <f t="shared" si="3"/>
        <v>0</v>
      </c>
      <c r="AN4" s="16"/>
      <c r="AO4" s="16"/>
      <c r="AP4" s="58"/>
      <c r="AZ4" s="58"/>
      <c r="BJ4" s="58"/>
      <c r="BT4" s="58"/>
      <c r="CD4" s="58"/>
      <c r="CN4" s="58"/>
      <c r="CX4" s="58"/>
      <c r="DH4" s="58"/>
      <c r="DR4" s="58"/>
      <c r="EB4" s="58"/>
      <c r="EL4" s="58"/>
      <c r="EV4" s="58"/>
      <c r="FF4" s="58"/>
      <c r="FP4" s="58"/>
      <c r="FZ4" s="58"/>
      <c r="GJ4" s="58"/>
      <c r="GT4" s="58"/>
      <c r="HD4" s="58"/>
    </row>
    <row r="5" spans="1:212" s="2" customFormat="1" x14ac:dyDescent="0.3">
      <c r="A5" s="610" t="str">
        <f ca="1">IF(ISBLANK('Data Summary'!A7),"",'Data Summary'!A7)</f>
        <v>CYM_2020_UIS</v>
      </c>
      <c r="B5" s="51"/>
      <c r="C5" s="61" t="e">
        <f>HLOOKUP(Introduction!$G$4,nametranslations,104,FALSE)</f>
        <v>#N/A</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e">
        <f>HLOOKUP(Introduction!$G$4,nametranslations,104,FALSE)</f>
        <v>#N/A</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e">
        <f>HLOOKUP(Introduction!$G$4,nametranslations,104,FALSE)</f>
        <v>#N/A</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e">
        <f>HLOOKUP(Introduction!$G$4,nametranslations,104,FALSE)</f>
        <v>#N/A</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8"/>
      <c r="AZ5" s="58"/>
      <c r="BJ5" s="58"/>
      <c r="BT5" s="58"/>
      <c r="CD5" s="58"/>
      <c r="CN5" s="58"/>
      <c r="CX5" s="58"/>
      <c r="DH5" s="58"/>
      <c r="DR5" s="58"/>
      <c r="EB5" s="58"/>
      <c r="EL5" s="58"/>
      <c r="EV5" s="58"/>
      <c r="FF5" s="58"/>
      <c r="FP5" s="58"/>
      <c r="FZ5" s="58"/>
      <c r="GJ5" s="58"/>
      <c r="GT5" s="58"/>
      <c r="HD5" s="58"/>
    </row>
    <row r="6" spans="1:212" s="2" customFormat="1" x14ac:dyDescent="0.3">
      <c r="A6" s="610" t="str">
        <f ca="1">IF(ISBLANK('Data Summary'!A8),"",'Data Summary'!A8)</f>
        <v>CYM_2023_UIS</v>
      </c>
      <c r="B6" s="51"/>
      <c r="C6" s="61" t="e">
        <f>HLOOKUP(Introduction!$G$4,nametranslations,75,FALSE)</f>
        <v>#N/A</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c r="M6" s="61" t="e">
        <f>HLOOKUP(Introduction!$G$4,nametranslations,75,FALSE)</f>
        <v>#N/A</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c r="W6" s="61" t="e">
        <f>HLOOKUP(Introduction!$G$4,nametranslations,75,FALSE)</f>
        <v>#N/A</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c r="AG6" s="61" t="e">
        <f>HLOOKUP(Introduction!$G$4,nametranslations,75,FALSE)</f>
        <v>#N/A</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8"/>
      <c r="AZ6" s="58"/>
      <c r="BJ6" s="58"/>
      <c r="BT6" s="58"/>
      <c r="CD6" s="58"/>
      <c r="CN6" s="58"/>
      <c r="CX6" s="58"/>
      <c r="DH6" s="58"/>
      <c r="DR6" s="58"/>
      <c r="EB6" s="58"/>
      <c r="EL6" s="58"/>
      <c r="EV6" s="58"/>
      <c r="FF6" s="58"/>
      <c r="FP6" s="58"/>
      <c r="FZ6" s="58"/>
      <c r="GJ6" s="58"/>
      <c r="GT6" s="58"/>
      <c r="HD6" s="58"/>
    </row>
    <row r="7" spans="1:212" s="2" customFormat="1" x14ac:dyDescent="0.3">
      <c r="A7" s="610" t="str">
        <f ca="1">IF(ISBLANK('Data Summary'!A9),"",'Data Summary'!A9)</f>
        <v>CYM_2024_UIS</v>
      </c>
      <c r="B7" s="51"/>
      <c r="C7" s="62" t="e">
        <f>HLOOKUP(Introduction!$G$4,nametranslations,105,FALSE)</f>
        <v>#N/A</v>
      </c>
      <c r="D7" s="5"/>
      <c r="E7" s="5"/>
      <c r="F7" s="5"/>
      <c r="G7" s="5"/>
      <c r="H7" s="5"/>
      <c r="I7" s="22"/>
      <c r="J7" s="16"/>
      <c r="K7" s="16"/>
      <c r="L7" s="51"/>
      <c r="M7" s="62" t="e">
        <f>HLOOKUP(Introduction!$G$4,nametranslations,105,FALSE)</f>
        <v>#N/A</v>
      </c>
      <c r="N7" s="5"/>
      <c r="O7" s="5"/>
      <c r="P7" s="5"/>
      <c r="Q7" s="5"/>
      <c r="R7" s="5"/>
      <c r="S7" s="22"/>
      <c r="T7" s="16"/>
      <c r="U7" s="16"/>
      <c r="V7" s="51"/>
      <c r="W7" s="62" t="e">
        <f>HLOOKUP(Introduction!$G$4,nametranslations,105,FALSE)</f>
        <v>#N/A</v>
      </c>
      <c r="X7" s="5"/>
      <c r="Y7" s="5"/>
      <c r="Z7" s="5"/>
      <c r="AA7" s="5"/>
      <c r="AB7" s="5"/>
      <c r="AC7" s="22"/>
      <c r="AD7" s="16"/>
      <c r="AE7" s="16"/>
      <c r="AF7" s="51"/>
      <c r="AG7" s="62" t="e">
        <f>HLOOKUP(Introduction!$G$4,nametranslations,105,FALSE)</f>
        <v>#N/A</v>
      </c>
      <c r="AH7" s="5"/>
      <c r="AI7" s="5"/>
      <c r="AJ7" s="5"/>
      <c r="AK7" s="5"/>
      <c r="AL7" s="5"/>
      <c r="AM7" s="22"/>
      <c r="AN7" s="16"/>
      <c r="AO7" s="16"/>
      <c r="AP7" s="58"/>
      <c r="AZ7" s="58"/>
      <c r="BJ7" s="58"/>
      <c r="BT7" s="58"/>
      <c r="CD7" s="58"/>
      <c r="CN7" s="58"/>
      <c r="CX7" s="58"/>
      <c r="DH7" s="58"/>
      <c r="DR7" s="58"/>
      <c r="EB7" s="58"/>
      <c r="EL7" s="58"/>
      <c r="EV7" s="58"/>
      <c r="FF7" s="58"/>
      <c r="FP7" s="58"/>
      <c r="FZ7" s="58"/>
      <c r="GJ7" s="58"/>
      <c r="GT7" s="58"/>
      <c r="HD7" s="58"/>
    </row>
    <row r="8" spans="1:212" s="2" customFormat="1" ht="15.6" customHeight="1" x14ac:dyDescent="0.3">
      <c r="A8" s="586" t="str">
        <f ca="1">IF(ISBLANK('Data Summary'!A10),"",'Data Summary'!A10)</f>
        <v/>
      </c>
      <c r="B8" s="51"/>
      <c r="C8" s="62" t="e">
        <f>HLOOKUP(Introduction!$G$4,nametranslations,106,FALSE)</f>
        <v>#N/A</v>
      </c>
      <c r="D8" s="6"/>
      <c r="E8" s="6"/>
      <c r="F8" s="6"/>
      <c r="G8" s="6"/>
      <c r="H8" s="6"/>
      <c r="I8" s="22"/>
      <c r="J8" s="16"/>
      <c r="K8" s="16"/>
      <c r="L8" s="51"/>
      <c r="M8" s="62" t="e">
        <f>HLOOKUP(Introduction!$G$4,nametranslations,106,FALSE)</f>
        <v>#N/A</v>
      </c>
      <c r="N8" s="6"/>
      <c r="O8" s="6"/>
      <c r="P8" s="6"/>
      <c r="Q8" s="6"/>
      <c r="R8" s="6"/>
      <c r="S8" s="22"/>
      <c r="T8" s="16"/>
      <c r="U8" s="16"/>
      <c r="V8" s="51"/>
      <c r="W8" s="62" t="e">
        <f>HLOOKUP(Introduction!$G$4,nametranslations,106,FALSE)</f>
        <v>#N/A</v>
      </c>
      <c r="X8" s="6"/>
      <c r="Y8" s="6"/>
      <c r="Z8" s="6"/>
      <c r="AA8" s="6"/>
      <c r="AB8" s="6"/>
      <c r="AC8" s="22"/>
      <c r="AD8" s="16"/>
      <c r="AE8" s="16"/>
      <c r="AF8" s="51"/>
      <c r="AG8" s="62" t="e">
        <f>HLOOKUP(Introduction!$G$4,nametranslations,106,FALSE)</f>
        <v>#N/A</v>
      </c>
      <c r="AH8" s="6"/>
      <c r="AI8" s="6"/>
      <c r="AJ8" s="6"/>
      <c r="AK8" s="6"/>
      <c r="AL8" s="6"/>
      <c r="AM8" s="22"/>
      <c r="AN8" s="16"/>
      <c r="AO8" s="16"/>
      <c r="AP8" s="58"/>
      <c r="AZ8" s="58"/>
      <c r="BJ8" s="58"/>
      <c r="BT8" s="58"/>
      <c r="CD8" s="58"/>
      <c r="CN8" s="58"/>
      <c r="CX8" s="58"/>
      <c r="DH8" s="58"/>
      <c r="DR8" s="58"/>
      <c r="EB8" s="58"/>
      <c r="EL8" s="58"/>
      <c r="EV8" s="58"/>
      <c r="FF8" s="58"/>
      <c r="FP8" s="58"/>
      <c r="FZ8" s="58"/>
      <c r="GJ8" s="58"/>
      <c r="GT8" s="58"/>
      <c r="HD8" s="58"/>
    </row>
    <row r="9" spans="1:212" s="600" customFormat="1" ht="21" customHeight="1" x14ac:dyDescent="0.3">
      <c r="A9" s="592" t="str">
        <f ca="1">IF(ISBLANK('Data Summary'!A11),"",'Data Summary'!A11)</f>
        <v/>
      </c>
      <c r="B9" s="593" t="s">
        <v>150</v>
      </c>
      <c r="C9" s="594" t="e">
        <f>HLOOKUP(Introduction!$G$4,nametranslations,76,FALSE)</f>
        <v>#N/A</v>
      </c>
      <c r="D9" s="595">
        <v>100</v>
      </c>
      <c r="E9" s="596"/>
      <c r="F9" s="596"/>
      <c r="G9" s="596"/>
      <c r="H9" s="596">
        <v>100</v>
      </c>
      <c r="I9" s="597">
        <v>100</v>
      </c>
      <c r="J9" s="598"/>
      <c r="K9" s="598"/>
      <c r="L9" s="593" t="s">
        <v>150</v>
      </c>
      <c r="M9" s="594" t="e">
        <f>HLOOKUP(Introduction!$G$4,nametranslations,76,FALSE)</f>
        <v>#N/A</v>
      </c>
      <c r="N9" s="595">
        <v>100</v>
      </c>
      <c r="O9" s="596"/>
      <c r="P9" s="596"/>
      <c r="Q9" s="596"/>
      <c r="R9" s="596">
        <v>100</v>
      </c>
      <c r="S9" s="597">
        <v>100</v>
      </c>
      <c r="T9" s="598"/>
      <c r="U9" s="598"/>
      <c r="V9" s="593" t="s">
        <v>150</v>
      </c>
      <c r="W9" s="594" t="e">
        <f>HLOOKUP(Introduction!$G$4,nametranslations,76,FALSE)</f>
        <v>#N/A</v>
      </c>
      <c r="X9" s="595">
        <v>100</v>
      </c>
      <c r="Y9" s="596"/>
      <c r="Z9" s="596"/>
      <c r="AA9" s="596"/>
      <c r="AB9" s="596">
        <v>100</v>
      </c>
      <c r="AC9" s="597">
        <v>100</v>
      </c>
      <c r="AD9" s="598"/>
      <c r="AE9" s="598"/>
      <c r="AF9" s="593" t="s">
        <v>150</v>
      </c>
      <c r="AG9" s="594" t="e">
        <f>HLOOKUP(Introduction!$G$4,nametranslations,76,FALSE)</f>
        <v>#N/A</v>
      </c>
      <c r="AH9" s="595">
        <v>100</v>
      </c>
      <c r="AI9" s="596"/>
      <c r="AJ9" s="596"/>
      <c r="AK9" s="596"/>
      <c r="AL9" s="596">
        <v>100</v>
      </c>
      <c r="AM9" s="597">
        <v>100</v>
      </c>
      <c r="AN9" s="598"/>
      <c r="AO9" s="598"/>
      <c r="AP9" s="599"/>
      <c r="AZ9" s="599"/>
      <c r="BJ9" s="599"/>
      <c r="BT9" s="599"/>
      <c r="CD9" s="599"/>
      <c r="CN9" s="599"/>
      <c r="CX9" s="599"/>
      <c r="DH9" s="599"/>
      <c r="DR9" s="599"/>
      <c r="EB9" s="599"/>
      <c r="EL9" s="599"/>
      <c r="EV9" s="599"/>
      <c r="FF9" s="599"/>
      <c r="FP9" s="599"/>
      <c r="FZ9" s="599"/>
      <c r="GJ9" s="599"/>
      <c r="GT9" s="599"/>
      <c r="HD9" s="599"/>
    </row>
    <row r="10" spans="1:212" s="600" customFormat="1" ht="21" customHeight="1" x14ac:dyDescent="0.3">
      <c r="A10" s="592" t="str">
        <f ca="1">IF(ISBLANK('Data Summary'!A12),"",'Data Summary'!A12)</f>
        <v/>
      </c>
      <c r="B10" s="593"/>
      <c r="C10" s="594" t="e">
        <f>HLOOKUP(Introduction!$G$4,nametranslations,107,FALSE)</f>
        <v>#N/A</v>
      </c>
      <c r="D10" s="601"/>
      <c r="E10" s="596"/>
      <c r="F10" s="596"/>
      <c r="G10" s="596"/>
      <c r="H10" s="596"/>
      <c r="I10" s="597"/>
      <c r="J10" s="598"/>
      <c r="K10" s="598"/>
      <c r="L10" s="593"/>
      <c r="M10" s="594" t="e">
        <f>HLOOKUP(Introduction!$G$4,nametranslations,107,FALSE)</f>
        <v>#N/A</v>
      </c>
      <c r="N10" s="601"/>
      <c r="O10" s="596"/>
      <c r="P10" s="596"/>
      <c r="Q10" s="596"/>
      <c r="R10" s="596"/>
      <c r="S10" s="597"/>
      <c r="T10" s="598"/>
      <c r="U10" s="598"/>
      <c r="V10" s="593"/>
      <c r="W10" s="594" t="e">
        <f>HLOOKUP(Introduction!$G$4,nametranslations,107,FALSE)</f>
        <v>#N/A</v>
      </c>
      <c r="X10" s="601"/>
      <c r="Y10" s="596"/>
      <c r="Z10" s="596"/>
      <c r="AA10" s="596"/>
      <c r="AB10" s="596"/>
      <c r="AC10" s="597"/>
      <c r="AD10" s="598"/>
      <c r="AE10" s="598"/>
      <c r="AF10" s="593"/>
      <c r="AG10" s="594" t="e">
        <f>HLOOKUP(Introduction!$G$4,nametranslations,107,FALSE)</f>
        <v>#N/A</v>
      </c>
      <c r="AH10" s="601"/>
      <c r="AI10" s="596"/>
      <c r="AJ10" s="596"/>
      <c r="AK10" s="596"/>
      <c r="AL10" s="596"/>
      <c r="AM10" s="597"/>
      <c r="AN10" s="598"/>
      <c r="AO10" s="598"/>
      <c r="AP10" s="599"/>
      <c r="AZ10" s="599"/>
      <c r="BJ10" s="599"/>
      <c r="BT10" s="599"/>
      <c r="CD10" s="599"/>
      <c r="CN10" s="599"/>
      <c r="CX10" s="599"/>
      <c r="DH10" s="599"/>
      <c r="DR10" s="599"/>
      <c r="EB10" s="599"/>
      <c r="EL10" s="599"/>
      <c r="EV10" s="599"/>
      <c r="FF10" s="599"/>
      <c r="FP10" s="599"/>
      <c r="FZ10" s="599"/>
      <c r="GJ10" s="599"/>
      <c r="GT10" s="599"/>
      <c r="HD10" s="599"/>
    </row>
    <row r="11" spans="1:212" s="600" customFormat="1" ht="21" customHeight="1" x14ac:dyDescent="0.3">
      <c r="A11" s="592" t="str">
        <f ca="1">IF(ISBLANK('Data Summary'!A13),"",'Data Summary'!A13)</f>
        <v/>
      </c>
      <c r="B11" s="593"/>
      <c r="C11" s="594" t="e">
        <f>HLOOKUP(Introduction!$G$4,nametranslations,108,FALSE)</f>
        <v>#N/A</v>
      </c>
      <c r="D11" s="601"/>
      <c r="E11" s="596"/>
      <c r="F11" s="596"/>
      <c r="G11" s="596"/>
      <c r="H11" s="596"/>
      <c r="I11" s="597"/>
      <c r="J11" s="598"/>
      <c r="K11" s="598"/>
      <c r="L11" s="593"/>
      <c r="M11" s="594" t="e">
        <f>HLOOKUP(Introduction!$G$4,nametranslations,108,FALSE)</f>
        <v>#N/A</v>
      </c>
      <c r="N11" s="601"/>
      <c r="O11" s="596"/>
      <c r="P11" s="596"/>
      <c r="Q11" s="596"/>
      <c r="R11" s="596"/>
      <c r="S11" s="597"/>
      <c r="T11" s="598"/>
      <c r="U11" s="598"/>
      <c r="V11" s="593"/>
      <c r="W11" s="594" t="e">
        <f>HLOOKUP(Introduction!$G$4,nametranslations,108,FALSE)</f>
        <v>#N/A</v>
      </c>
      <c r="X11" s="601"/>
      <c r="Y11" s="596"/>
      <c r="Z11" s="596"/>
      <c r="AA11" s="596"/>
      <c r="AB11" s="596"/>
      <c r="AC11" s="597"/>
      <c r="AD11" s="598"/>
      <c r="AE11" s="598"/>
      <c r="AF11" s="593"/>
      <c r="AG11" s="594" t="e">
        <f>HLOOKUP(Introduction!$G$4,nametranslations,108,FALSE)</f>
        <v>#N/A</v>
      </c>
      <c r="AH11" s="601"/>
      <c r="AI11" s="596"/>
      <c r="AJ11" s="596"/>
      <c r="AK11" s="596"/>
      <c r="AL11" s="596"/>
      <c r="AM11" s="597"/>
      <c r="AN11" s="598"/>
      <c r="AO11" s="598"/>
      <c r="AP11" s="599"/>
      <c r="AZ11" s="599"/>
      <c r="BJ11" s="599"/>
      <c r="BT11" s="599"/>
      <c r="CD11" s="599"/>
      <c r="CN11" s="599"/>
      <c r="CX11" s="599"/>
      <c r="DH11" s="599"/>
      <c r="DR11" s="599"/>
      <c r="EB11" s="599"/>
      <c r="EL11" s="599"/>
      <c r="EV11" s="599"/>
      <c r="FF11" s="599"/>
      <c r="FP11" s="599"/>
      <c r="FZ11" s="599"/>
      <c r="GJ11" s="599"/>
      <c r="GT11" s="599"/>
      <c r="HD11" s="599"/>
    </row>
    <row r="12" spans="1:212" s="124" customFormat="1" ht="18" customHeight="1" x14ac:dyDescent="0.2">
      <c r="A12" s="586" t="str">
        <f ca="1">IF(ISBLANK('Data Summary'!A14),"",'Data Summary'!A14)</f>
        <v/>
      </c>
      <c r="B12" s="119" t="e">
        <f>HLOOKUP(Introduction!$G$4,nametranslations,109,FALSE)</f>
        <v>#N/A</v>
      </c>
      <c r="C12" s="120" t="e">
        <f>HLOOKUP(Introduction!$G$4,nametranslations,110,FALSE)</f>
        <v>#N/A</v>
      </c>
      <c r="D12" s="121"/>
      <c r="E12" s="121"/>
      <c r="F12" s="121"/>
      <c r="G12" s="121"/>
      <c r="H12" s="121"/>
      <c r="I12" s="122"/>
      <c r="J12" s="116"/>
      <c r="K12" s="116"/>
      <c r="L12" s="119" t="e">
        <f>HLOOKUP(Introduction!$G$4,nametranslations,109,FALSE)</f>
        <v>#N/A</v>
      </c>
      <c r="M12" s="120" t="e">
        <f>HLOOKUP(Introduction!$G$4,nametranslations,110,FALSE)</f>
        <v>#N/A</v>
      </c>
      <c r="N12" s="121"/>
      <c r="O12" s="121"/>
      <c r="P12" s="121"/>
      <c r="Q12" s="121"/>
      <c r="R12" s="121"/>
      <c r="S12" s="122"/>
      <c r="T12" s="116"/>
      <c r="U12" s="116"/>
      <c r="V12" s="119" t="e">
        <f>HLOOKUP(Introduction!$G$4,nametranslations,109,FALSE)</f>
        <v>#N/A</v>
      </c>
      <c r="W12" s="120" t="e">
        <f>HLOOKUP(Introduction!$G$4,nametranslations,110,FALSE)</f>
        <v>#N/A</v>
      </c>
      <c r="X12" s="121"/>
      <c r="Y12" s="121"/>
      <c r="Z12" s="121"/>
      <c r="AA12" s="121"/>
      <c r="AB12" s="121"/>
      <c r="AC12" s="122"/>
      <c r="AD12" s="116"/>
      <c r="AE12" s="116"/>
      <c r="AF12" s="119" t="e">
        <f>HLOOKUP(Introduction!$G$4,nametranslations,109,FALSE)</f>
        <v>#N/A</v>
      </c>
      <c r="AG12" s="120" t="e">
        <f>HLOOKUP(Introduction!$G$4,nametranslations,110,FALSE)</f>
        <v>#N/A</v>
      </c>
      <c r="AH12" s="121"/>
      <c r="AI12" s="121"/>
      <c r="AJ12" s="121"/>
      <c r="AK12" s="121"/>
      <c r="AL12" s="121"/>
      <c r="AM12" s="122"/>
      <c r="AN12" s="116"/>
      <c r="AO12" s="116"/>
      <c r="AP12" s="123"/>
      <c r="AZ12" s="123"/>
      <c r="BJ12" s="123"/>
      <c r="BT12" s="123"/>
      <c r="CD12" s="123"/>
      <c r="CN12" s="123"/>
      <c r="CX12" s="123"/>
      <c r="DH12" s="123"/>
      <c r="DR12" s="123"/>
      <c r="EB12" s="123"/>
      <c r="EL12" s="123"/>
      <c r="EV12" s="123"/>
      <c r="FF12" s="123"/>
      <c r="FP12" s="123"/>
      <c r="FZ12" s="123"/>
      <c r="GJ12" s="123"/>
      <c r="GT12" s="123"/>
      <c r="HD12" s="123"/>
    </row>
    <row r="13" spans="1:212" s="2" customFormat="1" ht="14.25" customHeight="1" x14ac:dyDescent="0.2">
      <c r="A13" s="586"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8"/>
      <c r="AZ13" s="58"/>
      <c r="BJ13" s="58"/>
      <c r="BT13" s="58"/>
      <c r="CD13" s="58"/>
      <c r="CN13" s="58"/>
      <c r="CX13" s="58"/>
      <c r="DH13" s="58"/>
      <c r="DR13" s="58"/>
      <c r="EB13" s="58"/>
      <c r="EL13" s="58"/>
      <c r="EV13" s="58"/>
      <c r="FF13" s="58"/>
      <c r="FP13" s="58"/>
      <c r="FZ13" s="58"/>
      <c r="GJ13" s="58"/>
      <c r="GT13" s="58"/>
      <c r="HD13" s="58"/>
    </row>
    <row r="14" spans="1:212" x14ac:dyDescent="0.3">
      <c r="A14" s="586"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row>
    <row r="15" spans="1:212" s="1" customFormat="1" x14ac:dyDescent="0.3">
      <c r="A15" s="586" t="str">
        <f ca="1">IF(ISBLANK('Data Summary'!A17),"",'Data Summary'!A17)</f>
        <v/>
      </c>
      <c r="B15" s="53" t="s">
        <v>150</v>
      </c>
      <c r="C15" s="4">
        <v>1</v>
      </c>
      <c r="D15" s="23">
        <v>100</v>
      </c>
      <c r="E15" s="63"/>
      <c r="F15" s="63"/>
      <c r="G15" s="63"/>
      <c r="H15" s="23">
        <v>100</v>
      </c>
      <c r="I15" s="25">
        <v>100</v>
      </c>
      <c r="J15" s="8"/>
      <c r="K15" s="8"/>
      <c r="L15" s="53" t="s">
        <v>150</v>
      </c>
      <c r="M15" s="4">
        <v>1</v>
      </c>
      <c r="N15" s="23">
        <v>100</v>
      </c>
      <c r="O15" s="63"/>
      <c r="P15" s="63"/>
      <c r="Q15" s="63"/>
      <c r="R15" s="23">
        <v>100</v>
      </c>
      <c r="S15" s="25">
        <v>100</v>
      </c>
      <c r="T15" s="8"/>
      <c r="U15" s="8"/>
      <c r="V15" s="53" t="s">
        <v>150</v>
      </c>
      <c r="W15" s="4">
        <v>1</v>
      </c>
      <c r="X15" s="23">
        <v>100</v>
      </c>
      <c r="Y15" s="63"/>
      <c r="Z15" s="63"/>
      <c r="AA15" s="63"/>
      <c r="AB15" s="23">
        <v>100</v>
      </c>
      <c r="AC15" s="25">
        <v>100</v>
      </c>
      <c r="AD15" s="8"/>
      <c r="AE15" s="8"/>
      <c r="AF15" s="53" t="s">
        <v>150</v>
      </c>
      <c r="AG15" s="4">
        <v>1</v>
      </c>
      <c r="AH15" s="23">
        <v>100</v>
      </c>
      <c r="AI15" s="63"/>
      <c r="AJ15" s="63"/>
      <c r="AK15" s="63"/>
      <c r="AL15" s="23">
        <v>100</v>
      </c>
      <c r="AM15" s="25">
        <v>100</v>
      </c>
      <c r="AN15" s="8"/>
      <c r="AO15" s="8"/>
      <c r="AP15" s="59"/>
      <c r="AZ15" s="59"/>
      <c r="BJ15" s="59"/>
      <c r="BT15" s="59"/>
      <c r="CD15" s="59"/>
      <c r="CN15" s="59"/>
      <c r="CX15" s="59"/>
      <c r="DH15" s="59"/>
      <c r="DR15" s="59"/>
      <c r="EB15" s="59"/>
      <c r="EL15" s="59"/>
      <c r="EV15" s="59"/>
      <c r="FF15" s="59"/>
      <c r="FP15" s="59"/>
      <c r="FZ15" s="59"/>
      <c r="GJ15" s="59"/>
      <c r="GT15" s="59"/>
      <c r="HD15" s="59"/>
    </row>
    <row r="16" spans="1:212" s="1" customFormat="1" x14ac:dyDescent="0.3">
      <c r="A16" s="586"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9"/>
      <c r="AZ16" s="59"/>
      <c r="BJ16" s="59"/>
      <c r="BT16" s="59"/>
      <c r="CD16" s="59"/>
      <c r="CN16" s="59"/>
      <c r="CX16" s="59"/>
      <c r="DH16" s="59"/>
      <c r="DR16" s="59"/>
      <c r="EB16" s="59"/>
      <c r="EL16" s="59"/>
      <c r="EV16" s="59"/>
      <c r="FF16" s="59"/>
      <c r="FP16" s="59"/>
      <c r="FZ16" s="59"/>
      <c r="GJ16" s="59"/>
      <c r="GT16" s="59"/>
      <c r="HD16" s="59"/>
    </row>
    <row r="17" spans="1:212" s="1" customFormat="1" x14ac:dyDescent="0.3">
      <c r="A17" s="586"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9"/>
      <c r="AZ17" s="59"/>
      <c r="BJ17" s="59"/>
      <c r="BT17" s="59"/>
      <c r="CD17" s="59"/>
      <c r="CN17" s="59"/>
      <c r="CX17" s="59"/>
      <c r="DH17" s="59"/>
      <c r="DR17" s="59"/>
      <c r="EB17" s="59"/>
      <c r="EL17" s="59"/>
      <c r="EV17" s="59"/>
      <c r="FF17" s="59"/>
      <c r="FP17" s="59"/>
      <c r="FZ17" s="59"/>
      <c r="GJ17" s="59"/>
      <c r="GT17" s="59"/>
      <c r="HD17" s="59"/>
    </row>
    <row r="18" spans="1:212" s="1" customFormat="1" x14ac:dyDescent="0.3">
      <c r="A18" s="586"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9"/>
      <c r="AZ18" s="59"/>
      <c r="BJ18" s="59"/>
      <c r="BT18" s="59"/>
      <c r="CD18" s="59"/>
      <c r="CN18" s="59"/>
      <c r="CX18" s="59"/>
      <c r="DH18" s="59"/>
      <c r="DR18" s="59"/>
      <c r="EB18" s="59"/>
      <c r="EL18" s="59"/>
      <c r="EV18" s="59"/>
      <c r="FF18" s="59"/>
      <c r="FP18" s="59"/>
      <c r="FZ18" s="59"/>
      <c r="GJ18" s="59"/>
      <c r="GT18" s="59"/>
      <c r="HD18" s="59"/>
    </row>
    <row r="19" spans="1:212" s="1" customFormat="1" x14ac:dyDescent="0.3">
      <c r="A19" s="586"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9"/>
      <c r="AZ19" s="59"/>
      <c r="BJ19" s="59"/>
      <c r="BT19" s="59"/>
      <c r="CD19" s="59"/>
      <c r="CN19" s="59"/>
      <c r="CX19" s="59"/>
      <c r="DH19" s="59"/>
      <c r="DR19" s="59"/>
      <c r="EB19" s="59"/>
      <c r="EL19" s="59"/>
      <c r="EV19" s="59"/>
      <c r="FF19" s="59"/>
      <c r="FP19" s="59"/>
      <c r="FZ19" s="59"/>
      <c r="GJ19" s="59"/>
      <c r="GT19" s="59"/>
      <c r="HD19" s="59"/>
    </row>
    <row r="20" spans="1:212" s="1" customFormat="1" x14ac:dyDescent="0.3">
      <c r="A20" s="586"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9"/>
      <c r="AZ20" s="59"/>
      <c r="BJ20" s="59"/>
      <c r="BT20" s="59"/>
      <c r="CD20" s="59"/>
      <c r="CN20" s="59"/>
      <c r="CX20" s="59"/>
      <c r="DH20" s="59"/>
      <c r="DR20" s="59"/>
      <c r="EB20" s="59"/>
      <c r="EL20" s="59"/>
      <c r="EV20" s="59"/>
      <c r="FF20" s="59"/>
      <c r="FP20" s="59"/>
      <c r="FZ20" s="59"/>
      <c r="GJ20" s="59"/>
      <c r="GT20" s="59"/>
      <c r="HD20" s="59"/>
    </row>
    <row r="21" spans="1:212" s="1" customFormat="1" x14ac:dyDescent="0.3">
      <c r="A21" s="586"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9"/>
      <c r="AZ21" s="59"/>
      <c r="BJ21" s="59"/>
      <c r="BT21" s="59"/>
      <c r="CD21" s="59"/>
      <c r="CN21" s="59"/>
      <c r="CX21" s="59"/>
      <c r="DH21" s="59"/>
      <c r="DR21" s="59"/>
      <c r="EB21" s="59"/>
      <c r="EL21" s="59"/>
      <c r="EV21" s="59"/>
      <c r="FF21" s="59"/>
      <c r="FP21" s="59"/>
      <c r="FZ21" s="59"/>
      <c r="GJ21" s="59"/>
      <c r="GT21" s="59"/>
      <c r="HD21" s="59"/>
    </row>
    <row r="22" spans="1:212" s="1" customFormat="1" x14ac:dyDescent="0.3">
      <c r="A22" s="586"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9"/>
      <c r="AZ22" s="59"/>
      <c r="BJ22" s="59"/>
      <c r="BT22" s="59"/>
      <c r="CD22" s="59"/>
      <c r="CN22" s="59"/>
      <c r="CX22" s="59"/>
      <c r="DH22" s="59"/>
      <c r="DR22" s="59"/>
      <c r="EB22" s="59"/>
      <c r="EL22" s="59"/>
      <c r="EV22" s="59"/>
      <c r="FF22" s="59"/>
      <c r="FP22" s="59"/>
      <c r="FZ22" s="59"/>
      <c r="GJ22" s="59"/>
      <c r="GT22" s="59"/>
      <c r="HD22" s="59"/>
    </row>
    <row r="23" spans="1:212" s="1" customFormat="1" x14ac:dyDescent="0.3">
      <c r="A23" s="586"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9"/>
      <c r="AZ23" s="59"/>
      <c r="BJ23" s="59"/>
      <c r="BT23" s="59"/>
      <c r="CD23" s="59"/>
      <c r="CN23" s="59"/>
      <c r="CX23" s="59"/>
      <c r="DH23" s="59"/>
      <c r="DR23" s="59"/>
      <c r="EB23" s="59"/>
      <c r="EL23" s="59"/>
      <c r="EV23" s="59"/>
      <c r="FF23" s="59"/>
      <c r="FP23" s="59"/>
      <c r="FZ23" s="59"/>
      <c r="GJ23" s="59"/>
      <c r="GT23" s="59"/>
      <c r="HD23" s="59"/>
    </row>
    <row r="24" spans="1:212" s="1" customFormat="1" x14ac:dyDescent="0.3">
      <c r="A24" s="586"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9"/>
      <c r="AZ24" s="59"/>
      <c r="BJ24" s="59"/>
      <c r="BT24" s="59"/>
      <c r="CD24" s="59"/>
      <c r="CN24" s="59"/>
      <c r="CX24" s="59"/>
      <c r="DH24" s="59"/>
      <c r="DR24" s="59"/>
      <c r="EB24" s="59"/>
      <c r="EL24" s="59"/>
      <c r="EV24" s="59"/>
      <c r="FF24" s="59"/>
      <c r="FP24" s="59"/>
      <c r="FZ24" s="59"/>
      <c r="GJ24" s="59"/>
      <c r="GT24" s="59"/>
      <c r="HD24" s="59"/>
    </row>
    <row r="25" spans="1:212" s="1" customFormat="1" x14ac:dyDescent="0.3">
      <c r="A25" s="586"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9"/>
      <c r="AZ25" s="59"/>
      <c r="BJ25" s="59"/>
      <c r="BT25" s="59"/>
      <c r="CD25" s="59"/>
      <c r="CN25" s="59"/>
      <c r="CX25" s="59"/>
      <c r="DH25" s="59"/>
      <c r="DR25" s="59"/>
      <c r="EB25" s="59"/>
      <c r="EL25" s="59"/>
      <c r="EV25" s="59"/>
      <c r="FF25" s="59"/>
      <c r="FP25" s="59"/>
      <c r="FZ25" s="59"/>
      <c r="GJ25" s="59"/>
      <c r="GT25" s="59"/>
      <c r="HD25" s="59"/>
    </row>
    <row r="26" spans="1:212" s="1" customFormat="1" ht="83.25" customHeight="1" x14ac:dyDescent="0.3">
      <c r="A26" s="586" t="str">
        <f ca="1">IF(ISBLANK('Data Summary'!A28),"",'Data Summary'!A28)</f>
        <v/>
      </c>
      <c r="B26" s="54" t="e">
        <f>HLOOKUP(Introduction!$G$4,nametranslations,111,FALSE)</f>
        <v>#N/A</v>
      </c>
      <c r="C26" s="331" t="s">
        <v>179</v>
      </c>
      <c r="D26" s="332"/>
      <c r="E26" s="332"/>
      <c r="F26" s="332"/>
      <c r="G26" s="332"/>
      <c r="H26" s="332"/>
      <c r="I26" s="333"/>
      <c r="J26" s="8"/>
      <c r="K26" s="8"/>
      <c r="L26" s="54" t="e">
        <f>HLOOKUP(Introduction!$G$4,nametranslations,111,FALSE)</f>
        <v>#N/A</v>
      </c>
      <c r="M26" s="331" t="s">
        <v>179</v>
      </c>
      <c r="N26" s="332"/>
      <c r="O26" s="332"/>
      <c r="P26" s="332"/>
      <c r="Q26" s="332"/>
      <c r="R26" s="332"/>
      <c r="S26" s="333"/>
      <c r="T26" s="8"/>
      <c r="U26" s="8"/>
      <c r="V26" s="54" t="e">
        <f>HLOOKUP(Introduction!$G$4,nametranslations,111,FALSE)</f>
        <v>#N/A</v>
      </c>
      <c r="W26" s="331" t="s">
        <v>179</v>
      </c>
      <c r="X26" s="332"/>
      <c r="Y26" s="332"/>
      <c r="Z26" s="332"/>
      <c r="AA26" s="332"/>
      <c r="AB26" s="332"/>
      <c r="AC26" s="333"/>
      <c r="AD26" s="8"/>
      <c r="AE26" s="8"/>
      <c r="AF26" s="54" t="e">
        <f>HLOOKUP(Introduction!$G$4,nametranslations,111,FALSE)</f>
        <v>#N/A</v>
      </c>
      <c r="AG26" s="331" t="s">
        <v>179</v>
      </c>
      <c r="AH26" s="332"/>
      <c r="AI26" s="332"/>
      <c r="AJ26" s="332"/>
      <c r="AK26" s="332"/>
      <c r="AL26" s="332"/>
      <c r="AM26" s="333"/>
      <c r="AN26" s="8"/>
      <c r="AO26" s="8"/>
      <c r="AP26" s="59"/>
      <c r="AZ26" s="59"/>
      <c r="BJ26" s="59"/>
      <c r="BT26" s="59"/>
      <c r="CD26" s="59"/>
      <c r="CN26" s="59"/>
      <c r="CX26" s="59"/>
      <c r="DH26" s="59"/>
      <c r="DR26" s="59"/>
      <c r="EB26" s="59"/>
      <c r="EL26" s="59"/>
      <c r="EV26" s="59"/>
      <c r="FF26" s="59"/>
      <c r="FP26" s="59"/>
      <c r="FZ26" s="59"/>
      <c r="GJ26" s="59"/>
      <c r="GT26" s="59"/>
      <c r="HD26" s="59"/>
    </row>
    <row r="27" spans="1:212" s="1" customFormat="1" ht="15.75" customHeight="1" x14ac:dyDescent="0.3">
      <c r="A27" s="171" t="str">
        <f ca="1">IF(ISBLANK('Data Summary'!A29),"",'Data Summary'!A29)</f>
        <v/>
      </c>
      <c r="B27" s="54"/>
      <c r="C27" s="9" t="e">
        <f>HLOOKUP(Introduction!$G$4,nametranslations,112,FALSE)</f>
        <v>#N/A</v>
      </c>
      <c r="D27" s="24" t="s">
        <v>142</v>
      </c>
      <c r="E27" s="24"/>
      <c r="F27" s="24"/>
      <c r="G27" s="24"/>
      <c r="H27" s="24" t="s">
        <v>142</v>
      </c>
      <c r="I27" s="43" t="s">
        <v>142</v>
      </c>
      <c r="J27" s="8"/>
      <c r="K27" s="8"/>
      <c r="L27" s="54"/>
      <c r="M27" s="9" t="e">
        <f>HLOOKUP(Introduction!$G$4,nametranslations,112,FALSE)</f>
        <v>#N/A</v>
      </c>
      <c r="N27" s="24" t="s">
        <v>142</v>
      </c>
      <c r="O27" s="24"/>
      <c r="P27" s="24"/>
      <c r="Q27" s="24"/>
      <c r="R27" s="24" t="s">
        <v>142</v>
      </c>
      <c r="S27" s="43" t="s">
        <v>142</v>
      </c>
      <c r="T27" s="8"/>
      <c r="U27" s="8"/>
      <c r="V27" s="54"/>
      <c r="W27" s="9" t="e">
        <f>HLOOKUP(Introduction!$G$4,nametranslations,112,FALSE)</f>
        <v>#N/A</v>
      </c>
      <c r="X27" s="24" t="s">
        <v>142</v>
      </c>
      <c r="Y27" s="24"/>
      <c r="Z27" s="24"/>
      <c r="AA27" s="24"/>
      <c r="AB27" s="24" t="s">
        <v>142</v>
      </c>
      <c r="AC27" s="43" t="s">
        <v>142</v>
      </c>
      <c r="AD27" s="8"/>
      <c r="AE27" s="8"/>
      <c r="AF27" s="54"/>
      <c r="AG27" s="9" t="e">
        <f>HLOOKUP(Introduction!$G$4,nametranslations,112,FALSE)</f>
        <v>#N/A</v>
      </c>
      <c r="AH27" s="24" t="s">
        <v>142</v>
      </c>
      <c r="AI27" s="24"/>
      <c r="AJ27" s="24"/>
      <c r="AK27" s="24"/>
      <c r="AL27" s="24" t="s">
        <v>142</v>
      </c>
      <c r="AM27" s="43" t="s">
        <v>142</v>
      </c>
      <c r="AN27" s="8"/>
      <c r="AO27" s="8"/>
      <c r="AP27" s="59"/>
      <c r="AZ27" s="59"/>
      <c r="BJ27" s="59"/>
      <c r="BT27" s="59"/>
      <c r="CD27" s="59"/>
      <c r="CN27" s="59"/>
      <c r="CX27" s="59"/>
      <c r="DH27" s="59"/>
      <c r="DR27" s="59"/>
      <c r="EB27" s="59"/>
      <c r="EL27" s="59"/>
      <c r="EV27" s="59"/>
      <c r="FF27" s="59"/>
      <c r="FP27" s="59"/>
      <c r="FZ27" s="59"/>
      <c r="GJ27" s="59"/>
      <c r="GT27" s="59"/>
      <c r="HD27" s="59"/>
    </row>
    <row r="28" spans="1:212" s="1" customFormat="1" ht="15.75" customHeight="1" x14ac:dyDescent="0.3">
      <c r="A28" s="171" t="str">
        <f ca="1">IF(ISBLANK('Data Summary'!A30),"",'Data Summary'!A30)</f>
        <v/>
      </c>
      <c r="B28" s="54"/>
      <c r="C28" s="9" t="e">
        <f>HLOOKUP(Introduction!$G$4,nametranslations,113,FALSE)</f>
        <v>#N/A</v>
      </c>
      <c r="D28" s="24" t="s">
        <v>142</v>
      </c>
      <c r="E28" s="24"/>
      <c r="F28" s="24"/>
      <c r="G28" s="24"/>
      <c r="H28" s="24" t="s">
        <v>142</v>
      </c>
      <c r="I28" s="43" t="s">
        <v>142</v>
      </c>
      <c r="J28" s="8"/>
      <c r="K28" s="8"/>
      <c r="L28" s="54"/>
      <c r="M28" s="9" t="e">
        <f>HLOOKUP(Introduction!$G$4,nametranslations,113,FALSE)</f>
        <v>#N/A</v>
      </c>
      <c r="N28" s="24" t="s">
        <v>142</v>
      </c>
      <c r="O28" s="24"/>
      <c r="P28" s="24"/>
      <c r="Q28" s="24"/>
      <c r="R28" s="24" t="s">
        <v>142</v>
      </c>
      <c r="S28" s="43" t="s">
        <v>142</v>
      </c>
      <c r="T28" s="8"/>
      <c r="U28" s="8"/>
      <c r="V28" s="54"/>
      <c r="W28" s="9" t="e">
        <f>HLOOKUP(Introduction!$G$4,nametranslations,113,FALSE)</f>
        <v>#N/A</v>
      </c>
      <c r="X28" s="24" t="s">
        <v>142</v>
      </c>
      <c r="Y28" s="24"/>
      <c r="Z28" s="24"/>
      <c r="AA28" s="24"/>
      <c r="AB28" s="24" t="s">
        <v>142</v>
      </c>
      <c r="AC28" s="43" t="s">
        <v>142</v>
      </c>
      <c r="AD28" s="8"/>
      <c r="AE28" s="8"/>
      <c r="AF28" s="54"/>
      <c r="AG28" s="9" t="e">
        <f>HLOOKUP(Introduction!$G$4,nametranslations,113,FALSE)</f>
        <v>#N/A</v>
      </c>
      <c r="AH28" s="24" t="s">
        <v>142</v>
      </c>
      <c r="AI28" s="24"/>
      <c r="AJ28" s="24"/>
      <c r="AK28" s="24"/>
      <c r="AL28" s="24" t="s">
        <v>142</v>
      </c>
      <c r="AM28" s="43" t="s">
        <v>142</v>
      </c>
      <c r="AN28" s="8"/>
      <c r="AO28" s="8"/>
      <c r="AP28" s="59"/>
      <c r="AZ28" s="59"/>
      <c r="BJ28" s="59"/>
      <c r="BT28" s="59"/>
      <c r="CD28" s="59"/>
      <c r="CN28" s="59"/>
      <c r="CX28" s="59"/>
      <c r="DH28" s="59"/>
      <c r="DR28" s="59"/>
      <c r="EB28" s="59"/>
      <c r="EL28" s="59"/>
      <c r="EV28" s="59"/>
      <c r="FF28" s="59"/>
      <c r="FP28" s="59"/>
      <c r="FZ28" s="59"/>
      <c r="GJ28" s="59"/>
      <c r="GT28" s="59"/>
      <c r="HD28" s="59"/>
    </row>
    <row r="29" spans="1:212" ht="15.75" customHeight="1" x14ac:dyDescent="0.3">
      <c r="A29" s="171" t="str">
        <f ca="1">IF(ISBLANK('Data Summary'!A31),"",'Data Summary'!A31)</f>
        <v/>
      </c>
      <c r="B29" s="54"/>
      <c r="C29" s="9" t="e">
        <f>HLOOKUP(Introduction!$G$4,nametranslations,114,FALSE)</f>
        <v>#N/A</v>
      </c>
      <c r="D29" s="24" t="s">
        <v>142</v>
      </c>
      <c r="E29" s="24"/>
      <c r="F29" s="24"/>
      <c r="G29" s="24"/>
      <c r="H29" s="24" t="s">
        <v>142</v>
      </c>
      <c r="I29" s="43" t="s">
        <v>142</v>
      </c>
      <c r="J29" s="8"/>
      <c r="K29" s="8"/>
      <c r="L29" s="54"/>
      <c r="M29" s="9" t="e">
        <f>HLOOKUP(Introduction!$G$4,nametranslations,114,FALSE)</f>
        <v>#N/A</v>
      </c>
      <c r="N29" s="24" t="s">
        <v>142</v>
      </c>
      <c r="O29" s="24"/>
      <c r="P29" s="24"/>
      <c r="Q29" s="24"/>
      <c r="R29" s="24" t="s">
        <v>142</v>
      </c>
      <c r="S29" s="43" t="s">
        <v>142</v>
      </c>
      <c r="T29" s="8"/>
      <c r="U29" s="8"/>
      <c r="V29" s="54"/>
      <c r="W29" s="9" t="e">
        <f>HLOOKUP(Introduction!$G$4,nametranslations,114,FALSE)</f>
        <v>#N/A</v>
      </c>
      <c r="X29" s="24" t="s">
        <v>142</v>
      </c>
      <c r="Y29" s="24"/>
      <c r="Z29" s="24"/>
      <c r="AA29" s="24"/>
      <c r="AB29" s="24" t="s">
        <v>142</v>
      </c>
      <c r="AC29" s="43" t="s">
        <v>142</v>
      </c>
      <c r="AD29" s="8"/>
      <c r="AE29" s="8"/>
      <c r="AF29" s="54"/>
      <c r="AG29" s="9" t="e">
        <f>HLOOKUP(Introduction!$G$4,nametranslations,114,FALSE)</f>
        <v>#N/A</v>
      </c>
      <c r="AH29" s="24" t="s">
        <v>142</v>
      </c>
      <c r="AI29" s="24"/>
      <c r="AJ29" s="24"/>
      <c r="AK29" s="24"/>
      <c r="AL29" s="24" t="s">
        <v>142</v>
      </c>
      <c r="AM29" s="43" t="s">
        <v>142</v>
      </c>
      <c r="AN29" s="8"/>
      <c r="AO29" s="8"/>
    </row>
    <row r="30" spans="1:212" ht="15.75" customHeight="1" x14ac:dyDescent="0.3">
      <c r="A30" s="171" t="str">
        <f ca="1">IF(ISBLANK('Data Summary'!A32),"",'Data Summary'!A32)</f>
        <v/>
      </c>
      <c r="B30" s="55"/>
      <c r="C30" s="9" t="e">
        <f>HLOOKUP(Introduction!$G$4,nametranslations,115,FALSE)</f>
        <v>#N/A</v>
      </c>
      <c r="D30" s="29"/>
      <c r="E30" s="29"/>
      <c r="F30" s="29"/>
      <c r="G30" s="30"/>
      <c r="H30" s="31"/>
      <c r="I30" s="32"/>
      <c r="J30" s="8"/>
      <c r="K30" s="8"/>
      <c r="L30" s="55"/>
      <c r="M30" s="9" t="e">
        <f>HLOOKUP(Introduction!$G$4,nametranslations,115,FALSE)</f>
        <v>#N/A</v>
      </c>
      <c r="N30" s="29"/>
      <c r="O30" s="29"/>
      <c r="P30" s="29"/>
      <c r="Q30" s="30"/>
      <c r="R30" s="31"/>
      <c r="S30" s="32"/>
      <c r="T30" s="8"/>
      <c r="U30" s="8"/>
      <c r="V30" s="55"/>
      <c r="W30" s="9" t="e">
        <f>HLOOKUP(Introduction!$G$4,nametranslations,115,FALSE)</f>
        <v>#N/A</v>
      </c>
      <c r="X30" s="29"/>
      <c r="Y30" s="29"/>
      <c r="Z30" s="29"/>
      <c r="AA30" s="30"/>
      <c r="AB30" s="31"/>
      <c r="AC30" s="32"/>
      <c r="AD30" s="8"/>
      <c r="AE30" s="8"/>
      <c r="AF30" s="55"/>
      <c r="AG30" s="9" t="e">
        <f>HLOOKUP(Introduction!$G$4,nametranslations,115,FALSE)</f>
        <v>#N/A</v>
      </c>
      <c r="AH30" s="29"/>
      <c r="AI30" s="29"/>
      <c r="AJ30" s="29"/>
      <c r="AK30" s="30"/>
      <c r="AL30" s="31"/>
      <c r="AM30" s="32"/>
      <c r="AN30" s="8"/>
      <c r="AO30" s="8"/>
    </row>
    <row r="31" spans="1:212" ht="16.2" thickBot="1" x14ac:dyDescent="0.35">
      <c r="A31" s="171" t="str">
        <f ca="1">IF(ISBLANK('Data Summary'!A33),"",'Data Summary'!A33)</f>
        <v/>
      </c>
      <c r="B31" s="56"/>
      <c r="C31" s="33" t="e">
        <f>HLOOKUP(Introduction!$G$4,nametranslations,116,FALSE)</f>
        <v>#N/A</v>
      </c>
      <c r="D31" s="34"/>
      <c r="E31" s="34"/>
      <c r="F31" s="34"/>
      <c r="G31" s="34"/>
      <c r="H31" s="34"/>
      <c r="I31" s="35"/>
      <c r="J31" s="8"/>
      <c r="K31" s="8"/>
      <c r="L31" s="56"/>
      <c r="M31" s="33" t="e">
        <f>HLOOKUP(Introduction!$G$4,nametranslations,116,FALSE)</f>
        <v>#N/A</v>
      </c>
      <c r="N31" s="34"/>
      <c r="O31" s="34"/>
      <c r="P31" s="34"/>
      <c r="Q31" s="34"/>
      <c r="R31" s="34"/>
      <c r="S31" s="35"/>
      <c r="T31" s="8"/>
      <c r="U31" s="8"/>
      <c r="V31" s="56"/>
      <c r="W31" s="33" t="e">
        <f>HLOOKUP(Introduction!$G$4,nametranslations,116,FALSE)</f>
        <v>#N/A</v>
      </c>
      <c r="X31" s="34"/>
      <c r="Y31" s="34"/>
      <c r="Z31" s="34"/>
      <c r="AA31" s="34"/>
      <c r="AB31" s="34"/>
      <c r="AC31" s="35"/>
      <c r="AD31" s="8"/>
      <c r="AE31" s="8"/>
      <c r="AF31" s="56"/>
      <c r="AG31" s="33" t="e">
        <f>HLOOKUP(Introduction!$G$4,nametranslations,116,FALSE)</f>
        <v>#N/A</v>
      </c>
      <c r="AH31" s="34"/>
      <c r="AI31" s="34"/>
      <c r="AJ31" s="34"/>
      <c r="AK31" s="34"/>
      <c r="AL31" s="34"/>
      <c r="AM31" s="35"/>
      <c r="AN31" s="8"/>
      <c r="AO31" s="8"/>
    </row>
    <row r="32" spans="1:212"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sheetData>
  <mergeCells count="5">
    <mergeCell ref="C26:I26"/>
    <mergeCell ref="AG26:AM26"/>
    <mergeCell ref="M26:S26"/>
    <mergeCell ref="A2:A3"/>
    <mergeCell ref="W26:AC26"/>
  </mergeCells>
  <hyperlinks>
    <hyperlink ref="A4" location="myrangeW0" display="myrangeW0" xr:uid="{D6811298-8355-4527-82CB-4441C0CDF690}"/>
    <hyperlink ref="A5" location="myrangeW1" display="myrangeW1" xr:uid="{BE5FD642-844B-4B0C-A93D-867B7B87D168}"/>
    <hyperlink ref="A6" location="myrangeW2" display="myrangeW2" xr:uid="{0CEBEA12-2AB9-4BF9-AC4D-0811FEE4D636}"/>
    <hyperlink ref="A7" location="myrangeW3" display="myrangeW3" xr:uid="{7C17D4EE-F5CC-4217-97B6-D058872A4E5E}"/>
    <hyperlink ref="A8" location="myrangeW4" display="myrangeW4" xr:uid="{682E7C4E-DA5E-4074-8025-260859992B0D}"/>
    <hyperlink ref="A9" location="myrangeW5" display="myrangeW5" xr:uid="{35062A03-F189-4B79-AC47-708B23A7DB51}"/>
    <hyperlink ref="A10" location="myrangeW6" display="myrangeW6" xr:uid="{EF895049-D5F1-4A40-85AE-8C5FC4946A88}"/>
    <hyperlink ref="A11" location="myrangeW7" display="myrangeW7" xr:uid="{E66BB236-E0CF-40B8-A421-62F3DB2C6AB2}"/>
    <hyperlink ref="A12" location="myrangeW8" display="myrangeW8" xr:uid="{91DB6A61-B75E-41B0-B08E-EA16EFE04ACE}"/>
    <hyperlink ref="A13" location="myrangeW9" display="myrangeW9" xr:uid="{524537A4-6F21-44D4-89C6-A8885D3F102B}"/>
    <hyperlink ref="A14" location="myrangeW10" display="myrangeW10" xr:uid="{B4DF377F-52C5-40F0-8DC8-8A8AE78FA258}"/>
    <hyperlink ref="A15" location="myrangeW11" display="myrangeW11" xr:uid="{6F3FA92B-7D34-4F22-A78B-92D17FD98422}"/>
    <hyperlink ref="A16" location="myrangeW12" display="myrangeW12" xr:uid="{871E58E7-B95D-4396-A454-611B08F6011D}"/>
    <hyperlink ref="A17" location="myrangeW13" display="myrangeW13" xr:uid="{730C1446-C94F-4549-BDF9-21D85F23E0EF}"/>
    <hyperlink ref="A18" location="myrangeW14" display="myrangeW14" xr:uid="{274A504C-5D6B-4215-A07B-A3123D96B563}"/>
    <hyperlink ref="A19" location="myrangeW15" display="myrangeW15" xr:uid="{3F9F89E1-7F62-433E-84ED-EE2229B8555F}"/>
    <hyperlink ref="A20" location="myrangeW16" display="myrangeW16" xr:uid="{FB0DD68A-7FFD-4C60-98AD-5AF1380116D9}"/>
    <hyperlink ref="A21" location="myrangeW17" display="myrangeW17" xr:uid="{7B60594E-6BE2-4926-9226-3D5C043976A4}"/>
    <hyperlink ref="A22" location="myrangeW18" display="myrangeW18" xr:uid="{8B0D1298-F563-40D6-B48A-076E35ADFC17}"/>
    <hyperlink ref="A23" location="myrangeW19" display="myrangeW19" xr:uid="{5572EDE8-E459-4E01-BB14-BEBBD3A5B285}"/>
    <hyperlink ref="A24" location="myrangeW20" display="myrangeW20" xr:uid="{CF795FCD-DF76-48F1-A6FF-DDBE09618855}"/>
    <hyperlink ref="A25" location="myrangeW21" display="myrangeW21" xr:uid="{7A127FC2-63DA-412A-9A56-ED58BAC0281C}"/>
    <hyperlink ref="A26" location="myrangeW22" display="myrangeW22" xr:uid="{48FE8A0F-CBAE-464A-AE4F-DD1ADF6EFA7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0" t="e">
        <f>HLOOKUP(Introduction!$G$4,nametranslations,117,FALSE)</f>
        <v>#N/A</v>
      </c>
      <c r="C1" s="168" t="s">
        <v>183</v>
      </c>
      <c r="D1" s="137" t="e">
        <f>+Introduction!$C$7</f>
        <v>#N/A</v>
      </c>
      <c r="E1" s="137"/>
      <c r="F1" s="137"/>
      <c r="G1" s="137"/>
      <c r="H1" s="137"/>
      <c r="I1" s="154"/>
      <c r="J1" s="138"/>
      <c r="K1" s="139"/>
      <c r="L1" s="590" t="e">
        <f>HLOOKUP(Introduction!$G$4,nametranslations,117,FALSE)</f>
        <v>#N/A</v>
      </c>
      <c r="M1" s="168">
        <v>2020</v>
      </c>
      <c r="N1" s="137" t="e">
        <f>+Introduction!$C$7</f>
        <v>#N/A</v>
      </c>
      <c r="O1" s="137"/>
      <c r="P1" s="137"/>
      <c r="Q1" s="137"/>
      <c r="R1" s="137"/>
      <c r="S1" s="154"/>
      <c r="T1" s="138"/>
      <c r="U1" s="139"/>
      <c r="V1" s="590" t="e">
        <f>HLOOKUP(Introduction!$G$4,nametranslations,117,FALSE)</f>
        <v>#N/A</v>
      </c>
      <c r="W1" s="168">
        <v>2023</v>
      </c>
      <c r="X1" s="137" t="e">
        <f>+Introduction!$C$7</f>
        <v>#N/A</v>
      </c>
      <c r="Y1" s="137"/>
      <c r="Z1" s="137"/>
      <c r="AA1" s="137"/>
      <c r="AB1" s="137"/>
      <c r="AC1" s="154"/>
      <c r="AD1" s="138"/>
      <c r="AE1" s="139"/>
      <c r="AF1" s="590" t="e">
        <f>HLOOKUP(Introduction!$G$4,nametranslations,117,FALSE)</f>
        <v>#N/A</v>
      </c>
      <c r="AG1" s="168">
        <v>2024</v>
      </c>
      <c r="AH1" s="137" t="e">
        <f>+Introduction!$C$7</f>
        <v>#N/A</v>
      </c>
      <c r="AI1" s="137"/>
      <c r="AJ1" s="137"/>
      <c r="AK1" s="137"/>
      <c r="AL1" s="137"/>
      <c r="AM1" s="154"/>
      <c r="AN1" s="138"/>
      <c r="AO1" s="139"/>
    </row>
    <row r="2" spans="1:212" s="140" customFormat="1" ht="30" customHeight="1" x14ac:dyDescent="0.3">
      <c r="A2" s="334" t="s">
        <v>200</v>
      </c>
      <c r="B2" s="143" t="s">
        <v>182</v>
      </c>
      <c r="C2" s="125" t="s">
        <v>149</v>
      </c>
      <c r="D2" s="125" t="s">
        <v>148</v>
      </c>
      <c r="E2" s="144"/>
      <c r="F2" s="144"/>
      <c r="G2" s="144"/>
      <c r="H2" s="144"/>
      <c r="I2" s="145"/>
      <c r="J2" s="141" t="s">
        <v>184</v>
      </c>
      <c r="K2" s="142"/>
      <c r="L2" s="143" t="s">
        <v>198</v>
      </c>
      <c r="M2" s="125" t="s">
        <v>149</v>
      </c>
      <c r="N2" s="125" t="s">
        <v>148</v>
      </c>
      <c r="O2" s="144"/>
      <c r="P2" s="144"/>
      <c r="Q2" s="144"/>
      <c r="R2" s="144"/>
      <c r="S2" s="145"/>
      <c r="T2" s="141" t="s">
        <v>184</v>
      </c>
      <c r="U2" s="142"/>
      <c r="V2" s="143" t="s">
        <v>214</v>
      </c>
      <c r="W2" s="125" t="s">
        <v>149</v>
      </c>
      <c r="X2" s="125" t="s">
        <v>148</v>
      </c>
      <c r="Y2" s="144"/>
      <c r="Z2" s="144"/>
      <c r="AA2" s="144"/>
      <c r="AB2" s="144"/>
      <c r="AC2" s="145"/>
      <c r="AD2" s="141" t="s">
        <v>184</v>
      </c>
      <c r="AE2" s="142"/>
      <c r="AF2" s="143" t="s">
        <v>215</v>
      </c>
      <c r="AG2" s="125" t="s">
        <v>149</v>
      </c>
      <c r="AH2" s="125" t="s">
        <v>148</v>
      </c>
      <c r="AI2" s="144"/>
      <c r="AJ2" s="144"/>
      <c r="AK2" s="144"/>
      <c r="AL2" s="144"/>
      <c r="AM2" s="145"/>
      <c r="AN2" s="141" t="s">
        <v>184</v>
      </c>
      <c r="AO2" s="142"/>
    </row>
    <row r="3" spans="1:212" s="118" customFormat="1" ht="18" customHeight="1" x14ac:dyDescent="0.3">
      <c r="A3" s="334"/>
      <c r="B3" s="162" t="e">
        <f>HLOOKUP(Introduction!$G$4,nametranslations,152,FALSE)</f>
        <v>#N/A</v>
      </c>
      <c r="C3" s="127" t="e">
        <f>HLOOKUP(Introduction!$G$4,nametranslations,102,FALSE)</f>
        <v>#N/A</v>
      </c>
      <c r="D3" s="128" t="e">
        <f>HLOOKUP(Introduction!$G$4,nametranslations,24,FALSE)</f>
        <v>#N/A</v>
      </c>
      <c r="E3" s="129" t="e">
        <f>HLOOKUP(Introduction!$G$4,nametranslations,26,FALSE)</f>
        <v>#N/A</v>
      </c>
      <c r="F3" s="129" t="e">
        <f>HLOOKUP(Introduction!$G$4,nametranslations,25,FALSE)</f>
        <v>#N/A</v>
      </c>
      <c r="G3" s="129" t="e">
        <f>HLOOKUP(Introduction!$G$4,nametranslations,27,FALSE)</f>
        <v>#N/A</v>
      </c>
      <c r="H3" s="129" t="e">
        <f>HLOOKUP(Introduction!$G$4,nametranslations,28,FALSE)</f>
        <v>#N/A</v>
      </c>
      <c r="I3" s="130" t="e">
        <f>HLOOKUP(Introduction!$G$4,nametranslations,29,FALSE)</f>
        <v>#N/A</v>
      </c>
      <c r="J3" s="116"/>
      <c r="K3" s="131"/>
      <c r="L3" s="162" t="e">
        <f>HLOOKUP(Introduction!$G$4,nametranslations,152,FALSE)</f>
        <v>#N/A</v>
      </c>
      <c r="M3" s="127" t="e">
        <f>HLOOKUP(Introduction!$G$4,nametranslations,102,FALSE)</f>
        <v>#N/A</v>
      </c>
      <c r="N3" s="128" t="e">
        <f>HLOOKUP(Introduction!$G$4,nametranslations,24,FALSE)</f>
        <v>#N/A</v>
      </c>
      <c r="O3" s="129" t="e">
        <f>HLOOKUP(Introduction!$G$4,nametranslations,26,FALSE)</f>
        <v>#N/A</v>
      </c>
      <c r="P3" s="129" t="e">
        <f>HLOOKUP(Introduction!$G$4,nametranslations,25,FALSE)</f>
        <v>#N/A</v>
      </c>
      <c r="Q3" s="129" t="e">
        <f>HLOOKUP(Introduction!$G$4,nametranslations,27,FALSE)</f>
        <v>#N/A</v>
      </c>
      <c r="R3" s="129" t="e">
        <f>HLOOKUP(Introduction!$G$4,nametranslations,28,FALSE)</f>
        <v>#N/A</v>
      </c>
      <c r="S3" s="130" t="e">
        <f>HLOOKUP(Introduction!$G$4,nametranslations,29,FALSE)</f>
        <v>#N/A</v>
      </c>
      <c r="T3" s="116"/>
      <c r="U3" s="131"/>
      <c r="V3" s="162" t="e">
        <f>HLOOKUP(Introduction!$G$4,nametranslations,152,FALSE)</f>
        <v>#N/A</v>
      </c>
      <c r="W3" s="127" t="e">
        <f>HLOOKUP(Introduction!$G$4,nametranslations,102,FALSE)</f>
        <v>#N/A</v>
      </c>
      <c r="X3" s="128" t="e">
        <f>HLOOKUP(Introduction!$G$4,nametranslations,24,FALSE)</f>
        <v>#N/A</v>
      </c>
      <c r="Y3" s="129" t="e">
        <f>HLOOKUP(Introduction!$G$4,nametranslations,26,FALSE)</f>
        <v>#N/A</v>
      </c>
      <c r="Z3" s="129" t="e">
        <f>HLOOKUP(Introduction!$G$4,nametranslations,25,FALSE)</f>
        <v>#N/A</v>
      </c>
      <c r="AA3" s="129" t="e">
        <f>HLOOKUP(Introduction!$G$4,nametranslations,27,FALSE)</f>
        <v>#N/A</v>
      </c>
      <c r="AB3" s="129" t="e">
        <f>HLOOKUP(Introduction!$G$4,nametranslations,28,FALSE)</f>
        <v>#N/A</v>
      </c>
      <c r="AC3" s="130" t="e">
        <f>HLOOKUP(Introduction!$G$4,nametranslations,29,FALSE)</f>
        <v>#N/A</v>
      </c>
      <c r="AD3" s="116"/>
      <c r="AE3" s="131"/>
      <c r="AF3" s="162" t="e">
        <f>HLOOKUP(Introduction!$G$4,nametranslations,152,FALSE)</f>
        <v>#N/A</v>
      </c>
      <c r="AG3" s="127" t="e">
        <f>HLOOKUP(Introduction!$G$4,nametranslations,102,FALSE)</f>
        <v>#N/A</v>
      </c>
      <c r="AH3" s="128" t="e">
        <f>HLOOKUP(Introduction!$G$4,nametranslations,24,FALSE)</f>
        <v>#N/A</v>
      </c>
      <c r="AI3" s="129" t="e">
        <f>HLOOKUP(Introduction!$G$4,nametranslations,26,FALSE)</f>
        <v>#N/A</v>
      </c>
      <c r="AJ3" s="129" t="e">
        <f>HLOOKUP(Introduction!$G$4,nametranslations,25,FALSE)</f>
        <v>#N/A</v>
      </c>
      <c r="AK3" s="129" t="e">
        <f>HLOOKUP(Introduction!$G$4,nametranslations,27,FALSE)</f>
        <v>#N/A</v>
      </c>
      <c r="AL3" s="129" t="e">
        <f>HLOOKUP(Introduction!$G$4,nametranslations,28,FALSE)</f>
        <v>#N/A</v>
      </c>
      <c r="AM3" s="130" t="e">
        <f>HLOOKUP(Introduction!$G$4,nametranslations,29,FALSE)</f>
        <v>#N/A</v>
      </c>
      <c r="AN3" s="116"/>
      <c r="AO3" s="131"/>
      <c r="AP3" s="117"/>
      <c r="AZ3" s="117"/>
      <c r="BJ3" s="117"/>
      <c r="BT3" s="117"/>
      <c r="CD3" s="117"/>
      <c r="CN3" s="117"/>
      <c r="CX3" s="117"/>
      <c r="DH3" s="117"/>
      <c r="DR3" s="117"/>
      <c r="EB3" s="117"/>
      <c r="EL3" s="117"/>
      <c r="EV3" s="117"/>
      <c r="FF3" s="117"/>
      <c r="FP3" s="117"/>
      <c r="FZ3" s="117"/>
      <c r="GJ3" s="117"/>
      <c r="GT3" s="117"/>
      <c r="HD3" s="117"/>
    </row>
    <row r="4" spans="1:212" s="2" customFormat="1" x14ac:dyDescent="0.3">
      <c r="A4" s="611" t="str">
        <f>IF(ISBLANK('Data Summary'!A6),"",'Data Summary'!A6)</f>
        <v>CYM_2018_UIS</v>
      </c>
      <c r="B4" s="51"/>
      <c r="C4" s="67" t="e">
        <f>HLOOKUP(Introduction!$G$4,nametranslations,118,FALSE)</f>
        <v>#N/A</v>
      </c>
      <c r="D4" s="6">
        <f t="shared" ref="D4:I4" si="0">IF(COUNTA(D14)=0,"",D14)</f>
        <v>0</v>
      </c>
      <c r="E4" s="6" t="str">
        <f t="shared" si="0"/>
        <v/>
      </c>
      <c r="F4" s="6" t="str">
        <f t="shared" si="0"/>
        <v/>
      </c>
      <c r="G4" s="6" t="str">
        <f t="shared" si="0"/>
        <v/>
      </c>
      <c r="H4" s="6">
        <f t="shared" si="0"/>
        <v>0</v>
      </c>
      <c r="I4" s="22">
        <f t="shared" si="0"/>
        <v>0</v>
      </c>
      <c r="J4" s="16"/>
      <c r="K4" s="11"/>
      <c r="L4" s="51"/>
      <c r="M4" s="67" t="e">
        <f>HLOOKUP(Introduction!$G$4,nametranslations,118,FALSE)</f>
        <v>#N/A</v>
      </c>
      <c r="N4" s="6">
        <f t="shared" ref="N4:S4" si="1">IF(COUNTA(N14)=0,"",N14)</f>
        <v>0</v>
      </c>
      <c r="O4" s="6" t="str">
        <f t="shared" si="1"/>
        <v/>
      </c>
      <c r="P4" s="6" t="str">
        <f t="shared" si="1"/>
        <v/>
      </c>
      <c r="Q4" s="6" t="str">
        <f t="shared" si="1"/>
        <v/>
      </c>
      <c r="R4" s="6">
        <f t="shared" si="1"/>
        <v>0</v>
      </c>
      <c r="S4" s="22">
        <f t="shared" si="1"/>
        <v>0</v>
      </c>
      <c r="T4" s="16"/>
      <c r="U4" s="11"/>
      <c r="V4" s="51"/>
      <c r="W4" s="67" t="e">
        <f>HLOOKUP(Introduction!$G$4,nametranslations,118,FALSE)</f>
        <v>#N/A</v>
      </c>
      <c r="X4" s="6">
        <f t="shared" ref="X4:AC4" si="2">IF(COUNTA(X14)=0,"",X14)</f>
        <v>0</v>
      </c>
      <c r="Y4" s="6" t="str">
        <f t="shared" si="2"/>
        <v/>
      </c>
      <c r="Z4" s="6" t="str">
        <f t="shared" si="2"/>
        <v/>
      </c>
      <c r="AA4" s="6" t="str">
        <f t="shared" si="2"/>
        <v/>
      </c>
      <c r="AB4" s="6">
        <f t="shared" si="2"/>
        <v>0</v>
      </c>
      <c r="AC4" s="22">
        <f t="shared" si="2"/>
        <v>0</v>
      </c>
      <c r="AD4" s="16"/>
      <c r="AE4" s="11"/>
      <c r="AF4" s="51"/>
      <c r="AG4" s="67" t="e">
        <f>HLOOKUP(Introduction!$G$4,nametranslations,118,FALSE)</f>
        <v>#N/A</v>
      </c>
      <c r="AH4" s="6">
        <f t="shared" ref="AH4:AM4" si="3">IF(COUNTA(AH14)=0,"",AH14)</f>
        <v>0</v>
      </c>
      <c r="AI4" s="6" t="str">
        <f t="shared" si="3"/>
        <v/>
      </c>
      <c r="AJ4" s="6" t="str">
        <f t="shared" si="3"/>
        <v/>
      </c>
      <c r="AK4" s="6" t="str">
        <f t="shared" si="3"/>
        <v/>
      </c>
      <c r="AL4" s="6">
        <f t="shared" si="3"/>
        <v>0</v>
      </c>
      <c r="AM4" s="22">
        <f t="shared" si="3"/>
        <v>0</v>
      </c>
      <c r="AN4" s="16"/>
      <c r="AO4" s="11"/>
      <c r="AP4" s="58"/>
      <c r="AZ4" s="58"/>
      <c r="BJ4" s="58"/>
      <c r="BT4" s="58"/>
      <c r="CD4" s="58"/>
      <c r="CN4" s="58"/>
      <c r="CX4" s="58"/>
      <c r="DH4" s="58"/>
      <c r="DR4" s="58"/>
      <c r="EB4" s="58"/>
      <c r="EL4" s="58"/>
      <c r="EV4" s="58"/>
      <c r="FF4" s="58"/>
      <c r="FP4" s="58"/>
      <c r="FZ4" s="58"/>
      <c r="GJ4" s="58"/>
      <c r="GT4" s="58"/>
      <c r="HD4" s="58"/>
    </row>
    <row r="5" spans="1:212" s="2" customFormat="1" x14ac:dyDescent="0.3">
      <c r="A5" s="611" t="str">
        <f ca="1">IF(ISBLANK('Data Summary'!A7),"",'Data Summary'!A7)</f>
        <v>CYM_2020_UIS</v>
      </c>
      <c r="B5" s="51"/>
      <c r="C5" s="67" t="e">
        <f>HLOOKUP(Introduction!$G$4,nametranslations,104,FALSE)</f>
        <v>#N/A</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e">
        <f>HLOOKUP(Introduction!$G$4,nametranslations,104,FALSE)</f>
        <v>#N/A</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e">
        <f>HLOOKUP(Introduction!$G$4,nametranslations,104,FALSE)</f>
        <v>#N/A</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e">
        <f>HLOOKUP(Introduction!$G$4,nametranslations,104,FALSE)</f>
        <v>#N/A</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8"/>
      <c r="AZ5" s="58"/>
      <c r="BJ5" s="58"/>
      <c r="BT5" s="58"/>
      <c r="CD5" s="58"/>
      <c r="CN5" s="58"/>
      <c r="CX5" s="58"/>
      <c r="DH5" s="58"/>
      <c r="DR5" s="58"/>
      <c r="EB5" s="58"/>
      <c r="EL5" s="58"/>
      <c r="EV5" s="58"/>
      <c r="FF5" s="58"/>
      <c r="FP5" s="58"/>
      <c r="FZ5" s="58"/>
      <c r="GJ5" s="58"/>
      <c r="GT5" s="58"/>
      <c r="HD5" s="58"/>
    </row>
    <row r="6" spans="1:212" s="2" customFormat="1" x14ac:dyDescent="0.3">
      <c r="A6" s="611" t="str">
        <f ca="1">IF(ISBLANK('Data Summary'!A8),"",'Data Summary'!A8)</f>
        <v>CYM_2023_UIS</v>
      </c>
      <c r="B6" s="51"/>
      <c r="C6" s="67" t="e">
        <f>HLOOKUP(Introduction!$G$4,nametranslations,75,FALSE)</f>
        <v>#N/A</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c r="M6" s="67" t="e">
        <f>HLOOKUP(Introduction!$G$4,nametranslations,75,FALSE)</f>
        <v>#N/A</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c r="W6" s="67" t="e">
        <f>HLOOKUP(Introduction!$G$4,nametranslations,75,FALSE)</f>
        <v>#N/A</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c r="AG6" s="67" t="e">
        <f>HLOOKUP(Introduction!$G$4,nametranslations,75,FALSE)</f>
        <v>#N/A</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8"/>
      <c r="AZ6" s="58"/>
      <c r="BJ6" s="58"/>
      <c r="BT6" s="58"/>
      <c r="CD6" s="58"/>
      <c r="CN6" s="58"/>
      <c r="CX6" s="58"/>
      <c r="DH6" s="58"/>
      <c r="DR6" s="58"/>
      <c r="EB6" s="58"/>
      <c r="EL6" s="58"/>
      <c r="EV6" s="58"/>
      <c r="FF6" s="58"/>
      <c r="FP6" s="58"/>
      <c r="FZ6" s="58"/>
      <c r="GJ6" s="58"/>
      <c r="GT6" s="58"/>
      <c r="HD6" s="58"/>
    </row>
    <row r="7" spans="1:212" s="2" customFormat="1" x14ac:dyDescent="0.3">
      <c r="A7" s="611" t="str">
        <f ca="1">IF(ISBLANK('Data Summary'!A9),"",'Data Summary'!A9)</f>
        <v>CYM_2024_UIS</v>
      </c>
      <c r="B7" s="51"/>
      <c r="C7" s="68" t="e">
        <f>HLOOKUP(Introduction!$G$4,nametranslations,119,FALSE)</f>
        <v>#N/A</v>
      </c>
      <c r="D7" s="64"/>
      <c r="E7" s="64"/>
      <c r="F7" s="64"/>
      <c r="G7" s="64"/>
      <c r="H7" s="64"/>
      <c r="I7" s="36"/>
      <c r="J7" s="16"/>
      <c r="K7" s="11"/>
      <c r="L7" s="51"/>
      <c r="M7" s="68" t="e">
        <f>HLOOKUP(Introduction!$G$4,nametranslations,119,FALSE)</f>
        <v>#N/A</v>
      </c>
      <c r="N7" s="64"/>
      <c r="O7" s="64"/>
      <c r="P7" s="64"/>
      <c r="Q7" s="64"/>
      <c r="R7" s="64"/>
      <c r="S7" s="36"/>
      <c r="T7" s="16"/>
      <c r="U7" s="11"/>
      <c r="V7" s="51"/>
      <c r="W7" s="68" t="e">
        <f>HLOOKUP(Introduction!$G$4,nametranslations,119,FALSE)</f>
        <v>#N/A</v>
      </c>
      <c r="X7" s="64"/>
      <c r="Y7" s="64"/>
      <c r="Z7" s="64"/>
      <c r="AA7" s="64"/>
      <c r="AB7" s="64"/>
      <c r="AC7" s="36"/>
      <c r="AD7" s="16"/>
      <c r="AE7" s="11"/>
      <c r="AF7" s="51"/>
      <c r="AG7" s="68" t="e">
        <f>HLOOKUP(Introduction!$G$4,nametranslations,119,FALSE)</f>
        <v>#N/A</v>
      </c>
      <c r="AH7" s="64"/>
      <c r="AI7" s="64"/>
      <c r="AJ7" s="64"/>
      <c r="AK7" s="64"/>
      <c r="AL7" s="64"/>
      <c r="AM7" s="36"/>
      <c r="AN7" s="16"/>
      <c r="AO7" s="11"/>
      <c r="AP7" s="58"/>
      <c r="AZ7" s="58"/>
      <c r="BJ7" s="58"/>
      <c r="BT7" s="58"/>
      <c r="CD7" s="58"/>
      <c r="CN7" s="58"/>
      <c r="CX7" s="58"/>
      <c r="DH7" s="58"/>
      <c r="DR7" s="58"/>
      <c r="EB7" s="58"/>
      <c r="EL7" s="58"/>
      <c r="EV7" s="58"/>
      <c r="FF7" s="58"/>
      <c r="FP7" s="58"/>
      <c r="FZ7" s="58"/>
      <c r="GJ7" s="58"/>
      <c r="GT7" s="58"/>
      <c r="HD7" s="58"/>
    </row>
    <row r="8" spans="1:212" s="2" customFormat="1" x14ac:dyDescent="0.3">
      <c r="A8" s="587" t="str">
        <f ca="1">IF(ISBLANK('Data Summary'!A10),"",'Data Summary'!A10)</f>
        <v/>
      </c>
      <c r="B8" s="51"/>
      <c r="C8" s="68" t="e">
        <f>HLOOKUP(Introduction!$G$4,nametranslations,120,FALSE)</f>
        <v>#N/A</v>
      </c>
      <c r="D8" s="64"/>
      <c r="E8" s="64"/>
      <c r="F8" s="64"/>
      <c r="G8" s="64"/>
      <c r="H8" s="64"/>
      <c r="I8" s="36"/>
      <c r="J8" s="16"/>
      <c r="K8" s="11"/>
      <c r="L8" s="51"/>
      <c r="M8" s="68" t="e">
        <f>HLOOKUP(Introduction!$G$4,nametranslations,120,FALSE)</f>
        <v>#N/A</v>
      </c>
      <c r="N8" s="64"/>
      <c r="O8" s="64"/>
      <c r="P8" s="64"/>
      <c r="Q8" s="64"/>
      <c r="R8" s="64"/>
      <c r="S8" s="36"/>
      <c r="T8" s="16"/>
      <c r="U8" s="11"/>
      <c r="V8" s="51"/>
      <c r="W8" s="68" t="e">
        <f>HLOOKUP(Introduction!$G$4,nametranslations,120,FALSE)</f>
        <v>#N/A</v>
      </c>
      <c r="X8" s="64"/>
      <c r="Y8" s="64"/>
      <c r="Z8" s="64"/>
      <c r="AA8" s="64"/>
      <c r="AB8" s="64"/>
      <c r="AC8" s="36"/>
      <c r="AD8" s="16"/>
      <c r="AE8" s="11"/>
      <c r="AF8" s="51"/>
      <c r="AG8" s="68" t="e">
        <f>HLOOKUP(Introduction!$G$4,nametranslations,120,FALSE)</f>
        <v>#N/A</v>
      </c>
      <c r="AH8" s="64"/>
      <c r="AI8" s="64"/>
      <c r="AJ8" s="64"/>
      <c r="AK8" s="64"/>
      <c r="AL8" s="64"/>
      <c r="AM8" s="36"/>
      <c r="AN8" s="16"/>
      <c r="AO8" s="11"/>
      <c r="AP8" s="58"/>
      <c r="AZ8" s="58"/>
      <c r="BJ8" s="58"/>
      <c r="BT8" s="58"/>
      <c r="CD8" s="58"/>
      <c r="CN8" s="58"/>
      <c r="CX8" s="58"/>
      <c r="DH8" s="58"/>
      <c r="DR8" s="58"/>
      <c r="EB8" s="58"/>
      <c r="EL8" s="58"/>
      <c r="EV8" s="58"/>
      <c r="FF8" s="58"/>
      <c r="FP8" s="58"/>
      <c r="FZ8" s="58"/>
      <c r="GJ8" s="58"/>
      <c r="GT8" s="58"/>
      <c r="HD8" s="58"/>
    </row>
    <row r="9" spans="1:212" s="600" customFormat="1" ht="21" customHeight="1" x14ac:dyDescent="0.3">
      <c r="A9" s="602" t="str">
        <f ca="1">IF(ISBLANK('Data Summary'!A11),"",'Data Summary'!A11)</f>
        <v/>
      </c>
      <c r="B9" s="593"/>
      <c r="C9" s="603" t="e">
        <f>HLOOKUP(Introduction!$G$4,nametranslations,121,FALSE)</f>
        <v>#N/A</v>
      </c>
      <c r="D9" s="601"/>
      <c r="E9" s="601"/>
      <c r="F9" s="601"/>
      <c r="G9" s="601"/>
      <c r="H9" s="601"/>
      <c r="I9" s="604"/>
      <c r="J9" s="598"/>
      <c r="K9" s="605"/>
      <c r="L9" s="593"/>
      <c r="M9" s="603" t="e">
        <f>HLOOKUP(Introduction!$G$4,nametranslations,121,FALSE)</f>
        <v>#N/A</v>
      </c>
      <c r="N9" s="601"/>
      <c r="O9" s="601"/>
      <c r="P9" s="601"/>
      <c r="Q9" s="601"/>
      <c r="R9" s="601"/>
      <c r="S9" s="604"/>
      <c r="T9" s="598"/>
      <c r="U9" s="605"/>
      <c r="V9" s="593"/>
      <c r="W9" s="603" t="e">
        <f>HLOOKUP(Introduction!$G$4,nametranslations,121,FALSE)</f>
        <v>#N/A</v>
      </c>
      <c r="X9" s="601"/>
      <c r="Y9" s="601"/>
      <c r="Z9" s="601"/>
      <c r="AA9" s="601"/>
      <c r="AB9" s="601"/>
      <c r="AC9" s="604"/>
      <c r="AD9" s="598"/>
      <c r="AE9" s="605"/>
      <c r="AF9" s="593"/>
      <c r="AG9" s="603" t="e">
        <f>HLOOKUP(Introduction!$G$4,nametranslations,121,FALSE)</f>
        <v>#N/A</v>
      </c>
      <c r="AH9" s="601"/>
      <c r="AI9" s="601"/>
      <c r="AJ9" s="601"/>
      <c r="AK9" s="601"/>
      <c r="AL9" s="601"/>
      <c r="AM9" s="604"/>
      <c r="AN9" s="598"/>
      <c r="AO9" s="605"/>
      <c r="AP9" s="599"/>
      <c r="AZ9" s="599"/>
      <c r="BJ9" s="599"/>
      <c r="BT9" s="599"/>
      <c r="CD9" s="599"/>
      <c r="CN9" s="599"/>
      <c r="CX9" s="599"/>
      <c r="DH9" s="599"/>
      <c r="DR9" s="599"/>
      <c r="EB9" s="599"/>
      <c r="EL9" s="599"/>
      <c r="EV9" s="599"/>
      <c r="FF9" s="599"/>
      <c r="FP9" s="599"/>
      <c r="FZ9" s="599"/>
      <c r="GJ9" s="599"/>
      <c r="GT9" s="599"/>
      <c r="HD9" s="599"/>
    </row>
    <row r="10" spans="1:212" s="2" customFormat="1" ht="21" customHeight="1" x14ac:dyDescent="0.3">
      <c r="A10" s="587" t="str">
        <f ca="1">IF(ISBLANK('Data Summary'!A12),"",'Data Summary'!A12)</f>
        <v/>
      </c>
      <c r="B10" s="51"/>
      <c r="C10" s="61" t="e">
        <f>HLOOKUP(Introduction!$G$4,nametranslations,153,FALSE)</f>
        <v>#N/A</v>
      </c>
      <c r="D10" s="64"/>
      <c r="E10" s="64"/>
      <c r="F10" s="64"/>
      <c r="G10" s="64"/>
      <c r="H10" s="64"/>
      <c r="I10" s="36"/>
      <c r="J10" s="16"/>
      <c r="K10" s="11"/>
      <c r="L10" s="51"/>
      <c r="M10" s="61" t="e">
        <f>HLOOKUP(Introduction!$G$4,nametranslations,153,FALSE)</f>
        <v>#N/A</v>
      </c>
      <c r="N10" s="64"/>
      <c r="O10" s="64"/>
      <c r="P10" s="64"/>
      <c r="Q10" s="64"/>
      <c r="R10" s="64"/>
      <c r="S10" s="36"/>
      <c r="T10" s="16"/>
      <c r="U10" s="11"/>
      <c r="V10" s="51"/>
      <c r="W10" s="61" t="e">
        <f>HLOOKUP(Introduction!$G$4,nametranslations,153,FALSE)</f>
        <v>#N/A</v>
      </c>
      <c r="X10" s="64"/>
      <c r="Y10" s="64"/>
      <c r="Z10" s="64"/>
      <c r="AA10" s="64"/>
      <c r="AB10" s="64"/>
      <c r="AC10" s="36"/>
      <c r="AD10" s="16"/>
      <c r="AE10" s="11"/>
      <c r="AF10" s="51"/>
      <c r="AG10" s="61" t="e">
        <f>HLOOKUP(Introduction!$G$4,nametranslations,153,FALSE)</f>
        <v>#N/A</v>
      </c>
      <c r="AH10" s="64"/>
      <c r="AI10" s="64"/>
      <c r="AJ10" s="64"/>
      <c r="AK10" s="64"/>
      <c r="AL10" s="64"/>
      <c r="AM10" s="36"/>
      <c r="AN10" s="16"/>
      <c r="AO10" s="11"/>
      <c r="AP10" s="58"/>
      <c r="AZ10" s="58"/>
      <c r="BJ10" s="58"/>
      <c r="BT10" s="58"/>
      <c r="CD10" s="58"/>
      <c r="CN10" s="58"/>
      <c r="CX10" s="58"/>
      <c r="DH10" s="58"/>
      <c r="DR10" s="58"/>
      <c r="EB10" s="58"/>
      <c r="EL10" s="58"/>
      <c r="EV10" s="58"/>
      <c r="FF10" s="58"/>
      <c r="FP10" s="58"/>
      <c r="FZ10" s="58"/>
      <c r="GJ10" s="58"/>
      <c r="GT10" s="58"/>
      <c r="HD10" s="58"/>
    </row>
    <row r="11" spans="1:212" s="600" customFormat="1" ht="21" customHeight="1" x14ac:dyDescent="0.3">
      <c r="A11" s="602" t="str">
        <f ca="1">IF(ISBLANK('Data Summary'!A13),"",'Data Summary'!A13)</f>
        <v/>
      </c>
      <c r="B11" s="593"/>
      <c r="C11" s="594" t="e">
        <f>HLOOKUP(Introduction!$G$4,nametranslations,154,FALSE)</f>
        <v>#N/A</v>
      </c>
      <c r="D11" s="601"/>
      <c r="E11" s="596"/>
      <c r="F11" s="596"/>
      <c r="G11" s="596"/>
      <c r="H11" s="596"/>
      <c r="I11" s="597"/>
      <c r="J11" s="598"/>
      <c r="K11" s="605"/>
      <c r="L11" s="593"/>
      <c r="M11" s="594" t="e">
        <f>HLOOKUP(Introduction!$G$4,nametranslations,154,FALSE)</f>
        <v>#N/A</v>
      </c>
      <c r="N11" s="601"/>
      <c r="O11" s="596"/>
      <c r="P11" s="596"/>
      <c r="Q11" s="596"/>
      <c r="R11" s="596"/>
      <c r="S11" s="597"/>
      <c r="T11" s="598"/>
      <c r="U11" s="605"/>
      <c r="V11" s="593"/>
      <c r="W11" s="594" t="e">
        <f>HLOOKUP(Introduction!$G$4,nametranslations,154,FALSE)</f>
        <v>#N/A</v>
      </c>
      <c r="X11" s="601"/>
      <c r="Y11" s="596"/>
      <c r="Z11" s="596"/>
      <c r="AA11" s="596"/>
      <c r="AB11" s="596"/>
      <c r="AC11" s="597"/>
      <c r="AD11" s="598"/>
      <c r="AE11" s="605"/>
      <c r="AF11" s="593"/>
      <c r="AG11" s="594" t="e">
        <f>HLOOKUP(Introduction!$G$4,nametranslations,154,FALSE)</f>
        <v>#N/A</v>
      </c>
      <c r="AH11" s="601"/>
      <c r="AI11" s="596"/>
      <c r="AJ11" s="596"/>
      <c r="AK11" s="596"/>
      <c r="AL11" s="596"/>
      <c r="AM11" s="597"/>
      <c r="AN11" s="598"/>
      <c r="AO11" s="605"/>
      <c r="AP11" s="599"/>
      <c r="AZ11" s="599"/>
      <c r="BJ11" s="599"/>
      <c r="BT11" s="599"/>
      <c r="CD11" s="599"/>
      <c r="CN11" s="599"/>
      <c r="CX11" s="599"/>
      <c r="DH11" s="599"/>
      <c r="DR11" s="599"/>
      <c r="EB11" s="599"/>
      <c r="EL11" s="599"/>
      <c r="EV11" s="599"/>
      <c r="FF11" s="599"/>
      <c r="FP11" s="599"/>
      <c r="FZ11" s="599"/>
      <c r="GJ11" s="599"/>
      <c r="GT11" s="599"/>
      <c r="HD11" s="599"/>
    </row>
    <row r="12" spans="1:212" s="607" customFormat="1" ht="33" customHeight="1" x14ac:dyDescent="0.2">
      <c r="A12" s="602" t="str">
        <f ca="1">IF(ISBLANK('Data Summary'!A14),"",'Data Summary'!A14)</f>
        <v/>
      </c>
      <c r="B12" s="593" t="s">
        <v>151</v>
      </c>
      <c r="C12" s="594" t="e">
        <f>HLOOKUP(Introduction!$G$4,nametranslations,79,FALSE)</f>
        <v>#N/A</v>
      </c>
      <c r="D12" s="601">
        <v>100</v>
      </c>
      <c r="E12" s="601"/>
      <c r="F12" s="601"/>
      <c r="G12" s="601"/>
      <c r="H12" s="601">
        <v>100</v>
      </c>
      <c r="I12" s="604">
        <v>100</v>
      </c>
      <c r="J12" s="598"/>
      <c r="K12" s="605"/>
      <c r="L12" s="593" t="s">
        <v>151</v>
      </c>
      <c r="M12" s="594" t="e">
        <f>HLOOKUP(Introduction!$G$4,nametranslations,79,FALSE)</f>
        <v>#N/A</v>
      </c>
      <c r="N12" s="601">
        <v>100</v>
      </c>
      <c r="O12" s="601"/>
      <c r="P12" s="601"/>
      <c r="Q12" s="601"/>
      <c r="R12" s="601">
        <v>100</v>
      </c>
      <c r="S12" s="604">
        <v>100</v>
      </c>
      <c r="T12" s="598"/>
      <c r="U12" s="605"/>
      <c r="V12" s="593" t="s">
        <v>151</v>
      </c>
      <c r="W12" s="594" t="e">
        <f>HLOOKUP(Introduction!$G$4,nametranslations,79,FALSE)</f>
        <v>#N/A</v>
      </c>
      <c r="X12" s="601">
        <v>100</v>
      </c>
      <c r="Y12" s="601"/>
      <c r="Z12" s="601"/>
      <c r="AA12" s="601"/>
      <c r="AB12" s="601">
        <v>100</v>
      </c>
      <c r="AC12" s="604">
        <v>100</v>
      </c>
      <c r="AD12" s="598"/>
      <c r="AE12" s="605"/>
      <c r="AF12" s="593" t="s">
        <v>151</v>
      </c>
      <c r="AG12" s="594" t="e">
        <f>HLOOKUP(Introduction!$G$4,nametranslations,79,FALSE)</f>
        <v>#N/A</v>
      </c>
      <c r="AH12" s="601">
        <v>100</v>
      </c>
      <c r="AI12" s="601"/>
      <c r="AJ12" s="601"/>
      <c r="AK12" s="601"/>
      <c r="AL12" s="601">
        <v>100</v>
      </c>
      <c r="AM12" s="604">
        <v>100</v>
      </c>
      <c r="AN12" s="598"/>
      <c r="AO12" s="605"/>
      <c r="AP12" s="606"/>
      <c r="AZ12" s="606"/>
      <c r="BJ12" s="606"/>
      <c r="BT12" s="606"/>
      <c r="CD12" s="606"/>
      <c r="CN12" s="606"/>
      <c r="CX12" s="606"/>
      <c r="DH12" s="606"/>
      <c r="DR12" s="606"/>
      <c r="EB12" s="606"/>
      <c r="EL12" s="606"/>
      <c r="EV12" s="606"/>
      <c r="FF12" s="606"/>
      <c r="FP12" s="606"/>
      <c r="FZ12" s="606"/>
      <c r="GJ12" s="606"/>
      <c r="GT12" s="606"/>
      <c r="HD12" s="606"/>
    </row>
    <row r="13" spans="1:212" s="118" customFormat="1" ht="18" customHeight="1" x14ac:dyDescent="0.3">
      <c r="A13" s="587" t="str">
        <f ca="1">IF(ISBLANK('Data Summary'!A15),"",'Data Summary'!A15)</f>
        <v/>
      </c>
      <c r="B13" s="126" t="e">
        <f>HLOOKUP(Introduction!$G$4,nametranslations,109,FALSE)</f>
        <v>#N/A</v>
      </c>
      <c r="C13" s="132" t="e">
        <f>HLOOKUP(Introduction!$G$4,nametranslations,110,FALSE)</f>
        <v>#N/A</v>
      </c>
      <c r="D13" s="133"/>
      <c r="E13" s="133"/>
      <c r="F13" s="133"/>
      <c r="G13" s="134"/>
      <c r="H13" s="134"/>
      <c r="I13" s="135"/>
      <c r="J13" s="116"/>
      <c r="K13" s="131"/>
      <c r="L13" s="126" t="e">
        <f>HLOOKUP(Introduction!$G$4,nametranslations,109,FALSE)</f>
        <v>#N/A</v>
      </c>
      <c r="M13" s="132" t="e">
        <f>HLOOKUP(Introduction!$G$4,nametranslations,110,FALSE)</f>
        <v>#N/A</v>
      </c>
      <c r="N13" s="133"/>
      <c r="O13" s="133"/>
      <c r="P13" s="133"/>
      <c r="Q13" s="134"/>
      <c r="R13" s="134"/>
      <c r="S13" s="135"/>
      <c r="T13" s="116"/>
      <c r="U13" s="131"/>
      <c r="V13" s="126" t="e">
        <f>HLOOKUP(Introduction!$G$4,nametranslations,109,FALSE)</f>
        <v>#N/A</v>
      </c>
      <c r="W13" s="132" t="e">
        <f>HLOOKUP(Introduction!$G$4,nametranslations,110,FALSE)</f>
        <v>#N/A</v>
      </c>
      <c r="X13" s="133"/>
      <c r="Y13" s="133"/>
      <c r="Z13" s="133"/>
      <c r="AA13" s="134"/>
      <c r="AB13" s="134"/>
      <c r="AC13" s="135"/>
      <c r="AD13" s="116"/>
      <c r="AE13" s="131"/>
      <c r="AF13" s="126" t="e">
        <f>HLOOKUP(Introduction!$G$4,nametranslations,109,FALSE)</f>
        <v>#N/A</v>
      </c>
      <c r="AG13" s="132" t="e">
        <f>HLOOKUP(Introduction!$G$4,nametranslations,110,FALSE)</f>
        <v>#N/A</v>
      </c>
      <c r="AH13" s="133"/>
      <c r="AI13" s="133"/>
      <c r="AJ13" s="133"/>
      <c r="AK13" s="134"/>
      <c r="AL13" s="134"/>
      <c r="AM13" s="135"/>
      <c r="AN13" s="116"/>
      <c r="AO13" s="131"/>
      <c r="AP13" s="117"/>
      <c r="AZ13" s="117"/>
      <c r="BJ13" s="117"/>
      <c r="BT13" s="117"/>
      <c r="CD13" s="117"/>
      <c r="CN13" s="117"/>
      <c r="CX13" s="117"/>
      <c r="DH13" s="117"/>
      <c r="DR13" s="117"/>
      <c r="EB13" s="117"/>
      <c r="EL13" s="117"/>
      <c r="EV13" s="117"/>
      <c r="FF13" s="117"/>
      <c r="FP13" s="117"/>
      <c r="FZ13" s="117"/>
      <c r="GJ13" s="117"/>
      <c r="GT13" s="117"/>
      <c r="HD13" s="117"/>
    </row>
    <row r="14" spans="1:212" x14ac:dyDescent="0.3">
      <c r="A14" s="587"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row>
    <row r="15" spans="1:212" s="1" customFormat="1" x14ac:dyDescent="0.3">
      <c r="A15" s="587"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9"/>
      <c r="AZ15" s="59"/>
      <c r="BJ15" s="59"/>
      <c r="BT15" s="59"/>
      <c r="CD15" s="59"/>
      <c r="CN15" s="59"/>
      <c r="CX15" s="59"/>
      <c r="DH15" s="59"/>
      <c r="DR15" s="59"/>
      <c r="EB15" s="59"/>
      <c r="EL15" s="59"/>
      <c r="EV15" s="59"/>
      <c r="FF15" s="59"/>
      <c r="FP15" s="59"/>
      <c r="FZ15" s="59"/>
      <c r="GJ15" s="59"/>
      <c r="GT15" s="59"/>
      <c r="HD15" s="59"/>
    </row>
    <row r="16" spans="1:212" s="1" customFormat="1" x14ac:dyDescent="0.3">
      <c r="A16" s="587" t="str">
        <f ca="1">IF(ISBLANK('Data Summary'!A18),"",'Data Summary'!A18)</f>
        <v/>
      </c>
      <c r="B16" s="53" t="s">
        <v>180</v>
      </c>
      <c r="C16" s="4">
        <v>1</v>
      </c>
      <c r="D16" s="23">
        <v>100</v>
      </c>
      <c r="E16" s="63"/>
      <c r="F16" s="63"/>
      <c r="G16" s="63"/>
      <c r="H16" s="23">
        <v>100</v>
      </c>
      <c r="I16" s="25">
        <v>100</v>
      </c>
      <c r="J16" s="8"/>
      <c r="K16" s="10"/>
      <c r="L16" s="53" t="s">
        <v>180</v>
      </c>
      <c r="M16" s="4">
        <v>1</v>
      </c>
      <c r="N16" s="23">
        <v>100</v>
      </c>
      <c r="O16" s="63"/>
      <c r="P16" s="63"/>
      <c r="Q16" s="63"/>
      <c r="R16" s="23">
        <v>100</v>
      </c>
      <c r="S16" s="25">
        <v>100</v>
      </c>
      <c r="T16" s="8"/>
      <c r="U16" s="10"/>
      <c r="V16" s="53" t="s">
        <v>180</v>
      </c>
      <c r="W16" s="4">
        <v>1</v>
      </c>
      <c r="X16" s="23">
        <v>100</v>
      </c>
      <c r="Y16" s="63"/>
      <c r="Z16" s="63"/>
      <c r="AA16" s="63"/>
      <c r="AB16" s="23">
        <v>100</v>
      </c>
      <c r="AC16" s="25">
        <v>100</v>
      </c>
      <c r="AD16" s="8"/>
      <c r="AE16" s="10"/>
      <c r="AF16" s="53" t="s">
        <v>180</v>
      </c>
      <c r="AG16" s="4">
        <v>1</v>
      </c>
      <c r="AH16" s="23">
        <v>100</v>
      </c>
      <c r="AI16" s="63"/>
      <c r="AJ16" s="63"/>
      <c r="AK16" s="63"/>
      <c r="AL16" s="23">
        <v>100</v>
      </c>
      <c r="AM16" s="25">
        <v>100</v>
      </c>
      <c r="AN16" s="8"/>
      <c r="AO16" s="10"/>
      <c r="AP16" s="59"/>
      <c r="AZ16" s="59"/>
      <c r="BJ16" s="59"/>
      <c r="BT16" s="59"/>
      <c r="CD16" s="59"/>
      <c r="CN16" s="59"/>
      <c r="CX16" s="59"/>
      <c r="DH16" s="59"/>
      <c r="DR16" s="59"/>
      <c r="EB16" s="59"/>
      <c r="EL16" s="59"/>
      <c r="EV16" s="59"/>
      <c r="FF16" s="59"/>
      <c r="FP16" s="59"/>
      <c r="FZ16" s="59"/>
      <c r="GJ16" s="59"/>
      <c r="GT16" s="59"/>
      <c r="HD16" s="59"/>
    </row>
    <row r="17" spans="1:212" s="1" customFormat="1" x14ac:dyDescent="0.3">
      <c r="A17" s="587"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9"/>
      <c r="AZ17" s="59"/>
      <c r="BJ17" s="59"/>
      <c r="BT17" s="59"/>
      <c r="CD17" s="59"/>
      <c r="CN17" s="59"/>
      <c r="CX17" s="59"/>
      <c r="DH17" s="59"/>
      <c r="DR17" s="59"/>
      <c r="EB17" s="59"/>
      <c r="EL17" s="59"/>
      <c r="EV17" s="59"/>
      <c r="FF17" s="59"/>
      <c r="FP17" s="59"/>
      <c r="FZ17" s="59"/>
      <c r="GJ17" s="59"/>
      <c r="GT17" s="59"/>
      <c r="HD17" s="59"/>
    </row>
    <row r="18" spans="1:212" s="1" customFormat="1" x14ac:dyDescent="0.3">
      <c r="A18" s="587"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9"/>
      <c r="AZ18" s="59"/>
      <c r="BJ18" s="59"/>
      <c r="BT18" s="59"/>
      <c r="CD18" s="59"/>
      <c r="CN18" s="59"/>
      <c r="CX18" s="59"/>
      <c r="DH18" s="59"/>
      <c r="DR18" s="59"/>
      <c r="EB18" s="59"/>
      <c r="EL18" s="59"/>
      <c r="EV18" s="59"/>
      <c r="FF18" s="59"/>
      <c r="FP18" s="59"/>
      <c r="FZ18" s="59"/>
      <c r="GJ18" s="59"/>
      <c r="GT18" s="59"/>
      <c r="HD18" s="59"/>
    </row>
    <row r="19" spans="1:212" s="1" customFormat="1" x14ac:dyDescent="0.3">
      <c r="A19" s="587"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9"/>
      <c r="AZ19" s="59"/>
      <c r="BJ19" s="59"/>
      <c r="BT19" s="59"/>
      <c r="CD19" s="59"/>
      <c r="CN19" s="59"/>
      <c r="CX19" s="59"/>
      <c r="DH19" s="59"/>
      <c r="DR19" s="59"/>
      <c r="EB19" s="59"/>
      <c r="EL19" s="59"/>
      <c r="EV19" s="59"/>
      <c r="FF19" s="59"/>
      <c r="FP19" s="59"/>
      <c r="FZ19" s="59"/>
      <c r="GJ19" s="59"/>
      <c r="GT19" s="59"/>
      <c r="HD19" s="59"/>
    </row>
    <row r="20" spans="1:212" s="1" customFormat="1" x14ac:dyDescent="0.3">
      <c r="A20" s="587"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9"/>
      <c r="AZ20" s="59"/>
      <c r="BJ20" s="59"/>
      <c r="BT20" s="59"/>
      <c r="CD20" s="59"/>
      <c r="CN20" s="59"/>
      <c r="CX20" s="59"/>
      <c r="DH20" s="59"/>
      <c r="DR20" s="59"/>
      <c r="EB20" s="59"/>
      <c r="EL20" s="59"/>
      <c r="EV20" s="59"/>
      <c r="FF20" s="59"/>
      <c r="FP20" s="59"/>
      <c r="FZ20" s="59"/>
      <c r="GJ20" s="59"/>
      <c r="GT20" s="59"/>
      <c r="HD20" s="59"/>
    </row>
    <row r="21" spans="1:212" s="1" customFormat="1" x14ac:dyDescent="0.3">
      <c r="A21" s="587"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9"/>
      <c r="AZ21" s="59"/>
      <c r="BJ21" s="59"/>
      <c r="BT21" s="59"/>
      <c r="CD21" s="59"/>
      <c r="CN21" s="59"/>
      <c r="CX21" s="59"/>
      <c r="DH21" s="59"/>
      <c r="DR21" s="59"/>
      <c r="EB21" s="59"/>
      <c r="EL21" s="59"/>
      <c r="EV21" s="59"/>
      <c r="FF21" s="59"/>
      <c r="FP21" s="59"/>
      <c r="FZ21" s="59"/>
      <c r="GJ21" s="59"/>
      <c r="GT21" s="59"/>
      <c r="HD21" s="59"/>
    </row>
    <row r="22" spans="1:212" s="1" customFormat="1" x14ac:dyDescent="0.3">
      <c r="A22" s="587"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9"/>
      <c r="AZ22" s="59"/>
      <c r="BJ22" s="59"/>
      <c r="BT22" s="59"/>
      <c r="CD22" s="59"/>
      <c r="CN22" s="59"/>
      <c r="CX22" s="59"/>
      <c r="DH22" s="59"/>
      <c r="DR22" s="59"/>
      <c r="EB22" s="59"/>
      <c r="EL22" s="59"/>
      <c r="EV22" s="59"/>
      <c r="FF22" s="59"/>
      <c r="FP22" s="59"/>
      <c r="FZ22" s="59"/>
      <c r="GJ22" s="59"/>
      <c r="GT22" s="59"/>
      <c r="HD22" s="59"/>
    </row>
    <row r="23" spans="1:212" s="1" customFormat="1" x14ac:dyDescent="0.3">
      <c r="A23" s="587"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9"/>
      <c r="AZ23" s="59"/>
      <c r="BJ23" s="59"/>
      <c r="BT23" s="59"/>
      <c r="CD23" s="59"/>
      <c r="CN23" s="59"/>
      <c r="CX23" s="59"/>
      <c r="DH23" s="59"/>
      <c r="DR23" s="59"/>
      <c r="EB23" s="59"/>
      <c r="EL23" s="59"/>
      <c r="EV23" s="59"/>
      <c r="FF23" s="59"/>
      <c r="FP23" s="59"/>
      <c r="FZ23" s="59"/>
      <c r="GJ23" s="59"/>
      <c r="GT23" s="59"/>
      <c r="HD23" s="59"/>
    </row>
    <row r="24" spans="1:212" s="1" customFormat="1" x14ac:dyDescent="0.3">
      <c r="A24" s="587"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9"/>
      <c r="AZ24" s="59"/>
      <c r="BJ24" s="59"/>
      <c r="BT24" s="59"/>
      <c r="CD24" s="59"/>
      <c r="CN24" s="59"/>
      <c r="CX24" s="59"/>
      <c r="DH24" s="59"/>
      <c r="DR24" s="59"/>
      <c r="EB24" s="59"/>
      <c r="EL24" s="59"/>
      <c r="EV24" s="59"/>
      <c r="FF24" s="59"/>
      <c r="FP24" s="59"/>
      <c r="FZ24" s="59"/>
      <c r="GJ24" s="59"/>
      <c r="GT24" s="59"/>
      <c r="HD24" s="59"/>
    </row>
    <row r="25" spans="1:212" s="1" customFormat="1" x14ac:dyDescent="0.3">
      <c r="A25" s="587"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9"/>
      <c r="AZ25" s="59"/>
      <c r="BJ25" s="59"/>
      <c r="BT25" s="59"/>
      <c r="CD25" s="59"/>
      <c r="CN25" s="59"/>
      <c r="CX25" s="59"/>
      <c r="DH25" s="59"/>
      <c r="DR25" s="59"/>
      <c r="EB25" s="59"/>
      <c r="EL25" s="59"/>
      <c r="EV25" s="59"/>
      <c r="FF25" s="59"/>
      <c r="FP25" s="59"/>
      <c r="FZ25" s="59"/>
      <c r="GJ25" s="59"/>
      <c r="GT25" s="59"/>
      <c r="HD25" s="59"/>
    </row>
    <row r="26" spans="1:212" s="1" customFormat="1" x14ac:dyDescent="0.3">
      <c r="A26" s="587"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9"/>
      <c r="AZ26" s="59"/>
      <c r="BJ26" s="59"/>
      <c r="BT26" s="59"/>
      <c r="CD26" s="59"/>
      <c r="CN26" s="59"/>
      <c r="CX26" s="59"/>
      <c r="DH26" s="59"/>
      <c r="DR26" s="59"/>
      <c r="EB26" s="59"/>
      <c r="EL26" s="59"/>
      <c r="EV26" s="59"/>
      <c r="FF26" s="59"/>
      <c r="FP26" s="59"/>
      <c r="FZ26" s="59"/>
      <c r="GJ26" s="59"/>
      <c r="GT26" s="59"/>
      <c r="HD26" s="59"/>
    </row>
    <row r="27" spans="1:212" s="1" customFormat="1" ht="93" customHeight="1" x14ac:dyDescent="0.3">
      <c r="A27" s="172" t="str">
        <f ca="1">IF(ISBLANK('Data Summary'!A29),"",'Data Summary'!A29)</f>
        <v/>
      </c>
      <c r="B27" s="54" t="e">
        <f>HLOOKUP(Introduction!$G$4,nametranslations,111,FALSE)</f>
        <v>#N/A</v>
      </c>
      <c r="C27" s="331" t="s">
        <v>179</v>
      </c>
      <c r="D27" s="332"/>
      <c r="E27" s="332"/>
      <c r="F27" s="332"/>
      <c r="G27" s="332"/>
      <c r="H27" s="332"/>
      <c r="I27" s="333"/>
      <c r="J27" s="8"/>
      <c r="K27" s="10"/>
      <c r="L27" s="54" t="e">
        <f>HLOOKUP(Introduction!$G$4,nametranslations,111,FALSE)</f>
        <v>#N/A</v>
      </c>
      <c r="M27" s="331" t="s">
        <v>179</v>
      </c>
      <c r="N27" s="332"/>
      <c r="O27" s="332"/>
      <c r="P27" s="332"/>
      <c r="Q27" s="332"/>
      <c r="R27" s="332"/>
      <c r="S27" s="333"/>
      <c r="T27" s="8"/>
      <c r="U27" s="10"/>
      <c r="V27" s="54" t="e">
        <f>HLOOKUP(Introduction!$G$4,nametranslations,111,FALSE)</f>
        <v>#N/A</v>
      </c>
      <c r="W27" s="331" t="s">
        <v>179</v>
      </c>
      <c r="X27" s="332"/>
      <c r="Y27" s="332"/>
      <c r="Z27" s="332"/>
      <c r="AA27" s="332"/>
      <c r="AB27" s="332"/>
      <c r="AC27" s="333"/>
      <c r="AD27" s="8"/>
      <c r="AE27" s="10"/>
      <c r="AF27" s="54" t="e">
        <f>HLOOKUP(Introduction!$G$4,nametranslations,111,FALSE)</f>
        <v>#N/A</v>
      </c>
      <c r="AG27" s="331" t="s">
        <v>179</v>
      </c>
      <c r="AH27" s="332"/>
      <c r="AI27" s="332"/>
      <c r="AJ27" s="332"/>
      <c r="AK27" s="332"/>
      <c r="AL27" s="332"/>
      <c r="AM27" s="333"/>
      <c r="AN27" s="8"/>
      <c r="AO27" s="10"/>
      <c r="AP27" s="59"/>
      <c r="AZ27" s="59"/>
      <c r="BJ27" s="59"/>
      <c r="BT27" s="59"/>
      <c r="CD27" s="59"/>
      <c r="CN27" s="59"/>
      <c r="CX27" s="59"/>
      <c r="DH27" s="59"/>
      <c r="DR27" s="59"/>
      <c r="EB27" s="59"/>
      <c r="EL27" s="59"/>
      <c r="EV27" s="59"/>
      <c r="FF27" s="59"/>
      <c r="FP27" s="59"/>
      <c r="FZ27" s="59"/>
      <c r="GJ27" s="59"/>
      <c r="GT27" s="59"/>
      <c r="HD27" s="59"/>
    </row>
    <row r="28" spans="1:212" s="1" customFormat="1" ht="15.75" customHeight="1" x14ac:dyDescent="0.3">
      <c r="A28" s="172" t="str">
        <f ca="1">IF(ISBLANK('Data Summary'!A30),"",'Data Summary'!A30)</f>
        <v/>
      </c>
      <c r="B28" s="54"/>
      <c r="C28" s="9" t="e">
        <f>HLOOKUP(Introduction!$G$4,nametranslations,112,FALSE)</f>
        <v>#N/A</v>
      </c>
      <c r="D28" s="24" t="s">
        <v>142</v>
      </c>
      <c r="E28" s="24"/>
      <c r="F28" s="24"/>
      <c r="G28" s="24"/>
      <c r="H28" s="24" t="s">
        <v>142</v>
      </c>
      <c r="I28" s="43" t="s">
        <v>142</v>
      </c>
      <c r="J28" s="8"/>
      <c r="K28" s="10"/>
      <c r="L28" s="54"/>
      <c r="M28" s="9" t="e">
        <f>HLOOKUP(Introduction!$G$4,nametranslations,112,FALSE)</f>
        <v>#N/A</v>
      </c>
      <c r="N28" s="24" t="s">
        <v>142</v>
      </c>
      <c r="O28" s="24"/>
      <c r="P28" s="24"/>
      <c r="Q28" s="24"/>
      <c r="R28" s="24" t="s">
        <v>142</v>
      </c>
      <c r="S28" s="43" t="s">
        <v>142</v>
      </c>
      <c r="T28" s="8"/>
      <c r="U28" s="10"/>
      <c r="V28" s="54"/>
      <c r="W28" s="9" t="e">
        <f>HLOOKUP(Introduction!$G$4,nametranslations,112,FALSE)</f>
        <v>#N/A</v>
      </c>
      <c r="X28" s="24" t="s">
        <v>142</v>
      </c>
      <c r="Y28" s="24"/>
      <c r="Z28" s="24"/>
      <c r="AA28" s="24"/>
      <c r="AB28" s="24" t="s">
        <v>142</v>
      </c>
      <c r="AC28" s="43" t="s">
        <v>142</v>
      </c>
      <c r="AD28" s="8"/>
      <c r="AE28" s="10"/>
      <c r="AF28" s="54"/>
      <c r="AG28" s="9" t="e">
        <f>HLOOKUP(Introduction!$G$4,nametranslations,112,FALSE)</f>
        <v>#N/A</v>
      </c>
      <c r="AH28" s="24" t="s">
        <v>142</v>
      </c>
      <c r="AI28" s="24"/>
      <c r="AJ28" s="24"/>
      <c r="AK28" s="24"/>
      <c r="AL28" s="24" t="s">
        <v>142</v>
      </c>
      <c r="AM28" s="43" t="s">
        <v>142</v>
      </c>
      <c r="AN28" s="8"/>
      <c r="AO28" s="10"/>
      <c r="AP28" s="59"/>
      <c r="AZ28" s="59"/>
      <c r="BJ28" s="59"/>
      <c r="BT28" s="59"/>
      <c r="CD28" s="59"/>
      <c r="CN28" s="59"/>
      <c r="CX28" s="59"/>
      <c r="DH28" s="59"/>
      <c r="DR28" s="59"/>
      <c r="EB28" s="59"/>
      <c r="EL28" s="59"/>
      <c r="EV28" s="59"/>
      <c r="FF28" s="59"/>
      <c r="FP28" s="59"/>
      <c r="FZ28" s="59"/>
      <c r="GJ28" s="59"/>
      <c r="GT28" s="59"/>
      <c r="HD28" s="59"/>
    </row>
    <row r="29" spans="1:212" s="1" customFormat="1" ht="15" customHeight="1" x14ac:dyDescent="0.3">
      <c r="A29" s="172" t="str">
        <f ca="1">IF(ISBLANK('Data Summary'!A31),"",'Data Summary'!A31)</f>
        <v/>
      </c>
      <c r="B29" s="54"/>
      <c r="C29" s="9" t="e">
        <f>HLOOKUP(Introduction!$G$4,nametranslations,113,FALSE)</f>
        <v>#N/A</v>
      </c>
      <c r="D29" s="24" t="s">
        <v>142</v>
      </c>
      <c r="E29" s="24"/>
      <c r="F29" s="24"/>
      <c r="G29" s="24"/>
      <c r="H29" s="24" t="s">
        <v>142</v>
      </c>
      <c r="I29" s="43" t="s">
        <v>142</v>
      </c>
      <c r="J29" s="8"/>
      <c r="K29" s="10"/>
      <c r="L29" s="54"/>
      <c r="M29" s="9" t="e">
        <f>HLOOKUP(Introduction!$G$4,nametranslations,113,FALSE)</f>
        <v>#N/A</v>
      </c>
      <c r="N29" s="24" t="s">
        <v>142</v>
      </c>
      <c r="O29" s="24"/>
      <c r="P29" s="24"/>
      <c r="Q29" s="24"/>
      <c r="R29" s="24" t="s">
        <v>142</v>
      </c>
      <c r="S29" s="43" t="s">
        <v>142</v>
      </c>
      <c r="T29" s="8"/>
      <c r="U29" s="10"/>
      <c r="V29" s="54"/>
      <c r="W29" s="9" t="e">
        <f>HLOOKUP(Introduction!$G$4,nametranslations,113,FALSE)</f>
        <v>#N/A</v>
      </c>
      <c r="X29" s="24" t="s">
        <v>142</v>
      </c>
      <c r="Y29" s="24"/>
      <c r="Z29" s="24"/>
      <c r="AA29" s="24"/>
      <c r="AB29" s="24" t="s">
        <v>142</v>
      </c>
      <c r="AC29" s="43" t="s">
        <v>142</v>
      </c>
      <c r="AD29" s="8"/>
      <c r="AE29" s="10"/>
      <c r="AF29" s="54"/>
      <c r="AG29" s="9" t="e">
        <f>HLOOKUP(Introduction!$G$4,nametranslations,113,FALSE)</f>
        <v>#N/A</v>
      </c>
      <c r="AH29" s="24" t="s">
        <v>142</v>
      </c>
      <c r="AI29" s="24"/>
      <c r="AJ29" s="24"/>
      <c r="AK29" s="24"/>
      <c r="AL29" s="24" t="s">
        <v>142</v>
      </c>
      <c r="AM29" s="43" t="s">
        <v>142</v>
      </c>
      <c r="AN29" s="8"/>
      <c r="AO29" s="10"/>
      <c r="AP29" s="59"/>
      <c r="AZ29" s="59"/>
      <c r="BJ29" s="59"/>
      <c r="BT29" s="59"/>
      <c r="CD29" s="59"/>
      <c r="CN29" s="59"/>
      <c r="CX29" s="59"/>
      <c r="DH29" s="59"/>
      <c r="DR29" s="59"/>
      <c r="EB29" s="59"/>
      <c r="EL29" s="59"/>
      <c r="EV29" s="59"/>
      <c r="FF29" s="59"/>
      <c r="FP29" s="59"/>
      <c r="FZ29" s="59"/>
      <c r="GJ29" s="59"/>
      <c r="GT29" s="59"/>
      <c r="HD29" s="59"/>
    </row>
    <row r="30" spans="1:212" s="1" customFormat="1" ht="21" customHeight="1" x14ac:dyDescent="0.3">
      <c r="A30" s="172" t="str">
        <f ca="1">IF(ISBLANK('Data Summary'!A32),"",'Data Summary'!A32)</f>
        <v/>
      </c>
      <c r="B30" s="54"/>
      <c r="C30" s="9" t="e">
        <f>HLOOKUP(Introduction!$G$4,nametranslations,122,FALSE)</f>
        <v>#N/A</v>
      </c>
      <c r="D30" s="24"/>
      <c r="E30" s="24"/>
      <c r="F30" s="24"/>
      <c r="G30" s="24"/>
      <c r="H30" s="24"/>
      <c r="I30" s="43"/>
      <c r="J30" s="8"/>
      <c r="K30" s="10"/>
      <c r="L30" s="54"/>
      <c r="M30" s="9" t="e">
        <f>HLOOKUP(Introduction!$G$4,nametranslations,122,FALSE)</f>
        <v>#N/A</v>
      </c>
      <c r="N30" s="24"/>
      <c r="O30" s="24"/>
      <c r="P30" s="24"/>
      <c r="Q30" s="24"/>
      <c r="R30" s="24"/>
      <c r="S30" s="43"/>
      <c r="T30" s="8"/>
      <c r="U30" s="10"/>
      <c r="V30" s="54"/>
      <c r="W30" s="9" t="e">
        <f>HLOOKUP(Introduction!$G$4,nametranslations,122,FALSE)</f>
        <v>#N/A</v>
      </c>
      <c r="X30" s="24"/>
      <c r="Y30" s="24"/>
      <c r="Z30" s="24"/>
      <c r="AA30" s="24"/>
      <c r="AB30" s="24"/>
      <c r="AC30" s="43"/>
      <c r="AD30" s="8"/>
      <c r="AE30" s="10"/>
      <c r="AF30" s="54"/>
      <c r="AG30" s="9" t="e">
        <f>HLOOKUP(Introduction!$G$4,nametranslations,122,FALSE)</f>
        <v>#N/A</v>
      </c>
      <c r="AH30" s="24"/>
      <c r="AI30" s="24"/>
      <c r="AJ30" s="24"/>
      <c r="AK30" s="24"/>
      <c r="AL30" s="24"/>
      <c r="AM30" s="43"/>
      <c r="AN30" s="8"/>
      <c r="AO30" s="10"/>
      <c r="AP30" s="59"/>
      <c r="AZ30" s="59"/>
      <c r="BJ30" s="59"/>
      <c r="BT30" s="59"/>
      <c r="CD30" s="59"/>
      <c r="CN30" s="59"/>
      <c r="CX30" s="59"/>
      <c r="DH30" s="59"/>
      <c r="DR30" s="59"/>
      <c r="EB30" s="59"/>
      <c r="EL30" s="59"/>
      <c r="EV30" s="59"/>
      <c r="FF30" s="59"/>
      <c r="FP30" s="59"/>
      <c r="FZ30" s="59"/>
      <c r="GJ30" s="59"/>
      <c r="GT30" s="59"/>
      <c r="HD30" s="59"/>
    </row>
    <row r="31" spans="1:212" ht="21" customHeight="1" x14ac:dyDescent="0.3">
      <c r="A31" s="172" t="str">
        <f ca="1">IF(ISBLANK('Data Summary'!A33),"",'Data Summary'!A33)</f>
        <v/>
      </c>
      <c r="B31" s="54"/>
      <c r="C31" s="9" t="e">
        <f>HLOOKUP(Introduction!$G$4,nametranslations,123,FALSE)</f>
        <v>#N/A</v>
      </c>
      <c r="D31" s="24"/>
      <c r="E31" s="24"/>
      <c r="F31" s="24"/>
      <c r="G31" s="24"/>
      <c r="H31" s="24"/>
      <c r="I31" s="43"/>
      <c r="J31" s="8"/>
      <c r="K31" s="10"/>
      <c r="L31" s="54"/>
      <c r="M31" s="9" t="e">
        <f>HLOOKUP(Introduction!$G$4,nametranslations,123,FALSE)</f>
        <v>#N/A</v>
      </c>
      <c r="N31" s="24"/>
      <c r="O31" s="24"/>
      <c r="P31" s="24"/>
      <c r="Q31" s="24"/>
      <c r="R31" s="24"/>
      <c r="S31" s="43"/>
      <c r="T31" s="8"/>
      <c r="U31" s="10"/>
      <c r="V31" s="54"/>
      <c r="W31" s="9" t="e">
        <f>HLOOKUP(Introduction!$G$4,nametranslations,123,FALSE)</f>
        <v>#N/A</v>
      </c>
      <c r="X31" s="24"/>
      <c r="Y31" s="24"/>
      <c r="Z31" s="24"/>
      <c r="AA31" s="24"/>
      <c r="AB31" s="24"/>
      <c r="AC31" s="43"/>
      <c r="AD31" s="8"/>
      <c r="AE31" s="10"/>
      <c r="AF31" s="54"/>
      <c r="AG31" s="9" t="e">
        <f>HLOOKUP(Introduction!$G$4,nametranslations,123,FALSE)</f>
        <v>#N/A</v>
      </c>
      <c r="AH31" s="24"/>
      <c r="AI31" s="24"/>
      <c r="AJ31" s="24"/>
      <c r="AK31" s="24"/>
      <c r="AL31" s="24"/>
      <c r="AM31" s="43"/>
      <c r="AN31" s="8"/>
      <c r="AO31" s="10"/>
    </row>
    <row r="32" spans="1:212" ht="16.5" customHeight="1" x14ac:dyDescent="0.3">
      <c r="A32" s="172" t="str">
        <f ca="1">IF(ISBLANK('Data Summary'!A34),"",'Data Summary'!A34)</f>
        <v/>
      </c>
      <c r="B32" s="54"/>
      <c r="C32" s="9" t="e">
        <f>HLOOKUP(Introduction!$G$4,nametranslations,114,FALSE)</f>
        <v>#N/A</v>
      </c>
      <c r="D32" s="24" t="s">
        <v>142</v>
      </c>
      <c r="E32" s="24"/>
      <c r="F32" s="24"/>
      <c r="G32" s="24"/>
      <c r="H32" s="24" t="s">
        <v>142</v>
      </c>
      <c r="I32" s="43" t="s">
        <v>142</v>
      </c>
      <c r="J32" s="8"/>
      <c r="K32" s="10"/>
      <c r="L32" s="54"/>
      <c r="M32" s="9" t="e">
        <f>HLOOKUP(Introduction!$G$4,nametranslations,114,FALSE)</f>
        <v>#N/A</v>
      </c>
      <c r="N32" s="24" t="s">
        <v>142</v>
      </c>
      <c r="O32" s="24"/>
      <c r="P32" s="24"/>
      <c r="Q32" s="24"/>
      <c r="R32" s="24" t="s">
        <v>142</v>
      </c>
      <c r="S32" s="43" t="s">
        <v>142</v>
      </c>
      <c r="T32" s="8"/>
      <c r="U32" s="10"/>
      <c r="V32" s="54"/>
      <c r="W32" s="9" t="e">
        <f>HLOOKUP(Introduction!$G$4,nametranslations,114,FALSE)</f>
        <v>#N/A</v>
      </c>
      <c r="X32" s="24" t="s">
        <v>142</v>
      </c>
      <c r="Y32" s="24"/>
      <c r="Z32" s="24"/>
      <c r="AA32" s="24"/>
      <c r="AB32" s="24" t="s">
        <v>142</v>
      </c>
      <c r="AC32" s="43" t="s">
        <v>142</v>
      </c>
      <c r="AD32" s="8"/>
      <c r="AE32" s="10"/>
      <c r="AF32" s="54"/>
      <c r="AG32" s="9" t="e">
        <f>HLOOKUP(Introduction!$G$4,nametranslations,114,FALSE)</f>
        <v>#N/A</v>
      </c>
      <c r="AH32" s="24" t="s">
        <v>142</v>
      </c>
      <c r="AI32" s="24"/>
      <c r="AJ32" s="24"/>
      <c r="AK32" s="24"/>
      <c r="AL32" s="24" t="s">
        <v>142</v>
      </c>
      <c r="AM32" s="43" t="s">
        <v>142</v>
      </c>
      <c r="AN32" s="8"/>
      <c r="AO32" s="10"/>
    </row>
    <row r="33" spans="1:41" ht="16.5" customHeight="1" x14ac:dyDescent="0.3">
      <c r="A33" s="172" t="str">
        <f ca="1">IF(ISBLANK('Data Summary'!A35),"",'Data Summary'!A35)</f>
        <v/>
      </c>
      <c r="B33" s="55"/>
      <c r="C33" s="9" t="e">
        <f>HLOOKUP(Introduction!$G$4,nametranslations,115,FALSE)</f>
        <v>#N/A</v>
      </c>
      <c r="D33" s="29"/>
      <c r="E33" s="7"/>
      <c r="F33" s="7"/>
      <c r="G33" s="30"/>
      <c r="H33" s="31"/>
      <c r="I33" s="32"/>
      <c r="J33" s="8"/>
      <c r="K33" s="10"/>
      <c r="L33" s="55"/>
      <c r="M33" s="9" t="e">
        <f>HLOOKUP(Introduction!$G$4,nametranslations,115,FALSE)</f>
        <v>#N/A</v>
      </c>
      <c r="N33" s="29"/>
      <c r="O33" s="7"/>
      <c r="P33" s="7"/>
      <c r="Q33" s="30"/>
      <c r="R33" s="31"/>
      <c r="S33" s="32"/>
      <c r="T33" s="8"/>
      <c r="U33" s="10"/>
      <c r="V33" s="55"/>
      <c r="W33" s="9" t="e">
        <f>HLOOKUP(Introduction!$G$4,nametranslations,115,FALSE)</f>
        <v>#N/A</v>
      </c>
      <c r="X33" s="29"/>
      <c r="Y33" s="7"/>
      <c r="Z33" s="7"/>
      <c r="AA33" s="30"/>
      <c r="AB33" s="31"/>
      <c r="AC33" s="32"/>
      <c r="AD33" s="8"/>
      <c r="AE33" s="10"/>
      <c r="AF33" s="55"/>
      <c r="AG33" s="9" t="e">
        <f>HLOOKUP(Introduction!$G$4,nametranslations,115,FALSE)</f>
        <v>#N/A</v>
      </c>
      <c r="AH33" s="29"/>
      <c r="AI33" s="7"/>
      <c r="AJ33" s="7"/>
      <c r="AK33" s="30"/>
      <c r="AL33" s="31"/>
      <c r="AM33" s="32"/>
      <c r="AN33" s="8"/>
      <c r="AO33" s="10"/>
    </row>
    <row r="34" spans="1:41" ht="16.5" customHeight="1" thickBot="1" x14ac:dyDescent="0.35">
      <c r="A34" s="172" t="str">
        <f ca="1">IF(ISBLANK('Data Summary'!A36),"",'Data Summary'!A36)</f>
        <v/>
      </c>
      <c r="B34" s="56"/>
      <c r="C34" s="20" t="e">
        <f>HLOOKUP(Introduction!$G$4,nametranslations,116,FALSE)</f>
        <v>#N/A</v>
      </c>
      <c r="D34" s="34"/>
      <c r="E34" s="34"/>
      <c r="F34" s="34"/>
      <c r="G34" s="34"/>
      <c r="H34" s="34"/>
      <c r="I34" s="38"/>
      <c r="J34" s="17"/>
      <c r="K34" s="12"/>
      <c r="L34" s="56"/>
      <c r="M34" s="20" t="e">
        <f>HLOOKUP(Introduction!$G$4,nametranslations,116,FALSE)</f>
        <v>#N/A</v>
      </c>
      <c r="N34" s="34"/>
      <c r="O34" s="34"/>
      <c r="P34" s="34"/>
      <c r="Q34" s="34"/>
      <c r="R34" s="34"/>
      <c r="S34" s="38"/>
      <c r="T34" s="17"/>
      <c r="U34" s="12"/>
      <c r="V34" s="56"/>
      <c r="W34" s="20" t="e">
        <f>HLOOKUP(Introduction!$G$4,nametranslations,116,FALSE)</f>
        <v>#N/A</v>
      </c>
      <c r="X34" s="34"/>
      <c r="Y34" s="34"/>
      <c r="Z34" s="34"/>
      <c r="AA34" s="34"/>
      <c r="AB34" s="34"/>
      <c r="AC34" s="38"/>
      <c r="AD34" s="17"/>
      <c r="AE34" s="12"/>
      <c r="AF34" s="56"/>
      <c r="AG34" s="20" t="e">
        <f>HLOOKUP(Introduction!$G$4,nametranslations,116,FALSE)</f>
        <v>#N/A</v>
      </c>
      <c r="AH34" s="34"/>
      <c r="AI34" s="34"/>
      <c r="AJ34" s="34"/>
      <c r="AK34" s="34"/>
      <c r="AL34" s="34"/>
      <c r="AM34" s="38"/>
      <c r="AN34" s="17"/>
      <c r="AO34" s="12"/>
    </row>
    <row r="35" spans="1:41" x14ac:dyDescent="0.3">
      <c r="A35" s="172" t="str">
        <f ca="1">IF(ISBLANK('Data Summary'!A37),"",'Data Summary'!A37)</f>
        <v/>
      </c>
    </row>
    <row r="36" spans="1:41" x14ac:dyDescent="0.3">
      <c r="A36" s="172" t="str">
        <f ca="1">IF(ISBLANK('Data Summary'!A38),"",'Data Summary'!A38)</f>
        <v/>
      </c>
    </row>
    <row r="37" spans="1:41" x14ac:dyDescent="0.3">
      <c r="A37" s="172" t="str">
        <f ca="1">IF(ISBLANK('Data Summary'!A39),"",'Data Summary'!A39)</f>
        <v/>
      </c>
    </row>
    <row r="38" spans="1:41" x14ac:dyDescent="0.3">
      <c r="A38" s="172" t="str">
        <f ca="1">IF(ISBLANK('Data Summary'!A40),"",'Data Summary'!A40)</f>
        <v/>
      </c>
    </row>
    <row r="39" spans="1:41" x14ac:dyDescent="0.3">
      <c r="A39" s="172" t="str">
        <f ca="1">IF(ISBLANK('Data Summary'!A41),"",'Data Summary'!A41)</f>
        <v/>
      </c>
    </row>
    <row r="40" spans="1:41" x14ac:dyDescent="0.3">
      <c r="A40" s="172" t="str">
        <f ca="1">IF(ISBLANK('Data Summary'!A42),"",'Data Summary'!A42)</f>
        <v/>
      </c>
    </row>
    <row r="41" spans="1:41" x14ac:dyDescent="0.3">
      <c r="A41" s="172" t="str">
        <f ca="1">IF(ISBLANK('Data Summary'!A43),"",'Data Summary'!A43)</f>
        <v/>
      </c>
    </row>
    <row r="42" spans="1:41" x14ac:dyDescent="0.3">
      <c r="A42" s="172" t="str">
        <f ca="1">IF(ISBLANK('Data Summary'!A44),"",'Data Summary'!A44)</f>
        <v/>
      </c>
    </row>
    <row r="43" spans="1:41" x14ac:dyDescent="0.3">
      <c r="A43" s="172" t="str">
        <f ca="1">IF(ISBLANK('Data Summary'!A45),"",'Data Summary'!A45)</f>
        <v/>
      </c>
    </row>
    <row r="44" spans="1:41" x14ac:dyDescent="0.3">
      <c r="A44" s="172" t="str">
        <f ca="1">IF(ISBLANK('Data Summary'!A46),"",'Data Summary'!A46)</f>
        <v/>
      </c>
    </row>
    <row r="45" spans="1:41" x14ac:dyDescent="0.3">
      <c r="A45" s="172" t="str">
        <f ca="1">IF(ISBLANK('Data Summary'!A47),"",'Data Summary'!A47)</f>
        <v/>
      </c>
    </row>
    <row r="46" spans="1:41" x14ac:dyDescent="0.3">
      <c r="A46" s="172" t="str">
        <f ca="1">IF(ISBLANK('Data Summary'!A48),"",'Data Summary'!A48)</f>
        <v/>
      </c>
    </row>
    <row r="47" spans="1:41" x14ac:dyDescent="0.3">
      <c r="A47" s="172" t="str">
        <f ca="1">IF(ISBLANK('Data Summary'!A49),"",'Data Summary'!A49)</f>
        <v/>
      </c>
    </row>
    <row r="48" spans="1:4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row r="638" spans="1:1" x14ac:dyDescent="0.3">
      <c r="A638" s="170"/>
    </row>
    <row r="639" spans="1:1" x14ac:dyDescent="0.3">
      <c r="A639" s="170"/>
    </row>
    <row r="640" spans="1:1" x14ac:dyDescent="0.3">
      <c r="A640" s="170"/>
    </row>
  </sheetData>
  <mergeCells count="5">
    <mergeCell ref="C27:I27"/>
    <mergeCell ref="AG27:AM27"/>
    <mergeCell ref="M27:S27"/>
    <mergeCell ref="A2:A3"/>
    <mergeCell ref="W27:AC27"/>
  </mergeCells>
  <hyperlinks>
    <hyperlink ref="A4" location="myrangeS0" display="myrangeS0" xr:uid="{99D9F388-317A-441D-95DE-25CF1FE9BA43}"/>
    <hyperlink ref="A5" location="myrangeS1" display="myrangeS1" xr:uid="{FDD6D66A-5A77-4796-8065-6316D288BF44}"/>
    <hyperlink ref="A6" location="myrangeS2" display="myrangeS2" xr:uid="{CA8A5EB9-99E4-4DF9-9253-3658572A209D}"/>
    <hyperlink ref="A7" location="myrangeS3" display="myrangeS3" xr:uid="{83B09307-9387-4790-AB2B-F695F18ACD00}"/>
    <hyperlink ref="A8" location="myrangeS4" display="myrangeS4" xr:uid="{D620B0BE-A25C-44C1-A279-F9E8F97983B9}"/>
    <hyperlink ref="A9" location="myrangeS5" display="myrangeS5" xr:uid="{90D5BFE5-7563-40DB-B13C-05DB18032A04}"/>
    <hyperlink ref="A10" location="myrangeS6" display="myrangeS6" xr:uid="{64CE2E89-540C-474D-A679-24AC8BD7E448}"/>
    <hyperlink ref="A11" location="myrangeS7" display="myrangeS7" xr:uid="{C3E2700C-53FF-4BFD-B0C4-CB5CDF93ACD0}"/>
    <hyperlink ref="A12" location="myrangeS8" display="myrangeS8" xr:uid="{3F4E8F0E-918C-4657-AC4F-28A9C92FE6E0}"/>
    <hyperlink ref="A13" location="myrangeS9" display="myrangeS9" xr:uid="{45B11576-A980-46BF-9354-1D9E3FB226A7}"/>
    <hyperlink ref="A14" location="myrangeS10" display="myrangeS10" xr:uid="{35EB6EB7-CBE7-41BA-A5B8-7AED07108C9E}"/>
    <hyperlink ref="A15" location="myrangeS11" display="myrangeS11" xr:uid="{0B6CE3C4-30E8-4D8D-8C76-E799B41D5DBC}"/>
    <hyperlink ref="A16" location="myrangeS12" display="myrangeS12" xr:uid="{99E87224-3248-4435-89E9-341B741D59D7}"/>
    <hyperlink ref="A17" location="myrangeS13" display="myrangeS13" xr:uid="{C7E875D6-A0E0-4D44-B7ED-AC3850979E8E}"/>
    <hyperlink ref="A18" location="myrangeS14" display="myrangeS14" xr:uid="{44E8CF48-5701-41CC-B4AA-1D21DEA31E62}"/>
    <hyperlink ref="A19" location="myrangeS15" display="myrangeS15" xr:uid="{BE6DD64B-C20F-4E77-B5A7-BA1B390A2A09}"/>
    <hyperlink ref="A20" location="myrangeS16" display="myrangeS16" xr:uid="{4244EF97-DC0C-4C2A-A9E2-CE28526D7642}"/>
    <hyperlink ref="A21" location="myrangeS17" display="myrangeS17" xr:uid="{4A29330E-0077-4D61-896F-390E37FAFA97}"/>
    <hyperlink ref="A22" location="myrangeS18" display="myrangeS18" xr:uid="{51393115-54F2-47C2-880A-3BCE24D8B624}"/>
    <hyperlink ref="A23" location="myrangeS19" display="myrangeS19" xr:uid="{4D5E662D-B5B8-4CFC-92E6-5AEC671DAC08}"/>
    <hyperlink ref="A24" location="myrangeS20" display="myrangeS20" xr:uid="{C98A1563-556E-4EEA-A548-77B5BC26B3F4}"/>
    <hyperlink ref="A25" location="myrangeS21" display="myrangeS21" xr:uid="{F36D2BC6-592E-48BD-BCF3-FFAB79D11FF0}"/>
    <hyperlink ref="A26" location="myrangeS22" display="myrangeS22" xr:uid="{1C2B628E-E4FB-42B9-949F-2CCEE7190CC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1" t="e">
        <f>HLOOKUP(Introduction!$G$4,nametranslations,124,FALSE)</f>
        <v>#N/A</v>
      </c>
      <c r="C1" s="169" t="s">
        <v>183</v>
      </c>
      <c r="D1" s="146" t="e">
        <f>+Introduction!$C$7</f>
        <v>#N/A</v>
      </c>
      <c r="E1" s="146"/>
      <c r="F1" s="146"/>
      <c r="G1" s="146"/>
      <c r="H1" s="146"/>
      <c r="I1" s="155"/>
      <c r="J1" s="138"/>
      <c r="K1" s="138"/>
      <c r="L1" s="591" t="e">
        <f>HLOOKUP(Introduction!$G$4,nametranslations,124,FALSE)</f>
        <v>#N/A</v>
      </c>
      <c r="M1" s="169">
        <v>2020</v>
      </c>
      <c r="N1" s="146" t="e">
        <f>+Introduction!$C$7</f>
        <v>#N/A</v>
      </c>
      <c r="O1" s="146"/>
      <c r="P1" s="146"/>
      <c r="Q1" s="146"/>
      <c r="R1" s="146"/>
      <c r="S1" s="155"/>
      <c r="T1" s="138"/>
      <c r="U1" s="138"/>
      <c r="V1" s="591" t="e">
        <f>HLOOKUP(Introduction!$G$4,nametranslations,124,FALSE)</f>
        <v>#N/A</v>
      </c>
      <c r="W1" s="169">
        <v>2023</v>
      </c>
      <c r="X1" s="146" t="e">
        <f>+Introduction!$C$7</f>
        <v>#N/A</v>
      </c>
      <c r="Y1" s="146"/>
      <c r="Z1" s="146"/>
      <c r="AA1" s="146"/>
      <c r="AB1" s="146"/>
      <c r="AC1" s="155"/>
      <c r="AD1" s="138"/>
      <c r="AE1" s="138"/>
      <c r="AF1" s="591" t="e">
        <f>HLOOKUP(Introduction!$G$4,nametranslations,124,FALSE)</f>
        <v>#N/A</v>
      </c>
      <c r="AG1" s="169">
        <v>2024</v>
      </c>
      <c r="AH1" s="146" t="e">
        <f>+Introduction!$C$7</f>
        <v>#N/A</v>
      </c>
      <c r="AI1" s="146"/>
      <c r="AJ1" s="146"/>
      <c r="AK1" s="146"/>
      <c r="AL1" s="146"/>
      <c r="AM1" s="155"/>
      <c r="AN1" s="138"/>
      <c r="AO1" s="138"/>
    </row>
    <row r="2" spans="1:212" s="140" customFormat="1" ht="30" customHeight="1" x14ac:dyDescent="0.3">
      <c r="A2" s="334" t="s">
        <v>200</v>
      </c>
      <c r="B2" s="147" t="s">
        <v>182</v>
      </c>
      <c r="C2" s="136" t="s">
        <v>149</v>
      </c>
      <c r="D2" s="136" t="s">
        <v>148</v>
      </c>
      <c r="E2" s="148"/>
      <c r="F2" s="148"/>
      <c r="G2" s="148"/>
      <c r="H2" s="148"/>
      <c r="I2" s="156"/>
      <c r="J2" s="141" t="s">
        <v>184</v>
      </c>
      <c r="K2" s="141"/>
      <c r="L2" s="147" t="s">
        <v>198</v>
      </c>
      <c r="M2" s="136" t="s">
        <v>149</v>
      </c>
      <c r="N2" s="136" t="s">
        <v>148</v>
      </c>
      <c r="O2" s="148"/>
      <c r="P2" s="148"/>
      <c r="Q2" s="148"/>
      <c r="R2" s="148"/>
      <c r="S2" s="156"/>
      <c r="T2" s="141" t="s">
        <v>184</v>
      </c>
      <c r="U2" s="141"/>
      <c r="V2" s="147" t="s">
        <v>214</v>
      </c>
      <c r="W2" s="136" t="s">
        <v>149</v>
      </c>
      <c r="X2" s="136" t="s">
        <v>148</v>
      </c>
      <c r="Y2" s="148"/>
      <c r="Z2" s="148"/>
      <c r="AA2" s="148"/>
      <c r="AB2" s="148"/>
      <c r="AC2" s="156"/>
      <c r="AD2" s="141" t="s">
        <v>184</v>
      </c>
      <c r="AE2" s="141"/>
      <c r="AF2" s="147" t="s">
        <v>215</v>
      </c>
      <c r="AG2" s="136" t="s">
        <v>149</v>
      </c>
      <c r="AH2" s="136" t="s">
        <v>148</v>
      </c>
      <c r="AI2" s="148"/>
      <c r="AJ2" s="148"/>
      <c r="AK2" s="148"/>
      <c r="AL2" s="148"/>
      <c r="AM2" s="156"/>
      <c r="AN2" s="141" t="s">
        <v>184</v>
      </c>
      <c r="AO2" s="141"/>
    </row>
    <row r="3" spans="1:212" s="118" customFormat="1" ht="18" customHeight="1" x14ac:dyDescent="0.3">
      <c r="A3" s="334"/>
      <c r="B3" s="163" t="e">
        <f>HLOOKUP(Introduction!$G$4,nametranslations,152,FALSE)</f>
        <v>#N/A</v>
      </c>
      <c r="C3" s="164" t="e">
        <f>HLOOKUP(Introduction!$G$4,nametranslations,102,FALSE)</f>
        <v>#N/A</v>
      </c>
      <c r="D3" s="165" t="e">
        <f>HLOOKUP(Introduction!$G$4,nametranslations,24,FALSE)</f>
        <v>#N/A</v>
      </c>
      <c r="E3" s="165" t="e">
        <f>HLOOKUP(Introduction!$G$4,nametranslations,26,FALSE)</f>
        <v>#N/A</v>
      </c>
      <c r="F3" s="165" t="e">
        <f>HLOOKUP(Introduction!$G$4,nametranslations,25,FALSE)</f>
        <v>#N/A</v>
      </c>
      <c r="G3" s="165" t="e">
        <f>HLOOKUP(Introduction!$G$4,nametranslations,27,FALSE)</f>
        <v>#N/A</v>
      </c>
      <c r="H3" s="165" t="e">
        <f>HLOOKUP(Introduction!$G$4,nametranslations,28,FALSE)</f>
        <v>#N/A</v>
      </c>
      <c r="I3" s="166" t="e">
        <f>HLOOKUP(Introduction!$G$4,nametranslations,29,FALSE)</f>
        <v>#N/A</v>
      </c>
      <c r="J3" s="116"/>
      <c r="K3" s="116"/>
      <c r="L3" s="163" t="e">
        <f>HLOOKUP(Introduction!$G$4,nametranslations,152,FALSE)</f>
        <v>#N/A</v>
      </c>
      <c r="M3" s="164" t="e">
        <f>HLOOKUP(Introduction!$G$4,nametranslations,102,FALSE)</f>
        <v>#N/A</v>
      </c>
      <c r="N3" s="165" t="e">
        <f>HLOOKUP(Introduction!$G$4,nametranslations,24,FALSE)</f>
        <v>#N/A</v>
      </c>
      <c r="O3" s="165" t="e">
        <f>HLOOKUP(Introduction!$G$4,nametranslations,26,FALSE)</f>
        <v>#N/A</v>
      </c>
      <c r="P3" s="165" t="e">
        <f>HLOOKUP(Introduction!$G$4,nametranslations,25,FALSE)</f>
        <v>#N/A</v>
      </c>
      <c r="Q3" s="165" t="e">
        <f>HLOOKUP(Introduction!$G$4,nametranslations,27,FALSE)</f>
        <v>#N/A</v>
      </c>
      <c r="R3" s="165" t="e">
        <f>HLOOKUP(Introduction!$G$4,nametranslations,28,FALSE)</f>
        <v>#N/A</v>
      </c>
      <c r="S3" s="166" t="e">
        <f>HLOOKUP(Introduction!$G$4,nametranslations,29,FALSE)</f>
        <v>#N/A</v>
      </c>
      <c r="T3" s="116"/>
      <c r="U3" s="116"/>
      <c r="V3" s="163" t="e">
        <f>HLOOKUP(Introduction!$G$4,nametranslations,152,FALSE)</f>
        <v>#N/A</v>
      </c>
      <c r="W3" s="164" t="e">
        <f>HLOOKUP(Introduction!$G$4,nametranslations,102,FALSE)</f>
        <v>#N/A</v>
      </c>
      <c r="X3" s="165" t="e">
        <f>HLOOKUP(Introduction!$G$4,nametranslations,24,FALSE)</f>
        <v>#N/A</v>
      </c>
      <c r="Y3" s="165" t="e">
        <f>HLOOKUP(Introduction!$G$4,nametranslations,26,FALSE)</f>
        <v>#N/A</v>
      </c>
      <c r="Z3" s="165" t="e">
        <f>HLOOKUP(Introduction!$G$4,nametranslations,25,FALSE)</f>
        <v>#N/A</v>
      </c>
      <c r="AA3" s="165" t="e">
        <f>HLOOKUP(Introduction!$G$4,nametranslations,27,FALSE)</f>
        <v>#N/A</v>
      </c>
      <c r="AB3" s="165" t="e">
        <f>HLOOKUP(Introduction!$G$4,nametranslations,28,FALSE)</f>
        <v>#N/A</v>
      </c>
      <c r="AC3" s="166" t="e">
        <f>HLOOKUP(Introduction!$G$4,nametranslations,29,FALSE)</f>
        <v>#N/A</v>
      </c>
      <c r="AD3" s="116"/>
      <c r="AE3" s="116"/>
      <c r="AF3" s="163" t="e">
        <f>HLOOKUP(Introduction!$G$4,nametranslations,152,FALSE)</f>
        <v>#N/A</v>
      </c>
      <c r="AG3" s="164" t="e">
        <f>HLOOKUP(Introduction!$G$4,nametranslations,102,FALSE)</f>
        <v>#N/A</v>
      </c>
      <c r="AH3" s="165" t="e">
        <f>HLOOKUP(Introduction!$G$4,nametranslations,24,FALSE)</f>
        <v>#N/A</v>
      </c>
      <c r="AI3" s="165" t="e">
        <f>HLOOKUP(Introduction!$G$4,nametranslations,26,FALSE)</f>
        <v>#N/A</v>
      </c>
      <c r="AJ3" s="165" t="e">
        <f>HLOOKUP(Introduction!$G$4,nametranslations,25,FALSE)</f>
        <v>#N/A</v>
      </c>
      <c r="AK3" s="165" t="e">
        <f>HLOOKUP(Introduction!$G$4,nametranslations,27,FALSE)</f>
        <v>#N/A</v>
      </c>
      <c r="AL3" s="165" t="e">
        <f>HLOOKUP(Introduction!$G$4,nametranslations,28,FALSE)</f>
        <v>#N/A</v>
      </c>
      <c r="AM3" s="166" t="e">
        <f>HLOOKUP(Introduction!$G$4,nametranslations,29,FALSE)</f>
        <v>#N/A</v>
      </c>
      <c r="AN3" s="116"/>
      <c r="AO3" s="116"/>
      <c r="AP3" s="117"/>
      <c r="AZ3" s="117"/>
      <c r="BJ3" s="117"/>
      <c r="BT3" s="117"/>
      <c r="CD3" s="117"/>
      <c r="CN3" s="117"/>
      <c r="CX3" s="117"/>
      <c r="DH3" s="117"/>
      <c r="DR3" s="117"/>
      <c r="EB3" s="117"/>
      <c r="EL3" s="117"/>
      <c r="EV3" s="117"/>
      <c r="FF3" s="117"/>
      <c r="FP3" s="117"/>
      <c r="FZ3" s="117"/>
      <c r="GJ3" s="117"/>
      <c r="GT3" s="117"/>
      <c r="HD3" s="117"/>
    </row>
    <row r="4" spans="1:212" s="2" customFormat="1" x14ac:dyDescent="0.3">
      <c r="A4" s="612" t="str">
        <f>IF(ISBLANK('Data Summary'!A6),"",'Data Summary'!A6)</f>
        <v>CYM_2018_UIS</v>
      </c>
      <c r="B4" s="60"/>
      <c r="C4" s="39" t="e">
        <f>HLOOKUP(Introduction!$G$4,nametranslations,118,FALSE)</f>
        <v>#N/A</v>
      </c>
      <c r="D4" s="63">
        <v>0</v>
      </c>
      <c r="E4" s="63"/>
      <c r="F4" s="63"/>
      <c r="G4" s="63"/>
      <c r="H4" s="63">
        <v>0</v>
      </c>
      <c r="I4" s="18">
        <v>0</v>
      </c>
      <c r="J4" s="16"/>
      <c r="K4" s="16"/>
      <c r="L4" s="60"/>
      <c r="M4" s="39" t="e">
        <f>HLOOKUP(Introduction!$G$4,nametranslations,118,FALSE)</f>
        <v>#N/A</v>
      </c>
      <c r="N4" s="63">
        <v>0</v>
      </c>
      <c r="O4" s="63"/>
      <c r="P4" s="63"/>
      <c r="Q4" s="63"/>
      <c r="R4" s="63">
        <v>0</v>
      </c>
      <c r="S4" s="18">
        <v>0</v>
      </c>
      <c r="T4" s="16"/>
      <c r="U4" s="16"/>
      <c r="V4" s="60"/>
      <c r="W4" s="39" t="e">
        <f>HLOOKUP(Introduction!$G$4,nametranslations,118,FALSE)</f>
        <v>#N/A</v>
      </c>
      <c r="X4" s="63">
        <v>0</v>
      </c>
      <c r="Y4" s="63"/>
      <c r="Z4" s="63"/>
      <c r="AA4" s="63"/>
      <c r="AB4" s="63">
        <v>0</v>
      </c>
      <c r="AC4" s="18">
        <v>0</v>
      </c>
      <c r="AD4" s="16"/>
      <c r="AE4" s="16"/>
      <c r="AF4" s="60"/>
      <c r="AG4" s="39" t="e">
        <f>HLOOKUP(Introduction!$G$4,nametranslations,118,FALSE)</f>
        <v>#N/A</v>
      </c>
      <c r="AH4" s="63">
        <v>0</v>
      </c>
      <c r="AI4" s="63"/>
      <c r="AJ4" s="63"/>
      <c r="AK4" s="63"/>
      <c r="AL4" s="63">
        <v>0</v>
      </c>
      <c r="AM4" s="18">
        <v>0</v>
      </c>
      <c r="AN4" s="16"/>
      <c r="AO4" s="16"/>
      <c r="AP4" s="58"/>
      <c r="AZ4" s="58"/>
      <c r="BJ4" s="58"/>
      <c r="BT4" s="58"/>
      <c r="CD4" s="58"/>
      <c r="CN4" s="58"/>
      <c r="CX4" s="58"/>
      <c r="DH4" s="58"/>
      <c r="DR4" s="58"/>
      <c r="EB4" s="58"/>
      <c r="EL4" s="58"/>
      <c r="EV4" s="58"/>
      <c r="FF4" s="58"/>
      <c r="FP4" s="58"/>
      <c r="FZ4" s="58"/>
      <c r="GJ4" s="58"/>
      <c r="GT4" s="58"/>
      <c r="HD4" s="58"/>
    </row>
    <row r="5" spans="1:212" s="2" customFormat="1" x14ac:dyDescent="0.3">
      <c r="A5" s="612" t="str">
        <f ca="1">IF(ISBLANK('Data Summary'!A7),"",'Data Summary'!A7)</f>
        <v>CYM_2020_UIS</v>
      </c>
      <c r="B5" s="51"/>
      <c r="C5" s="39" t="e">
        <f>HLOOKUP(Introduction!$G$4,nametranslations,74,FALSE)</f>
        <v>#N/A</v>
      </c>
      <c r="D5" s="64">
        <v>100</v>
      </c>
      <c r="E5" s="63"/>
      <c r="F5" s="63"/>
      <c r="G5" s="63"/>
      <c r="H5" s="63">
        <v>100</v>
      </c>
      <c r="I5" s="18">
        <v>100</v>
      </c>
      <c r="J5" s="16"/>
      <c r="K5" s="16"/>
      <c r="L5" s="51"/>
      <c r="M5" s="39" t="e">
        <f>HLOOKUP(Introduction!$G$4,nametranslations,74,FALSE)</f>
        <v>#N/A</v>
      </c>
      <c r="N5" s="64">
        <v>100</v>
      </c>
      <c r="O5" s="63"/>
      <c r="P5" s="63"/>
      <c r="Q5" s="63"/>
      <c r="R5" s="63">
        <v>100</v>
      </c>
      <c r="S5" s="18">
        <v>100</v>
      </c>
      <c r="T5" s="16"/>
      <c r="U5" s="16"/>
      <c r="V5" s="51"/>
      <c r="W5" s="39" t="e">
        <f>HLOOKUP(Introduction!$G$4,nametranslations,74,FALSE)</f>
        <v>#N/A</v>
      </c>
      <c r="X5" s="64">
        <v>100</v>
      </c>
      <c r="Y5" s="63"/>
      <c r="Z5" s="63"/>
      <c r="AA5" s="63"/>
      <c r="AB5" s="63">
        <v>100</v>
      </c>
      <c r="AC5" s="18">
        <v>100</v>
      </c>
      <c r="AD5" s="16"/>
      <c r="AE5" s="16"/>
      <c r="AF5" s="51"/>
      <c r="AG5" s="39" t="e">
        <f>HLOOKUP(Introduction!$G$4,nametranslations,74,FALSE)</f>
        <v>#N/A</v>
      </c>
      <c r="AH5" s="64">
        <v>100</v>
      </c>
      <c r="AI5" s="63"/>
      <c r="AJ5" s="63"/>
      <c r="AK5" s="63"/>
      <c r="AL5" s="63">
        <v>100</v>
      </c>
      <c r="AM5" s="18">
        <v>100</v>
      </c>
      <c r="AN5" s="16"/>
      <c r="AO5" s="16"/>
      <c r="AP5" s="58"/>
      <c r="AZ5" s="58"/>
      <c r="BJ5" s="58"/>
      <c r="BT5" s="58"/>
      <c r="CD5" s="58"/>
      <c r="CN5" s="58"/>
      <c r="CX5" s="58"/>
      <c r="DH5" s="58"/>
      <c r="DR5" s="58"/>
      <c r="EB5" s="58"/>
      <c r="EL5" s="58"/>
      <c r="EV5" s="58"/>
      <c r="FF5" s="58"/>
      <c r="FP5" s="58"/>
      <c r="FZ5" s="58"/>
      <c r="GJ5" s="58"/>
      <c r="GT5" s="58"/>
      <c r="HD5" s="58"/>
    </row>
    <row r="6" spans="1:212" s="2" customFormat="1" ht="15.6" customHeight="1" x14ac:dyDescent="0.3">
      <c r="A6" s="612" t="str">
        <f ca="1">IF(ISBLANK('Data Summary'!A8),"",'Data Summary'!A8)</f>
        <v>CYM_2023_UIS</v>
      </c>
      <c r="B6" s="60"/>
      <c r="C6" s="40" t="e">
        <f>HLOOKUP(Introduction!$G$4,nametranslations,125,FALSE)</f>
        <v>#N/A</v>
      </c>
      <c r="D6" s="64">
        <v>100</v>
      </c>
      <c r="E6" s="63"/>
      <c r="F6" s="63"/>
      <c r="G6" s="63"/>
      <c r="H6" s="63">
        <v>100</v>
      </c>
      <c r="I6" s="18">
        <v>100</v>
      </c>
      <c r="J6" s="16"/>
      <c r="K6" s="16"/>
      <c r="L6" s="60"/>
      <c r="M6" s="40" t="e">
        <f>HLOOKUP(Introduction!$G$4,nametranslations,125,FALSE)</f>
        <v>#N/A</v>
      </c>
      <c r="N6" s="64">
        <v>100</v>
      </c>
      <c r="O6" s="63"/>
      <c r="P6" s="63"/>
      <c r="Q6" s="63"/>
      <c r="R6" s="63">
        <v>100</v>
      </c>
      <c r="S6" s="18">
        <v>100</v>
      </c>
      <c r="T6" s="16"/>
      <c r="U6" s="16"/>
      <c r="V6" s="60"/>
      <c r="W6" s="40" t="e">
        <f>HLOOKUP(Introduction!$G$4,nametranslations,125,FALSE)</f>
        <v>#N/A</v>
      </c>
      <c r="X6" s="64">
        <v>100</v>
      </c>
      <c r="Y6" s="63"/>
      <c r="Z6" s="63"/>
      <c r="AA6" s="63"/>
      <c r="AB6" s="63">
        <v>100</v>
      </c>
      <c r="AC6" s="18">
        <v>100</v>
      </c>
      <c r="AD6" s="16"/>
      <c r="AE6" s="16"/>
      <c r="AF6" s="60"/>
      <c r="AG6" s="40" t="e">
        <f>HLOOKUP(Introduction!$G$4,nametranslations,125,FALSE)</f>
        <v>#N/A</v>
      </c>
      <c r="AH6" s="64">
        <v>100</v>
      </c>
      <c r="AI6" s="63"/>
      <c r="AJ6" s="63"/>
      <c r="AK6" s="63"/>
      <c r="AL6" s="63">
        <v>100</v>
      </c>
      <c r="AM6" s="18">
        <v>100</v>
      </c>
      <c r="AN6" s="16"/>
      <c r="AO6" s="16"/>
      <c r="AP6" s="58"/>
      <c r="AZ6" s="58"/>
      <c r="BJ6" s="58"/>
      <c r="BT6" s="58"/>
      <c r="CD6" s="58"/>
      <c r="CN6" s="58"/>
      <c r="CX6" s="58"/>
      <c r="DH6" s="58"/>
      <c r="DR6" s="58"/>
      <c r="EB6" s="58"/>
      <c r="EL6" s="58"/>
      <c r="EV6" s="58"/>
      <c r="FF6" s="58"/>
      <c r="FP6" s="58"/>
      <c r="FZ6" s="58"/>
      <c r="GJ6" s="58"/>
      <c r="GT6" s="58"/>
      <c r="HD6" s="58"/>
    </row>
    <row r="7" spans="1:212" s="2" customFormat="1" x14ac:dyDescent="0.3">
      <c r="A7" s="612" t="str">
        <f ca="1">IF(ISBLANK('Data Summary'!A9),"",'Data Summary'!A9)</f>
        <v>CYM_2024_UIS</v>
      </c>
      <c r="B7" s="51"/>
      <c r="C7" s="40" t="e">
        <f>HLOOKUP(Introduction!$G$4,nametranslations,126,FALSE)</f>
        <v>#N/A</v>
      </c>
      <c r="D7" s="64">
        <v>100</v>
      </c>
      <c r="E7" s="63"/>
      <c r="F7" s="63"/>
      <c r="G7" s="63"/>
      <c r="H7" s="63">
        <v>100</v>
      </c>
      <c r="I7" s="18">
        <v>100</v>
      </c>
      <c r="J7" s="16"/>
      <c r="K7" s="16"/>
      <c r="L7" s="51"/>
      <c r="M7" s="40" t="e">
        <f>HLOOKUP(Introduction!$G$4,nametranslations,126,FALSE)</f>
        <v>#N/A</v>
      </c>
      <c r="N7" s="64">
        <v>100</v>
      </c>
      <c r="O7" s="63"/>
      <c r="P7" s="63"/>
      <c r="Q7" s="63"/>
      <c r="R7" s="63">
        <v>100</v>
      </c>
      <c r="S7" s="18">
        <v>100</v>
      </c>
      <c r="T7" s="16"/>
      <c r="U7" s="16"/>
      <c r="V7" s="51"/>
      <c r="W7" s="40" t="e">
        <f>HLOOKUP(Introduction!$G$4,nametranslations,126,FALSE)</f>
        <v>#N/A</v>
      </c>
      <c r="X7" s="64">
        <v>100</v>
      </c>
      <c r="Y7" s="63"/>
      <c r="Z7" s="63"/>
      <c r="AA7" s="63"/>
      <c r="AB7" s="63">
        <v>100</v>
      </c>
      <c r="AC7" s="18">
        <v>100</v>
      </c>
      <c r="AD7" s="16"/>
      <c r="AE7" s="16"/>
      <c r="AF7" s="51"/>
      <c r="AG7" s="40" t="e">
        <f>HLOOKUP(Introduction!$G$4,nametranslations,126,FALSE)</f>
        <v>#N/A</v>
      </c>
      <c r="AH7" s="64">
        <v>100</v>
      </c>
      <c r="AI7" s="63"/>
      <c r="AJ7" s="63"/>
      <c r="AK7" s="63"/>
      <c r="AL7" s="63">
        <v>100</v>
      </c>
      <c r="AM7" s="18">
        <v>100</v>
      </c>
      <c r="AN7" s="16"/>
      <c r="AO7" s="16"/>
      <c r="AP7" s="58"/>
      <c r="AZ7" s="58"/>
      <c r="BJ7" s="58"/>
      <c r="BT7" s="58"/>
      <c r="CD7" s="58"/>
      <c r="CN7" s="58"/>
      <c r="CX7" s="58"/>
      <c r="DH7" s="58"/>
      <c r="DR7" s="58"/>
      <c r="EB7" s="58"/>
      <c r="EL7" s="58"/>
      <c r="EV7" s="58"/>
      <c r="FF7" s="58"/>
      <c r="FP7" s="58"/>
      <c r="FZ7" s="58"/>
      <c r="GJ7" s="58"/>
      <c r="GT7" s="58"/>
      <c r="HD7" s="58"/>
    </row>
    <row r="8" spans="1:212" s="2" customFormat="1" x14ac:dyDescent="0.3">
      <c r="A8" s="588" t="str">
        <f ca="1">IF(ISBLANK('Data Summary'!A10),"",'Data Summary'!A10)</f>
        <v/>
      </c>
      <c r="B8" s="60"/>
      <c r="C8" s="40" t="e">
        <f>HLOOKUP(Introduction!$G$4,nametranslations,127,FALSE)</f>
        <v>#N/A</v>
      </c>
      <c r="D8" s="64">
        <v>100</v>
      </c>
      <c r="E8" s="63"/>
      <c r="F8" s="63"/>
      <c r="G8" s="63"/>
      <c r="H8" s="63">
        <v>100</v>
      </c>
      <c r="I8" s="18">
        <v>100</v>
      </c>
      <c r="J8" s="16"/>
      <c r="K8" s="16"/>
      <c r="L8" s="60"/>
      <c r="M8" s="40" t="e">
        <f>HLOOKUP(Introduction!$G$4,nametranslations,127,FALSE)</f>
        <v>#N/A</v>
      </c>
      <c r="N8" s="64">
        <v>100</v>
      </c>
      <c r="O8" s="63"/>
      <c r="P8" s="63"/>
      <c r="Q8" s="63"/>
      <c r="R8" s="63">
        <v>100</v>
      </c>
      <c r="S8" s="18">
        <v>100</v>
      </c>
      <c r="T8" s="16"/>
      <c r="U8" s="16"/>
      <c r="V8" s="60"/>
      <c r="W8" s="40" t="e">
        <f>HLOOKUP(Introduction!$G$4,nametranslations,127,FALSE)</f>
        <v>#N/A</v>
      </c>
      <c r="X8" s="64">
        <v>100</v>
      </c>
      <c r="Y8" s="63"/>
      <c r="Z8" s="63"/>
      <c r="AA8" s="63"/>
      <c r="AB8" s="63">
        <v>100</v>
      </c>
      <c r="AC8" s="18">
        <v>100</v>
      </c>
      <c r="AD8" s="16"/>
      <c r="AE8" s="16"/>
      <c r="AF8" s="60"/>
      <c r="AG8" s="40" t="e">
        <f>HLOOKUP(Introduction!$G$4,nametranslations,127,FALSE)</f>
        <v>#N/A</v>
      </c>
      <c r="AH8" s="64">
        <v>100</v>
      </c>
      <c r="AI8" s="63"/>
      <c r="AJ8" s="63"/>
      <c r="AK8" s="63"/>
      <c r="AL8" s="63">
        <v>100</v>
      </c>
      <c r="AM8" s="18">
        <v>100</v>
      </c>
      <c r="AN8" s="16"/>
      <c r="AO8" s="16"/>
      <c r="AP8" s="58"/>
      <c r="AZ8" s="58"/>
      <c r="BJ8" s="58"/>
      <c r="BT8" s="58"/>
      <c r="CD8" s="58"/>
      <c r="CN8" s="58"/>
      <c r="CX8" s="58"/>
      <c r="DH8" s="58"/>
      <c r="DR8" s="58"/>
      <c r="EB8" s="58"/>
      <c r="EL8" s="58"/>
      <c r="EV8" s="58"/>
      <c r="FF8" s="58"/>
      <c r="FP8" s="58"/>
      <c r="FZ8" s="58"/>
      <c r="GJ8" s="58"/>
      <c r="GT8" s="58"/>
      <c r="HD8" s="58"/>
    </row>
    <row r="9" spans="1:212" s="600" customFormat="1" x14ac:dyDescent="0.3">
      <c r="A9" s="608" t="str">
        <f ca="1">IF(ISBLANK('Data Summary'!A11),"",'Data Summary'!A11)</f>
        <v/>
      </c>
      <c r="B9" s="593" t="s">
        <v>152</v>
      </c>
      <c r="C9" s="609" t="e">
        <f>HLOOKUP(Introduction!$G$4,nametranslations,81,FALSE)</f>
        <v>#N/A</v>
      </c>
      <c r="D9" s="601">
        <v>100</v>
      </c>
      <c r="E9" s="596"/>
      <c r="F9" s="596"/>
      <c r="G9" s="596"/>
      <c r="H9" s="596">
        <v>100</v>
      </c>
      <c r="I9" s="597">
        <v>100</v>
      </c>
      <c r="J9" s="598"/>
      <c r="K9" s="598"/>
      <c r="L9" s="593" t="s">
        <v>152</v>
      </c>
      <c r="M9" s="609" t="e">
        <f>HLOOKUP(Introduction!$G$4,nametranslations,81,FALSE)</f>
        <v>#N/A</v>
      </c>
      <c r="N9" s="601">
        <v>100</v>
      </c>
      <c r="O9" s="596"/>
      <c r="P9" s="596"/>
      <c r="Q9" s="596"/>
      <c r="R9" s="596">
        <v>100</v>
      </c>
      <c r="S9" s="597">
        <v>100</v>
      </c>
      <c r="T9" s="598"/>
      <c r="U9" s="598"/>
      <c r="V9" s="593" t="s">
        <v>152</v>
      </c>
      <c r="W9" s="609" t="e">
        <f>HLOOKUP(Introduction!$G$4,nametranslations,81,FALSE)</f>
        <v>#N/A</v>
      </c>
      <c r="X9" s="601">
        <v>100</v>
      </c>
      <c r="Y9" s="596"/>
      <c r="Z9" s="596"/>
      <c r="AA9" s="596"/>
      <c r="AB9" s="596">
        <v>100</v>
      </c>
      <c r="AC9" s="597">
        <v>100</v>
      </c>
      <c r="AD9" s="598"/>
      <c r="AE9" s="598"/>
      <c r="AF9" s="593" t="s">
        <v>152</v>
      </c>
      <c r="AG9" s="609" t="e">
        <f>HLOOKUP(Introduction!$G$4,nametranslations,81,FALSE)</f>
        <v>#N/A</v>
      </c>
      <c r="AH9" s="601">
        <v>100</v>
      </c>
      <c r="AI9" s="596"/>
      <c r="AJ9" s="596"/>
      <c r="AK9" s="596"/>
      <c r="AL9" s="596">
        <v>100</v>
      </c>
      <c r="AM9" s="597">
        <v>100</v>
      </c>
      <c r="AN9" s="598"/>
      <c r="AO9" s="598"/>
      <c r="AP9" s="599"/>
      <c r="AZ9" s="599"/>
      <c r="BJ9" s="599"/>
      <c r="BT9" s="599"/>
      <c r="CD9" s="599"/>
      <c r="CN9" s="599"/>
      <c r="CX9" s="599"/>
      <c r="DH9" s="599"/>
      <c r="DR9" s="599"/>
      <c r="EB9" s="599"/>
      <c r="EL9" s="599"/>
      <c r="EV9" s="599"/>
      <c r="FF9" s="599"/>
      <c r="FP9" s="599"/>
      <c r="FZ9" s="599"/>
      <c r="GJ9" s="599"/>
      <c r="GT9" s="599"/>
      <c r="HD9" s="599"/>
    </row>
    <row r="10" spans="1:212" s="1" customFormat="1" ht="86.55" customHeight="1" x14ac:dyDescent="0.3">
      <c r="A10" s="588" t="str">
        <f ca="1">IF(ISBLANK('Data Summary'!A12),"",'Data Summary'!A12)</f>
        <v/>
      </c>
      <c r="B10" s="54" t="e">
        <f>HLOOKUP(Introduction!$G$4,nametranslations,111,FALSE)</f>
        <v>#N/A</v>
      </c>
      <c r="C10" s="331" t="s">
        <v>181</v>
      </c>
      <c r="D10" s="332"/>
      <c r="E10" s="332"/>
      <c r="F10" s="332"/>
      <c r="G10" s="332"/>
      <c r="H10" s="332"/>
      <c r="I10" s="333"/>
      <c r="J10" s="8"/>
      <c r="K10" s="8"/>
      <c r="L10" s="54" t="e">
        <f>HLOOKUP(Introduction!$G$4,nametranslations,111,FALSE)</f>
        <v>#N/A</v>
      </c>
      <c r="M10" s="331" t="s">
        <v>181</v>
      </c>
      <c r="N10" s="332"/>
      <c r="O10" s="332"/>
      <c r="P10" s="332"/>
      <c r="Q10" s="332"/>
      <c r="R10" s="332"/>
      <c r="S10" s="333"/>
      <c r="T10" s="8"/>
      <c r="U10" s="8"/>
      <c r="V10" s="54" t="e">
        <f>HLOOKUP(Introduction!$G$4,nametranslations,111,FALSE)</f>
        <v>#N/A</v>
      </c>
      <c r="W10" s="331" t="s">
        <v>181</v>
      </c>
      <c r="X10" s="332"/>
      <c r="Y10" s="332"/>
      <c r="Z10" s="332"/>
      <c r="AA10" s="332"/>
      <c r="AB10" s="332"/>
      <c r="AC10" s="333"/>
      <c r="AD10" s="8"/>
      <c r="AE10" s="8"/>
      <c r="AF10" s="54" t="e">
        <f>HLOOKUP(Introduction!$G$4,nametranslations,111,FALSE)</f>
        <v>#N/A</v>
      </c>
      <c r="AG10" s="331" t="s">
        <v>181</v>
      </c>
      <c r="AH10" s="332"/>
      <c r="AI10" s="332"/>
      <c r="AJ10" s="332"/>
      <c r="AK10" s="332"/>
      <c r="AL10" s="332"/>
      <c r="AM10" s="333"/>
      <c r="AN10" s="8"/>
      <c r="AO10" s="8"/>
      <c r="AP10" s="59"/>
      <c r="AZ10" s="59"/>
      <c r="BJ10" s="59"/>
      <c r="BT10" s="59"/>
      <c r="CD10" s="59"/>
      <c r="CN10" s="59"/>
      <c r="CX10" s="59"/>
      <c r="DH10" s="59"/>
      <c r="DR10" s="59"/>
      <c r="EB10" s="59"/>
      <c r="EL10" s="59"/>
      <c r="EV10" s="59"/>
      <c r="FF10" s="59"/>
      <c r="FP10" s="59"/>
      <c r="FZ10" s="59"/>
      <c r="GJ10" s="59"/>
      <c r="GT10" s="59"/>
      <c r="HD10" s="59"/>
    </row>
    <row r="11" spans="1:212" s="1" customFormat="1" ht="15.6" customHeight="1" x14ac:dyDescent="0.3">
      <c r="A11" s="588" t="str">
        <f ca="1">IF(ISBLANK('Data Summary'!A13),"",'Data Summary'!A13)</f>
        <v/>
      </c>
      <c r="B11" s="54"/>
      <c r="C11" s="41" t="e">
        <f>HLOOKUP(Introduction!$G$4,nametranslations,112,FALSE)</f>
        <v>#N/A</v>
      </c>
      <c r="D11" s="69" t="s">
        <v>142</v>
      </c>
      <c r="E11" s="69"/>
      <c r="F11" s="69"/>
      <c r="G11" s="69"/>
      <c r="H11" s="69" t="s">
        <v>142</v>
      </c>
      <c r="I11" s="43" t="s">
        <v>142</v>
      </c>
      <c r="J11" s="8"/>
      <c r="K11" s="8"/>
      <c r="L11" s="54"/>
      <c r="M11" s="41" t="e">
        <f>HLOOKUP(Introduction!$G$4,nametranslations,112,FALSE)</f>
        <v>#N/A</v>
      </c>
      <c r="N11" s="69" t="s">
        <v>142</v>
      </c>
      <c r="O11" s="69"/>
      <c r="P11" s="69"/>
      <c r="Q11" s="69"/>
      <c r="R11" s="69" t="s">
        <v>142</v>
      </c>
      <c r="S11" s="43" t="s">
        <v>142</v>
      </c>
      <c r="T11" s="8"/>
      <c r="U11" s="8"/>
      <c r="V11" s="54"/>
      <c r="W11" s="41" t="e">
        <f>HLOOKUP(Introduction!$G$4,nametranslations,112,FALSE)</f>
        <v>#N/A</v>
      </c>
      <c r="X11" s="69" t="s">
        <v>142</v>
      </c>
      <c r="Y11" s="69"/>
      <c r="Z11" s="69"/>
      <c r="AA11" s="69"/>
      <c r="AB11" s="69" t="s">
        <v>142</v>
      </c>
      <c r="AC11" s="43" t="s">
        <v>142</v>
      </c>
      <c r="AD11" s="8"/>
      <c r="AE11" s="8"/>
      <c r="AF11" s="54"/>
      <c r="AG11" s="41" t="e">
        <f>HLOOKUP(Introduction!$G$4,nametranslations,112,FALSE)</f>
        <v>#N/A</v>
      </c>
      <c r="AH11" s="69" t="s">
        <v>142</v>
      </c>
      <c r="AI11" s="69"/>
      <c r="AJ11" s="69"/>
      <c r="AK11" s="69"/>
      <c r="AL11" s="69" t="s">
        <v>142</v>
      </c>
      <c r="AM11" s="43" t="s">
        <v>142</v>
      </c>
      <c r="AN11" s="8"/>
      <c r="AO11" s="8"/>
      <c r="AP11" s="59"/>
      <c r="AZ11" s="59"/>
      <c r="BJ11" s="59"/>
      <c r="BT11" s="59"/>
      <c r="CD11" s="59"/>
      <c r="CN11" s="59"/>
      <c r="CX11" s="59"/>
      <c r="DH11" s="59"/>
      <c r="DR11" s="59"/>
      <c r="EB11" s="59"/>
      <c r="EL11" s="59"/>
      <c r="EV11" s="59"/>
      <c r="FF11" s="59"/>
      <c r="FP11" s="59"/>
      <c r="FZ11" s="59"/>
      <c r="GJ11" s="59"/>
      <c r="GT11" s="59"/>
      <c r="HD11" s="59"/>
    </row>
    <row r="12" spans="1:212" s="1" customFormat="1" ht="15" customHeight="1" x14ac:dyDescent="0.3">
      <c r="A12" s="588" t="str">
        <f ca="1">IF(ISBLANK('Data Summary'!A14),"",'Data Summary'!A14)</f>
        <v/>
      </c>
      <c r="B12" s="54"/>
      <c r="C12" s="41" t="e">
        <f>HLOOKUP(Introduction!$G$4,nametranslations,128,FALSE)</f>
        <v>#N/A</v>
      </c>
      <c r="D12" s="69" t="s">
        <v>142</v>
      </c>
      <c r="E12" s="69"/>
      <c r="F12" s="69"/>
      <c r="G12" s="69"/>
      <c r="H12" s="69" t="s">
        <v>142</v>
      </c>
      <c r="I12" s="43" t="s">
        <v>142</v>
      </c>
      <c r="J12" s="8"/>
      <c r="K12" s="8"/>
      <c r="L12" s="54"/>
      <c r="M12" s="41" t="e">
        <f>HLOOKUP(Introduction!$G$4,nametranslations,128,FALSE)</f>
        <v>#N/A</v>
      </c>
      <c r="N12" s="69" t="s">
        <v>142</v>
      </c>
      <c r="O12" s="69"/>
      <c r="P12" s="69"/>
      <c r="Q12" s="69"/>
      <c r="R12" s="69" t="s">
        <v>142</v>
      </c>
      <c r="S12" s="43" t="s">
        <v>142</v>
      </c>
      <c r="T12" s="8"/>
      <c r="U12" s="8"/>
      <c r="V12" s="54"/>
      <c r="W12" s="41" t="e">
        <f>HLOOKUP(Introduction!$G$4,nametranslations,128,FALSE)</f>
        <v>#N/A</v>
      </c>
      <c r="X12" s="69" t="s">
        <v>142</v>
      </c>
      <c r="Y12" s="69"/>
      <c r="Z12" s="69"/>
      <c r="AA12" s="69"/>
      <c r="AB12" s="69" t="s">
        <v>142</v>
      </c>
      <c r="AC12" s="43" t="s">
        <v>142</v>
      </c>
      <c r="AD12" s="8"/>
      <c r="AE12" s="8"/>
      <c r="AF12" s="54"/>
      <c r="AG12" s="41" t="e">
        <f>HLOOKUP(Introduction!$G$4,nametranslations,128,FALSE)</f>
        <v>#N/A</v>
      </c>
      <c r="AH12" s="69" t="s">
        <v>142</v>
      </c>
      <c r="AI12" s="69"/>
      <c r="AJ12" s="69"/>
      <c r="AK12" s="69"/>
      <c r="AL12" s="69" t="s">
        <v>142</v>
      </c>
      <c r="AM12" s="43" t="s">
        <v>142</v>
      </c>
      <c r="AN12" s="8"/>
      <c r="AO12" s="8"/>
      <c r="AP12" s="59"/>
      <c r="AZ12" s="59"/>
      <c r="BJ12" s="59"/>
      <c r="BT12" s="59"/>
      <c r="CD12" s="59"/>
      <c r="CN12" s="59"/>
      <c r="CX12" s="59"/>
      <c r="DH12" s="59"/>
      <c r="DR12" s="59"/>
      <c r="EB12" s="59"/>
      <c r="EL12" s="59"/>
      <c r="EV12" s="59"/>
      <c r="FF12" s="59"/>
      <c r="FP12" s="59"/>
      <c r="FZ12" s="59"/>
      <c r="GJ12" s="59"/>
      <c r="GT12" s="59"/>
      <c r="HD12" s="59"/>
    </row>
    <row r="13" spans="1:212" s="1" customFormat="1" ht="15" customHeight="1" x14ac:dyDescent="0.3">
      <c r="A13" s="588" t="str">
        <f ca="1">IF(ISBLANK('Data Summary'!A15),"",'Data Summary'!A15)</f>
        <v/>
      </c>
      <c r="B13" s="54"/>
      <c r="C13" s="41" t="e">
        <f>HLOOKUP(Introduction!$G$4,nametranslations,114,FALSE)</f>
        <v>#N/A</v>
      </c>
      <c r="D13" s="69" t="s">
        <v>142</v>
      </c>
      <c r="E13" s="69"/>
      <c r="F13" s="69"/>
      <c r="G13" s="69"/>
      <c r="H13" s="69" t="s">
        <v>142</v>
      </c>
      <c r="I13" s="43" t="s">
        <v>142</v>
      </c>
      <c r="J13" s="8"/>
      <c r="K13" s="8"/>
      <c r="L13" s="54"/>
      <c r="M13" s="41" t="e">
        <f>HLOOKUP(Introduction!$G$4,nametranslations,114,FALSE)</f>
        <v>#N/A</v>
      </c>
      <c r="N13" s="69" t="s">
        <v>142</v>
      </c>
      <c r="O13" s="69"/>
      <c r="P13" s="69"/>
      <c r="Q13" s="69"/>
      <c r="R13" s="69" t="s">
        <v>142</v>
      </c>
      <c r="S13" s="43" t="s">
        <v>142</v>
      </c>
      <c r="T13" s="8"/>
      <c r="U13" s="8"/>
      <c r="V13" s="54"/>
      <c r="W13" s="41" t="e">
        <f>HLOOKUP(Introduction!$G$4,nametranslations,114,FALSE)</f>
        <v>#N/A</v>
      </c>
      <c r="X13" s="69" t="s">
        <v>142</v>
      </c>
      <c r="Y13" s="69"/>
      <c r="Z13" s="69"/>
      <c r="AA13" s="69"/>
      <c r="AB13" s="69" t="s">
        <v>142</v>
      </c>
      <c r="AC13" s="43" t="s">
        <v>142</v>
      </c>
      <c r="AD13" s="8"/>
      <c r="AE13" s="8"/>
      <c r="AF13" s="54"/>
      <c r="AG13" s="41" t="e">
        <f>HLOOKUP(Introduction!$G$4,nametranslations,114,FALSE)</f>
        <v>#N/A</v>
      </c>
      <c r="AH13" s="69" t="s">
        <v>142</v>
      </c>
      <c r="AI13" s="69"/>
      <c r="AJ13" s="69"/>
      <c r="AK13" s="69"/>
      <c r="AL13" s="69" t="s">
        <v>142</v>
      </c>
      <c r="AM13" s="43" t="s">
        <v>142</v>
      </c>
      <c r="AN13" s="8"/>
      <c r="AO13" s="8"/>
      <c r="AP13" s="59"/>
      <c r="AZ13" s="59"/>
      <c r="BJ13" s="59"/>
      <c r="BT13" s="59"/>
      <c r="CD13" s="59"/>
      <c r="CN13" s="59"/>
      <c r="CX13" s="59"/>
      <c r="DH13" s="59"/>
      <c r="DR13" s="59"/>
      <c r="EB13" s="59"/>
      <c r="EL13" s="59"/>
      <c r="EV13" s="59"/>
      <c r="FF13" s="59"/>
      <c r="FP13" s="59"/>
      <c r="FZ13" s="59"/>
      <c r="GJ13" s="59"/>
      <c r="GT13" s="59"/>
      <c r="HD13" s="59"/>
    </row>
    <row r="14" spans="1:212" ht="15.75" customHeight="1" x14ac:dyDescent="0.3">
      <c r="A14" s="588" t="str">
        <f ca="1">IF(ISBLANK('Data Summary'!A16),"",'Data Summary'!A16)</f>
        <v/>
      </c>
      <c r="B14" s="55"/>
      <c r="C14" s="41" t="e">
        <f>HLOOKUP(Introduction!$G$4,nametranslations,115,FALSE)</f>
        <v>#N/A</v>
      </c>
      <c r="D14" s="7"/>
      <c r="E14" s="7"/>
      <c r="F14" s="7"/>
      <c r="G14" s="30"/>
      <c r="H14" s="31"/>
      <c r="I14" s="32"/>
      <c r="J14" s="8"/>
      <c r="K14" s="8"/>
      <c r="L14" s="55"/>
      <c r="M14" s="41" t="e">
        <f>HLOOKUP(Introduction!$G$4,nametranslations,115,FALSE)</f>
        <v>#N/A</v>
      </c>
      <c r="N14" s="7"/>
      <c r="O14" s="7"/>
      <c r="P14" s="7"/>
      <c r="Q14" s="30"/>
      <c r="R14" s="31"/>
      <c r="S14" s="32"/>
      <c r="T14" s="8"/>
      <c r="U14" s="8"/>
      <c r="V14" s="55"/>
      <c r="W14" s="41" t="e">
        <f>HLOOKUP(Introduction!$G$4,nametranslations,115,FALSE)</f>
        <v>#N/A</v>
      </c>
      <c r="X14" s="7"/>
      <c r="Y14" s="7"/>
      <c r="Z14" s="7"/>
      <c r="AA14" s="30"/>
      <c r="AB14" s="31"/>
      <c r="AC14" s="32"/>
      <c r="AD14" s="8"/>
      <c r="AE14" s="8"/>
      <c r="AF14" s="55"/>
      <c r="AG14" s="41" t="e">
        <f>HLOOKUP(Introduction!$G$4,nametranslations,115,FALSE)</f>
        <v>#N/A</v>
      </c>
      <c r="AH14" s="7"/>
      <c r="AI14" s="7"/>
      <c r="AJ14" s="7"/>
      <c r="AK14" s="30"/>
      <c r="AL14" s="31"/>
      <c r="AM14" s="32"/>
      <c r="AN14" s="8"/>
      <c r="AO14" s="8"/>
    </row>
    <row r="15" spans="1:212" ht="15.75" customHeight="1" thickBot="1" x14ac:dyDescent="0.35">
      <c r="A15" s="588" t="str">
        <f ca="1">IF(ISBLANK('Data Summary'!A17),"",'Data Summary'!A17)</f>
        <v/>
      </c>
      <c r="B15" s="56"/>
      <c r="C15" s="42" t="e">
        <f>HLOOKUP(Introduction!$G$4,nametranslations,116,FALSE)</f>
        <v>#N/A</v>
      </c>
      <c r="D15" s="34"/>
      <c r="E15" s="34"/>
      <c r="F15" s="34"/>
      <c r="G15" s="34"/>
      <c r="H15" s="34"/>
      <c r="I15" s="21"/>
      <c r="J15" s="17"/>
      <c r="K15" s="17"/>
      <c r="L15" s="56"/>
      <c r="M15" s="42" t="e">
        <f>HLOOKUP(Introduction!$G$4,nametranslations,116,FALSE)</f>
        <v>#N/A</v>
      </c>
      <c r="N15" s="34"/>
      <c r="O15" s="34"/>
      <c r="P15" s="34"/>
      <c r="Q15" s="34"/>
      <c r="R15" s="34"/>
      <c r="S15" s="21"/>
      <c r="T15" s="17"/>
      <c r="U15" s="17"/>
      <c r="V15" s="56"/>
      <c r="W15" s="42" t="e">
        <f>HLOOKUP(Introduction!$G$4,nametranslations,116,FALSE)</f>
        <v>#N/A</v>
      </c>
      <c r="X15" s="34"/>
      <c r="Y15" s="34"/>
      <c r="Z15" s="34"/>
      <c r="AA15" s="34"/>
      <c r="AB15" s="34"/>
      <c r="AC15" s="21"/>
      <c r="AD15" s="17"/>
      <c r="AE15" s="17"/>
      <c r="AF15" s="56"/>
      <c r="AG15" s="42" t="e">
        <f>HLOOKUP(Introduction!$G$4,nametranslations,116,FALSE)</f>
        <v>#N/A</v>
      </c>
      <c r="AH15" s="34"/>
      <c r="AI15" s="34"/>
      <c r="AJ15" s="34"/>
      <c r="AK15" s="34"/>
      <c r="AL15" s="34"/>
      <c r="AM15" s="21"/>
      <c r="AN15" s="17"/>
      <c r="AO15" s="17"/>
    </row>
    <row r="16" spans="1:212" x14ac:dyDescent="0.3">
      <c r="A16" s="588" t="str">
        <f ca="1">IF(ISBLANK('Data Summary'!A18),"",'Data Summary'!A18)</f>
        <v/>
      </c>
    </row>
    <row r="17" spans="1:1" x14ac:dyDescent="0.3">
      <c r="A17" s="588" t="str">
        <f ca="1">IF(ISBLANK('Data Summary'!A19),"",'Data Summary'!A19)</f>
        <v/>
      </c>
    </row>
    <row r="18" spans="1:1" x14ac:dyDescent="0.3">
      <c r="A18" s="588" t="str">
        <f ca="1">IF(ISBLANK('Data Summary'!A20),"",'Data Summary'!A20)</f>
        <v/>
      </c>
    </row>
    <row r="19" spans="1:1" x14ac:dyDescent="0.3">
      <c r="A19" s="588" t="str">
        <f ca="1">IF(ISBLANK('Data Summary'!A21),"",'Data Summary'!A21)</f>
        <v/>
      </c>
    </row>
    <row r="20" spans="1:1" x14ac:dyDescent="0.3">
      <c r="A20" s="588" t="str">
        <f ca="1">IF(ISBLANK('Data Summary'!A22),"",'Data Summary'!A22)</f>
        <v/>
      </c>
    </row>
    <row r="21" spans="1:1" x14ac:dyDescent="0.3">
      <c r="A21" s="588" t="str">
        <f ca="1">IF(ISBLANK('Data Summary'!A23),"",'Data Summary'!A23)</f>
        <v/>
      </c>
    </row>
    <row r="22" spans="1:1" x14ac:dyDescent="0.3">
      <c r="A22" s="588" t="str">
        <f ca="1">IF(ISBLANK('Data Summary'!A24),"",'Data Summary'!A24)</f>
        <v/>
      </c>
    </row>
    <row r="23" spans="1:1" x14ac:dyDescent="0.3">
      <c r="A23" s="588" t="str">
        <f ca="1">IF(ISBLANK('Data Summary'!A25),"",'Data Summary'!A25)</f>
        <v/>
      </c>
    </row>
    <row r="24" spans="1:1" x14ac:dyDescent="0.3">
      <c r="A24" s="588" t="str">
        <f ca="1">IF(ISBLANK('Data Summary'!A26),"",'Data Summary'!A26)</f>
        <v/>
      </c>
    </row>
    <row r="25" spans="1:1" x14ac:dyDescent="0.3">
      <c r="A25" s="588" t="str">
        <f ca="1">IF(ISBLANK('Data Summary'!A27),"",'Data Summary'!A27)</f>
        <v/>
      </c>
    </row>
    <row r="26" spans="1:1" x14ac:dyDescent="0.3">
      <c r="A26" s="588" t="str">
        <f ca="1">IF(ISBLANK('Data Summary'!A28),"",'Data Summary'!A28)</f>
        <v/>
      </c>
    </row>
    <row r="27" spans="1:1" x14ac:dyDescent="0.3">
      <c r="A27" s="173" t="str">
        <f ca="1">IF(ISBLANK('Data Summary'!A29),"",'Data Summary'!A29)</f>
        <v/>
      </c>
    </row>
    <row r="28" spans="1:1" x14ac:dyDescent="0.3">
      <c r="A28" s="173" t="str">
        <f ca="1">IF(ISBLANK('Data Summary'!A30),"",'Data Summary'!A30)</f>
        <v/>
      </c>
    </row>
    <row r="29" spans="1:1" x14ac:dyDescent="0.3">
      <c r="A29" s="173" t="str">
        <f ca="1">IF(ISBLANK('Data Summary'!A31),"",'Data Summary'!A31)</f>
        <v/>
      </c>
    </row>
    <row r="30" spans="1:1" x14ac:dyDescent="0.3">
      <c r="A30" s="173" t="str">
        <f ca="1">IF(ISBLANK('Data Summary'!A32),"",'Data Summary'!A32)</f>
        <v/>
      </c>
    </row>
    <row r="31" spans="1:1" x14ac:dyDescent="0.3">
      <c r="A31" s="173" t="str">
        <f ca="1">IF(ISBLANK('Data Summary'!A33),"",'Data Summary'!A33)</f>
        <v/>
      </c>
    </row>
    <row r="32" spans="1:1"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sheetData>
  <mergeCells count="5">
    <mergeCell ref="C10:I10"/>
    <mergeCell ref="AG10:AM10"/>
    <mergeCell ref="M10:S10"/>
    <mergeCell ref="A2:A3"/>
    <mergeCell ref="W10:AC10"/>
  </mergeCells>
  <hyperlinks>
    <hyperlink ref="A4" location="myrangeH0" display="myrangeH0" xr:uid="{A3612918-DBC2-4D86-A07C-0A8E2B236174}"/>
    <hyperlink ref="A5" location="myrangeH1" display="myrangeH1" xr:uid="{FC4EF022-0823-46F4-9381-77C7F9292EF4}"/>
    <hyperlink ref="A6" location="myrangeH2" display="myrangeH2" xr:uid="{003E06F2-916A-4392-80E2-6005DDBDABCF}"/>
    <hyperlink ref="A7" location="myrangeH3" display="myrangeH3" xr:uid="{971D13EA-2266-4D86-8D76-63AEB5C4E8EB}"/>
    <hyperlink ref="A8" location="myrangeH4" display="myrangeH4" xr:uid="{C9B05507-D91A-4325-9907-4AAF3434E804}"/>
    <hyperlink ref="A9" location="myrangeH5" display="myrangeH5" xr:uid="{5A51C69C-28F4-446F-B0B0-0792A0DA7392}"/>
    <hyperlink ref="A10" location="myrangeH6" display="myrangeH6" xr:uid="{7FE41734-E12B-42A5-83DC-E760748CE8A4}"/>
    <hyperlink ref="A11" location="myrangeH7" display="myrangeH7" xr:uid="{BBC6E9B1-4865-41E5-8C7B-43D962CC5159}"/>
    <hyperlink ref="A12" location="myrangeH8" display="myrangeH8" xr:uid="{17428163-BD05-41E8-84CB-5FA670FAE5C7}"/>
    <hyperlink ref="A13" location="myrangeH9" display="myrangeH9" xr:uid="{8E7E8472-DCB2-41CC-B284-F4EE356DC7FF}"/>
    <hyperlink ref="A14" location="myrangeH10" display="myrangeH10" xr:uid="{C8561544-88FE-4B84-BA75-F4B060C6FD53}"/>
    <hyperlink ref="A15" location="myrangeH11" display="myrangeH11" xr:uid="{7C860364-7608-410F-85F7-2143EFE9699B}"/>
    <hyperlink ref="A16" location="myrangeH12" display="myrangeH12" xr:uid="{57CCECF0-67C7-429D-B643-1C29C97E74B9}"/>
    <hyperlink ref="A17" location="myrangeH13" display="myrangeH13" xr:uid="{194B2908-DC2C-4522-9AB3-4DEC84C82BD8}"/>
    <hyperlink ref="A18" location="myrangeH14" display="myrangeH14" xr:uid="{DADF5F5E-ABE6-4424-A769-341BBFEAAF60}"/>
    <hyperlink ref="A19" location="myrangeH15" display="myrangeH15" xr:uid="{BB15CD94-CA16-4E2D-94E3-0406BF6D8B8D}"/>
    <hyperlink ref="A20" location="myrangeH16" display="myrangeH16" xr:uid="{8B4A9FAD-CE25-4D5F-A792-A7DF7D83AA34}"/>
    <hyperlink ref="A21" location="myrangeH17" display="myrangeH17" xr:uid="{34912052-5E6D-409D-8AA5-2B7723283550}"/>
    <hyperlink ref="A22" location="myrangeH18" display="myrangeH18" xr:uid="{50DDF047-9922-4B1E-87E8-12EA50EA89A4}"/>
    <hyperlink ref="A23" location="myrangeH19" display="myrangeH19" xr:uid="{3C976F9B-383B-4958-8D33-F37AD751D49F}"/>
    <hyperlink ref="A24" location="myrangeH20" display="myrangeH20" xr:uid="{204597E9-E3FB-43AD-8D95-F5D51E8D2676}"/>
    <hyperlink ref="A25" location="myrangeH21" display="myrangeH21" xr:uid="{F5930D67-62E0-4D16-8641-4727D3A461EF}"/>
    <hyperlink ref="A26" location="myrangeH22" display="myrangeH22" xr:uid="{CC17278A-D85B-4E52-AEF3-7845B2649699}"/>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e">
        <f>+Introduction!C7</f>
        <v>#N/A</v>
      </c>
      <c r="C2" s="45"/>
      <c r="D2" s="46"/>
      <c r="E2" s="46"/>
      <c r="F2" s="46"/>
      <c r="G2" s="47"/>
    </row>
    <row r="3" spans="2:7" ht="13.2" customHeight="1" x14ac:dyDescent="0.25">
      <c r="B3" s="570" t="e">
        <f>HLOOKUP(Introduction!$G$4,nametranslations,129,FALSE)</f>
        <v>#N/A</v>
      </c>
      <c r="C3" s="570" t="e">
        <f ca="1">HLOOKUP([1]Introduction!$G$4,nametranslations,152,FALSE)</f>
        <v>#N/A</v>
      </c>
      <c r="D3" s="570" t="e">
        <f ca="1">HLOOKUP([1]Introduction!$G$4,nametranslations,152,FALSE)</f>
        <v>#N/A</v>
      </c>
      <c r="E3" s="570" t="e">
        <f ca="1">HLOOKUP([1]Introduction!$G$4,nametranslations,152,FALSE)</f>
        <v>#N/A</v>
      </c>
      <c r="F3" s="570" t="e">
        <f ca="1">HLOOKUP([1]Introduction!$G$4,nametranslations,152,FALSE)</f>
        <v>#N/A</v>
      </c>
      <c r="G3" s="571" t="e">
        <f ca="1">HLOOKUP([1]Introduction!$G$4,nametranslations,152,FALSE)</f>
        <v>#N/A</v>
      </c>
    </row>
    <row r="4" spans="2:7" x14ac:dyDescent="0.25">
      <c r="B4" s="572" t="e">
        <f>HLOOKUP(Introduction!$G$4,nametranslations,72,FALSE)</f>
        <v>#N/A</v>
      </c>
      <c r="C4" s="572" t="e">
        <f>HLOOKUP(Introduction!$G$4,nametranslations,130,FALSE)</f>
        <v>#N/A</v>
      </c>
      <c r="D4" s="572" t="e">
        <f>HLOOKUP(Introduction!$G$4,nametranslations,131,FALSE)</f>
        <v>#N/A</v>
      </c>
      <c r="E4" s="572" t="e">
        <f>HLOOKUP(Introduction!$G$4,nametranslations,132,FALSE)</f>
        <v>#N/A</v>
      </c>
      <c r="F4" s="572" t="e">
        <f>HLOOKUP(Introduction!$G$4,nametranslations,133,FALSE)</f>
        <v>#N/A</v>
      </c>
      <c r="G4" s="572" t="e">
        <f>HLOOKUP(Introduction!$G$4,nametranslations,134,FALSE)</f>
        <v>#N/A</v>
      </c>
    </row>
    <row r="5" spans="2:7" x14ac:dyDescent="0.25">
      <c r="B5" s="174">
        <v>2000</v>
      </c>
      <c r="C5" s="200">
        <v>6789</v>
      </c>
      <c r="D5" s="201">
        <v>100</v>
      </c>
      <c r="E5" s="202">
        <v>1123</v>
      </c>
      <c r="F5" s="203">
        <v>3180</v>
      </c>
      <c r="G5" s="204">
        <v>2486</v>
      </c>
    </row>
    <row r="6" spans="2:7" x14ac:dyDescent="0.25">
      <c r="B6" s="175">
        <v>2001</v>
      </c>
      <c r="C6" s="205">
        <v>7101</v>
      </c>
      <c r="D6" s="206">
        <v>100</v>
      </c>
      <c r="E6" s="207">
        <v>1114</v>
      </c>
      <c r="F6" s="208">
        <v>3282</v>
      </c>
      <c r="G6" s="209">
        <v>2705</v>
      </c>
    </row>
    <row r="7" spans="2:7" ht="13.2" customHeight="1" x14ac:dyDescent="0.25">
      <c r="B7" s="176">
        <v>2002</v>
      </c>
      <c r="C7" s="210">
        <v>7306</v>
      </c>
      <c r="D7" s="211">
        <v>100</v>
      </c>
      <c r="E7" s="212">
        <v>1101</v>
      </c>
      <c r="F7" s="213">
        <v>3339</v>
      </c>
      <c r="G7" s="214">
        <v>2866</v>
      </c>
    </row>
    <row r="8" spans="2:7" x14ac:dyDescent="0.25">
      <c r="B8" s="177">
        <v>2003</v>
      </c>
      <c r="C8" s="215">
        <v>7466</v>
      </c>
      <c r="D8" s="216">
        <v>100</v>
      </c>
      <c r="E8" s="217">
        <v>1109</v>
      </c>
      <c r="F8" s="218">
        <v>3370</v>
      </c>
      <c r="G8" s="219">
        <v>2987</v>
      </c>
    </row>
    <row r="9" spans="2:7" x14ac:dyDescent="0.25">
      <c r="B9" s="178">
        <v>2004</v>
      </c>
      <c r="C9" s="220">
        <v>7666</v>
      </c>
      <c r="D9" s="221">
        <v>100</v>
      </c>
      <c r="E9" s="222">
        <v>1201</v>
      </c>
      <c r="F9" s="223">
        <v>3376</v>
      </c>
      <c r="G9" s="224">
        <v>3089</v>
      </c>
    </row>
    <row r="10" spans="2:7" x14ac:dyDescent="0.25">
      <c r="B10" s="179">
        <v>2005</v>
      </c>
      <c r="C10" s="225">
        <v>7866</v>
      </c>
      <c r="D10" s="226">
        <v>100</v>
      </c>
      <c r="E10" s="227">
        <v>1281</v>
      </c>
      <c r="F10" s="228">
        <v>3387</v>
      </c>
      <c r="G10" s="229">
        <v>3198</v>
      </c>
    </row>
    <row r="11" spans="2:7" x14ac:dyDescent="0.25">
      <c r="B11" s="180">
        <v>2006</v>
      </c>
      <c r="C11" s="230">
        <v>8051</v>
      </c>
      <c r="D11" s="231">
        <v>100</v>
      </c>
      <c r="E11" s="232">
        <v>1282</v>
      </c>
      <c r="F11" s="233">
        <v>3476</v>
      </c>
      <c r="G11" s="234">
        <v>3293</v>
      </c>
    </row>
    <row r="12" spans="2:7" x14ac:dyDescent="0.25">
      <c r="B12" s="181">
        <v>2007</v>
      </c>
      <c r="C12" s="235">
        <v>8194</v>
      </c>
      <c r="D12" s="236">
        <v>100</v>
      </c>
      <c r="E12" s="237">
        <v>1270</v>
      </c>
      <c r="F12" s="238">
        <v>3578</v>
      </c>
      <c r="G12" s="239">
        <v>3346</v>
      </c>
    </row>
    <row r="13" spans="2:7" x14ac:dyDescent="0.25">
      <c r="B13" s="182">
        <v>2008</v>
      </c>
      <c r="C13" s="240">
        <v>8326</v>
      </c>
      <c r="D13" s="241">
        <v>100</v>
      </c>
      <c r="E13" s="242">
        <v>1300</v>
      </c>
      <c r="F13" s="243">
        <v>3645</v>
      </c>
      <c r="G13" s="244">
        <v>3381</v>
      </c>
    </row>
    <row r="14" spans="2:7" x14ac:dyDescent="0.25">
      <c r="B14" s="183">
        <v>2009</v>
      </c>
      <c r="C14" s="245">
        <v>8464</v>
      </c>
      <c r="D14" s="246">
        <v>100</v>
      </c>
      <c r="E14" s="247">
        <v>1354</v>
      </c>
      <c r="F14" s="248">
        <v>3693</v>
      </c>
      <c r="G14" s="249">
        <v>3417</v>
      </c>
    </row>
    <row r="15" spans="2:7" x14ac:dyDescent="0.25">
      <c r="B15" s="184">
        <v>2010</v>
      </c>
      <c r="C15" s="250">
        <v>8603</v>
      </c>
      <c r="D15" s="251">
        <v>100</v>
      </c>
      <c r="E15" s="252">
        <v>1397</v>
      </c>
      <c r="F15" s="253">
        <v>3767</v>
      </c>
      <c r="G15" s="254">
        <v>3439</v>
      </c>
    </row>
    <row r="16" spans="2:7" x14ac:dyDescent="0.25">
      <c r="B16" s="185">
        <v>2011</v>
      </c>
      <c r="C16" s="255">
        <v>8790</v>
      </c>
      <c r="D16" s="256">
        <v>100</v>
      </c>
      <c r="E16" s="257">
        <v>1440</v>
      </c>
      <c r="F16" s="258">
        <v>3835</v>
      </c>
      <c r="G16" s="259">
        <v>3515</v>
      </c>
    </row>
    <row r="17" spans="2:7" x14ac:dyDescent="0.25">
      <c r="B17" s="186">
        <v>2012</v>
      </c>
      <c r="C17" s="260">
        <v>9098</v>
      </c>
      <c r="D17" s="261">
        <v>100</v>
      </c>
      <c r="E17" s="262">
        <v>1489</v>
      </c>
      <c r="F17" s="263">
        <v>3905</v>
      </c>
      <c r="G17" s="264">
        <v>3704</v>
      </c>
    </row>
    <row r="18" spans="2:7" x14ac:dyDescent="0.25">
      <c r="B18" s="187">
        <v>2013</v>
      </c>
      <c r="C18" s="265">
        <v>9350</v>
      </c>
      <c r="D18" s="266">
        <v>100</v>
      </c>
      <c r="E18" s="267">
        <v>1526</v>
      </c>
      <c r="F18" s="268">
        <v>4003</v>
      </c>
      <c r="G18" s="269">
        <v>3821</v>
      </c>
    </row>
    <row r="19" spans="2:7" x14ac:dyDescent="0.25">
      <c r="B19" s="188">
        <v>2014</v>
      </c>
      <c r="C19" s="270">
        <v>9547</v>
      </c>
      <c r="D19" s="271">
        <v>100</v>
      </c>
      <c r="E19" s="272">
        <v>1562</v>
      </c>
      <c r="F19" s="273">
        <v>4154</v>
      </c>
      <c r="G19" s="274">
        <v>3831</v>
      </c>
    </row>
    <row r="20" spans="2:7" x14ac:dyDescent="0.25">
      <c r="B20" s="189">
        <v>2015</v>
      </c>
      <c r="C20" s="275">
        <v>9722</v>
      </c>
      <c r="D20" s="276">
        <v>100</v>
      </c>
      <c r="E20" s="277">
        <v>1595</v>
      </c>
      <c r="F20" s="278">
        <v>4315</v>
      </c>
      <c r="G20" s="279">
        <v>3812</v>
      </c>
    </row>
    <row r="21" spans="2:7" x14ac:dyDescent="0.25">
      <c r="B21" s="190">
        <v>2016</v>
      </c>
      <c r="C21" s="280">
        <v>9878</v>
      </c>
      <c r="D21" s="281">
        <v>100</v>
      </c>
      <c r="E21" s="282">
        <v>1596</v>
      </c>
      <c r="F21" s="283">
        <v>4459</v>
      </c>
      <c r="G21" s="284">
        <v>3823</v>
      </c>
    </row>
    <row r="22" spans="2:7" x14ac:dyDescent="0.25">
      <c r="B22" s="191">
        <v>2017</v>
      </c>
      <c r="C22" s="285">
        <v>10009</v>
      </c>
      <c r="D22" s="286">
        <v>100</v>
      </c>
      <c r="E22" s="287">
        <v>1572</v>
      </c>
      <c r="F22" s="288">
        <v>4586</v>
      </c>
      <c r="G22" s="289">
        <v>3851</v>
      </c>
    </row>
    <row r="23" spans="2:7" x14ac:dyDescent="0.25">
      <c r="B23" s="192">
        <v>2018</v>
      </c>
      <c r="C23" s="290">
        <v>10116</v>
      </c>
      <c r="D23" s="291">
        <v>100</v>
      </c>
      <c r="E23" s="292">
        <v>1542</v>
      </c>
      <c r="F23" s="293">
        <v>4669</v>
      </c>
      <c r="G23" s="294">
        <v>3905</v>
      </c>
    </row>
    <row r="24" spans="2:7" x14ac:dyDescent="0.25">
      <c r="B24" s="193">
        <v>2019</v>
      </c>
      <c r="C24" s="295">
        <v>10214</v>
      </c>
      <c r="D24" s="296">
        <v>100</v>
      </c>
      <c r="E24" s="297">
        <v>1514</v>
      </c>
      <c r="F24" s="298">
        <v>4684</v>
      </c>
      <c r="G24" s="299">
        <v>4016</v>
      </c>
    </row>
    <row r="25" spans="2:7" x14ac:dyDescent="0.25">
      <c r="B25" s="194">
        <v>2020</v>
      </c>
      <c r="C25" s="300">
        <v>10312</v>
      </c>
      <c r="D25" s="301">
        <v>100</v>
      </c>
      <c r="E25" s="302">
        <v>1489</v>
      </c>
      <c r="F25" s="303">
        <v>4643</v>
      </c>
      <c r="G25" s="304">
        <v>4180</v>
      </c>
    </row>
    <row r="26" spans="2:7" x14ac:dyDescent="0.25">
      <c r="B26" s="195">
        <v>2021</v>
      </c>
      <c r="C26" s="305">
        <v>10380</v>
      </c>
      <c r="D26" s="306">
        <v>100</v>
      </c>
      <c r="E26" s="307">
        <v>1470</v>
      </c>
      <c r="F26" s="308">
        <v>4556</v>
      </c>
      <c r="G26" s="309">
        <v>4354</v>
      </c>
    </row>
    <row r="27" spans="2:7" x14ac:dyDescent="0.25">
      <c r="B27" s="196">
        <v>2022</v>
      </c>
      <c r="C27" s="310">
        <v>10569</v>
      </c>
      <c r="D27" s="311">
        <v>100</v>
      </c>
      <c r="E27" s="312">
        <v>1498</v>
      </c>
      <c r="F27" s="313">
        <v>4522</v>
      </c>
      <c r="G27" s="314">
        <v>4549</v>
      </c>
    </row>
    <row r="28" spans="2:7" x14ac:dyDescent="0.25">
      <c r="B28" s="197">
        <v>2023</v>
      </c>
      <c r="C28" s="315">
        <v>10737</v>
      </c>
      <c r="D28" s="316">
        <v>100</v>
      </c>
      <c r="E28" s="317">
        <v>1536</v>
      </c>
      <c r="F28" s="318">
        <v>4510</v>
      </c>
      <c r="G28" s="319">
        <v>4691</v>
      </c>
    </row>
    <row r="29" spans="2:7" x14ac:dyDescent="0.25">
      <c r="B29" s="198">
        <v>2024</v>
      </c>
      <c r="C29" s="322">
        <v>11072</v>
      </c>
      <c r="D29" s="320">
        <v>100</v>
      </c>
      <c r="E29" s="323">
        <v>1655</v>
      </c>
      <c r="F29" s="324">
        <v>4856</v>
      </c>
      <c r="G29" s="325">
        <v>4561</v>
      </c>
    </row>
    <row r="30" spans="2:7" x14ac:dyDescent="0.25">
      <c r="B30" s="199">
        <v>2025</v>
      </c>
      <c r="C30" s="326">
        <v>11242</v>
      </c>
      <c r="D30" s="321">
        <v>100</v>
      </c>
      <c r="E30" s="327">
        <v>1676</v>
      </c>
      <c r="F30" s="328">
        <v>4928</v>
      </c>
      <c r="G30" s="329">
        <v>4639</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13" t="e">
        <f>HLOOKUP(Introduction!$G$4,nametranslations,135,FALSE)</f>
        <v>#N/A</v>
      </c>
      <c r="G36" s="49"/>
    </row>
    <row r="37" spans="2:7" ht="15.6" x14ac:dyDescent="0.25">
      <c r="B37" s="613" t="e">
        <f>HLOOKUP(Introduction!$G$4,nametranslations,136,FALSE)</f>
        <v>#N/A</v>
      </c>
    </row>
    <row r="38" spans="2:7" ht="15.6" x14ac:dyDescent="0.25">
      <c r="B38" s="613" t="e">
        <f>HLOOKUP(Introduction!$G$4,nametranslations,137,FALSE)</f>
        <v>#N/A</v>
      </c>
    </row>
    <row r="39" spans="2:7" x14ac:dyDescent="0.25">
      <c r="B39" s="614" t="e">
        <f>HLOOKUP(Introduction!$G$4,nametranslations,138,FALSE)</f>
        <v>#N/A</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5569-7F79-4790-8B3E-CCF826A77C2C}">
  <sheetPr codeName="Sheet1">
    <tabColor rgb="FFEAEAEA"/>
  </sheetPr>
  <dimension ref="B2:C15"/>
  <sheetViews>
    <sheetView showGridLines="0" zoomScaleNormal="100" workbookViewId="0"/>
  </sheetViews>
  <sheetFormatPr defaultRowHeight="15.6" x14ac:dyDescent="0.3"/>
  <cols>
    <col min="1" max="1" width="1.59765625" style="574" customWidth="1"/>
    <col min="2" max="2" width="15.59765625" style="574" customWidth="1"/>
    <col min="3" max="3" width="90.69921875" style="576" customWidth="1"/>
    <col min="4" max="16384" width="8.796875" style="574"/>
  </cols>
  <sheetData>
    <row r="2" spans="2:3" ht="48.75" customHeight="1" x14ac:dyDescent="0.3">
      <c r="B2" s="573" t="e">
        <f>HLOOKUP(Introduction!$G$4,nametranslations,140,FALSE)</f>
        <v>#N/A</v>
      </c>
      <c r="C2" s="573" t="e">
        <f ca="1">HLOOKUP([1]Introduction!$G$4,nametranslations,72,FALSE)</f>
        <v>#N/A</v>
      </c>
    </row>
    <row r="3" spans="2:3" ht="6" customHeight="1" x14ac:dyDescent="0.3">
      <c r="B3" s="575"/>
    </row>
    <row r="4" spans="2:3" ht="30" customHeight="1" x14ac:dyDescent="0.3">
      <c r="B4" s="577" t="s">
        <v>186</v>
      </c>
      <c r="C4" s="578" t="e">
        <f>HLOOKUP(Introduction!$G$4,nametranslations,141,FALSE)</f>
        <v>#N/A</v>
      </c>
    </row>
    <row r="5" spans="2:3" ht="50.25" customHeight="1" x14ac:dyDescent="0.3">
      <c r="B5" s="577" t="s">
        <v>47</v>
      </c>
      <c r="C5" s="578" t="e">
        <f>HLOOKUP(Introduction!$G$4,nametranslations,142,FALSE)</f>
        <v>#N/A</v>
      </c>
    </row>
    <row r="6" spans="2:3" ht="59.25" customHeight="1" x14ac:dyDescent="0.3">
      <c r="B6" s="577" t="s">
        <v>188</v>
      </c>
      <c r="C6" s="578" t="e">
        <f>HLOOKUP(Introduction!$G$4,nametranslations,143,FALSE)</f>
        <v>#N/A</v>
      </c>
    </row>
    <row r="7" spans="2:3" ht="52.5" customHeight="1" x14ac:dyDescent="0.3">
      <c r="B7" s="577" t="s">
        <v>190</v>
      </c>
      <c r="C7" s="578" t="e">
        <f>HLOOKUP(Introduction!$G$4,nametranslations,144,FALSE)</f>
        <v>#N/A</v>
      </c>
    </row>
    <row r="8" spans="2:3" ht="57.75" customHeight="1" x14ac:dyDescent="0.3">
      <c r="B8" s="577" t="s">
        <v>131</v>
      </c>
      <c r="C8" s="578" t="e">
        <f>HLOOKUP(Introduction!$G$4,nametranslations,145,FALSE)</f>
        <v>#N/A</v>
      </c>
    </row>
    <row r="9" spans="2:3" ht="39" customHeight="1" x14ac:dyDescent="0.3">
      <c r="B9" s="577" t="s">
        <v>192</v>
      </c>
      <c r="C9" s="578" t="e">
        <f>HLOOKUP(Introduction!$G$4,nametranslations,146,FALSE)</f>
        <v>#N/A</v>
      </c>
    </row>
    <row r="10" spans="2:3" ht="30" customHeight="1" x14ac:dyDescent="0.3">
      <c r="B10" s="577" t="s">
        <v>135</v>
      </c>
      <c r="C10" s="578" t="e">
        <f>HLOOKUP(Introduction!$G$4,nametranslations,147,FALSE)</f>
        <v>#N/A</v>
      </c>
    </row>
    <row r="11" spans="2:3" s="581" customFormat="1" ht="6.75" customHeight="1" x14ac:dyDescent="0.3">
      <c r="B11" s="579"/>
      <c r="C11" s="580"/>
    </row>
    <row r="12" spans="2:3" s="583" customFormat="1" ht="10.199999999999999" x14ac:dyDescent="0.2">
      <c r="B12" s="582" t="e">
        <f>HLOOKUP(Introduction!$G$4,nametranslations,148,FALSE)</f>
        <v>#N/A</v>
      </c>
    </row>
    <row r="13" spans="2:3" x14ac:dyDescent="0.3">
      <c r="B13" s="582" t="e">
        <f>HLOOKUP(Introduction!$G$4,nametranslations,149,FALSE)</f>
        <v>#N/A</v>
      </c>
    </row>
    <row r="14" spans="2:3" x14ac:dyDescent="0.3">
      <c r="B14" s="584" t="e">
        <f>HLOOKUP(Introduction!$G$4,nametranslations,150,FALSE)</f>
        <v>#N/A</v>
      </c>
    </row>
    <row r="15" spans="2:3" ht="90.75" customHeight="1" x14ac:dyDescent="0.3">
      <c r="B15" s="585" t="e">
        <f>HLOOKUP(Introduction!$G$4,nametranslations,151,FALSE)</f>
        <v>#N/A</v>
      </c>
      <c r="C15" s="585" t="e">
        <f ca="1">HLOOKUP([1]Introduction!$G$4,nametranslations,147,FALSE)</f>
        <v>#N/A</v>
      </c>
    </row>
  </sheetData>
  <mergeCells count="2">
    <mergeCell ref="B2:C2"/>
    <mergeCell ref="B15:C15"/>
  </mergeCells>
  <hyperlinks>
    <hyperlink ref="B12" r:id="rId1" display="Country files are available for each country with data on the JMP website: https://washdata.org/data/downloads " xr:uid="{9E57F1C1-C722-4203-96C9-5E4386268B41}"/>
    <hyperlink ref="B13" r:id="rId2" display="The JMP releases updated estimates every 2 years following consultations with national authorities: https://washdata.org/how-we-work/jmp-country-consultation" xr:uid="{26E3BCF8-5630-4F2C-99D1-2D73290E2DB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2026-09-10T06:38:29Z</dcterms:modified>
</cp:coreProperties>
</file>