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7C7D247-A4E7-4C86-9FAD-5C87493B50B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<sst xmlns="http://schemas.openxmlformats.org/spreadsheetml/2006/main" xmlns:r="http://schemas.openxmlformats.org/officeDocument/2006/relationships" xmlns:xdr="http://schemas.openxmlformats.org/drawingml/2006/spreadsheetDrawing" count="1214" uniqueCount="249">
  <si>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</si>
  <si>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</si>
  <si>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</si>
  <si>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</si>
  <si>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</si>
  <si>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</si>
  <si>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</si>
  <si>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</si>
  <si>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</si>
  <si>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</si>
  <si>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</si>
  <si>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</si>
  <si>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</si>
  <si>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</si>
  <si>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</si>
  <si>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</si>
  <si>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</si>
  <si>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</si>
  <si>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</si>
  <si>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</si>
  <si>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</si>
  <si>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</si>
  <si>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</si>
  <si>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</si>
  <si>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</si>
  <si>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</si>
  <si>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</si>
  <si>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</si>
  <si>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</si>
  <si>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</si>
  <si>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</si>
  <si>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</si>
  <si>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</si>
  <si>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</si>
  <si>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</si>
  <si>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</si>
  <si>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</si>
  <si>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</si>
  <si>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</si>
  <si>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</si>
  <si>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</si>
  <si>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</si>
  <si>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</si>
  <si>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</si>
  <si>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</si>
  <si>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</si>
  <si>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</si>
  <si>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</si>
  <si>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</si>
  <si>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</si>
  <si>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</si>
  <si>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</si>
  <si>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</si>
  <si>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</si>
  <si>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</si>
  <si>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</si>
  <si>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</si>
  <si>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</si>
  <si>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</si>
  <si>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</si>
  <si>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</si>
  <si>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</si>
  <si>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</si>
  <si>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</si>
  <si>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</si>
  <si>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</si>
  <si>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</si>
  <si>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</si>
  <si>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</si>
  <si>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</si>
  <si>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</si>
  <si>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</si>
  <si>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</si>
  <si>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</si>
  <si>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</si>
  <si>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</si>
  <si>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</si>
  <si>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</si>
  <si>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</si>
  <si>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</si>
  <si>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</si>
  <si>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</si>
  <si>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</si>
  <si>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</si>
  <si>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</si>
  <si>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</si>
  <si>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</si>
  <si>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</si>
  <si>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</si>
  <si>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</si>
  <si>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</si>
  <si>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</si>
  <si>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</si>
  <si>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</si>
  <si>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</si>
  <si>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</si>
  <si>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</si>
  <si>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</si>
  <si>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</si>
  <si>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</si>
  <si>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</si>
  <si>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</si>
  <si>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</si>
  <si>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</si>
  <si>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</si>
  <si>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</si>
  <si>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</si>
  <si>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</si>
  <si>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</si>
  <si>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</si>
  <si>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</si>
  <si>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</si>
  <si>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</si>
  <si>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</si>
  <si>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</si>
  <si>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</si>
  <si>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</si>
  <si>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</si>
  <si>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</si>
  <si>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</si>
  <si>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</si>
  <si>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</si>
  <si>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</si>
  <si>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</si>
  <si>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</si>
  <si>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</si>
  <si>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</si>
  <si>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</si>
  <si>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</si>
  <si>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</si>
  <si>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</si>
  <si>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</si>
  <si>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</si>
  <si>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</si>
  <si>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</si>
  <si>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</si>
  <si>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</si>
  <si>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</si>
  <si>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</si>
  <si>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</si>
  <si>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</si>
  <si>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</si>
  <si>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</si>
  <si>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</si>
  <si>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</si>
  <si>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</si>
  <si>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</si>
  <si>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</si>
  <si>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</si>
  <si>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</si>
  <si>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</si>
  <si>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</si>
  <si>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</si>
  <si>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</si>
  <si>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</si>
  <si>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</si>
  <si>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</si>
  <si>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</si>
  <si>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</si>
  <si>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</si>
  <si>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</si>
  <si>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</si>
  <si>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</si>
  <si>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</si>
  <si>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</si>
  <si>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</si>
  <si>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</si>
  <si>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</si>
  <si>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</si>
  <si>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</si>
  <si>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</si>
  <si>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</si>
  <si>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</si>
  <si>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</si>
  <si>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</si>
  <si>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</si>
  <si>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</si>
  <si>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</si>
  <si>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</si>
  <si>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</si>
  <si>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</si>
  <si>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</si>
  <si>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</si>
  <si>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</si>
  <si>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</si>
  <si>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</si>
  <si>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</si>
  <si>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</si>
  <si>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</si>
  <si>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</si>
  <si>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</si>
  <si>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</si>
  <si>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</si>
  <si>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</si>
  <si>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</si>
  <si>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</si>
  <si>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</si>
  <si>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</si>
  <si>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</si>
  <si>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</si>
  <si>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</si>
  <si>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</si>
  <si>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</si>
  <si>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</si>
  <si>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</si>
  <si>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</si>
  <si>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</si>
  <si>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</si>
  <si>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Cayman Islands</t>
  </si>
  <si>
    <t>The secondary school estimate is based on coverage in lower and upper secondary schools and the school age population for each level. The national estimate is based on coverage in primary and secondary schools. No facility and improved estimates based on basic service estimates.</t>
  </si>
  <si>
    <t>Basic sanitation</t>
  </si>
  <si>
    <t>The secondary school estimate is based on coverage in lower and upper secondary schools and the school age population for each level. The national estimate is based on coverage in primary and secondary schools. No facility and facility with water and with soap estimates based on basic service estimates.</t>
  </si>
  <si>
    <t>CYM_2018_UIS</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</si>
  <si>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</si>
  <si>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</si>
  <si>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</si>
  <si>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</si>
  <si>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</si>
  <si>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</si>
  <si>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</si>
  <si>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</si>
  <si>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</si>
  <si>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</si>
  <si>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</si>
  <si>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</si>
  <si>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</si>
  <si>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</si>
  <si>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</si>
  <si>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</si>
  <si>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</si>
  <si>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CYM_2020_UIS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</si>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</sst>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xf>
    <xf numFmtId="164" fontId="128" fillId="79" borderId="122" xfId="0" applyNumberFormat="true" applyFont="true" applyFill="true" applyBorder="true" applyAlignment="true" applyProtection="true">
      <alignment horizontal="center"/>
    </xf>
    <xf numFmtId="0"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164" fontId="133" fillId="84" borderId="127" xfId="0" applyNumberFormat="true" applyFont="true" applyFill="true" applyBorder="true" applyAlignment="true" applyProtection="true">
      <alignment horizontal="center"/>
    </xf>
    <xf numFmtId="0"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164" fontId="138" fillId="89" borderId="132" xfId="0" applyNumberFormat="true" applyFont="true" applyFill="true" applyBorder="true" applyAlignment="true" applyProtection="true">
      <alignment horizontal="center"/>
    </xf>
    <xf numFmtId="0"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164" fontId="143" fillId="94" borderId="137" xfId="0" applyNumberFormat="true" applyFont="true" applyFill="true" applyBorder="true" applyAlignment="true" applyProtection="true">
      <alignment horizontal="center"/>
    </xf>
    <xf numFmtId="0"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164" fontId="148" fillId="99" borderId="142" xfId="0" applyNumberFormat="true" applyFont="true" applyFill="true" applyBorder="true" applyAlignment="true" applyProtection="true">
      <alignment horizontal="center"/>
    </xf>
    <xf numFmtId="0"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164" fontId="153" fillId="104" borderId="147" xfId="0" applyNumberFormat="true" applyFont="true" applyFill="true" applyBorder="true" applyAlignment="true" applyProtection="true">
      <alignment horizontal="center"/>
    </xf>
    <xf numFmtId="0"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164" fontId="158" fillId="109" borderId="152" xfId="0" applyNumberFormat="true" applyFont="true" applyFill="true" applyBorder="true" applyAlignment="true" applyProtection="true">
      <alignment horizontal="center"/>
    </xf>
    <xf numFmtId="0"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164" fontId="163" fillId="114" borderId="157" xfId="0" applyNumberFormat="true" applyFont="true" applyFill="true" applyBorder="true" applyAlignment="true" applyProtection="true">
      <alignment horizontal="center"/>
    </xf>
    <xf numFmtId="0"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164" fontId="168" fillId="119" borderId="162" xfId="0" applyNumberFormat="true" applyFont="true" applyFill="true" applyBorder="true" applyAlignment="true" applyProtection="true">
      <alignment horizontal="center"/>
    </xf>
    <xf numFmtId="0"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164" fontId="173" fillId="124" borderId="167" xfId="0" applyNumberFormat="true" applyFont="true" applyFill="true" applyBorder="true" applyAlignment="true" applyProtection="true">
      <alignment horizontal="center"/>
    </xf>
    <xf numFmtId="0"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164" fontId="178" fillId="129" borderId="172" xfId="0" applyNumberFormat="true" applyFont="true" applyFill="true" applyBorder="true" applyAlignment="true" applyProtection="true">
      <alignment horizontal="center"/>
    </xf>
    <xf numFmtId="0"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164" fontId="183" fillId="134" borderId="177" xfId="0" applyNumberFormat="true" applyFont="true" applyFill="true" applyBorder="true" applyAlignment="true" applyProtection="true">
      <alignment horizontal="center"/>
    </xf>
    <xf numFmtId="0"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164" fontId="188" fillId="139" borderId="182" xfId="0" applyNumberFormat="true" applyFont="true" applyFill="true" applyBorder="true" applyAlignment="true" applyProtection="true">
      <alignment horizontal="center"/>
    </xf>
    <xf numFmtId="0"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164" fontId="193" fillId="144" borderId="187" xfId="0" applyNumberFormat="true" applyFont="true" applyFill="true" applyBorder="true" applyAlignment="true" applyProtection="true">
      <alignment horizontal="center"/>
    </xf>
    <xf numFmtId="0"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164" fontId="198" fillId="149" borderId="192" xfId="0" applyNumberFormat="true" applyFont="true" applyFill="true" applyBorder="true" applyAlignment="true" applyProtection="true">
      <alignment horizontal="center"/>
    </xf>
    <xf numFmtId="0"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164" fontId="203" fillId="154" borderId="197" xfId="0" applyNumberFormat="true" applyFont="true" applyFill="true" applyBorder="true" applyAlignment="true" applyProtection="true">
      <alignment horizontal="center"/>
    </xf>
    <xf numFmtId="0"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164" fontId="208" fillId="159" borderId="202" xfId="0" applyNumberFormat="true" applyFont="true" applyFill="true" applyBorder="true" applyAlignment="true" applyProtection="true">
      <alignment horizontal="center"/>
    </xf>
    <xf numFmtId="0"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164" fontId="213" fillId="164" borderId="207" xfId="0" applyNumberFormat="true" applyFont="true" applyFill="true" applyBorder="true" applyAlignment="true" applyProtection="true">
      <alignment horizontal="center"/>
    </xf>
    <xf numFmtId="0"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164" fontId="218" fillId="169" borderId="212" xfId="0" applyNumberFormat="true" applyFont="true" applyFill="true" applyBorder="true" applyAlignment="true" applyProtection="true">
      <alignment horizontal="center"/>
    </xf>
    <xf numFmtId="0"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164" fontId="223" fillId="174" borderId="217" xfId="0" applyNumberFormat="true" applyFont="true" applyFill="true" applyBorder="true" applyAlignment="true" applyProtection="true">
      <alignment horizontal="center"/>
    </xf>
    <xf numFmtId="0"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164" fontId="228" fillId="179" borderId="222" xfId="0" applyNumberFormat="true" applyFont="true" applyFill="true" applyBorder="true" applyAlignment="true" applyProtection="true">
      <alignment horizontal="center"/>
    </xf>
    <xf numFmtId="0"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164" fontId="233" fillId="184" borderId="227" xfId="0" applyNumberFormat="true" applyFont="true" applyFill="true" applyBorder="true" applyAlignment="true" applyProtection="true">
      <alignment horizontal="center"/>
    </xf>
    <xf numFmtId="0"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164" fontId="238" fillId="189" borderId="232" xfId="0" applyNumberFormat="true" applyFont="true" applyFill="true" applyBorder="true" applyAlignment="true" applyProtection="true">
      <alignment horizont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8EE7-4EC1-8398-AC229943441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E7-4EC1-8398-AC229943441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E7-4EC1-8398-AC229943441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E7-4EC1-8398-AC229943441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E7-4EC1-8398-AC229943441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E7-4EC1-8398-AC229943441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E7-4EC1-8398-AC229943441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8EE7-4EC1-8398-AC229943441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8EE7-4EC1-8398-AC229943441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8EE7-4EC1-8398-AC229943441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ED-4F9C-9852-CFAE16DDA2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ED-4F9C-9852-CFAE16DDA2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ED-4F9C-9852-CFAE16DDA2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50-45FF-ADBD-859D5DEFF0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50-45FF-ADBD-859D5DEFF0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50-45FF-ADBD-859D5DEFF0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0-47F4-A950-95E5CE2220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0-47F4-A950-95E5CE2220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0-47F4-A950-95E5CE2220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B4-47A6-BB26-DE47FFD62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B4-47A6-BB26-DE47FFD62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B4-47A6-BB26-DE47FFD62A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D7-428F-9C1F-1A7378B45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D7-428F-9C1F-1A7378B45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D7-428F-9C1F-1A7378B450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B7-471F-9FEA-01A11831EF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B7-471F-9FEA-01A11831EF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B7-471F-9FEA-01A11831EF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87-4690-83CA-20202BFDC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87-4690-83CA-20202BFDC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87-4690-83CA-20202BFDC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7B9-4F36-8E69-43028C8455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B9-4F36-8E69-43028C8455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B9-4F36-8E69-43028C8455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F0-4D77-9B2F-69D697206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F0-4D77-9B2F-69D697206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F0-4D77-9B2F-69D6972060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C9-4CF3-992E-7FC285A36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C9-4CF3-992E-7FC285A36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C9-4CF3-992E-7FC285A36E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2F7-41BC-9831-32859541194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C2F7-41BC-9831-32859541194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C2F7-41BC-9831-32859541194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C2F7-41BC-9831-32859541194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C2F7-41BC-9831-32859541194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90-44D0-8798-5B02944FE5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90-44D0-8798-5B02944FE5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90-44D0-8798-5B02944FE5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61C-41DB-B37A-CAFD292C3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1C-41DB-B37A-CAFD292C3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1C-41DB-B37A-CAFD292C35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F0C9-4C5B-BF05-22C1EB6F09C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F0C9-4C5B-BF05-22C1EB6F09C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F0C9-4C5B-BF05-22C1EB6F09C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F0C9-4C5B-BF05-22C1EB6F09C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92-43AC-B382-6981D18E2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92-43AC-B382-6981D18E2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F3-43FE-AFAF-8C34995EA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F3-43FE-AFAF-8C34995EA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F3-43FE-AFAF-8C34995EAD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A4-4F6E-92D1-54F35FB0B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A4-4F6E-92D1-54F35FB0B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A4-4F6E-92D1-54F35FB0B7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CC-49C1-BCDA-46DFBC947D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CC-49C1-BCDA-46DFBC947D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4-488B-9797-2E2C09E237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4-488B-9797-2E2C09E237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82-427F-AE35-92066D9D38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82-427F-AE35-92066D9D38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F99CF77B-78BF-46CF-8096-A9AD826A66E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DC49472-C263-4DDE-8BF6-8A93FFA3FC8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6A5FE97-DC23-42F8-A4C2-4D882B9C03A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207A45FC-B2C8-489A-943A-29899E8E8A5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16633D3-9D2A-44C5-A591-FFE4E19EE821}"/>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0356C69-CC06-439D-A851-AC56E2C10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1D2DB8-2BC7-45B2-B497-6CD149648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128F92B-7F99-4313-B162-F8EFF844E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7C096F7-A5CD-4501-89B9-E379E88E8243}"/>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06998D5-B91A-4972-99FB-B582C966710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F0BAB39-1FD0-458F-91AC-42605ED905D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0DE283-8B65-4EE9-B6C0-1CEE95B3F61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6F1ED1A-A361-4423-8998-5B3B01FC823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627051E-B47E-43E1-AFE7-16467B16DF68}"/>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DDBD876-1F5C-40B4-828A-ED6ECCA8FE8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2637D-FDCD-4920-9453-C70584217ED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Cayman Islands</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238</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233</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6" t="s">
        <v>31</v>
      </c>
      <c r="C1" s="373" t="s">
        <v>213</v>
      </c>
      <c r="D1" s="313" t="s">
        <v>208</v>
      </c>
      <c r="E1" s="313"/>
      <c r="F1" s="313"/>
      <c r="G1" s="313"/>
      <c r="H1" s="313"/>
      <c r="I1" s="324"/>
      <c r="J1" s="305"/>
      <c r="K1" s="305"/>
      <c r="L1" s="326" t="s">
        <v>31</v>
      </c>
      <c r="M1" s="373">
        <v>2020</v>
      </c>
      <c r="N1" s="313" t="s">
        <v>208</v>
      </c>
      <c r="O1" s="313"/>
      <c r="P1" s="313"/>
      <c r="Q1" s="313"/>
      <c r="R1" s="313"/>
      <c r="S1" s="324"/>
      <c r="T1" s="305"/>
      <c r="U1" s="305"/>
    </row>
    <row xmlns:x14ac="http://schemas.microsoft.com/office/spreadsheetml/2009/9/ac" r="2" s="307" customFormat="true" ht="30" customHeight="true" x14ac:dyDescent="0.25">
      <c r="A2" s="558" t="s">
        <v>232</v>
      </c>
      <c r="B2" s="314" t="s">
        <v>212</v>
      </c>
      <c r="C2" s="267" t="s">
        <v>176</v>
      </c>
      <c r="D2" s="267" t="s">
        <v>175</v>
      </c>
      <c r="E2" s="315"/>
      <c r="F2" s="315"/>
      <c r="G2" s="315"/>
      <c r="H2" s="315"/>
      <c r="I2" s="325"/>
      <c r="J2" s="308" t="s">
        <v>214</v>
      </c>
      <c r="K2" s="308"/>
      <c r="L2" s="314" t="s">
        <v>230</v>
      </c>
      <c r="M2" s="267" t="s">
        <v>176</v>
      </c>
      <c r="N2" s="267" t="s">
        <v>175</v>
      </c>
      <c r="O2" s="315"/>
      <c r="P2" s="315"/>
      <c r="Q2" s="315"/>
      <c r="R2" s="315"/>
      <c r="S2" s="325"/>
      <c r="T2" s="308" t="s">
        <v>214</v>
      </c>
      <c r="U2" s="308"/>
    </row>
    <row xmlns:x14ac="http://schemas.microsoft.com/office/spreadsheetml/2009/9/ac" r="3" s="246" customFormat="true" ht="18" customHeight="true" x14ac:dyDescent="0.25">
      <c r="A3" s="558"/>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245"/>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5">
      <c r="A4" s="379" t="str">
        <f>IF(ISBLANK('Data Summary'!A6),"",'Data Summary'!A6)</f>
        <v>CYM_2018_UIS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9" t="str">
        <f ca="true">IF(ISBLANK('Data Summary'!A7),"",'Data Summary'!A7)</f>
        <v>CYM_2020_UIS</v>
      </c>
      <c r="B5" s="101"/>
      <c r="C5" s="81" t="s">
        <v>25</v>
      </c>
      <c r="D5" s="136">
        <v>100</v>
      </c>
      <c r="E5" s="135"/>
      <c r="F5" s="135"/>
      <c r="G5" s="135"/>
      <c r="H5" s="135">
        <v>100</v>
      </c>
      <c r="I5" s="21">
        <v>100</v>
      </c>
      <c r="J5" s="19"/>
      <c r="K5" s="19"/>
      <c r="L5" s="101"/>
      <c r="M5" s="81" t="s">
        <v>25</v>
      </c>
      <c r="N5" s="136">
        <v>100</v>
      </c>
      <c r="O5" s="135"/>
      <c r="P5" s="135"/>
      <c r="Q5" s="135"/>
      <c r="R5" s="135">
        <v>100</v>
      </c>
      <c r="S5" s="21">
        <v>100</v>
      </c>
      <c r="T5" s="19"/>
      <c r="U5" s="1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80" t="str">
        <f ca="true">IF(ISBLANK('Data Summary'!A8),"",'Data Summary'!A8)</f>
        <v/>
      </c>
      <c r="B6" s="113"/>
      <c r="C6" s="82" t="s">
        <v>26</v>
      </c>
      <c r="D6" s="136">
        <v>100</v>
      </c>
      <c r="E6" s="135"/>
      <c r="F6" s="135"/>
      <c r="G6" s="135"/>
      <c r="H6" s="135">
        <v>100</v>
      </c>
      <c r="I6" s="21">
        <v>100</v>
      </c>
      <c r="J6" s="19"/>
      <c r="K6" s="19"/>
      <c r="L6" s="113"/>
      <c r="M6" s="82" t="s">
        <v>26</v>
      </c>
      <c r="N6" s="136">
        <v>100</v>
      </c>
      <c r="O6" s="135"/>
      <c r="P6" s="135"/>
      <c r="Q6" s="135"/>
      <c r="R6" s="135">
        <v>100</v>
      </c>
      <c r="S6" s="21">
        <v>100</v>
      </c>
      <c r="T6" s="19"/>
      <c r="U6" s="1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80" t="str">
        <f ca="true">IF(ISBLANK('Data Summary'!A9),"",'Data Summary'!A9)</f>
        <v/>
      </c>
      <c r="B7" s="101"/>
      <c r="C7" s="82" t="s">
        <v>160</v>
      </c>
      <c r="D7" s="136">
        <v>100</v>
      </c>
      <c r="E7" s="135"/>
      <c r="F7" s="135"/>
      <c r="G7" s="135"/>
      <c r="H7" s="135">
        <v>100</v>
      </c>
      <c r="I7" s="21">
        <v>100</v>
      </c>
      <c r="J7" s="19"/>
      <c r="K7" s="19"/>
      <c r="L7" s="101"/>
      <c r="M7" s="82" t="s">
        <v>160</v>
      </c>
      <c r="N7" s="136">
        <v>100</v>
      </c>
      <c r="O7" s="135"/>
      <c r="P7" s="135"/>
      <c r="Q7" s="135"/>
      <c r="R7" s="135">
        <v>100</v>
      </c>
      <c r="S7" s="21">
        <v>100</v>
      </c>
      <c r="T7" s="19"/>
      <c r="U7" s="1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80" t="str">
        <f ca="true">IF(ISBLANK('Data Summary'!A10),"",'Data Summary'!A10)</f>
        <v/>
      </c>
      <c r="B8" s="113"/>
      <c r="C8" s="82" t="s">
        <v>161</v>
      </c>
      <c r="D8" s="136">
        <v>100</v>
      </c>
      <c r="E8" s="135"/>
      <c r="F8" s="135"/>
      <c r="G8" s="135"/>
      <c r="H8" s="135">
        <v>100</v>
      </c>
      <c r="I8" s="21">
        <v>100</v>
      </c>
      <c r="J8" s="19"/>
      <c r="K8" s="19"/>
      <c r="L8" s="113"/>
      <c r="M8" s="82" t="s">
        <v>161</v>
      </c>
      <c r="N8" s="136">
        <v>100</v>
      </c>
      <c r="O8" s="135"/>
      <c r="P8" s="135"/>
      <c r="Q8" s="135"/>
      <c r="R8" s="135">
        <v>100</v>
      </c>
      <c r="S8" s="21">
        <v>100</v>
      </c>
      <c r="T8" s="19"/>
      <c r="U8" s="1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80" t="str">
        <f ca="true">IF(ISBLANK('Data Summary'!A11),"",'Data Summary'!A11)</f>
        <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80" t="str">
        <f ca="true">IF(ISBLANK('Data Summary'!A12),"",'Data Summary'!A12)</f>
        <v/>
      </c>
      <c r="B10" s="104" t="s">
        <v>12</v>
      </c>
      <c r="C10" s="554" t="s">
        <v>211</v>
      </c>
      <c r="D10" s="555"/>
      <c r="E10" s="555"/>
      <c r="F10" s="555"/>
      <c r="G10" s="555"/>
      <c r="H10" s="555"/>
      <c r="I10" s="556"/>
      <c r="J10" s="10"/>
      <c r="K10" s="10"/>
      <c r="L10" s="104" t="s">
        <v>12</v>
      </c>
      <c r="M10" s="554" t="s">
        <v>211</v>
      </c>
      <c r="N10" s="555"/>
      <c r="O10" s="555"/>
      <c r="P10" s="555"/>
      <c r="Q10" s="555"/>
      <c r="R10" s="555"/>
      <c r="S10" s="556"/>
      <c r="T10" s="10"/>
      <c r="U10" s="10"/>
      <c r="V10" s="112"/>
      <c r="AF10" s="112"/>
      <c r="AG10" s="557"/>
      <c r="AH10" s="557"/>
      <c r="AI10" s="557"/>
      <c r="AJ10" s="557"/>
      <c r="AK10" s="557"/>
      <c r="AL10" s="557"/>
      <c r="AM10" s="557"/>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80"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12"/>
      <c r="AF11" s="112"/>
      <c r="AG11" s="112"/>
      <c r="AH11" s="129"/>
      <c r="AI11" s="129"/>
      <c r="AJ11" s="129"/>
      <c r="AK11" s="129"/>
      <c r="AL11" s="129"/>
      <c r="AM11" s="129"/>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80"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12"/>
      <c r="AF12" s="112"/>
      <c r="AG12" s="112"/>
      <c r="AH12" s="129"/>
      <c r="AI12" s="129"/>
      <c r="AJ12" s="129"/>
      <c r="AK12" s="129"/>
      <c r="AL12" s="129"/>
      <c r="AM12" s="129"/>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80"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12"/>
      <c r="AF13" s="112"/>
      <c r="AG13" s="112"/>
      <c r="AH13" s="129"/>
      <c r="AI13" s="129"/>
      <c r="AJ13" s="129"/>
      <c r="AK13" s="129"/>
      <c r="AL13" s="129"/>
      <c r="AM13" s="129"/>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80"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AH14" s="128"/>
      <c r="AI14" s="128"/>
      <c r="AJ14" s="128"/>
      <c r="AK14" s="128"/>
      <c r="AL14" s="128"/>
      <c r="AM14" s="128"/>
    </row>
    <row xmlns:x14ac="http://schemas.microsoft.com/office/spreadsheetml/2009/9/ac" r="15" ht="15.75" customHeight="true" thickBot="true" x14ac:dyDescent="0.3">
      <c r="A15" s="380"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AH15" s="128"/>
      <c r="AI15" s="128"/>
      <c r="AJ15" s="128"/>
      <c r="AK15" s="128"/>
      <c r="AL15" s="128"/>
      <c r="AM15" s="128"/>
    </row>
    <row xmlns:x14ac="http://schemas.microsoft.com/office/spreadsheetml/2009/9/ac" r="16" s="3" customFormat="true" x14ac:dyDescent="0.25">
      <c r="A16" s="380"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80"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80"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80"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80"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80"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80"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80"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80"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80"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80"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80"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80"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80"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80"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80"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80"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80"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80"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80"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80"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80"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80"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80"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80"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80"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80"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80"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80"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80"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80"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80"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80"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80"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80"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80"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80"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80"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80"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80"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80"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80"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80"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80"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80"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80"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80"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80"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80"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80"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80"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80"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80"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80"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80"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80"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80"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80"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80"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80"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80"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80"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80"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80"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80"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80"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80"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80"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80"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80"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80"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80"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80"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80"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80"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80"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80"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80"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80"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80"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80"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80"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80"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80"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80"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80"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80"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80"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80"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80"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80"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80"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80"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80"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80"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80"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80"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80"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80"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80"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80"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80"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80"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80"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80"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80"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80"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80"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80"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80"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80"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80"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80"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80"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80"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80"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80"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80"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80"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80"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80"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80"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80"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80"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80"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80"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80"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80"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80"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80"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80"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80"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80"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80"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80"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80"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4"/>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4"/>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4"/>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4"/>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4"/>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4"/>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4"/>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4"/>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4"/>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4"/>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4"/>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4"/>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4"/>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4"/>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4"/>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4"/>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4"/>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4"/>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4"/>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4"/>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4"/>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4"/>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4"/>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4"/>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4"/>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4"/>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4"/>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4"/>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4"/>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4"/>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4"/>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4"/>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4"/>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4"/>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4"/>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4"/>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4"/>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4"/>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4"/>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4"/>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4"/>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4"/>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4"/>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4"/>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4"/>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4"/>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4"/>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4"/>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4"/>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4"/>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4"/>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4"/>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4"/>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4"/>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4"/>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4"/>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4"/>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4"/>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4"/>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4"/>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4"/>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4"/>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4"/>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4"/>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4"/>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4"/>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4"/>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4"/>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4"/>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4"/>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4"/>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4"/>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4"/>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4"/>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4"/>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4"/>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4"/>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4"/>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4"/>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4"/>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4"/>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4"/>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4"/>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4"/>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4"/>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4"/>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4"/>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4"/>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4"/>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4"/>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4"/>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4"/>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4"/>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4"/>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4"/>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4"/>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4"/>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4"/>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4"/>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4"/>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4"/>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4"/>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4"/>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4"/>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4"/>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4"/>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4"/>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4"/>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4"/>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4"/>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4"/>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4"/>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4"/>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4"/>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4"/>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4"/>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4"/>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4"/>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4"/>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4"/>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4"/>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4"/>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4"/>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4"/>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4"/>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4"/>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4"/>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4"/>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4"/>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4"/>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4"/>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4"/>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4"/>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4"/>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4"/>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4"/>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4"/>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4"/>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4"/>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4"/>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4"/>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4"/>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4"/>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4"/>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4"/>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4"/>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4"/>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4"/>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4"/>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4"/>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4"/>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4"/>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4"/>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4"/>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4"/>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4"/>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4"/>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4"/>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4"/>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4"/>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4"/>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4"/>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4"/>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4"/>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4"/>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4"/>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4"/>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4"/>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4"/>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4"/>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4"/>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4"/>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4"/>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4"/>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4"/>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4"/>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4"/>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4"/>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4"/>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4"/>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4"/>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4"/>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4"/>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4"/>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4"/>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4"/>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4"/>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4"/>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4"/>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4"/>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4"/>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4"/>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4"/>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4"/>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4"/>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4"/>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4"/>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4"/>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4"/>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4"/>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4"/>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4"/>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4"/>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4"/>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4"/>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4"/>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4"/>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4"/>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4"/>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4"/>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4"/>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4"/>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4"/>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4"/>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4"/>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4"/>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4"/>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4"/>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4"/>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4"/>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4"/>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4"/>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4"/>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4"/>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4"/>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4"/>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4"/>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4"/>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4"/>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4"/>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4"/>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4"/>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4"/>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4"/>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4"/>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4"/>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4"/>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4"/>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4"/>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4"/>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4"/>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4"/>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4"/>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4"/>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4"/>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4"/>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4"/>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4"/>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4"/>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4"/>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4"/>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4"/>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4"/>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4"/>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4"/>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4"/>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4"/>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4"/>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4"/>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4"/>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4"/>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4"/>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4"/>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4"/>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4"/>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4"/>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4"/>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4"/>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4"/>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4"/>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4"/>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4"/>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4"/>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4"/>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4"/>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4"/>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4"/>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4"/>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4"/>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4"/>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4"/>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4"/>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4"/>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4"/>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4"/>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4"/>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4"/>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4"/>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4"/>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4"/>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4"/>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4"/>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4"/>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4"/>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4"/>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4"/>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4"/>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4"/>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4"/>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4"/>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4"/>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4"/>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4"/>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4"/>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4"/>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4"/>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4"/>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4"/>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4"/>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4"/>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4"/>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4"/>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4"/>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4"/>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4"/>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4"/>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4"/>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4"/>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4"/>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4"/>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4"/>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4"/>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4"/>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4"/>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4"/>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4"/>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4"/>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4"/>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4"/>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4"/>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4"/>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4"/>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4"/>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4"/>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4"/>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4"/>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4"/>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4"/>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4"/>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4"/>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4"/>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4"/>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4"/>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4"/>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4"/>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4"/>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4"/>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4"/>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4"/>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4"/>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4"/>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4"/>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4"/>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4"/>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4"/>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4"/>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4"/>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4"/>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4"/>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4"/>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4"/>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4"/>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4"/>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4"/>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4"/>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4"/>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4"/>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4"/>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4"/>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4"/>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4"/>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4"/>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4"/>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4"/>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4"/>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4"/>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4"/>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4"/>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4"/>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4"/>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4"/>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4"/>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4"/>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4"/>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4"/>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4"/>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4"/>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4"/>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4"/>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4"/>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4"/>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4"/>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4"/>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4"/>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4"/>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4"/>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4"/>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4"/>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4"/>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4"/>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4"/>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4"/>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4"/>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4"/>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4"/>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4"/>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4"/>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4"/>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4"/>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4"/>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4"/>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4"/>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4"/>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4"/>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4"/>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4"/>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4"/>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4"/>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4"/>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4"/>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4"/>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4"/>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4"/>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4"/>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4"/>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4"/>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4"/>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4"/>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4"/>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4"/>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4"/>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4"/>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4"/>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4"/>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4"/>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4"/>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4"/>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4"/>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4"/>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4"/>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4"/>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4"/>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4"/>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4"/>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4"/>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4"/>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4"/>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4"/>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4"/>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4"/>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4"/>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4"/>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4"/>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4"/>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4"/>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4"/>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4"/>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4"/>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4"/>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4"/>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4"/>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4"/>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4"/>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4"/>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4"/>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4"/>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4"/>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4"/>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4"/>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4"/>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4"/>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4">
    <mergeCell ref="C10:I10"/>
    <mergeCell ref="AG10:AM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Cayman Islands</v>
      </c>
      <c r="C2" s="92"/>
      <c r="D2" s="93"/>
      <c r="E2" s="93"/>
      <c r="F2" s="93"/>
      <c r="G2" s="94"/>
    </row>
    <row xmlns:x14ac="http://schemas.microsoft.com/office/spreadsheetml/2009/9/ac" r="3" x14ac:dyDescent="0.2">
      <c r="B3" s="559" t="s">
        <v>180</v>
      </c>
      <c r="C3" s="559"/>
      <c r="D3" s="559"/>
      <c r="E3" s="559"/>
      <c r="F3" s="559"/>
      <c r="G3" s="560"/>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6">
        <v>2000</v>
      </c>
      <c r="C5" s="910">
        <v>6817</v>
      </c>
      <c r="D5" s="911">
        <v>100</v>
      </c>
      <c r="E5" s="912">
        <v>1122</v>
      </c>
      <c r="F5" s="913">
        <v>3180</v>
      </c>
      <c r="G5" s="914">
        <v>2515</v>
      </c>
    </row>
    <row xmlns:x14ac="http://schemas.microsoft.com/office/spreadsheetml/2009/9/ac" r="6" x14ac:dyDescent="0.2">
      <c r="B6" s="772">
        <v>2001</v>
      </c>
      <c r="C6" s="915">
        <v>7123</v>
      </c>
      <c r="D6" s="916">
        <v>100</v>
      </c>
      <c r="E6" s="917">
        <v>1114</v>
      </c>
      <c r="F6" s="918">
        <v>3276</v>
      </c>
      <c r="G6" s="919">
        <v>2733</v>
      </c>
    </row>
    <row xmlns:x14ac="http://schemas.microsoft.com/office/spreadsheetml/2009/9/ac" r="7" x14ac:dyDescent="0.2">
      <c r="B7" s="778">
        <v>2002</v>
      </c>
      <c r="C7" s="920">
        <v>7333</v>
      </c>
      <c r="D7" s="921">
        <v>100</v>
      </c>
      <c r="E7" s="922">
        <v>1103</v>
      </c>
      <c r="F7" s="923">
        <v>3338</v>
      </c>
      <c r="G7" s="924">
        <v>2892</v>
      </c>
    </row>
    <row xmlns:x14ac="http://schemas.microsoft.com/office/spreadsheetml/2009/9/ac" r="8" x14ac:dyDescent="0.2">
      <c r="B8" s="784">
        <v>2003</v>
      </c>
      <c r="C8" s="925">
        <v>7486</v>
      </c>
      <c r="D8" s="926">
        <v>100</v>
      </c>
      <c r="E8" s="927">
        <v>1113</v>
      </c>
      <c r="F8" s="928">
        <v>3365</v>
      </c>
      <c r="G8" s="929">
        <v>3008</v>
      </c>
    </row>
    <row xmlns:x14ac="http://schemas.microsoft.com/office/spreadsheetml/2009/9/ac" r="9" x14ac:dyDescent="0.2">
      <c r="B9" s="790">
        <v>2004</v>
      </c>
      <c r="C9" s="930">
        <v>7677</v>
      </c>
      <c r="D9" s="931">
        <v>100</v>
      </c>
      <c r="E9" s="932">
        <v>1200</v>
      </c>
      <c r="F9" s="933">
        <v>3376</v>
      </c>
      <c r="G9" s="934">
        <v>3101</v>
      </c>
    </row>
    <row xmlns:x14ac="http://schemas.microsoft.com/office/spreadsheetml/2009/9/ac" r="10" x14ac:dyDescent="0.2">
      <c r="B10" s="796">
        <v>2005</v>
      </c>
      <c r="C10" s="935">
        <v>7878</v>
      </c>
      <c r="D10" s="936">
        <v>100</v>
      </c>
      <c r="E10" s="937">
        <v>1280</v>
      </c>
      <c r="F10" s="938">
        <v>3394</v>
      </c>
      <c r="G10" s="939">
        <v>3204</v>
      </c>
    </row>
    <row xmlns:x14ac="http://schemas.microsoft.com/office/spreadsheetml/2009/9/ac" r="11" x14ac:dyDescent="0.2">
      <c r="B11" s="802">
        <v>2006</v>
      </c>
      <c r="C11" s="940">
        <v>8058</v>
      </c>
      <c r="D11" s="941">
        <v>100</v>
      </c>
      <c r="E11" s="942">
        <v>1284</v>
      </c>
      <c r="F11" s="943">
        <v>3484</v>
      </c>
      <c r="G11" s="944">
        <v>3290</v>
      </c>
    </row>
    <row xmlns:x14ac="http://schemas.microsoft.com/office/spreadsheetml/2009/9/ac" r="12" x14ac:dyDescent="0.2">
      <c r="B12" s="808">
        <v>2007</v>
      </c>
      <c r="C12" s="945">
        <v>8207</v>
      </c>
      <c r="D12" s="946">
        <v>100</v>
      </c>
      <c r="E12" s="947">
        <v>1275</v>
      </c>
      <c r="F12" s="948">
        <v>3595</v>
      </c>
      <c r="G12" s="949">
        <v>3337</v>
      </c>
    </row>
    <row xmlns:x14ac="http://schemas.microsoft.com/office/spreadsheetml/2009/9/ac" r="13" x14ac:dyDescent="0.2">
      <c r="B13" s="814">
        <v>2008</v>
      </c>
      <c r="C13" s="950">
        <v>8353</v>
      </c>
      <c r="D13" s="951">
        <v>100</v>
      </c>
      <c r="E13" s="952">
        <v>1304</v>
      </c>
      <c r="F13" s="953">
        <v>3667</v>
      </c>
      <c r="G13" s="954">
        <v>3382</v>
      </c>
    </row>
    <row xmlns:x14ac="http://schemas.microsoft.com/office/spreadsheetml/2009/9/ac" r="14" x14ac:dyDescent="0.2">
      <c r="B14" s="820">
        <v>2009</v>
      </c>
      <c r="C14" s="955">
        <v>8499</v>
      </c>
      <c r="D14" s="956">
        <v>100</v>
      </c>
      <c r="E14" s="957">
        <v>1361</v>
      </c>
      <c r="F14" s="958">
        <v>3722</v>
      </c>
      <c r="G14" s="959">
        <v>3416</v>
      </c>
    </row>
    <row xmlns:x14ac="http://schemas.microsoft.com/office/spreadsheetml/2009/9/ac" r="15" x14ac:dyDescent="0.2">
      <c r="B15" s="826">
        <v>2010</v>
      </c>
      <c r="C15" s="960">
        <v>8642</v>
      </c>
      <c r="D15" s="961">
        <v>100</v>
      </c>
      <c r="E15" s="962">
        <v>1403</v>
      </c>
      <c r="F15" s="963">
        <v>3789</v>
      </c>
      <c r="G15" s="964">
        <v>3450</v>
      </c>
    </row>
    <row xmlns:x14ac="http://schemas.microsoft.com/office/spreadsheetml/2009/9/ac" r="16" x14ac:dyDescent="0.2">
      <c r="B16" s="832">
        <v>2011</v>
      </c>
      <c r="C16" s="965">
        <v>8816</v>
      </c>
      <c r="D16" s="966">
        <v>100</v>
      </c>
      <c r="E16" s="967">
        <v>1437</v>
      </c>
      <c r="F16" s="968">
        <v>3851</v>
      </c>
      <c r="G16" s="969">
        <v>3528</v>
      </c>
    </row>
    <row xmlns:x14ac="http://schemas.microsoft.com/office/spreadsheetml/2009/9/ac" r="17" x14ac:dyDescent="0.2">
      <c r="B17" s="838">
        <v>2012</v>
      </c>
      <c r="C17" s="970">
        <v>9040</v>
      </c>
      <c r="D17" s="971">
        <v>100</v>
      </c>
      <c r="E17" s="972">
        <v>1460</v>
      </c>
      <c r="F17" s="973">
        <v>3870</v>
      </c>
      <c r="G17" s="974">
        <v>3710</v>
      </c>
    </row>
    <row xmlns:x14ac="http://schemas.microsoft.com/office/spreadsheetml/2009/9/ac" r="18" x14ac:dyDescent="0.2">
      <c r="B18" s="844">
        <v>2013</v>
      </c>
      <c r="C18" s="975">
        <v>9191</v>
      </c>
      <c r="D18" s="976">
        <v>100</v>
      </c>
      <c r="E18" s="977">
        <v>1473</v>
      </c>
      <c r="F18" s="978">
        <v>3901</v>
      </c>
      <c r="G18" s="979">
        <v>3817</v>
      </c>
    </row>
    <row xmlns:x14ac="http://schemas.microsoft.com/office/spreadsheetml/2009/9/ac" r="19" x14ac:dyDescent="0.2">
      <c r="B19" s="850">
        <v>2014</v>
      </c>
      <c r="C19" s="980">
        <v>9291</v>
      </c>
      <c r="D19" s="981">
        <v>100</v>
      </c>
      <c r="E19" s="982">
        <v>1516</v>
      </c>
      <c r="F19" s="983">
        <v>3963</v>
      </c>
      <c r="G19" s="984">
        <v>3812</v>
      </c>
    </row>
    <row xmlns:x14ac="http://schemas.microsoft.com/office/spreadsheetml/2009/9/ac" r="20" x14ac:dyDescent="0.2">
      <c r="B20" s="856">
        <v>2015</v>
      </c>
      <c r="C20" s="985">
        <v>9397</v>
      </c>
      <c r="D20" s="986">
        <v>100</v>
      </c>
      <c r="E20" s="987">
        <v>1592</v>
      </c>
      <c r="F20" s="988">
        <v>4040</v>
      </c>
      <c r="G20" s="989">
        <v>3765</v>
      </c>
    </row>
    <row xmlns:x14ac="http://schemas.microsoft.com/office/spreadsheetml/2009/9/ac" r="21" x14ac:dyDescent="0.2">
      <c r="B21" s="862">
        <v>2016</v>
      </c>
      <c r="C21" s="990">
        <v>9497</v>
      </c>
      <c r="D21" s="991">
        <v>100</v>
      </c>
      <c r="E21" s="992">
        <v>1649</v>
      </c>
      <c r="F21" s="993">
        <v>4135</v>
      </c>
      <c r="G21" s="994">
        <v>3713</v>
      </c>
    </row>
    <row xmlns:x14ac="http://schemas.microsoft.com/office/spreadsheetml/2009/9/ac" r="22" x14ac:dyDescent="0.2">
      <c r="B22" s="868">
        <v>2017</v>
      </c>
      <c r="C22" s="995">
        <v>9610</v>
      </c>
      <c r="D22" s="996">
        <v>100</v>
      </c>
      <c r="E22" s="997">
        <v>1683</v>
      </c>
      <c r="F22" s="998">
        <v>4266</v>
      </c>
      <c r="G22" s="999">
        <v>3661</v>
      </c>
    </row>
    <row xmlns:x14ac="http://schemas.microsoft.com/office/spreadsheetml/2009/9/ac" r="23" x14ac:dyDescent="0.2">
      <c r="B23" s="874">
        <v>2018</v>
      </c>
      <c r="C23" s="1000">
        <v>9753</v>
      </c>
      <c r="D23" s="1001">
        <v>100</v>
      </c>
      <c r="E23" s="1002">
        <v>1715</v>
      </c>
      <c r="F23" s="1003">
        <v>4430</v>
      </c>
      <c r="G23" s="1004">
        <v>3608</v>
      </c>
    </row>
    <row xmlns:x14ac="http://schemas.microsoft.com/office/spreadsheetml/2009/9/ac" r="24" x14ac:dyDescent="0.2">
      <c r="B24" s="880">
        <v>2019</v>
      </c>
      <c r="C24" s="1005">
        <v>9940</v>
      </c>
      <c r="D24" s="1006">
        <v>100</v>
      </c>
      <c r="E24" s="1007">
        <v>1735</v>
      </c>
      <c r="F24" s="1008">
        <v>4609</v>
      </c>
      <c r="G24" s="1009">
        <v>3596</v>
      </c>
    </row>
    <row xmlns:x14ac="http://schemas.microsoft.com/office/spreadsheetml/2009/9/ac" r="25" x14ac:dyDescent="0.2">
      <c r="B25" s="886">
        <v>2020</v>
      </c>
      <c r="C25" s="1010">
        <v>10161</v>
      </c>
      <c r="D25" s="1011">
        <v>100</v>
      </c>
      <c r="E25" s="1012">
        <v>1734</v>
      </c>
      <c r="F25" s="1013">
        <v>4818</v>
      </c>
      <c r="G25" s="1014">
        <v>3609</v>
      </c>
    </row>
    <row xmlns:x14ac="http://schemas.microsoft.com/office/spreadsheetml/2009/9/ac" r="26" x14ac:dyDescent="0.2">
      <c r="B26" s="892">
        <v>2021</v>
      </c>
      <c r="C26" s="1015">
        <v>10388</v>
      </c>
      <c r="D26" s="1016">
        <v>100</v>
      </c>
      <c r="E26" s="1017">
        <v>1705</v>
      </c>
      <c r="F26" s="1018">
        <v>5017</v>
      </c>
      <c r="G26" s="1019">
        <v>3666</v>
      </c>
    </row>
    <row xmlns:x14ac="http://schemas.microsoft.com/office/spreadsheetml/2009/9/ac" r="27" x14ac:dyDescent="0.2">
      <c r="B27" s="898">
        <v>2022</v>
      </c>
      <c r="C27" s="899">
        <v>10594</v>
      </c>
      <c r="D27" s="900">
        <v>100</v>
      </c>
      <c r="E27" s="901">
        <v>1619</v>
      </c>
      <c r="F27" s="902">
        <v>5139</v>
      </c>
      <c r="G27" s="903">
        <v>3836</v>
      </c>
    </row>
    <row xmlns:x14ac="http://schemas.microsoft.com/office/spreadsheetml/2009/9/ac" r="28" x14ac:dyDescent="0.2">
      <c r="B28" s="904">
        <v>2023</v>
      </c>
      <c r="C28" s="905">
        <v>10776</v>
      </c>
      <c r="D28" s="906">
        <v>100</v>
      </c>
      <c r="E28" s="907">
        <v>1510</v>
      </c>
      <c r="F28" s="908">
        <v>5200</v>
      </c>
      <c r="G28" s="909">
        <v>4066</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6"/>
      <c r="D35" s="185"/>
      <c r="E35" s="187"/>
      <c r="F35" s="188"/>
      <c r="G35" s="189"/>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236</v>
      </c>
    </row>
    <row xmlns:x14ac="http://schemas.microsoft.com/office/spreadsheetml/2009/9/ac" r="39" x14ac:dyDescent="0.2">
      <c r="B39" s="399" t="s">
        <v>237</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1D624-CFD6-4C89-8F4A-118265AFA22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61" t="s">
        <v>215</v>
      </c>
      <c r="C2" s="561"/>
    </row>
    <row xmlns:x14ac="http://schemas.microsoft.com/office/spreadsheetml/2009/9/ac" r="3" ht="6" customHeight="true" x14ac:dyDescent="0.25">
      <c r="B3" s="361"/>
    </row>
    <row xmlns:x14ac="http://schemas.microsoft.com/office/spreadsheetml/2009/9/ac" r="4" ht="30" customHeight="true" x14ac:dyDescent="0.25">
      <c r="B4" s="363" t="s">
        <v>216</v>
      </c>
      <c r="C4" s="364" t="s">
        <v>217</v>
      </c>
    </row>
    <row xmlns:x14ac="http://schemas.microsoft.com/office/spreadsheetml/2009/9/ac" r="5" ht="30" customHeight="true" x14ac:dyDescent="0.25">
      <c r="B5" s="363" t="s">
        <v>48</v>
      </c>
      <c r="C5" s="364" t="s">
        <v>218</v>
      </c>
    </row>
    <row xmlns:x14ac="http://schemas.microsoft.com/office/spreadsheetml/2009/9/ac" r="6" ht="30" customHeight="true" x14ac:dyDescent="0.25">
      <c r="B6" s="363" t="s">
        <v>219</v>
      </c>
      <c r="C6" s="364" t="s">
        <v>220</v>
      </c>
    </row>
    <row xmlns:x14ac="http://schemas.microsoft.com/office/spreadsheetml/2009/9/ac" r="7" ht="30" customHeight="true" x14ac:dyDescent="0.25">
      <c r="B7" s="363" t="s">
        <v>221</v>
      </c>
      <c r="C7" s="364" t="s">
        <v>222</v>
      </c>
    </row>
    <row xmlns:x14ac="http://schemas.microsoft.com/office/spreadsheetml/2009/9/ac" r="8" ht="30" customHeight="true" x14ac:dyDescent="0.25">
      <c r="B8" s="363" t="s">
        <v>145</v>
      </c>
      <c r="C8" s="364" t="s">
        <v>223</v>
      </c>
    </row>
    <row xmlns:x14ac="http://schemas.microsoft.com/office/spreadsheetml/2009/9/ac" r="9" ht="30" customHeight="true" x14ac:dyDescent="0.25">
      <c r="B9" s="363" t="s">
        <v>224</v>
      </c>
      <c r="C9" s="364" t="s">
        <v>225</v>
      </c>
    </row>
    <row xmlns:x14ac="http://schemas.microsoft.com/office/spreadsheetml/2009/9/ac" r="10" ht="30" customHeight="true" x14ac:dyDescent="0.25">
      <c r="B10" s="363" t="s">
        <v>149</v>
      </c>
      <c r="C10" s="364" t="s">
        <v>226</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227</v>
      </c>
    </row>
    <row xmlns:x14ac="http://schemas.microsoft.com/office/spreadsheetml/2009/9/ac" r="13" x14ac:dyDescent="0.25">
      <c r="B13" s="368" t="s">
        <v>231</v>
      </c>
    </row>
    <row xmlns:x14ac="http://schemas.microsoft.com/office/spreadsheetml/2009/9/ac" r="14" x14ac:dyDescent="0.25">
      <c r="B14" s="370" t="s">
        <v>228</v>
      </c>
    </row>
    <row xmlns:x14ac="http://schemas.microsoft.com/office/spreadsheetml/2009/9/ac" r="15" ht="76.5" customHeight="true" x14ac:dyDescent="0.25">
      <c r="B15" s="562" t="s">
        <v>229</v>
      </c>
      <c r="C15" s="562"/>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77DAB-487A-4F41-8871-2CA30EE715D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4" customWidth="true"/>
    <col min="2" max="2" width="12.375" style="564" customWidth="true"/>
    <col min="3" max="8" width="9" style="564" customWidth="true"/>
    <col min="9" max="9" width="12.375" style="564" customWidth="true"/>
    <col min="10" max="15" width="9" style="564" customWidth="true"/>
    <col min="16" max="16" width="12.375" style="564" customWidth="true"/>
    <col min="17" max="22" width="9" style="564" customWidth="true"/>
    <col min="23" max="38" width="9" style="564"/>
    <col min="39" max="16384" width="9" style="572"/>
  </cols>
  <sheetData>
    <row xmlns:x14ac="http://schemas.microsoft.com/office/spreadsheetml/2009/9/ac" r="1" s="564" customFormat="true" x14ac:dyDescent="0.2">
      <c r="A1" s="563" t="s">
        <v>151</v>
      </c>
      <c r="B1" s="563"/>
      <c r="C1" s="563"/>
      <c r="D1" s="563"/>
      <c r="E1" s="563"/>
      <c r="F1" s="563"/>
      <c r="G1" s="563"/>
      <c r="H1" s="563"/>
      <c r="I1" s="563"/>
      <c r="J1" s="563"/>
      <c r="K1" s="563"/>
      <c r="L1" s="563"/>
      <c r="M1" s="563"/>
      <c r="N1" s="563"/>
      <c r="O1" s="563"/>
      <c r="P1" s="563"/>
      <c r="Q1" s="563"/>
      <c r="R1" s="563"/>
      <c r="S1" s="563"/>
      <c r="T1" s="563"/>
      <c r="U1" s="563"/>
      <c r="V1" s="563"/>
    </row>
    <row xmlns:x14ac="http://schemas.microsoft.com/office/spreadsheetml/2009/9/ac" r="2" s="564" customFormat="true" x14ac:dyDescent="0.2">
      <c r="A2" s="563"/>
      <c r="B2" s="563"/>
      <c r="C2" s="563"/>
      <c r="D2" s="563"/>
      <c r="E2" s="563"/>
      <c r="F2" s="563"/>
      <c r="G2" s="563"/>
      <c r="H2" s="563"/>
      <c r="I2" s="563"/>
      <c r="J2" s="563"/>
      <c r="K2" s="563"/>
      <c r="L2" s="563"/>
      <c r="M2" s="563"/>
      <c r="N2" s="563"/>
      <c r="O2" s="563"/>
      <c r="P2" s="563"/>
      <c r="Q2" s="563"/>
      <c r="R2" s="563"/>
      <c r="S2" s="563"/>
      <c r="T2" s="563"/>
      <c r="U2" s="563"/>
      <c r="V2" s="563"/>
    </row>
    <row xmlns:x14ac="http://schemas.microsoft.com/office/spreadsheetml/2009/9/ac" r="3" s="564" customFormat="true" ht="18" x14ac:dyDescent="0.2">
      <c r="A3" s="565"/>
      <c r="B3" s="565"/>
      <c r="C3" s="565"/>
      <c r="D3" s="565"/>
      <c r="E3" s="565"/>
      <c r="F3" s="565"/>
      <c r="G3" s="565"/>
      <c r="H3" s="565"/>
      <c r="I3" s="565"/>
      <c r="J3" s="565"/>
      <c r="K3" s="565"/>
      <c r="L3" s="565"/>
      <c r="M3" s="565"/>
      <c r="N3" s="565"/>
      <c r="O3" s="565"/>
      <c r="P3" s="565"/>
      <c r="Q3" s="565"/>
      <c r="R3" s="565"/>
      <c r="S3" s="565"/>
      <c r="T3" s="565"/>
      <c r="U3" s="565"/>
      <c r="V3" s="565"/>
    </row>
    <row xmlns:x14ac="http://schemas.microsoft.com/office/spreadsheetml/2009/9/ac" r="4" ht="15.75" x14ac:dyDescent="0.25">
      <c r="B4" s="566" t="s">
        <v>13</v>
      </c>
      <c r="E4" s="567"/>
      <c r="I4" s="568" t="s">
        <v>14</v>
      </c>
      <c r="P4" s="569" t="s">
        <v>15</v>
      </c>
    </row>
    <row xmlns:x14ac="http://schemas.microsoft.com/office/spreadsheetml/2009/9/ac" r="6" x14ac:dyDescent="0.2">
      <c r="G6" s="570"/>
      <c r="H6" s="570"/>
      <c r="I6" s="570"/>
      <c r="K6" s="570"/>
      <c r="L6" s="570"/>
    </row>
    <row xmlns:x14ac="http://schemas.microsoft.com/office/spreadsheetml/2009/9/ac" r="7" ht="15.75" x14ac:dyDescent="0.2">
      <c r="G7" s="570"/>
      <c r="H7" s="570"/>
      <c r="I7" s="570"/>
      <c r="K7" s="571"/>
      <c r="L7" s="570"/>
    </row>
    <row xmlns:x14ac="http://schemas.microsoft.com/office/spreadsheetml/2009/9/ac" r="8" x14ac:dyDescent="0.2">
      <c r="G8" s="570"/>
      <c r="H8" s="570"/>
      <c r="I8" s="570"/>
      <c r="K8" s="570"/>
      <c r="L8" s="570"/>
    </row>
    <row xmlns:x14ac="http://schemas.microsoft.com/office/spreadsheetml/2009/9/ac" r="9" x14ac:dyDescent="0.2">
      <c r="G9" s="570"/>
      <c r="H9" s="570"/>
      <c r="I9" s="570"/>
      <c r="K9" s="570"/>
      <c r="L9" s="570"/>
    </row>
    <row xmlns:x14ac="http://schemas.microsoft.com/office/spreadsheetml/2009/9/ac" r="10" x14ac:dyDescent="0.2">
      <c r="G10" s="570"/>
      <c r="H10" s="570"/>
      <c r="I10" s="570"/>
      <c r="K10" s="570"/>
      <c r="L10" s="570"/>
    </row>
    <row xmlns:x14ac="http://schemas.microsoft.com/office/spreadsheetml/2009/9/ac" r="11" x14ac:dyDescent="0.2">
      <c r="G11" s="570"/>
      <c r="H11" s="570"/>
      <c r="I11" s="570"/>
      <c r="K11" s="570"/>
      <c r="L11" s="570"/>
    </row>
    <row xmlns:x14ac="http://schemas.microsoft.com/office/spreadsheetml/2009/9/ac" r="12" x14ac:dyDescent="0.2">
      <c r="G12" s="570"/>
      <c r="H12" s="570"/>
      <c r="I12" s="570"/>
      <c r="K12" s="570"/>
      <c r="L12" s="570"/>
    </row>
    <row xmlns:x14ac="http://schemas.microsoft.com/office/spreadsheetml/2009/9/ac" r="13" x14ac:dyDescent="0.2">
      <c r="G13" s="570"/>
      <c r="H13" s="570"/>
      <c r="I13" s="570"/>
      <c r="K13" s="570"/>
      <c r="L13" s="570"/>
    </row>
    <row xmlns:x14ac="http://schemas.microsoft.com/office/spreadsheetml/2009/9/ac" r="14" x14ac:dyDescent="0.2">
      <c r="G14" s="570"/>
      <c r="H14" s="570"/>
      <c r="I14" s="570"/>
      <c r="K14" s="570"/>
      <c r="L14" s="570"/>
    </row>
    <row xmlns:x14ac="http://schemas.microsoft.com/office/spreadsheetml/2009/9/ac" r="15" x14ac:dyDescent="0.2">
      <c r="G15" s="570"/>
      <c r="H15" s="570"/>
      <c r="I15" s="570"/>
      <c r="K15" s="570"/>
      <c r="L15" s="570"/>
    </row>
    <row xmlns:x14ac="http://schemas.microsoft.com/office/spreadsheetml/2009/9/ac" r="16" x14ac:dyDescent="0.2">
      <c r="G16" s="570"/>
      <c r="H16" s="570"/>
      <c r="I16" s="570"/>
      <c r="K16" s="570"/>
      <c r="L16" s="570"/>
    </row>
    <row xmlns:x14ac="http://schemas.microsoft.com/office/spreadsheetml/2009/9/ac" r="17" x14ac:dyDescent="0.2">
      <c r="G17" s="570"/>
      <c r="H17" s="570"/>
      <c r="I17" s="570"/>
      <c r="K17" s="570"/>
      <c r="L17" s="570"/>
    </row>
    <row xmlns:x14ac="http://schemas.microsoft.com/office/spreadsheetml/2009/9/ac" r="18" x14ac:dyDescent="0.2">
      <c r="G18" s="570"/>
      <c r="H18" s="570"/>
      <c r="I18" s="570"/>
      <c r="K18" s="570"/>
      <c r="L18" s="570"/>
    </row>
    <row xmlns:x14ac="http://schemas.microsoft.com/office/spreadsheetml/2009/9/ac" r="19" x14ac:dyDescent="0.2">
      <c r="G19" s="570"/>
      <c r="H19" s="570"/>
      <c r="I19" s="570"/>
      <c r="K19" s="570"/>
      <c r="L19" s="570"/>
    </row>
    <row xmlns:x14ac="http://schemas.microsoft.com/office/spreadsheetml/2009/9/ac" r="20" x14ac:dyDescent="0.2">
      <c r="G20" s="570"/>
      <c r="H20" s="570"/>
      <c r="I20" s="570"/>
      <c r="K20" s="570"/>
      <c r="L20" s="570"/>
    </row>
    <row xmlns:x14ac="http://schemas.microsoft.com/office/spreadsheetml/2009/9/ac" r="21" x14ac:dyDescent="0.2">
      <c r="G21" s="570"/>
      <c r="H21" s="570"/>
      <c r="I21" s="570"/>
      <c r="K21" s="570"/>
      <c r="L21" s="570"/>
    </row>
    <row xmlns:x14ac="http://schemas.microsoft.com/office/spreadsheetml/2009/9/ac" r="23" x14ac:dyDescent="0.2">
      <c r="B23" s="573"/>
    </row>
    <row xmlns:x14ac="http://schemas.microsoft.com/office/spreadsheetml/2009/9/ac" r="25" x14ac:dyDescent="0.2">
      <c r="B25" s="574"/>
      <c r="C25" s="574" t="str">
        <f>+IF(OR((C28="National*"),(D28="Urban*"),(E28="Rural*"),(F28="Pre-primary*"),(G28="Primary*"),(H28="Secondary^"),(C28="National*^"),(D28="Urban*^"),(E28="Rural*^"),(F28="Pre-primary*^"),(G28="Primary*^"),(H28="Secondary*^")),"*No basic service estimate available","")</f>
        <v>*No basic service estimate available</v>
      </c>
      <c r="J25" s="574" t="str">
        <f>+IF(OR((J28="National*"),(K28="Urban*"),(L28="Rural*"),(M28="Pre-primary*"),(N28="Primary*"),(O28="Secondary^"),(J28="National*^"),(K28="Urban*^"),(L28="Rural*^"),(M28="Pre-primary*^"),(N28="Primary*^"),(O28="Secondary*^")),"*No basic service estimate available","")</f>
        <v>*No basic service estimate available</v>
      </c>
      <c r="Q25" s="574"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3"/>
      <c r="C26" s="574" t="str">
        <f>+IF(OR((C28="National*^"),(D28="Urban*^"),(E28="Rural*^"),(F28="Pre-primary*^"),(G28="Primary*^"),(H28="Secondary*^")),"^Facilities that cannot be classified as improved or unimproved are treated as limited","")</f>
        <v/>
      </c>
      <c r="J26" s="574" t="str">
        <f>+IF(OR((J28="National*^"),(K28="Urban*^"),(L28="Rural*^"),(M28="Pre-primary*^"),(N28="Primary*^"),(O28="Secondary*^")),"^Facilities that cannot be classified as improved or unimproved are treated as limited","")</f>
        <v/>
      </c>
      <c r="Q26" s="574" t="str">
        <f>+IF(OR((Q28="National*^"),(R28="Urban*^"),(S28="Rural*^"),(T28="Pre-primary*^"),(U28="Primary*^"),(V28="Secondary*^")),"^Facilities that cannot be classified as having water or not are treated as limited","")</f>
        <v/>
      </c>
    </row>
    <row xmlns:x14ac="http://schemas.microsoft.com/office/spreadsheetml/2009/9/ac" r="27" x14ac:dyDescent="0.2">
      <c r="B27" s="575" t="str">
        <f>+Introduction!C7</f>
        <v>Cayman Islands</v>
      </c>
      <c r="C27" s="576" t="s">
        <v>201</v>
      </c>
      <c r="D27" s="576"/>
      <c r="E27" s="576"/>
      <c r="F27" s="576"/>
      <c r="G27" s="576"/>
      <c r="H27" s="576"/>
      <c r="I27" s="577" t="str">
        <f>+B27</f>
        <v>Cayman Islands</v>
      </c>
      <c r="J27" s="578" t="s">
        <v>14</v>
      </c>
      <c r="K27" s="579"/>
      <c r="L27" s="579"/>
      <c r="M27" s="579"/>
      <c r="N27" s="579"/>
      <c r="O27" s="579"/>
      <c r="P27" s="580" t="str">
        <f>+B27</f>
        <v>Cayman Islands</v>
      </c>
      <c r="Q27" s="581" t="s">
        <v>15</v>
      </c>
      <c r="R27" s="581"/>
      <c r="S27" s="581"/>
      <c r="T27" s="581"/>
      <c r="U27" s="581"/>
      <c r="V27" s="582"/>
      <c r="AM27" s="564"/>
      <c r="AN27" s="564"/>
      <c r="AO27" s="564"/>
      <c r="AP27" s="564"/>
      <c r="AQ27" s="564"/>
      <c r="AR27" s="564"/>
      <c r="AS27" s="564"/>
      <c r="AT27" s="564"/>
      <c r="AU27" s="564"/>
    </row>
    <row xmlns:x14ac="http://schemas.microsoft.com/office/spreadsheetml/2009/9/ac" r="28" x14ac:dyDescent="0.2">
      <c r="B28" s="583"/>
      <c r="C28" s="584" t="str">
        <f>IF(AND(C30=0.0000000001,C31=0.0000000001,C32=0.0000000001), "National*",IF(AND(C30=0.0000000001,ISNUMBER(C32)),"National*", "National"))</f>
        <v>National</v>
      </c>
      <c r="D28" s="585" t="str">
        <f>IF(AND(D30=0.0000000001,D31=0.0000000001,D32=0.0000000001), "Urban*",IF(AND(D30=0.0000000001,ISNUMBER(D32)),"Urban*", "Urban"))</f>
        <v>Urban*</v>
      </c>
      <c r="E28" s="585" t="str">
        <f>IF(AND(E30=0.0000000001,E31=0.0000000001,E32=0.0000000001), "Rural*",IF(AND(E30=0.0000000001,ISNUMBER(E32)),"Rural*", "Rural"))</f>
        <v>Rural*</v>
      </c>
      <c r="F28" s="585" t="str">
        <f>IF(AND(F30=0.0000000001,F31=0.0000000001,F32=0.0000000001), "Pre-primary*",IF(AND(F30=0.0000000001,ISNUMBER(F32)),"Pre-primary*", "Pre-primary"))</f>
        <v>Pre-primary*</v>
      </c>
      <c r="G28" s="585" t="str">
        <f>IF(AND(G30=0.0000000001,G31=0.0000000001,G32=0.0000000001), "Primary*",IF(AND(G30=0.0000000001,ISNUMBER(G32)),"Primary*", "Primary"))</f>
        <v>Primary</v>
      </c>
      <c r="H28" s="585" t="str">
        <f>IF(AND(H30=0.0000000001,H31=0.0000000001,H32=0.0000000001), "Secondary*",IF(AND(H30=0.0000000001,ISNUMBER(H32)),"Secondary*", "Secondary"))</f>
        <v>Secondary</v>
      </c>
      <c r="I28" s="583"/>
      <c r="J28" s="586" t="str">
        <f>IF(AND(J30=0.0000000001,J31=0.0000000001,J32=0.0000000001), "National*",IF(AND(J30=0.0000000001,ISNUMBER(J32)),"National*", "National"))</f>
        <v>National</v>
      </c>
      <c r="K28" s="585" t="str">
        <f>IF(AND(K30=0.0000000001,K31=0.0000000001,K32=0.0000000001), "Urban*",IF(AND(K30=0.0000000001,ISNUMBER(K32)),"Urban*", "Urban"))</f>
        <v>Urban*</v>
      </c>
      <c r="L28" s="585" t="str">
        <f>IF(AND(L30=0.0000000001,L31=0.0000000001,L32=0.0000000001), "Rural*",IF(AND(L30=0.0000000001,ISNUMBER(L32)),"Rural*", "Rural"))</f>
        <v>Rural*</v>
      </c>
      <c r="M28" s="585" t="str">
        <f>IF(AND(M30=0.0000000001,M31=0.0000000001,M32=0.0000000001), "Pre-primary*",IF(AND(M30=0.0000000001,ISNUMBER(M32)),"Pre-primary*", "Pre-primary"))</f>
        <v>Pre-primary*</v>
      </c>
      <c r="N28" s="585" t="str">
        <f>IF(AND(N30=0.0000000001,N31=0.0000000001,N32=0.0000000001), "Primary*",IF(AND(N30=0.0000000001,ISNUMBER(N32)),"Primary*", "Primary"))</f>
        <v>Primary</v>
      </c>
      <c r="O28" s="585" t="str">
        <f>IF(AND(O30=0.0000000001,O31=0.0000000001,O32=0.0000000001), "Secondary*",IF(AND(O30=0.0000000001,ISNUMBER(O32)),"Secondary*", "Secondary"))</f>
        <v>Secondary</v>
      </c>
      <c r="P28" s="587"/>
      <c r="Q28" s="588" t="str">
        <f>IF(AND(Q30=0.0000000001,Q31=0.0000000001,Q32=0.0000000001), "National*",IF(AND(Q30=0.0000000001,ISNUMBER(Q32)),"National*", "National"))</f>
        <v>National</v>
      </c>
      <c r="R28" s="585" t="str">
        <f>IF(AND(R30=0.0000000001,R31=0.0000000001,R32=0.0000000001), "Urban*",IF(AND(R30=0.0000000001,ISNUMBER(R32)),"Urban*", "Urban"))</f>
        <v>Urban*</v>
      </c>
      <c r="S28" s="585" t="str">
        <f>IF(AND(S30=0.0000000001,S31=0.0000000001,S32=0.0000000001), "Rural*",IF(AND(S30=0.0000000001,ISNUMBER(S32)),"Rural*", "Rural"))</f>
        <v>Rural*</v>
      </c>
      <c r="T28" s="585" t="str">
        <f>IF(AND(T30=0.0000000001,T31=0.0000000001,T32=0.0000000001), "Pre-primary*",IF(AND(T30=0.0000000001,ISNUMBER(T32)),"Pre-primary*", "Pre-primary"))</f>
        <v>Pre-primary*</v>
      </c>
      <c r="U28" s="585" t="str">
        <f>IF(AND(U30=0.0000000001,U31=0.0000000001,U32=0.0000000001), "Primary*",IF(AND(U30=0.0000000001,ISNUMBER(U32)),"Primary*", "Primary"))</f>
        <v>Primary</v>
      </c>
      <c r="V28" s="589" t="str">
        <f>IF(AND(V30=0.0000000001,V31=0.0000000001,V32=0.0000000001), "Secondary*",IF(AND(V30=0.0000000001,ISNUMBER(V32)),"Secondary*", "Secondary"))</f>
        <v>Secondary</v>
      </c>
      <c r="AM28" s="564"/>
      <c r="AN28" s="564"/>
      <c r="AO28" s="564"/>
      <c r="AP28" s="564"/>
      <c r="AQ28" s="564"/>
      <c r="AR28" s="564"/>
      <c r="AS28" s="564"/>
      <c r="AT28" s="564"/>
      <c r="AU28" s="564"/>
    </row>
    <row xmlns:x14ac="http://schemas.microsoft.com/office/spreadsheetml/2009/9/ac" r="29" ht="15.75" thickBot="true" x14ac:dyDescent="0.25">
      <c r="B29" s="583"/>
      <c r="C29" s="590">
        <f>IF(ISNUMBER(Regressions!B4), Regressions!B4, "-")</f>
        <v>2023</v>
      </c>
      <c r="D29" s="591">
        <f>C29</f>
        <v>2023</v>
      </c>
      <c r="E29" s="591">
        <f>D29</f>
        <v>2023</v>
      </c>
      <c r="F29" s="591">
        <f>E29</f>
        <v>2023</v>
      </c>
      <c r="G29" s="591">
        <f>F29</f>
        <v>2023</v>
      </c>
      <c r="H29" s="591">
        <f>F29</f>
        <v>2023</v>
      </c>
      <c r="I29" s="583"/>
      <c r="J29" s="592">
        <f>IF(ISNUMBER(Regressions!K4), Regressions!K4, "-")</f>
        <v>2023</v>
      </c>
      <c r="K29" s="593">
        <f>J29</f>
        <v>2023</v>
      </c>
      <c r="L29" s="593">
        <f>K29</f>
        <v>2023</v>
      </c>
      <c r="M29" s="593">
        <f>L29</f>
        <v>2023</v>
      </c>
      <c r="N29" s="593">
        <f>M29</f>
        <v>2023</v>
      </c>
      <c r="O29" s="593">
        <f>M29</f>
        <v>2023</v>
      </c>
      <c r="P29" s="587"/>
      <c r="Q29" s="594">
        <f>IF(ISNUMBER(Regressions!T4), Regressions!T4, "-")</f>
        <v>2023</v>
      </c>
      <c r="R29" s="595">
        <f>Q29</f>
        <v>2023</v>
      </c>
      <c r="S29" s="595">
        <f>R29</f>
        <v>2023</v>
      </c>
      <c r="T29" s="595">
        <f>S29</f>
        <v>2023</v>
      </c>
      <c r="U29" s="595">
        <f>T29</f>
        <v>2023</v>
      </c>
      <c r="V29" s="596">
        <f>T29</f>
        <v>2023</v>
      </c>
      <c r="AM29" s="564"/>
      <c r="AN29" s="564"/>
      <c r="AO29" s="564"/>
      <c r="AP29" s="564"/>
      <c r="AQ29" s="564"/>
      <c r="AR29" s="564"/>
      <c r="AS29" s="564"/>
      <c r="AT29" s="564"/>
      <c r="AU29" s="564"/>
    </row>
    <row xmlns:x14ac="http://schemas.microsoft.com/office/spreadsheetml/2009/9/ac" r="30" x14ac:dyDescent="0.2">
      <c r="B30" s="597" t="s">
        <v>154</v>
      </c>
      <c r="C30" s="598">
        <f>IF(ISNUMBER(Regressions!C4), Regressions!C4, 0.0000000001)</f>
        <v>100</v>
      </c>
      <c r="D30" s="598">
        <f>IF(ISNUMBER(Regressions!D4), Regressions!D4, 0.0000000001)</f>
        <v>1E-10</v>
      </c>
      <c r="E30" s="598">
        <f>IF(ISNUMBER(Regressions!E4), Regressions!E4, 0.0000000001)</f>
        <v>1E-10</v>
      </c>
      <c r="F30" s="598">
        <f>IF(ISNUMBER(Regressions!F4), Regressions!F4, 0.0000000001)</f>
        <v>1E-10</v>
      </c>
      <c r="G30" s="598">
        <f>IF(ISNUMBER(Regressions!G4), Regressions!G4, 0.0000000001)</f>
        <v>100</v>
      </c>
      <c r="H30" s="598">
        <f>IF(ISNUMBER(Regressions!H4), Regressions!H4, 0.0000000001)</f>
        <v>100</v>
      </c>
      <c r="I30" s="599" t="s">
        <v>154</v>
      </c>
      <c r="J30" s="598">
        <f>IF(ISNUMBER(Regressions!L4), Regressions!L4,0.0000000001)</f>
        <v>100</v>
      </c>
      <c r="K30" s="598">
        <f>IF(ISNUMBER(Regressions!M4), Regressions!M4,0.0000000001)</f>
        <v>1E-10</v>
      </c>
      <c r="L30" s="598">
        <f>IF(ISNUMBER(Regressions!N4), Regressions!N4,0.0000000001)</f>
        <v>1E-10</v>
      </c>
      <c r="M30" s="598">
        <f>IF(ISNUMBER(Regressions!O4), Regressions!O4,0.0000000001)</f>
        <v>1E-10</v>
      </c>
      <c r="N30" s="598">
        <f>IF(ISNUMBER(Regressions!P4), Regressions!P4,0.0000000001)</f>
        <v>100</v>
      </c>
      <c r="O30" s="598">
        <f>IF(ISNUMBER(Regressions!Q4), Regressions!Q4,0.0000000001)</f>
        <v>100</v>
      </c>
      <c r="P30" s="600" t="s">
        <v>154</v>
      </c>
      <c r="Q30" s="598">
        <f>IF(ISNUMBER(Regressions!U4), Regressions!U4,0.0000000001)</f>
        <v>100</v>
      </c>
      <c r="R30" s="598">
        <f>IF(ISNUMBER(Regressions!V4), Regressions!V4,0.0000000001)</f>
        <v>1E-10</v>
      </c>
      <c r="S30" s="598">
        <f>IF(ISNUMBER(Regressions!W4), Regressions!W4,0.0000000001)</f>
        <v>1E-10</v>
      </c>
      <c r="T30" s="598">
        <f>IF(ISNUMBER(Regressions!X4), Regressions!X4,0.0000000001)</f>
        <v>1E-10</v>
      </c>
      <c r="U30" s="598">
        <f>IF(ISNUMBER(Regressions!Y4), Regressions!Y4,0.0000000001)</f>
        <v>100</v>
      </c>
      <c r="V30" s="601">
        <f>IF(ISNUMBER(Regressions!Z4), Regressions!Z4,0.0000000001)</f>
        <v>100</v>
      </c>
      <c r="AM30" s="564"/>
      <c r="AN30" s="564"/>
      <c r="AO30" s="564"/>
      <c r="AP30" s="564"/>
      <c r="AQ30" s="564"/>
      <c r="AR30" s="564"/>
      <c r="AS30" s="564"/>
      <c r="AT30" s="564"/>
      <c r="AU30" s="564"/>
    </row>
    <row xmlns:x14ac="http://schemas.microsoft.com/office/spreadsheetml/2009/9/ac" r="31" x14ac:dyDescent="0.2">
      <c r="B31" s="602" t="s">
        <v>155</v>
      </c>
      <c r="C31" s="598">
        <f>IF(ISNUMBER(Regressions!C5), Regressions!C5, 0.0000000001)</f>
        <v>0</v>
      </c>
      <c r="D31" s="598">
        <f>IF(ISNUMBER(Regressions!D5), Regressions!D5, 0.0000000001)</f>
        <v>1E-10</v>
      </c>
      <c r="E31" s="598">
        <f>IF(ISNUMBER(Regressions!E5), Regressions!E5, 0.0000000001)</f>
        <v>1E-10</v>
      </c>
      <c r="F31" s="598">
        <f>IF(ISNUMBER(Regressions!F5), Regressions!F5, 0.0000000001)</f>
        <v>1E-10</v>
      </c>
      <c r="G31" s="598">
        <f>IF(ISNUMBER(Regressions!G5), Regressions!G5, 0.0000000001)</f>
        <v>0</v>
      </c>
      <c r="H31" s="598">
        <f>IF(ISNUMBER(Regressions!H5), Regressions!H5, 0.0000000001)</f>
        <v>0</v>
      </c>
      <c r="I31" s="603" t="s">
        <v>155</v>
      </c>
      <c r="J31" s="598">
        <f>IF(ISNUMBER(Regressions!L5), Regressions!L5,0.0000000001)</f>
        <v>0</v>
      </c>
      <c r="K31" s="598">
        <f>IF(ISNUMBER(Regressions!M5), Regressions!M5,0.0000000001)</f>
        <v>1E-10</v>
      </c>
      <c r="L31" s="598">
        <f>IF(ISNUMBER(Regressions!N5), Regressions!N5,0.0000000001)</f>
        <v>1E-10</v>
      </c>
      <c r="M31" s="598">
        <f>IF(ISNUMBER(Regressions!O5), Regressions!O5,0.0000000001)</f>
        <v>1E-10</v>
      </c>
      <c r="N31" s="598">
        <f>IF(ISNUMBER(Regressions!P5), Regressions!P5,0.0000000001)</f>
        <v>0</v>
      </c>
      <c r="O31" s="598">
        <f>IF(ISNUMBER(Regressions!Q5), Regressions!Q5,0.0000000001)</f>
        <v>0</v>
      </c>
      <c r="P31" s="604" t="s">
        <v>155</v>
      </c>
      <c r="Q31" s="598">
        <f>IF(ISNUMBER(Regressions!U5), Regressions!U5,0.0000000001)</f>
        <v>0</v>
      </c>
      <c r="R31" s="598">
        <f>IF(ISNUMBER(Regressions!V5), Regressions!V5,0.0000000001)</f>
        <v>1E-10</v>
      </c>
      <c r="S31" s="598">
        <f>IF(ISNUMBER(Regressions!W5), Regressions!W5,0.0000000001)</f>
        <v>1E-10</v>
      </c>
      <c r="T31" s="598">
        <f>IF(ISNUMBER(Regressions!X5), Regressions!X5,0.0000000001)</f>
        <v>1E-10</v>
      </c>
      <c r="U31" s="598">
        <f>IF(ISNUMBER(Regressions!Y5), Regressions!Y5,0.0000000001)</f>
        <v>0</v>
      </c>
      <c r="V31" s="601">
        <f>IF(ISNUMBER(Regressions!Z5), Regressions!Z5,0.0000000001)</f>
        <v>0</v>
      </c>
      <c r="AM31" s="564"/>
      <c r="AN31" s="564"/>
      <c r="AO31" s="564"/>
      <c r="AP31" s="564"/>
      <c r="AQ31" s="564"/>
      <c r="AR31" s="564"/>
      <c r="AS31" s="564"/>
      <c r="AT31" s="564"/>
      <c r="AU31" s="564"/>
    </row>
    <row xmlns:x14ac="http://schemas.microsoft.com/office/spreadsheetml/2009/9/ac" r="32" x14ac:dyDescent="0.2">
      <c r="B32" s="602" t="s">
        <v>153</v>
      </c>
      <c r="C32" s="598">
        <f>IF(ISNUMBER(Regressions!C6), Regressions!C6, 0.0000000001)</f>
        <v>0</v>
      </c>
      <c r="D32" s="598">
        <f>IF(ISNUMBER(Regressions!D6), Regressions!D6, 0.0000000001)</f>
        <v>1E-10</v>
      </c>
      <c r="E32" s="598">
        <f>IF(ISNUMBER(Regressions!E6), Regressions!E6, 0.0000000001)</f>
        <v>1E-10</v>
      </c>
      <c r="F32" s="598">
        <f>IF(ISNUMBER(Regressions!F6), Regressions!F6, 0.0000000001)</f>
        <v>1E-10</v>
      </c>
      <c r="G32" s="598">
        <f>IF(ISNUMBER(Regressions!G6), Regressions!G6, 0.0000000001)</f>
        <v>0</v>
      </c>
      <c r="H32" s="598">
        <f>IF(ISNUMBER(Regressions!H6), Regressions!H6, 0.0000000001)</f>
        <v>0</v>
      </c>
      <c r="I32" s="605" t="s">
        <v>153</v>
      </c>
      <c r="J32" s="598">
        <f>IF(ISNUMBER(Regressions!L6), Regressions!L6,0.0000000001)</f>
        <v>0</v>
      </c>
      <c r="K32" s="598">
        <f>IF(ISNUMBER(Regressions!M6), Regressions!M6,0.0000000001)</f>
        <v>1E-10</v>
      </c>
      <c r="L32" s="598">
        <f>IF(ISNUMBER(Regressions!N6), Regressions!N6,0.0000000001)</f>
        <v>1E-10</v>
      </c>
      <c r="M32" s="598">
        <f>IF(ISNUMBER(Regressions!O6), Regressions!O6,0.0000000001)</f>
        <v>1E-10</v>
      </c>
      <c r="N32" s="598">
        <f>IF(ISNUMBER(Regressions!P6), Regressions!P6,0.0000000001)</f>
        <v>0</v>
      </c>
      <c r="O32" s="598">
        <f>IF(ISNUMBER(Regressions!Q6), Regressions!Q6,0.0000000001)</f>
        <v>0</v>
      </c>
      <c r="P32" s="606" t="s">
        <v>153</v>
      </c>
      <c r="Q32" s="598">
        <f>IF(ISNUMBER(Regressions!U6), Regressions!U6,0.0000000001)</f>
        <v>0</v>
      </c>
      <c r="R32" s="598">
        <f>IF(ISNUMBER(Regressions!V6), Regressions!V6,0.0000000001)</f>
        <v>1E-10</v>
      </c>
      <c r="S32" s="598">
        <f>IF(ISNUMBER(Regressions!W6), Regressions!W6,0.0000000001)</f>
        <v>1E-10</v>
      </c>
      <c r="T32" s="598">
        <f>IF(ISNUMBER(Regressions!X6), Regressions!X6,0.0000000001)</f>
        <v>1E-10</v>
      </c>
      <c r="U32" s="598">
        <f>IF(ISNUMBER(Regressions!Y6), Regressions!Y6,0.0000000001)</f>
        <v>0</v>
      </c>
      <c r="V32" s="601">
        <f>IF(ISNUMBER(Regressions!Z6), Regressions!Z6,0.0000000001)</f>
        <v>0</v>
      </c>
      <c r="AM32" s="564"/>
      <c r="AN32" s="564"/>
      <c r="AO32" s="564"/>
      <c r="AP32" s="564"/>
      <c r="AQ32" s="564"/>
      <c r="AR32" s="564"/>
      <c r="AS32" s="564"/>
      <c r="AT32" s="564"/>
      <c r="AU32" s="564"/>
    </row>
    <row xmlns:x14ac="http://schemas.microsoft.com/office/spreadsheetml/2009/9/ac" r="33" ht="15.75" thickBot="true" x14ac:dyDescent="0.25">
      <c r="B33" s="607" t="s">
        <v>202</v>
      </c>
      <c r="C33" s="608">
        <f>IF(ISNUMBER(Regressions!C7), Regressions!C7, 0.0000000001)</f>
        <v>0</v>
      </c>
      <c r="D33" s="608">
        <f>IF(ISNUMBER(Regressions!D7), Regressions!D7, 0.0000000001)</f>
        <v>100</v>
      </c>
      <c r="E33" s="608">
        <f>IF(ISNUMBER(Regressions!E7), Regressions!E7, 0.0000000001)</f>
        <v>100</v>
      </c>
      <c r="F33" s="608">
        <f>IF(ISNUMBER(Regressions!F7), Regressions!F7, 0.0000000001)</f>
        <v>100</v>
      </c>
      <c r="G33" s="608">
        <f>IF(ISNUMBER(Regressions!G7), Regressions!G7, 0.0000000001)</f>
        <v>0</v>
      </c>
      <c r="H33" s="608">
        <f>IF(ISNUMBER(Regressions!H7), Regressions!H7, 0.0000000001)</f>
        <v>0</v>
      </c>
      <c r="I33" s="609" t="s">
        <v>202</v>
      </c>
      <c r="J33" s="610">
        <f>IF(ISNUMBER(Regressions!L7), Regressions!L7,0.0000000001)</f>
        <v>0</v>
      </c>
      <c r="K33" s="608">
        <f>IF(ISNUMBER(Regressions!M7), Regressions!M7,0.0000000001)</f>
        <v>100</v>
      </c>
      <c r="L33" s="608">
        <f>IF(ISNUMBER(Regressions!N7), Regressions!N7,0.0000000001)</f>
        <v>100</v>
      </c>
      <c r="M33" s="608">
        <f>IF(ISNUMBER(Regressions!O7), Regressions!O7,0.0000000001)</f>
        <v>100</v>
      </c>
      <c r="N33" s="608">
        <f>IF(ISNUMBER(Regressions!P7), Regressions!P7,0.0000000001)</f>
        <v>0</v>
      </c>
      <c r="O33" s="608">
        <f>IF(ISNUMBER(Regressions!Q7), Regressions!Q7,0.0000000001)</f>
        <v>0</v>
      </c>
      <c r="P33" s="611" t="s">
        <v>202</v>
      </c>
      <c r="Q33" s="610">
        <f>IF(ISNUMBER(Regressions!U7), Regressions!U7,0.0000000001)</f>
        <v>0</v>
      </c>
      <c r="R33" s="610">
        <f>IF(ISNUMBER(Regressions!V7), Regressions!V7,0.0000000001)</f>
        <v>100</v>
      </c>
      <c r="S33" s="608">
        <f>IF(ISNUMBER(Regressions!W7), Regressions!W7,0.0000000001)</f>
        <v>100</v>
      </c>
      <c r="T33" s="608">
        <f>IF(ISNUMBER(Regressions!X7), Regressions!X7,0.0000000001)</f>
        <v>100</v>
      </c>
      <c r="U33" s="608">
        <f>IF(ISNUMBER(Regressions!Y7), Regressions!Y7,0.0000000001)</f>
        <v>0</v>
      </c>
      <c r="V33" s="612">
        <f>IF(ISNUMBER(Regressions!Z7), Regressions!Z7,0.0000000001)</f>
        <v>0</v>
      </c>
    </row>
    <row xmlns:x14ac="http://schemas.microsoft.com/office/spreadsheetml/2009/9/ac" r="34" x14ac:dyDescent="0.2">
      <c r="B34" s="613" t="s">
        <v>234</v>
      </c>
    </row>
    <row xmlns:x14ac="http://schemas.microsoft.com/office/spreadsheetml/2009/9/ac" r="35" ht="6" customHeight="true" x14ac:dyDescent="0.2"/>
    <row xmlns:x14ac="http://schemas.microsoft.com/office/spreadsheetml/2009/9/ac" r="36" s="564" customFormat="true" ht="50.1" customHeight="true" x14ac:dyDescent="0.2">
      <c r="B36" s="614" t="s">
        <v>34</v>
      </c>
      <c r="C36" s="615" t="s">
        <v>239</v>
      </c>
      <c r="D36" s="615"/>
      <c r="E36" s="615"/>
      <c r="F36" s="615"/>
      <c r="G36" s="615"/>
      <c r="H36" s="615"/>
      <c r="I36" s="614" t="s">
        <v>34</v>
      </c>
      <c r="J36" s="616" t="s">
        <v>240</v>
      </c>
      <c r="K36" s="617"/>
      <c r="L36" s="617"/>
      <c r="M36" s="617"/>
      <c r="N36" s="617"/>
      <c r="O36" s="617"/>
      <c r="P36" s="614" t="s">
        <v>34</v>
      </c>
      <c r="Q36" s="618" t="s">
        <v>241</v>
      </c>
      <c r="R36" s="618"/>
      <c r="S36" s="618"/>
      <c r="T36" s="618"/>
      <c r="U36" s="618"/>
      <c r="V36" s="618"/>
    </row>
    <row xmlns:x14ac="http://schemas.microsoft.com/office/spreadsheetml/2009/9/ac" r="37" ht="50.1" customHeight="true" x14ac:dyDescent="0.2">
      <c r="B37" s="614" t="s">
        <v>35</v>
      </c>
      <c r="C37" s="619" t="s">
        <v>242</v>
      </c>
      <c r="D37" s="619"/>
      <c r="E37" s="619"/>
      <c r="F37" s="619"/>
      <c r="G37" s="619"/>
      <c r="H37" s="619"/>
      <c r="I37" s="614" t="s">
        <v>35</v>
      </c>
      <c r="J37" s="619" t="s">
        <v>243</v>
      </c>
      <c r="K37" s="619"/>
      <c r="L37" s="619"/>
      <c r="M37" s="619"/>
      <c r="N37" s="619"/>
      <c r="O37" s="619"/>
      <c r="P37" s="614" t="s">
        <v>35</v>
      </c>
      <c r="Q37" s="619" t="s">
        <v>244</v>
      </c>
      <c r="R37" s="619"/>
      <c r="S37" s="619"/>
      <c r="T37" s="619"/>
      <c r="U37" s="619"/>
      <c r="V37" s="619"/>
    </row>
    <row xmlns:x14ac="http://schemas.microsoft.com/office/spreadsheetml/2009/9/ac" r="38" ht="50.1" customHeight="true" x14ac:dyDescent="0.2">
      <c r="B38" s="614" t="s">
        <v>36</v>
      </c>
      <c r="C38" s="620" t="s">
        <v>245</v>
      </c>
      <c r="D38" s="620"/>
      <c r="E38" s="620"/>
      <c r="F38" s="620"/>
      <c r="G38" s="620"/>
      <c r="H38" s="620"/>
      <c r="I38" s="614" t="s">
        <v>36</v>
      </c>
      <c r="J38" s="620" t="s">
        <v>246</v>
      </c>
      <c r="K38" s="620"/>
      <c r="L38" s="620"/>
      <c r="M38" s="620"/>
      <c r="N38" s="620"/>
      <c r="O38" s="620"/>
      <c r="P38" s="614" t="s">
        <v>36</v>
      </c>
      <c r="Q38" s="620" t="s">
        <v>247</v>
      </c>
      <c r="R38" s="620"/>
      <c r="S38" s="620"/>
      <c r="T38" s="620"/>
      <c r="U38" s="620"/>
      <c r="V38" s="620"/>
    </row>
    <row xmlns:x14ac="http://schemas.microsoft.com/office/spreadsheetml/2009/9/ac" r="39" ht="50.1" customHeight="true" x14ac:dyDescent="0.2">
      <c r="B39" s="614" t="s">
        <v>202</v>
      </c>
      <c r="C39" s="621" t="s">
        <v>248</v>
      </c>
      <c r="D39" s="621"/>
      <c r="E39" s="621"/>
      <c r="F39" s="621"/>
      <c r="G39" s="621"/>
      <c r="H39" s="621"/>
      <c r="I39" s="614" t="s">
        <v>202</v>
      </c>
      <c r="J39" s="621" t="s">
        <v>248</v>
      </c>
      <c r="K39" s="621"/>
      <c r="L39" s="621"/>
      <c r="M39" s="621"/>
      <c r="N39" s="621"/>
      <c r="O39" s="621"/>
      <c r="P39" s="614" t="s">
        <v>202</v>
      </c>
      <c r="Q39" s="621" t="s">
        <v>248</v>
      </c>
      <c r="R39" s="621"/>
      <c r="S39" s="621"/>
      <c r="T39" s="621"/>
      <c r="U39" s="621"/>
      <c r="V39" s="621"/>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234</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234</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234</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8" t="str">
        <f>+RIGHT('Data Summary'!A6,LEN('Data Summary'!A6)-9)</f>
        <v>UIS</v>
      </c>
      <c r="B6" s="32" t="str">
        <f>+IF(ISTEXT('Data Summary'!B6),'Data Summary'!B6,"")</f>
        <v>Other</v>
      </c>
      <c r="C6" s="327">
        <f>+VALUE('Data Summary'!C6)</f>
        <v>2018</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e">
        <f ca="true">+RIGHT('Data Summary'!A8,LEN('Data Summary'!A8)-9)</f>
        <v>#VALUE!</v>
      </c>
      <c r="B8" s="32" t="str">
        <f ca="true">+IF(ISTEXT('Data Summary'!B8),'Data Summary'!B8,"")</f>
        <v/>
      </c>
      <c r="C8" s="327"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8" t="e">
        <f ca="true">+RIGHT('Data Summary'!A9,LEN('Data Summary'!A9)-9)</f>
        <v>#VALUE!</v>
      </c>
      <c r="B9" s="32" t="str">
        <f ca="true">+IF(ISTEXT('Data Summary'!B9),'Data Summary'!B9,"")</f>
        <v/>
      </c>
      <c r="C9" s="327"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4"/>
      <c r="I1" s="544"/>
      <c r="J1" s="544"/>
      <c r="K1" s="544"/>
      <c r="L1" s="544"/>
      <c r="M1" s="544"/>
      <c r="N1" s="544"/>
      <c r="O1" s="544"/>
      <c r="P1" s="544"/>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206</v>
      </c>
      <c r="B7" s="9">
        <v>2023</v>
      </c>
      <c r="C7" s="9">
        <v>0</v>
      </c>
      <c r="D7" s="9">
        <v>100</v>
      </c>
      <c r="E7" s="9">
        <v>100</v>
      </c>
      <c r="F7" s="9">
        <v>100</v>
      </c>
      <c r="G7" s="9">
        <v>0</v>
      </c>
      <c r="H7" s="9">
        <v>0</v>
      </c>
      <c r="I7" s="153"/>
      <c r="J7" s="158" t="s">
        <v>206</v>
      </c>
      <c r="K7" s="9">
        <v>2023</v>
      </c>
      <c r="L7" s="9">
        <v>0</v>
      </c>
      <c r="M7" s="9">
        <v>100</v>
      </c>
      <c r="N7" s="9">
        <v>100</v>
      </c>
      <c r="O7" s="9">
        <v>100</v>
      </c>
      <c r="P7" s="9">
        <v>0</v>
      </c>
      <c r="Q7" s="9">
        <v>0</v>
      </c>
      <c r="R7" s="153"/>
      <c r="S7" s="158" t="s">
        <v>206</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203</v>
      </c>
      <c r="K13" s="169" t="s">
        <v>166</v>
      </c>
      <c r="L13" s="169" t="s">
        <v>94</v>
      </c>
      <c r="M13" s="169" t="s">
        <v>95</v>
      </c>
      <c r="N13" s="169" t="s">
        <v>96</v>
      </c>
      <c r="O13" s="171" t="s">
        <v>97</v>
      </c>
      <c r="P13" s="171" t="s">
        <v>204</v>
      </c>
      <c r="Q13" s="169" t="s">
        <v>123</v>
      </c>
      <c r="R13" s="169" t="s">
        <v>157</v>
      </c>
      <c r="S13" s="172" t="s">
        <v>98</v>
      </c>
      <c r="T13" s="173" t="s">
        <v>99</v>
      </c>
      <c r="U13" s="173" t="s">
        <v>100</v>
      </c>
      <c r="V13" s="173" t="s">
        <v>205</v>
      </c>
    </row>
    <row xmlns:x14ac="http://schemas.microsoft.com/office/spreadsheetml/2009/9/ac" r="14" s="176" customFormat="true" ht="12" x14ac:dyDescent="0.2">
      <c r="A14" s="174" t="s">
        <v>208</v>
      </c>
      <c r="B14" s="9">
        <v>2000</v>
      </c>
      <c r="C14" s="175" t="s">
        <v>7</v>
      </c>
      <c r="D14" s="9">
        <v>6817</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208</v>
      </c>
      <c r="B15" s="9">
        <v>2001</v>
      </c>
      <c r="C15" s="175" t="s">
        <v>7</v>
      </c>
      <c r="D15" s="9">
        <v>7123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208</v>
      </c>
      <c r="B16" s="9">
        <v>2002</v>
      </c>
      <c r="C16" s="175" t="s">
        <v>7</v>
      </c>
      <c r="D16" s="9">
        <v>7333</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208</v>
      </c>
      <c r="B17" s="9">
        <v>2003</v>
      </c>
      <c r="C17" s="175" t="s">
        <v>7</v>
      </c>
      <c r="D17" s="9">
        <v>7486</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208</v>
      </c>
      <c r="B18" s="9">
        <v>2004</v>
      </c>
      <c r="C18" s="175" t="s">
        <v>7</v>
      </c>
      <c r="D18" s="9">
        <v>7677</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208</v>
      </c>
      <c r="B19" s="9">
        <v>2005</v>
      </c>
      <c r="C19" s="175" t="s">
        <v>7</v>
      </c>
      <c r="D19" s="9">
        <v>7878</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208</v>
      </c>
      <c r="B20" s="9">
        <v>2006</v>
      </c>
      <c r="C20" s="175" t="s">
        <v>7</v>
      </c>
      <c r="D20" s="9">
        <v>8058</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208</v>
      </c>
      <c r="B21" s="9">
        <v>2007</v>
      </c>
      <c r="C21" s="175" t="s">
        <v>7</v>
      </c>
      <c r="D21" s="9">
        <v>8207</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208</v>
      </c>
      <c r="B22" s="9">
        <v>2008</v>
      </c>
      <c r="C22" s="175" t="s">
        <v>7</v>
      </c>
      <c r="D22" s="9">
        <v>8353</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208</v>
      </c>
      <c r="B23" s="9">
        <v>2009</v>
      </c>
      <c r="C23" s="175" t="s">
        <v>7</v>
      </c>
      <c r="D23" s="9">
        <v>8499</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208</v>
      </c>
      <c r="B24" s="9">
        <v>2010</v>
      </c>
      <c r="C24" s="175" t="s">
        <v>7</v>
      </c>
      <c r="D24" s="9">
        <v>8642</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208</v>
      </c>
      <c r="B25" s="9">
        <v>2011</v>
      </c>
      <c r="C25" s="175" t="s">
        <v>7</v>
      </c>
      <c r="D25" s="9">
        <v>8816</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208</v>
      </c>
      <c r="B26" s="9">
        <v>2012</v>
      </c>
      <c r="C26" s="175" t="s">
        <v>7</v>
      </c>
      <c r="D26" s="9">
        <v>9040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208</v>
      </c>
      <c r="B27" s="9">
        <v>2013</v>
      </c>
      <c r="C27" s="175" t="s">
        <v>7</v>
      </c>
      <c r="D27" s="9">
        <v>9191</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208</v>
      </c>
      <c r="B28" s="9">
        <v>2014</v>
      </c>
      <c r="C28" s="175" t="s">
        <v>7</v>
      </c>
      <c r="D28" s="9">
        <v>9291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208</v>
      </c>
      <c r="B29" s="9">
        <v>2015</v>
      </c>
      <c r="C29" s="175" t="s">
        <v>7</v>
      </c>
      <c r="D29" s="9">
        <v>9397</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208</v>
      </c>
      <c r="B30" s="9">
        <v>2016</v>
      </c>
      <c r="C30" s="175" t="s">
        <v>7</v>
      </c>
      <c r="D30" s="9">
        <v>9497</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208</v>
      </c>
      <c r="B31" s="9">
        <v>2017</v>
      </c>
      <c r="C31" s="175" t="s">
        <v>7</v>
      </c>
      <c r="D31" s="9">
        <v>9610</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208</v>
      </c>
      <c r="B32" s="9">
        <v>2018</v>
      </c>
      <c r="C32" s="175" t="s">
        <v>7</v>
      </c>
      <c r="D32" s="9">
        <v>9753</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208</v>
      </c>
      <c r="B33" s="9">
        <v>2019</v>
      </c>
      <c r="C33" s="175" t="s">
        <v>7</v>
      </c>
      <c r="D33" s="9">
        <v>9940</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208</v>
      </c>
      <c r="B34" s="9">
        <v>2020</v>
      </c>
      <c r="C34" s="175" t="s">
        <v>7</v>
      </c>
      <c r="D34" s="9">
        <v>10161</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208</v>
      </c>
      <c r="B35" s="9">
        <v>2021</v>
      </c>
      <c r="C35" s="175" t="s">
        <v>7</v>
      </c>
      <c r="D35" s="9">
        <v>10388</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208</v>
      </c>
      <c r="B36" s="9">
        <v>2022</v>
      </c>
      <c r="C36" s="175" t="s">
        <v>7</v>
      </c>
      <c r="D36" s="9">
        <v>10594</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208</v>
      </c>
      <c r="B37" s="9">
        <v>2023</v>
      </c>
      <c r="C37" s="175" t="s">
        <v>7</v>
      </c>
      <c r="D37" s="9">
        <v>10776</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208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208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208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208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208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208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208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208</v>
      </c>
      <c r="B45" s="9">
        <v>2000</v>
      </c>
      <c r="C45" s="175" t="s">
        <v>1</v>
      </c>
      <c r="D45" s="9">
        <v>6817</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208</v>
      </c>
      <c r="B46" s="9">
        <v>2001</v>
      </c>
      <c r="C46" s="175" t="s">
        <v>1</v>
      </c>
      <c r="D46" s="9">
        <v>7123</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208</v>
      </c>
      <c r="B47" s="9">
        <v>2002</v>
      </c>
      <c r="C47" s="175" t="s">
        <v>1</v>
      </c>
      <c r="D47" s="9">
        <v>7333</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208</v>
      </c>
      <c r="B48" s="9">
        <v>2003</v>
      </c>
      <c r="C48" s="175" t="s">
        <v>1</v>
      </c>
      <c r="D48" s="9">
        <v>7486</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208</v>
      </c>
      <c r="B49" s="9">
        <v>2004</v>
      </c>
      <c r="C49" s="175" t="s">
        <v>1</v>
      </c>
      <c r="D49" s="9">
        <v>7677</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208</v>
      </c>
      <c r="B50" s="9">
        <v>2005</v>
      </c>
      <c r="C50" s="175" t="s">
        <v>1</v>
      </c>
      <c r="D50" s="9">
        <v>7878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208</v>
      </c>
      <c r="B51" s="9">
        <v>2006</v>
      </c>
      <c r="C51" s="175" t="s">
        <v>1</v>
      </c>
      <c r="D51" s="9">
        <v>8058</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208</v>
      </c>
      <c r="B52" s="9">
        <v>2007</v>
      </c>
      <c r="C52" s="175" t="s">
        <v>1</v>
      </c>
      <c r="D52" s="9">
        <v>8207</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208</v>
      </c>
      <c r="B53" s="9">
        <v>2008</v>
      </c>
      <c r="C53" s="175" t="s">
        <v>1</v>
      </c>
      <c r="D53" s="9">
        <v>8353</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208</v>
      </c>
      <c r="B54" s="9">
        <v>2009</v>
      </c>
      <c r="C54" s="175" t="s">
        <v>1</v>
      </c>
      <c r="D54" s="9">
        <v>8499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208</v>
      </c>
      <c r="B55" s="9">
        <v>2010</v>
      </c>
      <c r="C55" s="175" t="s">
        <v>1</v>
      </c>
      <c r="D55" s="9">
        <v>8642</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208</v>
      </c>
      <c r="B56" s="9">
        <v>2011</v>
      </c>
      <c r="C56" s="175" t="s">
        <v>1</v>
      </c>
      <c r="D56" s="9">
        <v>8816</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208</v>
      </c>
      <c r="B57" s="9">
        <v>2012</v>
      </c>
      <c r="C57" s="175" t="s">
        <v>1</v>
      </c>
      <c r="D57" s="9">
        <v>9040</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208</v>
      </c>
      <c r="B58" s="9">
        <v>2013</v>
      </c>
      <c r="C58" s="175" t="s">
        <v>1</v>
      </c>
      <c r="D58" s="9">
        <v>9191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208</v>
      </c>
      <c r="B59" s="9">
        <v>2014</v>
      </c>
      <c r="C59" s="175" t="s">
        <v>1</v>
      </c>
      <c r="D59" s="9">
        <v>9291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208</v>
      </c>
      <c r="B60" s="9">
        <v>2015</v>
      </c>
      <c r="C60" s="175" t="s">
        <v>1</v>
      </c>
      <c r="D60" s="9">
        <v>9397</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208</v>
      </c>
      <c r="B61" s="9">
        <v>2016</v>
      </c>
      <c r="C61" s="175" t="s">
        <v>1</v>
      </c>
      <c r="D61" s="9">
        <v>9497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208</v>
      </c>
      <c r="B62" s="9">
        <v>2017</v>
      </c>
      <c r="C62" s="175" t="s">
        <v>1</v>
      </c>
      <c r="D62" s="9">
        <v>9610</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208</v>
      </c>
      <c r="B63" s="9">
        <v>2018</v>
      </c>
      <c r="C63" s="175" t="s">
        <v>1</v>
      </c>
      <c r="D63" s="9">
        <v>9753</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208</v>
      </c>
      <c r="B64" s="9">
        <v>2019</v>
      </c>
      <c r="C64" s="175" t="s">
        <v>1</v>
      </c>
      <c r="D64" s="9">
        <v>9940</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208</v>
      </c>
      <c r="B65" s="9">
        <v>2020</v>
      </c>
      <c r="C65" s="175" t="s">
        <v>1</v>
      </c>
      <c r="D65" s="9">
        <v>10161</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208</v>
      </c>
      <c r="B66" s="9">
        <v>2021</v>
      </c>
      <c r="C66" s="175" t="s">
        <v>1</v>
      </c>
      <c r="D66" s="9">
        <v>10388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208</v>
      </c>
      <c r="B67" s="9">
        <v>2022</v>
      </c>
      <c r="C67" s="175" t="s">
        <v>1</v>
      </c>
      <c r="D67" s="9">
        <v>10594</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208</v>
      </c>
      <c r="B68" s="9">
        <v>2023</v>
      </c>
      <c r="C68" s="175" t="s">
        <v>1</v>
      </c>
      <c r="D68" s="9">
        <v>10776</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208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208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208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208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208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208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208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208</v>
      </c>
      <c r="B76" s="9">
        <v>2000</v>
      </c>
      <c r="C76" s="175"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208</v>
      </c>
      <c r="B77" s="9">
        <v>2001</v>
      </c>
      <c r="C77" s="175"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208</v>
      </c>
      <c r="B78" s="9">
        <v>2002</v>
      </c>
      <c r="C78" s="175"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208</v>
      </c>
      <c r="B79" s="9">
        <v>2003</v>
      </c>
      <c r="C79" s="175"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208</v>
      </c>
      <c r="B80" s="9">
        <v>2004</v>
      </c>
      <c r="C80" s="175"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208</v>
      </c>
      <c r="B81" s="9">
        <v>2005</v>
      </c>
      <c r="C81" s="175"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208</v>
      </c>
      <c r="B82" s="9">
        <v>2006</v>
      </c>
      <c r="C82" s="175"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208</v>
      </c>
      <c r="B83" s="9">
        <v>2007</v>
      </c>
      <c r="C83" s="175"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208</v>
      </c>
      <c r="B84" s="9">
        <v>2008</v>
      </c>
      <c r="C84" s="175"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208</v>
      </c>
      <c r="B85" s="9">
        <v>2009</v>
      </c>
      <c r="C85" s="175"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208</v>
      </c>
      <c r="B86" s="9">
        <v>2010</v>
      </c>
      <c r="C86" s="175"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208</v>
      </c>
      <c r="B87" s="9">
        <v>2011</v>
      </c>
      <c r="C87" s="175"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208</v>
      </c>
      <c r="B88" s="9">
        <v>2012</v>
      </c>
      <c r="C88" s="175"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208</v>
      </c>
      <c r="B89" s="9">
        <v>2013</v>
      </c>
      <c r="C89" s="175"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208</v>
      </c>
      <c r="B90" s="9">
        <v>2014</v>
      </c>
      <c r="C90" s="175"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208</v>
      </c>
      <c r="B91" s="9">
        <v>2015</v>
      </c>
      <c r="C91" s="175"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208</v>
      </c>
      <c r="B92" s="9">
        <v>2016</v>
      </c>
      <c r="C92" s="175"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208</v>
      </c>
      <c r="B93" s="9">
        <v>2017</v>
      </c>
      <c r="C93" s="175"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208</v>
      </c>
      <c r="B94" s="9">
        <v>2018</v>
      </c>
      <c r="C94" s="175"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208</v>
      </c>
      <c r="B95" s="9">
        <v>2019</v>
      </c>
      <c r="C95" s="175"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208</v>
      </c>
      <c r="B96" s="9">
        <v>2020</v>
      </c>
      <c r="C96" s="175"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208</v>
      </c>
      <c r="B97" s="9">
        <v>2021</v>
      </c>
      <c r="C97" s="175"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208</v>
      </c>
      <c r="B98" s="9">
        <v>2022</v>
      </c>
      <c r="C98" s="175"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208</v>
      </c>
      <c r="B99" s="9">
        <v>2023</v>
      </c>
      <c r="C99" s="175"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208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208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208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208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208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208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208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208</v>
      </c>
      <c r="B107" s="9">
        <v>2000</v>
      </c>
      <c r="C107" s="175" t="s">
        <v>16</v>
      </c>
      <c r="D107" s="9">
        <v>1122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208</v>
      </c>
      <c r="B108" s="9">
        <v>2001</v>
      </c>
      <c r="C108" s="175" t="s">
        <v>16</v>
      </c>
      <c r="D108" s="9">
        <v>1114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208</v>
      </c>
      <c r="B109" s="9">
        <v>2002</v>
      </c>
      <c r="C109" s="175" t="s">
        <v>16</v>
      </c>
      <c r="D109" s="9">
        <v>1103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208</v>
      </c>
      <c r="B110" s="9">
        <v>2003</v>
      </c>
      <c r="C110" s="177" t="s">
        <v>16</v>
      </c>
      <c r="D110" s="9">
        <v>1113</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208</v>
      </c>
      <c r="B111" s="9">
        <v>2004</v>
      </c>
      <c r="C111" s="177" t="s">
        <v>16</v>
      </c>
      <c r="D111" s="9">
        <v>1200</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208</v>
      </c>
      <c r="B112" s="9">
        <v>2005</v>
      </c>
      <c r="C112" s="177" t="s">
        <v>16</v>
      </c>
      <c r="D112" s="9">
        <v>1280</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208</v>
      </c>
      <c r="B113" s="9">
        <v>2006</v>
      </c>
      <c r="C113" s="177" t="s">
        <v>16</v>
      </c>
      <c r="D113" s="9">
        <v>1284</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208</v>
      </c>
      <c r="B114" s="9">
        <v>2007</v>
      </c>
      <c r="C114" s="177" t="s">
        <v>16</v>
      </c>
      <c r="D114" s="9">
        <v>1275</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208</v>
      </c>
      <c r="B115" s="9">
        <v>2008</v>
      </c>
      <c r="C115" s="177" t="s">
        <v>16</v>
      </c>
      <c r="D115" s="9">
        <v>1304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208</v>
      </c>
      <c r="B116" s="9">
        <v>2009</v>
      </c>
      <c r="C116" s="179" t="s">
        <v>16</v>
      </c>
      <c r="D116" s="9">
        <v>1361</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208</v>
      </c>
      <c r="B117" s="9">
        <v>2010</v>
      </c>
      <c r="C117" s="179" t="s">
        <v>16</v>
      </c>
      <c r="D117" s="9">
        <v>1403</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208</v>
      </c>
      <c r="B118" s="9">
        <v>2011</v>
      </c>
      <c r="C118" s="179" t="s">
        <v>16</v>
      </c>
      <c r="D118" s="9">
        <v>1437</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208</v>
      </c>
      <c r="B119" s="9">
        <v>2012</v>
      </c>
      <c r="C119" s="179" t="s">
        <v>16</v>
      </c>
      <c r="D119" s="9">
        <v>1460</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208</v>
      </c>
      <c r="B120" s="9">
        <v>2013</v>
      </c>
      <c r="C120" s="179" t="s">
        <v>16</v>
      </c>
      <c r="D120" s="9">
        <v>1473</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208</v>
      </c>
      <c r="B121" s="9">
        <v>2014</v>
      </c>
      <c r="C121" s="179" t="s">
        <v>16</v>
      </c>
      <c r="D121" s="9">
        <v>1516</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208</v>
      </c>
      <c r="B122" s="9">
        <v>2015</v>
      </c>
      <c r="C122" s="179" t="s">
        <v>16</v>
      </c>
      <c r="D122" s="9">
        <v>1592</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208</v>
      </c>
      <c r="B123" s="9">
        <v>2016</v>
      </c>
      <c r="C123" s="179" t="s">
        <v>16</v>
      </c>
      <c r="D123" s="9">
        <v>1649</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208</v>
      </c>
      <c r="B124" s="9">
        <v>2017</v>
      </c>
      <c r="C124" s="179" t="s">
        <v>16</v>
      </c>
      <c r="D124" s="9">
        <v>1683</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208</v>
      </c>
      <c r="B125" s="9">
        <v>2018</v>
      </c>
      <c r="C125" s="179" t="s">
        <v>16</v>
      </c>
      <c r="D125" s="9">
        <v>1715</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208</v>
      </c>
      <c r="B126" s="9">
        <v>2019</v>
      </c>
      <c r="C126" s="179" t="s">
        <v>16</v>
      </c>
      <c r="D126" s="9">
        <v>1735</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208</v>
      </c>
      <c r="B127" s="9">
        <v>2020</v>
      </c>
      <c r="C127" s="179" t="s">
        <v>16</v>
      </c>
      <c r="D127" s="9">
        <v>1734</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208</v>
      </c>
      <c r="B128" s="9">
        <v>2021</v>
      </c>
      <c r="C128" s="179" t="s">
        <v>16</v>
      </c>
      <c r="D128" s="9">
        <v>1705</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208</v>
      </c>
      <c r="B129" s="9">
        <v>2022</v>
      </c>
      <c r="C129" s="179" t="s">
        <v>16</v>
      </c>
      <c r="D129" s="9">
        <v>1619</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208</v>
      </c>
      <c r="B130" s="9">
        <v>2023</v>
      </c>
      <c r="C130" s="179" t="s">
        <v>16</v>
      </c>
      <c r="D130" s="9">
        <v>1510</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208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208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208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208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208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208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208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208</v>
      </c>
      <c r="B138" s="9">
        <v>2000</v>
      </c>
      <c r="C138" s="179" t="s">
        <v>17</v>
      </c>
      <c r="D138" s="9">
        <v>3180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208</v>
      </c>
      <c r="B139" s="9">
        <v>2001</v>
      </c>
      <c r="C139" s="179" t="s">
        <v>17</v>
      </c>
      <c r="D139" s="9">
        <v>3276</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208</v>
      </c>
      <c r="B140" s="9">
        <v>2002</v>
      </c>
      <c r="C140" s="179" t="s">
        <v>17</v>
      </c>
      <c r="D140" s="9">
        <v>3338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208</v>
      </c>
      <c r="B141" s="9">
        <v>2003</v>
      </c>
      <c r="C141" s="179" t="s">
        <v>17</v>
      </c>
      <c r="D141" s="9">
        <v>3365</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208</v>
      </c>
      <c r="B142" s="9">
        <v>2004</v>
      </c>
      <c r="C142" s="179" t="s">
        <v>17</v>
      </c>
      <c r="D142" s="9">
        <v>3376</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208</v>
      </c>
      <c r="B143" s="9">
        <v>2005</v>
      </c>
      <c r="C143" s="179" t="s">
        <v>17</v>
      </c>
      <c r="D143" s="9">
        <v>3394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208</v>
      </c>
      <c r="B144" s="9">
        <v>2006</v>
      </c>
      <c r="C144" s="179" t="s">
        <v>17</v>
      </c>
      <c r="D144" s="9">
        <v>3484</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208</v>
      </c>
      <c r="B145" s="9">
        <v>2007</v>
      </c>
      <c r="C145" s="179" t="s">
        <v>17</v>
      </c>
      <c r="D145" s="9">
        <v>3595</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208</v>
      </c>
      <c r="B146" s="9">
        <v>2008</v>
      </c>
      <c r="C146" s="179" t="s">
        <v>17</v>
      </c>
      <c r="D146" s="9">
        <v>3667</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208</v>
      </c>
      <c r="B147" s="9">
        <v>2009</v>
      </c>
      <c r="C147" s="179" t="s">
        <v>17</v>
      </c>
      <c r="D147" s="9">
        <v>3722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208</v>
      </c>
      <c r="B148" s="9">
        <v>2010</v>
      </c>
      <c r="C148" s="179" t="s">
        <v>17</v>
      </c>
      <c r="D148" s="9">
        <v>3789</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208</v>
      </c>
      <c r="B149" s="9">
        <v>2011</v>
      </c>
      <c r="C149" s="179" t="s">
        <v>17</v>
      </c>
      <c r="D149" s="9">
        <v>3851</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208</v>
      </c>
      <c r="B150" s="9">
        <v>2012</v>
      </c>
      <c r="C150" s="179" t="s">
        <v>17</v>
      </c>
      <c r="D150" s="9">
        <v>3870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208</v>
      </c>
      <c r="B151" s="9">
        <v>2013</v>
      </c>
      <c r="C151" s="179" t="s">
        <v>17</v>
      </c>
      <c r="D151" s="9">
        <v>3901</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208</v>
      </c>
      <c r="B152" s="9">
        <v>2014</v>
      </c>
      <c r="C152" s="179" t="s">
        <v>17</v>
      </c>
      <c r="D152" s="9">
        <v>3963</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208</v>
      </c>
      <c r="B153" s="9">
        <v>2015</v>
      </c>
      <c r="C153" s="179" t="s">
        <v>17</v>
      </c>
      <c r="D153" s="9">
        <v>4040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208</v>
      </c>
      <c r="B154" s="9">
        <v>2016</v>
      </c>
      <c r="C154" s="179" t="s">
        <v>17</v>
      </c>
      <c r="D154" s="9">
        <v>4135</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208</v>
      </c>
      <c r="B155" s="9">
        <v>2017</v>
      </c>
      <c r="C155" s="179" t="s">
        <v>17</v>
      </c>
      <c r="D155" s="9">
        <v>4266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208</v>
      </c>
      <c r="B156" s="9">
        <v>2018</v>
      </c>
      <c r="C156" s="179" t="s">
        <v>17</v>
      </c>
      <c r="D156" s="9">
        <v>4430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208</v>
      </c>
      <c r="B157" s="9">
        <v>2019</v>
      </c>
      <c r="C157" s="179" t="s">
        <v>17</v>
      </c>
      <c r="D157" s="9">
        <v>4609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208</v>
      </c>
      <c r="B158" s="9">
        <v>2020</v>
      </c>
      <c r="C158" s="179" t="s">
        <v>17</v>
      </c>
      <c r="D158" s="9">
        <v>4818</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208</v>
      </c>
      <c r="B159" s="9">
        <v>2021</v>
      </c>
      <c r="C159" s="179" t="s">
        <v>17</v>
      </c>
      <c r="D159" s="9">
        <v>5017</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208</v>
      </c>
      <c r="B160" s="9">
        <v>2022</v>
      </c>
      <c r="C160" s="179" t="s">
        <v>17</v>
      </c>
      <c r="D160" s="9">
        <v>5139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208</v>
      </c>
      <c r="B161" s="9">
        <v>2023</v>
      </c>
      <c r="C161" s="179" t="s">
        <v>17</v>
      </c>
      <c r="D161" s="9">
        <v>5200</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208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208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208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208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208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208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208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208</v>
      </c>
      <c r="B169" s="9">
        <v>2000</v>
      </c>
      <c r="C169" s="180" t="s">
        <v>18</v>
      </c>
      <c r="D169" s="9">
        <v>2515</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208</v>
      </c>
      <c r="B170" s="9">
        <v>2001</v>
      </c>
      <c r="C170" s="180" t="s">
        <v>18</v>
      </c>
      <c r="D170" s="9">
        <v>2733</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208</v>
      </c>
      <c r="B171" s="9">
        <v>2002</v>
      </c>
      <c r="C171" s="180" t="s">
        <v>18</v>
      </c>
      <c r="D171" s="9">
        <v>2892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208</v>
      </c>
      <c r="B172" s="9">
        <v>2003</v>
      </c>
      <c r="C172" s="180" t="s">
        <v>18</v>
      </c>
      <c r="D172" s="9">
        <v>3008</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208</v>
      </c>
      <c r="B173" s="9">
        <v>2004</v>
      </c>
      <c r="C173" s="180" t="s">
        <v>18</v>
      </c>
      <c r="D173" s="9">
        <v>3101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208</v>
      </c>
      <c r="B174" s="9">
        <v>2005</v>
      </c>
      <c r="C174" s="180" t="s">
        <v>18</v>
      </c>
      <c r="D174" s="9">
        <v>3204</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208</v>
      </c>
      <c r="B175" s="9">
        <v>2006</v>
      </c>
      <c r="C175" s="180" t="s">
        <v>18</v>
      </c>
      <c r="D175" s="9">
        <v>3290</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208</v>
      </c>
      <c r="B176" s="9">
        <v>2007</v>
      </c>
      <c r="C176" s="180" t="s">
        <v>18</v>
      </c>
      <c r="D176" s="9">
        <v>3337</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208</v>
      </c>
      <c r="B177" s="9">
        <v>2008</v>
      </c>
      <c r="C177" s="180" t="s">
        <v>18</v>
      </c>
      <c r="D177" s="9">
        <v>3382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208</v>
      </c>
      <c r="B178" s="9">
        <v>2009</v>
      </c>
      <c r="C178" s="180" t="s">
        <v>18</v>
      </c>
      <c r="D178" s="9">
        <v>3416</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208</v>
      </c>
      <c r="B179" s="9">
        <v>2010</v>
      </c>
      <c r="C179" s="180" t="s">
        <v>18</v>
      </c>
      <c r="D179" s="9">
        <v>3450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208</v>
      </c>
      <c r="B180" s="9">
        <v>2011</v>
      </c>
      <c r="C180" s="180" t="s">
        <v>18</v>
      </c>
      <c r="D180" s="9">
        <v>3528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208</v>
      </c>
      <c r="B181" s="9">
        <v>2012</v>
      </c>
      <c r="C181" s="180" t="s">
        <v>18</v>
      </c>
      <c r="D181" s="9">
        <v>3710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208</v>
      </c>
      <c r="B182" s="9">
        <v>2013</v>
      </c>
      <c r="C182" s="180" t="s">
        <v>18</v>
      </c>
      <c r="D182" s="9">
        <v>3817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208</v>
      </c>
      <c r="B183" s="9">
        <v>2014</v>
      </c>
      <c r="C183" s="180" t="s">
        <v>18</v>
      </c>
      <c r="D183" s="9">
        <v>3812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208</v>
      </c>
      <c r="B184" s="9">
        <v>2015</v>
      </c>
      <c r="C184" s="180" t="s">
        <v>18</v>
      </c>
      <c r="D184" s="9">
        <v>3765</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208</v>
      </c>
      <c r="B185" s="9">
        <v>2016</v>
      </c>
      <c r="C185" s="180" t="s">
        <v>18</v>
      </c>
      <c r="D185" s="9">
        <v>3713</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208</v>
      </c>
      <c r="B186" s="9">
        <v>2017</v>
      </c>
      <c r="C186" s="180" t="s">
        <v>18</v>
      </c>
      <c r="D186" s="9">
        <v>3661</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208</v>
      </c>
      <c r="B187" s="9">
        <v>2018</v>
      </c>
      <c r="C187" s="180" t="s">
        <v>18</v>
      </c>
      <c r="D187" s="9">
        <v>3608</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208</v>
      </c>
      <c r="B188" s="9">
        <v>2019</v>
      </c>
      <c r="C188" s="180" t="s">
        <v>18</v>
      </c>
      <c r="D188" s="9">
        <v>3596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208</v>
      </c>
      <c r="B189" s="9">
        <v>2020</v>
      </c>
      <c r="C189" s="180" t="s">
        <v>18</v>
      </c>
      <c r="D189" s="9">
        <v>3609</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208</v>
      </c>
      <c r="B190" s="9">
        <v>2021</v>
      </c>
      <c r="C190" s="180" t="s">
        <v>18</v>
      </c>
      <c r="D190" s="9">
        <v>3666</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208</v>
      </c>
      <c r="B191" s="9">
        <v>2022</v>
      </c>
      <c r="C191" s="180" t="s">
        <v>18</v>
      </c>
      <c r="D191" s="9">
        <v>3836</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208</v>
      </c>
      <c r="B192" s="9">
        <v>2023</v>
      </c>
      <c r="C192" s="180" t="s">
        <v>18</v>
      </c>
      <c r="D192" s="9">
        <v>4066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208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208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208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208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208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208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208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922E-9DBC-430C-AC1F-BFE9B6C01BE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5" t="s">
        <v>235</v>
      </c>
      <c r="B1" s="546"/>
      <c r="C1" s="546"/>
      <c r="D1" s="546"/>
      <c r="E1" s="547" t="s">
        <v>52</v>
      </c>
      <c r="F1" s="548"/>
      <c r="G1" s="548"/>
      <c r="H1" s="548"/>
      <c r="I1" s="549"/>
      <c r="J1" s="550" t="s">
        <v>10</v>
      </c>
      <c r="K1" s="550"/>
      <c r="L1" s="550"/>
      <c r="M1" s="550"/>
      <c r="N1" s="550"/>
      <c r="O1" s="551" t="s">
        <v>11</v>
      </c>
      <c r="P1" s="552"/>
      <c r="Q1" s="552"/>
      <c r="R1" s="552"/>
      <c r="S1" s="553"/>
    </row>
    <row xmlns:x14ac="http://schemas.microsoft.com/office/spreadsheetml/2009/9/ac" r="2" x14ac:dyDescent="0.2">
      <c r="A2" s="546"/>
      <c r="B2" s="546"/>
      <c r="C2" s="546"/>
      <c r="D2" s="546"/>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181</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Cayman Islands</v>
      </c>
      <c r="B4" s="330">
        <f>IF(ISBLANK(Regressions!B14), " ", Regressions!B14)</f>
        <v>2000</v>
      </c>
      <c r="C4" s="206" t="str">
        <f>IF(ISBLANK(Regressions!C14), " ", Regressions!C14)</f>
        <v>National</v>
      </c>
      <c r="D4" s="331">
        <f>IF(ISBLANK(Regressions!D14), " ", Regressions!D14)</f>
        <v>6817</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Cayman Islands</v>
      </c>
      <c r="B5" s="330">
        <f>IF(ISBLANK(Regressions!B15), " ", Regressions!B15)</f>
        <v>2001</v>
      </c>
      <c r="C5" s="335" t="str">
        <f>IF(ISBLANK(Regressions!C15), " ", Regressions!C15)</f>
        <v>National</v>
      </c>
      <c r="D5" s="331">
        <f>IF(ISBLANK(Regressions!D15), " ", Regressions!D15)</f>
        <v>7123</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Cayman Islands</v>
      </c>
      <c r="B6" s="330">
        <f>IF(ISBLANK(Regressions!B16), " ", Regressions!B16)</f>
        <v>2002</v>
      </c>
      <c r="C6" s="335" t="str">
        <f>IF(ISBLANK(Regressions!C16), " ", Regressions!C16)</f>
        <v>National</v>
      </c>
      <c r="D6" s="331">
        <f>IF(ISBLANK(Regressions!D16), " ", Regressions!D16)</f>
        <v>7333</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Cayman Islands</v>
      </c>
      <c r="B7" s="330">
        <f>IF(ISBLANK(Regressions!B17), " ", Regressions!B17)</f>
        <v>2003</v>
      </c>
      <c r="C7" s="335" t="str">
        <f>IF(ISBLANK(Regressions!C17), " ", Regressions!C17)</f>
        <v>National</v>
      </c>
      <c r="D7" s="331">
        <f>IF(ISBLANK(Regressions!D17), " ", Regressions!D17)</f>
        <v>7486</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Cayman Islands</v>
      </c>
      <c r="B8" s="330">
        <f>IF(ISBLANK(Regressions!B18), " ", Regressions!B18)</f>
        <v>2004</v>
      </c>
      <c r="C8" s="335" t="str">
        <f>IF(ISBLANK(Regressions!C18), " ", Regressions!C18)</f>
        <v>National</v>
      </c>
      <c r="D8" s="331">
        <f>IF(ISBLANK(Regressions!D18), " ", Regressions!D18)</f>
        <v>7677</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Cayman Islands</v>
      </c>
      <c r="B9" s="330">
        <f>IF(ISBLANK(Regressions!B19), " ", Regressions!B19)</f>
        <v>2005</v>
      </c>
      <c r="C9" s="335" t="str">
        <f>IF(ISBLANK(Regressions!C19), " ", Regressions!C19)</f>
        <v>National</v>
      </c>
      <c r="D9" s="331">
        <f>IF(ISBLANK(Regressions!D19), " ", Regressions!D19)</f>
        <v>7878</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Cayman Islands</v>
      </c>
      <c r="B10" s="330">
        <f>IF(ISBLANK(Regressions!B20), " ", Regressions!B20)</f>
        <v>2006</v>
      </c>
      <c r="C10" s="335" t="str">
        <f>IF(ISBLANK(Regressions!C20), " ", Regressions!C20)</f>
        <v>National</v>
      </c>
      <c r="D10" s="331">
        <f>IF(ISBLANK(Regressions!D20), " ", Regressions!D20)</f>
        <v>8058</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Cayman Islands</v>
      </c>
      <c r="B11" s="330">
        <f>IF(ISBLANK(Regressions!B21), " ", Regressions!B21)</f>
        <v>2007</v>
      </c>
      <c r="C11" s="335" t="str">
        <f>IF(ISBLANK(Regressions!C21), " ", Regressions!C21)</f>
        <v>National</v>
      </c>
      <c r="D11" s="331">
        <f>IF(ISBLANK(Regressions!D21), " ", Regressions!D21)</f>
        <v>8207</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Cayman Islands</v>
      </c>
      <c r="B12" s="330">
        <f>IF(ISBLANK(Regressions!B22), " ", Regressions!B22)</f>
        <v>2008</v>
      </c>
      <c r="C12" s="335" t="str">
        <f>IF(ISBLANK(Regressions!C22), " ", Regressions!C22)</f>
        <v>National</v>
      </c>
      <c r="D12" s="331">
        <f>IF(ISBLANK(Regressions!D22), " ", Regressions!D22)</f>
        <v>8353</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Cayman Islands</v>
      </c>
      <c r="B13" s="330">
        <f>IF(ISBLANK(Regressions!B23), " ", Regressions!B23)</f>
        <v>2009</v>
      </c>
      <c r="C13" s="335" t="str">
        <f>IF(ISBLANK(Regressions!C23), " ", Regressions!C23)</f>
        <v>National</v>
      </c>
      <c r="D13" s="331">
        <f>IF(ISBLANK(Regressions!D23), " ", Regressions!D23)</f>
        <v>8499</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Cayman Islands</v>
      </c>
      <c r="B14" s="330">
        <f>IF(ISBLANK(Regressions!B24), " ", Regressions!B24)</f>
        <v>2010</v>
      </c>
      <c r="C14" s="335" t="str">
        <f>IF(ISBLANK(Regressions!C24), " ", Regressions!C24)</f>
        <v>National</v>
      </c>
      <c r="D14" s="331">
        <f>IF(ISBLANK(Regressions!D24), " ", Regressions!D24)</f>
        <v>8642</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Cayman Islands</v>
      </c>
      <c r="B15" s="330">
        <f>IF(ISBLANK(Regressions!B25), " ", Regressions!B25)</f>
        <v>2011</v>
      </c>
      <c r="C15" s="335" t="str">
        <f>IF(ISBLANK(Regressions!C25), " ", Regressions!C25)</f>
        <v>National</v>
      </c>
      <c r="D15" s="331">
        <f>IF(ISBLANK(Regressions!D25), " ", Regressions!D25)</f>
        <v>8816</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Cayman Islands</v>
      </c>
      <c r="B16" s="330">
        <f>IF(ISBLANK(Regressions!B26), " ", Regressions!B26)</f>
        <v>2012</v>
      </c>
      <c r="C16" s="335" t="str">
        <f>IF(ISBLANK(Regressions!C26), " ", Regressions!C26)</f>
        <v>National</v>
      </c>
      <c r="D16" s="331">
        <f>IF(ISBLANK(Regressions!D26), " ", Regressions!D26)</f>
        <v>9040</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Cayman Islands</v>
      </c>
      <c r="B17" s="330">
        <f>IF(ISBLANK(Regressions!B27), " ", Regressions!B27)</f>
        <v>2013</v>
      </c>
      <c r="C17" s="335" t="str">
        <f>IF(ISBLANK(Regressions!C27), " ", Regressions!C27)</f>
        <v>National</v>
      </c>
      <c r="D17" s="331">
        <f>IF(ISBLANK(Regressions!D27), " ", Regressions!D27)</f>
        <v>9191</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Cayman Islands</v>
      </c>
      <c r="B18" s="330">
        <f>IF(ISBLANK(Regressions!B28), " ", Regressions!B28)</f>
        <v>2014</v>
      </c>
      <c r="C18" s="335" t="str">
        <f>IF(ISBLANK(Regressions!C28), " ", Regressions!C28)</f>
        <v>National</v>
      </c>
      <c r="D18" s="331">
        <f>IF(ISBLANK(Regressions!D28), " ", Regressions!D28)</f>
        <v>9291</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Cayman Islands</v>
      </c>
      <c r="B19" s="330">
        <f>IF(ISBLANK(Regressions!B29), " ", Regressions!B29)</f>
        <v>2015</v>
      </c>
      <c r="C19" s="335" t="str">
        <f>IF(ISBLANK(Regressions!C29), " ", Regressions!C29)</f>
        <v>National</v>
      </c>
      <c r="D19" s="331">
        <f>IF(ISBLANK(Regressions!D29), " ", Regressions!D29)</f>
        <v>9397</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Cayman Islands</v>
      </c>
      <c r="B20" s="330">
        <f>IF(ISBLANK(Regressions!B30), " ", Regressions!B30)</f>
        <v>2016</v>
      </c>
      <c r="C20" s="335" t="str">
        <f>IF(ISBLANK(Regressions!C30), " ", Regressions!C30)</f>
        <v>National</v>
      </c>
      <c r="D20" s="331">
        <f>IF(ISBLANK(Regressions!D30), " ", Regressions!D30)</f>
        <v>9497</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Cayman Islands</v>
      </c>
      <c r="B21" s="330">
        <f>IF(ISBLANK(Regressions!B31), " ", Regressions!B31)</f>
        <v>2017</v>
      </c>
      <c r="C21" s="335" t="str">
        <f>IF(ISBLANK(Regressions!C31), " ", Regressions!C31)</f>
        <v>National</v>
      </c>
      <c r="D21" s="331">
        <f>IF(ISBLANK(Regressions!D31), " ", Regressions!D31)</f>
        <v>9610</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Cayman Islands</v>
      </c>
      <c r="B22" s="330">
        <f>IF(ISBLANK(Regressions!B32), " ", Regressions!B32)</f>
        <v>2018</v>
      </c>
      <c r="C22" s="335" t="str">
        <f>IF(ISBLANK(Regressions!C32), " ", Regressions!C32)</f>
        <v>National</v>
      </c>
      <c r="D22" s="331">
        <f>IF(ISBLANK(Regressions!D32), " ", Regressions!D32)</f>
        <v>9753</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Cayman Islands</v>
      </c>
      <c r="B23" s="330">
        <f>IF(ISBLANK(Regressions!B33), " ", Regressions!B33)</f>
        <v>2019</v>
      </c>
      <c r="C23" s="335" t="str">
        <f>IF(ISBLANK(Regressions!C33), " ", Regressions!C33)</f>
        <v>National</v>
      </c>
      <c r="D23" s="331">
        <f>IF(ISBLANK(Regressions!D33), " ", Regressions!D33)</f>
        <v>9940</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Cayman Islands</v>
      </c>
      <c r="B24" s="330">
        <f>IF(ISBLANK(Regressions!B34), " ", Regressions!B34)</f>
        <v>2020</v>
      </c>
      <c r="C24" s="335" t="str">
        <f>IF(ISBLANK(Regressions!C34), " ", Regressions!C34)</f>
        <v>National</v>
      </c>
      <c r="D24" s="331">
        <f>IF(ISBLANK(Regressions!D34), " ", Regressions!D34)</f>
        <v>10161</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2" t="str">
        <f>IF(ISBLANK(Regressions!A35), " ", Regressions!A35)</f>
        <v>Cayman Islands</v>
      </c>
      <c r="B25" s="383">
        <f>IF(ISBLANK(Regressions!B35), " ", Regressions!B35)</f>
        <v>2021</v>
      </c>
      <c r="C25" s="384" t="str">
        <f>IF(ISBLANK(Regressions!C35), " ", Regressions!C35)</f>
        <v>National</v>
      </c>
      <c r="D25" s="385">
        <f>IF(ISBLANK(Regressions!D35), " ", Regressions!D35)</f>
        <v>10388</v>
      </c>
      <c r="E25" s="388">
        <f>IF(ISNUMBER(Regressions!E35),ROUND(Regressions!E35, 1), NA())</f>
        <v>100</v>
      </c>
      <c r="F25" s="386">
        <f>IF(ISNUMBER(Regressions!F35),ROUND(Regressions!F35, 1), NA())</f>
        <v>100</v>
      </c>
      <c r="G25" s="389">
        <f>IF(ISNUMBER(Regressions!G35),ROUND(Regressions!G35, 1), NA())</f>
        <v>100</v>
      </c>
      <c r="H25" s="387">
        <f>IF(ISNUMBER(Regressions!H35),ROUND(Regressions!H35, 1), NA())</f>
        <v>0</v>
      </c>
      <c r="I25" s="390">
        <f>IF(ISNUMBER(Regressions!I35),ROUND(Regressions!I35, 1), NA())</f>
        <v>0</v>
      </c>
      <c r="J25" s="388">
        <f>IF(ISNUMBER(Regressions!K35),ROUND(Regressions!K35, 1), NA())</f>
        <v>100</v>
      </c>
      <c r="K25" s="386">
        <f>IF(ISNUMBER(Regressions!L35),ROUND(Regressions!L35, 1), NA())</f>
        <v>100</v>
      </c>
      <c r="L25" s="391">
        <f>IF(ISNUMBER(Regressions!M35),ROUND(Regressions!M35, 1), NA())</f>
        <v>100</v>
      </c>
      <c r="M25" s="387">
        <f>IF(ISNUMBER(Regressions!N35),ROUND(Regressions!N35, 1), NA())</f>
        <v>0</v>
      </c>
      <c r="N25" s="390">
        <f>IF(ISNUMBER(Regressions!O35),ROUND(Regressions!O35, 1), NA())</f>
        <v>0</v>
      </c>
      <c r="O25" s="388">
        <f>IF(ISNUMBER(Regressions!Q35),ROUND(Regressions!Q35, 1), NA())</f>
        <v>100</v>
      </c>
      <c r="P25" s="386">
        <f>IF(ISNUMBER(Regressions!R35),ROUND(Regressions!R35, 1), NA())</f>
        <v>100</v>
      </c>
      <c r="Q25" s="392">
        <f>IF(ISNUMBER(Regressions!S35),ROUND(Regressions!S35, 1), NA())</f>
        <v>100</v>
      </c>
      <c r="R25" s="387">
        <f>IF(ISNUMBER(Regressions!T35),ROUND(Regressions!T35, 1), NA())</f>
        <v>0</v>
      </c>
      <c r="S25" s="390">
        <f>IF(ISNUMBER(Regressions!U35),ROUND(Regressions!U35, 1), NA())</f>
        <v>0</v>
      </c>
      <c r="T25" s="381"/>
      <c r="U25" s="381"/>
      <c r="V25" s="381"/>
      <c r="W25" s="381"/>
      <c r="X25" s="381"/>
      <c r="Y25" s="381"/>
      <c r="Z25" s="381"/>
      <c r="AA25" s="381"/>
      <c r="AB25" s="381"/>
      <c r="AC25" s="381"/>
    </row>
    <row xmlns:x14ac="http://schemas.microsoft.com/office/spreadsheetml/2009/9/ac" r="26" x14ac:dyDescent="0.2">
      <c r="A26" s="329" t="str">
        <f>IF(ISBLANK(Regressions!A36), " ", Regressions!A36)</f>
        <v>Cayman Islands</v>
      </c>
      <c r="B26" s="330">
        <f>IF(ISBLANK(Regressions!B36), " ", Regressions!B36)</f>
        <v>2022</v>
      </c>
      <c r="C26" s="335" t="str">
        <f>IF(ISBLANK(Regressions!C36), " ", Regressions!C36)</f>
        <v>National</v>
      </c>
      <c r="D26" s="331">
        <f>IF(ISBLANK(Regressions!D36), " ", Regressions!D36)</f>
        <v>10594</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Cayman Islands</v>
      </c>
      <c r="B27" s="337">
        <f>IF(ISBLANK(Regressions!B37), " ", Regressions!B37)</f>
        <v>2023</v>
      </c>
      <c r="C27" s="338" t="str">
        <f>IF(ISBLANK(Regressions!C37), " ", Regressions!C37)</f>
        <v>National</v>
      </c>
      <c r="D27" s="339">
        <f>IF(ISBLANK(Regressions!D37), " ", Regressions!D37)</f>
        <v>10776</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Cayman Islands</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Cayman Islands</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Cayman Islands</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Cayman Islands</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Cayman Islands</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Cayman Islands</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Cayman Islands</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Cayman Islands</v>
      </c>
      <c r="B35" s="330">
        <f>IF(ISBLANK(Regressions!B45), " ", Regressions!B45)</f>
        <v>2000</v>
      </c>
      <c r="C35" s="335" t="str">
        <f>IF(ISBLANK(Regressions!C45), " ", Regressions!C45)</f>
        <v>Urban</v>
      </c>
      <c r="D35" s="331">
        <f>IF(ISBLANK(Regressions!D45), " ", Regressions!D45)</f>
        <v>6817</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Cayman Islands</v>
      </c>
      <c r="B36" s="330">
        <f>IF(ISBLANK(Regressions!B46), " ", Regressions!B46)</f>
        <v>2001</v>
      </c>
      <c r="C36" s="335" t="str">
        <f>IF(ISBLANK(Regressions!C46), " ", Regressions!C46)</f>
        <v>Urban</v>
      </c>
      <c r="D36" s="331">
        <f>IF(ISBLANK(Regressions!D46), " ", Regressions!D46)</f>
        <v>7123</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Cayman Islands</v>
      </c>
      <c r="B37" s="330">
        <f>IF(ISBLANK(Regressions!B47), " ", Regressions!B47)</f>
        <v>2002</v>
      </c>
      <c r="C37" s="335" t="str">
        <f>IF(ISBLANK(Regressions!C47), " ", Regressions!C47)</f>
        <v>Urban</v>
      </c>
      <c r="D37" s="331">
        <f>IF(ISBLANK(Regressions!D47), " ", Regressions!D47)</f>
        <v>7333</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Cayman Islands</v>
      </c>
      <c r="B38" s="330">
        <f>IF(ISBLANK(Regressions!B48), " ", Regressions!B48)</f>
        <v>2003</v>
      </c>
      <c r="C38" s="335" t="str">
        <f>IF(ISBLANK(Regressions!C48), " ", Regressions!C48)</f>
        <v>Urban</v>
      </c>
      <c r="D38" s="331">
        <f>IF(ISBLANK(Regressions!D48), " ", Regressions!D48)</f>
        <v>7486</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Cayman Islands</v>
      </c>
      <c r="B39" s="330">
        <f>IF(ISBLANK(Regressions!B49), " ", Regressions!B49)</f>
        <v>2004</v>
      </c>
      <c r="C39" s="335" t="str">
        <f>IF(ISBLANK(Regressions!C49), " ", Regressions!C49)</f>
        <v>Urban</v>
      </c>
      <c r="D39" s="331">
        <f>IF(ISBLANK(Regressions!D49), " ", Regressions!D49)</f>
        <v>7677</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Cayman Islands</v>
      </c>
      <c r="B40" s="330">
        <f>IF(ISBLANK(Regressions!B50), " ", Regressions!B50)</f>
        <v>2005</v>
      </c>
      <c r="C40" s="335" t="str">
        <f>IF(ISBLANK(Regressions!C50), " ", Regressions!C50)</f>
        <v>Urban</v>
      </c>
      <c r="D40" s="331">
        <f>IF(ISBLANK(Regressions!D50), " ", Regressions!D50)</f>
        <v>7878</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Cayman Islands</v>
      </c>
      <c r="B41" s="330">
        <f>IF(ISBLANK(Regressions!B51), " ", Regressions!B51)</f>
        <v>2006</v>
      </c>
      <c r="C41" s="335" t="str">
        <f>IF(ISBLANK(Regressions!C51), " ", Regressions!C51)</f>
        <v>Urban</v>
      </c>
      <c r="D41" s="331">
        <f>IF(ISBLANK(Regressions!D51), " ", Regressions!D51)</f>
        <v>8058</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Cayman Islands</v>
      </c>
      <c r="B42" s="330">
        <f>IF(ISBLANK(Regressions!B52), " ", Regressions!B52)</f>
        <v>2007</v>
      </c>
      <c r="C42" s="335" t="str">
        <f>IF(ISBLANK(Regressions!C52), " ", Regressions!C52)</f>
        <v>Urban</v>
      </c>
      <c r="D42" s="331">
        <f>IF(ISBLANK(Regressions!D52), " ", Regressions!D52)</f>
        <v>8207</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Cayman Islands</v>
      </c>
      <c r="B43" s="330">
        <f>IF(ISBLANK(Regressions!B53), " ", Regressions!B53)</f>
        <v>2008</v>
      </c>
      <c r="C43" s="335" t="str">
        <f>IF(ISBLANK(Regressions!C53), " ", Regressions!C53)</f>
        <v>Urban</v>
      </c>
      <c r="D43" s="331">
        <f>IF(ISBLANK(Regressions!D53), " ", Regressions!D53)</f>
        <v>8353</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Cayman Islands</v>
      </c>
      <c r="B44" s="330">
        <f>IF(ISBLANK(Regressions!B54), " ", Regressions!B54)</f>
        <v>2009</v>
      </c>
      <c r="C44" s="335" t="str">
        <f>IF(ISBLANK(Regressions!C54), " ", Regressions!C54)</f>
        <v>Urban</v>
      </c>
      <c r="D44" s="331">
        <f>IF(ISBLANK(Regressions!D54), " ", Regressions!D54)</f>
        <v>8499</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Cayman Islands</v>
      </c>
      <c r="B45" s="330">
        <f>IF(ISBLANK(Regressions!B55), " ", Regressions!B55)</f>
        <v>2010</v>
      </c>
      <c r="C45" s="335" t="str">
        <f>IF(ISBLANK(Regressions!C55), " ", Regressions!C55)</f>
        <v>Urban</v>
      </c>
      <c r="D45" s="331">
        <f>IF(ISBLANK(Regressions!D55), " ", Regressions!D55)</f>
        <v>8642</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Cayman Islands</v>
      </c>
      <c r="B46" s="330">
        <f>IF(ISBLANK(Regressions!B56), " ", Regressions!B56)</f>
        <v>2011</v>
      </c>
      <c r="C46" s="335" t="str">
        <f>IF(ISBLANK(Regressions!C56), " ", Regressions!C56)</f>
        <v>Urban</v>
      </c>
      <c r="D46" s="331">
        <f>IF(ISBLANK(Regressions!D56), " ", Regressions!D56)</f>
        <v>8816</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Cayman Islands</v>
      </c>
      <c r="B47" s="330">
        <f>IF(ISBLANK(Regressions!B57), " ", Regressions!B57)</f>
        <v>2012</v>
      </c>
      <c r="C47" s="335" t="str">
        <f>IF(ISBLANK(Regressions!C57), " ", Regressions!C57)</f>
        <v>Urban</v>
      </c>
      <c r="D47" s="331">
        <f>IF(ISBLANK(Regressions!D57), " ", Regressions!D57)</f>
        <v>9040</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Cayman Islands</v>
      </c>
      <c r="B48" s="330">
        <f>IF(ISBLANK(Regressions!B58), " ", Regressions!B58)</f>
        <v>2013</v>
      </c>
      <c r="C48" s="335" t="str">
        <f>IF(ISBLANK(Regressions!C58), " ", Regressions!C58)</f>
        <v>Urban</v>
      </c>
      <c r="D48" s="331">
        <f>IF(ISBLANK(Regressions!D58), " ", Regressions!D58)</f>
        <v>9191</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Cayman Islands</v>
      </c>
      <c r="B49" s="330">
        <f>IF(ISBLANK(Regressions!B59), " ", Regressions!B59)</f>
        <v>2014</v>
      </c>
      <c r="C49" s="335" t="str">
        <f>IF(ISBLANK(Regressions!C59), " ", Regressions!C59)</f>
        <v>Urban</v>
      </c>
      <c r="D49" s="331">
        <f>IF(ISBLANK(Regressions!D59), " ", Regressions!D59)</f>
        <v>9291</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Cayman Islands</v>
      </c>
      <c r="B50" s="330">
        <f>IF(ISBLANK(Regressions!B60), " ", Regressions!B60)</f>
        <v>2015</v>
      </c>
      <c r="C50" s="335" t="str">
        <f>IF(ISBLANK(Regressions!C60), " ", Regressions!C60)</f>
        <v>Urban</v>
      </c>
      <c r="D50" s="331">
        <f>IF(ISBLANK(Regressions!D60), " ", Regressions!D60)</f>
        <v>9397</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Cayman Islands</v>
      </c>
      <c r="B51" s="330">
        <f>IF(ISBLANK(Regressions!B61), " ", Regressions!B61)</f>
        <v>2016</v>
      </c>
      <c r="C51" s="335" t="str">
        <f>IF(ISBLANK(Regressions!C61), " ", Regressions!C61)</f>
        <v>Urban</v>
      </c>
      <c r="D51" s="331">
        <f>IF(ISBLANK(Regressions!D61), " ", Regressions!D61)</f>
        <v>9497</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Cayman Islands</v>
      </c>
      <c r="B52" s="330">
        <f>IF(ISBLANK(Regressions!B62), " ", Regressions!B62)</f>
        <v>2017</v>
      </c>
      <c r="C52" s="335" t="str">
        <f>IF(ISBLANK(Regressions!C62), " ", Regressions!C62)</f>
        <v>Urban</v>
      </c>
      <c r="D52" s="331">
        <f>IF(ISBLANK(Regressions!D62), " ", Regressions!D62)</f>
        <v>9610</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Cayman Islands</v>
      </c>
      <c r="B53" s="330">
        <f>IF(ISBLANK(Regressions!B63), " ", Regressions!B63)</f>
        <v>2018</v>
      </c>
      <c r="C53" s="335" t="str">
        <f>IF(ISBLANK(Regressions!C63), " ", Regressions!C63)</f>
        <v>Urban</v>
      </c>
      <c r="D53" s="331">
        <f>IF(ISBLANK(Regressions!D63), " ", Regressions!D63)</f>
        <v>9753</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Cayman Islands</v>
      </c>
      <c r="B54" s="330">
        <f>IF(ISBLANK(Regressions!B64), " ", Regressions!B64)</f>
        <v>2019</v>
      </c>
      <c r="C54" s="335" t="str">
        <f>IF(ISBLANK(Regressions!C64), " ", Regressions!C64)</f>
        <v>Urban</v>
      </c>
      <c r="D54" s="331">
        <f>IF(ISBLANK(Regressions!D64), " ", Regressions!D64)</f>
        <v>9940</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Cayman Islands</v>
      </c>
      <c r="B55" s="330">
        <f>IF(ISBLANK(Regressions!B65), " ", Regressions!B65)</f>
        <v>2020</v>
      </c>
      <c r="C55" s="335" t="str">
        <f>IF(ISBLANK(Regressions!C65), " ", Regressions!C65)</f>
        <v>Urban</v>
      </c>
      <c r="D55" s="331">
        <f>IF(ISBLANK(Regressions!D65), " ", Regressions!D65)</f>
        <v>10161</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2" t="str">
        <f>IF(ISBLANK(Regressions!A66), " ", Regressions!A66)</f>
        <v>Cayman Islands</v>
      </c>
      <c r="B56" s="383">
        <f>IF(ISBLANK(Regressions!B66), " ", Regressions!B66)</f>
        <v>2021</v>
      </c>
      <c r="C56" s="384" t="str">
        <f>IF(ISBLANK(Regressions!C66), " ", Regressions!C66)</f>
        <v>Urban</v>
      </c>
      <c r="D56" s="385">
        <f>IF(ISBLANK(Regressions!D66), " ", Regressions!D66)</f>
        <v>10388</v>
      </c>
      <c r="E56" s="388" t="e">
        <f>IF(ISNUMBER(Regressions!E66),ROUND(Regressions!E66, 1), NA())</f>
        <v>#N/A</v>
      </c>
      <c r="F56" s="386" t="e">
        <f>IF(ISNUMBER(Regressions!F66),ROUND(Regressions!F66, 1), NA())</f>
        <v>#N/A</v>
      </c>
      <c r="G56" s="389" t="e">
        <f>IF(ISNUMBER(Regressions!G66),ROUND(Regressions!G66, 1), NA())</f>
        <v>#N/A</v>
      </c>
      <c r="H56" s="387" t="e">
        <f>IF(ISNUMBER(Regressions!H66),ROUND(Regressions!H66, 1), NA())</f>
        <v>#N/A</v>
      </c>
      <c r="I56" s="390" t="e">
        <f>IF(ISNUMBER(Regressions!I66),ROUND(Regressions!I66, 1), NA())</f>
        <v>#N/A</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29" t="str">
        <f>IF(ISBLANK(Regressions!A67), " ", Regressions!A67)</f>
        <v>Cayman Islands</v>
      </c>
      <c r="B57" s="330">
        <f>IF(ISBLANK(Regressions!B67), " ", Regressions!B67)</f>
        <v>2022</v>
      </c>
      <c r="C57" s="335" t="str">
        <f>IF(ISBLANK(Regressions!C67), " ", Regressions!C67)</f>
        <v>Urban</v>
      </c>
      <c r="D57" s="331">
        <f>IF(ISBLANK(Regressions!D67), " ", Regressions!D67)</f>
        <v>10594</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Cayman Islands</v>
      </c>
      <c r="B58" s="337">
        <f>IF(ISBLANK(Regressions!B68), " ", Regressions!B68)</f>
        <v>2023</v>
      </c>
      <c r="C58" s="338" t="str">
        <f>IF(ISBLANK(Regressions!C68), " ", Regressions!C68)</f>
        <v>Urban</v>
      </c>
      <c r="D58" s="339">
        <f>IF(ISBLANK(Regressions!D68), " ", Regressions!D68)</f>
        <v>10776</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Cayman Islands</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Cayman Islands</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Cayman Islands</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Cayman Islands</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Cayman Islands</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Cayman Islands</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Cayman Islands</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Cayman Islands</v>
      </c>
      <c r="B66" s="330">
        <f>IF(ISBLANK(Regressions!B76), " ", Regressions!B76)</f>
        <v>2000</v>
      </c>
      <c r="C66" s="335" t="str">
        <f>IF(ISBLANK(Regressions!C76), " ", Regressions!C76)</f>
        <v>Rural</v>
      </c>
      <c r="D66" s="331">
        <f>IF(ISBLANK(Regressions!D76), " ", Regressions!D76)</f>
        <v>0</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Cayman Islands</v>
      </c>
      <c r="B67" s="330">
        <f>IF(ISBLANK(Regressions!B77), " ", Regressions!B77)</f>
        <v>2001</v>
      </c>
      <c r="C67" s="335" t="str">
        <f>IF(ISBLANK(Regressions!C77), " ", Regressions!C77)</f>
        <v>Rural</v>
      </c>
      <c r="D67" s="331">
        <f>IF(ISBLANK(Regressions!D77), " ", Regressions!D77)</f>
        <v>0</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Cayman Islands</v>
      </c>
      <c r="B68" s="330">
        <f>IF(ISBLANK(Regressions!B78), " ", Regressions!B78)</f>
        <v>2002</v>
      </c>
      <c r="C68" s="335" t="str">
        <f>IF(ISBLANK(Regressions!C78), " ", Regressions!C78)</f>
        <v>Rural</v>
      </c>
      <c r="D68" s="331">
        <f>IF(ISBLANK(Regressions!D78), " ", Regressions!D78)</f>
        <v>0</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Cayman Islands</v>
      </c>
      <c r="B69" s="330">
        <f>IF(ISBLANK(Regressions!B79), " ", Regressions!B79)</f>
        <v>2003</v>
      </c>
      <c r="C69" s="335" t="str">
        <f>IF(ISBLANK(Regressions!C79), " ", Regressions!C79)</f>
        <v>Rural</v>
      </c>
      <c r="D69" s="331">
        <f>IF(ISBLANK(Regressions!D79), " ", Regressions!D79)</f>
        <v>0</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Cayman Islands</v>
      </c>
      <c r="B70" s="330">
        <f>IF(ISBLANK(Regressions!B80), " ", Regressions!B80)</f>
        <v>2004</v>
      </c>
      <c r="C70" s="335" t="str">
        <f>IF(ISBLANK(Regressions!C80), " ", Regressions!C80)</f>
        <v>Rural</v>
      </c>
      <c r="D70" s="331">
        <f>IF(ISBLANK(Regressions!D80), " ", Regressions!D80)</f>
        <v>0</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Cayman Islands</v>
      </c>
      <c r="B71" s="330">
        <f>IF(ISBLANK(Regressions!B81), " ", Regressions!B81)</f>
        <v>2005</v>
      </c>
      <c r="C71" s="335" t="str">
        <f>IF(ISBLANK(Regressions!C81), " ", Regressions!C81)</f>
        <v>Rural</v>
      </c>
      <c r="D71" s="331">
        <f>IF(ISBLANK(Regressions!D81), " ", Regressions!D81)</f>
        <v>0</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Cayman Islands</v>
      </c>
      <c r="B72" s="330">
        <f>IF(ISBLANK(Regressions!B82), " ", Regressions!B82)</f>
        <v>2006</v>
      </c>
      <c r="C72" s="335" t="str">
        <f>IF(ISBLANK(Regressions!C82), " ", Regressions!C82)</f>
        <v>Rural</v>
      </c>
      <c r="D72" s="331">
        <f>IF(ISBLANK(Regressions!D82), " ", Regressions!D82)</f>
        <v>0</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Cayman Islands</v>
      </c>
      <c r="B73" s="330">
        <f>IF(ISBLANK(Regressions!B83), " ", Regressions!B83)</f>
        <v>2007</v>
      </c>
      <c r="C73" s="335" t="str">
        <f>IF(ISBLANK(Regressions!C83), " ", Regressions!C83)</f>
        <v>Rural</v>
      </c>
      <c r="D73" s="331">
        <f>IF(ISBLANK(Regressions!D83), " ", Regressions!D83)</f>
        <v>0</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Cayman Islands</v>
      </c>
      <c r="B74" s="330">
        <f>IF(ISBLANK(Regressions!B84), " ", Regressions!B84)</f>
        <v>2008</v>
      </c>
      <c r="C74" s="335" t="str">
        <f>IF(ISBLANK(Regressions!C84), " ", Regressions!C84)</f>
        <v>Rural</v>
      </c>
      <c r="D74" s="331">
        <f>IF(ISBLANK(Regressions!D84), " ", Regressions!D84)</f>
        <v>0</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Cayman Islands</v>
      </c>
      <c r="B75" s="330">
        <f>IF(ISBLANK(Regressions!B85), " ", Regressions!B85)</f>
        <v>2009</v>
      </c>
      <c r="C75" s="335" t="str">
        <f>IF(ISBLANK(Regressions!C85), " ", Regressions!C85)</f>
        <v>Rural</v>
      </c>
      <c r="D75" s="331">
        <f>IF(ISBLANK(Regressions!D85), " ", Regressions!D85)</f>
        <v>0</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Cayman Islands</v>
      </c>
      <c r="B76" s="330">
        <f>IF(ISBLANK(Regressions!B86), " ", Regressions!B86)</f>
        <v>2010</v>
      </c>
      <c r="C76" s="335" t="str">
        <f>IF(ISBLANK(Regressions!C86), " ", Regressions!C86)</f>
        <v>Rural</v>
      </c>
      <c r="D76" s="331">
        <f>IF(ISBLANK(Regressions!D86), " ", Regressions!D86)</f>
        <v>0</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Cayman Islands</v>
      </c>
      <c r="B77" s="330">
        <f>IF(ISBLANK(Regressions!B87), " ", Regressions!B87)</f>
        <v>2011</v>
      </c>
      <c r="C77" s="335" t="str">
        <f>IF(ISBLANK(Regressions!C87), " ", Regressions!C87)</f>
        <v>Rural</v>
      </c>
      <c r="D77" s="331">
        <f>IF(ISBLANK(Regressions!D87), " ", Regressions!D87)</f>
        <v>0</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Cayman Islands</v>
      </c>
      <c r="B78" s="330">
        <f>IF(ISBLANK(Regressions!B88), " ", Regressions!B88)</f>
        <v>2012</v>
      </c>
      <c r="C78" s="335" t="str">
        <f>IF(ISBLANK(Regressions!C88), " ", Regressions!C88)</f>
        <v>Rural</v>
      </c>
      <c r="D78" s="331">
        <f>IF(ISBLANK(Regressions!D88), " ", Regressions!D88)</f>
        <v>0</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Cayman Islands</v>
      </c>
      <c r="B79" s="330">
        <f>IF(ISBLANK(Regressions!B89), " ", Regressions!B89)</f>
        <v>2013</v>
      </c>
      <c r="C79" s="335" t="str">
        <f>IF(ISBLANK(Regressions!C89), " ", Regressions!C89)</f>
        <v>Rural</v>
      </c>
      <c r="D79" s="331">
        <f>IF(ISBLANK(Regressions!D89), " ", Regressions!D89)</f>
        <v>0</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Cayman Islands</v>
      </c>
      <c r="B80" s="330">
        <f>IF(ISBLANK(Regressions!B90), " ", Regressions!B90)</f>
        <v>2014</v>
      </c>
      <c r="C80" s="335" t="str">
        <f>IF(ISBLANK(Regressions!C90), " ", Regressions!C90)</f>
        <v>Rural</v>
      </c>
      <c r="D80" s="331">
        <f>IF(ISBLANK(Regressions!D90), " ", Regressions!D90)</f>
        <v>0</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Cayman Islands</v>
      </c>
      <c r="B81" s="330">
        <f>IF(ISBLANK(Regressions!B91), " ", Regressions!B91)</f>
        <v>2015</v>
      </c>
      <c r="C81" s="335" t="str">
        <f>IF(ISBLANK(Regressions!C91), " ", Regressions!C91)</f>
        <v>Rural</v>
      </c>
      <c r="D81" s="331">
        <f>IF(ISBLANK(Regressions!D91), " ", Regressions!D91)</f>
        <v>0</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Cayman Islands</v>
      </c>
      <c r="B82" s="330">
        <f>IF(ISBLANK(Regressions!B92), " ", Regressions!B92)</f>
        <v>2016</v>
      </c>
      <c r="C82" s="335" t="str">
        <f>IF(ISBLANK(Regressions!C92), " ", Regressions!C92)</f>
        <v>Rural</v>
      </c>
      <c r="D82" s="331">
        <f>IF(ISBLANK(Regressions!D92), " ", Regressions!D92)</f>
        <v>0</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Cayman Islands</v>
      </c>
      <c r="B83" s="330">
        <f>IF(ISBLANK(Regressions!B93), " ", Regressions!B93)</f>
        <v>2017</v>
      </c>
      <c r="C83" s="335" t="str">
        <f>IF(ISBLANK(Regressions!C93), " ", Regressions!C93)</f>
        <v>Rural</v>
      </c>
      <c r="D83" s="331">
        <f>IF(ISBLANK(Regressions!D93), " ", Regressions!D93)</f>
        <v>0</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Cayman Islands</v>
      </c>
      <c r="B84" s="330">
        <f>IF(ISBLANK(Regressions!B94), " ", Regressions!B94)</f>
        <v>2018</v>
      </c>
      <c r="C84" s="335" t="str">
        <f>IF(ISBLANK(Regressions!C94), " ", Regressions!C94)</f>
        <v>Rural</v>
      </c>
      <c r="D84" s="331">
        <f>IF(ISBLANK(Regressions!D94), " ", Regressions!D94)</f>
        <v>0</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Cayman Islands</v>
      </c>
      <c r="B85" s="330">
        <f>IF(ISBLANK(Regressions!B95), " ", Regressions!B95)</f>
        <v>2019</v>
      </c>
      <c r="C85" s="335" t="str">
        <f>IF(ISBLANK(Regressions!C95), " ", Regressions!C95)</f>
        <v>Rural</v>
      </c>
      <c r="D85" s="331">
        <f>IF(ISBLANK(Regressions!D95), " ", Regressions!D95)</f>
        <v>0</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Cayman Islands</v>
      </c>
      <c r="B86" s="330">
        <f>IF(ISBLANK(Regressions!B96), " ", Regressions!B96)</f>
        <v>2020</v>
      </c>
      <c r="C86" s="335" t="str">
        <f>IF(ISBLANK(Regressions!C96), " ", Regressions!C96)</f>
        <v>Rural</v>
      </c>
      <c r="D86" s="331">
        <f>IF(ISBLANK(Regressions!D96), " ", Regressions!D96)</f>
        <v>0</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2" t="str">
        <f>IF(ISBLANK(Regressions!A97), " ", Regressions!A97)</f>
        <v>Cayman Islands</v>
      </c>
      <c r="B87" s="383">
        <f>IF(ISBLANK(Regressions!B97), " ", Regressions!B97)</f>
        <v>2021</v>
      </c>
      <c r="C87" s="384" t="str">
        <f>IF(ISBLANK(Regressions!C97), " ", Regressions!C97)</f>
        <v>Rural</v>
      </c>
      <c r="D87" s="385">
        <f>IF(ISBLANK(Regressions!D97), " ", Regressions!D97)</f>
        <v>0</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29" t="str">
        <f>IF(ISBLANK(Regressions!A98), " ", Regressions!A98)</f>
        <v>Cayman Islands</v>
      </c>
      <c r="B88" s="330">
        <f>IF(ISBLANK(Regressions!B98), " ", Regressions!B98)</f>
        <v>2022</v>
      </c>
      <c r="C88" s="335" t="str">
        <f>IF(ISBLANK(Regressions!C98), " ", Regressions!C98)</f>
        <v>Rural</v>
      </c>
      <c r="D88" s="331">
        <f>IF(ISBLANK(Regressions!D98), " ", Regressions!D98)</f>
        <v>0</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Cayman Islands</v>
      </c>
      <c r="B89" s="337">
        <f>IF(ISBLANK(Regressions!B99), " ", Regressions!B99)</f>
        <v>2023</v>
      </c>
      <c r="C89" s="338" t="str">
        <f>IF(ISBLANK(Regressions!C99), " ", Regressions!C99)</f>
        <v>Rural</v>
      </c>
      <c r="D89" s="339">
        <f>IF(ISBLANK(Regressions!D99), " ", Regressions!D99)</f>
        <v>0</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Cayman Islands</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Cayman Islands</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Cayman Islands</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Cayman Islands</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Cayman Islands</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Cayman Islands</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Cayman Islands</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Cayman Islands</v>
      </c>
      <c r="B97" s="330">
        <f>IF(ISBLANK(Regressions!B107), " ", Regressions!B107)</f>
        <v>2000</v>
      </c>
      <c r="C97" s="335" t="str">
        <f>IF(ISBLANK(Regressions!C107), " ", Regressions!C107)</f>
        <v>Pre-primary</v>
      </c>
      <c r="D97" s="331">
        <f>IF(ISBLANK(Regressions!D107), " ", Regressions!D107)</f>
        <v>1122</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Cayman Islands</v>
      </c>
      <c r="B98" s="330">
        <f>IF(ISBLANK(Regressions!B108), " ", Regressions!B108)</f>
        <v>2001</v>
      </c>
      <c r="C98" s="335" t="str">
        <f>IF(ISBLANK(Regressions!C108), " ", Regressions!C108)</f>
        <v>Pre-primary</v>
      </c>
      <c r="D98" s="331">
        <f>IF(ISBLANK(Regressions!D108), " ", Regressions!D108)</f>
        <v>1114</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Cayman Islands</v>
      </c>
      <c r="B99" s="330">
        <f>IF(ISBLANK(Regressions!B109), " ", Regressions!B109)</f>
        <v>2002</v>
      </c>
      <c r="C99" s="335" t="str">
        <f>IF(ISBLANK(Regressions!C109), " ", Regressions!C109)</f>
        <v>Pre-primary</v>
      </c>
      <c r="D99" s="331">
        <f>IF(ISBLANK(Regressions!D109), " ", Regressions!D109)</f>
        <v>1103</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Cayman Islands</v>
      </c>
      <c r="B100" s="330">
        <f>IF(ISBLANK(Regressions!B110), " ", Regressions!B110)</f>
        <v>2003</v>
      </c>
      <c r="C100" s="335" t="str">
        <f>IF(ISBLANK(Regressions!C110), " ", Regressions!C110)</f>
        <v>Pre-primary</v>
      </c>
      <c r="D100" s="331">
        <f>IF(ISBLANK(Regressions!D110), " ", Regressions!D110)</f>
        <v>1113</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Cayman Islands</v>
      </c>
      <c r="B101" s="330">
        <f>IF(ISBLANK(Regressions!B111), " ", Regressions!B111)</f>
        <v>2004</v>
      </c>
      <c r="C101" s="335" t="str">
        <f>IF(ISBLANK(Regressions!C111), " ", Regressions!C111)</f>
        <v>Pre-primary</v>
      </c>
      <c r="D101" s="331">
        <f>IF(ISBLANK(Regressions!D111), " ", Regressions!D111)</f>
        <v>1200</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Cayman Islands</v>
      </c>
      <c r="B102" s="330">
        <f>IF(ISBLANK(Regressions!B112), " ", Regressions!B112)</f>
        <v>2005</v>
      </c>
      <c r="C102" s="335" t="str">
        <f>IF(ISBLANK(Regressions!C112), " ", Regressions!C112)</f>
        <v>Pre-primary</v>
      </c>
      <c r="D102" s="331">
        <f>IF(ISBLANK(Regressions!D112), " ", Regressions!D112)</f>
        <v>1280</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Cayman Islands</v>
      </c>
      <c r="B103" s="330">
        <f>IF(ISBLANK(Regressions!B113), " ", Regressions!B113)</f>
        <v>2006</v>
      </c>
      <c r="C103" s="335" t="str">
        <f>IF(ISBLANK(Regressions!C113), " ", Regressions!C113)</f>
        <v>Pre-primary</v>
      </c>
      <c r="D103" s="331">
        <f>IF(ISBLANK(Regressions!D113), " ", Regressions!D113)</f>
        <v>1284</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Cayman Islands</v>
      </c>
      <c r="B104" s="330">
        <f>IF(ISBLANK(Regressions!B114), " ", Regressions!B114)</f>
        <v>2007</v>
      </c>
      <c r="C104" s="335" t="str">
        <f>IF(ISBLANK(Regressions!C114), " ", Regressions!C114)</f>
        <v>Pre-primary</v>
      </c>
      <c r="D104" s="331">
        <f>IF(ISBLANK(Regressions!D114), " ", Regressions!D114)</f>
        <v>1275</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Cayman Islands</v>
      </c>
      <c r="B105" s="330">
        <f>IF(ISBLANK(Regressions!B115), " ", Regressions!B115)</f>
        <v>2008</v>
      </c>
      <c r="C105" s="335" t="str">
        <f>IF(ISBLANK(Regressions!C115), " ", Regressions!C115)</f>
        <v>Pre-primary</v>
      </c>
      <c r="D105" s="331">
        <f>IF(ISBLANK(Regressions!D115), " ", Regressions!D115)</f>
        <v>1304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Cayman Islands</v>
      </c>
      <c r="B106" s="330">
        <f>IF(ISBLANK(Regressions!B116), " ", Regressions!B116)</f>
        <v>2009</v>
      </c>
      <c r="C106" s="335" t="str">
        <f>IF(ISBLANK(Regressions!C116), " ", Regressions!C116)</f>
        <v>Pre-primary</v>
      </c>
      <c r="D106" s="331">
        <f>IF(ISBLANK(Regressions!D116), " ", Regressions!D116)</f>
        <v>1361</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Cayman Islands</v>
      </c>
      <c r="B107" s="330">
        <f>IF(ISBLANK(Regressions!B117), " ", Regressions!B117)</f>
        <v>2010</v>
      </c>
      <c r="C107" s="335" t="str">
        <f>IF(ISBLANK(Regressions!C117), " ", Regressions!C117)</f>
        <v>Pre-primary</v>
      </c>
      <c r="D107" s="331">
        <f>IF(ISBLANK(Regressions!D117), " ", Regressions!D117)</f>
        <v>1403</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Cayman Islands</v>
      </c>
      <c r="B108" s="330">
        <f>IF(ISBLANK(Regressions!B118), " ", Regressions!B118)</f>
        <v>2011</v>
      </c>
      <c r="C108" s="335" t="str">
        <f>IF(ISBLANK(Regressions!C118), " ", Regressions!C118)</f>
        <v>Pre-primary</v>
      </c>
      <c r="D108" s="331">
        <f>IF(ISBLANK(Regressions!D118), " ", Regressions!D118)</f>
        <v>1437</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Cayman Islands</v>
      </c>
      <c r="B109" s="330">
        <f>IF(ISBLANK(Regressions!B119), " ", Regressions!B119)</f>
        <v>2012</v>
      </c>
      <c r="C109" s="335" t="str">
        <f>IF(ISBLANK(Regressions!C119), " ", Regressions!C119)</f>
        <v>Pre-primary</v>
      </c>
      <c r="D109" s="331">
        <f>IF(ISBLANK(Regressions!D119), " ", Regressions!D119)</f>
        <v>1460</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Cayman Islands</v>
      </c>
      <c r="B110" s="330">
        <f>IF(ISBLANK(Regressions!B120), " ", Regressions!B120)</f>
        <v>2013</v>
      </c>
      <c r="C110" s="335" t="str">
        <f>IF(ISBLANK(Regressions!C120), " ", Regressions!C120)</f>
        <v>Pre-primary</v>
      </c>
      <c r="D110" s="331">
        <f>IF(ISBLANK(Regressions!D120), " ", Regressions!D120)</f>
        <v>1473</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Cayman Islands</v>
      </c>
      <c r="B111" s="330">
        <f>IF(ISBLANK(Regressions!B121), " ", Regressions!B121)</f>
        <v>2014</v>
      </c>
      <c r="C111" s="335" t="str">
        <f>IF(ISBLANK(Regressions!C121), " ", Regressions!C121)</f>
        <v>Pre-primary</v>
      </c>
      <c r="D111" s="331">
        <f>IF(ISBLANK(Regressions!D121), " ", Regressions!D121)</f>
        <v>1516</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Cayman Islands</v>
      </c>
      <c r="B112" s="330">
        <f>IF(ISBLANK(Regressions!B122), " ", Regressions!B122)</f>
        <v>2015</v>
      </c>
      <c r="C112" s="335" t="str">
        <f>IF(ISBLANK(Regressions!C122), " ", Regressions!C122)</f>
        <v>Pre-primary</v>
      </c>
      <c r="D112" s="331">
        <f>IF(ISBLANK(Regressions!D122), " ", Regressions!D122)</f>
        <v>1592</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Cayman Islands</v>
      </c>
      <c r="B113" s="330">
        <f>IF(ISBLANK(Regressions!B123), " ", Regressions!B123)</f>
        <v>2016</v>
      </c>
      <c r="C113" s="335" t="str">
        <f>IF(ISBLANK(Regressions!C123), " ", Regressions!C123)</f>
        <v>Pre-primary</v>
      </c>
      <c r="D113" s="331">
        <f>IF(ISBLANK(Regressions!D123), " ", Regressions!D123)</f>
        <v>1649</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Cayman Islands</v>
      </c>
      <c r="B114" s="330">
        <f>IF(ISBLANK(Regressions!B124), " ", Regressions!B124)</f>
        <v>2017</v>
      </c>
      <c r="C114" s="335" t="str">
        <f>IF(ISBLANK(Regressions!C124), " ", Regressions!C124)</f>
        <v>Pre-primary</v>
      </c>
      <c r="D114" s="331">
        <f>IF(ISBLANK(Regressions!D124), " ", Regressions!D124)</f>
        <v>1683</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Cayman Islands</v>
      </c>
      <c r="B115" s="330">
        <f>IF(ISBLANK(Regressions!B125), " ", Regressions!B125)</f>
        <v>2018</v>
      </c>
      <c r="C115" s="335" t="str">
        <f>IF(ISBLANK(Regressions!C125), " ", Regressions!C125)</f>
        <v>Pre-primary</v>
      </c>
      <c r="D115" s="331">
        <f>IF(ISBLANK(Regressions!D125), " ", Regressions!D125)</f>
        <v>1715</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Cayman Islands</v>
      </c>
      <c r="B116" s="330">
        <f>IF(ISBLANK(Regressions!B126), " ", Regressions!B126)</f>
        <v>2019</v>
      </c>
      <c r="C116" s="335" t="str">
        <f>IF(ISBLANK(Regressions!C126), " ", Regressions!C126)</f>
        <v>Pre-primary</v>
      </c>
      <c r="D116" s="331">
        <f>IF(ISBLANK(Regressions!D126), " ", Regressions!D126)</f>
        <v>1735</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Cayman Islands</v>
      </c>
      <c r="B117" s="330">
        <f>IF(ISBLANK(Regressions!B127), " ", Regressions!B127)</f>
        <v>2020</v>
      </c>
      <c r="C117" s="335" t="str">
        <f>IF(ISBLANK(Regressions!C127), " ", Regressions!C127)</f>
        <v>Pre-primary</v>
      </c>
      <c r="D117" s="331">
        <f>IF(ISBLANK(Regressions!D127), " ", Regressions!D127)</f>
        <v>1734</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2" t="str">
        <f>IF(ISBLANK(Regressions!A128), " ", Regressions!A128)</f>
        <v>Cayman Islands</v>
      </c>
      <c r="B118" s="383">
        <f>IF(ISBLANK(Regressions!B128), " ", Regressions!B128)</f>
        <v>2021</v>
      </c>
      <c r="C118" s="384" t="str">
        <f>IF(ISBLANK(Regressions!C128), " ", Regressions!C128)</f>
        <v>Pre-primary</v>
      </c>
      <c r="D118" s="385">
        <f>IF(ISBLANK(Regressions!D128), " ", Regressions!D128)</f>
        <v>1705</v>
      </c>
      <c r="E118" s="388" t="e">
        <f>IF(ISNUMBER(Regressions!E128),ROUND(Regressions!E128, 1), NA())</f>
        <v>#N/A</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t="e">
        <f>IF(ISNUMBER(Regressions!K128),ROUND(Regressions!K128, 1), NA())</f>
        <v>#N/A</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29" t="str">
        <f>IF(ISBLANK(Regressions!A129), " ", Regressions!A129)</f>
        <v>Cayman Islands</v>
      </c>
      <c r="B119" s="330">
        <f>IF(ISBLANK(Regressions!B129), " ", Regressions!B129)</f>
        <v>2022</v>
      </c>
      <c r="C119" s="335" t="str">
        <f>IF(ISBLANK(Regressions!C129), " ", Regressions!C129)</f>
        <v>Pre-primary</v>
      </c>
      <c r="D119" s="331">
        <f>IF(ISBLANK(Regressions!D129), " ", Regressions!D129)</f>
        <v>1619</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Cayman Islands</v>
      </c>
      <c r="B120" s="337">
        <f>IF(ISBLANK(Regressions!B130), " ", Regressions!B130)</f>
        <v>2023</v>
      </c>
      <c r="C120" s="338" t="str">
        <f>IF(ISBLANK(Regressions!C130), " ", Regressions!C130)</f>
        <v>Pre-primary</v>
      </c>
      <c r="D120" s="339">
        <f>IF(ISBLANK(Regressions!D130), " ", Regressions!D130)</f>
        <v>1510</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Cayman Islands</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Cayman Islands</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Cayman Islands</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Cayman Islands</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Cayman Islands</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Cayman Islands</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Cayman Islands</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Cayman Islands</v>
      </c>
      <c r="B128" s="330">
        <f>IF(ISBLANK(Regressions!B138), " ", Regressions!B138)</f>
        <v>2000</v>
      </c>
      <c r="C128" s="335" t="str">
        <f>IF(ISBLANK(Regressions!C138), " ", Regressions!C138)</f>
        <v>Primary</v>
      </c>
      <c r="D128" s="331">
        <f>IF(ISBLANK(Regressions!D138), " ", Regressions!D138)</f>
        <v>3180</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Cayman Islands</v>
      </c>
      <c r="B129" s="330">
        <f>IF(ISBLANK(Regressions!B139), " ", Regressions!B139)</f>
        <v>2001</v>
      </c>
      <c r="C129" s="335" t="str">
        <f>IF(ISBLANK(Regressions!C139), " ", Regressions!C139)</f>
        <v>Primary</v>
      </c>
      <c r="D129" s="331">
        <f>IF(ISBLANK(Regressions!D139), " ", Regressions!D139)</f>
        <v>3276</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Cayman Islands</v>
      </c>
      <c r="B130" s="330">
        <f>IF(ISBLANK(Regressions!B140), " ", Regressions!B140)</f>
        <v>2002</v>
      </c>
      <c r="C130" s="335" t="str">
        <f>IF(ISBLANK(Regressions!C140), " ", Regressions!C140)</f>
        <v>Primary</v>
      </c>
      <c r="D130" s="331">
        <f>IF(ISBLANK(Regressions!D140), " ", Regressions!D140)</f>
        <v>3338</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Cayman Islands</v>
      </c>
      <c r="B131" s="330">
        <f>IF(ISBLANK(Regressions!B141), " ", Regressions!B141)</f>
        <v>2003</v>
      </c>
      <c r="C131" s="335" t="str">
        <f>IF(ISBLANK(Regressions!C141), " ", Regressions!C141)</f>
        <v>Primary</v>
      </c>
      <c r="D131" s="331">
        <f>IF(ISBLANK(Regressions!D141), " ", Regressions!D141)</f>
        <v>3365</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Cayman Islands</v>
      </c>
      <c r="B132" s="330">
        <f>IF(ISBLANK(Regressions!B142), " ", Regressions!B142)</f>
        <v>2004</v>
      </c>
      <c r="C132" s="335" t="str">
        <f>IF(ISBLANK(Regressions!C142), " ", Regressions!C142)</f>
        <v>Primary</v>
      </c>
      <c r="D132" s="331">
        <f>IF(ISBLANK(Regressions!D142), " ", Regressions!D142)</f>
        <v>3376</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Cayman Islands</v>
      </c>
      <c r="B133" s="330">
        <f>IF(ISBLANK(Regressions!B143), " ", Regressions!B143)</f>
        <v>2005</v>
      </c>
      <c r="C133" s="335" t="str">
        <f>IF(ISBLANK(Regressions!C143), " ", Regressions!C143)</f>
        <v>Primary</v>
      </c>
      <c r="D133" s="331">
        <f>IF(ISBLANK(Regressions!D143), " ", Regressions!D143)</f>
        <v>3394</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Cayman Islands</v>
      </c>
      <c r="B134" s="330">
        <f>IF(ISBLANK(Regressions!B144), " ", Regressions!B144)</f>
        <v>2006</v>
      </c>
      <c r="C134" s="335" t="str">
        <f>IF(ISBLANK(Regressions!C144), " ", Regressions!C144)</f>
        <v>Primary</v>
      </c>
      <c r="D134" s="331">
        <f>IF(ISBLANK(Regressions!D144), " ", Regressions!D144)</f>
        <v>3484</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Cayman Islands</v>
      </c>
      <c r="B135" s="330">
        <f>IF(ISBLANK(Regressions!B145), " ", Regressions!B145)</f>
        <v>2007</v>
      </c>
      <c r="C135" s="335" t="str">
        <f>IF(ISBLANK(Regressions!C145), " ", Regressions!C145)</f>
        <v>Primary</v>
      </c>
      <c r="D135" s="331">
        <f>IF(ISBLANK(Regressions!D145), " ", Regressions!D145)</f>
        <v>3595</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Cayman Islands</v>
      </c>
      <c r="B136" s="330">
        <f>IF(ISBLANK(Regressions!B146), " ", Regressions!B146)</f>
        <v>2008</v>
      </c>
      <c r="C136" s="335" t="str">
        <f>IF(ISBLANK(Regressions!C146), " ", Regressions!C146)</f>
        <v>Primary</v>
      </c>
      <c r="D136" s="331">
        <f>IF(ISBLANK(Regressions!D146), " ", Regressions!D146)</f>
        <v>3667</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Cayman Islands</v>
      </c>
      <c r="B137" s="330">
        <f>IF(ISBLANK(Regressions!B147), " ", Regressions!B147)</f>
        <v>2009</v>
      </c>
      <c r="C137" s="335" t="str">
        <f>IF(ISBLANK(Regressions!C147), " ", Regressions!C147)</f>
        <v>Primary</v>
      </c>
      <c r="D137" s="331">
        <f>IF(ISBLANK(Regressions!D147), " ", Regressions!D147)</f>
        <v>3722</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Cayman Islands</v>
      </c>
      <c r="B138" s="330">
        <f>IF(ISBLANK(Regressions!B148), " ", Regressions!B148)</f>
        <v>2010</v>
      </c>
      <c r="C138" s="335" t="str">
        <f>IF(ISBLANK(Regressions!C148), " ", Regressions!C148)</f>
        <v>Primary</v>
      </c>
      <c r="D138" s="331">
        <f>IF(ISBLANK(Regressions!D148), " ", Regressions!D148)</f>
        <v>3789</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Cayman Islands</v>
      </c>
      <c r="B139" s="330">
        <f>IF(ISBLANK(Regressions!B149), " ", Regressions!B149)</f>
        <v>2011</v>
      </c>
      <c r="C139" s="335" t="str">
        <f>IF(ISBLANK(Regressions!C149), " ", Regressions!C149)</f>
        <v>Primary</v>
      </c>
      <c r="D139" s="331">
        <f>IF(ISBLANK(Regressions!D149), " ", Regressions!D149)</f>
        <v>3851</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Cayman Islands</v>
      </c>
      <c r="B140" s="330">
        <f>IF(ISBLANK(Regressions!B150), " ", Regressions!B150)</f>
        <v>2012</v>
      </c>
      <c r="C140" s="335" t="str">
        <f>IF(ISBLANK(Regressions!C150), " ", Regressions!C150)</f>
        <v>Primary</v>
      </c>
      <c r="D140" s="331">
        <f>IF(ISBLANK(Regressions!D150), " ", Regressions!D150)</f>
        <v>3870</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Cayman Islands</v>
      </c>
      <c r="B141" s="330">
        <f>IF(ISBLANK(Regressions!B151), " ", Regressions!B151)</f>
        <v>2013</v>
      </c>
      <c r="C141" s="335" t="str">
        <f>IF(ISBLANK(Regressions!C151), " ", Regressions!C151)</f>
        <v>Primary</v>
      </c>
      <c r="D141" s="331">
        <f>IF(ISBLANK(Regressions!D151), " ", Regressions!D151)</f>
        <v>3901</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Cayman Islands</v>
      </c>
      <c r="B142" s="330">
        <f>IF(ISBLANK(Regressions!B152), " ", Regressions!B152)</f>
        <v>2014</v>
      </c>
      <c r="C142" s="335" t="str">
        <f>IF(ISBLANK(Regressions!C152), " ", Regressions!C152)</f>
        <v>Primary</v>
      </c>
      <c r="D142" s="331">
        <f>IF(ISBLANK(Regressions!D152), " ", Regressions!D152)</f>
        <v>3963</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Cayman Islands</v>
      </c>
      <c r="B143" s="330">
        <f>IF(ISBLANK(Regressions!B153), " ", Regressions!B153)</f>
        <v>2015</v>
      </c>
      <c r="C143" s="335" t="str">
        <f>IF(ISBLANK(Regressions!C153), " ", Regressions!C153)</f>
        <v>Primary</v>
      </c>
      <c r="D143" s="331">
        <f>IF(ISBLANK(Regressions!D153), " ", Regressions!D153)</f>
        <v>4040</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Cayman Islands</v>
      </c>
      <c r="B144" s="330">
        <f>IF(ISBLANK(Regressions!B154), " ", Regressions!B154)</f>
        <v>2016</v>
      </c>
      <c r="C144" s="335" t="str">
        <f>IF(ISBLANK(Regressions!C154), " ", Regressions!C154)</f>
        <v>Primary</v>
      </c>
      <c r="D144" s="331">
        <f>IF(ISBLANK(Regressions!D154), " ", Regressions!D154)</f>
        <v>4135</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Cayman Islands</v>
      </c>
      <c r="B145" s="330">
        <f>IF(ISBLANK(Regressions!B155), " ", Regressions!B155)</f>
        <v>2017</v>
      </c>
      <c r="C145" s="335" t="str">
        <f>IF(ISBLANK(Regressions!C155), " ", Regressions!C155)</f>
        <v>Primary</v>
      </c>
      <c r="D145" s="331">
        <f>IF(ISBLANK(Regressions!D155), " ", Regressions!D155)</f>
        <v>4266</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Cayman Islands</v>
      </c>
      <c r="B146" s="330">
        <f>IF(ISBLANK(Regressions!B156), " ", Regressions!B156)</f>
        <v>2018</v>
      </c>
      <c r="C146" s="335" t="str">
        <f>IF(ISBLANK(Regressions!C156), " ", Regressions!C156)</f>
        <v>Primary</v>
      </c>
      <c r="D146" s="331">
        <f>IF(ISBLANK(Regressions!D156), " ", Regressions!D156)</f>
        <v>4430</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Cayman Islands</v>
      </c>
      <c r="B147" s="330">
        <f>IF(ISBLANK(Regressions!B157), " ", Regressions!B157)</f>
        <v>2019</v>
      </c>
      <c r="C147" s="335" t="str">
        <f>IF(ISBLANK(Regressions!C157), " ", Regressions!C157)</f>
        <v>Primary</v>
      </c>
      <c r="D147" s="331">
        <f>IF(ISBLANK(Regressions!D157), " ", Regressions!D157)</f>
        <v>4609</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Cayman Islands</v>
      </c>
      <c r="B148" s="330">
        <f>IF(ISBLANK(Regressions!B158), " ", Regressions!B158)</f>
        <v>2020</v>
      </c>
      <c r="C148" s="335" t="str">
        <f>IF(ISBLANK(Regressions!C158), " ", Regressions!C158)</f>
        <v>Primary</v>
      </c>
      <c r="D148" s="331">
        <f>IF(ISBLANK(Regressions!D158), " ", Regressions!D158)</f>
        <v>4818</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2" t="str">
        <f>IF(ISBLANK(Regressions!A159), " ", Regressions!A159)</f>
        <v>Cayman Islands</v>
      </c>
      <c r="B149" s="383">
        <f>IF(ISBLANK(Regressions!B159), " ", Regressions!B159)</f>
        <v>2021</v>
      </c>
      <c r="C149" s="384" t="str">
        <f>IF(ISBLANK(Regressions!C159), " ", Regressions!C159)</f>
        <v>Primary</v>
      </c>
      <c r="D149" s="385">
        <f>IF(ISBLANK(Regressions!D159), " ", Regressions!D159)</f>
        <v>5017</v>
      </c>
      <c r="E149" s="388">
        <f>IF(ISNUMBER(Regressions!E159),ROUND(Regressions!E159, 1), NA())</f>
        <v>100</v>
      </c>
      <c r="F149" s="386">
        <f>IF(ISNUMBER(Regressions!F159),ROUND(Regressions!F159, 1), NA())</f>
        <v>100</v>
      </c>
      <c r="G149" s="389">
        <f>IF(ISNUMBER(Regressions!G159),ROUND(Regressions!G159, 1), NA())</f>
        <v>100</v>
      </c>
      <c r="H149" s="387">
        <f>IF(ISNUMBER(Regressions!H159),ROUND(Regressions!H159, 1), NA())</f>
        <v>0</v>
      </c>
      <c r="I149" s="390">
        <f>IF(ISNUMBER(Regressions!I159),ROUND(Regressions!I159, 1), NA())</f>
        <v>0</v>
      </c>
      <c r="J149" s="388">
        <f>IF(ISNUMBER(Regressions!K159),ROUND(Regressions!K159, 1), NA())</f>
        <v>100</v>
      </c>
      <c r="K149" s="386">
        <f>IF(ISNUMBER(Regressions!L159),ROUND(Regressions!L159, 1), NA())</f>
        <v>100</v>
      </c>
      <c r="L149" s="391">
        <f>IF(ISNUMBER(Regressions!M159),ROUND(Regressions!M159, 1), NA())</f>
        <v>100</v>
      </c>
      <c r="M149" s="387">
        <f>IF(ISNUMBER(Regressions!N159),ROUND(Regressions!N159, 1), NA())</f>
        <v>0</v>
      </c>
      <c r="N149" s="390">
        <f>IF(ISNUMBER(Regressions!O159),ROUND(Regressions!O159, 1), NA())</f>
        <v>0</v>
      </c>
      <c r="O149" s="388">
        <f>IF(ISNUMBER(Regressions!Q159),ROUND(Regressions!Q159, 1), NA())</f>
        <v>100</v>
      </c>
      <c r="P149" s="386">
        <f>IF(ISNUMBER(Regressions!R159),ROUND(Regressions!R159, 1), NA())</f>
        <v>100</v>
      </c>
      <c r="Q149" s="392">
        <f>IF(ISNUMBER(Regressions!S159),ROUND(Regressions!S159, 1), NA())</f>
        <v>100</v>
      </c>
      <c r="R149" s="387">
        <f>IF(ISNUMBER(Regressions!T159),ROUND(Regressions!T159, 1), NA())</f>
        <v>0</v>
      </c>
      <c r="S149" s="390">
        <f>IF(ISNUMBER(Regressions!U159),ROUND(Regressions!U159, 1), NA())</f>
        <v>0</v>
      </c>
      <c r="T149" s="381"/>
      <c r="U149" s="381"/>
      <c r="V149" s="381"/>
      <c r="W149" s="381"/>
      <c r="X149" s="381"/>
      <c r="Y149" s="381"/>
      <c r="Z149" s="381"/>
      <c r="AA149" s="381"/>
      <c r="AB149" s="381"/>
      <c r="AC149" s="381"/>
    </row>
    <row xmlns:x14ac="http://schemas.microsoft.com/office/spreadsheetml/2009/9/ac" r="150" x14ac:dyDescent="0.2">
      <c r="A150" s="329" t="str">
        <f>IF(ISBLANK(Regressions!A160), " ", Regressions!A160)</f>
        <v>Cayman Islands</v>
      </c>
      <c r="B150" s="330">
        <f>IF(ISBLANK(Regressions!B160), " ", Regressions!B160)</f>
        <v>2022</v>
      </c>
      <c r="C150" s="335" t="str">
        <f>IF(ISBLANK(Regressions!C160), " ", Regressions!C160)</f>
        <v>Primary</v>
      </c>
      <c r="D150" s="331">
        <f>IF(ISBLANK(Regressions!D160), " ", Regressions!D160)</f>
        <v>5139</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Cayman Islands</v>
      </c>
      <c r="B151" s="337">
        <f>IF(ISBLANK(Regressions!B161), " ", Regressions!B161)</f>
        <v>2023</v>
      </c>
      <c r="C151" s="338" t="str">
        <f>IF(ISBLANK(Regressions!C161), " ", Regressions!C161)</f>
        <v>Primary</v>
      </c>
      <c r="D151" s="339">
        <f>IF(ISBLANK(Regressions!D161), " ", Regressions!D161)</f>
        <v>5200</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Cayman Islands</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Cayman Islands</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Cayman Islands</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Cayman Islands</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Cayman Islands</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Cayman Islands</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Cayman Islands</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Cayman Islands</v>
      </c>
      <c r="B159" s="330">
        <f>IF(ISBLANK(Regressions!B169), " ", Regressions!B169)</f>
        <v>2000</v>
      </c>
      <c r="C159" s="335" t="str">
        <f>IF(ISBLANK(Regressions!C169), " ", Regressions!C169)</f>
        <v>Secondary</v>
      </c>
      <c r="D159" s="331">
        <f>IF(ISBLANK(Regressions!D169), " ", Regressions!D169)</f>
        <v>2515</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Cayman Islands</v>
      </c>
      <c r="B160" s="330">
        <f>IF(ISBLANK(Regressions!B170), " ", Regressions!B170)</f>
        <v>2001</v>
      </c>
      <c r="C160" s="335" t="str">
        <f>IF(ISBLANK(Regressions!C170), " ", Regressions!C170)</f>
        <v>Secondary</v>
      </c>
      <c r="D160" s="331">
        <f>IF(ISBLANK(Regressions!D170), " ", Regressions!D170)</f>
        <v>2733</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Cayman Islands</v>
      </c>
      <c r="B161" s="330">
        <f>IF(ISBLANK(Regressions!B171), " ", Regressions!B171)</f>
        <v>2002</v>
      </c>
      <c r="C161" s="335" t="str">
        <f>IF(ISBLANK(Regressions!C171), " ", Regressions!C171)</f>
        <v>Secondary</v>
      </c>
      <c r="D161" s="331">
        <f>IF(ISBLANK(Regressions!D171), " ", Regressions!D171)</f>
        <v>2892</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Cayman Islands</v>
      </c>
      <c r="B162" s="330">
        <f>IF(ISBLANK(Regressions!B172), " ", Regressions!B172)</f>
        <v>2003</v>
      </c>
      <c r="C162" s="335" t="str">
        <f>IF(ISBLANK(Regressions!C172), " ", Regressions!C172)</f>
        <v>Secondary</v>
      </c>
      <c r="D162" s="331">
        <f>IF(ISBLANK(Regressions!D172), " ", Regressions!D172)</f>
        <v>3008</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Cayman Islands</v>
      </c>
      <c r="B163" s="330">
        <f>IF(ISBLANK(Regressions!B173), " ", Regressions!B173)</f>
        <v>2004</v>
      </c>
      <c r="C163" s="335" t="str">
        <f>IF(ISBLANK(Regressions!C173), " ", Regressions!C173)</f>
        <v>Secondary</v>
      </c>
      <c r="D163" s="331">
        <f>IF(ISBLANK(Regressions!D173), " ", Regressions!D173)</f>
        <v>3101</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Cayman Islands</v>
      </c>
      <c r="B164" s="330">
        <f>IF(ISBLANK(Regressions!B174), " ", Regressions!B174)</f>
        <v>2005</v>
      </c>
      <c r="C164" s="335" t="str">
        <f>IF(ISBLANK(Regressions!C174), " ", Regressions!C174)</f>
        <v>Secondary</v>
      </c>
      <c r="D164" s="331">
        <f>IF(ISBLANK(Regressions!D174), " ", Regressions!D174)</f>
        <v>3204</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Cayman Islands</v>
      </c>
      <c r="B165" s="330">
        <f>IF(ISBLANK(Regressions!B175), " ", Regressions!B175)</f>
        <v>2006</v>
      </c>
      <c r="C165" s="335" t="str">
        <f>IF(ISBLANK(Regressions!C175), " ", Regressions!C175)</f>
        <v>Secondary</v>
      </c>
      <c r="D165" s="331">
        <f>IF(ISBLANK(Regressions!D175), " ", Regressions!D175)</f>
        <v>3290</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Cayman Islands</v>
      </c>
      <c r="B166" s="330">
        <f>IF(ISBLANK(Regressions!B176), " ", Regressions!B176)</f>
        <v>2007</v>
      </c>
      <c r="C166" s="335" t="str">
        <f>IF(ISBLANK(Regressions!C176), " ", Regressions!C176)</f>
        <v>Secondary</v>
      </c>
      <c r="D166" s="331">
        <f>IF(ISBLANK(Regressions!D176), " ", Regressions!D176)</f>
        <v>3337</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Cayman Islands</v>
      </c>
      <c r="B167" s="330">
        <f>IF(ISBLANK(Regressions!B177), " ", Regressions!B177)</f>
        <v>2008</v>
      </c>
      <c r="C167" s="335" t="str">
        <f>IF(ISBLANK(Regressions!C177), " ", Regressions!C177)</f>
        <v>Secondary</v>
      </c>
      <c r="D167" s="331">
        <f>IF(ISBLANK(Regressions!D177), " ", Regressions!D177)</f>
        <v>3382</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Cayman Islands</v>
      </c>
      <c r="B168" s="330">
        <f>IF(ISBLANK(Regressions!B178), " ", Regressions!B178)</f>
        <v>2009</v>
      </c>
      <c r="C168" s="335" t="str">
        <f>IF(ISBLANK(Regressions!C178), " ", Regressions!C178)</f>
        <v>Secondary</v>
      </c>
      <c r="D168" s="331">
        <f>IF(ISBLANK(Regressions!D178), " ", Regressions!D178)</f>
        <v>3416</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Cayman Islands</v>
      </c>
      <c r="B169" s="330">
        <f>IF(ISBLANK(Regressions!B179), " ", Regressions!B179)</f>
        <v>2010</v>
      </c>
      <c r="C169" s="335" t="str">
        <f>IF(ISBLANK(Regressions!C179), " ", Regressions!C179)</f>
        <v>Secondary</v>
      </c>
      <c r="D169" s="331">
        <f>IF(ISBLANK(Regressions!D179), " ", Regressions!D179)</f>
        <v>3450</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Cayman Islands</v>
      </c>
      <c r="B170" s="330">
        <f>IF(ISBLANK(Regressions!B180), " ", Regressions!B180)</f>
        <v>2011</v>
      </c>
      <c r="C170" s="335" t="str">
        <f>IF(ISBLANK(Regressions!C180), " ", Regressions!C180)</f>
        <v>Secondary</v>
      </c>
      <c r="D170" s="331">
        <f>IF(ISBLANK(Regressions!D180), " ", Regressions!D180)</f>
        <v>3528</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Cayman Islands</v>
      </c>
      <c r="B171" s="330">
        <f>IF(ISBLANK(Regressions!B181), " ", Regressions!B181)</f>
        <v>2012</v>
      </c>
      <c r="C171" s="335" t="str">
        <f>IF(ISBLANK(Regressions!C181), " ", Regressions!C181)</f>
        <v>Secondary</v>
      </c>
      <c r="D171" s="331">
        <f>IF(ISBLANK(Regressions!D181), " ", Regressions!D181)</f>
        <v>3710</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Cayman Islands</v>
      </c>
      <c r="B172" s="330">
        <f>IF(ISBLANK(Regressions!B182), " ", Regressions!B182)</f>
        <v>2013</v>
      </c>
      <c r="C172" s="335" t="str">
        <f>IF(ISBLANK(Regressions!C182), " ", Regressions!C182)</f>
        <v>Secondary</v>
      </c>
      <c r="D172" s="331">
        <f>IF(ISBLANK(Regressions!D182), " ", Regressions!D182)</f>
        <v>3817</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Cayman Islands</v>
      </c>
      <c r="B173" s="330">
        <f>IF(ISBLANK(Regressions!B183), " ", Regressions!B183)</f>
        <v>2014</v>
      </c>
      <c r="C173" s="335" t="str">
        <f>IF(ISBLANK(Regressions!C183), " ", Regressions!C183)</f>
        <v>Secondary</v>
      </c>
      <c r="D173" s="331">
        <f>IF(ISBLANK(Regressions!D183), " ", Regressions!D183)</f>
        <v>3812</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Cayman Islands</v>
      </c>
      <c r="B174" s="330">
        <f>IF(ISBLANK(Regressions!B184), " ", Regressions!B184)</f>
        <v>2015</v>
      </c>
      <c r="C174" s="335" t="str">
        <f>IF(ISBLANK(Regressions!C184), " ", Regressions!C184)</f>
        <v>Secondary</v>
      </c>
      <c r="D174" s="331">
        <f>IF(ISBLANK(Regressions!D184), " ", Regressions!D184)</f>
        <v>3765</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Cayman Islands</v>
      </c>
      <c r="B175" s="330">
        <f>IF(ISBLANK(Regressions!B185), " ", Regressions!B185)</f>
        <v>2016</v>
      </c>
      <c r="C175" s="335" t="str">
        <f>IF(ISBLANK(Regressions!C185), " ", Regressions!C185)</f>
        <v>Secondary</v>
      </c>
      <c r="D175" s="331">
        <f>IF(ISBLANK(Regressions!D185), " ", Regressions!D185)</f>
        <v>3713</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Cayman Islands</v>
      </c>
      <c r="B176" s="330">
        <f>IF(ISBLANK(Regressions!B186), " ", Regressions!B186)</f>
        <v>2017</v>
      </c>
      <c r="C176" s="335" t="str">
        <f>IF(ISBLANK(Regressions!C186), " ", Regressions!C186)</f>
        <v>Secondary</v>
      </c>
      <c r="D176" s="331">
        <f>IF(ISBLANK(Regressions!D186), " ", Regressions!D186)</f>
        <v>3661</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Cayman Islands</v>
      </c>
      <c r="B177" s="330">
        <f>IF(ISBLANK(Regressions!B187), " ", Regressions!B187)</f>
        <v>2018</v>
      </c>
      <c r="C177" s="335" t="str">
        <f>IF(ISBLANK(Regressions!C187), " ", Regressions!C187)</f>
        <v>Secondary</v>
      </c>
      <c r="D177" s="331">
        <f>IF(ISBLANK(Regressions!D187), " ", Regressions!D187)</f>
        <v>3608</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Cayman Islands</v>
      </c>
      <c r="B178" s="330">
        <f>IF(ISBLANK(Regressions!B188), " ", Regressions!B188)</f>
        <v>2019</v>
      </c>
      <c r="C178" s="335" t="str">
        <f>IF(ISBLANK(Regressions!C188), " ", Regressions!C188)</f>
        <v>Secondary</v>
      </c>
      <c r="D178" s="331">
        <f>IF(ISBLANK(Regressions!D188), " ", Regressions!D188)</f>
        <v>3596</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Cayman Islands</v>
      </c>
      <c r="B179" s="330">
        <f>IF(ISBLANK(Regressions!B189), " ", Regressions!B189)</f>
        <v>2020</v>
      </c>
      <c r="C179" s="335" t="str">
        <f>IF(ISBLANK(Regressions!C189), " ", Regressions!C189)</f>
        <v>Secondary</v>
      </c>
      <c r="D179" s="331">
        <f>IF(ISBLANK(Regressions!D189), " ", Regressions!D189)</f>
        <v>3609</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2" t="str">
        <f>IF(ISBLANK(Regressions!A190), " ", Regressions!A190)</f>
        <v>Cayman Islands</v>
      </c>
      <c r="B180" s="383">
        <f>IF(ISBLANK(Regressions!B190), " ", Regressions!B190)</f>
        <v>2021</v>
      </c>
      <c r="C180" s="384" t="str">
        <f>IF(ISBLANK(Regressions!C190), " ", Regressions!C190)</f>
        <v>Secondary</v>
      </c>
      <c r="D180" s="385">
        <f>IF(ISBLANK(Regressions!D190), " ", Regressions!D190)</f>
        <v>3666</v>
      </c>
      <c r="E180" s="388">
        <f>IF(ISNUMBER(Regressions!E190),ROUND(Regressions!E190, 1), NA())</f>
        <v>100</v>
      </c>
      <c r="F180" s="386">
        <f>IF(ISNUMBER(Regressions!F190),ROUND(Regressions!F190, 1), NA())</f>
        <v>100</v>
      </c>
      <c r="G180" s="389">
        <f>IF(ISNUMBER(Regressions!G190),ROUND(Regressions!G190, 1), NA())</f>
        <v>100</v>
      </c>
      <c r="H180" s="387">
        <f>IF(ISNUMBER(Regressions!H190),ROUND(Regressions!H190, 1), NA())</f>
        <v>0</v>
      </c>
      <c r="I180" s="390">
        <f>IF(ISNUMBER(Regressions!I190),ROUND(Regressions!I190, 1), NA())</f>
        <v>0</v>
      </c>
      <c r="J180" s="388">
        <f>IF(ISNUMBER(Regressions!K190),ROUND(Regressions!K190, 1), NA())</f>
        <v>100</v>
      </c>
      <c r="K180" s="386">
        <f>IF(ISNUMBER(Regressions!L190),ROUND(Regressions!L190, 1), NA())</f>
        <v>100</v>
      </c>
      <c r="L180" s="391">
        <f>IF(ISNUMBER(Regressions!M190),ROUND(Regressions!M190, 1), NA())</f>
        <v>100</v>
      </c>
      <c r="M180" s="387">
        <f>IF(ISNUMBER(Regressions!N190),ROUND(Regressions!N190, 1), NA())</f>
        <v>0</v>
      </c>
      <c r="N180" s="390">
        <f>IF(ISNUMBER(Regressions!O190),ROUND(Regressions!O190, 1), NA())</f>
        <v>0</v>
      </c>
      <c r="O180" s="388">
        <f>IF(ISNUMBER(Regressions!Q190),ROUND(Regressions!Q190, 1), NA())</f>
        <v>100</v>
      </c>
      <c r="P180" s="386">
        <f>IF(ISNUMBER(Regressions!R190),ROUND(Regressions!R190, 1), NA())</f>
        <v>100</v>
      </c>
      <c r="Q180" s="392">
        <f>IF(ISNUMBER(Regressions!S190),ROUND(Regressions!S190, 1), NA())</f>
        <v>100</v>
      </c>
      <c r="R180" s="387">
        <f>IF(ISNUMBER(Regressions!T190),ROUND(Regressions!T190, 1), NA())</f>
        <v>0</v>
      </c>
      <c r="S180" s="390">
        <f>IF(ISNUMBER(Regressions!U190),ROUND(Regressions!U190, 1), NA())</f>
        <v>0</v>
      </c>
      <c r="T180" s="381"/>
      <c r="U180" s="381"/>
      <c r="V180" s="381"/>
      <c r="W180" s="381"/>
      <c r="X180" s="381"/>
      <c r="Y180" s="381"/>
      <c r="Z180" s="381"/>
      <c r="AA180" s="381"/>
      <c r="AB180" s="381"/>
      <c r="AC180" s="381"/>
    </row>
    <row xmlns:x14ac="http://schemas.microsoft.com/office/spreadsheetml/2009/9/ac" r="181" x14ac:dyDescent="0.2">
      <c r="A181" s="329" t="str">
        <f>IF(ISBLANK(Regressions!A191), " ", Regressions!A191)</f>
        <v>Cayman Islands</v>
      </c>
      <c r="B181" s="330">
        <f>IF(ISBLANK(Regressions!B191), " ", Regressions!B191)</f>
        <v>2022</v>
      </c>
      <c r="C181" s="335" t="str">
        <f>IF(ISBLANK(Regressions!C191), " ", Regressions!C191)</f>
        <v>Secondary</v>
      </c>
      <c r="D181" s="331">
        <f>IF(ISBLANK(Regressions!D191), " ", Regressions!D191)</f>
        <v>3836</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Cayman Islands</v>
      </c>
      <c r="B182" s="337">
        <f>IF(ISBLANK(Regressions!B192), " ", Regressions!B192)</f>
        <v>2023</v>
      </c>
      <c r="C182" s="338" t="str">
        <f>IF(ISBLANK(Regressions!C192), " ", Regressions!C192)</f>
        <v>Secondary</v>
      </c>
      <c r="D182" s="339">
        <f>IF(ISBLANK(Regressions!D192), " ", Regressions!D192)</f>
        <v>4066</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Cayman Islands</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Cayman Islands</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Cayman Islands</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Cayman Islands</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Cayman Islands</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Cayman Islands</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Cayman Islands</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3"/>
      <c r="B211" s="394"/>
      <c r="C211" s="395"/>
      <c r="D211" s="381"/>
      <c r="E211" s="214"/>
      <c r="G211" s="396"/>
      <c r="H211" s="214"/>
      <c r="I211" s="396"/>
      <c r="J211" s="397"/>
      <c r="K211" s="397"/>
      <c r="M211" s="397"/>
      <c r="N211" s="398"/>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CYM_2018_UIS</v>
      </c>
      <c r="B6" s="32" t="str">
        <f>+'Water Data'!C2</f>
        <v>Other</v>
      </c>
      <c r="C6" s="327">
        <f>+IF(ISNUMBER(VALUE(MID(A6,5,4))), VALUE(MID(A6, 5,4)),"")</f>
        <v>2018</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CYM_2020_UIS</v>
      </c>
      <c r="B7" s="32" t="str">
        <f ca="true">+IF(OFFSET('Water Data'!$C$2,0,10*ROW('Water Data'!F1))="","",OFFSET('Water Data'!$C$2,0,10*ROW('Water Data'!F1)))</f>
        <v>Other</v>
      </c>
      <c r="C7" s="327">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7"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
      </c>
      <c r="EB8" s="271" t="str">
        <f ca="true">+IF(OFFSET('Hygiene Data'!$H$12,0,10*ROW('Hygiene Data'!H2))="","",OFFSET('Hygiene Data'!$H$12,0,10*ROW('Hygiene Data'!H2)))</f>
        <v/>
      </c>
      <c r="EC8" s="271" t="str">
        <f ca="true">+IF(OFFSET('Hygiene Data'!$H$13,0,10*ROW('Hygiene Data'!H2))="","",OFFSET('Hygiene Data'!$H$13,0,10*ROW('Hygiene Data'!H2)))</f>
        <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7"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1" t="s">
        <v>28</v>
      </c>
      <c r="C1" s="371" t="s">
        <v>213</v>
      </c>
      <c r="D1" s="316" t="s">
        <v>208</v>
      </c>
      <c r="E1" s="316"/>
      <c r="F1" s="316"/>
      <c r="G1" s="316"/>
      <c r="H1" s="316"/>
      <c r="I1" s="320"/>
      <c r="J1" s="308"/>
      <c r="K1" s="308"/>
      <c r="L1" s="321" t="s">
        <v>28</v>
      </c>
      <c r="M1" s="371">
        <v>2020</v>
      </c>
      <c r="N1" s="316" t="s">
        <v>208</v>
      </c>
      <c r="O1" s="316"/>
      <c r="P1" s="316"/>
      <c r="Q1" s="316"/>
      <c r="R1" s="316"/>
      <c r="S1" s="320"/>
      <c r="T1" s="308"/>
      <c r="U1" s="308"/>
      <c r="AG1" s="246"/>
      <c r="AH1" s="246"/>
      <c r="AI1" s="246"/>
      <c r="AJ1" s="246"/>
      <c r="AK1" s="246"/>
      <c r="AL1" s="246"/>
      <c r="AM1" s="246"/>
    </row>
    <row xmlns:x14ac="http://schemas.microsoft.com/office/spreadsheetml/2009/9/ac" r="2" s="307" customFormat="true" ht="30" customHeight="true" x14ac:dyDescent="0.25">
      <c r="A2" s="558" t="s">
        <v>232</v>
      </c>
      <c r="B2" s="317" t="s">
        <v>212</v>
      </c>
      <c r="C2" s="238" t="s">
        <v>176</v>
      </c>
      <c r="D2" s="238" t="s">
        <v>175</v>
      </c>
      <c r="E2" s="318"/>
      <c r="F2" s="318"/>
      <c r="G2" s="318"/>
      <c r="H2" s="318"/>
      <c r="I2" s="319"/>
      <c r="J2" s="308" t="s">
        <v>214</v>
      </c>
      <c r="K2" s="308"/>
      <c r="L2" s="317" t="s">
        <v>230</v>
      </c>
      <c r="M2" s="238" t="s">
        <v>176</v>
      </c>
      <c r="N2" s="238" t="s">
        <v>175</v>
      </c>
      <c r="O2" s="318"/>
      <c r="P2" s="318"/>
      <c r="Q2" s="318"/>
      <c r="R2" s="318"/>
      <c r="S2" s="319"/>
      <c r="T2" s="308" t="s">
        <v>214</v>
      </c>
      <c r="U2" s="308"/>
      <c r="AH2" s="246"/>
      <c r="AI2" s="246"/>
      <c r="AJ2" s="246"/>
      <c r="AK2" s="246"/>
      <c r="AL2" s="246"/>
      <c r="AM2" s="246"/>
    </row>
    <row xmlns:x14ac="http://schemas.microsoft.com/office/spreadsheetml/2009/9/ac" r="3" s="246" customFormat="true" ht="18" customHeight="true" x14ac:dyDescent="0.25">
      <c r="A3" s="558"/>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45"/>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5">
      <c r="A4" s="375" t="str">
        <f>IF(ISBLANK('Data Summary'!A6),"",'Data Summary'!A6)</f>
        <v>CYM_2018_UIS</v>
      </c>
      <c r="B4" s="101"/>
      <c r="C4" s="133" t="s">
        <v>24</v>
      </c>
      <c r="D4" s="8">
        <f>IF(COUNTA(D13)=0,"",D13)</f>
        <v>0</v>
      </c>
      <c r="E4" s="8" t="str">
        <f t="shared" ref="E4:I4" si="0">IF(COUNTA(E13)=0,"",E13)</f>
        <v/>
      </c>
      <c r="F4" s="8" t="str">
        <f t="shared" si="0"/>
        <v/>
      </c>
      <c r="G4" s="8" t="str">
        <f t="shared" si="0"/>
        <v/>
      </c>
      <c r="H4" s="8">
        <f t="shared" si="0"/>
        <v>0</v>
      </c>
      <c r="I4" s="25">
        <f t="shared" si="0"/>
        <v>0</v>
      </c>
      <c r="J4" s="19"/>
      <c r="K4" s="19"/>
      <c r="L4" s="101"/>
      <c r="M4" s="133" t="s">
        <v>24</v>
      </c>
      <c r="N4" s="8">
        <f>IF(COUNTA(N13)=0,"",N13)</f>
        <v>0</v>
      </c>
      <c r="O4" s="8" t="str">
        <f t="shared" ref="O4:S4" si="1">IF(COUNTA(O13)=0,"",O13)</f>
        <v/>
      </c>
      <c r="P4" s="8" t="str">
        <f t="shared" si="1"/>
        <v/>
      </c>
      <c r="Q4" s="8" t="str">
        <f t="shared" si="1"/>
        <v/>
      </c>
      <c r="R4" s="8">
        <f t="shared" si="1"/>
        <v>0</v>
      </c>
      <c r="S4" s="25">
        <f t="shared" si="1"/>
        <v>0</v>
      </c>
      <c r="T4" s="19"/>
      <c r="U4" s="1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5" t="str">
        <f ca="true">IF(ISBLANK('Data Summary'!A7),"",'Data Summary'!A7)</f>
        <v>CYM_2020_UIS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6" t="str">
        <f ca="true">IF(ISBLANK('Data Summary'!A8),"",'Data Summary'!A8)</f>
        <v/>
      </c>
      <c r="B6" s="101"/>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6"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76"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6" t="str">
        <f ca="true">IF(ISBLANK('Data Summary'!A11),"",'Data Summary'!A11)</f>
        <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76"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9"/>
      <c r="AF10" s="109"/>
      <c r="AG10" s="10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76"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9"/>
      <c r="AF11" s="109"/>
      <c r="AG11" s="10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52" customFormat="true" ht="18" customHeight="true" x14ac:dyDescent="0.2">
      <c r="A12" s="376"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51"/>
      <c r="AF12" s="251"/>
      <c r="AG12" s="251"/>
      <c r="AP12" s="251"/>
      <c r="AZ12" s="251"/>
      <c r="BJ12" s="251"/>
      <c r="BT12" s="251"/>
      <c r="CD12" s="251"/>
      <c r="CN12" s="251"/>
      <c r="CX12" s="251"/>
      <c r="DH12" s="251"/>
      <c r="DR12" s="251"/>
      <c r="EB12" s="251"/>
      <c r="EL12" s="251"/>
      <c r="EV12" s="251"/>
      <c r="FF12" s="251"/>
      <c r="FP12" s="251"/>
      <c r="FZ12" s="251"/>
      <c r="GJ12" s="251"/>
      <c r="GT12" s="251"/>
      <c r="HD12" s="251"/>
    </row>
    <row xmlns:x14ac="http://schemas.microsoft.com/office/spreadsheetml/2009/9/ac" r="13" s="12" customFormat="true" ht="14.25" customHeight="true" x14ac:dyDescent="0.2">
      <c r="A13" s="376"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11"/>
      <c r="AF13" s="111"/>
      <c r="AG13" s="127"/>
      <c r="AH13" s="127"/>
      <c r="AI13" s="127"/>
      <c r="AJ13" s="127"/>
      <c r="AK13" s="127"/>
      <c r="AL13" s="127"/>
      <c r="AM13" s="127"/>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76"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AG14" s="128"/>
      <c r="AH14" s="128"/>
      <c r="AI14" s="128"/>
      <c r="AJ14" s="128"/>
      <c r="AK14" s="128"/>
      <c r="AL14" s="128"/>
      <c r="AM14" s="128"/>
    </row>
    <row xmlns:x14ac="http://schemas.microsoft.com/office/spreadsheetml/2009/9/ac" r="15" s="2" customFormat="true" x14ac:dyDescent="0.25">
      <c r="A15" s="376" t="str">
        <f ca="true">IF(ISBLANK('Data Summary'!A17),"",'Data Summary'!A17)</f>
        <v/>
      </c>
      <c r="B15" s="103" t="s">
        <v>177</v>
      </c>
      <c r="C15" s="6">
        <v>1</v>
      </c>
      <c r="D15" s="41">
        <v>100</v>
      </c>
      <c r="E15" s="135"/>
      <c r="F15" s="135"/>
      <c r="G15" s="135"/>
      <c r="H15" s="41">
        <v>100</v>
      </c>
      <c r="I15" s="59">
        <v>100</v>
      </c>
      <c r="J15" s="10"/>
      <c r="K15" s="10"/>
      <c r="L15" s="103" t="s">
        <v>177</v>
      </c>
      <c r="M15" s="6">
        <v>1</v>
      </c>
      <c r="N15" s="41">
        <v>100</v>
      </c>
      <c r="O15" s="135"/>
      <c r="P15" s="135"/>
      <c r="Q15" s="135"/>
      <c r="R15" s="41">
        <v>100</v>
      </c>
      <c r="S15" s="59">
        <v>100</v>
      </c>
      <c r="T15" s="10"/>
      <c r="U15" s="10"/>
      <c r="V15" s="112"/>
      <c r="AF15" s="112"/>
      <c r="AG15" s="129"/>
      <c r="AH15" s="129"/>
      <c r="AI15" s="129"/>
      <c r="AJ15" s="129"/>
      <c r="AK15" s="129"/>
      <c r="AL15" s="129"/>
      <c r="AM15" s="129"/>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6"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12"/>
      <c r="AF16" s="112"/>
      <c r="AG16" s="129"/>
      <c r="AH16" s="129"/>
      <c r="AI16" s="129"/>
      <c r="AJ16" s="129"/>
      <c r="AK16" s="129"/>
      <c r="AL16" s="129"/>
      <c r="AM16" s="129"/>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6"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12"/>
      <c r="AF17" s="112"/>
      <c r="AG17" s="129"/>
      <c r="AH17" s="129"/>
      <c r="AI17" s="129"/>
      <c r="AJ17" s="129"/>
      <c r="AK17" s="129"/>
      <c r="AL17" s="129"/>
      <c r="AM17" s="129"/>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6"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12"/>
      <c r="AF18" s="112"/>
      <c r="AG18" s="129"/>
      <c r="AH18" s="129"/>
      <c r="AI18" s="129"/>
      <c r="AJ18" s="129"/>
      <c r="AK18" s="129"/>
      <c r="AL18" s="129"/>
      <c r="AM18" s="129"/>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6"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12"/>
      <c r="AF19" s="112"/>
      <c r="AG19" s="129"/>
      <c r="AH19" s="129"/>
      <c r="AI19" s="129"/>
      <c r="AJ19" s="129"/>
      <c r="AK19" s="129"/>
      <c r="AL19" s="129"/>
      <c r="AM19" s="129"/>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6"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12"/>
      <c r="AF20" s="112"/>
      <c r="AG20" s="129"/>
      <c r="AH20" s="129"/>
      <c r="AI20" s="129"/>
      <c r="AJ20" s="129"/>
      <c r="AK20" s="129"/>
      <c r="AL20" s="129"/>
      <c r="AM20" s="129"/>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6"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12"/>
      <c r="AF21" s="112"/>
      <c r="AG21" s="129"/>
      <c r="AH21" s="129"/>
      <c r="AI21" s="129"/>
      <c r="AJ21" s="129"/>
      <c r="AK21" s="129"/>
      <c r="AL21" s="129"/>
      <c r="AM21" s="129"/>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6"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12"/>
      <c r="AF22" s="112"/>
      <c r="AG22" s="129"/>
      <c r="AH22" s="129"/>
      <c r="AI22" s="129"/>
      <c r="AJ22" s="129"/>
      <c r="AK22" s="129"/>
      <c r="AL22" s="129"/>
      <c r="AM22" s="129"/>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6"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12"/>
      <c r="AF23" s="112"/>
      <c r="AG23" s="129"/>
      <c r="AH23" s="129"/>
      <c r="AI23" s="129"/>
      <c r="AJ23" s="129"/>
      <c r="AK23" s="129"/>
      <c r="AL23" s="129"/>
      <c r="AM23" s="129"/>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6"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12"/>
      <c r="AF24" s="112"/>
      <c r="AG24" s="129"/>
      <c r="AH24" s="129"/>
      <c r="AI24" s="129"/>
      <c r="AJ24" s="129"/>
      <c r="AK24" s="129"/>
      <c r="AL24" s="129"/>
      <c r="AM24" s="129"/>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6"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12"/>
      <c r="AF25" s="112"/>
      <c r="AG25" s="129"/>
      <c r="AH25" s="129"/>
      <c r="AI25" s="129"/>
      <c r="AJ25" s="129"/>
      <c r="AK25" s="129"/>
      <c r="AL25" s="129"/>
      <c r="AM25" s="129"/>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76" t="str">
        <f ca="true">IF(ISBLANK('Data Summary'!A28),"",'Data Summary'!A28)</f>
        <v/>
      </c>
      <c r="B26" s="104" t="s">
        <v>12</v>
      </c>
      <c r="C26" s="554" t="s">
        <v>209</v>
      </c>
      <c r="D26" s="555"/>
      <c r="E26" s="555"/>
      <c r="F26" s="555"/>
      <c r="G26" s="555"/>
      <c r="H26" s="555"/>
      <c r="I26" s="556"/>
      <c r="J26" s="10"/>
      <c r="K26" s="10"/>
      <c r="L26" s="104" t="s">
        <v>12</v>
      </c>
      <c r="M26" s="554" t="s">
        <v>209</v>
      </c>
      <c r="N26" s="555"/>
      <c r="O26" s="555"/>
      <c r="P26" s="555"/>
      <c r="Q26" s="555"/>
      <c r="R26" s="555"/>
      <c r="S26" s="556"/>
      <c r="T26" s="10"/>
      <c r="U26" s="10"/>
      <c r="V26" s="112"/>
      <c r="AF26" s="112"/>
      <c r="AG26" s="557"/>
      <c r="AH26" s="557"/>
      <c r="AI26" s="557"/>
      <c r="AJ26" s="557"/>
      <c r="AK26" s="557"/>
      <c r="AL26" s="557"/>
      <c r="AM26" s="557"/>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76"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12"/>
      <c r="AF27" s="112"/>
      <c r="AG27" s="112"/>
      <c r="AH27" s="129"/>
      <c r="AI27" s="129"/>
      <c r="AJ27" s="129"/>
      <c r="AK27" s="129"/>
      <c r="AL27" s="129"/>
      <c r="AM27" s="12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6"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76"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AH29" s="128"/>
      <c r="AI29" s="128"/>
      <c r="AJ29" s="128"/>
      <c r="AK29" s="128"/>
      <c r="AL29" s="128"/>
      <c r="AM29" s="128"/>
    </row>
    <row xmlns:x14ac="http://schemas.microsoft.com/office/spreadsheetml/2009/9/ac" r="30" ht="15.75" customHeight="true" x14ac:dyDescent="0.25">
      <c r="A30" s="376"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AH30" s="128"/>
      <c r="AI30" s="128"/>
      <c r="AJ30" s="128"/>
      <c r="AK30" s="128"/>
      <c r="AL30" s="128"/>
      <c r="AM30" s="128"/>
    </row>
    <row xmlns:x14ac="http://schemas.microsoft.com/office/spreadsheetml/2009/9/ac" r="31" s="3" customFormat="true" ht="16.5" thickBot="true" x14ac:dyDescent="0.3">
      <c r="A31" s="376"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7"/>
      <c r="AF31" s="107"/>
      <c r="AG31" s="107"/>
      <c r="AH31" s="130"/>
      <c r="AI31" s="130"/>
      <c r="AJ31" s="130"/>
      <c r="AK31" s="130"/>
      <c r="AL31" s="130"/>
      <c r="AM31" s="13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6"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6"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6"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6"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6"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6"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6"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6"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6"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6"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6"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6"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6"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6"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6"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6"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6"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6"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6"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6"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6"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6"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6"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6"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6"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6"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6"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6"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6"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6"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6"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6"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6"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6"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6"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6"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6"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6"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6"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6"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6"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6"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6"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6"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6"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6"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6"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6"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6"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6"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6"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6"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6"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6"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6"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6"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6"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6"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6"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6"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6"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6"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6"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6"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6"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6"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6"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6"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6"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6"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6"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6"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6"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6"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6"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6"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6"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6"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6"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6"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6"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6"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6"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6"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6"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6"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6"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6"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6"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6"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6"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6"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6"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6"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6"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6"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6"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6"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6"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6"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6"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6"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6"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6"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6"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6"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6"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6"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6"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6"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6"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6"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6"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6"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6"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6"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6"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6"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6"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6"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4"/>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4"/>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4"/>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4"/>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4"/>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4"/>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4"/>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4"/>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4"/>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4"/>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4"/>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4"/>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4"/>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4"/>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4"/>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4"/>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4"/>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4"/>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4"/>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4"/>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4"/>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4"/>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4"/>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4"/>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4"/>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4"/>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4"/>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4"/>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4"/>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4"/>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4"/>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4"/>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4"/>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4"/>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4"/>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4"/>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4"/>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4"/>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4"/>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4"/>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4"/>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4"/>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4"/>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4"/>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4"/>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4"/>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4"/>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4"/>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4"/>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4"/>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4"/>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4"/>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4"/>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4"/>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4"/>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4"/>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4"/>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4"/>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4"/>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4"/>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4"/>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4"/>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4"/>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4"/>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4"/>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4"/>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4"/>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4"/>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4"/>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4"/>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4"/>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4"/>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4"/>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4"/>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4"/>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4"/>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4"/>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4"/>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4"/>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4"/>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4"/>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4"/>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4"/>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4"/>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4"/>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4"/>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4"/>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4"/>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4"/>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4"/>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4"/>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4"/>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4"/>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4"/>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4"/>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4"/>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4"/>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4"/>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4"/>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4"/>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4"/>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4"/>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4"/>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4"/>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4"/>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4"/>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4"/>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4"/>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4"/>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4"/>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4"/>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4"/>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4"/>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4"/>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4"/>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4"/>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4"/>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4"/>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4"/>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4"/>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4"/>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4"/>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4"/>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4"/>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4"/>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4"/>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4"/>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4"/>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4"/>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4"/>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4"/>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4"/>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4"/>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4"/>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4"/>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4"/>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4"/>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4"/>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4"/>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4"/>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4"/>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4"/>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4"/>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4"/>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4"/>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4"/>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4"/>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4"/>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4"/>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4"/>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4"/>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4"/>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4"/>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4"/>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4"/>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4"/>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4"/>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4"/>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4"/>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4"/>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4"/>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4"/>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4"/>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4"/>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4"/>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4"/>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4"/>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4"/>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4"/>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4"/>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4"/>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4"/>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4"/>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4"/>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4"/>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4"/>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4"/>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4"/>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4"/>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4"/>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4"/>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4"/>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4"/>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4"/>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4"/>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4"/>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4"/>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4"/>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4"/>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4"/>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4"/>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4"/>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4"/>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4"/>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4"/>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4"/>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4"/>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4"/>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4"/>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4"/>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4"/>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4"/>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4"/>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4"/>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4"/>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4"/>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4"/>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4"/>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4"/>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4"/>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4"/>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4"/>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4"/>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4"/>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4"/>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4"/>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4"/>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4"/>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4"/>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4"/>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4"/>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4"/>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4"/>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4"/>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4"/>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4"/>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4"/>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4"/>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4"/>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4"/>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4"/>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4"/>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4"/>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4"/>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4"/>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4"/>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4"/>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4"/>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4"/>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4"/>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4"/>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4"/>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4"/>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4"/>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4"/>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4"/>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4"/>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4"/>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4"/>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4"/>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4"/>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4"/>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4"/>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4"/>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4"/>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4"/>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4"/>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4"/>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4"/>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4"/>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4"/>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4"/>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4"/>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4"/>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4"/>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4"/>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4"/>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4"/>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4"/>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4"/>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4"/>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4"/>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4"/>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4"/>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4"/>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4"/>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4"/>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4"/>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4"/>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4"/>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4"/>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4"/>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4"/>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4"/>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4"/>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4"/>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4"/>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4"/>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4"/>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4"/>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4"/>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4"/>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4"/>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4"/>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4"/>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4"/>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4"/>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4"/>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4"/>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4"/>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4"/>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4"/>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4"/>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4"/>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4"/>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4"/>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4"/>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4"/>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4"/>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4"/>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4"/>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4"/>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4"/>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4"/>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4"/>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4"/>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4"/>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4"/>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4"/>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4"/>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4"/>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4"/>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4"/>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4"/>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4"/>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4"/>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4"/>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4"/>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4"/>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4"/>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4"/>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4"/>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4"/>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4"/>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4"/>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4"/>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4"/>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4"/>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4"/>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4"/>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4"/>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4"/>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4"/>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4"/>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4"/>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4"/>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4"/>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4"/>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4"/>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4"/>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4"/>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4"/>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4"/>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4"/>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4"/>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4"/>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4"/>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4"/>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4"/>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4"/>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4"/>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4"/>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4"/>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4"/>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4"/>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4"/>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4"/>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4"/>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4"/>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4"/>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4"/>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4"/>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4"/>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4"/>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4"/>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4"/>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4"/>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4"/>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4"/>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4"/>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4"/>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4"/>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4"/>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4"/>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4"/>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4"/>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4"/>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4"/>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4"/>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4"/>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4"/>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4"/>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4"/>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4"/>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4"/>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4"/>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4"/>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4"/>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4"/>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4"/>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4"/>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4"/>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4"/>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4"/>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4"/>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4"/>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4"/>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4"/>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4"/>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4"/>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4"/>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4"/>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4"/>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4"/>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4"/>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4"/>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4"/>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4"/>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4"/>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4"/>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4"/>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4"/>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4"/>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4"/>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4"/>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4"/>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4"/>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4"/>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4"/>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4"/>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4"/>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4"/>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4"/>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4"/>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4"/>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4"/>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4"/>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4"/>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4"/>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4"/>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4"/>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4"/>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4"/>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4"/>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4"/>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4"/>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4"/>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4"/>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4"/>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4"/>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4"/>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4"/>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4"/>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4"/>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4"/>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4"/>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4"/>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4"/>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4"/>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4"/>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4"/>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4"/>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4"/>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4"/>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4"/>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4"/>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4"/>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4"/>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4"/>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4"/>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4"/>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4"/>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4"/>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4"/>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4"/>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4"/>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4"/>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4"/>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4"/>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4"/>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4"/>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4"/>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4"/>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4"/>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4"/>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4"/>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4">
    <mergeCell ref="C26:I26"/>
    <mergeCell ref="AG26:AM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7" customFormat="true" ht="30" customHeight="true" x14ac:dyDescent="0.25">
      <c r="B1" s="323" t="s">
        <v>22</v>
      </c>
      <c r="C1" s="372" t="s">
        <v>213</v>
      </c>
      <c r="D1" s="304" t="s">
        <v>208</v>
      </c>
      <c r="E1" s="304"/>
      <c r="F1" s="304"/>
      <c r="G1" s="304"/>
      <c r="H1" s="304"/>
      <c r="I1" s="322"/>
      <c r="J1" s="305"/>
      <c r="K1" s="306"/>
      <c r="L1" s="323" t="s">
        <v>22</v>
      </c>
      <c r="M1" s="372">
        <v>2020</v>
      </c>
      <c r="N1" s="304" t="s">
        <v>208</v>
      </c>
      <c r="O1" s="304"/>
      <c r="P1" s="304"/>
      <c r="Q1" s="304"/>
      <c r="R1" s="304"/>
      <c r="S1" s="322"/>
      <c r="T1" s="305"/>
      <c r="U1" s="306"/>
    </row>
    <row xmlns:x14ac="http://schemas.microsoft.com/office/spreadsheetml/2009/9/ac" r="2" s="307" customFormat="true" ht="30" customHeight="true" x14ac:dyDescent="0.25">
      <c r="A2" s="558" t="s">
        <v>232</v>
      </c>
      <c r="B2" s="310" t="s">
        <v>212</v>
      </c>
      <c r="C2" s="253" t="s">
        <v>176</v>
      </c>
      <c r="D2" s="253" t="s">
        <v>175</v>
      </c>
      <c r="E2" s="311"/>
      <c r="F2" s="311"/>
      <c r="G2" s="311"/>
      <c r="H2" s="311"/>
      <c r="I2" s="312"/>
      <c r="J2" s="308" t="s">
        <v>214</v>
      </c>
      <c r="K2" s="309"/>
      <c r="L2" s="310" t="s">
        <v>230</v>
      </c>
      <c r="M2" s="253" t="s">
        <v>176</v>
      </c>
      <c r="N2" s="253" t="s">
        <v>175</v>
      </c>
      <c r="O2" s="311"/>
      <c r="P2" s="311"/>
      <c r="Q2" s="311"/>
      <c r="R2" s="311"/>
      <c r="S2" s="312"/>
      <c r="T2" s="308" t="s">
        <v>214</v>
      </c>
      <c r="U2" s="309"/>
    </row>
    <row xmlns:x14ac="http://schemas.microsoft.com/office/spreadsheetml/2009/9/ac" r="3" s="246" customFormat="true" ht="18" customHeight="true" x14ac:dyDescent="0.25">
      <c r="A3" s="558"/>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245"/>
      <c r="AF3" s="245"/>
      <c r="AG3" s="245"/>
      <c r="AH3" s="237"/>
      <c r="AI3" s="237"/>
      <c r="AJ3" s="237"/>
      <c r="AK3" s="237"/>
      <c r="AL3" s="237"/>
      <c r="AM3" s="237"/>
      <c r="AP3" s="245"/>
      <c r="AZ3" s="245"/>
      <c r="BJ3" s="245"/>
      <c r="BT3" s="245"/>
      <c r="CD3" s="245"/>
      <c r="CN3" s="245"/>
      <c r="CX3" s="245"/>
      <c r="DH3" s="245"/>
      <c r="DR3" s="245"/>
      <c r="EB3" s="245"/>
      <c r="EL3" s="245"/>
      <c r="EV3" s="245"/>
      <c r="FF3" s="245"/>
      <c r="FP3" s="245"/>
      <c r="FZ3" s="245"/>
      <c r="GJ3" s="245"/>
      <c r="GT3" s="245"/>
      <c r="HD3" s="245"/>
    </row>
    <row xmlns:x14ac="http://schemas.microsoft.com/office/spreadsheetml/2009/9/ac" r="4" s="4" customFormat="true" x14ac:dyDescent="0.25">
      <c r="A4" s="377" t="str">
        <f>IF(ISBLANK('Data Summary'!A6),"",'Data Summary'!A6)</f>
        <v>CYM_2018_UIS</v>
      </c>
      <c r="B4" s="101"/>
      <c r="C4" s="139" t="s">
        <v>3</v>
      </c>
      <c r="D4" s="8">
        <f t="shared" ref="D4:I4" si="0">IF(COUNTA(D14)=0,"",D14)</f>
        <v>0</v>
      </c>
      <c r="E4" s="8" t="str">
        <f t="shared" si="0"/>
        <v/>
      </c>
      <c r="F4" s="8" t="str">
        <f t="shared" si="0"/>
        <v/>
      </c>
      <c r="G4" s="8" t="str">
        <f t="shared" si="0"/>
        <v/>
      </c>
      <c r="H4" s="8">
        <f t="shared" si="0"/>
        <v>0</v>
      </c>
      <c r="I4" s="25">
        <f t="shared" si="0"/>
        <v>0</v>
      </c>
      <c r="J4" s="19"/>
      <c r="K4" s="14"/>
      <c r="L4" s="101"/>
      <c r="M4" s="139" t="s">
        <v>3</v>
      </c>
      <c r="N4" s="8">
        <f t="shared" ref="N4:S4" si="1">IF(COUNTA(N14)=0,"",N14)</f>
        <v>0</v>
      </c>
      <c r="O4" s="8" t="str">
        <f t="shared" si="1"/>
        <v/>
      </c>
      <c r="P4" s="8" t="str">
        <f t="shared" si="1"/>
        <v/>
      </c>
      <c r="Q4" s="8" t="str">
        <f t="shared" si="1"/>
        <v/>
      </c>
      <c r="R4" s="8">
        <f t="shared" si="1"/>
        <v>0</v>
      </c>
      <c r="S4" s="25">
        <f t="shared" si="1"/>
        <v>0</v>
      </c>
      <c r="T4" s="19"/>
      <c r="U4" s="14"/>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7" t="str">
        <f ca="true">IF(ISBLANK('Data Summary'!A7),"",'Data Summary'!A7)</f>
        <v>CYM_2020_UIS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8" t="str">
        <f ca="true">IF(ISBLANK('Data Summary'!A8),"",'Data Summary'!A8)</f>
        <v/>
      </c>
      <c r="B6" s="101"/>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8" t="str">
        <f ca="true">IF(ISBLANK('Data Summary'!A9),"",'Data Summary'!A9)</f>
        <v/>
      </c>
      <c r="B7" s="101"/>
      <c r="C7" s="140" t="s">
        <v>53</v>
      </c>
      <c r="D7" s="136"/>
      <c r="E7" s="136"/>
      <c r="F7" s="136"/>
      <c r="G7" s="136"/>
      <c r="H7" s="136"/>
      <c r="I7" s="70"/>
      <c r="J7" s="19"/>
      <c r="K7" s="14"/>
      <c r="L7" s="101"/>
      <c r="M7" s="140" t="s">
        <v>53</v>
      </c>
      <c r="N7" s="136"/>
      <c r="O7" s="136"/>
      <c r="P7" s="136"/>
      <c r="Q7" s="136"/>
      <c r="R7" s="136"/>
      <c r="S7" s="70"/>
      <c r="T7" s="19"/>
      <c r="U7" s="14"/>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8"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8"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78"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9"/>
      <c r="AF10" s="109"/>
      <c r="AG10" s="109"/>
      <c r="AH10" s="126"/>
      <c r="AI10" s="126"/>
      <c r="AJ10" s="126"/>
      <c r="AK10" s="126"/>
      <c r="AL10" s="126"/>
      <c r="AM10" s="126"/>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78"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9"/>
      <c r="AF11" s="109"/>
      <c r="AG11" s="109"/>
      <c r="AH11" s="126"/>
      <c r="AI11" s="126"/>
      <c r="AJ11" s="126"/>
      <c r="AK11" s="126"/>
      <c r="AL11" s="126"/>
      <c r="AM11" s="126"/>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78" t="str">
        <f ca="true">IF(ISBLANK('Data Summary'!A14),"",'Data Summary'!A14)</f>
        <v/>
      </c>
      <c r="B12" s="101" t="s">
        <v>178</v>
      </c>
      <c r="C12" s="133" t="s">
        <v>169</v>
      </c>
      <c r="D12" s="136">
        <v>100</v>
      </c>
      <c r="E12" s="136"/>
      <c r="F12" s="136"/>
      <c r="G12" s="136"/>
      <c r="H12" s="136">
        <v>100</v>
      </c>
      <c r="I12" s="70">
        <v>100</v>
      </c>
      <c r="J12" s="19"/>
      <c r="K12" s="14"/>
      <c r="L12" s="101" t="s">
        <v>178</v>
      </c>
      <c r="M12" s="133" t="s">
        <v>169</v>
      </c>
      <c r="N12" s="136">
        <v>100</v>
      </c>
      <c r="O12" s="136"/>
      <c r="P12" s="136"/>
      <c r="Q12" s="136"/>
      <c r="R12" s="136">
        <v>100</v>
      </c>
      <c r="S12" s="70">
        <v>100</v>
      </c>
      <c r="T12" s="19"/>
      <c r="U12" s="14"/>
      <c r="V12" s="110"/>
      <c r="AF12" s="110"/>
      <c r="AG12" s="110"/>
      <c r="AH12" s="131"/>
      <c r="AI12" s="131"/>
      <c r="AJ12" s="131"/>
      <c r="AK12" s="131"/>
      <c r="AL12" s="131"/>
      <c r="AM12" s="131"/>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65" customFormat="true" ht="18" customHeight="true" x14ac:dyDescent="0.25">
      <c r="A13" s="378"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64"/>
      <c r="AF13" s="264"/>
      <c r="AG13" s="264"/>
      <c r="AH13" s="266"/>
      <c r="AI13" s="266"/>
      <c r="AJ13" s="266"/>
      <c r="AK13" s="266"/>
      <c r="AL13" s="266"/>
      <c r="AM13" s="266"/>
      <c r="AP13" s="264"/>
      <c r="AZ13" s="264"/>
      <c r="BJ13" s="264"/>
      <c r="BT13" s="264"/>
      <c r="CD13" s="264"/>
      <c r="CN13" s="264"/>
      <c r="CX13" s="264"/>
      <c r="DH13" s="264"/>
      <c r="DR13" s="264"/>
      <c r="EB13" s="264"/>
      <c r="EL13" s="264"/>
      <c r="EV13" s="264"/>
      <c r="FF13" s="264"/>
      <c r="FP13" s="264"/>
      <c r="FZ13" s="264"/>
      <c r="GJ13" s="264"/>
      <c r="GT13" s="264"/>
      <c r="HD13" s="264"/>
    </row>
    <row xmlns:x14ac="http://schemas.microsoft.com/office/spreadsheetml/2009/9/ac" r="14" x14ac:dyDescent="0.25">
      <c r="A14" s="378"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AG14" s="128"/>
      <c r="AH14" s="126"/>
      <c r="AI14" s="126"/>
      <c r="AJ14" s="126"/>
      <c r="AK14" s="126"/>
      <c r="AL14" s="126"/>
      <c r="AM14" s="126"/>
    </row>
    <row xmlns:x14ac="http://schemas.microsoft.com/office/spreadsheetml/2009/9/ac" r="15" s="2" customFormat="true" x14ac:dyDescent="0.25">
      <c r="A15" s="378"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12"/>
      <c r="AF15" s="112"/>
      <c r="AG15" s="129"/>
      <c r="AH15" s="132"/>
      <c r="AI15" s="132"/>
      <c r="AJ15" s="132"/>
      <c r="AK15" s="132"/>
      <c r="AL15" s="132"/>
      <c r="AM15" s="132"/>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8" t="str">
        <f ca="true">IF(ISBLANK('Data Summary'!A18),"",'Data Summary'!A18)</f>
        <v/>
      </c>
      <c r="B16" s="103" t="s">
        <v>210</v>
      </c>
      <c r="C16" s="6">
        <v>1</v>
      </c>
      <c r="D16" s="41">
        <v>100</v>
      </c>
      <c r="E16" s="135"/>
      <c r="F16" s="135"/>
      <c r="G16" s="135"/>
      <c r="H16" s="41">
        <v>100</v>
      </c>
      <c r="I16" s="59">
        <v>100</v>
      </c>
      <c r="J16" s="10"/>
      <c r="K16" s="13"/>
      <c r="L16" s="103" t="s">
        <v>210</v>
      </c>
      <c r="M16" s="6">
        <v>1</v>
      </c>
      <c r="N16" s="41">
        <v>100</v>
      </c>
      <c r="O16" s="135"/>
      <c r="P16" s="135"/>
      <c r="Q16" s="135"/>
      <c r="R16" s="41">
        <v>100</v>
      </c>
      <c r="S16" s="59">
        <v>100</v>
      </c>
      <c r="T16" s="10"/>
      <c r="U16" s="13"/>
      <c r="V16" s="112"/>
      <c r="AF16" s="112"/>
      <c r="AG16" s="129"/>
      <c r="AH16" s="132"/>
      <c r="AI16" s="132"/>
      <c r="AJ16" s="132"/>
      <c r="AK16" s="132"/>
      <c r="AL16" s="132"/>
      <c r="AM16" s="132"/>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8"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12"/>
      <c r="AF17" s="112"/>
      <c r="AG17" s="129"/>
      <c r="AH17" s="132"/>
      <c r="AI17" s="132"/>
      <c r="AJ17" s="132"/>
      <c r="AK17" s="132"/>
      <c r="AL17" s="132"/>
      <c r="AM17" s="132"/>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8"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12"/>
      <c r="AF18" s="112"/>
      <c r="AG18" s="129"/>
      <c r="AH18" s="132"/>
      <c r="AI18" s="132"/>
      <c r="AJ18" s="132"/>
      <c r="AK18" s="132"/>
      <c r="AL18" s="132"/>
      <c r="AM18" s="132"/>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8"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12"/>
      <c r="AF19" s="112"/>
      <c r="AG19" s="129"/>
      <c r="AH19" s="132"/>
      <c r="AI19" s="132"/>
      <c r="AJ19" s="132"/>
      <c r="AK19" s="132"/>
      <c r="AL19" s="132"/>
      <c r="AM19" s="132"/>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8"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12"/>
      <c r="AF20" s="112"/>
      <c r="AG20" s="129"/>
      <c r="AH20" s="132"/>
      <c r="AI20" s="132"/>
      <c r="AJ20" s="132"/>
      <c r="AK20" s="132"/>
      <c r="AL20" s="132"/>
      <c r="AM20" s="132"/>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8"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12"/>
      <c r="AF21" s="112"/>
      <c r="AG21" s="129"/>
      <c r="AH21" s="132"/>
      <c r="AI21" s="132"/>
      <c r="AJ21" s="132"/>
      <c r="AK21" s="132"/>
      <c r="AL21" s="132"/>
      <c r="AM21" s="132"/>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8"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12"/>
      <c r="AF22" s="112"/>
      <c r="AG22" s="129"/>
      <c r="AH22" s="132"/>
      <c r="AI22" s="132"/>
      <c r="AJ22" s="132"/>
      <c r="AK22" s="132"/>
      <c r="AL22" s="132"/>
      <c r="AM22" s="132"/>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8"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12"/>
      <c r="AF23" s="112"/>
      <c r="AG23" s="129"/>
      <c r="AH23" s="132"/>
      <c r="AI23" s="132"/>
      <c r="AJ23" s="132"/>
      <c r="AK23" s="132"/>
      <c r="AL23" s="132"/>
      <c r="AM23" s="132"/>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8"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12"/>
      <c r="AF24" s="112"/>
      <c r="AG24" s="129"/>
      <c r="AH24" s="132"/>
      <c r="AI24" s="132"/>
      <c r="AJ24" s="132"/>
      <c r="AK24" s="132"/>
      <c r="AL24" s="132"/>
      <c r="AM24" s="132"/>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8"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12"/>
      <c r="AF25" s="112"/>
      <c r="AG25" s="129"/>
      <c r="AH25" s="132"/>
      <c r="AI25" s="132"/>
      <c r="AJ25" s="132"/>
      <c r="AK25" s="132"/>
      <c r="AL25" s="132"/>
      <c r="AM25" s="132"/>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78"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12"/>
      <c r="AF26" s="112"/>
      <c r="AG26" s="129"/>
      <c r="AH26" s="132"/>
      <c r="AI26" s="132"/>
      <c r="AJ26" s="132"/>
      <c r="AK26" s="132"/>
      <c r="AL26" s="132"/>
      <c r="AM26" s="132"/>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78" t="str">
        <f ca="true">IF(ISBLANK('Data Summary'!A29),"",'Data Summary'!A29)</f>
        <v/>
      </c>
      <c r="B27" s="104" t="s">
        <v>12</v>
      </c>
      <c r="C27" s="554" t="s">
        <v>209</v>
      </c>
      <c r="D27" s="555"/>
      <c r="E27" s="555"/>
      <c r="F27" s="555"/>
      <c r="G27" s="555"/>
      <c r="H27" s="555"/>
      <c r="I27" s="556"/>
      <c r="J27" s="10"/>
      <c r="K27" s="13"/>
      <c r="L27" s="104" t="s">
        <v>12</v>
      </c>
      <c r="M27" s="554" t="s">
        <v>209</v>
      </c>
      <c r="N27" s="555"/>
      <c r="O27" s="555"/>
      <c r="P27" s="555"/>
      <c r="Q27" s="555"/>
      <c r="R27" s="555"/>
      <c r="S27" s="556"/>
      <c r="T27" s="10"/>
      <c r="U27" s="13"/>
      <c r="V27" s="112"/>
      <c r="AF27" s="112"/>
      <c r="AG27" s="557"/>
      <c r="AH27" s="557"/>
      <c r="AI27" s="557"/>
      <c r="AJ27" s="557"/>
      <c r="AK27" s="557"/>
      <c r="AL27" s="557"/>
      <c r="AM27" s="557"/>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8"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78"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12"/>
      <c r="AF29" s="112"/>
      <c r="AG29" s="112"/>
      <c r="AH29" s="129"/>
      <c r="AI29" s="129"/>
      <c r="AJ29" s="129"/>
      <c r="AK29" s="129"/>
      <c r="AL29" s="129"/>
      <c r="AM29" s="129"/>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78"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12"/>
      <c r="AF30" s="112"/>
      <c r="AG30" s="112"/>
      <c r="AH30" s="129"/>
      <c r="AI30" s="129"/>
      <c r="AJ30" s="129"/>
      <c r="AK30" s="129"/>
      <c r="AL30" s="129"/>
      <c r="AM30" s="129"/>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78"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AH31" s="128"/>
      <c r="AI31" s="128"/>
      <c r="AJ31" s="128"/>
      <c r="AK31" s="128"/>
      <c r="AL31" s="128"/>
      <c r="AM31" s="128"/>
    </row>
    <row xmlns:x14ac="http://schemas.microsoft.com/office/spreadsheetml/2009/9/ac" r="32" ht="16.5" customHeight="true" x14ac:dyDescent="0.25">
      <c r="A32" s="378"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AH32" s="128"/>
      <c r="AI32" s="128"/>
      <c r="AJ32" s="128"/>
      <c r="AK32" s="128"/>
      <c r="AL32" s="128"/>
      <c r="AM32" s="128"/>
    </row>
    <row xmlns:x14ac="http://schemas.microsoft.com/office/spreadsheetml/2009/9/ac" r="33" ht="16.5" customHeight="true" x14ac:dyDescent="0.25">
      <c r="A33" s="378"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AH33" s="128"/>
      <c r="AI33" s="128"/>
      <c r="AJ33" s="128"/>
      <c r="AK33" s="128"/>
      <c r="AL33" s="128"/>
      <c r="AM33" s="128"/>
    </row>
    <row xmlns:x14ac="http://schemas.microsoft.com/office/spreadsheetml/2009/9/ac" r="34" s="3" customFormat="true" ht="16.5" customHeight="true" thickBot="true" x14ac:dyDescent="0.3">
      <c r="A34" s="378"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7"/>
      <c r="AF34" s="107"/>
      <c r="AG34" s="107"/>
      <c r="AH34" s="130"/>
      <c r="AI34" s="130"/>
      <c r="AJ34" s="130"/>
      <c r="AK34" s="130"/>
      <c r="AL34" s="130"/>
      <c r="AM34" s="130"/>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8"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8"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8"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8"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8"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8"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8"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8"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8"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8"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8"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8"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8"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8"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8"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8"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8"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8"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8"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8"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8"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8"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8"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8"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8"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8"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8"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8"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8"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8"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8"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8"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8"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8"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8"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8"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8"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8"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8"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8"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8"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8"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8"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8"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8"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8"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8"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8"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8"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8"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8"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8"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8"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8"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8"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8"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8"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8"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8"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8"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8"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8"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8"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8"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8"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8"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8"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8"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8"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8"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8"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8"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8"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8"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8"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8"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8"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8"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8"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8"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8"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8"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8"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8"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8"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8"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8"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8"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8"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8"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8"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8"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8"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8"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8"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8"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8"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8"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8"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8"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8"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8"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8"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8"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8"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8"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8"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8"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8"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8"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8"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8"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8"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8"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8"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8"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8"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4"/>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4"/>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4"/>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4"/>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4"/>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4"/>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4"/>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4"/>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4"/>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4"/>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4"/>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4"/>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4"/>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4"/>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4"/>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4"/>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4"/>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4"/>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4"/>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4"/>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4"/>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4"/>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4"/>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4"/>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4"/>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4"/>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4"/>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4"/>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4"/>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4"/>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4"/>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4"/>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4"/>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4"/>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4"/>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4"/>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4"/>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4"/>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4"/>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4"/>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4"/>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4"/>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4"/>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4"/>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4"/>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4"/>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4"/>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4"/>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4"/>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4"/>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4"/>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4"/>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4"/>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4"/>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4"/>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4"/>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4"/>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4"/>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4"/>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4"/>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4"/>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4"/>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4"/>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4"/>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4"/>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4"/>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4"/>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4"/>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4"/>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4"/>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4"/>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4"/>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4"/>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4"/>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4"/>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4"/>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4"/>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4"/>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4"/>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4"/>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4"/>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4"/>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4"/>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4"/>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4"/>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4"/>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4"/>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4"/>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4"/>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4"/>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4"/>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4"/>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4"/>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4"/>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4"/>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4"/>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4"/>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4"/>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4"/>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4"/>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4"/>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4"/>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4"/>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4"/>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4"/>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4"/>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4"/>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4"/>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4"/>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4"/>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4"/>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4"/>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4"/>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4"/>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4"/>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4"/>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4"/>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4"/>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4"/>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4"/>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4"/>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4"/>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4"/>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4"/>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4"/>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4"/>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4"/>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4"/>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4"/>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4"/>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4"/>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4"/>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4"/>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4"/>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4"/>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4"/>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4"/>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4"/>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4"/>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4"/>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4"/>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4"/>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4"/>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4"/>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4"/>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4"/>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4"/>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4"/>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4"/>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4"/>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4"/>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4"/>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4"/>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4"/>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4"/>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4"/>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4"/>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4"/>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4"/>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4"/>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4"/>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4"/>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4"/>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4"/>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4"/>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4"/>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4"/>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4"/>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4"/>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4"/>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4"/>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4"/>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4"/>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4"/>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4"/>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4"/>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4"/>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4"/>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4"/>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4"/>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4"/>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4"/>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4"/>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4"/>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4"/>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4"/>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4"/>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4"/>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4"/>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4"/>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4"/>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4"/>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4"/>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4"/>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4"/>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4"/>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4"/>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4"/>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4"/>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4"/>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4"/>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4"/>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4"/>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4"/>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4"/>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4"/>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4"/>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4"/>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4"/>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4"/>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4"/>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4"/>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4"/>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4"/>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4"/>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4"/>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4"/>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4"/>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4"/>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4"/>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4"/>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4"/>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4"/>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4"/>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4"/>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4"/>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4"/>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4"/>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4"/>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4"/>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4"/>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4"/>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4"/>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4"/>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4"/>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4"/>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4"/>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4"/>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4"/>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4"/>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4"/>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4"/>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4"/>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4"/>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4"/>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4"/>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4"/>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4"/>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4"/>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4"/>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4"/>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4"/>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4"/>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4"/>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4"/>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4"/>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4"/>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4"/>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4"/>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4"/>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4"/>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4"/>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4"/>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4"/>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4"/>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4"/>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4"/>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4"/>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4"/>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4"/>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4"/>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4"/>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4"/>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4"/>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4"/>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4"/>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4"/>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4"/>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4"/>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4"/>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4"/>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4"/>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4"/>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4"/>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4"/>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4"/>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4"/>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4"/>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4"/>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4"/>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4"/>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4"/>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4"/>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4"/>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4"/>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4"/>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4"/>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4"/>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4"/>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4"/>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4"/>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4"/>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4"/>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4"/>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4"/>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4"/>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4"/>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4"/>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4"/>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4"/>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4"/>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4"/>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4"/>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4"/>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4"/>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4"/>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4"/>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4"/>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4"/>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4"/>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4"/>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4"/>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4"/>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4"/>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4"/>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4"/>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4"/>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4"/>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4"/>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4"/>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4"/>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4"/>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4"/>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4"/>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4"/>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4"/>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4"/>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4"/>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4"/>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4"/>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4"/>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4"/>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4"/>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4"/>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4"/>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4"/>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4"/>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4"/>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4"/>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4"/>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4"/>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4"/>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4"/>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4"/>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4"/>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4"/>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4"/>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4"/>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4"/>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4"/>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4"/>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4"/>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4"/>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4"/>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4"/>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4"/>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4"/>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4"/>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4"/>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4"/>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4"/>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4"/>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4"/>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4"/>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4"/>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4"/>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4"/>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4"/>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4"/>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4"/>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4"/>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4"/>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4"/>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4"/>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4"/>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4"/>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4"/>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4"/>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4"/>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4"/>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4"/>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4"/>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4"/>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4"/>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4"/>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4"/>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4"/>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4"/>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4"/>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4"/>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4"/>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4"/>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4"/>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4"/>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4"/>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4"/>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4"/>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4"/>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4"/>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4"/>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4"/>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4"/>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4"/>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4"/>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4"/>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4"/>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4"/>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4"/>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4"/>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4"/>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4"/>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4"/>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4"/>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4"/>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4"/>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4"/>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4"/>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4"/>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4"/>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4"/>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4"/>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4"/>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4"/>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4"/>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4"/>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4"/>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4"/>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4"/>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4"/>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4"/>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4"/>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4"/>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4"/>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4"/>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4"/>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4"/>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4"/>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4"/>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4"/>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4"/>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4"/>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4"/>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4"/>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4"/>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4"/>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4"/>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4"/>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4"/>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4"/>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4"/>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4"/>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4"/>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4"/>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4"/>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4"/>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4"/>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4"/>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4"/>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4"/>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4"/>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4"/>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4"/>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4"/>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4"/>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4"/>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4"/>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4"/>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4"/>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4"/>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4"/>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4"/>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4"/>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4"/>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4"/>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4"/>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4"/>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74"/>
      <c r="B638" s="107"/>
      <c r="L638" s="107"/>
      <c r="V638" s="107"/>
      <c r="AF638" s="107"/>
      <c r="AG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74"/>
      <c r="B639" s="107"/>
      <c r="L639" s="107"/>
      <c r="V639" s="107"/>
      <c r="AF639" s="107"/>
      <c r="AG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74"/>
      <c r="B640" s="107"/>
      <c r="L640" s="107"/>
      <c r="V640" s="107"/>
      <c r="AF640" s="107"/>
      <c r="AG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4">
    <mergeCell ref="C27:I27"/>
    <mergeCell ref="AG27:AM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2024-04-24T06:11:25Z</dcterms:modified>
</cp:coreProperties>
</file>